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filterPrivacy="1" codeName="ThisWorkbook" defaultThemeVersion="166925"/>
  <xr:revisionPtr revIDLastSave="0" documentId="8_{FDA49406-B6B2-4542-B37D-DA51E2B95FDE}" xr6:coauthVersionLast="47" xr6:coauthVersionMax="47" xr10:uidLastSave="{00000000-0000-0000-0000-000000000000}"/>
  <bookViews>
    <workbookView xWindow="43080" yWindow="-120" windowWidth="29040" windowHeight="15720" tabRatio="748" xr2:uid="{9D1821F9-50BB-440E-A229-C44BB654DD53}"/>
  </bookViews>
  <sheets>
    <sheet name="Cover" sheetId="10" r:id="rId1"/>
    <sheet name="Interface" sheetId="2" r:id="rId2"/>
    <sheet name="Scenarios" sheetId="3" r:id="rId3"/>
    <sheet name="Licensee 1" sheetId="5" r:id="rId4"/>
    <sheet name="Licensee 2" sheetId="12" r:id="rId5"/>
    <sheet name="ModelInput" sheetId="1" r:id="rId6"/>
    <sheet name="Depreciation" sheetId="14" r:id="rId7"/>
    <sheet name="Capitalisation" sheetId="26" r:id="rId8"/>
    <sheet name="RAV" sheetId="29" r:id="rId9"/>
    <sheet name="Finance&amp;Tax" sheetId="15" r:id="rId10"/>
    <sheet name="Incentives" sheetId="18" r:id="rId11"/>
    <sheet name="Revenue" sheetId="16" r:id="rId12"/>
    <sheet name="AR" sheetId="22" r:id="rId13"/>
    <sheet name="FinancialStatements" sheetId="24" r:id="rId14"/>
    <sheet name="Metrics" sheetId="25"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8" i="26" l="1"/>
  <c r="BH108" i="1" l="1" a="1"/>
  <c r="BH108" i="1" s="1"/>
  <c r="BG108" i="1" a="1"/>
  <c r="BG108" i="1" s="1"/>
  <c r="BF108" i="1" a="1"/>
  <c r="BF108" i="1" s="1"/>
  <c r="BE108" i="1" a="1"/>
  <c r="BE108" i="1" s="1"/>
  <c r="BD108" i="1" a="1"/>
  <c r="BD108" i="1" s="1"/>
  <c r="BC108" i="1" a="1"/>
  <c r="BC108" i="1" s="1"/>
  <c r="BB108" i="1" a="1"/>
  <c r="BB108" i="1" s="1"/>
  <c r="BA108" i="1" a="1"/>
  <c r="BA108" i="1" s="1"/>
  <c r="AZ108" i="1" a="1"/>
  <c r="AZ108" i="1" s="1"/>
  <c r="AY108" i="1" a="1"/>
  <c r="AY108" i="1" s="1"/>
  <c r="AX108" i="1" a="1"/>
  <c r="AX108" i="1" s="1"/>
  <c r="AW108" i="1" a="1"/>
  <c r="AW108" i="1" s="1"/>
  <c r="AV108" i="1" a="1"/>
  <c r="AV108" i="1" s="1"/>
  <c r="AU108" i="1" a="1"/>
  <c r="AU108" i="1" s="1"/>
  <c r="AT108" i="1" a="1"/>
  <c r="AT108" i="1" s="1"/>
  <c r="AS108" i="1" a="1"/>
  <c r="AS108" i="1" s="1"/>
  <c r="AR108" i="1" a="1"/>
  <c r="AR108" i="1" s="1"/>
  <c r="AQ108" i="1" a="1"/>
  <c r="AQ108" i="1" s="1"/>
  <c r="AP108" i="1" a="1"/>
  <c r="AP108" i="1" s="1"/>
  <c r="AO108" i="1" a="1"/>
  <c r="AO108" i="1" s="1"/>
  <c r="AN108" i="1" a="1"/>
  <c r="AN108" i="1" s="1"/>
  <c r="AM108" i="1" a="1"/>
  <c r="AM108" i="1" s="1"/>
  <c r="AL108" i="1" a="1"/>
  <c r="AL108" i="1" s="1"/>
  <c r="AK108" i="1" a="1"/>
  <c r="AK108" i="1" s="1"/>
  <c r="AJ108" i="1" a="1"/>
  <c r="AJ108" i="1" s="1"/>
  <c r="AI108" i="1" a="1"/>
  <c r="AI108" i="1" s="1"/>
  <c r="AH108" i="1" a="1"/>
  <c r="AH108" i="1" s="1"/>
  <c r="AG108" i="1" a="1"/>
  <c r="AG108" i="1" s="1"/>
  <c r="AF108" i="1" a="1"/>
  <c r="AF108" i="1" s="1"/>
  <c r="AE108" i="1" a="1"/>
  <c r="AE108" i="1" s="1"/>
  <c r="AD108" i="1" a="1"/>
  <c r="AD108" i="1" s="1"/>
  <c r="AC108" i="1" a="1"/>
  <c r="AC108" i="1" s="1"/>
  <c r="AB108" i="1" a="1"/>
  <c r="AB108" i="1" s="1"/>
  <c r="AA108" i="1" a="1"/>
  <c r="AA108" i="1" s="1"/>
  <c r="Z108" i="1" a="1"/>
  <c r="Z108" i="1" s="1"/>
  <c r="Y108" i="1" a="1"/>
  <c r="Y108" i="1" s="1"/>
  <c r="X108" i="1" a="1"/>
  <c r="X108" i="1" s="1"/>
  <c r="W108" i="1" a="1"/>
  <c r="W108" i="1" s="1"/>
  <c r="V108" i="1" a="1"/>
  <c r="V108" i="1" s="1"/>
  <c r="U108" i="1" a="1"/>
  <c r="U108" i="1" s="1"/>
  <c r="T108" i="1" a="1"/>
  <c r="T108" i="1" s="1"/>
  <c r="S108" i="1" a="1"/>
  <c r="S108" i="1" s="1"/>
  <c r="R108" i="1" a="1"/>
  <c r="R108" i="1" s="1"/>
  <c r="Q108" i="1" a="1"/>
  <c r="Q108" i="1" s="1"/>
  <c r="P108" i="1" a="1"/>
  <c r="P108" i="1" s="1"/>
  <c r="O108" i="1" a="1"/>
  <c r="O108" i="1" s="1"/>
  <c r="N108" i="1" a="1"/>
  <c r="N108" i="1" s="1"/>
  <c r="M108" i="1" a="1"/>
  <c r="M108" i="1" s="1"/>
  <c r="L108" i="1" a="1"/>
  <c r="L108" i="1"/>
  <c r="M35" i="16" l="1"/>
  <c r="L58" i="29" l="1"/>
  <c r="S228" i="12" l="1"/>
  <c r="T228" i="12"/>
  <c r="M203" i="12" l="1"/>
  <c r="N203" i="12"/>
  <c r="O203" i="12"/>
  <c r="P203" i="12"/>
  <c r="Q203" i="12"/>
  <c r="R203" i="12"/>
  <c r="S203" i="12"/>
  <c r="T203" i="12" s="1"/>
  <c r="U203" i="12"/>
  <c r="V203" i="12"/>
  <c r="W203" i="12"/>
  <c r="X203" i="12"/>
  <c r="Y203" i="12"/>
  <c r="Z203" i="12"/>
  <c r="AA203" i="12"/>
  <c r="AB203" i="12"/>
  <c r="AC203" i="12"/>
  <c r="AD203" i="12"/>
  <c r="AE203" i="12"/>
  <c r="AF203" i="12"/>
  <c r="AG203" i="12"/>
  <c r="AH203" i="12"/>
  <c r="AI203" i="12"/>
  <c r="AJ203" i="12"/>
  <c r="AK203" i="12"/>
  <c r="AL203" i="12"/>
  <c r="AM203" i="12"/>
  <c r="AN203" i="12"/>
  <c r="AO203" i="12"/>
  <c r="AP203" i="12"/>
  <c r="AQ203" i="12"/>
  <c r="AR203" i="12"/>
  <c r="AS203" i="12"/>
  <c r="AT203" i="12"/>
  <c r="AU203" i="12"/>
  <c r="AV203" i="12"/>
  <c r="AW203" i="12"/>
  <c r="AX203" i="12"/>
  <c r="AY203" i="12"/>
  <c r="AZ203" i="12"/>
  <c r="BA203" i="12"/>
  <c r="BB203" i="12"/>
  <c r="BC203" i="12"/>
  <c r="BD203" i="12"/>
  <c r="BE203" i="12"/>
  <c r="BF203" i="12"/>
  <c r="BG203" i="12"/>
  <c r="BH203" i="12"/>
  <c r="M203" i="5"/>
  <c r="N203" i="5"/>
  <c r="O203" i="5"/>
  <c r="P203" i="5"/>
  <c r="Q203" i="5"/>
  <c r="R203" i="5"/>
  <c r="S203" i="5"/>
  <c r="T203" i="5"/>
  <c r="U203" i="5"/>
  <c r="V203" i="5"/>
  <c r="W203" i="5"/>
  <c r="X203" i="5"/>
  <c r="Y203" i="5"/>
  <c r="Z203" i="5"/>
  <c r="AA203" i="5"/>
  <c r="AB203" i="5"/>
  <c r="AC203" i="5"/>
  <c r="AD203" i="5"/>
  <c r="AE203" i="5"/>
  <c r="AF203" i="5"/>
  <c r="AG203" i="5"/>
  <c r="AH203" i="5"/>
  <c r="AI203" i="5"/>
  <c r="AJ203" i="5"/>
  <c r="AK203" i="5"/>
  <c r="AL203" i="5"/>
  <c r="AM203" i="5"/>
  <c r="AN203" i="5"/>
  <c r="AO203" i="5"/>
  <c r="AP203" i="5"/>
  <c r="AQ203" i="5"/>
  <c r="AR203" i="5"/>
  <c r="AS203" i="5"/>
  <c r="AT203" i="5"/>
  <c r="AU203" i="5"/>
  <c r="AV203" i="5"/>
  <c r="AW203" i="5"/>
  <c r="AX203" i="5"/>
  <c r="AY203" i="5"/>
  <c r="AZ203" i="5"/>
  <c r="BA203" i="5"/>
  <c r="BB203" i="5"/>
  <c r="BC203" i="5"/>
  <c r="BD203" i="5"/>
  <c r="BE203" i="5"/>
  <c r="BF203" i="5"/>
  <c r="BG203" i="5"/>
  <c r="BH203" i="5"/>
  <c r="L203" i="12"/>
  <c r="L203" i="5"/>
  <c r="M98" i="1" l="1"/>
  <c r="N98" i="1"/>
  <c r="O98" i="1"/>
  <c r="P98" i="1"/>
  <c r="Q98" i="1"/>
  <c r="R98" i="1"/>
  <c r="S98" i="1"/>
  <c r="T98" i="1"/>
  <c r="U98" i="1"/>
  <c r="V98" i="1"/>
  <c r="W98" i="1"/>
  <c r="X98" i="1"/>
  <c r="Y98" i="1"/>
  <c r="Z98" i="1"/>
  <c r="AA98" i="1"/>
  <c r="AB98" i="1"/>
  <c r="AC98" i="1"/>
  <c r="AD98" i="1"/>
  <c r="AE98" i="1"/>
  <c r="AF98" i="1"/>
  <c r="AG98" i="1"/>
  <c r="AH98" i="1"/>
  <c r="AI98" i="1"/>
  <c r="AJ98" i="1"/>
  <c r="AK98" i="1"/>
  <c r="AL98" i="1"/>
  <c r="AM98" i="1"/>
  <c r="AN98" i="1"/>
  <c r="AO98" i="1"/>
  <c r="AP98" i="1"/>
  <c r="AQ98" i="1"/>
  <c r="AR98" i="1"/>
  <c r="AS98" i="1"/>
  <c r="AT98" i="1"/>
  <c r="AU98" i="1"/>
  <c r="AV98" i="1"/>
  <c r="AW98" i="1"/>
  <c r="AX98" i="1"/>
  <c r="AY98" i="1"/>
  <c r="AZ98" i="1"/>
  <c r="BA98" i="1"/>
  <c r="BB98" i="1"/>
  <c r="BC98" i="1"/>
  <c r="BD98" i="1"/>
  <c r="BE98" i="1"/>
  <c r="BF98" i="1"/>
  <c r="BG98" i="1"/>
  <c r="BH98" i="1"/>
  <c r="M99" i="1"/>
  <c r="N99" i="1"/>
  <c r="O99" i="1"/>
  <c r="P99" i="1"/>
  <c r="Q99" i="1"/>
  <c r="R99" i="1"/>
  <c r="S99" i="1"/>
  <c r="T99" i="1"/>
  <c r="U99" i="1"/>
  <c r="V99" i="1"/>
  <c r="W99" i="1"/>
  <c r="X99" i="1"/>
  <c r="Y99" i="1"/>
  <c r="Z99" i="1"/>
  <c r="AA99" i="1"/>
  <c r="AB99" i="1"/>
  <c r="AC99" i="1"/>
  <c r="AD99" i="1"/>
  <c r="AE99" i="1"/>
  <c r="AF99" i="1"/>
  <c r="AG99" i="1"/>
  <c r="AH99" i="1"/>
  <c r="AI99" i="1"/>
  <c r="AJ99" i="1"/>
  <c r="AK99" i="1"/>
  <c r="AL99" i="1"/>
  <c r="AM99" i="1"/>
  <c r="AN99" i="1"/>
  <c r="AO99" i="1"/>
  <c r="AP99" i="1"/>
  <c r="AQ99" i="1"/>
  <c r="AR99" i="1"/>
  <c r="AS99" i="1"/>
  <c r="AT99" i="1"/>
  <c r="AU99" i="1"/>
  <c r="AV99" i="1"/>
  <c r="AW99" i="1"/>
  <c r="AX99" i="1"/>
  <c r="AY99" i="1"/>
  <c r="AZ99" i="1"/>
  <c r="BA99" i="1"/>
  <c r="BB99" i="1"/>
  <c r="BC99" i="1"/>
  <c r="BD99" i="1"/>
  <c r="BE99" i="1"/>
  <c r="BF99" i="1"/>
  <c r="BG99" i="1"/>
  <c r="BH99" i="1"/>
  <c r="L98" i="1"/>
  <c r="L99" i="1"/>
  <c r="L96" i="1"/>
  <c r="M96" i="1"/>
  <c r="N96" i="1"/>
  <c r="O96" i="1"/>
  <c r="P96" i="1"/>
  <c r="Q96" i="1"/>
  <c r="R96" i="1"/>
  <c r="S96" i="1"/>
  <c r="T96" i="1"/>
  <c r="U96" i="1"/>
  <c r="V96" i="1"/>
  <c r="W96" i="1"/>
  <c r="X96" i="1"/>
  <c r="Y96" i="1"/>
  <c r="Z96" i="1"/>
  <c r="AA96" i="1"/>
  <c r="AB96" i="1"/>
  <c r="AC96" i="1"/>
  <c r="AD96" i="1"/>
  <c r="AE96" i="1"/>
  <c r="AF96" i="1"/>
  <c r="AG96" i="1"/>
  <c r="AH96" i="1"/>
  <c r="AI96" i="1"/>
  <c r="AJ96" i="1"/>
  <c r="AK96" i="1"/>
  <c r="AL96" i="1"/>
  <c r="AM96" i="1"/>
  <c r="AN96" i="1"/>
  <c r="AO96" i="1"/>
  <c r="AP96" i="1"/>
  <c r="AQ96" i="1"/>
  <c r="AR96" i="1"/>
  <c r="AS96" i="1"/>
  <c r="AT96" i="1"/>
  <c r="AU96" i="1"/>
  <c r="AV96" i="1"/>
  <c r="AW96" i="1"/>
  <c r="AX96" i="1"/>
  <c r="AY96" i="1"/>
  <c r="AZ96" i="1"/>
  <c r="BA96" i="1"/>
  <c r="BB96" i="1"/>
  <c r="BC96" i="1"/>
  <c r="BD96" i="1"/>
  <c r="BE96" i="1"/>
  <c r="BF96" i="1"/>
  <c r="BG96" i="1"/>
  <c r="BH96" i="1"/>
  <c r="L97" i="1"/>
  <c r="M97" i="1"/>
  <c r="N97" i="1"/>
  <c r="O97" i="1"/>
  <c r="P97" i="1"/>
  <c r="Q97" i="1"/>
  <c r="R97" i="1"/>
  <c r="S97" i="1"/>
  <c r="T97" i="1"/>
  <c r="U97" i="1"/>
  <c r="V97" i="1"/>
  <c r="W97" i="1"/>
  <c r="X97" i="1"/>
  <c r="Y97" i="1"/>
  <c r="Z97" i="1"/>
  <c r="AA97" i="1"/>
  <c r="AB97" i="1"/>
  <c r="AC97" i="1"/>
  <c r="AD97" i="1"/>
  <c r="AE97" i="1"/>
  <c r="AF97" i="1"/>
  <c r="AG97" i="1"/>
  <c r="AH97" i="1"/>
  <c r="AI97" i="1"/>
  <c r="AJ97" i="1"/>
  <c r="AK97" i="1"/>
  <c r="AL97" i="1"/>
  <c r="AM97" i="1"/>
  <c r="AN97" i="1"/>
  <c r="AO97" i="1"/>
  <c r="AP97" i="1"/>
  <c r="AQ97" i="1"/>
  <c r="AR97" i="1"/>
  <c r="AS97" i="1"/>
  <c r="AT97" i="1"/>
  <c r="AU97" i="1"/>
  <c r="AV97" i="1"/>
  <c r="AW97" i="1"/>
  <c r="AX97" i="1"/>
  <c r="AY97" i="1"/>
  <c r="AZ97" i="1"/>
  <c r="BA97" i="1"/>
  <c r="BB97" i="1"/>
  <c r="BC97" i="1"/>
  <c r="BD97" i="1"/>
  <c r="BE97" i="1"/>
  <c r="BF97" i="1"/>
  <c r="BG97" i="1"/>
  <c r="BH97" i="1"/>
  <c r="M95" i="1"/>
  <c r="N95" i="1"/>
  <c r="O95" i="1"/>
  <c r="P95" i="1"/>
  <c r="Q95" i="1"/>
  <c r="R95" i="1"/>
  <c r="S95" i="1"/>
  <c r="T95" i="1"/>
  <c r="U95" i="1"/>
  <c r="V95" i="1"/>
  <c r="W95" i="1"/>
  <c r="X95" i="1"/>
  <c r="Y95" i="1"/>
  <c r="Z95" i="1"/>
  <c r="AA95" i="1"/>
  <c r="AB95" i="1"/>
  <c r="AC95" i="1"/>
  <c r="AD95" i="1"/>
  <c r="AE95" i="1"/>
  <c r="AF95" i="1"/>
  <c r="AG95" i="1"/>
  <c r="AH95" i="1"/>
  <c r="AI95" i="1"/>
  <c r="AJ95" i="1"/>
  <c r="AK95" i="1"/>
  <c r="AL95" i="1"/>
  <c r="AM95" i="1"/>
  <c r="AN95" i="1"/>
  <c r="AO95" i="1"/>
  <c r="AP95" i="1"/>
  <c r="AQ95" i="1"/>
  <c r="AR95" i="1"/>
  <c r="AS95" i="1"/>
  <c r="AT95" i="1"/>
  <c r="AU95" i="1"/>
  <c r="AV95" i="1"/>
  <c r="AW95" i="1"/>
  <c r="AX95" i="1"/>
  <c r="AY95" i="1"/>
  <c r="AZ95" i="1"/>
  <c r="BA95" i="1"/>
  <c r="BB95" i="1"/>
  <c r="BC95" i="1"/>
  <c r="BD95" i="1"/>
  <c r="BE95" i="1"/>
  <c r="BF95" i="1"/>
  <c r="BG95" i="1"/>
  <c r="BH95" i="1"/>
  <c r="L95" i="1"/>
  <c r="M105" i="1" l="1"/>
  <c r="N105" i="1"/>
  <c r="O105" i="1"/>
  <c r="P105" i="1"/>
  <c r="Q105" i="1"/>
  <c r="R105" i="1"/>
  <c r="S105" i="1"/>
  <c r="T105" i="1"/>
  <c r="U105" i="1"/>
  <c r="V105" i="1"/>
  <c r="W105" i="1"/>
  <c r="X105" i="1"/>
  <c r="Y105" i="1"/>
  <c r="Z105" i="1"/>
  <c r="AA105" i="1"/>
  <c r="AB105" i="1"/>
  <c r="AC105" i="1"/>
  <c r="AD105" i="1"/>
  <c r="AE105" i="1"/>
  <c r="AF105" i="1"/>
  <c r="AG105" i="1"/>
  <c r="AH105" i="1"/>
  <c r="AI105" i="1"/>
  <c r="AJ105" i="1"/>
  <c r="AK105" i="1"/>
  <c r="AL105" i="1"/>
  <c r="AM105" i="1"/>
  <c r="AN105" i="1"/>
  <c r="AO105" i="1"/>
  <c r="AP105" i="1"/>
  <c r="AQ105" i="1"/>
  <c r="AR105" i="1"/>
  <c r="AS105" i="1"/>
  <c r="AT105" i="1"/>
  <c r="AU105" i="1"/>
  <c r="AV105" i="1"/>
  <c r="AW105" i="1"/>
  <c r="AX105" i="1"/>
  <c r="AY105" i="1"/>
  <c r="AZ105" i="1"/>
  <c r="BA105" i="1"/>
  <c r="BB105" i="1"/>
  <c r="BC105" i="1"/>
  <c r="BD105" i="1"/>
  <c r="BE105" i="1"/>
  <c r="BF105" i="1"/>
  <c r="BG105" i="1"/>
  <c r="BH105" i="1"/>
  <c r="L105" i="1"/>
  <c r="P220" i="5"/>
  <c r="P224" i="5"/>
  <c r="P228" i="5"/>
  <c r="B69" i="2" l="1"/>
  <c r="B65" i="2"/>
  <c r="M238" i="1" l="1"/>
  <c r="M69" i="26" s="1"/>
  <c r="N238" i="1"/>
  <c r="N69" i="26" s="1"/>
  <c r="O238" i="1"/>
  <c r="O69" i="26" s="1"/>
  <c r="P238" i="1"/>
  <c r="P69" i="26" s="1"/>
  <c r="Q238" i="1"/>
  <c r="Q69" i="26" s="1"/>
  <c r="R238" i="1"/>
  <c r="R69" i="26" s="1"/>
  <c r="S238" i="1"/>
  <c r="S69" i="26" s="1"/>
  <c r="T238" i="1"/>
  <c r="T69" i="26" s="1"/>
  <c r="U238" i="1"/>
  <c r="U69" i="26" s="1"/>
  <c r="V238" i="1"/>
  <c r="V69" i="26" s="1"/>
  <c r="W238" i="1"/>
  <c r="W69" i="26" s="1"/>
  <c r="X238" i="1"/>
  <c r="X69" i="26" s="1"/>
  <c r="Y238" i="1"/>
  <c r="Y69" i="26" s="1"/>
  <c r="Z238" i="1"/>
  <c r="Z69" i="26" s="1"/>
  <c r="AA238" i="1"/>
  <c r="AA69" i="26" s="1"/>
  <c r="AB238" i="1"/>
  <c r="AB69" i="26" s="1"/>
  <c r="AC238" i="1"/>
  <c r="AC69" i="26" s="1"/>
  <c r="AD238" i="1"/>
  <c r="AD69" i="26" s="1"/>
  <c r="AE238" i="1"/>
  <c r="AE69" i="26" s="1"/>
  <c r="AF238" i="1"/>
  <c r="AF69" i="26" s="1"/>
  <c r="AG238" i="1"/>
  <c r="AG69" i="26" s="1"/>
  <c r="AH238" i="1"/>
  <c r="AH69" i="26" s="1"/>
  <c r="AI238" i="1"/>
  <c r="AI69" i="26" s="1"/>
  <c r="AJ238" i="1"/>
  <c r="AJ69" i="26" s="1"/>
  <c r="AK238" i="1"/>
  <c r="AK69" i="26" s="1"/>
  <c r="AL238" i="1"/>
  <c r="AL69" i="26" s="1"/>
  <c r="AM238" i="1"/>
  <c r="AM69" i="26" s="1"/>
  <c r="AN238" i="1"/>
  <c r="AN69" i="26" s="1"/>
  <c r="AO238" i="1"/>
  <c r="AO69" i="26" s="1"/>
  <c r="AP238" i="1"/>
  <c r="AP69" i="26" s="1"/>
  <c r="AQ238" i="1"/>
  <c r="AQ69" i="26" s="1"/>
  <c r="AR238" i="1"/>
  <c r="AR69" i="26" s="1"/>
  <c r="AS238" i="1"/>
  <c r="AS69" i="26" s="1"/>
  <c r="AT238" i="1"/>
  <c r="AT69" i="26" s="1"/>
  <c r="AU238" i="1"/>
  <c r="AU69" i="26" s="1"/>
  <c r="AV238" i="1"/>
  <c r="AV69" i="26" s="1"/>
  <c r="AW238" i="1"/>
  <c r="AW69" i="26" s="1"/>
  <c r="AX238" i="1"/>
  <c r="AX69" i="26" s="1"/>
  <c r="AY238" i="1"/>
  <c r="AY69" i="26" s="1"/>
  <c r="AZ238" i="1"/>
  <c r="AZ69" i="26" s="1"/>
  <c r="BA238" i="1"/>
  <c r="BA69" i="26" s="1"/>
  <c r="BB238" i="1"/>
  <c r="BB69" i="26" s="1"/>
  <c r="BC238" i="1"/>
  <c r="BC69" i="26" s="1"/>
  <c r="BD238" i="1"/>
  <c r="BD69" i="26" s="1"/>
  <c r="BE238" i="1"/>
  <c r="BE69" i="26" s="1"/>
  <c r="BF238" i="1"/>
  <c r="BF69" i="26" s="1"/>
  <c r="BG238" i="1"/>
  <c r="BG69" i="26" s="1"/>
  <c r="BH238" i="1"/>
  <c r="BH69" i="26" s="1"/>
  <c r="M239" i="1"/>
  <c r="M88" i="26" s="1"/>
  <c r="N239" i="1"/>
  <c r="N88" i="26" s="1"/>
  <c r="O239" i="1"/>
  <c r="O88" i="26" s="1"/>
  <c r="P239" i="1"/>
  <c r="P88" i="26" s="1"/>
  <c r="Q239" i="1"/>
  <c r="Q88" i="26" s="1"/>
  <c r="R239" i="1"/>
  <c r="R88" i="26" s="1"/>
  <c r="S239" i="1"/>
  <c r="S88" i="26" s="1"/>
  <c r="T239" i="1"/>
  <c r="T88" i="26" s="1"/>
  <c r="U239" i="1"/>
  <c r="U88" i="26" s="1"/>
  <c r="V239" i="1"/>
  <c r="V88" i="26" s="1"/>
  <c r="W239" i="1"/>
  <c r="W88" i="26" s="1"/>
  <c r="X239" i="1"/>
  <c r="X88" i="26" s="1"/>
  <c r="Y239" i="1"/>
  <c r="Y88" i="26" s="1"/>
  <c r="Z239" i="1"/>
  <c r="Z88" i="26" s="1"/>
  <c r="AA239" i="1"/>
  <c r="AA88" i="26" s="1"/>
  <c r="AB239" i="1"/>
  <c r="AB88" i="26" s="1"/>
  <c r="AC239" i="1"/>
  <c r="AC88" i="26" s="1"/>
  <c r="AD239" i="1"/>
  <c r="AD88" i="26" s="1"/>
  <c r="AE239" i="1"/>
  <c r="AE88" i="26" s="1"/>
  <c r="AF239" i="1"/>
  <c r="AF88" i="26" s="1"/>
  <c r="AG239" i="1"/>
  <c r="AG88" i="26" s="1"/>
  <c r="AH239" i="1"/>
  <c r="AH88" i="26" s="1"/>
  <c r="AI239" i="1"/>
  <c r="AI88" i="26" s="1"/>
  <c r="AJ239" i="1"/>
  <c r="AJ88" i="26" s="1"/>
  <c r="AK239" i="1"/>
  <c r="AK88" i="26" s="1"/>
  <c r="AL239" i="1"/>
  <c r="AL88" i="26" s="1"/>
  <c r="AM239" i="1"/>
  <c r="AM88" i="26" s="1"/>
  <c r="AN239" i="1"/>
  <c r="AN88" i="26" s="1"/>
  <c r="AO239" i="1"/>
  <c r="AO88" i="26" s="1"/>
  <c r="AP239" i="1"/>
  <c r="AP88" i="26" s="1"/>
  <c r="AQ239" i="1"/>
  <c r="AQ88" i="26" s="1"/>
  <c r="AR239" i="1"/>
  <c r="AR88" i="26" s="1"/>
  <c r="AS239" i="1"/>
  <c r="AS88" i="26" s="1"/>
  <c r="AT239" i="1"/>
  <c r="AT88" i="26" s="1"/>
  <c r="AU239" i="1"/>
  <c r="AU88" i="26" s="1"/>
  <c r="AV239" i="1"/>
  <c r="AV88" i="26" s="1"/>
  <c r="AW239" i="1"/>
  <c r="AW88" i="26" s="1"/>
  <c r="AX239" i="1"/>
  <c r="AX88" i="26" s="1"/>
  <c r="AY239" i="1"/>
  <c r="AY88" i="26" s="1"/>
  <c r="AZ239" i="1"/>
  <c r="AZ88" i="26" s="1"/>
  <c r="BA239" i="1"/>
  <c r="BA88" i="26" s="1"/>
  <c r="BB239" i="1"/>
  <c r="BB88" i="26" s="1"/>
  <c r="BC239" i="1"/>
  <c r="BC88" i="26" s="1"/>
  <c r="BD239" i="1"/>
  <c r="BD88" i="26" s="1"/>
  <c r="BE239" i="1"/>
  <c r="BE88" i="26" s="1"/>
  <c r="BF239" i="1"/>
  <c r="BF88" i="26" s="1"/>
  <c r="BG239" i="1"/>
  <c r="BG88" i="26" s="1"/>
  <c r="BH239" i="1"/>
  <c r="BH88" i="26" s="1"/>
  <c r="S240" i="1"/>
  <c r="M234" i="1"/>
  <c r="M72" i="26" s="1"/>
  <c r="N234" i="1"/>
  <c r="N72" i="26" s="1"/>
  <c r="O234" i="1"/>
  <c r="O72" i="26" s="1"/>
  <c r="P234" i="1"/>
  <c r="P72" i="26" s="1"/>
  <c r="Q234" i="1"/>
  <c r="Q72" i="26" s="1"/>
  <c r="R234" i="1"/>
  <c r="R72" i="26" s="1"/>
  <c r="S234" i="1"/>
  <c r="S72" i="26" s="1"/>
  <c r="T234" i="1"/>
  <c r="T72" i="26" s="1"/>
  <c r="U234" i="1"/>
  <c r="U72" i="26" s="1"/>
  <c r="V234" i="1"/>
  <c r="V72" i="26" s="1"/>
  <c r="W234" i="1"/>
  <c r="W72" i="26" s="1"/>
  <c r="X234" i="1"/>
  <c r="X72" i="26" s="1"/>
  <c r="Y234" i="1"/>
  <c r="Y72" i="26" s="1"/>
  <c r="Z234" i="1"/>
  <c r="Z72" i="26" s="1"/>
  <c r="AA234" i="1"/>
  <c r="AA72" i="26" s="1"/>
  <c r="AB234" i="1"/>
  <c r="AB72" i="26" s="1"/>
  <c r="AC234" i="1"/>
  <c r="AC72" i="26" s="1"/>
  <c r="AD234" i="1"/>
  <c r="AD72" i="26" s="1"/>
  <c r="AE234" i="1"/>
  <c r="AE72" i="26" s="1"/>
  <c r="AF234" i="1"/>
  <c r="AF72" i="26" s="1"/>
  <c r="AG234" i="1"/>
  <c r="AG72" i="26" s="1"/>
  <c r="AH234" i="1"/>
  <c r="AH72" i="26" s="1"/>
  <c r="AI234" i="1"/>
  <c r="AI72" i="26" s="1"/>
  <c r="AJ234" i="1"/>
  <c r="AJ72" i="26" s="1"/>
  <c r="AK234" i="1"/>
  <c r="AK72" i="26" s="1"/>
  <c r="AL234" i="1"/>
  <c r="AL72" i="26" s="1"/>
  <c r="AM234" i="1"/>
  <c r="AM72" i="26" s="1"/>
  <c r="AN234" i="1"/>
  <c r="AN72" i="26" s="1"/>
  <c r="AO234" i="1"/>
  <c r="AO72" i="26" s="1"/>
  <c r="AP234" i="1"/>
  <c r="AP72" i="26" s="1"/>
  <c r="AQ234" i="1"/>
  <c r="AQ72" i="26" s="1"/>
  <c r="AR234" i="1"/>
  <c r="AR72" i="26" s="1"/>
  <c r="AS234" i="1"/>
  <c r="AS72" i="26" s="1"/>
  <c r="AT234" i="1"/>
  <c r="AT72" i="26" s="1"/>
  <c r="AU234" i="1"/>
  <c r="AU72" i="26" s="1"/>
  <c r="AV234" i="1"/>
  <c r="AV72" i="26" s="1"/>
  <c r="AW234" i="1"/>
  <c r="AW72" i="26" s="1"/>
  <c r="AX234" i="1"/>
  <c r="AX72" i="26" s="1"/>
  <c r="AY234" i="1"/>
  <c r="AY72" i="26" s="1"/>
  <c r="AZ234" i="1"/>
  <c r="AZ72" i="26" s="1"/>
  <c r="BA234" i="1"/>
  <c r="BA72" i="26" s="1"/>
  <c r="BB234" i="1"/>
  <c r="BB72" i="26" s="1"/>
  <c r="BC234" i="1"/>
  <c r="BC72" i="26" s="1"/>
  <c r="BD234" i="1"/>
  <c r="BD72" i="26" s="1"/>
  <c r="BE234" i="1"/>
  <c r="BE72" i="26" s="1"/>
  <c r="BF234" i="1"/>
  <c r="BF72" i="26" s="1"/>
  <c r="BG234" i="1"/>
  <c r="BG72" i="26" s="1"/>
  <c r="BH234" i="1"/>
  <c r="BH72" i="26" s="1"/>
  <c r="M235" i="1"/>
  <c r="M91" i="26" s="1"/>
  <c r="N235" i="1"/>
  <c r="N91" i="26" s="1"/>
  <c r="O235" i="1"/>
  <c r="O91" i="26" s="1"/>
  <c r="P235" i="1"/>
  <c r="P91" i="26" s="1"/>
  <c r="Q235" i="1"/>
  <c r="Q91" i="26" s="1"/>
  <c r="R235" i="1"/>
  <c r="R91" i="26" s="1"/>
  <c r="S235" i="1"/>
  <c r="S91" i="26" s="1"/>
  <c r="T235" i="1"/>
  <c r="T91" i="26" s="1"/>
  <c r="U235" i="1"/>
  <c r="U91" i="26" s="1"/>
  <c r="V235" i="1"/>
  <c r="V91" i="26" s="1"/>
  <c r="W235" i="1"/>
  <c r="W91" i="26" s="1"/>
  <c r="X235" i="1"/>
  <c r="X91" i="26" s="1"/>
  <c r="Y235" i="1"/>
  <c r="Y91" i="26" s="1"/>
  <c r="Z235" i="1"/>
  <c r="Z91" i="26" s="1"/>
  <c r="AA235" i="1"/>
  <c r="AA91" i="26" s="1"/>
  <c r="AB235" i="1"/>
  <c r="AB91" i="26" s="1"/>
  <c r="AC235" i="1"/>
  <c r="AC91" i="26" s="1"/>
  <c r="AD235" i="1"/>
  <c r="AD91" i="26" s="1"/>
  <c r="AE235" i="1"/>
  <c r="AE91" i="26" s="1"/>
  <c r="AF235" i="1"/>
  <c r="AF91" i="26" s="1"/>
  <c r="AG235" i="1"/>
  <c r="AG91" i="26" s="1"/>
  <c r="AH235" i="1"/>
  <c r="AH91" i="26" s="1"/>
  <c r="AI235" i="1"/>
  <c r="AI91" i="26" s="1"/>
  <c r="AJ235" i="1"/>
  <c r="AJ91" i="26" s="1"/>
  <c r="AK235" i="1"/>
  <c r="AK91" i="26" s="1"/>
  <c r="AL235" i="1"/>
  <c r="AL91" i="26" s="1"/>
  <c r="AM235" i="1"/>
  <c r="AM91" i="26" s="1"/>
  <c r="AN235" i="1"/>
  <c r="AN91" i="26" s="1"/>
  <c r="AO235" i="1"/>
  <c r="AO91" i="26" s="1"/>
  <c r="AP235" i="1"/>
  <c r="AP91" i="26" s="1"/>
  <c r="AQ235" i="1"/>
  <c r="AQ91" i="26" s="1"/>
  <c r="AR235" i="1"/>
  <c r="AR91" i="26" s="1"/>
  <c r="AS235" i="1"/>
  <c r="AS91" i="26" s="1"/>
  <c r="AT235" i="1"/>
  <c r="AT91" i="26" s="1"/>
  <c r="AU235" i="1"/>
  <c r="AU91" i="26" s="1"/>
  <c r="AV235" i="1"/>
  <c r="AV91" i="26" s="1"/>
  <c r="AW235" i="1"/>
  <c r="AW91" i="26" s="1"/>
  <c r="AX235" i="1"/>
  <c r="AX91" i="26" s="1"/>
  <c r="AY235" i="1"/>
  <c r="AY91" i="26" s="1"/>
  <c r="AZ235" i="1"/>
  <c r="AZ91" i="26" s="1"/>
  <c r="BA235" i="1"/>
  <c r="BA91" i="26" s="1"/>
  <c r="BB235" i="1"/>
  <c r="BB91" i="26" s="1"/>
  <c r="BC235" i="1"/>
  <c r="BC91" i="26" s="1"/>
  <c r="BD235" i="1"/>
  <c r="BD91" i="26" s="1"/>
  <c r="BE235" i="1"/>
  <c r="BE91" i="26" s="1"/>
  <c r="BF235" i="1"/>
  <c r="BF91" i="26" s="1"/>
  <c r="BG235" i="1"/>
  <c r="BG91" i="26" s="1"/>
  <c r="BH235" i="1"/>
  <c r="BH91" i="26" s="1"/>
  <c r="M229" i="1"/>
  <c r="M75" i="26" s="1"/>
  <c r="N229" i="1"/>
  <c r="N75" i="26" s="1"/>
  <c r="O229" i="1"/>
  <c r="O75" i="26" s="1"/>
  <c r="P229" i="1"/>
  <c r="P75" i="26" s="1"/>
  <c r="Q229" i="1"/>
  <c r="Q75" i="26" s="1"/>
  <c r="R229" i="1"/>
  <c r="R75" i="26" s="1"/>
  <c r="S229" i="1"/>
  <c r="S75" i="26" s="1"/>
  <c r="T229" i="1"/>
  <c r="T75" i="26" s="1"/>
  <c r="U229" i="1"/>
  <c r="U75" i="26" s="1"/>
  <c r="V229" i="1"/>
  <c r="V75" i="26" s="1"/>
  <c r="W229" i="1"/>
  <c r="W75" i="26" s="1"/>
  <c r="X229" i="1"/>
  <c r="X75" i="26" s="1"/>
  <c r="Y229" i="1"/>
  <c r="Y75" i="26" s="1"/>
  <c r="Z229" i="1"/>
  <c r="Z75" i="26" s="1"/>
  <c r="AA229" i="1"/>
  <c r="AA75" i="26" s="1"/>
  <c r="AB229" i="1"/>
  <c r="AB75" i="26" s="1"/>
  <c r="AC229" i="1"/>
  <c r="AC75" i="26" s="1"/>
  <c r="AD229" i="1"/>
  <c r="AD75" i="26" s="1"/>
  <c r="AE229" i="1"/>
  <c r="AE75" i="26" s="1"/>
  <c r="AF229" i="1"/>
  <c r="AF75" i="26" s="1"/>
  <c r="AG229" i="1"/>
  <c r="AG75" i="26" s="1"/>
  <c r="AH229" i="1"/>
  <c r="AH75" i="26" s="1"/>
  <c r="AI229" i="1"/>
  <c r="AI75" i="26" s="1"/>
  <c r="AJ229" i="1"/>
  <c r="AJ75" i="26" s="1"/>
  <c r="AK229" i="1"/>
  <c r="AK75" i="26" s="1"/>
  <c r="AL229" i="1"/>
  <c r="AL75" i="26" s="1"/>
  <c r="AM229" i="1"/>
  <c r="AM75" i="26" s="1"/>
  <c r="AN229" i="1"/>
  <c r="AN75" i="26" s="1"/>
  <c r="AO229" i="1"/>
  <c r="AO75" i="26" s="1"/>
  <c r="AP229" i="1"/>
  <c r="AP75" i="26" s="1"/>
  <c r="AQ229" i="1"/>
  <c r="AQ75" i="26" s="1"/>
  <c r="AR229" i="1"/>
  <c r="AR75" i="26" s="1"/>
  <c r="AS229" i="1"/>
  <c r="AS75" i="26" s="1"/>
  <c r="AT229" i="1"/>
  <c r="AT75" i="26" s="1"/>
  <c r="AU229" i="1"/>
  <c r="AU75" i="26" s="1"/>
  <c r="AV229" i="1"/>
  <c r="AV75" i="26" s="1"/>
  <c r="AW229" i="1"/>
  <c r="AW75" i="26" s="1"/>
  <c r="AX229" i="1"/>
  <c r="AX75" i="26" s="1"/>
  <c r="AY229" i="1"/>
  <c r="AY75" i="26" s="1"/>
  <c r="AZ229" i="1"/>
  <c r="AZ75" i="26" s="1"/>
  <c r="BA229" i="1"/>
  <c r="BA75" i="26" s="1"/>
  <c r="BB229" i="1"/>
  <c r="BB75" i="26" s="1"/>
  <c r="BC229" i="1"/>
  <c r="BC75" i="26" s="1"/>
  <c r="BD229" i="1"/>
  <c r="BD75" i="26" s="1"/>
  <c r="BE229" i="1"/>
  <c r="BE75" i="26" s="1"/>
  <c r="BF229" i="1"/>
  <c r="BF75" i="26" s="1"/>
  <c r="BG229" i="1"/>
  <c r="BG75" i="26" s="1"/>
  <c r="BH229" i="1"/>
  <c r="BH75" i="26" s="1"/>
  <c r="M230" i="1"/>
  <c r="M94" i="26" s="1"/>
  <c r="N230" i="1"/>
  <c r="N94" i="26" s="1"/>
  <c r="O230" i="1"/>
  <c r="O94" i="26" s="1"/>
  <c r="P230" i="1"/>
  <c r="P94" i="26" s="1"/>
  <c r="Q230" i="1"/>
  <c r="Q94" i="26" s="1"/>
  <c r="R230" i="1"/>
  <c r="R94" i="26" s="1"/>
  <c r="S230" i="1"/>
  <c r="S94" i="26" s="1"/>
  <c r="T230" i="1"/>
  <c r="T94" i="26" s="1"/>
  <c r="U230" i="1"/>
  <c r="U94" i="26" s="1"/>
  <c r="V230" i="1"/>
  <c r="V94" i="26" s="1"/>
  <c r="W230" i="1"/>
  <c r="W94" i="26" s="1"/>
  <c r="X230" i="1"/>
  <c r="X94" i="26" s="1"/>
  <c r="Y230" i="1"/>
  <c r="Y94" i="26" s="1"/>
  <c r="Z230" i="1"/>
  <c r="Z94" i="26" s="1"/>
  <c r="AA230" i="1"/>
  <c r="AA94" i="26" s="1"/>
  <c r="AB230" i="1"/>
  <c r="AB94" i="26" s="1"/>
  <c r="AC230" i="1"/>
  <c r="AC94" i="26" s="1"/>
  <c r="AD230" i="1"/>
  <c r="AD94" i="26" s="1"/>
  <c r="AE230" i="1"/>
  <c r="AE94" i="26" s="1"/>
  <c r="AF230" i="1"/>
  <c r="AF94" i="26" s="1"/>
  <c r="AG230" i="1"/>
  <c r="AG94" i="26" s="1"/>
  <c r="AH230" i="1"/>
  <c r="AH94" i="26" s="1"/>
  <c r="AI230" i="1"/>
  <c r="AI94" i="26" s="1"/>
  <c r="AJ230" i="1"/>
  <c r="AJ94" i="26" s="1"/>
  <c r="AK230" i="1"/>
  <c r="AK94" i="26" s="1"/>
  <c r="AL230" i="1"/>
  <c r="AL94" i="26" s="1"/>
  <c r="AM230" i="1"/>
  <c r="AM94" i="26" s="1"/>
  <c r="AN230" i="1"/>
  <c r="AN94" i="26" s="1"/>
  <c r="AO230" i="1"/>
  <c r="AO94" i="26" s="1"/>
  <c r="AP230" i="1"/>
  <c r="AP94" i="26" s="1"/>
  <c r="AQ230" i="1"/>
  <c r="AQ94" i="26" s="1"/>
  <c r="AR230" i="1"/>
  <c r="AR94" i="26" s="1"/>
  <c r="AS230" i="1"/>
  <c r="AS94" i="26" s="1"/>
  <c r="AT230" i="1"/>
  <c r="AT94" i="26" s="1"/>
  <c r="AU230" i="1"/>
  <c r="AU94" i="26" s="1"/>
  <c r="AV230" i="1"/>
  <c r="AV94" i="26" s="1"/>
  <c r="AW230" i="1"/>
  <c r="AW94" i="26" s="1"/>
  <c r="AX230" i="1"/>
  <c r="AX94" i="26" s="1"/>
  <c r="AY230" i="1"/>
  <c r="AY94" i="26" s="1"/>
  <c r="AZ230" i="1"/>
  <c r="AZ94" i="26" s="1"/>
  <c r="BA230" i="1"/>
  <c r="BA94" i="26" s="1"/>
  <c r="BB230" i="1"/>
  <c r="BB94" i="26" s="1"/>
  <c r="BC230" i="1"/>
  <c r="BC94" i="26" s="1"/>
  <c r="BD230" i="1"/>
  <c r="BD94" i="26" s="1"/>
  <c r="BE230" i="1"/>
  <c r="BE94" i="26" s="1"/>
  <c r="BF230" i="1"/>
  <c r="BF94" i="26" s="1"/>
  <c r="BG230" i="1"/>
  <c r="BG94" i="26" s="1"/>
  <c r="BH230" i="1"/>
  <c r="BH94" i="26" s="1"/>
  <c r="M231" i="1"/>
  <c r="M107" i="26" s="1"/>
  <c r="N231" i="1"/>
  <c r="N107" i="26" s="1"/>
  <c r="O231" i="1"/>
  <c r="O107" i="26" s="1"/>
  <c r="P231" i="1"/>
  <c r="P107" i="26" s="1"/>
  <c r="Q231" i="1"/>
  <c r="Q107" i="26" s="1"/>
  <c r="R231" i="1"/>
  <c r="R107" i="26" s="1"/>
  <c r="S231" i="1"/>
  <c r="S107" i="26" s="1"/>
  <c r="T231" i="1"/>
  <c r="T107" i="26" s="1"/>
  <c r="U231" i="1"/>
  <c r="U107" i="26" s="1"/>
  <c r="V231" i="1"/>
  <c r="V107" i="26" s="1"/>
  <c r="W231" i="1"/>
  <c r="W107" i="26" s="1"/>
  <c r="X231" i="1"/>
  <c r="X107" i="26" s="1"/>
  <c r="Y231" i="1"/>
  <c r="Y107" i="26" s="1"/>
  <c r="Z231" i="1"/>
  <c r="Z107" i="26" s="1"/>
  <c r="AA231" i="1"/>
  <c r="AA107" i="26" s="1"/>
  <c r="AB231" i="1"/>
  <c r="AB107" i="26" s="1"/>
  <c r="AC231" i="1"/>
  <c r="AC107" i="26" s="1"/>
  <c r="AD231" i="1"/>
  <c r="AD107" i="26" s="1"/>
  <c r="AE231" i="1"/>
  <c r="AE107" i="26" s="1"/>
  <c r="AF231" i="1"/>
  <c r="AF107" i="26" s="1"/>
  <c r="AG231" i="1"/>
  <c r="AG107" i="26" s="1"/>
  <c r="AH231" i="1"/>
  <c r="AH107" i="26" s="1"/>
  <c r="AI231" i="1"/>
  <c r="AI107" i="26" s="1"/>
  <c r="AJ231" i="1"/>
  <c r="AJ107" i="26" s="1"/>
  <c r="AK231" i="1"/>
  <c r="AK107" i="26" s="1"/>
  <c r="AL231" i="1"/>
  <c r="AL107" i="26" s="1"/>
  <c r="AM231" i="1"/>
  <c r="AM107" i="26" s="1"/>
  <c r="AN231" i="1"/>
  <c r="AN107" i="26" s="1"/>
  <c r="AO231" i="1"/>
  <c r="AO107" i="26" s="1"/>
  <c r="AP231" i="1"/>
  <c r="AP107" i="26" s="1"/>
  <c r="AQ231" i="1"/>
  <c r="AQ107" i="26" s="1"/>
  <c r="AR231" i="1"/>
  <c r="AR107" i="26" s="1"/>
  <c r="AS231" i="1"/>
  <c r="AS107" i="26" s="1"/>
  <c r="AT231" i="1"/>
  <c r="AT107" i="26" s="1"/>
  <c r="AU231" i="1"/>
  <c r="AU107" i="26" s="1"/>
  <c r="AV231" i="1"/>
  <c r="AV107" i="26" s="1"/>
  <c r="AW231" i="1"/>
  <c r="AW107" i="26" s="1"/>
  <c r="AX231" i="1"/>
  <c r="AX107" i="26" s="1"/>
  <c r="AY231" i="1"/>
  <c r="AY107" i="26" s="1"/>
  <c r="AZ231" i="1"/>
  <c r="AZ107" i="26" s="1"/>
  <c r="BA231" i="1"/>
  <c r="BA107" i="26" s="1"/>
  <c r="BB231" i="1"/>
  <c r="BB107" i="26" s="1"/>
  <c r="BC231" i="1"/>
  <c r="BC107" i="26" s="1"/>
  <c r="BD231" i="1"/>
  <c r="BD107" i="26" s="1"/>
  <c r="BE231" i="1"/>
  <c r="BE107" i="26" s="1"/>
  <c r="BF231" i="1"/>
  <c r="BF107" i="26" s="1"/>
  <c r="BG231" i="1"/>
  <c r="BG107" i="26" s="1"/>
  <c r="BH231" i="1"/>
  <c r="BH107" i="26" s="1"/>
  <c r="L238" i="1"/>
  <c r="L69" i="26" s="1"/>
  <c r="L239" i="1"/>
  <c r="L88" i="26" s="1"/>
  <c r="L234" i="1"/>
  <c r="L72" i="26" s="1"/>
  <c r="L235" i="1"/>
  <c r="L91" i="26" s="1"/>
  <c r="L229" i="1"/>
  <c r="L75" i="26" s="1"/>
  <c r="L230" i="1"/>
  <c r="L94" i="26" s="1"/>
  <c r="L231" i="1"/>
  <c r="L107" i="26" s="1"/>
  <c r="M100" i="1" l="1"/>
  <c r="N100" i="1"/>
  <c r="O100" i="1"/>
  <c r="P100" i="1"/>
  <c r="Q100" i="1"/>
  <c r="R100" i="1"/>
  <c r="S100" i="1"/>
  <c r="T100" i="1"/>
  <c r="U100" i="1"/>
  <c r="V100" i="1"/>
  <c r="W100" i="1"/>
  <c r="X100" i="1"/>
  <c r="Y100" i="1"/>
  <c r="Z100" i="1"/>
  <c r="AA100" i="1"/>
  <c r="AB100" i="1"/>
  <c r="AC100" i="1"/>
  <c r="AD100" i="1"/>
  <c r="AE100" i="1"/>
  <c r="AF100" i="1"/>
  <c r="AG100" i="1"/>
  <c r="AH100" i="1"/>
  <c r="AI100" i="1"/>
  <c r="AJ100" i="1"/>
  <c r="AK100" i="1"/>
  <c r="AL100" i="1"/>
  <c r="AM100" i="1"/>
  <c r="AN100" i="1"/>
  <c r="AO100" i="1"/>
  <c r="AP100" i="1"/>
  <c r="AQ100" i="1"/>
  <c r="AR100" i="1"/>
  <c r="AS100" i="1"/>
  <c r="AT100" i="1"/>
  <c r="AU100" i="1"/>
  <c r="AV100" i="1"/>
  <c r="AW100" i="1"/>
  <c r="AX100" i="1"/>
  <c r="AY100" i="1"/>
  <c r="AZ100" i="1"/>
  <c r="BA100" i="1"/>
  <c r="BB100" i="1"/>
  <c r="BC100" i="1"/>
  <c r="BD100" i="1"/>
  <c r="BE100" i="1"/>
  <c r="BF100" i="1"/>
  <c r="BG100" i="1"/>
  <c r="BH100" i="1"/>
  <c r="M101" i="1"/>
  <c r="N101" i="1"/>
  <c r="O101" i="1"/>
  <c r="P101" i="1"/>
  <c r="Q101" i="1"/>
  <c r="R101" i="1"/>
  <c r="S101" i="1"/>
  <c r="T101" i="1"/>
  <c r="U101" i="1"/>
  <c r="V101" i="1"/>
  <c r="W101" i="1"/>
  <c r="X101" i="1"/>
  <c r="Y101" i="1"/>
  <c r="Z101" i="1"/>
  <c r="AA101" i="1"/>
  <c r="AB101" i="1"/>
  <c r="AC101" i="1"/>
  <c r="AD101" i="1"/>
  <c r="AE101" i="1"/>
  <c r="AF101" i="1"/>
  <c r="AG101" i="1"/>
  <c r="AH101" i="1"/>
  <c r="AI101" i="1"/>
  <c r="AJ101" i="1"/>
  <c r="AK101" i="1"/>
  <c r="AL101" i="1"/>
  <c r="AM101" i="1"/>
  <c r="AN101" i="1"/>
  <c r="AO101" i="1"/>
  <c r="AP101" i="1"/>
  <c r="AQ101" i="1"/>
  <c r="AR101" i="1"/>
  <c r="AS101" i="1"/>
  <c r="AT101" i="1"/>
  <c r="AU101" i="1"/>
  <c r="AV101" i="1"/>
  <c r="AW101" i="1"/>
  <c r="AX101" i="1"/>
  <c r="AY101" i="1"/>
  <c r="AZ101" i="1"/>
  <c r="BA101" i="1"/>
  <c r="BB101" i="1"/>
  <c r="BC101" i="1"/>
  <c r="BD101" i="1"/>
  <c r="BE101" i="1"/>
  <c r="BF101" i="1"/>
  <c r="BG101" i="1"/>
  <c r="BH101" i="1"/>
  <c r="M102" i="1"/>
  <c r="N102" i="1"/>
  <c r="O102" i="1"/>
  <c r="P102" i="1"/>
  <c r="Q102" i="1"/>
  <c r="R102" i="1"/>
  <c r="S102" i="1"/>
  <c r="T102" i="1"/>
  <c r="U102" i="1"/>
  <c r="V102" i="1"/>
  <c r="W102" i="1"/>
  <c r="X102" i="1"/>
  <c r="Y102" i="1"/>
  <c r="Z102" i="1"/>
  <c r="AA102" i="1"/>
  <c r="AB102" i="1"/>
  <c r="AC102" i="1"/>
  <c r="AD102" i="1"/>
  <c r="AE102" i="1"/>
  <c r="AF102" i="1"/>
  <c r="AG102" i="1"/>
  <c r="AH102" i="1"/>
  <c r="AI102" i="1"/>
  <c r="AJ102" i="1"/>
  <c r="AK102" i="1"/>
  <c r="AL102" i="1"/>
  <c r="AM102" i="1"/>
  <c r="AN102" i="1"/>
  <c r="AO102" i="1"/>
  <c r="AP102" i="1"/>
  <c r="AQ102" i="1"/>
  <c r="AR102" i="1"/>
  <c r="AS102" i="1"/>
  <c r="AT102" i="1"/>
  <c r="AU102" i="1"/>
  <c r="AV102" i="1"/>
  <c r="AW102" i="1"/>
  <c r="AX102" i="1"/>
  <c r="AY102" i="1"/>
  <c r="AZ102" i="1"/>
  <c r="BA102" i="1"/>
  <c r="BB102" i="1"/>
  <c r="BC102" i="1"/>
  <c r="BD102" i="1"/>
  <c r="BE102" i="1"/>
  <c r="BF102" i="1"/>
  <c r="BG102" i="1"/>
  <c r="BH102" i="1"/>
  <c r="M103" i="1"/>
  <c r="N103" i="1"/>
  <c r="O103" i="1"/>
  <c r="P103" i="1"/>
  <c r="Q103" i="1"/>
  <c r="R103" i="1"/>
  <c r="S103" i="1"/>
  <c r="T103" i="1"/>
  <c r="U103" i="1"/>
  <c r="V103" i="1"/>
  <c r="W103" i="1"/>
  <c r="X103" i="1"/>
  <c r="Y103" i="1"/>
  <c r="Z103" i="1"/>
  <c r="AA103" i="1"/>
  <c r="AB103" i="1"/>
  <c r="AC103" i="1"/>
  <c r="AD103" i="1"/>
  <c r="AE103" i="1"/>
  <c r="AF103" i="1"/>
  <c r="AG103" i="1"/>
  <c r="AH103" i="1"/>
  <c r="AI103" i="1"/>
  <c r="AJ103" i="1"/>
  <c r="AK103" i="1"/>
  <c r="AL103" i="1"/>
  <c r="AM103" i="1"/>
  <c r="AN103" i="1"/>
  <c r="AO103" i="1"/>
  <c r="AP103" i="1"/>
  <c r="AQ103" i="1"/>
  <c r="AR103" i="1"/>
  <c r="AS103" i="1"/>
  <c r="AT103" i="1"/>
  <c r="AU103" i="1"/>
  <c r="AV103" i="1"/>
  <c r="AW103" i="1"/>
  <c r="AX103" i="1"/>
  <c r="AY103" i="1"/>
  <c r="AZ103" i="1"/>
  <c r="BA103" i="1"/>
  <c r="BB103" i="1"/>
  <c r="BC103" i="1"/>
  <c r="BD103" i="1"/>
  <c r="BE103" i="1"/>
  <c r="BF103" i="1"/>
  <c r="BG103" i="1"/>
  <c r="BH103" i="1"/>
  <c r="M104" i="1"/>
  <c r="N104" i="1"/>
  <c r="O104" i="1"/>
  <c r="P104" i="1"/>
  <c r="Q104" i="1"/>
  <c r="R104" i="1"/>
  <c r="S104" i="1"/>
  <c r="T104" i="1"/>
  <c r="U104" i="1"/>
  <c r="V104" i="1"/>
  <c r="W104" i="1"/>
  <c r="X104" i="1"/>
  <c r="Y104" i="1"/>
  <c r="Z104" i="1"/>
  <c r="AA104" i="1"/>
  <c r="AB104" i="1"/>
  <c r="AC104" i="1"/>
  <c r="AD104" i="1"/>
  <c r="AE104" i="1"/>
  <c r="AF104" i="1"/>
  <c r="AG104" i="1"/>
  <c r="AH104" i="1"/>
  <c r="AI104" i="1"/>
  <c r="AJ104" i="1"/>
  <c r="AK104" i="1"/>
  <c r="AL104" i="1"/>
  <c r="AM104" i="1"/>
  <c r="AN104" i="1"/>
  <c r="AO104" i="1"/>
  <c r="AP104" i="1"/>
  <c r="AQ104" i="1"/>
  <c r="AR104" i="1"/>
  <c r="AS104" i="1"/>
  <c r="AT104" i="1"/>
  <c r="AU104" i="1"/>
  <c r="AV104" i="1"/>
  <c r="AW104" i="1"/>
  <c r="AX104" i="1"/>
  <c r="AY104" i="1"/>
  <c r="AZ104" i="1"/>
  <c r="BA104" i="1"/>
  <c r="BB104" i="1"/>
  <c r="BC104" i="1"/>
  <c r="BD104" i="1"/>
  <c r="BE104" i="1"/>
  <c r="BF104" i="1"/>
  <c r="BG104" i="1"/>
  <c r="BH104" i="1"/>
  <c r="M106" i="1"/>
  <c r="N106" i="1"/>
  <c r="O106" i="1"/>
  <c r="P106" i="1"/>
  <c r="Q106" i="1"/>
  <c r="R106" i="1"/>
  <c r="S106" i="1"/>
  <c r="T106" i="1"/>
  <c r="U106" i="1"/>
  <c r="V106" i="1"/>
  <c r="W106" i="1"/>
  <c r="X106" i="1"/>
  <c r="Y106" i="1"/>
  <c r="Z106" i="1"/>
  <c r="AA106" i="1"/>
  <c r="AB106" i="1"/>
  <c r="AC106" i="1"/>
  <c r="AD106" i="1"/>
  <c r="AE106" i="1"/>
  <c r="AF106" i="1"/>
  <c r="AG106" i="1"/>
  <c r="AH106" i="1"/>
  <c r="AI106" i="1"/>
  <c r="AJ106" i="1"/>
  <c r="AK106" i="1"/>
  <c r="AL106" i="1"/>
  <c r="AM106" i="1"/>
  <c r="AN106" i="1"/>
  <c r="AO106" i="1"/>
  <c r="AP106" i="1"/>
  <c r="AQ106" i="1"/>
  <c r="AR106" i="1"/>
  <c r="AS106" i="1"/>
  <c r="AT106" i="1"/>
  <c r="AU106" i="1"/>
  <c r="AV106" i="1"/>
  <c r="AW106" i="1"/>
  <c r="AX106" i="1"/>
  <c r="AY106" i="1"/>
  <c r="AZ106" i="1"/>
  <c r="BA106" i="1"/>
  <c r="BB106" i="1"/>
  <c r="BC106" i="1"/>
  <c r="BD106" i="1"/>
  <c r="BE106" i="1"/>
  <c r="BF106" i="1"/>
  <c r="BG106" i="1"/>
  <c r="BH106" i="1"/>
  <c r="L101" i="1"/>
  <c r="L102" i="1"/>
  <c r="L103" i="1"/>
  <c r="L104" i="1"/>
  <c r="L106" i="1"/>
  <c r="L100" i="1"/>
  <c r="M83" i="1"/>
  <c r="N83" i="1"/>
  <c r="O83" i="1"/>
  <c r="P83" i="1"/>
  <c r="Q83" i="1"/>
  <c r="R83" i="1"/>
  <c r="S83" i="1"/>
  <c r="T83" i="1"/>
  <c r="U83" i="1"/>
  <c r="V83" i="1"/>
  <c r="W83" i="1"/>
  <c r="X83" i="1"/>
  <c r="Y83" i="1"/>
  <c r="Z83" i="1"/>
  <c r="AA83" i="1"/>
  <c r="AB83" i="1"/>
  <c r="AC83" i="1"/>
  <c r="AD83" i="1"/>
  <c r="AE83" i="1"/>
  <c r="AF83" i="1"/>
  <c r="AG83" i="1"/>
  <c r="AH83" i="1"/>
  <c r="AI83" i="1"/>
  <c r="AJ83" i="1"/>
  <c r="AK83" i="1"/>
  <c r="AL83" i="1"/>
  <c r="AM83" i="1"/>
  <c r="AN83" i="1"/>
  <c r="AO83" i="1"/>
  <c r="AP83" i="1"/>
  <c r="AQ83" i="1"/>
  <c r="AR83" i="1"/>
  <c r="AS83" i="1"/>
  <c r="AT83" i="1"/>
  <c r="AU83" i="1"/>
  <c r="AV83" i="1"/>
  <c r="AW83" i="1"/>
  <c r="AX83" i="1"/>
  <c r="AY83" i="1"/>
  <c r="AZ83" i="1"/>
  <c r="BA83" i="1"/>
  <c r="BB83" i="1"/>
  <c r="BC83" i="1"/>
  <c r="BD83" i="1"/>
  <c r="BE83" i="1"/>
  <c r="BF83" i="1"/>
  <c r="BG83" i="1"/>
  <c r="BH83" i="1"/>
  <c r="M84" i="1"/>
  <c r="N84" i="1"/>
  <c r="O84" i="1"/>
  <c r="P84" i="1"/>
  <c r="Q84" i="1"/>
  <c r="R84" i="1"/>
  <c r="S84" i="1"/>
  <c r="T84" i="1"/>
  <c r="U84" i="1"/>
  <c r="V84" i="1"/>
  <c r="W84" i="1"/>
  <c r="X84" i="1"/>
  <c r="Y84" i="1"/>
  <c r="Z84" i="1"/>
  <c r="AA84" i="1"/>
  <c r="AB84" i="1"/>
  <c r="AC84" i="1"/>
  <c r="AD84" i="1"/>
  <c r="AE84" i="1"/>
  <c r="AF84" i="1"/>
  <c r="AG84" i="1"/>
  <c r="AH84" i="1"/>
  <c r="AI84" i="1"/>
  <c r="AJ84" i="1"/>
  <c r="AK84" i="1"/>
  <c r="AL84" i="1"/>
  <c r="AM84" i="1"/>
  <c r="AN84" i="1"/>
  <c r="AO84" i="1"/>
  <c r="AP84" i="1"/>
  <c r="AQ84" i="1"/>
  <c r="AR84" i="1"/>
  <c r="AS84" i="1"/>
  <c r="AT84" i="1"/>
  <c r="AU84" i="1"/>
  <c r="AV84" i="1"/>
  <c r="AW84" i="1"/>
  <c r="AX84" i="1"/>
  <c r="AY84" i="1"/>
  <c r="AZ84" i="1"/>
  <c r="BA84" i="1"/>
  <c r="BB84" i="1"/>
  <c r="BC84" i="1"/>
  <c r="BD84" i="1"/>
  <c r="BE84" i="1"/>
  <c r="BF84" i="1"/>
  <c r="BG84" i="1"/>
  <c r="BH84" i="1"/>
  <c r="M85" i="1"/>
  <c r="N85" i="1"/>
  <c r="O85" i="1"/>
  <c r="P85" i="1"/>
  <c r="Q85" i="1"/>
  <c r="R85" i="1"/>
  <c r="S85" i="1"/>
  <c r="T85" i="1"/>
  <c r="U85" i="1"/>
  <c r="V85" i="1"/>
  <c r="W85" i="1"/>
  <c r="X85" i="1"/>
  <c r="Y85" i="1"/>
  <c r="Z85" i="1"/>
  <c r="AA85" i="1"/>
  <c r="AB85" i="1"/>
  <c r="AC85" i="1"/>
  <c r="AD85" i="1"/>
  <c r="AE85" i="1"/>
  <c r="AF85" i="1"/>
  <c r="AG85" i="1"/>
  <c r="AH85" i="1"/>
  <c r="AI85" i="1"/>
  <c r="AJ85" i="1"/>
  <c r="AK85" i="1"/>
  <c r="AL85" i="1"/>
  <c r="AM85" i="1"/>
  <c r="AN85" i="1"/>
  <c r="AO85" i="1"/>
  <c r="AP85" i="1"/>
  <c r="AQ85" i="1"/>
  <c r="AR85" i="1"/>
  <c r="AS85" i="1"/>
  <c r="AT85" i="1"/>
  <c r="AU85" i="1"/>
  <c r="AV85" i="1"/>
  <c r="AW85" i="1"/>
  <c r="AX85" i="1"/>
  <c r="AY85" i="1"/>
  <c r="AZ85" i="1"/>
  <c r="BA85" i="1"/>
  <c r="BB85" i="1"/>
  <c r="BC85" i="1"/>
  <c r="BD85" i="1"/>
  <c r="BE85" i="1"/>
  <c r="BF85" i="1"/>
  <c r="BG85" i="1"/>
  <c r="BH85" i="1"/>
  <c r="M86" i="1"/>
  <c r="N86" i="1"/>
  <c r="O86" i="1"/>
  <c r="P86" i="1"/>
  <c r="Q86" i="1"/>
  <c r="R86" i="1"/>
  <c r="S86" i="1"/>
  <c r="T86" i="1"/>
  <c r="U86" i="1"/>
  <c r="V86" i="1"/>
  <c r="W86" i="1"/>
  <c r="X86" i="1"/>
  <c r="Y86" i="1"/>
  <c r="Z86" i="1"/>
  <c r="AA86" i="1"/>
  <c r="AB86" i="1"/>
  <c r="AC86" i="1"/>
  <c r="AD86" i="1"/>
  <c r="AE86" i="1"/>
  <c r="AF86" i="1"/>
  <c r="AG86" i="1"/>
  <c r="AH86" i="1"/>
  <c r="AI86" i="1"/>
  <c r="AJ86" i="1"/>
  <c r="AK86" i="1"/>
  <c r="AL86" i="1"/>
  <c r="AM86" i="1"/>
  <c r="AN86" i="1"/>
  <c r="AO86" i="1"/>
  <c r="AP86" i="1"/>
  <c r="AQ86" i="1"/>
  <c r="AR86" i="1"/>
  <c r="AS86" i="1"/>
  <c r="AT86" i="1"/>
  <c r="AU86" i="1"/>
  <c r="AV86" i="1"/>
  <c r="AW86" i="1"/>
  <c r="AX86" i="1"/>
  <c r="AY86" i="1"/>
  <c r="AZ86" i="1"/>
  <c r="BA86" i="1"/>
  <c r="BB86" i="1"/>
  <c r="BC86" i="1"/>
  <c r="BD86" i="1"/>
  <c r="BE86" i="1"/>
  <c r="BF86" i="1"/>
  <c r="BG86" i="1"/>
  <c r="BH86" i="1"/>
  <c r="M87" i="1"/>
  <c r="N87" i="1"/>
  <c r="O87" i="1"/>
  <c r="P87" i="1"/>
  <c r="Q87" i="1"/>
  <c r="R87" i="1"/>
  <c r="S87" i="1"/>
  <c r="T87" i="1"/>
  <c r="U87" i="1"/>
  <c r="V87" i="1"/>
  <c r="W87" i="1"/>
  <c r="X87" i="1"/>
  <c r="Y87" i="1"/>
  <c r="Z87" i="1"/>
  <c r="AA87" i="1"/>
  <c r="AB87" i="1"/>
  <c r="AC87" i="1"/>
  <c r="AD87" i="1"/>
  <c r="AE87" i="1"/>
  <c r="AF87" i="1"/>
  <c r="AG87" i="1"/>
  <c r="AH87" i="1"/>
  <c r="AI87" i="1"/>
  <c r="AJ87" i="1"/>
  <c r="AK87" i="1"/>
  <c r="AL87" i="1"/>
  <c r="AM87" i="1"/>
  <c r="AN87" i="1"/>
  <c r="AO87" i="1"/>
  <c r="AP87" i="1"/>
  <c r="AQ87" i="1"/>
  <c r="AR87" i="1"/>
  <c r="AS87" i="1"/>
  <c r="AT87" i="1"/>
  <c r="AU87" i="1"/>
  <c r="AV87" i="1"/>
  <c r="AW87" i="1"/>
  <c r="AX87" i="1"/>
  <c r="AY87" i="1"/>
  <c r="AZ87" i="1"/>
  <c r="BA87" i="1"/>
  <c r="BB87" i="1"/>
  <c r="BC87" i="1"/>
  <c r="BD87" i="1"/>
  <c r="BE87" i="1"/>
  <c r="BF87" i="1"/>
  <c r="BG87" i="1"/>
  <c r="BH87" i="1"/>
  <c r="M88" i="1"/>
  <c r="N88" i="1"/>
  <c r="O88" i="1"/>
  <c r="P88" i="1"/>
  <c r="Q88" i="1"/>
  <c r="R88" i="1"/>
  <c r="S88" i="1"/>
  <c r="T88" i="1"/>
  <c r="U88" i="1"/>
  <c r="V88" i="1"/>
  <c r="W88" i="1"/>
  <c r="X88" i="1"/>
  <c r="Y88" i="1"/>
  <c r="Z88" i="1"/>
  <c r="AA88" i="1"/>
  <c r="AB88" i="1"/>
  <c r="AC88" i="1"/>
  <c r="AD88" i="1"/>
  <c r="AE88" i="1"/>
  <c r="AF88" i="1"/>
  <c r="AG88" i="1"/>
  <c r="AH88" i="1"/>
  <c r="AI88" i="1"/>
  <c r="AJ88" i="1"/>
  <c r="AK88" i="1"/>
  <c r="AL88" i="1"/>
  <c r="AM88" i="1"/>
  <c r="AN88" i="1"/>
  <c r="AO88" i="1"/>
  <c r="AP88" i="1"/>
  <c r="AQ88" i="1"/>
  <c r="AR88" i="1"/>
  <c r="AS88" i="1"/>
  <c r="AT88" i="1"/>
  <c r="AU88" i="1"/>
  <c r="AV88" i="1"/>
  <c r="AW88" i="1"/>
  <c r="AX88" i="1"/>
  <c r="AY88" i="1"/>
  <c r="AZ88" i="1"/>
  <c r="BA88" i="1"/>
  <c r="BB88" i="1"/>
  <c r="BC88" i="1"/>
  <c r="BD88" i="1"/>
  <c r="BE88" i="1"/>
  <c r="BF88" i="1"/>
  <c r="BG88" i="1"/>
  <c r="BH88" i="1"/>
  <c r="M89" i="1"/>
  <c r="N89" i="1"/>
  <c r="O89" i="1"/>
  <c r="P89" i="1"/>
  <c r="Q89" i="1"/>
  <c r="R89" i="1"/>
  <c r="S89" i="1"/>
  <c r="T89" i="1"/>
  <c r="U89" i="1"/>
  <c r="V89" i="1"/>
  <c r="W89" i="1"/>
  <c r="X89" i="1"/>
  <c r="Y89" i="1"/>
  <c r="Z89" i="1"/>
  <c r="AA89" i="1"/>
  <c r="AB89" i="1"/>
  <c r="AC89" i="1"/>
  <c r="AD89" i="1"/>
  <c r="AE89" i="1"/>
  <c r="AF89" i="1"/>
  <c r="AG89" i="1"/>
  <c r="AH89" i="1"/>
  <c r="AI89" i="1"/>
  <c r="AJ89" i="1"/>
  <c r="AK89" i="1"/>
  <c r="AL89" i="1"/>
  <c r="AM89" i="1"/>
  <c r="AN89" i="1"/>
  <c r="AO89" i="1"/>
  <c r="AP89" i="1"/>
  <c r="AQ89" i="1"/>
  <c r="AR89" i="1"/>
  <c r="AS89" i="1"/>
  <c r="AT89" i="1"/>
  <c r="AU89" i="1"/>
  <c r="AV89" i="1"/>
  <c r="AW89" i="1"/>
  <c r="AX89" i="1"/>
  <c r="AY89" i="1"/>
  <c r="AZ89" i="1"/>
  <c r="BA89" i="1"/>
  <c r="BB89" i="1"/>
  <c r="BC89" i="1"/>
  <c r="BD89" i="1"/>
  <c r="BE89" i="1"/>
  <c r="BF89" i="1"/>
  <c r="BG89" i="1"/>
  <c r="BH89" i="1"/>
  <c r="M90" i="1"/>
  <c r="N90" i="1"/>
  <c r="O90" i="1"/>
  <c r="P90" i="1"/>
  <c r="Q90" i="1"/>
  <c r="R90" i="1"/>
  <c r="S90" i="1"/>
  <c r="T90" i="1"/>
  <c r="U90" i="1"/>
  <c r="V90" i="1"/>
  <c r="W90" i="1"/>
  <c r="X90" i="1"/>
  <c r="Y90" i="1"/>
  <c r="Z90" i="1"/>
  <c r="AA90" i="1"/>
  <c r="AB90" i="1"/>
  <c r="AC90" i="1"/>
  <c r="AD90" i="1"/>
  <c r="AE90" i="1"/>
  <c r="AF90" i="1"/>
  <c r="AG90" i="1"/>
  <c r="AH90" i="1"/>
  <c r="AI90" i="1"/>
  <c r="AJ90" i="1"/>
  <c r="AK90" i="1"/>
  <c r="AL90" i="1"/>
  <c r="AM90" i="1"/>
  <c r="AN90" i="1"/>
  <c r="AO90" i="1"/>
  <c r="AP90" i="1"/>
  <c r="AQ90" i="1"/>
  <c r="AR90" i="1"/>
  <c r="AS90" i="1"/>
  <c r="AT90" i="1"/>
  <c r="AU90" i="1"/>
  <c r="AV90" i="1"/>
  <c r="AW90" i="1"/>
  <c r="AX90" i="1"/>
  <c r="AY90" i="1"/>
  <c r="AZ90" i="1"/>
  <c r="BA90" i="1"/>
  <c r="BB90" i="1"/>
  <c r="BC90" i="1"/>
  <c r="BD90" i="1"/>
  <c r="BE90" i="1"/>
  <c r="BF90" i="1"/>
  <c r="BG90" i="1"/>
  <c r="BH90" i="1"/>
  <c r="M91" i="1"/>
  <c r="N91" i="1"/>
  <c r="O91" i="1"/>
  <c r="P91" i="1"/>
  <c r="Q91" i="1"/>
  <c r="R91" i="1"/>
  <c r="S91" i="1"/>
  <c r="T91" i="1"/>
  <c r="U91" i="1"/>
  <c r="V91" i="1"/>
  <c r="W91" i="1"/>
  <c r="X91" i="1"/>
  <c r="Y91" i="1"/>
  <c r="Z91" i="1"/>
  <c r="AA91" i="1"/>
  <c r="AB91" i="1"/>
  <c r="AC91" i="1"/>
  <c r="AD91" i="1"/>
  <c r="AE91" i="1"/>
  <c r="AF91" i="1"/>
  <c r="AG91" i="1"/>
  <c r="AH91" i="1"/>
  <c r="AI91" i="1"/>
  <c r="AJ91" i="1"/>
  <c r="AK91" i="1"/>
  <c r="AL91" i="1"/>
  <c r="AM91" i="1"/>
  <c r="AN91" i="1"/>
  <c r="AO91" i="1"/>
  <c r="AP91" i="1"/>
  <c r="AQ91" i="1"/>
  <c r="AR91" i="1"/>
  <c r="AS91" i="1"/>
  <c r="AT91" i="1"/>
  <c r="AU91" i="1"/>
  <c r="AV91" i="1"/>
  <c r="AW91" i="1"/>
  <c r="AX91" i="1"/>
  <c r="AY91" i="1"/>
  <c r="AZ91" i="1"/>
  <c r="BA91" i="1"/>
  <c r="BB91" i="1"/>
  <c r="BC91" i="1"/>
  <c r="BD91" i="1"/>
  <c r="BE91" i="1"/>
  <c r="BF91" i="1"/>
  <c r="BG91" i="1"/>
  <c r="BH91" i="1"/>
  <c r="L84" i="1"/>
  <c r="L85" i="1"/>
  <c r="L86" i="1"/>
  <c r="L87" i="1"/>
  <c r="L88" i="1"/>
  <c r="L89" i="1"/>
  <c r="L90" i="1"/>
  <c r="L91" i="1"/>
  <c r="L83" i="1"/>
  <c r="L72" i="1"/>
  <c r="M72" i="1"/>
  <c r="N72" i="1"/>
  <c r="O72" i="1"/>
  <c r="P72" i="1"/>
  <c r="Q72" i="1"/>
  <c r="R72" i="1"/>
  <c r="S72" i="1"/>
  <c r="T72" i="1"/>
  <c r="U72" i="1"/>
  <c r="V72" i="1"/>
  <c r="W72" i="1"/>
  <c r="X72" i="1"/>
  <c r="Y72" i="1"/>
  <c r="Z72" i="1"/>
  <c r="AA72" i="1"/>
  <c r="AB72" i="1"/>
  <c r="AC72" i="1"/>
  <c r="AD72" i="1"/>
  <c r="AE72" i="1"/>
  <c r="AF72" i="1"/>
  <c r="AG72" i="1"/>
  <c r="AH72" i="1"/>
  <c r="AI72" i="1"/>
  <c r="AJ72" i="1"/>
  <c r="AK72" i="1"/>
  <c r="AL72" i="1"/>
  <c r="AM72" i="1"/>
  <c r="AN72" i="1"/>
  <c r="AO72" i="1"/>
  <c r="AP72" i="1"/>
  <c r="AQ72" i="1"/>
  <c r="AR72" i="1"/>
  <c r="AS72" i="1"/>
  <c r="AT72" i="1"/>
  <c r="AU72" i="1"/>
  <c r="AV72" i="1"/>
  <c r="AW72" i="1"/>
  <c r="AX72" i="1"/>
  <c r="AY72" i="1"/>
  <c r="AZ72" i="1"/>
  <c r="BA72" i="1"/>
  <c r="BB72" i="1"/>
  <c r="BC72" i="1"/>
  <c r="BD72" i="1"/>
  <c r="BE72" i="1"/>
  <c r="BF72" i="1"/>
  <c r="BG72" i="1"/>
  <c r="BH72" i="1"/>
  <c r="L73" i="1"/>
  <c r="M73" i="1"/>
  <c r="N73" i="1"/>
  <c r="O73" i="1"/>
  <c r="P73" i="1"/>
  <c r="Q73" i="1"/>
  <c r="R73" i="1"/>
  <c r="S73" i="1"/>
  <c r="T73" i="1"/>
  <c r="U73" i="1"/>
  <c r="V73" i="1"/>
  <c r="W73" i="1"/>
  <c r="X73" i="1"/>
  <c r="Y73" i="1"/>
  <c r="Z73" i="1"/>
  <c r="AA73" i="1"/>
  <c r="AB73" i="1"/>
  <c r="AC73" i="1"/>
  <c r="AD73" i="1"/>
  <c r="AE73" i="1"/>
  <c r="AF73" i="1"/>
  <c r="AG73" i="1"/>
  <c r="AH73" i="1"/>
  <c r="AI73" i="1"/>
  <c r="AJ73" i="1"/>
  <c r="AK73" i="1"/>
  <c r="AL73" i="1"/>
  <c r="AM73" i="1"/>
  <c r="AN73" i="1"/>
  <c r="AO73" i="1"/>
  <c r="AP73" i="1"/>
  <c r="AQ73" i="1"/>
  <c r="AR73" i="1"/>
  <c r="AS73" i="1"/>
  <c r="AT73" i="1"/>
  <c r="AU73" i="1"/>
  <c r="AV73" i="1"/>
  <c r="AW73" i="1"/>
  <c r="AX73" i="1"/>
  <c r="AY73" i="1"/>
  <c r="AZ73" i="1"/>
  <c r="BA73" i="1"/>
  <c r="BB73" i="1"/>
  <c r="BC73" i="1"/>
  <c r="BD73" i="1"/>
  <c r="BE73" i="1"/>
  <c r="BF73" i="1"/>
  <c r="BG73" i="1"/>
  <c r="BH73" i="1"/>
  <c r="L74" i="1"/>
  <c r="M74" i="1"/>
  <c r="N74" i="1"/>
  <c r="O74" i="1"/>
  <c r="P74" i="1"/>
  <c r="Q74" i="1"/>
  <c r="R74" i="1"/>
  <c r="S74" i="1"/>
  <c r="T74" i="1"/>
  <c r="U74" i="1"/>
  <c r="V74" i="1"/>
  <c r="W74" i="1"/>
  <c r="X74" i="1"/>
  <c r="Y74" i="1"/>
  <c r="Z74" i="1"/>
  <c r="AA74" i="1"/>
  <c r="AB74" i="1"/>
  <c r="AC74" i="1"/>
  <c r="AD74" i="1"/>
  <c r="AE74" i="1"/>
  <c r="AF74" i="1"/>
  <c r="AG74" i="1"/>
  <c r="AH74" i="1"/>
  <c r="AI74" i="1"/>
  <c r="AJ74" i="1"/>
  <c r="AK74" i="1"/>
  <c r="AL74" i="1"/>
  <c r="AM74" i="1"/>
  <c r="AN74" i="1"/>
  <c r="AO74" i="1"/>
  <c r="AP74" i="1"/>
  <c r="AQ74" i="1"/>
  <c r="AR74" i="1"/>
  <c r="AS74" i="1"/>
  <c r="AT74" i="1"/>
  <c r="AU74" i="1"/>
  <c r="AV74" i="1"/>
  <c r="AW74" i="1"/>
  <c r="AX74" i="1"/>
  <c r="AY74" i="1"/>
  <c r="AZ74" i="1"/>
  <c r="BA74" i="1"/>
  <c r="BB74" i="1"/>
  <c r="BC74" i="1"/>
  <c r="BD74" i="1"/>
  <c r="BE74" i="1"/>
  <c r="BF74" i="1"/>
  <c r="BG74" i="1"/>
  <c r="BH74" i="1"/>
  <c r="L75" i="1"/>
  <c r="M75" i="1"/>
  <c r="N75" i="1"/>
  <c r="O75" i="1"/>
  <c r="P75" i="1"/>
  <c r="Q75" i="1"/>
  <c r="R75" i="1"/>
  <c r="S75" i="1"/>
  <c r="T75" i="1"/>
  <c r="U75" i="1"/>
  <c r="V75" i="1"/>
  <c r="W75" i="1"/>
  <c r="X75" i="1"/>
  <c r="Y75" i="1"/>
  <c r="Z75" i="1"/>
  <c r="AA75" i="1"/>
  <c r="AB75" i="1"/>
  <c r="AC75" i="1"/>
  <c r="AD75" i="1"/>
  <c r="AE75" i="1"/>
  <c r="AF75" i="1"/>
  <c r="AG75" i="1"/>
  <c r="AH75" i="1"/>
  <c r="AI75" i="1"/>
  <c r="AJ75" i="1"/>
  <c r="AK75" i="1"/>
  <c r="AL75" i="1"/>
  <c r="AM75" i="1"/>
  <c r="AN75" i="1"/>
  <c r="AO75" i="1"/>
  <c r="AP75" i="1"/>
  <c r="AQ75" i="1"/>
  <c r="AR75" i="1"/>
  <c r="AS75" i="1"/>
  <c r="AT75" i="1"/>
  <c r="AU75" i="1"/>
  <c r="AV75" i="1"/>
  <c r="AW75" i="1"/>
  <c r="AX75" i="1"/>
  <c r="AY75" i="1"/>
  <c r="AZ75" i="1"/>
  <c r="BA75" i="1"/>
  <c r="BB75" i="1"/>
  <c r="BC75" i="1"/>
  <c r="BD75" i="1"/>
  <c r="BE75" i="1"/>
  <c r="BF75" i="1"/>
  <c r="BG75" i="1"/>
  <c r="BH75" i="1"/>
  <c r="L76" i="1"/>
  <c r="M76" i="1"/>
  <c r="N76" i="1"/>
  <c r="O76" i="1"/>
  <c r="P76" i="1"/>
  <c r="Q76" i="1"/>
  <c r="R76" i="1"/>
  <c r="S76" i="1"/>
  <c r="T76" i="1"/>
  <c r="U76" i="1"/>
  <c r="V76" i="1"/>
  <c r="W76" i="1"/>
  <c r="X76" i="1"/>
  <c r="Y76" i="1"/>
  <c r="Z76" i="1"/>
  <c r="AA76" i="1"/>
  <c r="AB76" i="1"/>
  <c r="AC76" i="1"/>
  <c r="AD76" i="1"/>
  <c r="AE76" i="1"/>
  <c r="AF76" i="1"/>
  <c r="AG76" i="1"/>
  <c r="AH76" i="1"/>
  <c r="AI76" i="1"/>
  <c r="AJ76" i="1"/>
  <c r="AK76" i="1"/>
  <c r="AL76" i="1"/>
  <c r="AM76" i="1"/>
  <c r="AN76" i="1"/>
  <c r="AO76" i="1"/>
  <c r="AP76" i="1"/>
  <c r="AQ76" i="1"/>
  <c r="AR76" i="1"/>
  <c r="AS76" i="1"/>
  <c r="AT76" i="1"/>
  <c r="AU76" i="1"/>
  <c r="AV76" i="1"/>
  <c r="AW76" i="1"/>
  <c r="AX76" i="1"/>
  <c r="AY76" i="1"/>
  <c r="AZ76" i="1"/>
  <c r="BA76" i="1"/>
  <c r="BB76" i="1"/>
  <c r="BC76" i="1"/>
  <c r="BD76" i="1"/>
  <c r="BE76" i="1"/>
  <c r="BF76" i="1"/>
  <c r="BG76" i="1"/>
  <c r="BH76" i="1"/>
  <c r="L77" i="1"/>
  <c r="M77" i="1"/>
  <c r="N77" i="1"/>
  <c r="O77" i="1"/>
  <c r="P77" i="1"/>
  <c r="Q77" i="1"/>
  <c r="R77" i="1"/>
  <c r="S77" i="1"/>
  <c r="T77" i="1"/>
  <c r="U77" i="1"/>
  <c r="V77" i="1"/>
  <c r="W77" i="1"/>
  <c r="X77" i="1"/>
  <c r="Y77" i="1"/>
  <c r="Z77" i="1"/>
  <c r="AA77" i="1"/>
  <c r="AB77" i="1"/>
  <c r="AC77" i="1"/>
  <c r="AD77" i="1"/>
  <c r="AE77" i="1"/>
  <c r="AF77" i="1"/>
  <c r="AG77" i="1"/>
  <c r="AH77" i="1"/>
  <c r="AI77" i="1"/>
  <c r="AJ77" i="1"/>
  <c r="AK77" i="1"/>
  <c r="AL77" i="1"/>
  <c r="AM77" i="1"/>
  <c r="AN77" i="1"/>
  <c r="AO77" i="1"/>
  <c r="AP77" i="1"/>
  <c r="AQ77" i="1"/>
  <c r="AR77" i="1"/>
  <c r="AS77" i="1"/>
  <c r="AT77" i="1"/>
  <c r="AU77" i="1"/>
  <c r="AV77" i="1"/>
  <c r="AW77" i="1"/>
  <c r="AX77" i="1"/>
  <c r="AY77" i="1"/>
  <c r="AZ77" i="1"/>
  <c r="BA77" i="1"/>
  <c r="BB77" i="1"/>
  <c r="BC77" i="1"/>
  <c r="BD77" i="1"/>
  <c r="BE77" i="1"/>
  <c r="BF77" i="1"/>
  <c r="BG77" i="1"/>
  <c r="BH77" i="1"/>
  <c r="L78" i="1"/>
  <c r="M78" i="1"/>
  <c r="N78" i="1"/>
  <c r="O78" i="1"/>
  <c r="P78" i="1"/>
  <c r="Q78" i="1"/>
  <c r="R78" i="1"/>
  <c r="S78" i="1"/>
  <c r="T78" i="1"/>
  <c r="U78" i="1"/>
  <c r="V78" i="1"/>
  <c r="W78" i="1"/>
  <c r="X78" i="1"/>
  <c r="Y78" i="1"/>
  <c r="Z78" i="1"/>
  <c r="AA78" i="1"/>
  <c r="AB78" i="1"/>
  <c r="AC78" i="1"/>
  <c r="AD78" i="1"/>
  <c r="AE78" i="1"/>
  <c r="AF78" i="1"/>
  <c r="AG78" i="1"/>
  <c r="AH78" i="1"/>
  <c r="AI78" i="1"/>
  <c r="AJ78" i="1"/>
  <c r="AK78" i="1"/>
  <c r="AL78" i="1"/>
  <c r="AM78" i="1"/>
  <c r="AN78" i="1"/>
  <c r="AO78" i="1"/>
  <c r="AP78" i="1"/>
  <c r="AQ78" i="1"/>
  <c r="AR78" i="1"/>
  <c r="AS78" i="1"/>
  <c r="AT78" i="1"/>
  <c r="AU78" i="1"/>
  <c r="AV78" i="1"/>
  <c r="AW78" i="1"/>
  <c r="AX78" i="1"/>
  <c r="AY78" i="1"/>
  <c r="AZ78" i="1"/>
  <c r="BA78" i="1"/>
  <c r="BB78" i="1"/>
  <c r="BC78" i="1"/>
  <c r="BD78" i="1"/>
  <c r="BE78" i="1"/>
  <c r="BF78" i="1"/>
  <c r="BG78" i="1"/>
  <c r="BH78" i="1"/>
  <c r="L79" i="1"/>
  <c r="M79" i="1"/>
  <c r="N79" i="1"/>
  <c r="O79" i="1"/>
  <c r="P79" i="1"/>
  <c r="Q79" i="1"/>
  <c r="R79" i="1"/>
  <c r="S79" i="1"/>
  <c r="T79" i="1"/>
  <c r="U79" i="1"/>
  <c r="V79" i="1"/>
  <c r="W79" i="1"/>
  <c r="X79" i="1"/>
  <c r="Y79" i="1"/>
  <c r="Z79" i="1"/>
  <c r="AA79" i="1"/>
  <c r="AB79" i="1"/>
  <c r="AC79" i="1"/>
  <c r="AD79" i="1"/>
  <c r="AE79" i="1"/>
  <c r="AF79" i="1"/>
  <c r="AG79" i="1"/>
  <c r="AH79" i="1"/>
  <c r="AI79" i="1"/>
  <c r="AJ79" i="1"/>
  <c r="AK79" i="1"/>
  <c r="AL79" i="1"/>
  <c r="AM79" i="1"/>
  <c r="AN79" i="1"/>
  <c r="AO79" i="1"/>
  <c r="AP79" i="1"/>
  <c r="AQ79" i="1"/>
  <c r="AR79" i="1"/>
  <c r="AS79" i="1"/>
  <c r="AT79" i="1"/>
  <c r="AU79" i="1"/>
  <c r="AV79" i="1"/>
  <c r="AW79" i="1"/>
  <c r="AX79" i="1"/>
  <c r="AY79" i="1"/>
  <c r="AZ79" i="1"/>
  <c r="BA79" i="1"/>
  <c r="BB79" i="1"/>
  <c r="BC79" i="1"/>
  <c r="BD79" i="1"/>
  <c r="BE79" i="1"/>
  <c r="BF79" i="1"/>
  <c r="BG79" i="1"/>
  <c r="BH79" i="1"/>
  <c r="M71" i="1"/>
  <c r="N71" i="1"/>
  <c r="O71" i="1"/>
  <c r="P71" i="1"/>
  <c r="Q71" i="1"/>
  <c r="R71" i="1"/>
  <c r="S71" i="1"/>
  <c r="T71" i="1"/>
  <c r="U71" i="1"/>
  <c r="V71" i="1"/>
  <c r="W71" i="1"/>
  <c r="X71" i="1"/>
  <c r="Y71" i="1"/>
  <c r="Z71" i="1"/>
  <c r="AA71" i="1"/>
  <c r="AB71" i="1"/>
  <c r="AC71" i="1"/>
  <c r="AD71" i="1"/>
  <c r="AE71" i="1"/>
  <c r="AF71" i="1"/>
  <c r="AG71" i="1"/>
  <c r="AH71" i="1"/>
  <c r="AI71" i="1"/>
  <c r="AJ71" i="1"/>
  <c r="AK71" i="1"/>
  <c r="AL71" i="1"/>
  <c r="AM71" i="1"/>
  <c r="AN71" i="1"/>
  <c r="AO71" i="1"/>
  <c r="AP71" i="1"/>
  <c r="AQ71" i="1"/>
  <c r="AR71" i="1"/>
  <c r="AS71" i="1"/>
  <c r="AT71" i="1"/>
  <c r="AU71" i="1"/>
  <c r="AV71" i="1"/>
  <c r="AW71" i="1"/>
  <c r="AX71" i="1"/>
  <c r="AY71" i="1"/>
  <c r="AZ71" i="1"/>
  <c r="BA71" i="1"/>
  <c r="BB71" i="1"/>
  <c r="BC71" i="1"/>
  <c r="BD71" i="1"/>
  <c r="BE71" i="1"/>
  <c r="BF71" i="1"/>
  <c r="BG71" i="1"/>
  <c r="BH71" i="1"/>
  <c r="L71" i="1"/>
  <c r="M43" i="1"/>
  <c r="N43" i="1"/>
  <c r="O43" i="1"/>
  <c r="P43" i="1"/>
  <c r="Q43" i="1"/>
  <c r="R43" i="1"/>
  <c r="S43" i="1"/>
  <c r="T43" i="1"/>
  <c r="U43" i="1"/>
  <c r="V43" i="1"/>
  <c r="W43" i="1"/>
  <c r="X43" i="1"/>
  <c r="Y43" i="1"/>
  <c r="Z43" i="1"/>
  <c r="AA43" i="1"/>
  <c r="AB43" i="1"/>
  <c r="AC43" i="1"/>
  <c r="AD43" i="1"/>
  <c r="AE43" i="1"/>
  <c r="AF43" i="1"/>
  <c r="AG43" i="1"/>
  <c r="AH43" i="1"/>
  <c r="AI43" i="1"/>
  <c r="AJ43" i="1"/>
  <c r="AK43" i="1"/>
  <c r="AL43" i="1"/>
  <c r="AM43" i="1"/>
  <c r="AN43" i="1"/>
  <c r="AO43" i="1"/>
  <c r="AP43" i="1"/>
  <c r="AQ43" i="1"/>
  <c r="AR43" i="1"/>
  <c r="AS43" i="1"/>
  <c r="AT43" i="1"/>
  <c r="AU43" i="1"/>
  <c r="AV43" i="1"/>
  <c r="AW43" i="1"/>
  <c r="AX43" i="1"/>
  <c r="AY43" i="1"/>
  <c r="AZ43" i="1"/>
  <c r="BA43" i="1"/>
  <c r="BB43" i="1"/>
  <c r="BC43" i="1"/>
  <c r="BD43" i="1"/>
  <c r="BE43" i="1"/>
  <c r="BF43" i="1"/>
  <c r="BG43" i="1"/>
  <c r="BH43" i="1"/>
  <c r="L43" i="1"/>
  <c r="U228" i="12"/>
  <c r="U240" i="1" s="1"/>
  <c r="V228" i="12"/>
  <c r="V240" i="1" s="1"/>
  <c r="W228" i="12"/>
  <c r="W240" i="1" s="1"/>
  <c r="X228" i="12"/>
  <c r="X240" i="1" s="1"/>
  <c r="Y228" i="12"/>
  <c r="Y240" i="1" s="1"/>
  <c r="Z228" i="12"/>
  <c r="Z240" i="1" s="1"/>
  <c r="AA228" i="12"/>
  <c r="AA240" i="1" s="1"/>
  <c r="AB228" i="12"/>
  <c r="AB240" i="1" s="1"/>
  <c r="AC228" i="12"/>
  <c r="AC240" i="1" s="1"/>
  <c r="AD228" i="12"/>
  <c r="AD240" i="1" s="1"/>
  <c r="AE228" i="12"/>
  <c r="AE240" i="1" s="1"/>
  <c r="AF228" i="12"/>
  <c r="AF240" i="1" s="1"/>
  <c r="AG228" i="12"/>
  <c r="AG240" i="1" s="1"/>
  <c r="AH228" i="12"/>
  <c r="AH240" i="1" s="1"/>
  <c r="AI228" i="12"/>
  <c r="AI240" i="1" s="1"/>
  <c r="AJ228" i="12"/>
  <c r="AJ240" i="1" s="1"/>
  <c r="AK228" i="12"/>
  <c r="AK240" i="1" s="1"/>
  <c r="AL228" i="12"/>
  <c r="AL240" i="1" s="1"/>
  <c r="AM228" i="12"/>
  <c r="AM240" i="1" s="1"/>
  <c r="AN228" i="12"/>
  <c r="AN240" i="1" s="1"/>
  <c r="AO228" i="12"/>
  <c r="AO240" i="1" s="1"/>
  <c r="AP228" i="12"/>
  <c r="AP240" i="1" s="1"/>
  <c r="AQ228" i="12"/>
  <c r="AQ240" i="1" s="1"/>
  <c r="AR228" i="12"/>
  <c r="AR240" i="1" s="1"/>
  <c r="AS228" i="12"/>
  <c r="AS240" i="1" s="1"/>
  <c r="AT228" i="12"/>
  <c r="AT240" i="1" s="1"/>
  <c r="AU228" i="12"/>
  <c r="AU240" i="1" s="1"/>
  <c r="AV228" i="12"/>
  <c r="AV240" i="1" s="1"/>
  <c r="AW228" i="12"/>
  <c r="AW240" i="1" s="1"/>
  <c r="AX228" i="12"/>
  <c r="AX240" i="1" s="1"/>
  <c r="AY228" i="12"/>
  <c r="AY240" i="1" s="1"/>
  <c r="AZ228" i="12"/>
  <c r="AZ240" i="1" s="1"/>
  <c r="BA228" i="12"/>
  <c r="BA240" i="1" s="1"/>
  <c r="BB228" i="12"/>
  <c r="BB240" i="1" s="1"/>
  <c r="BC228" i="12"/>
  <c r="BC240" i="1" s="1"/>
  <c r="BD228" i="12"/>
  <c r="BD240" i="1" s="1"/>
  <c r="BE228" i="12"/>
  <c r="BE240" i="1" s="1"/>
  <c r="BF228" i="12"/>
  <c r="BF240" i="1" s="1"/>
  <c r="BG228" i="12"/>
  <c r="BG240" i="1" s="1"/>
  <c r="BH228" i="12"/>
  <c r="BH240" i="1" s="1"/>
  <c r="T240" i="1"/>
  <c r="M228" i="12"/>
  <c r="M240" i="1" s="1"/>
  <c r="N228" i="12"/>
  <c r="N240" i="1" s="1"/>
  <c r="O228" i="12"/>
  <c r="O240" i="1" s="1"/>
  <c r="P228" i="12"/>
  <c r="P240" i="1" s="1"/>
  <c r="Q228" i="12"/>
  <c r="Q240" i="1" s="1"/>
  <c r="R228" i="12"/>
  <c r="R240" i="1" s="1"/>
  <c r="L228" i="12"/>
  <c r="M224" i="12"/>
  <c r="M236" i="1" s="1"/>
  <c r="M53" i="26" s="1"/>
  <c r="N224" i="12"/>
  <c r="N236" i="1" s="1"/>
  <c r="N53" i="26" s="1"/>
  <c r="O224" i="12"/>
  <c r="O236" i="1" s="1"/>
  <c r="O53" i="26" s="1"/>
  <c r="P224" i="12"/>
  <c r="P236" i="1" s="1"/>
  <c r="P53" i="26" s="1"/>
  <c r="Q224" i="12"/>
  <c r="Q236" i="1" s="1"/>
  <c r="Q53" i="26" s="1"/>
  <c r="R224" i="12"/>
  <c r="R236" i="1" s="1"/>
  <c r="R53" i="26" s="1"/>
  <c r="S224" i="12"/>
  <c r="S236" i="1" s="1"/>
  <c r="S53" i="26" s="1"/>
  <c r="T224" i="12"/>
  <c r="T236" i="1" s="1"/>
  <c r="T53" i="26" s="1"/>
  <c r="U224" i="12"/>
  <c r="U236" i="1" s="1"/>
  <c r="U53" i="26" s="1"/>
  <c r="V224" i="12"/>
  <c r="V236" i="1" s="1"/>
  <c r="V53" i="26" s="1"/>
  <c r="W224" i="12"/>
  <c r="W236" i="1" s="1"/>
  <c r="W53" i="26" s="1"/>
  <c r="X224" i="12"/>
  <c r="X236" i="1" s="1"/>
  <c r="X53" i="26" s="1"/>
  <c r="Y224" i="12"/>
  <c r="Y236" i="1" s="1"/>
  <c r="Y53" i="26" s="1"/>
  <c r="Z224" i="12"/>
  <c r="Z236" i="1" s="1"/>
  <c r="Z53" i="26" s="1"/>
  <c r="AA224" i="12"/>
  <c r="AA236" i="1" s="1"/>
  <c r="AA53" i="26" s="1"/>
  <c r="AB224" i="12"/>
  <c r="AB236" i="1" s="1"/>
  <c r="AB53" i="26" s="1"/>
  <c r="AC224" i="12"/>
  <c r="AC236" i="1" s="1"/>
  <c r="AC53" i="26" s="1"/>
  <c r="AD224" i="12"/>
  <c r="AD236" i="1" s="1"/>
  <c r="AD53" i="26" s="1"/>
  <c r="AE224" i="12"/>
  <c r="AE236" i="1" s="1"/>
  <c r="AE53" i="26" s="1"/>
  <c r="AF224" i="12"/>
  <c r="AF236" i="1" s="1"/>
  <c r="AF53" i="26" s="1"/>
  <c r="AG224" i="12"/>
  <c r="AG236" i="1" s="1"/>
  <c r="AG53" i="26" s="1"/>
  <c r="AH224" i="12"/>
  <c r="AH236" i="1" s="1"/>
  <c r="AH53" i="26" s="1"/>
  <c r="AI224" i="12"/>
  <c r="AI236" i="1" s="1"/>
  <c r="AI53" i="26" s="1"/>
  <c r="AJ224" i="12"/>
  <c r="AJ236" i="1" s="1"/>
  <c r="AJ53" i="26" s="1"/>
  <c r="AK224" i="12"/>
  <c r="AK236" i="1" s="1"/>
  <c r="AK53" i="26" s="1"/>
  <c r="AL224" i="12"/>
  <c r="AL236" i="1" s="1"/>
  <c r="AL53" i="26" s="1"/>
  <c r="AM224" i="12"/>
  <c r="AM236" i="1" s="1"/>
  <c r="AM53" i="26" s="1"/>
  <c r="AN224" i="12"/>
  <c r="AN236" i="1" s="1"/>
  <c r="AN53" i="26" s="1"/>
  <c r="AO224" i="12"/>
  <c r="AO236" i="1" s="1"/>
  <c r="AO53" i="26" s="1"/>
  <c r="AP224" i="12"/>
  <c r="AP236" i="1" s="1"/>
  <c r="AP53" i="26" s="1"/>
  <c r="AQ224" i="12"/>
  <c r="AQ236" i="1" s="1"/>
  <c r="AQ53" i="26" s="1"/>
  <c r="AR224" i="12"/>
  <c r="AR236" i="1" s="1"/>
  <c r="AR53" i="26" s="1"/>
  <c r="AS224" i="12"/>
  <c r="AS236" i="1" s="1"/>
  <c r="AS53" i="26" s="1"/>
  <c r="AT224" i="12"/>
  <c r="AT236" i="1" s="1"/>
  <c r="AT53" i="26" s="1"/>
  <c r="AU224" i="12"/>
  <c r="AU236" i="1" s="1"/>
  <c r="AU53" i="26" s="1"/>
  <c r="AV224" i="12"/>
  <c r="AV236" i="1" s="1"/>
  <c r="AV53" i="26" s="1"/>
  <c r="AW224" i="12"/>
  <c r="AW236" i="1" s="1"/>
  <c r="AW53" i="26" s="1"/>
  <c r="AX224" i="12"/>
  <c r="AX236" i="1" s="1"/>
  <c r="AX53" i="26" s="1"/>
  <c r="AY224" i="12"/>
  <c r="AY236" i="1" s="1"/>
  <c r="AY53" i="26" s="1"/>
  <c r="AZ224" i="12"/>
  <c r="AZ236" i="1" s="1"/>
  <c r="AZ53" i="26" s="1"/>
  <c r="BA224" i="12"/>
  <c r="BA236" i="1" s="1"/>
  <c r="BA53" i="26" s="1"/>
  <c r="BB224" i="12"/>
  <c r="BB236" i="1" s="1"/>
  <c r="BB53" i="26" s="1"/>
  <c r="BC224" i="12"/>
  <c r="BC236" i="1" s="1"/>
  <c r="BC53" i="26" s="1"/>
  <c r="BD224" i="12"/>
  <c r="BD236" i="1" s="1"/>
  <c r="BD53" i="26" s="1"/>
  <c r="BE224" i="12"/>
  <c r="BE236" i="1" s="1"/>
  <c r="BE53" i="26" s="1"/>
  <c r="BF224" i="12"/>
  <c r="BF236" i="1" s="1"/>
  <c r="BF53" i="26" s="1"/>
  <c r="BG224" i="12"/>
  <c r="BG236" i="1" s="1"/>
  <c r="BG53" i="26" s="1"/>
  <c r="BH224" i="12"/>
  <c r="BH236" i="1" s="1"/>
  <c r="BH53" i="26" s="1"/>
  <c r="L224" i="12"/>
  <c r="M220" i="12"/>
  <c r="M232" i="1" s="1"/>
  <c r="M55" i="26" s="1"/>
  <c r="M136" i="26" s="1"/>
  <c r="N220" i="12"/>
  <c r="N232" i="1" s="1"/>
  <c r="N55" i="26" s="1"/>
  <c r="N136" i="26" s="1"/>
  <c r="O220" i="12"/>
  <c r="O232" i="1" s="1"/>
  <c r="O55" i="26" s="1"/>
  <c r="O136" i="26" s="1"/>
  <c r="P220" i="12"/>
  <c r="P232" i="1" s="1"/>
  <c r="P55" i="26" s="1"/>
  <c r="P136" i="26" s="1"/>
  <c r="Q220" i="12"/>
  <c r="Q232" i="1" s="1"/>
  <c r="Q55" i="26" s="1"/>
  <c r="Q136" i="26" s="1"/>
  <c r="R220" i="12"/>
  <c r="R232" i="1" s="1"/>
  <c r="R55" i="26" s="1"/>
  <c r="R136" i="26" s="1"/>
  <c r="S220" i="12"/>
  <c r="S232" i="1" s="1"/>
  <c r="S55" i="26" s="1"/>
  <c r="S136" i="26" s="1"/>
  <c r="T220" i="12"/>
  <c r="T232" i="1" s="1"/>
  <c r="T55" i="26" s="1"/>
  <c r="T136" i="26" s="1"/>
  <c r="U220" i="12"/>
  <c r="U232" i="1" s="1"/>
  <c r="U55" i="26" s="1"/>
  <c r="U136" i="26" s="1"/>
  <c r="V220" i="12"/>
  <c r="V232" i="1" s="1"/>
  <c r="V55" i="26" s="1"/>
  <c r="V136" i="26" s="1"/>
  <c r="W220" i="12"/>
  <c r="W232" i="1" s="1"/>
  <c r="W55" i="26" s="1"/>
  <c r="W136" i="26" s="1"/>
  <c r="X220" i="12"/>
  <c r="X232" i="1" s="1"/>
  <c r="X55" i="26" s="1"/>
  <c r="X136" i="26" s="1"/>
  <c r="Y220" i="12"/>
  <c r="Y232" i="1" s="1"/>
  <c r="Y55" i="26" s="1"/>
  <c r="Y136" i="26" s="1"/>
  <c r="Z220" i="12"/>
  <c r="Z232" i="1" s="1"/>
  <c r="Z55" i="26" s="1"/>
  <c r="Z136" i="26" s="1"/>
  <c r="AA220" i="12"/>
  <c r="AA232" i="1" s="1"/>
  <c r="AA55" i="26" s="1"/>
  <c r="AA136" i="26" s="1"/>
  <c r="AB220" i="12"/>
  <c r="AB232" i="1" s="1"/>
  <c r="AB55" i="26" s="1"/>
  <c r="AB136" i="26" s="1"/>
  <c r="AC220" i="12"/>
  <c r="AC232" i="1" s="1"/>
  <c r="AC55" i="26" s="1"/>
  <c r="AC136" i="26" s="1"/>
  <c r="AD220" i="12"/>
  <c r="AD232" i="1" s="1"/>
  <c r="AD55" i="26" s="1"/>
  <c r="AD136" i="26" s="1"/>
  <c r="AE220" i="12"/>
  <c r="AE232" i="1" s="1"/>
  <c r="AE55" i="26" s="1"/>
  <c r="AE136" i="26" s="1"/>
  <c r="AF220" i="12"/>
  <c r="AF232" i="1" s="1"/>
  <c r="AF55" i="26" s="1"/>
  <c r="AF136" i="26" s="1"/>
  <c r="AG220" i="12"/>
  <c r="AG232" i="1" s="1"/>
  <c r="AG55" i="26" s="1"/>
  <c r="AG136" i="26" s="1"/>
  <c r="AH220" i="12"/>
  <c r="AH232" i="1" s="1"/>
  <c r="AH55" i="26" s="1"/>
  <c r="AH136" i="26" s="1"/>
  <c r="AI220" i="12"/>
  <c r="AI232" i="1" s="1"/>
  <c r="AI55" i="26" s="1"/>
  <c r="AI136" i="26" s="1"/>
  <c r="AJ220" i="12"/>
  <c r="AJ232" i="1" s="1"/>
  <c r="AJ55" i="26" s="1"/>
  <c r="AJ136" i="26" s="1"/>
  <c r="AK220" i="12"/>
  <c r="AK232" i="1" s="1"/>
  <c r="AK55" i="26" s="1"/>
  <c r="AK136" i="26" s="1"/>
  <c r="AL220" i="12"/>
  <c r="AL232" i="1" s="1"/>
  <c r="AL55" i="26" s="1"/>
  <c r="AL136" i="26" s="1"/>
  <c r="AM220" i="12"/>
  <c r="AM232" i="1" s="1"/>
  <c r="AM55" i="26" s="1"/>
  <c r="AM136" i="26" s="1"/>
  <c r="AN220" i="12"/>
  <c r="AN232" i="1" s="1"/>
  <c r="AN55" i="26" s="1"/>
  <c r="AN136" i="26" s="1"/>
  <c r="AO220" i="12"/>
  <c r="AO232" i="1" s="1"/>
  <c r="AO55" i="26" s="1"/>
  <c r="AO136" i="26" s="1"/>
  <c r="AP220" i="12"/>
  <c r="AP232" i="1" s="1"/>
  <c r="AP55" i="26" s="1"/>
  <c r="AP136" i="26" s="1"/>
  <c r="AQ220" i="12"/>
  <c r="AQ232" i="1" s="1"/>
  <c r="AQ55" i="26" s="1"/>
  <c r="AQ136" i="26" s="1"/>
  <c r="AR220" i="12"/>
  <c r="AR232" i="1" s="1"/>
  <c r="AR55" i="26" s="1"/>
  <c r="AR136" i="26" s="1"/>
  <c r="AS220" i="12"/>
  <c r="AS232" i="1" s="1"/>
  <c r="AS55" i="26" s="1"/>
  <c r="AS136" i="26" s="1"/>
  <c r="AT220" i="12"/>
  <c r="AT232" i="1" s="1"/>
  <c r="AT55" i="26" s="1"/>
  <c r="AT136" i="26" s="1"/>
  <c r="AU220" i="12"/>
  <c r="AU232" i="1" s="1"/>
  <c r="AU55" i="26" s="1"/>
  <c r="AU136" i="26" s="1"/>
  <c r="AV220" i="12"/>
  <c r="AV232" i="1" s="1"/>
  <c r="AV55" i="26" s="1"/>
  <c r="AV136" i="26" s="1"/>
  <c r="AW220" i="12"/>
  <c r="AW232" i="1" s="1"/>
  <c r="AW55" i="26" s="1"/>
  <c r="AW136" i="26" s="1"/>
  <c r="AX220" i="12"/>
  <c r="AX232" i="1" s="1"/>
  <c r="AX55" i="26" s="1"/>
  <c r="AX136" i="26" s="1"/>
  <c r="AY220" i="12"/>
  <c r="AY232" i="1" s="1"/>
  <c r="AY55" i="26" s="1"/>
  <c r="AY136" i="26" s="1"/>
  <c r="AZ220" i="12"/>
  <c r="AZ232" i="1" s="1"/>
  <c r="AZ55" i="26" s="1"/>
  <c r="AZ136" i="26" s="1"/>
  <c r="BA220" i="12"/>
  <c r="BA232" i="1" s="1"/>
  <c r="BA55" i="26" s="1"/>
  <c r="BA136" i="26" s="1"/>
  <c r="BB220" i="12"/>
  <c r="BB232" i="1" s="1"/>
  <c r="BB55" i="26" s="1"/>
  <c r="BB136" i="26" s="1"/>
  <c r="BC220" i="12"/>
  <c r="BC232" i="1" s="1"/>
  <c r="BC55" i="26" s="1"/>
  <c r="BC136" i="26" s="1"/>
  <c r="BD220" i="12"/>
  <c r="BD232" i="1" s="1"/>
  <c r="BD55" i="26" s="1"/>
  <c r="BD136" i="26" s="1"/>
  <c r="BE220" i="12"/>
  <c r="BE232" i="1" s="1"/>
  <c r="BE55" i="26" s="1"/>
  <c r="BE136" i="26" s="1"/>
  <c r="BF220" i="12"/>
  <c r="BF232" i="1" s="1"/>
  <c r="BF55" i="26" s="1"/>
  <c r="BF136" i="26" s="1"/>
  <c r="BG220" i="12"/>
  <c r="BG232" i="1" s="1"/>
  <c r="BG55" i="26" s="1"/>
  <c r="BG136" i="26" s="1"/>
  <c r="BH220" i="12"/>
  <c r="BH232" i="1" s="1"/>
  <c r="BH55" i="26" s="1"/>
  <c r="BH136" i="26" s="1"/>
  <c r="L220" i="12"/>
  <c r="M228" i="5"/>
  <c r="N228" i="5"/>
  <c r="O228" i="5"/>
  <c r="Q228" i="5"/>
  <c r="R228" i="5"/>
  <c r="S228" i="5"/>
  <c r="T228" i="5"/>
  <c r="U228" i="5"/>
  <c r="V228" i="5"/>
  <c r="W228" i="5"/>
  <c r="X228" i="5"/>
  <c r="Y228" i="5"/>
  <c r="Z228" i="5"/>
  <c r="AA228" i="5"/>
  <c r="AB228" i="5"/>
  <c r="AC228" i="5"/>
  <c r="AD228" i="5"/>
  <c r="AE228" i="5"/>
  <c r="AF228" i="5"/>
  <c r="AG228" i="5"/>
  <c r="AH228" i="5"/>
  <c r="AI228" i="5"/>
  <c r="AJ228" i="5"/>
  <c r="AK228" i="5"/>
  <c r="AL228" i="5"/>
  <c r="AM228" i="5"/>
  <c r="AN228" i="5"/>
  <c r="AO228" i="5"/>
  <c r="AP228" i="5"/>
  <c r="AQ228" i="5"/>
  <c r="AR228" i="5"/>
  <c r="AS228" i="5"/>
  <c r="AT228" i="5"/>
  <c r="AU228" i="5"/>
  <c r="AV228" i="5"/>
  <c r="AW228" i="5"/>
  <c r="AX228" i="5"/>
  <c r="AY228" i="5"/>
  <c r="AZ228" i="5"/>
  <c r="BA228" i="5"/>
  <c r="BB228" i="5"/>
  <c r="BC228" i="5"/>
  <c r="BD228" i="5"/>
  <c r="BE228" i="5"/>
  <c r="BF228" i="5"/>
  <c r="BG228" i="5"/>
  <c r="BH228" i="5"/>
  <c r="L228" i="5"/>
  <c r="M224" i="5"/>
  <c r="N224" i="5"/>
  <c r="O224" i="5"/>
  <c r="Q224" i="5"/>
  <c r="R224" i="5"/>
  <c r="S224" i="5"/>
  <c r="T224" i="5"/>
  <c r="U224" i="5"/>
  <c r="V224" i="5"/>
  <c r="W224" i="5"/>
  <c r="X224" i="5"/>
  <c r="Y224" i="5"/>
  <c r="Z224" i="5"/>
  <c r="AA224" i="5"/>
  <c r="AB224" i="5"/>
  <c r="AC224" i="5"/>
  <c r="AD224" i="5"/>
  <c r="AE224" i="5"/>
  <c r="AF224" i="5"/>
  <c r="AG224" i="5"/>
  <c r="AH224" i="5"/>
  <c r="AI224" i="5"/>
  <c r="AJ224" i="5"/>
  <c r="AK224" i="5"/>
  <c r="AL224" i="5"/>
  <c r="AM224" i="5"/>
  <c r="AN224" i="5"/>
  <c r="AO224" i="5"/>
  <c r="AP224" i="5"/>
  <c r="AQ224" i="5"/>
  <c r="AR224" i="5"/>
  <c r="AS224" i="5"/>
  <c r="AT224" i="5"/>
  <c r="AU224" i="5"/>
  <c r="AV224" i="5"/>
  <c r="AW224" i="5"/>
  <c r="AX224" i="5"/>
  <c r="AY224" i="5"/>
  <c r="AZ224" i="5"/>
  <c r="BA224" i="5"/>
  <c r="BB224" i="5"/>
  <c r="BC224" i="5"/>
  <c r="BD224" i="5"/>
  <c r="BE224" i="5"/>
  <c r="BF224" i="5"/>
  <c r="BG224" i="5"/>
  <c r="BH224" i="5"/>
  <c r="L224" i="5"/>
  <c r="M220" i="5"/>
  <c r="N220" i="5"/>
  <c r="O220" i="5"/>
  <c r="Q220" i="5"/>
  <c r="R220" i="5"/>
  <c r="S220" i="5"/>
  <c r="T220" i="5"/>
  <c r="U220" i="5"/>
  <c r="V220" i="5"/>
  <c r="W220" i="5"/>
  <c r="X220" i="5"/>
  <c r="Y220" i="5"/>
  <c r="Z220" i="5"/>
  <c r="AA220" i="5"/>
  <c r="AB220" i="5"/>
  <c r="AC220" i="5"/>
  <c r="AD220" i="5"/>
  <c r="AE220" i="5"/>
  <c r="AF220" i="5"/>
  <c r="AG220" i="5"/>
  <c r="AH220" i="5"/>
  <c r="AI220" i="5"/>
  <c r="AJ220" i="5"/>
  <c r="AK220" i="5"/>
  <c r="AL220" i="5"/>
  <c r="AM220" i="5"/>
  <c r="AN220" i="5"/>
  <c r="AO220" i="5"/>
  <c r="AP220" i="5"/>
  <c r="AQ220" i="5"/>
  <c r="AR220" i="5"/>
  <c r="AS220" i="5"/>
  <c r="AT220" i="5"/>
  <c r="AU220" i="5"/>
  <c r="AV220" i="5"/>
  <c r="AW220" i="5"/>
  <c r="AX220" i="5"/>
  <c r="AY220" i="5"/>
  <c r="AZ220" i="5"/>
  <c r="BA220" i="5"/>
  <c r="BB220" i="5"/>
  <c r="BC220" i="5"/>
  <c r="BD220" i="5"/>
  <c r="BE220" i="5"/>
  <c r="BF220" i="5"/>
  <c r="BG220" i="5"/>
  <c r="BH220" i="5"/>
  <c r="L220" i="5"/>
  <c r="S18" i="26" l="1"/>
  <c r="S18" i="16"/>
  <c r="BF18" i="26"/>
  <c r="BF18" i="16"/>
  <c r="AI18" i="26"/>
  <c r="AI18" i="16"/>
  <c r="BD18" i="26"/>
  <c r="BD18" i="16"/>
  <c r="AH18" i="26"/>
  <c r="AH18" i="16"/>
  <c r="BC18" i="26"/>
  <c r="BC18" i="16"/>
  <c r="AG18" i="26"/>
  <c r="AG18" i="16"/>
  <c r="BB18" i="26"/>
  <c r="BB18" i="16"/>
  <c r="AF18" i="26"/>
  <c r="AF18" i="16"/>
  <c r="BA18" i="26"/>
  <c r="BA18" i="16"/>
  <c r="AE18" i="26"/>
  <c r="AE18" i="16"/>
  <c r="AZ18" i="26"/>
  <c r="AZ18" i="16"/>
  <c r="AD18" i="26"/>
  <c r="AD18" i="16"/>
  <c r="AO18" i="26"/>
  <c r="AO18" i="16"/>
  <c r="AN18" i="26"/>
  <c r="AN18" i="16"/>
  <c r="R18" i="26"/>
  <c r="R18" i="16"/>
  <c r="L18" i="26"/>
  <c r="L18" i="16"/>
  <c r="AM18" i="26"/>
  <c r="AM18" i="16"/>
  <c r="Q18" i="26"/>
  <c r="Q18" i="16"/>
  <c r="BH18" i="26"/>
  <c r="BH18" i="16"/>
  <c r="AL18" i="26"/>
  <c r="AL18" i="16"/>
  <c r="P18" i="26"/>
  <c r="P18" i="16"/>
  <c r="BG18" i="26"/>
  <c r="BG18" i="16"/>
  <c r="AK18" i="26"/>
  <c r="AK18" i="16"/>
  <c r="O18" i="26"/>
  <c r="O18" i="16"/>
  <c r="AJ18" i="26"/>
  <c r="AJ18" i="16"/>
  <c r="N18" i="26"/>
  <c r="N18" i="16"/>
  <c r="BE18" i="26"/>
  <c r="BE18" i="16"/>
  <c r="M18" i="26"/>
  <c r="M18" i="16"/>
  <c r="AY18" i="26"/>
  <c r="AY18" i="16"/>
  <c r="AC18" i="26"/>
  <c r="AC18" i="16"/>
  <c r="AX18" i="26"/>
  <c r="AX18" i="16"/>
  <c r="AB18" i="26"/>
  <c r="AB18" i="16"/>
  <c r="AW18" i="26"/>
  <c r="AW18" i="16"/>
  <c r="AA18" i="26"/>
  <c r="AA18" i="16"/>
  <c r="AV18" i="26"/>
  <c r="AV18" i="16"/>
  <c r="Z18" i="26"/>
  <c r="Z18" i="16"/>
  <c r="AU18" i="26"/>
  <c r="AU18" i="16"/>
  <c r="Y18" i="26"/>
  <c r="Y18" i="16"/>
  <c r="AT18" i="26"/>
  <c r="AT18" i="16"/>
  <c r="X18" i="26"/>
  <c r="X18" i="16"/>
  <c r="AS18" i="26"/>
  <c r="AS18" i="16"/>
  <c r="W18" i="26"/>
  <c r="W18" i="16"/>
  <c r="AR18" i="26"/>
  <c r="AR18" i="16"/>
  <c r="V18" i="26"/>
  <c r="V18" i="16"/>
  <c r="AQ18" i="26"/>
  <c r="AQ18" i="16"/>
  <c r="U18" i="26"/>
  <c r="U18" i="16"/>
  <c r="AP18" i="26"/>
  <c r="AP18" i="16"/>
  <c r="T18" i="26"/>
  <c r="T18" i="16"/>
  <c r="H175" i="3" l="1"/>
  <c r="H103" i="3"/>
  <c r="O34" i="1" l="1"/>
  <c r="M268" i="1" l="1"/>
  <c r="M267" i="1"/>
  <c r="E7" i="3" l="1" a="1"/>
  <c r="E7" i="3" s="1"/>
  <c r="G4" i="10"/>
  <c r="J56" i="2" l="1" a="1"/>
  <c r="J56" i="2" s="1"/>
  <c r="J45" i="2" a="1"/>
  <c r="J45" i="2" s="1"/>
  <c r="J40" i="2" a="1"/>
  <c r="J40" i="2" s="1"/>
  <c r="J18" i="2" a="1"/>
  <c r="J18" i="2" s="1"/>
  <c r="J16" i="2" a="1"/>
  <c r="J16" i="2" s="1"/>
  <c r="L12" i="2" a="1"/>
  <c r="L12" i="2" s="1"/>
  <c r="J12" i="2" a="1"/>
  <c r="J12" i="2" s="1"/>
  <c r="N25" i="2" l="1"/>
  <c r="N27" i="2" s="1"/>
  <c r="N32" i="2" s="1"/>
  <c r="N33" i="2" s="1"/>
  <c r="L24" i="2" l="1" a="1"/>
  <c r="L24" i="2" s="1"/>
  <c r="L67" i="2" a="1"/>
  <c r="L67" i="2" s="1"/>
  <c r="H213" i="15" s="1"/>
  <c r="J67" i="2" a="1"/>
  <c r="J67" i="2" s="1"/>
  <c r="L16" i="2" a="1"/>
  <c r="L16" i="2" s="1"/>
  <c r="H212" i="15" s="1"/>
  <c r="L37" i="1" l="1"/>
  <c r="M37" i="1"/>
  <c r="N37" i="1"/>
  <c r="O37" i="1"/>
  <c r="O84" i="15" s="1"/>
  <c r="P37" i="1"/>
  <c r="Q37" i="1"/>
  <c r="R37" i="1"/>
  <c r="S37" i="1"/>
  <c r="T37" i="1"/>
  <c r="U37" i="1"/>
  <c r="V37" i="1"/>
  <c r="W37" i="1"/>
  <c r="X37" i="1"/>
  <c r="Y37" i="1"/>
  <c r="Z37" i="1"/>
  <c r="AA37" i="1"/>
  <c r="AB37" i="1"/>
  <c r="AC37" i="1"/>
  <c r="AD37" i="1"/>
  <c r="AE37" i="1"/>
  <c r="AF37" i="1"/>
  <c r="AG37" i="1"/>
  <c r="AH37" i="1"/>
  <c r="AI37" i="1"/>
  <c r="AJ37" i="1"/>
  <c r="AK37" i="1"/>
  <c r="AL37" i="1"/>
  <c r="AM37" i="1"/>
  <c r="AN37" i="1"/>
  <c r="AO37" i="1"/>
  <c r="AP37" i="1"/>
  <c r="AQ37" i="1"/>
  <c r="AR37" i="1"/>
  <c r="AS37" i="1"/>
  <c r="AT37" i="1"/>
  <c r="AU37" i="1"/>
  <c r="AV37" i="1"/>
  <c r="AW37" i="1"/>
  <c r="AX37" i="1"/>
  <c r="AY37" i="1"/>
  <c r="AZ37" i="1"/>
  <c r="BA37" i="1"/>
  <c r="BB37" i="1"/>
  <c r="BC37" i="1"/>
  <c r="BD37" i="1"/>
  <c r="BE37" i="1"/>
  <c r="BF37" i="1"/>
  <c r="BG37" i="1"/>
  <c r="BH37" i="1"/>
  <c r="K37" i="1"/>
  <c r="M215" i="1" l="1"/>
  <c r="N215" i="1"/>
  <c r="O215" i="1"/>
  <c r="P215" i="1"/>
  <c r="Q215" i="1"/>
  <c r="R215" i="1"/>
  <c r="S215" i="1"/>
  <c r="T215" i="1"/>
  <c r="U215" i="1"/>
  <c r="V215" i="1"/>
  <c r="W215" i="1"/>
  <c r="X215" i="1"/>
  <c r="Y215" i="1"/>
  <c r="Z215" i="1"/>
  <c r="AA215" i="1"/>
  <c r="AB215" i="1"/>
  <c r="AC215" i="1"/>
  <c r="AD215" i="1"/>
  <c r="AE215" i="1"/>
  <c r="AF215" i="1"/>
  <c r="AG215" i="1"/>
  <c r="AH215" i="1"/>
  <c r="AI215" i="1"/>
  <c r="AJ215" i="1"/>
  <c r="AK215" i="1"/>
  <c r="AL215" i="1"/>
  <c r="AM215" i="1"/>
  <c r="AN215" i="1"/>
  <c r="AO215" i="1"/>
  <c r="AP215" i="1"/>
  <c r="AQ215" i="1"/>
  <c r="AR215" i="1"/>
  <c r="AS215" i="1"/>
  <c r="AT215" i="1"/>
  <c r="AU215" i="1"/>
  <c r="AV215" i="1"/>
  <c r="AW215" i="1"/>
  <c r="AX215" i="1"/>
  <c r="AY215" i="1"/>
  <c r="AZ215" i="1"/>
  <c r="BA215" i="1"/>
  <c r="BB215" i="1"/>
  <c r="BC215" i="1"/>
  <c r="BD215" i="1"/>
  <c r="BE215" i="1"/>
  <c r="BF215" i="1"/>
  <c r="BG215" i="1"/>
  <c r="BH215" i="1"/>
  <c r="L215" i="1"/>
  <c r="N21" i="2" l="1"/>
  <c r="L36" i="1" l="1"/>
  <c r="L262" i="1" s="1"/>
  <c r="N34" i="1"/>
  <c r="N23" i="2"/>
  <c r="N29" i="2"/>
  <c r="N30" i="2" s="1"/>
  <c r="O25" i="2"/>
  <c r="O27" i="2" s="1"/>
  <c r="M256" i="1"/>
  <c r="M53" i="22" s="1"/>
  <c r="N256" i="1"/>
  <c r="N53" i="22" s="1"/>
  <c r="O256" i="1"/>
  <c r="O53" i="22" s="1"/>
  <c r="P256" i="1"/>
  <c r="P53" i="22" s="1"/>
  <c r="Q256" i="1"/>
  <c r="Q53" i="22" s="1"/>
  <c r="R256" i="1"/>
  <c r="R53" i="22" s="1"/>
  <c r="S256" i="1"/>
  <c r="S53" i="22" s="1"/>
  <c r="T256" i="1"/>
  <c r="T53" i="22" s="1"/>
  <c r="U256" i="1"/>
  <c r="U53" i="22" s="1"/>
  <c r="V256" i="1"/>
  <c r="V53" i="22" s="1"/>
  <c r="W256" i="1"/>
  <c r="W53" i="22" s="1"/>
  <c r="X256" i="1"/>
  <c r="X53" i="22" s="1"/>
  <c r="Y256" i="1"/>
  <c r="Y53" i="22" s="1"/>
  <c r="Z256" i="1"/>
  <c r="Z53" i="22" s="1"/>
  <c r="AA256" i="1"/>
  <c r="AA53" i="22" s="1"/>
  <c r="AB256" i="1"/>
  <c r="AB53" i="22" s="1"/>
  <c r="AC256" i="1"/>
  <c r="AC53" i="22" s="1"/>
  <c r="AD256" i="1"/>
  <c r="AD53" i="22" s="1"/>
  <c r="AE256" i="1"/>
  <c r="AE53" i="22" s="1"/>
  <c r="AF256" i="1"/>
  <c r="AF53" i="22" s="1"/>
  <c r="AG256" i="1"/>
  <c r="AG53" i="22" s="1"/>
  <c r="AH256" i="1"/>
  <c r="AH53" i="22" s="1"/>
  <c r="AI256" i="1"/>
  <c r="AI53" i="22" s="1"/>
  <c r="AJ256" i="1"/>
  <c r="AJ53" i="22" s="1"/>
  <c r="AK256" i="1"/>
  <c r="AK53" i="22" s="1"/>
  <c r="AL256" i="1"/>
  <c r="AL53" i="22" s="1"/>
  <c r="AM256" i="1"/>
  <c r="AM53" i="22" s="1"/>
  <c r="AN256" i="1"/>
  <c r="AN53" i="22" s="1"/>
  <c r="AO256" i="1"/>
  <c r="AO53" i="22" s="1"/>
  <c r="AP256" i="1"/>
  <c r="AP53" i="22" s="1"/>
  <c r="AQ256" i="1"/>
  <c r="AQ53" i="22" s="1"/>
  <c r="AR256" i="1"/>
  <c r="AR53" i="22" s="1"/>
  <c r="AS256" i="1"/>
  <c r="AS53" i="22" s="1"/>
  <c r="AT256" i="1"/>
  <c r="AT53" i="22" s="1"/>
  <c r="AU256" i="1"/>
  <c r="AU53" i="22" s="1"/>
  <c r="AV256" i="1"/>
  <c r="AV53" i="22" s="1"/>
  <c r="AW256" i="1"/>
  <c r="AW53" i="22" s="1"/>
  <c r="AX256" i="1"/>
  <c r="AX53" i="22" s="1"/>
  <c r="AY256" i="1"/>
  <c r="AY53" i="22" s="1"/>
  <c r="AZ256" i="1"/>
  <c r="AZ53" i="22" s="1"/>
  <c r="BA256" i="1"/>
  <c r="BA53" i="22" s="1"/>
  <c r="BB256" i="1"/>
  <c r="BB53" i="22" s="1"/>
  <c r="BC256" i="1"/>
  <c r="BC53" i="22" s="1"/>
  <c r="BD256" i="1"/>
  <c r="BD53" i="22" s="1"/>
  <c r="BE256" i="1"/>
  <c r="BE53" i="22" s="1"/>
  <c r="BF256" i="1"/>
  <c r="BF53" i="22" s="1"/>
  <c r="BG256" i="1"/>
  <c r="BG53" i="22" s="1"/>
  <c r="BH256" i="1"/>
  <c r="BH53" i="22" s="1"/>
  <c r="L256" i="1"/>
  <c r="L53" i="22" s="1"/>
  <c r="O29" i="2" l="1"/>
  <c r="O32" i="2"/>
  <c r="M270" i="1" l="1"/>
  <c r="M269" i="1"/>
  <c r="J63" i="2" a="1"/>
  <c r="J63" i="2" s="1"/>
  <c r="L63" i="2" a="1"/>
  <c r="L63" i="2" s="1"/>
  <c r="H24" i="14" l="1"/>
  <c r="H56" i="14"/>
  <c r="J27" i="2" l="1" a="1"/>
  <c r="J27" i="2" s="1"/>
  <c r="L35" i="29" l="1"/>
  <c r="L45" i="29"/>
  <c r="L100" i="29"/>
  <c r="B21" i="29"/>
  <c r="C23" i="29" s="1"/>
  <c r="BH2" i="29"/>
  <c r="BG2" i="29"/>
  <c r="BF2" i="29"/>
  <c r="BE2" i="29"/>
  <c r="BD2" i="29"/>
  <c r="BC2" i="29"/>
  <c r="BB2" i="29"/>
  <c r="BA2" i="29"/>
  <c r="AZ2" i="29"/>
  <c r="AY2" i="29"/>
  <c r="AX2" i="29"/>
  <c r="AW2" i="29"/>
  <c r="AV2" i="29"/>
  <c r="AU2" i="29"/>
  <c r="AT2" i="29"/>
  <c r="AS2" i="29"/>
  <c r="AR2" i="29"/>
  <c r="AQ2" i="29"/>
  <c r="AP2" i="29"/>
  <c r="AO2" i="29"/>
  <c r="AN2" i="29"/>
  <c r="AM2" i="29"/>
  <c r="AL2" i="29"/>
  <c r="AK2" i="29"/>
  <c r="AJ2" i="29"/>
  <c r="AI2" i="29"/>
  <c r="AH2" i="29"/>
  <c r="AG2" i="29"/>
  <c r="AF2" i="29"/>
  <c r="AE2" i="29"/>
  <c r="AD2" i="29"/>
  <c r="AC2" i="29"/>
  <c r="AB2" i="29"/>
  <c r="AA2" i="29"/>
  <c r="Z2" i="29"/>
  <c r="Y2" i="29"/>
  <c r="X2" i="29"/>
  <c r="W2" i="29"/>
  <c r="V2" i="29"/>
  <c r="U2" i="29"/>
  <c r="T2" i="29"/>
  <c r="S2" i="29"/>
  <c r="R2" i="29"/>
  <c r="Q2" i="29"/>
  <c r="P2" i="29"/>
  <c r="O2" i="29"/>
  <c r="N2" i="29"/>
  <c r="M2" i="29"/>
  <c r="L2" i="29"/>
  <c r="K2" i="29"/>
  <c r="BH1" i="29"/>
  <c r="BG1" i="29"/>
  <c r="BF1" i="29"/>
  <c r="BE1" i="29"/>
  <c r="BD1" i="29"/>
  <c r="BC1" i="29"/>
  <c r="BB1" i="29"/>
  <c r="BA1" i="29"/>
  <c r="AZ1" i="29"/>
  <c r="AY1" i="29"/>
  <c r="AX1" i="29"/>
  <c r="AW1" i="29"/>
  <c r="AV1" i="29"/>
  <c r="AU1" i="29"/>
  <c r="AT1" i="29"/>
  <c r="AS1" i="29"/>
  <c r="AR1" i="29"/>
  <c r="AQ1" i="29"/>
  <c r="AP1" i="29"/>
  <c r="AO1" i="29"/>
  <c r="AN1" i="29"/>
  <c r="AM1" i="29"/>
  <c r="AL1" i="29"/>
  <c r="AK1" i="29"/>
  <c r="AJ1" i="29"/>
  <c r="AI1" i="29"/>
  <c r="AH1" i="29"/>
  <c r="AG1" i="29"/>
  <c r="AF1" i="29"/>
  <c r="AE1" i="29"/>
  <c r="AD1" i="29"/>
  <c r="AC1" i="29"/>
  <c r="AB1" i="29"/>
  <c r="AA1" i="29"/>
  <c r="Z1" i="29"/>
  <c r="Y1" i="29"/>
  <c r="X1" i="29"/>
  <c r="W1" i="29"/>
  <c r="V1" i="29"/>
  <c r="U1" i="29"/>
  <c r="T1" i="29"/>
  <c r="S1" i="29"/>
  <c r="R1" i="29"/>
  <c r="Q1" i="29"/>
  <c r="P1" i="29"/>
  <c r="O1" i="29"/>
  <c r="N1" i="29"/>
  <c r="M1" i="29"/>
  <c r="L1" i="29"/>
  <c r="K1" i="29"/>
  <c r="B22" i="26"/>
  <c r="BH2" i="26"/>
  <c r="BG2" i="26"/>
  <c r="BF2" i="26"/>
  <c r="BE2" i="26"/>
  <c r="BD2" i="26"/>
  <c r="BC2" i="26"/>
  <c r="BB2" i="26"/>
  <c r="BA2" i="26"/>
  <c r="AZ2" i="26"/>
  <c r="AY2" i="26"/>
  <c r="AX2" i="26"/>
  <c r="AW2" i="26"/>
  <c r="AV2" i="26"/>
  <c r="AU2" i="26"/>
  <c r="AT2" i="26"/>
  <c r="AS2" i="26"/>
  <c r="AR2" i="26"/>
  <c r="AQ2" i="26"/>
  <c r="AP2" i="26"/>
  <c r="AO2" i="26"/>
  <c r="AN2" i="26"/>
  <c r="AM2" i="26"/>
  <c r="AL2" i="26"/>
  <c r="AK2" i="26"/>
  <c r="AJ2" i="26"/>
  <c r="AI2" i="26"/>
  <c r="AH2" i="26"/>
  <c r="AG2" i="26"/>
  <c r="AF2" i="26"/>
  <c r="AE2" i="26"/>
  <c r="AD2" i="26"/>
  <c r="AC2" i="26"/>
  <c r="AB2" i="26"/>
  <c r="AA2" i="26"/>
  <c r="Z2" i="26"/>
  <c r="Y2" i="26"/>
  <c r="X2" i="26"/>
  <c r="W2" i="26"/>
  <c r="V2" i="26"/>
  <c r="U2" i="26"/>
  <c r="T2" i="26"/>
  <c r="S2" i="26"/>
  <c r="R2" i="26"/>
  <c r="Q2" i="26"/>
  <c r="P2" i="26"/>
  <c r="O2" i="26"/>
  <c r="N2" i="26"/>
  <c r="M2" i="26"/>
  <c r="L2" i="26"/>
  <c r="K2" i="26"/>
  <c r="BH1" i="26"/>
  <c r="BG1" i="26"/>
  <c r="BF1" i="26"/>
  <c r="BE1" i="26"/>
  <c r="BD1" i="26"/>
  <c r="BC1" i="26"/>
  <c r="BB1" i="26"/>
  <c r="BA1" i="26"/>
  <c r="AZ1" i="26"/>
  <c r="AY1" i="26"/>
  <c r="AX1" i="26"/>
  <c r="AW1" i="26"/>
  <c r="AV1" i="26"/>
  <c r="AU1" i="26"/>
  <c r="AT1" i="26"/>
  <c r="AS1" i="26"/>
  <c r="AR1" i="26"/>
  <c r="AQ1" i="26"/>
  <c r="AP1" i="26"/>
  <c r="AO1" i="26"/>
  <c r="AN1" i="26"/>
  <c r="AM1" i="26"/>
  <c r="AL1" i="26"/>
  <c r="AK1" i="26"/>
  <c r="AJ1" i="26"/>
  <c r="AI1" i="26"/>
  <c r="AH1" i="26"/>
  <c r="AG1" i="26"/>
  <c r="AF1" i="26"/>
  <c r="AE1" i="26"/>
  <c r="AD1" i="26"/>
  <c r="AC1" i="26"/>
  <c r="AB1" i="26"/>
  <c r="AA1" i="26"/>
  <c r="Z1" i="26"/>
  <c r="Y1" i="26"/>
  <c r="X1" i="26"/>
  <c r="W1" i="26"/>
  <c r="V1" i="26"/>
  <c r="U1" i="26"/>
  <c r="T1" i="26"/>
  <c r="S1" i="26"/>
  <c r="R1" i="26"/>
  <c r="Q1" i="26"/>
  <c r="P1" i="26"/>
  <c r="O1" i="26"/>
  <c r="N1" i="26"/>
  <c r="M1" i="26"/>
  <c r="L1" i="26"/>
  <c r="K1" i="26"/>
  <c r="O212" i="1"/>
  <c r="B31" i="29" l="1"/>
  <c r="B68" i="29" s="1"/>
  <c r="C24" i="26"/>
  <c r="C33" i="26" s="1"/>
  <c r="C42" i="26" s="1"/>
  <c r="B57" i="26"/>
  <c r="B110" i="26" s="1"/>
  <c r="B125" i="26" s="1"/>
  <c r="C51" i="26" l="1"/>
  <c r="C33" i="29"/>
  <c r="C43" i="29" s="1"/>
  <c r="C54" i="29" s="1"/>
  <c r="C70" i="29" l="1"/>
  <c r="C76" i="29" s="1"/>
  <c r="C87" i="29" s="1"/>
  <c r="L191" i="15"/>
  <c r="M185" i="1"/>
  <c r="M162" i="15" s="1"/>
  <c r="N185" i="1"/>
  <c r="N162" i="15" s="1"/>
  <c r="O185" i="1"/>
  <c r="O162" i="15" s="1"/>
  <c r="P185" i="1"/>
  <c r="P162" i="15" s="1"/>
  <c r="Q185" i="1"/>
  <c r="Q162" i="15" s="1"/>
  <c r="R185" i="1"/>
  <c r="R162" i="15" s="1"/>
  <c r="S185" i="1"/>
  <c r="S162" i="15" s="1"/>
  <c r="T185" i="1"/>
  <c r="T162" i="15" s="1"/>
  <c r="U185" i="1"/>
  <c r="U162" i="15" s="1"/>
  <c r="V185" i="1"/>
  <c r="V162" i="15" s="1"/>
  <c r="W185" i="1"/>
  <c r="W162" i="15" s="1"/>
  <c r="X185" i="1"/>
  <c r="X162" i="15" s="1"/>
  <c r="Y185" i="1"/>
  <c r="Y162" i="15" s="1"/>
  <c r="Z185" i="1"/>
  <c r="Z162" i="15" s="1"/>
  <c r="AA185" i="1"/>
  <c r="AA162" i="15" s="1"/>
  <c r="AB185" i="1"/>
  <c r="AB162" i="15" s="1"/>
  <c r="AC185" i="1"/>
  <c r="AC162" i="15" s="1"/>
  <c r="AD185" i="1"/>
  <c r="AD162" i="15" s="1"/>
  <c r="AE185" i="1"/>
  <c r="AE162" i="15" s="1"/>
  <c r="AF185" i="1"/>
  <c r="AF162" i="15" s="1"/>
  <c r="AG185" i="1"/>
  <c r="AG162" i="15" s="1"/>
  <c r="AH185" i="1"/>
  <c r="AH162" i="15" s="1"/>
  <c r="AI185" i="1"/>
  <c r="AI162" i="15" s="1"/>
  <c r="AJ185" i="1"/>
  <c r="AJ162" i="15" s="1"/>
  <c r="AK185" i="1"/>
  <c r="AK162" i="15" s="1"/>
  <c r="AL185" i="1"/>
  <c r="AL162" i="15" s="1"/>
  <c r="AM185" i="1"/>
  <c r="AM162" i="15" s="1"/>
  <c r="AN185" i="1"/>
  <c r="AN162" i="15" s="1"/>
  <c r="AO185" i="1"/>
  <c r="AO162" i="15" s="1"/>
  <c r="AP185" i="1"/>
  <c r="AP162" i="15" s="1"/>
  <c r="AQ185" i="1"/>
  <c r="AQ162" i="15" s="1"/>
  <c r="AR185" i="1"/>
  <c r="AR162" i="15" s="1"/>
  <c r="AS185" i="1"/>
  <c r="AS162" i="15" s="1"/>
  <c r="AT185" i="1"/>
  <c r="AT162" i="15" s="1"/>
  <c r="AU185" i="1"/>
  <c r="AU162" i="15" s="1"/>
  <c r="AV185" i="1"/>
  <c r="AV162" i="15" s="1"/>
  <c r="AW185" i="1"/>
  <c r="AW162" i="15" s="1"/>
  <c r="AX185" i="1"/>
  <c r="AX162" i="15" s="1"/>
  <c r="AY185" i="1"/>
  <c r="AY162" i="15" s="1"/>
  <c r="AZ185" i="1"/>
  <c r="AZ162" i="15" s="1"/>
  <c r="BA185" i="1"/>
  <c r="BA162" i="15" s="1"/>
  <c r="BB185" i="1"/>
  <c r="BB162" i="15" s="1"/>
  <c r="BC185" i="1"/>
  <c r="BC162" i="15" s="1"/>
  <c r="BD185" i="1"/>
  <c r="BD162" i="15" s="1"/>
  <c r="BE185" i="1"/>
  <c r="BE162" i="15" s="1"/>
  <c r="BF185" i="1"/>
  <c r="BF162" i="15" s="1"/>
  <c r="BG185" i="1"/>
  <c r="BG162" i="15" s="1"/>
  <c r="BH185" i="1"/>
  <c r="BH162" i="15" s="1"/>
  <c r="M186" i="1"/>
  <c r="M176" i="15" s="1"/>
  <c r="N186" i="1"/>
  <c r="N176" i="15" s="1"/>
  <c r="O186" i="1"/>
  <c r="O176" i="15" s="1"/>
  <c r="P186" i="1"/>
  <c r="P176" i="15" s="1"/>
  <c r="Q186" i="1"/>
  <c r="Q176" i="15" s="1"/>
  <c r="R186" i="1"/>
  <c r="R176" i="15" s="1"/>
  <c r="S186" i="1"/>
  <c r="S176" i="15" s="1"/>
  <c r="T186" i="1"/>
  <c r="T176" i="15" s="1"/>
  <c r="U186" i="1"/>
  <c r="U176" i="15" s="1"/>
  <c r="V186" i="1"/>
  <c r="V176" i="15" s="1"/>
  <c r="W186" i="1"/>
  <c r="W176" i="15" s="1"/>
  <c r="X186" i="1"/>
  <c r="X176" i="15" s="1"/>
  <c r="Y186" i="1"/>
  <c r="Y176" i="15" s="1"/>
  <c r="Z186" i="1"/>
  <c r="Z176" i="15" s="1"/>
  <c r="AA186" i="1"/>
  <c r="AA176" i="15" s="1"/>
  <c r="AB186" i="1"/>
  <c r="AB176" i="15" s="1"/>
  <c r="AC186" i="1"/>
  <c r="AC176" i="15" s="1"/>
  <c r="AD186" i="1"/>
  <c r="AD176" i="15" s="1"/>
  <c r="AE186" i="1"/>
  <c r="AE176" i="15" s="1"/>
  <c r="AF186" i="1"/>
  <c r="AF176" i="15" s="1"/>
  <c r="AG186" i="1"/>
  <c r="AG176" i="15" s="1"/>
  <c r="AH186" i="1"/>
  <c r="AH176" i="15" s="1"/>
  <c r="AI186" i="1"/>
  <c r="AI176" i="15" s="1"/>
  <c r="AJ186" i="1"/>
  <c r="AJ176" i="15" s="1"/>
  <c r="AK186" i="1"/>
  <c r="AK176" i="15" s="1"/>
  <c r="AL186" i="1"/>
  <c r="AL176" i="15" s="1"/>
  <c r="AM186" i="1"/>
  <c r="AM176" i="15" s="1"/>
  <c r="AN186" i="1"/>
  <c r="AN176" i="15" s="1"/>
  <c r="AO186" i="1"/>
  <c r="AO176" i="15" s="1"/>
  <c r="AP186" i="1"/>
  <c r="AP176" i="15" s="1"/>
  <c r="AQ186" i="1"/>
  <c r="AQ176" i="15" s="1"/>
  <c r="AR186" i="1"/>
  <c r="AR176" i="15" s="1"/>
  <c r="AS186" i="1"/>
  <c r="AS176" i="15" s="1"/>
  <c r="AT186" i="1"/>
  <c r="AT176" i="15" s="1"/>
  <c r="AU186" i="1"/>
  <c r="AU176" i="15" s="1"/>
  <c r="AV186" i="1"/>
  <c r="AV176" i="15" s="1"/>
  <c r="AW186" i="1"/>
  <c r="AW176" i="15" s="1"/>
  <c r="AX186" i="1"/>
  <c r="AX176" i="15" s="1"/>
  <c r="AY186" i="1"/>
  <c r="AY176" i="15" s="1"/>
  <c r="AZ186" i="1"/>
  <c r="AZ176" i="15" s="1"/>
  <c r="BA186" i="1"/>
  <c r="BA176" i="15" s="1"/>
  <c r="BB186" i="1"/>
  <c r="BB176" i="15" s="1"/>
  <c r="BC186" i="1"/>
  <c r="BC176" i="15" s="1"/>
  <c r="BD186" i="1"/>
  <c r="BD176" i="15" s="1"/>
  <c r="BE186" i="1"/>
  <c r="BE176" i="15" s="1"/>
  <c r="BF186" i="1"/>
  <c r="BF176" i="15" s="1"/>
  <c r="BG186" i="1"/>
  <c r="BG176" i="15" s="1"/>
  <c r="BH186" i="1"/>
  <c r="BH176" i="15" s="1"/>
  <c r="M187" i="1"/>
  <c r="M188" i="15" s="1"/>
  <c r="M197" i="15" s="1"/>
  <c r="N187" i="1"/>
  <c r="N188" i="15" s="1"/>
  <c r="O187" i="1"/>
  <c r="O188" i="15" s="1"/>
  <c r="P187" i="1"/>
  <c r="P188" i="15" s="1"/>
  <c r="Q187" i="1"/>
  <c r="Q188" i="15" s="1"/>
  <c r="R187" i="1"/>
  <c r="R188" i="15" s="1"/>
  <c r="S187" i="1"/>
  <c r="S188" i="15" s="1"/>
  <c r="T187" i="1"/>
  <c r="T188" i="15" s="1"/>
  <c r="U187" i="1"/>
  <c r="U188" i="15" s="1"/>
  <c r="V187" i="1"/>
  <c r="V188" i="15" s="1"/>
  <c r="W187" i="1"/>
  <c r="W188" i="15" s="1"/>
  <c r="X187" i="1"/>
  <c r="X188" i="15" s="1"/>
  <c r="Y187" i="1"/>
  <c r="Y188" i="15" s="1"/>
  <c r="Z187" i="1"/>
  <c r="Z188" i="15" s="1"/>
  <c r="AA187" i="1"/>
  <c r="AA188" i="15" s="1"/>
  <c r="AB187" i="1"/>
  <c r="AB188" i="15" s="1"/>
  <c r="AC187" i="1"/>
  <c r="AC188" i="15" s="1"/>
  <c r="AD187" i="1"/>
  <c r="AD188" i="15" s="1"/>
  <c r="AE187" i="1"/>
  <c r="AE188" i="15" s="1"/>
  <c r="AF187" i="1"/>
  <c r="AF188" i="15" s="1"/>
  <c r="AG187" i="1"/>
  <c r="AG188" i="15" s="1"/>
  <c r="AH187" i="1"/>
  <c r="AH188" i="15" s="1"/>
  <c r="AI187" i="1"/>
  <c r="AI188" i="15" s="1"/>
  <c r="AJ187" i="1"/>
  <c r="AJ188" i="15" s="1"/>
  <c r="AK187" i="1"/>
  <c r="AK188" i="15" s="1"/>
  <c r="AL187" i="1"/>
  <c r="AL188" i="15" s="1"/>
  <c r="AM187" i="1"/>
  <c r="AM188" i="15" s="1"/>
  <c r="AN187" i="1"/>
  <c r="AN188" i="15" s="1"/>
  <c r="AO187" i="1"/>
  <c r="AO188" i="15" s="1"/>
  <c r="AP187" i="1"/>
  <c r="AP188" i="15" s="1"/>
  <c r="AQ187" i="1"/>
  <c r="AQ188" i="15" s="1"/>
  <c r="AR187" i="1"/>
  <c r="AR188" i="15" s="1"/>
  <c r="AS187" i="1"/>
  <c r="AS188" i="15" s="1"/>
  <c r="AT187" i="1"/>
  <c r="AT188" i="15" s="1"/>
  <c r="AU187" i="1"/>
  <c r="AU188" i="15" s="1"/>
  <c r="AV187" i="1"/>
  <c r="AV188" i="15" s="1"/>
  <c r="AW187" i="1"/>
  <c r="AW188" i="15" s="1"/>
  <c r="AX187" i="1"/>
  <c r="AX188" i="15" s="1"/>
  <c r="AY187" i="1"/>
  <c r="AY188" i="15" s="1"/>
  <c r="AZ187" i="1"/>
  <c r="AZ188" i="15" s="1"/>
  <c r="BA187" i="1"/>
  <c r="BA188" i="15" s="1"/>
  <c r="BB187" i="1"/>
  <c r="BB188" i="15" s="1"/>
  <c r="BC187" i="1"/>
  <c r="BC188" i="15" s="1"/>
  <c r="BD187" i="1"/>
  <c r="BD188" i="15" s="1"/>
  <c r="BE187" i="1"/>
  <c r="BE188" i="15" s="1"/>
  <c r="BF187" i="1"/>
  <c r="BF188" i="15" s="1"/>
  <c r="BG187" i="1"/>
  <c r="BG188" i="15" s="1"/>
  <c r="BH187" i="1"/>
  <c r="BH188" i="15" s="1"/>
  <c r="L187" i="1"/>
  <c r="L188" i="15" s="1"/>
  <c r="L186" i="1"/>
  <c r="L176" i="15" s="1"/>
  <c r="L185" i="1"/>
  <c r="L162" i="15" s="1"/>
  <c r="M182" i="1"/>
  <c r="M159" i="15" s="1"/>
  <c r="N182" i="1"/>
  <c r="N159" i="15" s="1"/>
  <c r="O182" i="1"/>
  <c r="O159" i="15" s="1"/>
  <c r="P182" i="1"/>
  <c r="P159" i="15" s="1"/>
  <c r="Q182" i="1"/>
  <c r="Q159" i="15" s="1"/>
  <c r="R182" i="1"/>
  <c r="R159" i="15" s="1"/>
  <c r="S182" i="1"/>
  <c r="T182" i="1"/>
  <c r="U182" i="1"/>
  <c r="U159" i="15" s="1"/>
  <c r="V182" i="1"/>
  <c r="V159" i="15" s="1"/>
  <c r="W182" i="1"/>
  <c r="W159" i="15" s="1"/>
  <c r="X182" i="1"/>
  <c r="X159" i="15" s="1"/>
  <c r="Y182" i="1"/>
  <c r="Y159" i="15" s="1"/>
  <c r="Z182" i="1"/>
  <c r="Z159" i="15" s="1"/>
  <c r="AA182" i="1"/>
  <c r="AA159" i="15" s="1"/>
  <c r="AB182" i="1"/>
  <c r="AB159" i="15" s="1"/>
  <c r="AC182" i="1"/>
  <c r="AC159" i="15" s="1"/>
  <c r="AD182" i="1"/>
  <c r="AD159" i="15" s="1"/>
  <c r="AE182" i="1"/>
  <c r="AE159" i="15" s="1"/>
  <c r="AF182" i="1"/>
  <c r="AF159" i="15" s="1"/>
  <c r="AG182" i="1"/>
  <c r="AG159" i="15" s="1"/>
  <c r="AH182" i="1"/>
  <c r="AH159" i="15" s="1"/>
  <c r="AI182" i="1"/>
  <c r="AI159" i="15" s="1"/>
  <c r="AJ182" i="1"/>
  <c r="AJ159" i="15" s="1"/>
  <c r="AK182" i="1"/>
  <c r="AK159" i="15" s="1"/>
  <c r="AL182" i="1"/>
  <c r="AL159" i="15" s="1"/>
  <c r="AM182" i="1"/>
  <c r="AM159" i="15" s="1"/>
  <c r="AN182" i="1"/>
  <c r="AN159" i="15" s="1"/>
  <c r="AO182" i="1"/>
  <c r="AO159" i="15" s="1"/>
  <c r="AP182" i="1"/>
  <c r="AP159" i="15" s="1"/>
  <c r="AQ182" i="1"/>
  <c r="AQ159" i="15" s="1"/>
  <c r="AR182" i="1"/>
  <c r="AR159" i="15" s="1"/>
  <c r="AS182" i="1"/>
  <c r="AS159" i="15" s="1"/>
  <c r="AT182" i="1"/>
  <c r="AT159" i="15" s="1"/>
  <c r="AU182" i="1"/>
  <c r="AU159" i="15" s="1"/>
  <c r="AV182" i="1"/>
  <c r="AV159" i="15" s="1"/>
  <c r="AW182" i="1"/>
  <c r="AW159" i="15" s="1"/>
  <c r="AX182" i="1"/>
  <c r="AX159" i="15" s="1"/>
  <c r="AY182" i="1"/>
  <c r="AY159" i="15" s="1"/>
  <c r="AZ182" i="1"/>
  <c r="AZ159" i="15" s="1"/>
  <c r="BA182" i="1"/>
  <c r="BA159" i="15" s="1"/>
  <c r="BB182" i="1"/>
  <c r="BB159" i="15" s="1"/>
  <c r="BC182" i="1"/>
  <c r="BC159" i="15" s="1"/>
  <c r="BD182" i="1"/>
  <c r="BD159" i="15" s="1"/>
  <c r="BE182" i="1"/>
  <c r="BE159" i="15" s="1"/>
  <c r="BF182" i="1"/>
  <c r="BF159" i="15" s="1"/>
  <c r="BG182" i="1"/>
  <c r="BG159" i="15" s="1"/>
  <c r="BH182" i="1"/>
  <c r="BH159" i="15" s="1"/>
  <c r="M183" i="1"/>
  <c r="M173" i="15" s="1"/>
  <c r="N183" i="1"/>
  <c r="N173" i="15" s="1"/>
  <c r="O183" i="1"/>
  <c r="O173" i="15" s="1"/>
  <c r="P183" i="1"/>
  <c r="P173" i="15" s="1"/>
  <c r="Q183" i="1"/>
  <c r="Q173" i="15" s="1"/>
  <c r="R183" i="1"/>
  <c r="R173" i="15" s="1"/>
  <c r="S183" i="1"/>
  <c r="S173" i="15" s="1"/>
  <c r="T183" i="1"/>
  <c r="T173" i="15" s="1"/>
  <c r="U183" i="1"/>
  <c r="U173" i="15" s="1"/>
  <c r="V183" i="1"/>
  <c r="V173" i="15" s="1"/>
  <c r="W183" i="1"/>
  <c r="W173" i="15" s="1"/>
  <c r="X183" i="1"/>
  <c r="X173" i="15" s="1"/>
  <c r="Y183" i="1"/>
  <c r="Y173" i="15" s="1"/>
  <c r="Z183" i="1"/>
  <c r="Z173" i="15" s="1"/>
  <c r="AA183" i="1"/>
  <c r="AA173" i="15" s="1"/>
  <c r="AB183" i="1"/>
  <c r="AB173" i="15" s="1"/>
  <c r="AC183" i="1"/>
  <c r="AC173" i="15" s="1"/>
  <c r="AD183" i="1"/>
  <c r="AD173" i="15" s="1"/>
  <c r="AE183" i="1"/>
  <c r="AE173" i="15" s="1"/>
  <c r="AF183" i="1"/>
  <c r="AF173" i="15" s="1"/>
  <c r="AG183" i="1"/>
  <c r="AG173" i="15" s="1"/>
  <c r="AH183" i="1"/>
  <c r="AH173" i="15" s="1"/>
  <c r="AI183" i="1"/>
  <c r="AI173" i="15" s="1"/>
  <c r="AJ183" i="1"/>
  <c r="AJ173" i="15" s="1"/>
  <c r="AK183" i="1"/>
  <c r="AK173" i="15" s="1"/>
  <c r="AL183" i="1"/>
  <c r="AL173" i="15" s="1"/>
  <c r="AM183" i="1"/>
  <c r="AM173" i="15" s="1"/>
  <c r="AN183" i="1"/>
  <c r="AN173" i="15" s="1"/>
  <c r="AO183" i="1"/>
  <c r="AO173" i="15" s="1"/>
  <c r="AP183" i="1"/>
  <c r="AP173" i="15" s="1"/>
  <c r="AQ183" i="1"/>
  <c r="AQ173" i="15" s="1"/>
  <c r="AR183" i="1"/>
  <c r="AR173" i="15" s="1"/>
  <c r="AS183" i="1"/>
  <c r="AS173" i="15" s="1"/>
  <c r="AT183" i="1"/>
  <c r="AT173" i="15" s="1"/>
  <c r="AU183" i="1"/>
  <c r="AU173" i="15" s="1"/>
  <c r="AV183" i="1"/>
  <c r="AV173" i="15" s="1"/>
  <c r="AW183" i="1"/>
  <c r="AW173" i="15" s="1"/>
  <c r="AX183" i="1"/>
  <c r="AX173" i="15" s="1"/>
  <c r="AY183" i="1"/>
  <c r="AY173" i="15" s="1"/>
  <c r="AZ183" i="1"/>
  <c r="AZ173" i="15" s="1"/>
  <c r="BA183" i="1"/>
  <c r="BA173" i="15" s="1"/>
  <c r="BB183" i="1"/>
  <c r="BB173" i="15" s="1"/>
  <c r="BC183" i="1"/>
  <c r="BC173" i="15" s="1"/>
  <c r="BD183" i="1"/>
  <c r="BD173" i="15" s="1"/>
  <c r="BE183" i="1"/>
  <c r="BE173" i="15" s="1"/>
  <c r="BF183" i="1"/>
  <c r="BF173" i="15" s="1"/>
  <c r="BG183" i="1"/>
  <c r="BG173" i="15" s="1"/>
  <c r="BH183" i="1"/>
  <c r="BH173" i="15" s="1"/>
  <c r="L183" i="1"/>
  <c r="L173" i="15" s="1"/>
  <c r="L182" i="1"/>
  <c r="L159" i="15" s="1"/>
  <c r="C98" i="29" l="1"/>
  <c r="L59" i="2" l="1" a="1"/>
  <c r="L59" i="2" s="1"/>
  <c r="L58" i="2" a="1"/>
  <c r="L58" i="2" s="1"/>
  <c r="J59" i="2" a="1"/>
  <c r="J59" i="2" s="1"/>
  <c r="J58" i="2" a="1"/>
  <c r="J58" i="2" s="1"/>
  <c r="H106" i="26" l="1"/>
  <c r="H74" i="26"/>
  <c r="H93" i="26"/>
  <c r="H73" i="26"/>
  <c r="H92" i="26"/>
  <c r="O23" i="2"/>
  <c r="L27" i="2" l="1"/>
  <c r="R174" i="1"/>
  <c r="L45" i="2" l="1" a="1"/>
  <c r="L45" i="2" s="1"/>
  <c r="L46" i="2" a="1"/>
  <c r="L46" i="2" s="1"/>
  <c r="L47" i="2" a="1"/>
  <c r="L47" i="2" s="1"/>
  <c r="L44" i="2" a="1"/>
  <c r="L44" i="2" s="1"/>
  <c r="J46" i="2" a="1"/>
  <c r="J46" i="2" s="1"/>
  <c r="J47" i="2" a="1"/>
  <c r="J47" i="2" s="1"/>
  <c r="L18" i="2" l="1" a="1"/>
  <c r="L18" i="2" s="1"/>
  <c r="L85" i="2" l="1" a="1"/>
  <c r="L85" i="2" s="1"/>
  <c r="J85" i="2" a="1"/>
  <c r="J85" i="2" s="1"/>
  <c r="H335" i="3" s="1"/>
  <c r="L329" i="3"/>
  <c r="M329" i="3" s="1"/>
  <c r="N329" i="3" s="1"/>
  <c r="O329" i="3" s="1"/>
  <c r="P329" i="3" s="1"/>
  <c r="Q329" i="3" s="1"/>
  <c r="R329" i="3" s="1"/>
  <c r="S329" i="3" s="1"/>
  <c r="T329" i="3" s="1"/>
  <c r="U329" i="3" s="1"/>
  <c r="V329" i="3" s="1"/>
  <c r="W329" i="3" s="1"/>
  <c r="X329" i="3" s="1"/>
  <c r="Y329" i="3" s="1"/>
  <c r="Z329" i="3" s="1"/>
  <c r="AA329" i="3" s="1"/>
  <c r="AB329" i="3" s="1"/>
  <c r="AC329" i="3" s="1"/>
  <c r="AD329" i="3" s="1"/>
  <c r="AE329" i="3" s="1"/>
  <c r="AF329" i="3" s="1"/>
  <c r="AG329" i="3" s="1"/>
  <c r="AH329" i="3" s="1"/>
  <c r="AI329" i="3" s="1"/>
  <c r="AJ329" i="3" s="1"/>
  <c r="M34" i="22"/>
  <c r="L236" i="1" l="1"/>
  <c r="L53" i="26" l="1"/>
  <c r="M199" i="1"/>
  <c r="M39" i="18" s="1"/>
  <c r="N199" i="1"/>
  <c r="N39" i="18" s="1"/>
  <c r="O199" i="1"/>
  <c r="O39" i="18" s="1"/>
  <c r="P199" i="1"/>
  <c r="P39" i="18" s="1"/>
  <c r="Q199" i="1"/>
  <c r="Q39" i="18" s="1"/>
  <c r="R199" i="1"/>
  <c r="R39" i="18" s="1"/>
  <c r="S199" i="1"/>
  <c r="S39" i="18" s="1"/>
  <c r="T199" i="1"/>
  <c r="T39" i="18" s="1"/>
  <c r="U199" i="1"/>
  <c r="U39" i="18" s="1"/>
  <c r="V199" i="1"/>
  <c r="V39" i="18" s="1"/>
  <c r="W199" i="1"/>
  <c r="W39" i="18" s="1"/>
  <c r="X199" i="1"/>
  <c r="X39" i="18" s="1"/>
  <c r="Y199" i="1"/>
  <c r="Y39" i="18" s="1"/>
  <c r="Z199" i="1"/>
  <c r="Z39" i="18" s="1"/>
  <c r="AA199" i="1"/>
  <c r="AA39" i="18" s="1"/>
  <c r="AB199" i="1"/>
  <c r="AB39" i="18" s="1"/>
  <c r="AC199" i="1"/>
  <c r="AC39" i="18" s="1"/>
  <c r="AD199" i="1"/>
  <c r="AD39" i="18" s="1"/>
  <c r="AE199" i="1"/>
  <c r="AE39" i="18" s="1"/>
  <c r="AF199" i="1"/>
  <c r="AF39" i="18" s="1"/>
  <c r="AG199" i="1"/>
  <c r="AG39" i="18" s="1"/>
  <c r="AH199" i="1"/>
  <c r="AH39" i="18" s="1"/>
  <c r="AI199" i="1"/>
  <c r="AI39" i="18" s="1"/>
  <c r="AJ199" i="1"/>
  <c r="AJ39" i="18" s="1"/>
  <c r="AK199" i="1"/>
  <c r="AK39" i="18" s="1"/>
  <c r="AL199" i="1"/>
  <c r="AL39" i="18" s="1"/>
  <c r="AM199" i="1"/>
  <c r="AM39" i="18" s="1"/>
  <c r="AN199" i="1"/>
  <c r="AN39" i="18" s="1"/>
  <c r="AO199" i="1"/>
  <c r="AO39" i="18" s="1"/>
  <c r="AP199" i="1"/>
  <c r="AP39" i="18" s="1"/>
  <c r="AQ199" i="1"/>
  <c r="AQ39" i="18" s="1"/>
  <c r="AR199" i="1"/>
  <c r="AR39" i="18" s="1"/>
  <c r="AS199" i="1"/>
  <c r="AS39" i="18" s="1"/>
  <c r="AT199" i="1"/>
  <c r="AT39" i="18" s="1"/>
  <c r="AU199" i="1"/>
  <c r="AU39" i="18" s="1"/>
  <c r="AV199" i="1"/>
  <c r="AV39" i="18" s="1"/>
  <c r="AW199" i="1"/>
  <c r="AW39" i="18" s="1"/>
  <c r="AX199" i="1"/>
  <c r="AX39" i="18" s="1"/>
  <c r="AY199" i="1"/>
  <c r="AY39" i="18" s="1"/>
  <c r="AZ199" i="1"/>
  <c r="AZ39" i="18" s="1"/>
  <c r="BA199" i="1"/>
  <c r="BA39" i="18" s="1"/>
  <c r="BB199" i="1"/>
  <c r="BB39" i="18" s="1"/>
  <c r="BC199" i="1"/>
  <c r="BC39" i="18" s="1"/>
  <c r="BD199" i="1"/>
  <c r="BD39" i="18" s="1"/>
  <c r="BE199" i="1"/>
  <c r="BE39" i="18" s="1"/>
  <c r="BF199" i="1"/>
  <c r="BF39" i="18" s="1"/>
  <c r="BG199" i="1"/>
  <c r="BG39" i="18" s="1"/>
  <c r="BH199" i="1"/>
  <c r="BH39" i="18" s="1"/>
  <c r="L199" i="1"/>
  <c r="L39" i="18" s="1"/>
  <c r="N255" i="1"/>
  <c r="N54" i="22" s="1"/>
  <c r="L35" i="16"/>
  <c r="M276" i="1" l="1"/>
  <c r="M275" i="1"/>
  <c r="M274" i="1"/>
  <c r="M273" i="1"/>
  <c r="M272" i="1"/>
  <c r="M271" i="1"/>
  <c r="V34" i="1"/>
  <c r="K36" i="1"/>
  <c r="M34" i="1"/>
  <c r="L34" i="1"/>
  <c r="N36" i="1"/>
  <c r="N262" i="1" s="1"/>
  <c r="M36" i="1"/>
  <c r="M262" i="1" s="1"/>
  <c r="L57" i="2" a="1"/>
  <c r="L57" i="2" s="1"/>
  <c r="J57" i="2" a="1"/>
  <c r="J57" i="2" s="1"/>
  <c r="L56" i="2" a="1"/>
  <c r="L56" i="2" s="1"/>
  <c r="L55" i="2" a="1"/>
  <c r="L55" i="2" s="1"/>
  <c r="J21" i="2" a="1"/>
  <c r="J21" i="2" s="1"/>
  <c r="O21" i="2"/>
  <c r="J54" i="2" a="1"/>
  <c r="J54" i="2" s="1"/>
  <c r="H117" i="26" l="1"/>
  <c r="H118" i="26"/>
  <c r="H65" i="26"/>
  <c r="H84" i="26"/>
  <c r="H85" i="26"/>
  <c r="H66" i="26"/>
  <c r="H64" i="26"/>
  <c r="H116" i="26"/>
  <c r="H83" i="26"/>
  <c r="H90" i="26"/>
  <c r="H103" i="26"/>
  <c r="H71" i="26"/>
  <c r="O33" i="2"/>
  <c r="O30" i="2" l="1"/>
  <c r="L197" i="15" l="1"/>
  <c r="N197" i="15" l="1"/>
  <c r="O197" i="15"/>
  <c r="P197" i="15"/>
  <c r="Q197" i="15"/>
  <c r="R197" i="15"/>
  <c r="S197" i="15"/>
  <c r="T197" i="15"/>
  <c r="U197" i="15"/>
  <c r="V197" i="15"/>
  <c r="W197" i="15"/>
  <c r="X197" i="15"/>
  <c r="Y197" i="15"/>
  <c r="Z197" i="15"/>
  <c r="AA197" i="15"/>
  <c r="AB197" i="15"/>
  <c r="AC197" i="15"/>
  <c r="AD197" i="15"/>
  <c r="AE197" i="15"/>
  <c r="AF197" i="15"/>
  <c r="AG197" i="15"/>
  <c r="AH197" i="15"/>
  <c r="AI197" i="15"/>
  <c r="AJ197" i="15"/>
  <c r="AK197" i="15"/>
  <c r="AL197" i="15"/>
  <c r="AM197" i="15"/>
  <c r="AN197" i="15"/>
  <c r="AO197" i="15"/>
  <c r="AP197" i="15"/>
  <c r="AQ197" i="15"/>
  <c r="AR197" i="15"/>
  <c r="AS197" i="15"/>
  <c r="AT197" i="15"/>
  <c r="AU197" i="15"/>
  <c r="AV197" i="15"/>
  <c r="AW197" i="15"/>
  <c r="AX197" i="15"/>
  <c r="AY197" i="15"/>
  <c r="AZ197" i="15"/>
  <c r="BA197" i="15"/>
  <c r="BB197" i="15"/>
  <c r="BC197" i="15"/>
  <c r="BD197" i="15"/>
  <c r="BE197" i="15"/>
  <c r="BF197" i="15"/>
  <c r="BG197" i="15"/>
  <c r="BH197" i="15"/>
  <c r="W34" i="1" l="1"/>
  <c r="X34" i="1"/>
  <c r="Y34" i="1"/>
  <c r="Z34" i="1"/>
  <c r="AA34" i="1"/>
  <c r="AB34" i="1"/>
  <c r="AC34" i="1"/>
  <c r="AD34" i="1"/>
  <c r="AE34" i="1"/>
  <c r="AF34" i="1"/>
  <c r="AG34" i="1"/>
  <c r="AH34" i="1"/>
  <c r="AI34" i="1"/>
  <c r="AJ34" i="1"/>
  <c r="AK34" i="1"/>
  <c r="AL34" i="1"/>
  <c r="AM34" i="1"/>
  <c r="AN34" i="1"/>
  <c r="AO34" i="1"/>
  <c r="AP34" i="1"/>
  <c r="AQ34" i="1"/>
  <c r="AR34" i="1"/>
  <c r="AS34" i="1"/>
  <c r="AT34" i="1"/>
  <c r="AU34" i="1"/>
  <c r="AV34" i="1"/>
  <c r="AW34" i="1"/>
  <c r="AX34" i="1"/>
  <c r="AY34" i="1"/>
  <c r="AZ34" i="1"/>
  <c r="BA34" i="1"/>
  <c r="BB34" i="1"/>
  <c r="BC34" i="1"/>
  <c r="BD34" i="1"/>
  <c r="BE34" i="1"/>
  <c r="BF34" i="1"/>
  <c r="BG34" i="1"/>
  <c r="BH34" i="1"/>
  <c r="P1" i="15" l="1"/>
  <c r="Q1" i="15"/>
  <c r="P2" i="15"/>
  <c r="Q2" i="15"/>
  <c r="P84" i="15"/>
  <c r="Q84" i="15"/>
  <c r="Q91" i="15"/>
  <c r="M2" i="15"/>
  <c r="L1" i="15"/>
  <c r="T1" i="15"/>
  <c r="T2" i="15"/>
  <c r="T84" i="15"/>
  <c r="T91" i="15"/>
  <c r="J25" i="2" l="1" a="1"/>
  <c r="J25" i="2" s="1"/>
  <c r="J49" i="2" l="1" a="1"/>
  <c r="J49" i="2" s="1"/>
  <c r="L49" i="2" a="1"/>
  <c r="L49" i="2" s="1"/>
  <c r="L22" i="22" l="1"/>
  <c r="AJ270" i="1" l="1"/>
  <c r="N269" i="1"/>
  <c r="P269" i="1"/>
  <c r="O291" i="1"/>
  <c r="N292" i="1"/>
  <c r="N332" i="1"/>
  <c r="O332" i="1" s="1"/>
  <c r="P332" i="1" s="1"/>
  <c r="Q332" i="1" s="1"/>
  <c r="R332" i="1" s="1"/>
  <c r="S332" i="1" s="1"/>
  <c r="T332" i="1" s="1"/>
  <c r="U332" i="1" s="1"/>
  <c r="V332" i="1" s="1"/>
  <c r="W332" i="1" s="1"/>
  <c r="X332" i="1" s="1"/>
  <c r="Y332" i="1" s="1"/>
  <c r="Z332" i="1" s="1"/>
  <c r="AA332" i="1" s="1"/>
  <c r="AB332" i="1" s="1"/>
  <c r="AC332" i="1" s="1"/>
  <c r="AD332" i="1" s="1"/>
  <c r="AE332" i="1" s="1"/>
  <c r="AF332" i="1" s="1"/>
  <c r="AG332" i="1" s="1"/>
  <c r="AH332" i="1" s="1"/>
  <c r="AI332" i="1" s="1"/>
  <c r="AJ332" i="1" s="1"/>
  <c r="AK332" i="1" s="1"/>
  <c r="AL332" i="1" s="1"/>
  <c r="AM332" i="1" s="1"/>
  <c r="AN332" i="1" s="1"/>
  <c r="AO332" i="1" s="1"/>
  <c r="AP332" i="1" s="1"/>
  <c r="AQ332" i="1" s="1"/>
  <c r="AR332" i="1" s="1"/>
  <c r="AS332" i="1" s="1"/>
  <c r="AT332" i="1" s="1"/>
  <c r="AU332" i="1" s="1"/>
  <c r="AV332" i="1" s="1"/>
  <c r="AW332" i="1" s="1"/>
  <c r="AX332" i="1" s="1"/>
  <c r="AY332" i="1" s="1"/>
  <c r="AZ332" i="1" s="1"/>
  <c r="BA332" i="1" s="1"/>
  <c r="BB332" i="1" s="1"/>
  <c r="BC332" i="1" s="1"/>
  <c r="BD332" i="1" s="1"/>
  <c r="BE332" i="1" s="1"/>
  <c r="BF332" i="1" s="1"/>
  <c r="BG332" i="1" s="1"/>
  <c r="BH332" i="1" s="1"/>
  <c r="BI332" i="1" s="1"/>
  <c r="BJ332" i="1" s="1"/>
  <c r="M243" i="1" l="1"/>
  <c r="M38" i="16" s="1"/>
  <c r="N243" i="1"/>
  <c r="N38" i="16" s="1"/>
  <c r="O243" i="1"/>
  <c r="O38" i="16" s="1"/>
  <c r="P243" i="1"/>
  <c r="P38" i="16" s="1"/>
  <c r="Q243" i="1"/>
  <c r="Q38" i="16" s="1"/>
  <c r="R243" i="1"/>
  <c r="R38" i="16" s="1"/>
  <c r="S243" i="1"/>
  <c r="S38" i="16" s="1"/>
  <c r="T243" i="1"/>
  <c r="T38" i="16" s="1"/>
  <c r="U243" i="1"/>
  <c r="U38" i="16" s="1"/>
  <c r="V243" i="1"/>
  <c r="V38" i="16" s="1"/>
  <c r="W243" i="1"/>
  <c r="W38" i="16" s="1"/>
  <c r="X243" i="1"/>
  <c r="X38" i="16" s="1"/>
  <c r="Y243" i="1"/>
  <c r="Y38" i="16" s="1"/>
  <c r="Z243" i="1"/>
  <c r="Z38" i="16" s="1"/>
  <c r="AA243" i="1"/>
  <c r="AA38" i="16" s="1"/>
  <c r="AB243" i="1"/>
  <c r="AB38" i="16" s="1"/>
  <c r="AC243" i="1"/>
  <c r="AC38" i="16" s="1"/>
  <c r="AD243" i="1"/>
  <c r="AD38" i="16" s="1"/>
  <c r="AE243" i="1"/>
  <c r="AE38" i="16" s="1"/>
  <c r="AF243" i="1"/>
  <c r="AF38" i="16" s="1"/>
  <c r="AG243" i="1"/>
  <c r="AG38" i="16" s="1"/>
  <c r="AH243" i="1"/>
  <c r="AH38" i="16" s="1"/>
  <c r="AI243" i="1"/>
  <c r="AI38" i="16" s="1"/>
  <c r="AJ243" i="1"/>
  <c r="AJ38" i="16" s="1"/>
  <c r="AK243" i="1"/>
  <c r="AK38" i="16" s="1"/>
  <c r="AL243" i="1"/>
  <c r="AL38" i="16" s="1"/>
  <c r="AM243" i="1"/>
  <c r="AM38" i="16" s="1"/>
  <c r="AN243" i="1"/>
  <c r="AN38" i="16" s="1"/>
  <c r="AO243" i="1"/>
  <c r="AO38" i="16" s="1"/>
  <c r="AP243" i="1"/>
  <c r="AP38" i="16" s="1"/>
  <c r="AQ243" i="1"/>
  <c r="AQ38" i="16" s="1"/>
  <c r="AR243" i="1"/>
  <c r="AR38" i="16" s="1"/>
  <c r="AS243" i="1"/>
  <c r="AS38" i="16" s="1"/>
  <c r="AT243" i="1"/>
  <c r="AT38" i="16" s="1"/>
  <c r="AU243" i="1"/>
  <c r="AU38" i="16" s="1"/>
  <c r="AV243" i="1"/>
  <c r="AV38" i="16" s="1"/>
  <c r="AW243" i="1"/>
  <c r="AW38" i="16" s="1"/>
  <c r="AX243" i="1"/>
  <c r="AX38" i="16" s="1"/>
  <c r="AY243" i="1"/>
  <c r="AY38" i="16" s="1"/>
  <c r="AZ243" i="1"/>
  <c r="AZ38" i="16" s="1"/>
  <c r="BA243" i="1"/>
  <c r="BA38" i="16" s="1"/>
  <c r="BB243" i="1"/>
  <c r="BB38" i="16" s="1"/>
  <c r="BC243" i="1"/>
  <c r="BC38" i="16" s="1"/>
  <c r="BD243" i="1"/>
  <c r="BD38" i="16" s="1"/>
  <c r="BE243" i="1"/>
  <c r="BE38" i="16" s="1"/>
  <c r="BF243" i="1"/>
  <c r="BF38" i="16" s="1"/>
  <c r="BG243" i="1"/>
  <c r="BG38" i="16" s="1"/>
  <c r="BH243" i="1"/>
  <c r="BH38" i="16" s="1"/>
  <c r="M244" i="1"/>
  <c r="M39" i="16" s="1"/>
  <c r="N244" i="1"/>
  <c r="N39" i="16" s="1"/>
  <c r="O244" i="1"/>
  <c r="O39" i="16" s="1"/>
  <c r="P244" i="1"/>
  <c r="P39" i="16" s="1"/>
  <c r="Q244" i="1"/>
  <c r="Q39" i="16" s="1"/>
  <c r="R244" i="1"/>
  <c r="R39" i="16" s="1"/>
  <c r="S244" i="1"/>
  <c r="S39" i="16" s="1"/>
  <c r="T244" i="1"/>
  <c r="T39" i="16" s="1"/>
  <c r="U244" i="1"/>
  <c r="U39" i="16" s="1"/>
  <c r="V244" i="1"/>
  <c r="V39" i="16" s="1"/>
  <c r="W244" i="1"/>
  <c r="W39" i="16" s="1"/>
  <c r="X244" i="1"/>
  <c r="X39" i="16" s="1"/>
  <c r="Y244" i="1"/>
  <c r="Y39" i="16" s="1"/>
  <c r="Z244" i="1"/>
  <c r="Z39" i="16" s="1"/>
  <c r="AA244" i="1"/>
  <c r="AA39" i="16" s="1"/>
  <c r="AB244" i="1"/>
  <c r="AB39" i="16" s="1"/>
  <c r="AC244" i="1"/>
  <c r="AC39" i="16" s="1"/>
  <c r="AD244" i="1"/>
  <c r="AD39" i="16" s="1"/>
  <c r="AE244" i="1"/>
  <c r="AE39" i="16" s="1"/>
  <c r="AF244" i="1"/>
  <c r="AF39" i="16" s="1"/>
  <c r="AG244" i="1"/>
  <c r="AG39" i="16" s="1"/>
  <c r="AH244" i="1"/>
  <c r="AH39" i="16" s="1"/>
  <c r="AI244" i="1"/>
  <c r="AI39" i="16" s="1"/>
  <c r="AJ244" i="1"/>
  <c r="AJ39" i="16" s="1"/>
  <c r="AK244" i="1"/>
  <c r="AK39" i="16" s="1"/>
  <c r="AL244" i="1"/>
  <c r="AL39" i="16" s="1"/>
  <c r="AM244" i="1"/>
  <c r="AM39" i="16" s="1"/>
  <c r="AN244" i="1"/>
  <c r="AN39" i="16" s="1"/>
  <c r="AO244" i="1"/>
  <c r="AO39" i="16" s="1"/>
  <c r="AP244" i="1"/>
  <c r="AP39" i="16" s="1"/>
  <c r="AQ244" i="1"/>
  <c r="AQ39" i="16" s="1"/>
  <c r="AR244" i="1"/>
  <c r="AR39" i="16" s="1"/>
  <c r="AS244" i="1"/>
  <c r="AS39" i="16" s="1"/>
  <c r="AT244" i="1"/>
  <c r="AT39" i="16" s="1"/>
  <c r="AU244" i="1"/>
  <c r="AU39" i="16" s="1"/>
  <c r="AV244" i="1"/>
  <c r="AV39" i="16" s="1"/>
  <c r="AW244" i="1"/>
  <c r="AW39" i="16" s="1"/>
  <c r="AX244" i="1"/>
  <c r="AX39" i="16" s="1"/>
  <c r="AY244" i="1"/>
  <c r="AY39" i="16" s="1"/>
  <c r="AZ244" i="1"/>
  <c r="AZ39" i="16" s="1"/>
  <c r="BA244" i="1"/>
  <c r="BA39" i="16" s="1"/>
  <c r="BB244" i="1"/>
  <c r="BB39" i="16" s="1"/>
  <c r="BC244" i="1"/>
  <c r="BC39" i="16" s="1"/>
  <c r="BD244" i="1"/>
  <c r="BD39" i="16" s="1"/>
  <c r="BE244" i="1"/>
  <c r="BE39" i="16" s="1"/>
  <c r="BF244" i="1"/>
  <c r="BF39" i="16" s="1"/>
  <c r="BG244" i="1"/>
  <c r="BG39" i="16" s="1"/>
  <c r="BH244" i="1"/>
  <c r="BH39" i="16" s="1"/>
  <c r="L244" i="1"/>
  <c r="L39" i="16" s="1"/>
  <c r="M246" i="1"/>
  <c r="M61" i="29" s="1"/>
  <c r="N246" i="1"/>
  <c r="N61" i="29" s="1"/>
  <c r="O246" i="1"/>
  <c r="O61" i="29" s="1"/>
  <c r="P246" i="1"/>
  <c r="P61" i="29" s="1"/>
  <c r="Q246" i="1"/>
  <c r="Q61" i="29" s="1"/>
  <c r="R246" i="1"/>
  <c r="R61" i="29" s="1"/>
  <c r="S246" i="1"/>
  <c r="S61" i="29" s="1"/>
  <c r="T246" i="1"/>
  <c r="T61" i="29" s="1"/>
  <c r="U246" i="1"/>
  <c r="U61" i="29" s="1"/>
  <c r="V246" i="1"/>
  <c r="V61" i="29" s="1"/>
  <c r="W246" i="1"/>
  <c r="W61" i="29" s="1"/>
  <c r="X246" i="1"/>
  <c r="X61" i="29" s="1"/>
  <c r="Y246" i="1"/>
  <c r="Y61" i="29" s="1"/>
  <c r="Z246" i="1"/>
  <c r="Z61" i="29" s="1"/>
  <c r="AA246" i="1"/>
  <c r="AA61" i="29" s="1"/>
  <c r="AB246" i="1"/>
  <c r="AB61" i="29" s="1"/>
  <c r="AC246" i="1"/>
  <c r="AC61" i="29" s="1"/>
  <c r="AD246" i="1"/>
  <c r="AD61" i="29" s="1"/>
  <c r="AE246" i="1"/>
  <c r="AE61" i="29" s="1"/>
  <c r="AF246" i="1"/>
  <c r="AF61" i="29" s="1"/>
  <c r="AG246" i="1"/>
  <c r="AG61" i="29" s="1"/>
  <c r="AH246" i="1"/>
  <c r="AH61" i="29" s="1"/>
  <c r="AI246" i="1"/>
  <c r="AI61" i="29" s="1"/>
  <c r="AJ246" i="1"/>
  <c r="AJ61" i="29" s="1"/>
  <c r="AK246" i="1"/>
  <c r="AK61" i="29" s="1"/>
  <c r="AL246" i="1"/>
  <c r="AL61" i="29" s="1"/>
  <c r="AM246" i="1"/>
  <c r="AM61" i="29" s="1"/>
  <c r="AN246" i="1"/>
  <c r="AN61" i="29" s="1"/>
  <c r="AO246" i="1"/>
  <c r="AO61" i="29" s="1"/>
  <c r="AP246" i="1"/>
  <c r="AP61" i="29" s="1"/>
  <c r="AQ246" i="1"/>
  <c r="AQ61" i="29" s="1"/>
  <c r="AR246" i="1"/>
  <c r="AR61" i="29" s="1"/>
  <c r="AS246" i="1"/>
  <c r="AS61" i="29" s="1"/>
  <c r="AT246" i="1"/>
  <c r="AT61" i="29" s="1"/>
  <c r="AU246" i="1"/>
  <c r="AU61" i="29" s="1"/>
  <c r="AV246" i="1"/>
  <c r="AV61" i="29" s="1"/>
  <c r="AW246" i="1"/>
  <c r="AW61" i="29" s="1"/>
  <c r="AX246" i="1"/>
  <c r="AX61" i="29" s="1"/>
  <c r="AY246" i="1"/>
  <c r="AY61" i="29" s="1"/>
  <c r="AZ246" i="1"/>
  <c r="AZ61" i="29" s="1"/>
  <c r="BA246" i="1"/>
  <c r="BA61" i="29" s="1"/>
  <c r="BB246" i="1"/>
  <c r="BB61" i="29" s="1"/>
  <c r="BC246" i="1"/>
  <c r="BC61" i="29" s="1"/>
  <c r="BD246" i="1"/>
  <c r="BD61" i="29" s="1"/>
  <c r="BE246" i="1"/>
  <c r="BE61" i="29" s="1"/>
  <c r="BF246" i="1"/>
  <c r="BF61" i="29" s="1"/>
  <c r="BG246" i="1"/>
  <c r="BG61" i="29" s="1"/>
  <c r="BH246" i="1"/>
  <c r="BH61" i="29" s="1"/>
  <c r="L246" i="1"/>
  <c r="L61" i="29" s="1"/>
  <c r="M247" i="1"/>
  <c r="M62" i="29" s="1"/>
  <c r="N247" i="1"/>
  <c r="N62" i="29" s="1"/>
  <c r="O247" i="1"/>
  <c r="O62" i="29" s="1"/>
  <c r="P247" i="1"/>
  <c r="P62" i="29" s="1"/>
  <c r="Q247" i="1"/>
  <c r="Q62" i="29" s="1"/>
  <c r="R247" i="1"/>
  <c r="R62" i="29" s="1"/>
  <c r="S247" i="1"/>
  <c r="S62" i="29" s="1"/>
  <c r="T247" i="1"/>
  <c r="T62" i="29" s="1"/>
  <c r="U247" i="1"/>
  <c r="U62" i="29" s="1"/>
  <c r="V247" i="1"/>
  <c r="V62" i="29" s="1"/>
  <c r="W247" i="1"/>
  <c r="W62" i="29" s="1"/>
  <c r="X247" i="1"/>
  <c r="X62" i="29" s="1"/>
  <c r="Y247" i="1"/>
  <c r="Y62" i="29" s="1"/>
  <c r="Z247" i="1"/>
  <c r="Z62" i="29" s="1"/>
  <c r="AA247" i="1"/>
  <c r="AA62" i="29" s="1"/>
  <c r="AB247" i="1"/>
  <c r="AB62" i="29" s="1"/>
  <c r="AC247" i="1"/>
  <c r="AC62" i="29" s="1"/>
  <c r="AD247" i="1"/>
  <c r="AD62" i="29" s="1"/>
  <c r="AE247" i="1"/>
  <c r="AE62" i="29" s="1"/>
  <c r="AF247" i="1"/>
  <c r="AF62" i="29" s="1"/>
  <c r="AG247" i="1"/>
  <c r="AG62" i="29" s="1"/>
  <c r="AH247" i="1"/>
  <c r="AH62" i="29" s="1"/>
  <c r="AI247" i="1"/>
  <c r="AI62" i="29" s="1"/>
  <c r="AJ247" i="1"/>
  <c r="AJ62" i="29" s="1"/>
  <c r="AK247" i="1"/>
  <c r="AK62" i="29" s="1"/>
  <c r="AL247" i="1"/>
  <c r="AL62" i="29" s="1"/>
  <c r="AM247" i="1"/>
  <c r="AM62" i="29" s="1"/>
  <c r="AN247" i="1"/>
  <c r="AN62" i="29" s="1"/>
  <c r="AO247" i="1"/>
  <c r="AO62" i="29" s="1"/>
  <c r="AP247" i="1"/>
  <c r="AP62" i="29" s="1"/>
  <c r="AQ247" i="1"/>
  <c r="AQ62" i="29" s="1"/>
  <c r="AR247" i="1"/>
  <c r="AR62" i="29" s="1"/>
  <c r="AS247" i="1"/>
  <c r="AS62" i="29" s="1"/>
  <c r="AT247" i="1"/>
  <c r="AT62" i="29" s="1"/>
  <c r="AU247" i="1"/>
  <c r="AU62" i="29" s="1"/>
  <c r="AV247" i="1"/>
  <c r="AV62" i="29" s="1"/>
  <c r="AW247" i="1"/>
  <c r="AW62" i="29" s="1"/>
  <c r="AX247" i="1"/>
  <c r="AX62" i="29" s="1"/>
  <c r="AY247" i="1"/>
  <c r="AY62" i="29" s="1"/>
  <c r="AZ247" i="1"/>
  <c r="AZ62" i="29" s="1"/>
  <c r="BA247" i="1"/>
  <c r="BA62" i="29" s="1"/>
  <c r="BB247" i="1"/>
  <c r="BB62" i="29" s="1"/>
  <c r="BC247" i="1"/>
  <c r="BC62" i="29" s="1"/>
  <c r="BD247" i="1"/>
  <c r="BD62" i="29" s="1"/>
  <c r="BE247" i="1"/>
  <c r="BE62" i="29" s="1"/>
  <c r="BF247" i="1"/>
  <c r="BF62" i="29" s="1"/>
  <c r="BG247" i="1"/>
  <c r="BG62" i="29" s="1"/>
  <c r="BH247" i="1"/>
  <c r="BH62" i="29" s="1"/>
  <c r="M248" i="1"/>
  <c r="M63" i="29" s="1"/>
  <c r="N248" i="1"/>
  <c r="N63" i="29" s="1"/>
  <c r="O248" i="1"/>
  <c r="O63" i="29" s="1"/>
  <c r="P248" i="1"/>
  <c r="P63" i="29" s="1"/>
  <c r="Q248" i="1"/>
  <c r="Q63" i="29" s="1"/>
  <c r="R248" i="1"/>
  <c r="R63" i="29" s="1"/>
  <c r="S248" i="1"/>
  <c r="S63" i="29" s="1"/>
  <c r="T248" i="1"/>
  <c r="T63" i="29" s="1"/>
  <c r="U248" i="1"/>
  <c r="U63" i="29" s="1"/>
  <c r="V248" i="1"/>
  <c r="V63" i="29" s="1"/>
  <c r="W248" i="1"/>
  <c r="W63" i="29" s="1"/>
  <c r="X248" i="1"/>
  <c r="X63" i="29" s="1"/>
  <c r="Y248" i="1"/>
  <c r="Y63" i="29" s="1"/>
  <c r="Z248" i="1"/>
  <c r="Z63" i="29" s="1"/>
  <c r="AA248" i="1"/>
  <c r="AA63" i="29" s="1"/>
  <c r="AB248" i="1"/>
  <c r="AB63" i="29" s="1"/>
  <c r="AC248" i="1"/>
  <c r="AC63" i="29" s="1"/>
  <c r="AD248" i="1"/>
  <c r="AD63" i="29" s="1"/>
  <c r="AE248" i="1"/>
  <c r="AE63" i="29" s="1"/>
  <c r="AF248" i="1"/>
  <c r="AF63" i="29" s="1"/>
  <c r="AG248" i="1"/>
  <c r="AG63" i="29" s="1"/>
  <c r="AH248" i="1"/>
  <c r="AH63" i="29" s="1"/>
  <c r="AI248" i="1"/>
  <c r="AI63" i="29" s="1"/>
  <c r="AJ248" i="1"/>
  <c r="AJ63" i="29" s="1"/>
  <c r="AK248" i="1"/>
  <c r="AK63" i="29" s="1"/>
  <c r="AL248" i="1"/>
  <c r="AL63" i="29" s="1"/>
  <c r="AM248" i="1"/>
  <c r="AM63" i="29" s="1"/>
  <c r="AN248" i="1"/>
  <c r="AN63" i="29" s="1"/>
  <c r="AO248" i="1"/>
  <c r="AO63" i="29" s="1"/>
  <c r="AP248" i="1"/>
  <c r="AP63" i="29" s="1"/>
  <c r="AQ248" i="1"/>
  <c r="AQ63" i="29" s="1"/>
  <c r="AR248" i="1"/>
  <c r="AR63" i="29" s="1"/>
  <c r="AS248" i="1"/>
  <c r="AS63" i="29" s="1"/>
  <c r="AT248" i="1"/>
  <c r="AT63" i="29" s="1"/>
  <c r="AU248" i="1"/>
  <c r="AU63" i="29" s="1"/>
  <c r="AV248" i="1"/>
  <c r="AV63" i="29" s="1"/>
  <c r="AW248" i="1"/>
  <c r="AW63" i="29" s="1"/>
  <c r="AX248" i="1"/>
  <c r="AX63" i="29" s="1"/>
  <c r="AY248" i="1"/>
  <c r="AY63" i="29" s="1"/>
  <c r="AZ248" i="1"/>
  <c r="AZ63" i="29" s="1"/>
  <c r="BA248" i="1"/>
  <c r="BA63" i="29" s="1"/>
  <c r="BB248" i="1"/>
  <c r="BB63" i="29" s="1"/>
  <c r="BC248" i="1"/>
  <c r="BC63" i="29" s="1"/>
  <c r="BD248" i="1"/>
  <c r="BD63" i="29" s="1"/>
  <c r="BE248" i="1"/>
  <c r="BE63" i="29" s="1"/>
  <c r="BF248" i="1"/>
  <c r="BF63" i="29" s="1"/>
  <c r="BG248" i="1"/>
  <c r="BG63" i="29" s="1"/>
  <c r="BH248" i="1"/>
  <c r="BH63" i="29" s="1"/>
  <c r="M249" i="1"/>
  <c r="M64" i="29" s="1"/>
  <c r="N249" i="1"/>
  <c r="N64" i="29" s="1"/>
  <c r="O249" i="1"/>
  <c r="O64" i="29" s="1"/>
  <c r="P249" i="1"/>
  <c r="P64" i="29" s="1"/>
  <c r="Q249" i="1"/>
  <c r="Q64" i="29" s="1"/>
  <c r="R249" i="1"/>
  <c r="R64" i="29" s="1"/>
  <c r="S249" i="1"/>
  <c r="S64" i="29" s="1"/>
  <c r="T249" i="1"/>
  <c r="T64" i="29" s="1"/>
  <c r="U249" i="1"/>
  <c r="U64" i="29" s="1"/>
  <c r="V249" i="1"/>
  <c r="V64" i="29" s="1"/>
  <c r="W249" i="1"/>
  <c r="W64" i="29" s="1"/>
  <c r="X249" i="1"/>
  <c r="X64" i="29" s="1"/>
  <c r="Y249" i="1"/>
  <c r="Y64" i="29" s="1"/>
  <c r="Z249" i="1"/>
  <c r="Z64" i="29" s="1"/>
  <c r="AA249" i="1"/>
  <c r="AA64" i="29" s="1"/>
  <c r="AB249" i="1"/>
  <c r="AB64" i="29" s="1"/>
  <c r="AC249" i="1"/>
  <c r="AC64" i="29" s="1"/>
  <c r="AD249" i="1"/>
  <c r="AD64" i="29" s="1"/>
  <c r="AE249" i="1"/>
  <c r="AE64" i="29" s="1"/>
  <c r="AF249" i="1"/>
  <c r="AF64" i="29" s="1"/>
  <c r="AG249" i="1"/>
  <c r="AG64" i="29" s="1"/>
  <c r="AH249" i="1"/>
  <c r="AH64" i="29" s="1"/>
  <c r="AI249" i="1"/>
  <c r="AI64" i="29" s="1"/>
  <c r="AJ249" i="1"/>
  <c r="AJ64" i="29" s="1"/>
  <c r="AK249" i="1"/>
  <c r="AK64" i="29" s="1"/>
  <c r="AL249" i="1"/>
  <c r="AL64" i="29" s="1"/>
  <c r="AM249" i="1"/>
  <c r="AM64" i="29" s="1"/>
  <c r="AN249" i="1"/>
  <c r="AN64" i="29" s="1"/>
  <c r="AO249" i="1"/>
  <c r="AO64" i="29" s="1"/>
  <c r="AP249" i="1"/>
  <c r="AP64" i="29" s="1"/>
  <c r="AQ249" i="1"/>
  <c r="AQ64" i="29" s="1"/>
  <c r="AR249" i="1"/>
  <c r="AR64" i="29" s="1"/>
  <c r="AS249" i="1"/>
  <c r="AS64" i="29" s="1"/>
  <c r="AT249" i="1"/>
  <c r="AT64" i="29" s="1"/>
  <c r="AU249" i="1"/>
  <c r="AU64" i="29" s="1"/>
  <c r="AV249" i="1"/>
  <c r="AV64" i="29" s="1"/>
  <c r="AW249" i="1"/>
  <c r="AW64" i="29" s="1"/>
  <c r="AX249" i="1"/>
  <c r="AX64" i="29" s="1"/>
  <c r="AY249" i="1"/>
  <c r="AY64" i="29" s="1"/>
  <c r="AZ249" i="1"/>
  <c r="AZ64" i="29" s="1"/>
  <c r="BA249" i="1"/>
  <c r="BA64" i="29" s="1"/>
  <c r="BB249" i="1"/>
  <c r="BB64" i="29" s="1"/>
  <c r="BC249" i="1"/>
  <c r="BC64" i="29" s="1"/>
  <c r="BD249" i="1"/>
  <c r="BD64" i="29" s="1"/>
  <c r="BE249" i="1"/>
  <c r="BE64" i="29" s="1"/>
  <c r="BF249" i="1"/>
  <c r="BF64" i="29" s="1"/>
  <c r="BG249" i="1"/>
  <c r="BG64" i="29" s="1"/>
  <c r="BH249" i="1"/>
  <c r="BH64" i="29" s="1"/>
  <c r="L248" i="1"/>
  <c r="L63" i="29" s="1"/>
  <c r="L243" i="1"/>
  <c r="L249" i="1"/>
  <c r="L64" i="29" s="1"/>
  <c r="L247" i="1"/>
  <c r="L62" i="29" s="1"/>
  <c r="L150" i="3"/>
  <c r="M150" i="3" s="1"/>
  <c r="N150" i="3" s="1"/>
  <c r="O150" i="3" s="1"/>
  <c r="P150" i="3" s="1"/>
  <c r="Q150" i="3" s="1"/>
  <c r="R150" i="3" s="1"/>
  <c r="S150" i="3" s="1"/>
  <c r="T150" i="3" s="1"/>
  <c r="U150" i="3" s="1"/>
  <c r="V150" i="3" s="1"/>
  <c r="W150" i="3" s="1"/>
  <c r="X150" i="3" s="1"/>
  <c r="Y150" i="3" s="1"/>
  <c r="Z150" i="3" s="1"/>
  <c r="AA150" i="3" s="1"/>
  <c r="AB150" i="3" s="1"/>
  <c r="AC150" i="3" s="1"/>
  <c r="AD150" i="3" s="1"/>
  <c r="AE150" i="3" s="1"/>
  <c r="AF150" i="3" s="1"/>
  <c r="AG150" i="3" s="1"/>
  <c r="AH150" i="3" s="1"/>
  <c r="AI150" i="3" s="1"/>
  <c r="AJ150" i="3" s="1"/>
  <c r="AK150" i="3" s="1"/>
  <c r="AL150" i="3" s="1"/>
  <c r="AM150" i="3" s="1"/>
  <c r="AN150" i="3" s="1"/>
  <c r="AO150" i="3" s="1"/>
  <c r="AP150" i="3" s="1"/>
  <c r="AQ150" i="3" s="1"/>
  <c r="AR150" i="3" s="1"/>
  <c r="AS150" i="3" s="1"/>
  <c r="AT150" i="3" s="1"/>
  <c r="AU150" i="3" s="1"/>
  <c r="AV150" i="3" s="1"/>
  <c r="AW150" i="3" s="1"/>
  <c r="AX150" i="3" s="1"/>
  <c r="AY150" i="3" s="1"/>
  <c r="AZ150" i="3" s="1"/>
  <c r="BA150" i="3" s="1"/>
  <c r="BB150" i="3" s="1"/>
  <c r="BC150" i="3" s="1"/>
  <c r="BD150" i="3" s="1"/>
  <c r="M242" i="1"/>
  <c r="M31" i="16" s="1"/>
  <c r="N242" i="1"/>
  <c r="N31" i="16" s="1"/>
  <c r="O242" i="1"/>
  <c r="O31" i="16" s="1"/>
  <c r="P242" i="1"/>
  <c r="P31" i="16" s="1"/>
  <c r="Q242" i="1"/>
  <c r="Q31" i="16" s="1"/>
  <c r="R242" i="1"/>
  <c r="R31" i="16" s="1"/>
  <c r="S242" i="1"/>
  <c r="S31" i="16" s="1"/>
  <c r="T242" i="1"/>
  <c r="T31" i="16" s="1"/>
  <c r="U242" i="1"/>
  <c r="U31" i="16" s="1"/>
  <c r="V242" i="1"/>
  <c r="V31" i="16" s="1"/>
  <c r="W242" i="1"/>
  <c r="W31" i="16" s="1"/>
  <c r="X242" i="1"/>
  <c r="X31" i="16" s="1"/>
  <c r="Y242" i="1"/>
  <c r="Y31" i="16" s="1"/>
  <c r="Z242" i="1"/>
  <c r="Z31" i="16" s="1"/>
  <c r="AA242" i="1"/>
  <c r="AA31" i="16" s="1"/>
  <c r="AB242" i="1"/>
  <c r="AB31" i="16" s="1"/>
  <c r="AC242" i="1"/>
  <c r="AC31" i="16" s="1"/>
  <c r="AD242" i="1"/>
  <c r="AD31" i="16" s="1"/>
  <c r="AE242" i="1"/>
  <c r="AE31" i="16" s="1"/>
  <c r="AF242" i="1"/>
  <c r="AF31" i="16" s="1"/>
  <c r="AG242" i="1"/>
  <c r="AG31" i="16" s="1"/>
  <c r="AH242" i="1"/>
  <c r="AH31" i="16" s="1"/>
  <c r="AI242" i="1"/>
  <c r="AI31" i="16" s="1"/>
  <c r="AJ242" i="1"/>
  <c r="AJ31" i="16" s="1"/>
  <c r="AK242" i="1"/>
  <c r="AK31" i="16" s="1"/>
  <c r="AL242" i="1"/>
  <c r="AL31" i="16" s="1"/>
  <c r="AM242" i="1"/>
  <c r="AM31" i="16" s="1"/>
  <c r="AN242" i="1"/>
  <c r="AN31" i="16" s="1"/>
  <c r="AO242" i="1"/>
  <c r="AO31" i="16" s="1"/>
  <c r="AP242" i="1"/>
  <c r="AP31" i="16" s="1"/>
  <c r="AQ242" i="1"/>
  <c r="AQ31" i="16" s="1"/>
  <c r="AR242" i="1"/>
  <c r="AR31" i="16" s="1"/>
  <c r="AS242" i="1"/>
  <c r="AS31" i="16" s="1"/>
  <c r="AT242" i="1"/>
  <c r="AT31" i="16" s="1"/>
  <c r="AU242" i="1"/>
  <c r="AU31" i="16" s="1"/>
  <c r="AV242" i="1"/>
  <c r="AV31" i="16" s="1"/>
  <c r="AW242" i="1"/>
  <c r="AW31" i="16" s="1"/>
  <c r="AX242" i="1"/>
  <c r="AX31" i="16" s="1"/>
  <c r="AY242" i="1"/>
  <c r="AY31" i="16" s="1"/>
  <c r="AZ242" i="1"/>
  <c r="AZ31" i="16" s="1"/>
  <c r="BA242" i="1"/>
  <c r="BA31" i="16" s="1"/>
  <c r="BB242" i="1"/>
  <c r="BB31" i="16" s="1"/>
  <c r="BC242" i="1"/>
  <c r="BC31" i="16" s="1"/>
  <c r="BD242" i="1"/>
  <c r="BD31" i="16" s="1"/>
  <c r="BE242" i="1"/>
  <c r="BE31" i="16" s="1"/>
  <c r="BF242" i="1"/>
  <c r="BF31" i="16" s="1"/>
  <c r="BG242" i="1"/>
  <c r="BG31" i="16" s="1"/>
  <c r="BH242" i="1"/>
  <c r="BH31" i="16" s="1"/>
  <c r="L242" i="1"/>
  <c r="L31" i="16" s="1"/>
  <c r="L240" i="1"/>
  <c r="L232" i="1"/>
  <c r="L55" i="26" l="1"/>
  <c r="L136" i="26" s="1"/>
  <c r="J31" i="16"/>
  <c r="J39" i="16"/>
  <c r="L38" i="16"/>
  <c r="J38" i="16" l="1"/>
  <c r="L211" i="1"/>
  <c r="M211" i="1"/>
  <c r="N211" i="1"/>
  <c r="O211" i="1"/>
  <c r="P211" i="1"/>
  <c r="Q211" i="1"/>
  <c r="R211" i="1"/>
  <c r="S211" i="1"/>
  <c r="T211" i="1"/>
  <c r="U211" i="1"/>
  <c r="V211" i="1"/>
  <c r="W211" i="1"/>
  <c r="X211" i="1"/>
  <c r="Y211" i="1"/>
  <c r="Z211" i="1"/>
  <c r="AA211" i="1"/>
  <c r="AB211" i="1"/>
  <c r="AC211" i="1"/>
  <c r="AD211" i="1"/>
  <c r="AE211" i="1"/>
  <c r="AF211" i="1"/>
  <c r="AG211" i="1"/>
  <c r="AH211" i="1"/>
  <c r="AI211" i="1"/>
  <c r="AJ211" i="1"/>
  <c r="AK211" i="1"/>
  <c r="AL211" i="1"/>
  <c r="AM211" i="1"/>
  <c r="AN211" i="1"/>
  <c r="AO211" i="1"/>
  <c r="AP211" i="1"/>
  <c r="AQ211" i="1"/>
  <c r="AR211" i="1"/>
  <c r="AS211" i="1"/>
  <c r="AT211" i="1"/>
  <c r="AU211" i="1"/>
  <c r="AV211" i="1"/>
  <c r="AW211" i="1"/>
  <c r="AX211" i="1"/>
  <c r="AY211" i="1"/>
  <c r="AZ211" i="1"/>
  <c r="BA211" i="1"/>
  <c r="BB211" i="1"/>
  <c r="BC211" i="1"/>
  <c r="BD211" i="1"/>
  <c r="BE211" i="1"/>
  <c r="BF211" i="1"/>
  <c r="BG211" i="1"/>
  <c r="BH211" i="1"/>
  <c r="L212" i="1"/>
  <c r="M212" i="1"/>
  <c r="N212" i="1"/>
  <c r="P212" i="1"/>
  <c r="Q212" i="1"/>
  <c r="R212" i="1"/>
  <c r="S212" i="1"/>
  <c r="T212" i="1"/>
  <c r="U212" i="1"/>
  <c r="V212" i="1"/>
  <c r="W212" i="1"/>
  <c r="X212" i="1"/>
  <c r="Y212" i="1"/>
  <c r="Z212" i="1"/>
  <c r="AA212" i="1"/>
  <c r="AB212" i="1"/>
  <c r="AC212" i="1"/>
  <c r="AD212" i="1"/>
  <c r="AE212" i="1"/>
  <c r="AF212" i="1"/>
  <c r="AG212" i="1"/>
  <c r="AH212" i="1"/>
  <c r="AI212" i="1"/>
  <c r="AJ212" i="1"/>
  <c r="AK212" i="1"/>
  <c r="AL212" i="1"/>
  <c r="AM212" i="1"/>
  <c r="AN212" i="1"/>
  <c r="AO212" i="1"/>
  <c r="AP212" i="1"/>
  <c r="AQ212" i="1"/>
  <c r="AR212" i="1"/>
  <c r="AS212" i="1"/>
  <c r="AT212" i="1"/>
  <c r="AU212" i="1"/>
  <c r="AV212" i="1"/>
  <c r="AW212" i="1"/>
  <c r="AX212" i="1"/>
  <c r="AY212" i="1"/>
  <c r="AZ212" i="1"/>
  <c r="BA212" i="1"/>
  <c r="BB212" i="1"/>
  <c r="BC212" i="1"/>
  <c r="BD212" i="1"/>
  <c r="BE212" i="1"/>
  <c r="BF212" i="1"/>
  <c r="BG212" i="1"/>
  <c r="BH212" i="1"/>
  <c r="L213" i="1"/>
  <c r="M213" i="1"/>
  <c r="N213" i="1"/>
  <c r="O213" i="1"/>
  <c r="P213" i="1"/>
  <c r="Q213" i="1"/>
  <c r="R213" i="1"/>
  <c r="S213" i="1"/>
  <c r="T213" i="1"/>
  <c r="U213" i="1"/>
  <c r="V213" i="1"/>
  <c r="W213" i="1"/>
  <c r="X213" i="1"/>
  <c r="Y213" i="1"/>
  <c r="Z213" i="1"/>
  <c r="AA213" i="1"/>
  <c r="AB213" i="1"/>
  <c r="AC213" i="1"/>
  <c r="AD213" i="1"/>
  <c r="AE213" i="1"/>
  <c r="AF213" i="1"/>
  <c r="AG213" i="1"/>
  <c r="AH213" i="1"/>
  <c r="AI213" i="1"/>
  <c r="AJ213" i="1"/>
  <c r="AK213" i="1"/>
  <c r="AL213" i="1"/>
  <c r="AM213" i="1"/>
  <c r="AN213" i="1"/>
  <c r="AO213" i="1"/>
  <c r="AP213" i="1"/>
  <c r="AQ213" i="1"/>
  <c r="AR213" i="1"/>
  <c r="AS213" i="1"/>
  <c r="AT213" i="1"/>
  <c r="AU213" i="1"/>
  <c r="AV213" i="1"/>
  <c r="AW213" i="1"/>
  <c r="AX213" i="1"/>
  <c r="AY213" i="1"/>
  <c r="AZ213" i="1"/>
  <c r="BA213" i="1"/>
  <c r="BB213" i="1"/>
  <c r="BC213" i="1"/>
  <c r="BD213" i="1"/>
  <c r="BE213" i="1"/>
  <c r="BF213" i="1"/>
  <c r="BG213" i="1"/>
  <c r="BH213" i="1"/>
  <c r="L214" i="1"/>
  <c r="M214" i="1"/>
  <c r="N214" i="1"/>
  <c r="O214" i="1"/>
  <c r="P214" i="1"/>
  <c r="Q214" i="1"/>
  <c r="R214" i="1"/>
  <c r="S214" i="1"/>
  <c r="T214" i="1"/>
  <c r="U214" i="1"/>
  <c r="V214" i="1"/>
  <c r="W214" i="1"/>
  <c r="X214" i="1"/>
  <c r="Y214" i="1"/>
  <c r="Z214" i="1"/>
  <c r="AA214" i="1"/>
  <c r="AB214" i="1"/>
  <c r="AC214" i="1"/>
  <c r="AD214" i="1"/>
  <c r="AE214" i="1"/>
  <c r="AF214" i="1"/>
  <c r="AG214" i="1"/>
  <c r="AH214" i="1"/>
  <c r="AI214" i="1"/>
  <c r="AJ214" i="1"/>
  <c r="AK214" i="1"/>
  <c r="AL214" i="1"/>
  <c r="AM214" i="1"/>
  <c r="AN214" i="1"/>
  <c r="AO214" i="1"/>
  <c r="AP214" i="1"/>
  <c r="AQ214" i="1"/>
  <c r="AR214" i="1"/>
  <c r="AS214" i="1"/>
  <c r="AT214" i="1"/>
  <c r="AU214" i="1"/>
  <c r="AV214" i="1"/>
  <c r="AW214" i="1"/>
  <c r="AX214" i="1"/>
  <c r="AY214" i="1"/>
  <c r="AZ214" i="1"/>
  <c r="BA214" i="1"/>
  <c r="BB214" i="1"/>
  <c r="BC214" i="1"/>
  <c r="BD214" i="1"/>
  <c r="BE214" i="1"/>
  <c r="BF214" i="1"/>
  <c r="BG214" i="1"/>
  <c r="BH214" i="1"/>
  <c r="S177" i="1" l="1"/>
  <c r="J32" i="2" l="1" a="1"/>
  <c r="J32" i="2" s="1"/>
  <c r="K1" i="16" l="1"/>
  <c r="L1" i="16"/>
  <c r="M1" i="16"/>
  <c r="N1" i="16"/>
  <c r="O1" i="16"/>
  <c r="P1" i="16"/>
  <c r="Q1" i="16"/>
  <c r="R1" i="16"/>
  <c r="S1" i="16"/>
  <c r="T1" i="16"/>
  <c r="U1" i="16"/>
  <c r="V1" i="16"/>
  <c r="W1" i="16"/>
  <c r="X1" i="16"/>
  <c r="Y1" i="16"/>
  <c r="Z1" i="16"/>
  <c r="AA1" i="16"/>
  <c r="AB1" i="16"/>
  <c r="AC1" i="16"/>
  <c r="AD1" i="16"/>
  <c r="AE1" i="16"/>
  <c r="AF1" i="16"/>
  <c r="AG1" i="16"/>
  <c r="AH1" i="16"/>
  <c r="AI1" i="16"/>
  <c r="AJ1" i="16"/>
  <c r="AK1" i="16"/>
  <c r="AL1" i="16"/>
  <c r="AM1" i="16"/>
  <c r="AN1" i="16"/>
  <c r="AO1" i="16"/>
  <c r="AP1" i="16"/>
  <c r="AQ1" i="16"/>
  <c r="AR1" i="16"/>
  <c r="AS1" i="16"/>
  <c r="AT1" i="16"/>
  <c r="AU1" i="16"/>
  <c r="AV1" i="16"/>
  <c r="AW1" i="16"/>
  <c r="AX1" i="16"/>
  <c r="AY1" i="16"/>
  <c r="AZ1" i="16"/>
  <c r="BA1" i="16"/>
  <c r="BB1" i="16"/>
  <c r="BC1" i="16"/>
  <c r="BD1" i="16"/>
  <c r="BE1" i="16"/>
  <c r="BF1" i="16"/>
  <c r="BG1" i="16"/>
  <c r="BH1" i="16"/>
  <c r="K2" i="16"/>
  <c r="L2" i="16"/>
  <c r="M2" i="16"/>
  <c r="N2" i="16"/>
  <c r="O2" i="16"/>
  <c r="P2" i="16"/>
  <c r="Q2" i="16"/>
  <c r="R2" i="16"/>
  <c r="S2" i="16"/>
  <c r="T2" i="16"/>
  <c r="U2" i="16"/>
  <c r="V2" i="16"/>
  <c r="W2" i="16"/>
  <c r="X2" i="16"/>
  <c r="Y2" i="16"/>
  <c r="Z2" i="16"/>
  <c r="AA2" i="16"/>
  <c r="AB2" i="16"/>
  <c r="AC2" i="16"/>
  <c r="AD2" i="16"/>
  <c r="AE2" i="16"/>
  <c r="AF2" i="16"/>
  <c r="AG2" i="16"/>
  <c r="AH2" i="16"/>
  <c r="AI2" i="16"/>
  <c r="AJ2" i="16"/>
  <c r="AK2" i="16"/>
  <c r="AL2" i="16"/>
  <c r="AM2" i="16"/>
  <c r="AN2" i="16"/>
  <c r="AO2" i="16"/>
  <c r="AP2" i="16"/>
  <c r="AQ2" i="16"/>
  <c r="AR2" i="16"/>
  <c r="AS2" i="16"/>
  <c r="AT2" i="16"/>
  <c r="AU2" i="16"/>
  <c r="AV2" i="16"/>
  <c r="AW2" i="16"/>
  <c r="AX2" i="16"/>
  <c r="AY2" i="16"/>
  <c r="AZ2" i="16"/>
  <c r="BA2" i="16"/>
  <c r="BB2" i="16"/>
  <c r="BC2" i="16"/>
  <c r="BD2" i="16"/>
  <c r="BE2" i="16"/>
  <c r="BF2" i="16"/>
  <c r="BG2" i="16"/>
  <c r="BH2" i="16"/>
  <c r="B22" i="16"/>
  <c r="B26" i="16" s="1"/>
  <c r="L24" i="16" l="1"/>
  <c r="M24" i="16"/>
  <c r="N268" i="1" l="1"/>
  <c r="O269" i="1" l="1"/>
  <c r="Q269" i="1"/>
  <c r="R269" i="1"/>
  <c r="S269" i="1"/>
  <c r="T269" i="1"/>
  <c r="U269" i="1"/>
  <c r="V269" i="1"/>
  <c r="W269" i="1"/>
  <c r="X269" i="1"/>
  <c r="Y269" i="1"/>
  <c r="Z269" i="1"/>
  <c r="AA269" i="1"/>
  <c r="AB269" i="1"/>
  <c r="AC269" i="1"/>
  <c r="AD269" i="1"/>
  <c r="AE269" i="1"/>
  <c r="AF269" i="1"/>
  <c r="AG269" i="1"/>
  <c r="AH269" i="1"/>
  <c r="AI269" i="1"/>
  <c r="AJ269" i="1"/>
  <c r="AK269" i="1"/>
  <c r="N299" i="1" l="1"/>
  <c r="O299" i="1" s="1"/>
  <c r="L21" i="2" a="1"/>
  <c r="L21" i="2" s="1"/>
  <c r="J269" i="1" l="1"/>
  <c r="P299" i="1"/>
  <c r="Q299" i="1" l="1"/>
  <c r="L71" i="2" a="1"/>
  <c r="L71" i="2" s="1"/>
  <c r="R299" i="1" l="1"/>
  <c r="S299" i="1" l="1"/>
  <c r="L37" i="2" a="1"/>
  <c r="L37" i="2" s="1"/>
  <c r="J71" i="2" a="1"/>
  <c r="J71" i="2" s="1"/>
  <c r="T299" i="1" l="1"/>
  <c r="U299" i="1" l="1"/>
  <c r="V299" i="1" l="1"/>
  <c r="W299" i="1" l="1"/>
  <c r="L83" i="2" a="1"/>
  <c r="L83" i="2" s="1"/>
  <c r="T190" i="12" s="1"/>
  <c r="J83" i="2" a="1"/>
  <c r="J83" i="2" s="1"/>
  <c r="S190" i="5" s="1"/>
  <c r="L82" i="2" a="1"/>
  <c r="L82" i="2" s="1"/>
  <c r="X191" i="12" s="1"/>
  <c r="J82" i="2" a="1"/>
  <c r="J82" i="2" s="1"/>
  <c r="W191" i="5" s="1"/>
  <c r="X299" i="1" l="1"/>
  <c r="AB190" i="5"/>
  <c r="AZ190" i="5"/>
  <c r="AN190" i="5"/>
  <c r="P190" i="5"/>
  <c r="BA190" i="12"/>
  <c r="AZ190" i="12"/>
  <c r="AO190" i="12"/>
  <c r="AN190" i="12"/>
  <c r="AC190" i="12"/>
  <c r="AB190" i="12"/>
  <c r="Q190" i="12"/>
  <c r="P190" i="12"/>
  <c r="AM190" i="5"/>
  <c r="AL190" i="5"/>
  <c r="AM190" i="12"/>
  <c r="BB190" i="5"/>
  <c r="AP190" i="5"/>
  <c r="AD190" i="5"/>
  <c r="R190" i="5"/>
  <c r="BC190" i="12"/>
  <c r="AQ190" i="12"/>
  <c r="AE190" i="12"/>
  <c r="S190" i="12"/>
  <c r="S203" i="1" s="1"/>
  <c r="S43" i="18" s="1"/>
  <c r="AX190" i="5"/>
  <c r="AY190" i="12"/>
  <c r="Y190" i="5"/>
  <c r="AL190" i="12"/>
  <c r="AV190" i="5"/>
  <c r="L190" i="12"/>
  <c r="Y190" i="12"/>
  <c r="BA190" i="5"/>
  <c r="AO190" i="5"/>
  <c r="AC190" i="5"/>
  <c r="Q190" i="5"/>
  <c r="BB190" i="12"/>
  <c r="AP190" i="12"/>
  <c r="AD190" i="12"/>
  <c r="R190" i="12"/>
  <c r="AA190" i="5"/>
  <c r="Z190" i="5"/>
  <c r="M190" i="5"/>
  <c r="Z190" i="12"/>
  <c r="BH190" i="5"/>
  <c r="AI190" i="5"/>
  <c r="AJ190" i="12"/>
  <c r="V190" i="5"/>
  <c r="N190" i="5"/>
  <c r="O190" i="12"/>
  <c r="AW190" i="5"/>
  <c r="N190" i="12"/>
  <c r="AJ190" i="5"/>
  <c r="AW190" i="12"/>
  <c r="M190" i="12"/>
  <c r="BG190" i="5"/>
  <c r="BG190" i="12"/>
  <c r="BE190" i="5"/>
  <c r="AS190" i="5"/>
  <c r="AG190" i="5"/>
  <c r="U190" i="5"/>
  <c r="BF190" i="12"/>
  <c r="AT190" i="12"/>
  <c r="AH190" i="12"/>
  <c r="V190" i="12"/>
  <c r="O190" i="5"/>
  <c r="AA190" i="12"/>
  <c r="AK190" i="5"/>
  <c r="AX190" i="12"/>
  <c r="X190" i="5"/>
  <c r="AK190" i="12"/>
  <c r="AU190" i="5"/>
  <c r="BH190" i="12"/>
  <c r="AV190" i="12"/>
  <c r="X190" i="12"/>
  <c r="AT190" i="5"/>
  <c r="AI190" i="12"/>
  <c r="BD190" i="5"/>
  <c r="AR190" i="5"/>
  <c r="AF190" i="5"/>
  <c r="T190" i="5"/>
  <c r="T203" i="1" s="1"/>
  <c r="T43" i="18" s="1"/>
  <c r="BE190" i="12"/>
  <c r="AS190" i="12"/>
  <c r="AG190" i="12"/>
  <c r="U190" i="12"/>
  <c r="AY190" i="5"/>
  <c r="L190" i="5"/>
  <c r="W190" i="5"/>
  <c r="BF190" i="5"/>
  <c r="AH190" i="5"/>
  <c r="AU190" i="12"/>
  <c r="W190" i="12"/>
  <c r="BC190" i="5"/>
  <c r="AQ190" i="5"/>
  <c r="AE190" i="5"/>
  <c r="BD190" i="12"/>
  <c r="AR190" i="12"/>
  <c r="AF190" i="12"/>
  <c r="BA191" i="5"/>
  <c r="AQ191" i="12"/>
  <c r="AZ191" i="5"/>
  <c r="S191" i="5"/>
  <c r="AP191" i="12"/>
  <c r="T191" i="5"/>
  <c r="R191" i="5"/>
  <c r="Q191" i="5"/>
  <c r="AE191" i="12"/>
  <c r="AN191" i="5"/>
  <c r="BD191" i="12"/>
  <c r="AD191" i="12"/>
  <c r="AF191" i="5"/>
  <c r="BC191" i="12"/>
  <c r="AC191" i="12"/>
  <c r="AE191" i="5"/>
  <c r="BB191" i="12"/>
  <c r="U191" i="12"/>
  <c r="AO191" i="12"/>
  <c r="AQ191" i="5"/>
  <c r="AF191" i="12"/>
  <c r="BD191" i="5"/>
  <c r="AD191" i="5"/>
  <c r="BA191" i="12"/>
  <c r="T191" i="12"/>
  <c r="AR191" i="5"/>
  <c r="BE191" i="12"/>
  <c r="BC191" i="5"/>
  <c r="AC191" i="5"/>
  <c r="AS191" i="12"/>
  <c r="S191" i="12"/>
  <c r="AG191" i="12"/>
  <c r="AP191" i="5"/>
  <c r="P191" i="5"/>
  <c r="AO191" i="5"/>
  <c r="BB191" i="5"/>
  <c r="AB191" i="5"/>
  <c r="AR191" i="12"/>
  <c r="AL191" i="5"/>
  <c r="N191" i="5"/>
  <c r="AY191" i="12"/>
  <c r="AM191" i="12"/>
  <c r="O191" i="12"/>
  <c r="AW191" i="5"/>
  <c r="AK191" i="5"/>
  <c r="M191" i="5"/>
  <c r="AL191" i="12"/>
  <c r="Z191" i="12"/>
  <c r="AV191" i="5"/>
  <c r="L191" i="12"/>
  <c r="BF191" i="5"/>
  <c r="AT191" i="5"/>
  <c r="AH191" i="5"/>
  <c r="V191" i="5"/>
  <c r="BG191" i="12"/>
  <c r="AU191" i="12"/>
  <c r="AI191" i="12"/>
  <c r="W191" i="12"/>
  <c r="W204" i="1" s="1"/>
  <c r="W46" i="18" s="1"/>
  <c r="BE191" i="5"/>
  <c r="AS191" i="5"/>
  <c r="AG191" i="5"/>
  <c r="U191" i="5"/>
  <c r="BF191" i="12"/>
  <c r="AT191" i="12"/>
  <c r="AH191" i="12"/>
  <c r="V191" i="12"/>
  <c r="R191" i="12"/>
  <c r="Q191" i="12"/>
  <c r="AY191" i="5"/>
  <c r="AM191" i="5"/>
  <c r="AA191" i="5"/>
  <c r="O191" i="5"/>
  <c r="AZ191" i="12"/>
  <c r="AN191" i="12"/>
  <c r="AB191" i="12"/>
  <c r="P191" i="12"/>
  <c r="AX191" i="5"/>
  <c r="Z191" i="5"/>
  <c r="AA191" i="12"/>
  <c r="L191" i="5"/>
  <c r="Y191" i="5"/>
  <c r="AX191" i="12"/>
  <c r="N191" i="12"/>
  <c r="BH191" i="5"/>
  <c r="AJ191" i="5"/>
  <c r="X191" i="5"/>
  <c r="X204" i="1" s="1"/>
  <c r="X46" i="18" s="1"/>
  <c r="AW191" i="12"/>
  <c r="AK191" i="12"/>
  <c r="Y191" i="12"/>
  <c r="M191" i="12"/>
  <c r="BG191" i="5"/>
  <c r="AU191" i="5"/>
  <c r="AI191" i="5"/>
  <c r="BH191" i="12"/>
  <c r="AV191" i="12"/>
  <c r="AJ191" i="12"/>
  <c r="L320" i="3"/>
  <c r="M320" i="3" s="1"/>
  <c r="N320" i="3" s="1"/>
  <c r="O320" i="3" s="1"/>
  <c r="P320" i="3" s="1"/>
  <c r="Q320" i="3" s="1"/>
  <c r="R320" i="3" s="1"/>
  <c r="S320" i="3" s="1"/>
  <c r="T320" i="3" s="1"/>
  <c r="U320" i="3" s="1"/>
  <c r="V320" i="3" s="1"/>
  <c r="W320" i="3" s="1"/>
  <c r="X320" i="3" s="1"/>
  <c r="Y320" i="3" s="1"/>
  <c r="Z320" i="3" s="1"/>
  <c r="AA320" i="3" s="1"/>
  <c r="AB320" i="3" s="1"/>
  <c r="AC320" i="3" s="1"/>
  <c r="AD320" i="3" s="1"/>
  <c r="AE320" i="3" s="1"/>
  <c r="AF320" i="3" s="1"/>
  <c r="AG320" i="3" s="1"/>
  <c r="AH320" i="3" s="1"/>
  <c r="AI320" i="3" s="1"/>
  <c r="AJ320" i="3" s="1"/>
  <c r="L311" i="3"/>
  <c r="M311" i="3" s="1"/>
  <c r="N311" i="3" s="1"/>
  <c r="O311" i="3" s="1"/>
  <c r="P311" i="3" s="1"/>
  <c r="Q311" i="3" s="1"/>
  <c r="R311" i="3" s="1"/>
  <c r="S311" i="3" s="1"/>
  <c r="T311" i="3" s="1"/>
  <c r="U311" i="3" s="1"/>
  <c r="V311" i="3" s="1"/>
  <c r="W311" i="3" s="1"/>
  <c r="X311" i="3" s="1"/>
  <c r="Y311" i="3" s="1"/>
  <c r="Z311" i="3" s="1"/>
  <c r="AA311" i="3" s="1"/>
  <c r="AB311" i="3" s="1"/>
  <c r="AC311" i="3" s="1"/>
  <c r="AD311" i="3" s="1"/>
  <c r="AE311" i="3" s="1"/>
  <c r="AF311" i="3" s="1"/>
  <c r="AG311" i="3" s="1"/>
  <c r="AH311" i="3" s="1"/>
  <c r="AI311" i="3" s="1"/>
  <c r="AJ311" i="3" s="1"/>
  <c r="L302" i="3"/>
  <c r="M302" i="3" s="1"/>
  <c r="N302" i="3" s="1"/>
  <c r="O302" i="3" s="1"/>
  <c r="P302" i="3" s="1"/>
  <c r="Q302" i="3" s="1"/>
  <c r="R302" i="3" s="1"/>
  <c r="S302" i="3" s="1"/>
  <c r="T302" i="3" s="1"/>
  <c r="U302" i="3" s="1"/>
  <c r="V302" i="3" s="1"/>
  <c r="W302" i="3" s="1"/>
  <c r="X302" i="3" s="1"/>
  <c r="Y302" i="3" s="1"/>
  <c r="Z302" i="3" s="1"/>
  <c r="AA302" i="3" s="1"/>
  <c r="AB302" i="3" s="1"/>
  <c r="AC302" i="3" s="1"/>
  <c r="AD302" i="3" s="1"/>
  <c r="AE302" i="3" s="1"/>
  <c r="AF302" i="3" s="1"/>
  <c r="AG302" i="3" s="1"/>
  <c r="AH302" i="3" s="1"/>
  <c r="AI302" i="3" s="1"/>
  <c r="AJ302" i="3" s="1"/>
  <c r="J84" i="2" a="1"/>
  <c r="J84" i="2" s="1"/>
  <c r="J80" i="2" a="1"/>
  <c r="J80" i="2" s="1"/>
  <c r="L81" i="2" a="1"/>
  <c r="L81" i="2" s="1"/>
  <c r="L84" i="2" a="1"/>
  <c r="L84" i="2" s="1"/>
  <c r="J81" i="2" a="1"/>
  <c r="J81" i="2" s="1"/>
  <c r="AC203" i="1" l="1"/>
  <c r="AC43" i="18" s="1"/>
  <c r="H317" i="3"/>
  <c r="K317" i="3" s="1" a="1"/>
  <c r="K317" i="3" s="1"/>
  <c r="H326" i="3"/>
  <c r="K326" i="3" s="1" a="1"/>
  <c r="K326" i="3" s="1"/>
  <c r="Y299" i="1"/>
  <c r="O203" i="1"/>
  <c r="O43" i="18" s="1"/>
  <c r="BA203" i="1"/>
  <c r="BA43" i="18" s="1"/>
  <c r="N204" i="1"/>
  <c r="N46" i="18" s="1"/>
  <c r="P204" i="1"/>
  <c r="P46" i="18" s="1"/>
  <c r="Q203" i="1"/>
  <c r="Q43" i="18" s="1"/>
  <c r="AO203" i="1"/>
  <c r="AO43" i="18" s="1"/>
  <c r="L204" i="1"/>
  <c r="L46" i="18" s="1"/>
  <c r="V203" i="1"/>
  <c r="V43" i="18" s="1"/>
  <c r="BG204" i="1"/>
  <c r="BG46" i="18" s="1"/>
  <c r="BH203" i="1"/>
  <c r="BH43" i="18" s="1"/>
  <c r="AD203" i="1"/>
  <c r="AD43" i="18" s="1"/>
  <c r="Y204" i="1"/>
  <c r="Y46" i="18" s="1"/>
  <c r="AL204" i="1"/>
  <c r="AL46" i="18" s="1"/>
  <c r="R204" i="1"/>
  <c r="R46" i="18" s="1"/>
  <c r="M204" i="1"/>
  <c r="M46" i="18" s="1"/>
  <c r="T204" i="1"/>
  <c r="T46" i="18" s="1"/>
  <c r="AF203" i="1"/>
  <c r="AF43" i="18" s="1"/>
  <c r="AU203" i="1"/>
  <c r="AU43" i="18" s="1"/>
  <c r="Z204" i="1"/>
  <c r="Z46" i="18" s="1"/>
  <c r="AM204" i="1"/>
  <c r="AM46" i="18" s="1"/>
  <c r="BD204" i="1"/>
  <c r="BD46" i="18" s="1"/>
  <c r="AI204" i="1"/>
  <c r="AI46" i="18" s="1"/>
  <c r="AJ204" i="1"/>
  <c r="AJ46" i="18" s="1"/>
  <c r="AC204" i="1"/>
  <c r="AC46" i="18" s="1"/>
  <c r="AR203" i="1"/>
  <c r="AR43" i="18" s="1"/>
  <c r="AU204" i="1"/>
  <c r="AU46" i="18" s="1"/>
  <c r="AW204" i="1"/>
  <c r="AW46" i="18" s="1"/>
  <c r="AQ204" i="1"/>
  <c r="AQ46" i="18" s="1"/>
  <c r="X203" i="1"/>
  <c r="X43" i="18" s="1"/>
  <c r="AI203" i="1"/>
  <c r="AI43" i="18" s="1"/>
  <c r="AV203" i="1"/>
  <c r="AV43" i="18" s="1"/>
  <c r="R203" i="1"/>
  <c r="R43" i="18" s="1"/>
  <c r="AN204" i="1"/>
  <c r="AN46" i="18" s="1"/>
  <c r="AP203" i="1"/>
  <c r="AP43" i="18" s="1"/>
  <c r="M203" i="1"/>
  <c r="M43" i="18" s="1"/>
  <c r="BC204" i="1"/>
  <c r="BC46" i="18" s="1"/>
  <c r="AH203" i="1"/>
  <c r="AH43" i="18" s="1"/>
  <c r="BB203" i="1"/>
  <c r="BB43" i="18" s="1"/>
  <c r="P203" i="1"/>
  <c r="P43" i="18" s="1"/>
  <c r="AQ203" i="1"/>
  <c r="AQ43" i="18" s="1"/>
  <c r="AY203" i="1"/>
  <c r="AY43" i="18" s="1"/>
  <c r="AD204" i="1"/>
  <c r="AD46" i="18" s="1"/>
  <c r="AK203" i="1"/>
  <c r="AK43" i="18" s="1"/>
  <c r="AZ204" i="1"/>
  <c r="AZ46" i="18" s="1"/>
  <c r="BF203" i="1"/>
  <c r="BF43" i="18" s="1"/>
  <c r="AJ203" i="1"/>
  <c r="AJ43" i="18" s="1"/>
  <c r="AT204" i="1"/>
  <c r="AT46" i="18" s="1"/>
  <c r="AE204" i="1"/>
  <c r="AE46" i="18" s="1"/>
  <c r="BF204" i="1"/>
  <c r="BF46" i="18" s="1"/>
  <c r="AT203" i="1"/>
  <c r="AT43" i="18" s="1"/>
  <c r="AY204" i="1"/>
  <c r="AY46" i="18" s="1"/>
  <c r="AK204" i="1"/>
  <c r="AK46" i="18" s="1"/>
  <c r="AP204" i="1"/>
  <c r="AP46" i="18" s="1"/>
  <c r="AE203" i="1"/>
  <c r="AE43" i="18" s="1"/>
  <c r="AS203" i="1"/>
  <c r="AS43" i="18" s="1"/>
  <c r="BC203" i="1"/>
  <c r="BC43" i="18" s="1"/>
  <c r="V204" i="1"/>
  <c r="V46" i="18" s="1"/>
  <c r="BG203" i="1"/>
  <c r="BG43" i="18" s="1"/>
  <c r="Z203" i="1"/>
  <c r="Z43" i="18" s="1"/>
  <c r="AA203" i="1"/>
  <c r="AA43" i="18" s="1"/>
  <c r="AN203" i="1"/>
  <c r="AN43" i="18" s="1"/>
  <c r="Q204" i="1"/>
  <c r="Q46" i="18" s="1"/>
  <c r="AH204" i="1"/>
  <c r="AH46" i="18" s="1"/>
  <c r="BD203" i="1"/>
  <c r="BD43" i="18" s="1"/>
  <c r="U204" i="1"/>
  <c r="U46" i="18" s="1"/>
  <c r="AR204" i="1"/>
  <c r="AR46" i="18" s="1"/>
  <c r="W203" i="1"/>
  <c r="W43" i="18" s="1"/>
  <c r="Y203" i="1"/>
  <c r="Y43" i="18" s="1"/>
  <c r="AL203" i="1"/>
  <c r="AL43" i="18" s="1"/>
  <c r="AZ203" i="1"/>
  <c r="AZ43" i="18" s="1"/>
  <c r="S204" i="1"/>
  <c r="S46" i="18" s="1"/>
  <c r="AG204" i="1"/>
  <c r="AG46" i="18" s="1"/>
  <c r="AB204" i="1"/>
  <c r="AB46" i="18" s="1"/>
  <c r="AF204" i="1"/>
  <c r="AF46" i="18" s="1"/>
  <c r="BA204" i="1"/>
  <c r="BA46" i="18" s="1"/>
  <c r="L203" i="1"/>
  <c r="L43" i="18" s="1"/>
  <c r="AW203" i="1"/>
  <c r="AW43" i="18" s="1"/>
  <c r="AM203" i="1"/>
  <c r="AM43" i="18" s="1"/>
  <c r="AB203" i="1"/>
  <c r="AB43" i="18" s="1"/>
  <c r="AG203" i="1"/>
  <c r="AG43" i="18" s="1"/>
  <c r="BE203" i="1"/>
  <c r="BE43" i="18" s="1"/>
  <c r="AX204" i="1"/>
  <c r="AX46" i="18" s="1"/>
  <c r="AV204" i="1"/>
  <c r="AV46" i="18" s="1"/>
  <c r="BH204" i="1"/>
  <c r="BH46" i="18" s="1"/>
  <c r="O204" i="1"/>
  <c r="O46" i="18" s="1"/>
  <c r="AS204" i="1"/>
  <c r="AS46" i="18" s="1"/>
  <c r="BB204" i="1"/>
  <c r="BB46" i="18" s="1"/>
  <c r="AX203" i="1"/>
  <c r="AX43" i="18" s="1"/>
  <c r="AA204" i="1"/>
  <c r="AA46" i="18" s="1"/>
  <c r="BE204" i="1"/>
  <c r="BE46" i="18" s="1"/>
  <c r="AO204" i="1"/>
  <c r="AO46" i="18" s="1"/>
  <c r="U203" i="1"/>
  <c r="U43" i="18" s="1"/>
  <c r="N203" i="1"/>
  <c r="N43" i="18" s="1"/>
  <c r="AI317" i="3" l="1" a="1"/>
  <c r="AI317" i="3" s="1"/>
  <c r="AF326" i="3" a="1"/>
  <c r="AF326" i="3" s="1"/>
  <c r="W326" i="3" a="1"/>
  <c r="W326" i="3" s="1"/>
  <c r="AJ326" i="3" a="1"/>
  <c r="AJ326" i="3" s="1"/>
  <c r="M326" i="3" a="1"/>
  <c r="M326" i="3" s="1"/>
  <c r="AA326" i="3" a="1"/>
  <c r="AA326" i="3" s="1"/>
  <c r="V326" i="3" a="1"/>
  <c r="V326" i="3" s="1"/>
  <c r="L326" i="3" a="1"/>
  <c r="L326" i="3" s="1"/>
  <c r="U326" i="3" a="1"/>
  <c r="U326" i="3" s="1"/>
  <c r="N326" i="3" a="1"/>
  <c r="N326" i="3" s="1"/>
  <c r="Y326" i="3" a="1"/>
  <c r="Y326" i="3" s="1"/>
  <c r="P326" i="3" a="1"/>
  <c r="P326" i="3" s="1"/>
  <c r="AI326" i="3" a="1"/>
  <c r="AI326" i="3" s="1"/>
  <c r="R326" i="3" a="1"/>
  <c r="R326" i="3" s="1"/>
  <c r="AH326" i="3" a="1"/>
  <c r="AH326" i="3" s="1"/>
  <c r="T326" i="3" a="1"/>
  <c r="T326" i="3" s="1"/>
  <c r="AG326" i="3" a="1"/>
  <c r="AG326" i="3" s="1"/>
  <c r="X326" i="3" a="1"/>
  <c r="X326" i="3" s="1"/>
  <c r="O326" i="3" a="1"/>
  <c r="O326" i="3" s="1"/>
  <c r="AE326" i="3" a="1"/>
  <c r="AE326" i="3" s="1"/>
  <c r="Z326" i="3" a="1"/>
  <c r="Z326" i="3" s="1"/>
  <c r="AB326" i="3" a="1"/>
  <c r="AB326" i="3" s="1"/>
  <c r="AD326" i="3" a="1"/>
  <c r="AD326" i="3" s="1"/>
  <c r="S326" i="3" a="1"/>
  <c r="S326" i="3" s="1"/>
  <c r="Q326" i="3" a="1"/>
  <c r="Q326" i="3" s="1"/>
  <c r="AC326" i="3" a="1"/>
  <c r="AC326" i="3" s="1"/>
  <c r="L317" i="3" a="1"/>
  <c r="L317" i="3" s="1"/>
  <c r="AA317" i="3" a="1"/>
  <c r="AA317" i="3" s="1"/>
  <c r="AH317" i="3" a="1"/>
  <c r="AH317" i="3" s="1"/>
  <c r="T317" i="3" a="1"/>
  <c r="T317" i="3" s="1"/>
  <c r="S317" i="3" a="1"/>
  <c r="S317" i="3" s="1"/>
  <c r="Z317" i="3" a="1"/>
  <c r="Z317" i="3" s="1"/>
  <c r="Y317" i="3" a="1"/>
  <c r="Y317" i="3" s="1"/>
  <c r="AE317" i="3" a="1"/>
  <c r="AE317" i="3" s="1"/>
  <c r="AD317" i="3" a="1"/>
  <c r="AD317" i="3" s="1"/>
  <c r="P317" i="3" a="1"/>
  <c r="P317" i="3" s="1"/>
  <c r="R317" i="3" a="1"/>
  <c r="R317" i="3" s="1"/>
  <c r="Q317" i="3" a="1"/>
  <c r="Q317" i="3" s="1"/>
  <c r="V317" i="3" a="1"/>
  <c r="V317" i="3" s="1"/>
  <c r="AF317" i="3" a="1"/>
  <c r="AF317" i="3" s="1"/>
  <c r="AG317" i="3" a="1"/>
  <c r="AG317" i="3" s="1"/>
  <c r="AB317" i="3" a="1"/>
  <c r="AB317" i="3" s="1"/>
  <c r="X317" i="3" a="1"/>
  <c r="X317" i="3" s="1"/>
  <c r="W317" i="3" a="1"/>
  <c r="W317" i="3" s="1"/>
  <c r="U317" i="3" a="1"/>
  <c r="U317" i="3" s="1"/>
  <c r="O317" i="3" a="1"/>
  <c r="O317" i="3" s="1"/>
  <c r="AC317" i="3" a="1"/>
  <c r="AC317" i="3" s="1"/>
  <c r="AJ335" i="3" a="1"/>
  <c r="AJ335" i="3" s="1"/>
  <c r="AF335" i="3" a="1"/>
  <c r="AF335" i="3" s="1"/>
  <c r="AB335" i="3" a="1"/>
  <c r="AB335" i="3" s="1"/>
  <c r="X335" i="3" a="1"/>
  <c r="X335" i="3" s="1"/>
  <c r="T335" i="3" a="1"/>
  <c r="T335" i="3" s="1"/>
  <c r="P335" i="3" a="1"/>
  <c r="P335" i="3" s="1"/>
  <c r="L335" i="3" a="1"/>
  <c r="L335" i="3" s="1"/>
  <c r="AH335" i="3" a="1"/>
  <c r="AH335" i="3" s="1"/>
  <c r="V335" i="3" a="1"/>
  <c r="V335" i="3" s="1"/>
  <c r="N335" i="3" a="1"/>
  <c r="N335" i="3" s="1"/>
  <c r="AI335" i="3" a="1"/>
  <c r="AI335" i="3" s="1"/>
  <c r="AE335" i="3" a="1"/>
  <c r="AE335" i="3" s="1"/>
  <c r="AA335" i="3" a="1"/>
  <c r="AA335" i="3" s="1"/>
  <c r="W335" i="3" a="1"/>
  <c r="W335" i="3" s="1"/>
  <c r="S335" i="3" a="1"/>
  <c r="S335" i="3" s="1"/>
  <c r="O335" i="3" a="1"/>
  <c r="O335" i="3" s="1"/>
  <c r="K335" i="3" a="1"/>
  <c r="K335" i="3" s="1"/>
  <c r="AD335" i="3" a="1"/>
  <c r="AD335" i="3" s="1"/>
  <c r="R335" i="3" a="1"/>
  <c r="R335" i="3" s="1"/>
  <c r="Z335" i="3" a="1"/>
  <c r="Z335" i="3" s="1"/>
  <c r="AG335" i="3" a="1"/>
  <c r="AG335" i="3" s="1"/>
  <c r="AC335" i="3" a="1"/>
  <c r="AC335" i="3" s="1"/>
  <c r="Y335" i="3" a="1"/>
  <c r="Y335" i="3" s="1"/>
  <c r="U335" i="3" a="1"/>
  <c r="U335" i="3" s="1"/>
  <c r="Q335" i="3" a="1"/>
  <c r="Q335" i="3" s="1"/>
  <c r="M335" i="3" a="1"/>
  <c r="M335" i="3" s="1"/>
  <c r="N317" i="3" a="1"/>
  <c r="N317" i="3" s="1"/>
  <c r="M317" i="3" a="1"/>
  <c r="M317" i="3" s="1"/>
  <c r="AJ317" i="3" a="1"/>
  <c r="AJ317" i="3" s="1"/>
  <c r="Z299" i="1"/>
  <c r="AA299" i="1" l="1"/>
  <c r="AB299" i="1" l="1"/>
  <c r="AC299" i="1" l="1"/>
  <c r="AD299" i="1" l="1"/>
  <c r="AE299" i="1" l="1"/>
  <c r="AF299" i="1" l="1"/>
  <c r="AG299" i="1" l="1"/>
  <c r="AH299" i="1" l="1"/>
  <c r="AI299" i="1" l="1"/>
  <c r="AJ299" i="1" l="1"/>
  <c r="L80" i="2" a="1"/>
  <c r="L80" i="2" s="1"/>
  <c r="H308" i="3" s="1"/>
  <c r="L76" i="2" a="1"/>
  <c r="L76" i="2" s="1"/>
  <c r="J76" i="2" a="1"/>
  <c r="J76" i="2" s="1"/>
  <c r="L75" i="2" a="1"/>
  <c r="L75" i="2" s="1"/>
  <c r="H171" i="3" s="1"/>
  <c r="J75" i="2" a="1"/>
  <c r="J75" i="2" s="1"/>
  <c r="J55" i="2" a="1"/>
  <c r="J55" i="2" s="1"/>
  <c r="J53" i="2" a="1"/>
  <c r="J53" i="2" s="1"/>
  <c r="L151" i="5" s="1"/>
  <c r="J44" i="2" a="1"/>
  <c r="J44" i="2" s="1"/>
  <c r="L54" i="2" a="1"/>
  <c r="L54" i="2" s="1"/>
  <c r="L53" i="2" a="1"/>
  <c r="L53" i="2" s="1"/>
  <c r="J42" i="2" a="1"/>
  <c r="J42" i="2" s="1"/>
  <c r="J41" i="2" a="1"/>
  <c r="J41" i="2" s="1"/>
  <c r="J39" i="2" a="1"/>
  <c r="J39" i="2" s="1"/>
  <c r="L42" i="2" a="1"/>
  <c r="L42" i="2" s="1"/>
  <c r="L41" i="2" a="1"/>
  <c r="L41" i="2" s="1"/>
  <c r="L40" i="2" a="1"/>
  <c r="L40" i="2" s="1"/>
  <c r="L39" i="2" a="1"/>
  <c r="L39" i="2" s="1"/>
  <c r="J37" i="2" a="1"/>
  <c r="J37" i="2" s="1"/>
  <c r="H297" i="3" s="1"/>
  <c r="L297" i="3" l="1" a="1"/>
  <c r="L297" i="3" s="1"/>
  <c r="L144" i="5" s="1"/>
  <c r="R297" i="3" a="1"/>
  <c r="R297" i="3" s="1"/>
  <c r="AH297" i="3" a="1"/>
  <c r="AH297" i="3" s="1"/>
  <c r="AX297" i="3" a="1"/>
  <c r="AX297" i="3" s="1"/>
  <c r="AM297" i="3" a="1"/>
  <c r="AM297" i="3" s="1"/>
  <c r="BH297" i="3" a="1"/>
  <c r="BH297" i="3" s="1"/>
  <c r="M297" i="3" a="1"/>
  <c r="M297" i="3" s="1"/>
  <c r="S297" i="3" a="1"/>
  <c r="S297" i="3" s="1"/>
  <c r="X297" i="3" a="1"/>
  <c r="X297" i="3" s="1"/>
  <c r="AC297" i="3" a="1"/>
  <c r="AC297" i="3" s="1"/>
  <c r="AI297" i="3" a="1"/>
  <c r="AI297" i="3" s="1"/>
  <c r="AN297" i="3" a="1"/>
  <c r="AN297" i="3" s="1"/>
  <c r="AS297" i="3" a="1"/>
  <c r="AS297" i="3" s="1"/>
  <c r="AY297" i="3" a="1"/>
  <c r="AY297" i="3" s="1"/>
  <c r="BD297" i="3" a="1"/>
  <c r="BD297" i="3" s="1"/>
  <c r="N297" i="3" a="1"/>
  <c r="N297" i="3" s="1"/>
  <c r="AD297" i="3" a="1"/>
  <c r="AD297" i="3" s="1"/>
  <c r="AT297" i="3" a="1"/>
  <c r="AT297" i="3" s="1"/>
  <c r="O297" i="3" a="1"/>
  <c r="O297" i="3" s="1"/>
  <c r="T297" i="3" a="1"/>
  <c r="T297" i="3" s="1"/>
  <c r="Y297" i="3" a="1"/>
  <c r="Y297" i="3" s="1"/>
  <c r="AE297" i="3" a="1"/>
  <c r="AE297" i="3" s="1"/>
  <c r="AJ297" i="3" a="1"/>
  <c r="AJ297" i="3" s="1"/>
  <c r="AO297" i="3" a="1"/>
  <c r="AO297" i="3" s="1"/>
  <c r="AU297" i="3" a="1"/>
  <c r="AU297" i="3" s="1"/>
  <c r="AZ297" i="3" a="1"/>
  <c r="AZ297" i="3" s="1"/>
  <c r="BE297" i="3" a="1"/>
  <c r="BE297" i="3" s="1"/>
  <c r="AG297" i="3" a="1"/>
  <c r="AG297" i="3" s="1"/>
  <c r="AR297" i="3" a="1"/>
  <c r="AR297" i="3" s="1"/>
  <c r="Z297" i="3" a="1"/>
  <c r="Z297" i="3" s="1"/>
  <c r="AP297" i="3" a="1"/>
  <c r="AP297" i="3" s="1"/>
  <c r="BF297" i="3" a="1"/>
  <c r="BF297" i="3" s="1"/>
  <c r="AB297" i="3" a="1"/>
  <c r="AB297" i="3" s="1"/>
  <c r="AW297" i="3" a="1"/>
  <c r="AW297" i="3" s="1"/>
  <c r="P297" i="3" a="1"/>
  <c r="P297" i="3" s="1"/>
  <c r="U297" i="3" a="1"/>
  <c r="U297" i="3" s="1"/>
  <c r="AA297" i="3" a="1"/>
  <c r="AA297" i="3" s="1"/>
  <c r="AF297" i="3" a="1"/>
  <c r="AF297" i="3" s="1"/>
  <c r="AK297" i="3" a="1"/>
  <c r="AK297" i="3" s="1"/>
  <c r="AQ297" i="3" a="1"/>
  <c r="AQ297" i="3" s="1"/>
  <c r="AV297" i="3" a="1"/>
  <c r="AV297" i="3" s="1"/>
  <c r="BA297" i="3" a="1"/>
  <c r="BA297" i="3" s="1"/>
  <c r="BG297" i="3" a="1"/>
  <c r="BG297" i="3" s="1"/>
  <c r="W297" i="3" a="1"/>
  <c r="W297" i="3" s="1"/>
  <c r="V297" i="3" a="1"/>
  <c r="V297" i="3" s="1"/>
  <c r="AL297" i="3" a="1"/>
  <c r="AL297" i="3" s="1"/>
  <c r="BB297" i="3" a="1"/>
  <c r="BB297" i="3" s="1"/>
  <c r="Q297" i="3" a="1"/>
  <c r="Q297" i="3" s="1"/>
  <c r="BC297" i="3" a="1"/>
  <c r="BC297" i="3" s="1"/>
  <c r="K308" i="3" a="1"/>
  <c r="K308" i="3" s="1"/>
  <c r="Q308" i="3" a="1"/>
  <c r="Q308" i="3" s="1"/>
  <c r="X308" i="3" a="1"/>
  <c r="X308" i="3" s="1"/>
  <c r="AD308" i="3" a="1"/>
  <c r="AD308" i="3" s="1"/>
  <c r="AG308" i="3" a="1"/>
  <c r="AG308" i="3" s="1"/>
  <c r="W308" i="3" a="1"/>
  <c r="W308" i="3" s="1"/>
  <c r="AH308" i="3" a="1"/>
  <c r="AH308" i="3" s="1"/>
  <c r="R308" i="3" a="1"/>
  <c r="R308" i="3" s="1"/>
  <c r="Z308" i="3" a="1"/>
  <c r="Z308" i="3" s="1"/>
  <c r="M308" i="3" a="1"/>
  <c r="M308" i="3" s="1"/>
  <c r="T308" i="3" a="1"/>
  <c r="T308" i="3" s="1"/>
  <c r="AE308" i="3" a="1"/>
  <c r="AE308" i="3" s="1"/>
  <c r="AF308" i="3" a="1"/>
  <c r="AF308" i="3" s="1"/>
  <c r="P308" i="3" a="1"/>
  <c r="P308" i="3" s="1"/>
  <c r="S308" i="3" a="1"/>
  <c r="S308" i="3" s="1"/>
  <c r="AI308" i="3" a="1"/>
  <c r="AI308" i="3" s="1"/>
  <c r="AA308" i="3" a="1"/>
  <c r="AA308" i="3" s="1"/>
  <c r="AB308" i="3" a="1"/>
  <c r="AB308" i="3" s="1"/>
  <c r="AJ308" i="3" a="1"/>
  <c r="AJ308" i="3" s="1"/>
  <c r="L308" i="3" a="1"/>
  <c r="L308" i="3" s="1"/>
  <c r="U308" i="3" a="1"/>
  <c r="U308" i="3" s="1"/>
  <c r="N308" i="3" a="1"/>
  <c r="N308" i="3" s="1"/>
  <c r="Y308" i="3" a="1"/>
  <c r="Y308" i="3" s="1"/>
  <c r="O308" i="3" a="1"/>
  <c r="O308" i="3" s="1"/>
  <c r="AC308" i="3" a="1"/>
  <c r="AC308" i="3" s="1"/>
  <c r="V308" i="3" a="1"/>
  <c r="V308" i="3" s="1"/>
  <c r="H93" i="3"/>
  <c r="H99" i="3"/>
  <c r="H174" i="3"/>
  <c r="H167" i="3"/>
  <c r="H168" i="3"/>
  <c r="H169" i="3"/>
  <c r="H170" i="3"/>
  <c r="H165" i="3"/>
  <c r="H172" i="3"/>
  <c r="H173" i="3"/>
  <c r="H166" i="3"/>
  <c r="Q151" i="12"/>
  <c r="Y151" i="12"/>
  <c r="AG151" i="12"/>
  <c r="AO151" i="12"/>
  <c r="AW151" i="12"/>
  <c r="BE151" i="12"/>
  <c r="O151" i="12"/>
  <c r="AE151" i="12"/>
  <c r="BC151" i="12"/>
  <c r="AF151" i="12"/>
  <c r="R151" i="12"/>
  <c r="Z151" i="12"/>
  <c r="AH151" i="12"/>
  <c r="AP151" i="12"/>
  <c r="AX151" i="12"/>
  <c r="BF151" i="12"/>
  <c r="U151" i="12"/>
  <c r="AK151" i="12"/>
  <c r="BA151" i="12"/>
  <c r="V151" i="12"/>
  <c r="AT151" i="12"/>
  <c r="X151" i="12"/>
  <c r="AV151" i="12"/>
  <c r="S151" i="12"/>
  <c r="AA151" i="12"/>
  <c r="AI151" i="12"/>
  <c r="AQ151" i="12"/>
  <c r="AY151" i="12"/>
  <c r="BG151" i="12"/>
  <c r="M151" i="12"/>
  <c r="AS151" i="12"/>
  <c r="L151" i="12"/>
  <c r="L164" i="1" s="1"/>
  <c r="AD151" i="12"/>
  <c r="BB151" i="12"/>
  <c r="AU151" i="12"/>
  <c r="T151" i="12"/>
  <c r="AB151" i="12"/>
  <c r="AJ151" i="12"/>
  <c r="AR151" i="12"/>
  <c r="AZ151" i="12"/>
  <c r="BH151" i="12"/>
  <c r="AC151" i="12"/>
  <c r="N151" i="12"/>
  <c r="AL151" i="12"/>
  <c r="W151" i="12"/>
  <c r="AM151" i="12"/>
  <c r="P151" i="12"/>
  <c r="AN151" i="12"/>
  <c r="BD151" i="12"/>
  <c r="R153" i="12"/>
  <c r="Z153" i="12"/>
  <c r="AH153" i="12"/>
  <c r="AP153" i="12"/>
  <c r="AX153" i="12"/>
  <c r="BF153" i="12"/>
  <c r="AN153" i="12"/>
  <c r="S153" i="12"/>
  <c r="AA153" i="12"/>
  <c r="AI153" i="12"/>
  <c r="AQ153" i="12"/>
  <c r="AY153" i="12"/>
  <c r="BG153" i="12"/>
  <c r="V153" i="12"/>
  <c r="AL153" i="12"/>
  <c r="AT153" i="12"/>
  <c r="BB153" i="12"/>
  <c r="W153" i="12"/>
  <c r="AU153" i="12"/>
  <c r="AF153" i="12"/>
  <c r="Q153" i="12"/>
  <c r="AG153" i="12"/>
  <c r="AO153" i="12"/>
  <c r="AW153" i="12"/>
  <c r="BE153" i="12"/>
  <c r="T153" i="12"/>
  <c r="AB153" i="12"/>
  <c r="AJ153" i="12"/>
  <c r="AR153" i="12"/>
  <c r="AZ153" i="12"/>
  <c r="BH153" i="12"/>
  <c r="AD153" i="12"/>
  <c r="AM153" i="12"/>
  <c r="BC153" i="12"/>
  <c r="X153" i="12"/>
  <c r="M153" i="12"/>
  <c r="U153" i="12"/>
  <c r="AC153" i="12"/>
  <c r="AK153" i="12"/>
  <c r="AS153" i="12"/>
  <c r="BA153" i="12"/>
  <c r="L153" i="12"/>
  <c r="N153" i="12"/>
  <c r="O153" i="12"/>
  <c r="AE153" i="12"/>
  <c r="P153" i="12"/>
  <c r="AV153" i="12"/>
  <c r="BD153" i="12"/>
  <c r="Y153" i="12"/>
  <c r="S151" i="5"/>
  <c r="AA151" i="5"/>
  <c r="AI151" i="5"/>
  <c r="AQ151" i="5"/>
  <c r="AY151" i="5"/>
  <c r="BG151" i="5"/>
  <c r="T151" i="5"/>
  <c r="AB151" i="5"/>
  <c r="AJ151" i="5"/>
  <c r="AR151" i="5"/>
  <c r="AZ151" i="5"/>
  <c r="BH151" i="5"/>
  <c r="M151" i="5"/>
  <c r="U151" i="5"/>
  <c r="AC151" i="5"/>
  <c r="AK151" i="5"/>
  <c r="AS151" i="5"/>
  <c r="BA151" i="5"/>
  <c r="O151" i="5"/>
  <c r="W151" i="5"/>
  <c r="AE151" i="5"/>
  <c r="AM151" i="5"/>
  <c r="AU151" i="5"/>
  <c r="BC151" i="5"/>
  <c r="V151" i="5"/>
  <c r="AL151" i="5"/>
  <c r="BB151" i="5"/>
  <c r="BF151" i="5"/>
  <c r="X151" i="5"/>
  <c r="AN151" i="5"/>
  <c r="BD151" i="5"/>
  <c r="AP151" i="5"/>
  <c r="Q151" i="5"/>
  <c r="Y151" i="5"/>
  <c r="AO151" i="5"/>
  <c r="BE151" i="5"/>
  <c r="Z151" i="5"/>
  <c r="AW151" i="5"/>
  <c r="R151" i="5"/>
  <c r="N151" i="5"/>
  <c r="AD151" i="5"/>
  <c r="AT151" i="5"/>
  <c r="P151" i="5"/>
  <c r="AF151" i="5"/>
  <c r="AV151" i="5"/>
  <c r="AG151" i="5"/>
  <c r="AH151" i="5"/>
  <c r="AX151" i="5"/>
  <c r="S152" i="5"/>
  <c r="AA152" i="5"/>
  <c r="AI152" i="5"/>
  <c r="AQ152" i="5"/>
  <c r="AY152" i="5"/>
  <c r="BG152" i="5"/>
  <c r="T152" i="5"/>
  <c r="AB152" i="5"/>
  <c r="AJ152" i="5"/>
  <c r="AR152" i="5"/>
  <c r="AZ152" i="5"/>
  <c r="BH152" i="5"/>
  <c r="M152" i="5"/>
  <c r="U152" i="5"/>
  <c r="AC152" i="5"/>
  <c r="AK152" i="5"/>
  <c r="AS152" i="5"/>
  <c r="BA152" i="5"/>
  <c r="O152" i="5"/>
  <c r="W152" i="5"/>
  <c r="AE152" i="5"/>
  <c r="AM152" i="5"/>
  <c r="AU152" i="5"/>
  <c r="BC152" i="5"/>
  <c r="V152" i="5"/>
  <c r="AL152" i="5"/>
  <c r="BB152" i="5"/>
  <c r="X152" i="5"/>
  <c r="AN152" i="5"/>
  <c r="BD152" i="5"/>
  <c r="Q152" i="5"/>
  <c r="AG152" i="5"/>
  <c r="Y152" i="5"/>
  <c r="AO152" i="5"/>
  <c r="BE152" i="5"/>
  <c r="Z152" i="5"/>
  <c r="AP152" i="5"/>
  <c r="BF152" i="5"/>
  <c r="N152" i="5"/>
  <c r="AD152" i="5"/>
  <c r="AT152" i="5"/>
  <c r="L152" i="5"/>
  <c r="P152" i="5"/>
  <c r="AF152" i="5"/>
  <c r="AV152" i="5"/>
  <c r="AW152" i="5"/>
  <c r="AX152" i="5"/>
  <c r="R152" i="5"/>
  <c r="AH152" i="5"/>
  <c r="S153" i="5"/>
  <c r="AA153" i="5"/>
  <c r="AI153" i="5"/>
  <c r="AQ153" i="5"/>
  <c r="AY153" i="5"/>
  <c r="BG153" i="5"/>
  <c r="T153" i="5"/>
  <c r="AB153" i="5"/>
  <c r="AJ153" i="5"/>
  <c r="AR153" i="5"/>
  <c r="AZ153" i="5"/>
  <c r="BH153" i="5"/>
  <c r="M153" i="5"/>
  <c r="U153" i="5"/>
  <c r="AC153" i="5"/>
  <c r="AK153" i="5"/>
  <c r="AS153" i="5"/>
  <c r="BA153" i="5"/>
  <c r="L153" i="5"/>
  <c r="O153" i="5"/>
  <c r="W153" i="5"/>
  <c r="AE153" i="5"/>
  <c r="AM153" i="5"/>
  <c r="AU153" i="5"/>
  <c r="BC153" i="5"/>
  <c r="V153" i="5"/>
  <c r="AL153" i="5"/>
  <c r="BB153" i="5"/>
  <c r="Z153" i="5"/>
  <c r="X153" i="5"/>
  <c r="AN153" i="5"/>
  <c r="BD153" i="5"/>
  <c r="BF153" i="5"/>
  <c r="AG153" i="5"/>
  <c r="Y153" i="5"/>
  <c r="AO153" i="5"/>
  <c r="BE153" i="5"/>
  <c r="AP153" i="5"/>
  <c r="Q153" i="5"/>
  <c r="N153" i="5"/>
  <c r="AD153" i="5"/>
  <c r="AT153" i="5"/>
  <c r="P153" i="5"/>
  <c r="AF153" i="5"/>
  <c r="AV153" i="5"/>
  <c r="AW153" i="5"/>
  <c r="AX153" i="5"/>
  <c r="R153" i="5"/>
  <c r="AH153" i="5"/>
  <c r="H16" i="3"/>
  <c r="H102" i="3"/>
  <c r="H101" i="3"/>
  <c r="AK299" i="1"/>
  <c r="AL299" i="1" s="1"/>
  <c r="AM299" i="1" s="1"/>
  <c r="AN299" i="1" s="1"/>
  <c r="AO299" i="1" s="1"/>
  <c r="AP299" i="1" s="1"/>
  <c r="AQ299" i="1" s="1"/>
  <c r="AR299" i="1" s="1"/>
  <c r="AS299" i="1" s="1"/>
  <c r="AT299" i="1" s="1"/>
  <c r="AU299" i="1" s="1"/>
  <c r="AV299" i="1" s="1"/>
  <c r="AW299" i="1" s="1"/>
  <c r="AX299" i="1" s="1"/>
  <c r="AY299" i="1" s="1"/>
  <c r="AZ299" i="1" s="1"/>
  <c r="BA299" i="1" s="1"/>
  <c r="BB299" i="1" s="1"/>
  <c r="BC299" i="1" s="1"/>
  <c r="BD299" i="1" s="1"/>
  <c r="BE299" i="1" s="1"/>
  <c r="BF299" i="1" s="1"/>
  <c r="BG299" i="1" s="1"/>
  <c r="BH299" i="1" s="1"/>
  <c r="BI299" i="1" s="1"/>
  <c r="BJ299" i="1" s="1"/>
  <c r="H25" i="3"/>
  <c r="M152" i="12"/>
  <c r="Y152" i="12"/>
  <c r="AK152" i="12"/>
  <c r="AW152" i="12"/>
  <c r="L152" i="12"/>
  <c r="AE152" i="12"/>
  <c r="U152" i="12"/>
  <c r="BE152" i="12"/>
  <c r="BF152" i="12"/>
  <c r="AJ152" i="12"/>
  <c r="N152" i="12"/>
  <c r="Z152" i="12"/>
  <c r="AL152" i="12"/>
  <c r="AX152" i="12"/>
  <c r="AQ152" i="12"/>
  <c r="AR152" i="12"/>
  <c r="AS152" i="12"/>
  <c r="AT152" i="12"/>
  <c r="AV152" i="12"/>
  <c r="O152" i="12"/>
  <c r="AA152" i="12"/>
  <c r="AM152" i="12"/>
  <c r="AY152" i="12"/>
  <c r="BB152" i="12"/>
  <c r="BC152" i="12"/>
  <c r="BD152" i="12"/>
  <c r="AU152" i="12"/>
  <c r="P152" i="12"/>
  <c r="AB152" i="12"/>
  <c r="AN152" i="12"/>
  <c r="AZ152" i="12"/>
  <c r="AP152" i="12"/>
  <c r="T152" i="12"/>
  <c r="V152" i="12"/>
  <c r="AI152" i="12"/>
  <c r="BH152" i="12"/>
  <c r="Q152" i="12"/>
  <c r="AC152" i="12"/>
  <c r="AO152" i="12"/>
  <c r="BA152" i="12"/>
  <c r="AD152" i="12"/>
  <c r="AF152" i="12"/>
  <c r="AG152" i="12"/>
  <c r="AH152" i="12"/>
  <c r="BG152" i="12"/>
  <c r="R152" i="12"/>
  <c r="S152" i="12"/>
  <c r="W152" i="12"/>
  <c r="X152" i="12"/>
  <c r="BD175" i="3" l="1"/>
  <c r="N175" i="3"/>
  <c r="O175" i="3"/>
  <c r="M175" i="3"/>
  <c r="L175" i="3"/>
  <c r="L285" i="3"/>
  <c r="AH285" i="3"/>
  <c r="BD285" i="3"/>
  <c r="AI285" i="3"/>
  <c r="K285" i="3"/>
  <c r="AK285" i="3"/>
  <c r="AN285" i="3"/>
  <c r="M285" i="3"/>
  <c r="AX285" i="3"/>
  <c r="BA285" i="3"/>
  <c r="N285" i="3"/>
  <c r="AJ285" i="3"/>
  <c r="H285" i="3"/>
  <c r="BC285" i="3"/>
  <c r="O285" i="3"/>
  <c r="BB285" i="3"/>
  <c r="P285" i="3"/>
  <c r="AL285" i="3"/>
  <c r="AZ285" i="3"/>
  <c r="Q285" i="3"/>
  <c r="AM285" i="3"/>
  <c r="R285" i="3"/>
  <c r="S285" i="3"/>
  <c r="AO285" i="3"/>
  <c r="AY285" i="3"/>
  <c r="T285" i="3"/>
  <c r="AP285" i="3"/>
  <c r="U285" i="3"/>
  <c r="AQ285" i="3"/>
  <c r="V285" i="3"/>
  <c r="AR285" i="3"/>
  <c r="W285" i="3"/>
  <c r="AS285" i="3"/>
  <c r="X285" i="3"/>
  <c r="AT285" i="3"/>
  <c r="Y285" i="3"/>
  <c r="AU285" i="3"/>
  <c r="Z285" i="3"/>
  <c r="AV285" i="3"/>
  <c r="AA285" i="3"/>
  <c r="AW285" i="3"/>
  <c r="AB285" i="3"/>
  <c r="AC285" i="3"/>
  <c r="AD285" i="3"/>
  <c r="AE285" i="3"/>
  <c r="AF285" i="3"/>
  <c r="AG285" i="3"/>
  <c r="AH175" i="3"/>
  <c r="AI175" i="3"/>
  <c r="K175" i="3"/>
  <c r="AK175" i="3"/>
  <c r="AR175" i="3"/>
  <c r="BA175" i="3"/>
  <c r="AJ175" i="3"/>
  <c r="AB175" i="3"/>
  <c r="AZ175" i="3"/>
  <c r="P175" i="3"/>
  <c r="AL175" i="3"/>
  <c r="AN175" i="3"/>
  <c r="AO175" i="3"/>
  <c r="AP175" i="3"/>
  <c r="U175" i="3"/>
  <c r="AW175" i="3"/>
  <c r="AY175" i="3"/>
  <c r="Q175" i="3"/>
  <c r="AM175" i="3"/>
  <c r="S175" i="3"/>
  <c r="AQ175" i="3"/>
  <c r="AS175" i="3"/>
  <c r="R175" i="3"/>
  <c r="T175" i="3"/>
  <c r="V175" i="3"/>
  <c r="AT175" i="3"/>
  <c r="AV175" i="3"/>
  <c r="W175" i="3"/>
  <c r="X175" i="3"/>
  <c r="Y175" i="3"/>
  <c r="AU175" i="3"/>
  <c r="Z175" i="3"/>
  <c r="AA175" i="3"/>
  <c r="AX175" i="3"/>
  <c r="AC175" i="3"/>
  <c r="AD175" i="3"/>
  <c r="AE175" i="3"/>
  <c r="AF175" i="3"/>
  <c r="BB175" i="3"/>
  <c r="BC175" i="3"/>
  <c r="AG175" i="3"/>
  <c r="P103" i="3"/>
  <c r="AL103" i="3"/>
  <c r="Q103" i="3"/>
  <c r="AM103" i="3"/>
  <c r="R103" i="3"/>
  <c r="AN103" i="3"/>
  <c r="S103" i="3"/>
  <c r="AO103" i="3"/>
  <c r="T103" i="3"/>
  <c r="AP103" i="3"/>
  <c r="U103" i="3"/>
  <c r="AQ103" i="3"/>
  <c r="V103" i="3"/>
  <c r="AR103" i="3"/>
  <c r="W103" i="3"/>
  <c r="AS103" i="3"/>
  <c r="X103" i="3"/>
  <c r="AT103" i="3"/>
  <c r="Y103" i="3"/>
  <c r="AU103" i="3"/>
  <c r="Z103" i="3"/>
  <c r="AA103" i="3"/>
  <c r="AW103" i="3"/>
  <c r="AB103" i="3"/>
  <c r="AX103" i="3"/>
  <c r="AC103" i="3"/>
  <c r="AD103" i="3"/>
  <c r="AE103" i="3"/>
  <c r="BB103" i="3"/>
  <c r="BC103" i="3"/>
  <c r="L103" i="3"/>
  <c r="BD103" i="3"/>
  <c r="M103" i="3"/>
  <c r="AJ103" i="3"/>
  <c r="AK103" i="3"/>
  <c r="AV103" i="3"/>
  <c r="AY103" i="3"/>
  <c r="AZ103" i="3"/>
  <c r="BA103" i="3"/>
  <c r="AG103" i="3"/>
  <c r="AH103" i="3"/>
  <c r="AI103" i="3"/>
  <c r="K103" i="3"/>
  <c r="N103" i="3"/>
  <c r="O103" i="3"/>
  <c r="AF103" i="3"/>
  <c r="K271" i="3"/>
  <c r="K272" i="3"/>
  <c r="O272" i="3"/>
  <c r="W272" i="3"/>
  <c r="AE272" i="3"/>
  <c r="AM272" i="3"/>
  <c r="AU272" i="3"/>
  <c r="BC272" i="3"/>
  <c r="Q273" i="3"/>
  <c r="Y273" i="3"/>
  <c r="AG273" i="3"/>
  <c r="AO273" i="3"/>
  <c r="AW273" i="3"/>
  <c r="K274" i="3"/>
  <c r="S274" i="3"/>
  <c r="AA274" i="3"/>
  <c r="AI274" i="3"/>
  <c r="AQ274" i="3"/>
  <c r="AY274" i="3"/>
  <c r="M275" i="3"/>
  <c r="U275" i="3"/>
  <c r="AC275" i="3"/>
  <c r="AK275" i="3"/>
  <c r="AS275" i="3"/>
  <c r="BA275" i="3"/>
  <c r="Q276" i="3"/>
  <c r="Y276" i="3"/>
  <c r="AG276" i="3"/>
  <c r="AO276" i="3"/>
  <c r="AW276" i="3"/>
  <c r="K277" i="3"/>
  <c r="S277" i="3"/>
  <c r="K278" i="3"/>
  <c r="P272" i="3"/>
  <c r="X272" i="3"/>
  <c r="AF272" i="3"/>
  <c r="AN272" i="3"/>
  <c r="AV272" i="3"/>
  <c r="BD272" i="3"/>
  <c r="R273" i="3"/>
  <c r="Z273" i="3"/>
  <c r="AH273" i="3"/>
  <c r="AP273" i="3"/>
  <c r="AX273" i="3"/>
  <c r="L274" i="3"/>
  <c r="T274" i="3"/>
  <c r="AB274" i="3"/>
  <c r="AJ274" i="3"/>
  <c r="AR274" i="3"/>
  <c r="AZ274" i="3"/>
  <c r="N275" i="3"/>
  <c r="V275" i="3"/>
  <c r="AD275" i="3"/>
  <c r="AL275" i="3"/>
  <c r="AT275" i="3"/>
  <c r="BB275" i="3"/>
  <c r="R276" i="3"/>
  <c r="Z276" i="3"/>
  <c r="AH276" i="3"/>
  <c r="AP276" i="3"/>
  <c r="AX276" i="3"/>
  <c r="L277" i="3"/>
  <c r="T277" i="3"/>
  <c r="AB277" i="3"/>
  <c r="K283" i="3"/>
  <c r="S272" i="3"/>
  <c r="AA272" i="3"/>
  <c r="AI272" i="3"/>
  <c r="AQ272" i="3"/>
  <c r="AY272" i="3"/>
  <c r="M273" i="3"/>
  <c r="U273" i="3"/>
  <c r="AC273" i="3"/>
  <c r="AK273" i="3"/>
  <c r="AS273" i="3"/>
  <c r="BA273" i="3"/>
  <c r="O274" i="3"/>
  <c r="W274" i="3"/>
  <c r="AE274" i="3"/>
  <c r="AM274" i="3"/>
  <c r="AU274" i="3"/>
  <c r="BC274" i="3"/>
  <c r="Q275" i="3"/>
  <c r="Y275" i="3"/>
  <c r="AG275" i="3"/>
  <c r="AO275" i="3"/>
  <c r="AW275" i="3"/>
  <c r="M276" i="3"/>
  <c r="U276" i="3"/>
  <c r="AC276" i="3"/>
  <c r="AK276" i="3"/>
  <c r="AS276" i="3"/>
  <c r="BA276" i="3"/>
  <c r="O277" i="3"/>
  <c r="K282" i="3"/>
  <c r="L272" i="3"/>
  <c r="T272" i="3"/>
  <c r="AB272" i="3"/>
  <c r="AJ272" i="3"/>
  <c r="AR272" i="3"/>
  <c r="AZ272" i="3"/>
  <c r="N273" i="3"/>
  <c r="V273" i="3"/>
  <c r="AD273" i="3"/>
  <c r="AL273" i="3"/>
  <c r="AT273" i="3"/>
  <c r="BB273" i="3"/>
  <c r="P274" i="3"/>
  <c r="X274" i="3"/>
  <c r="AF274" i="3"/>
  <c r="AN274" i="3"/>
  <c r="AV274" i="3"/>
  <c r="BD274" i="3"/>
  <c r="R275" i="3"/>
  <c r="Z275" i="3"/>
  <c r="AH275" i="3"/>
  <c r="AP275" i="3"/>
  <c r="AX275" i="3"/>
  <c r="N276" i="3"/>
  <c r="V276" i="3"/>
  <c r="AD276" i="3"/>
  <c r="AL276" i="3"/>
  <c r="AT276" i="3"/>
  <c r="BB276" i="3"/>
  <c r="P277" i="3"/>
  <c r="X277" i="3"/>
  <c r="K281" i="3"/>
  <c r="M272" i="3"/>
  <c r="U272" i="3"/>
  <c r="AC272" i="3"/>
  <c r="AK272" i="3"/>
  <c r="AS272" i="3"/>
  <c r="BA272" i="3"/>
  <c r="O273" i="3"/>
  <c r="W273" i="3"/>
  <c r="AE273" i="3"/>
  <c r="AM273" i="3"/>
  <c r="AU273" i="3"/>
  <c r="BC273" i="3"/>
  <c r="Q274" i="3"/>
  <c r="Y274" i="3"/>
  <c r="AG274" i="3"/>
  <c r="AO274" i="3"/>
  <c r="AW274" i="3"/>
  <c r="K275" i="3"/>
  <c r="S275" i="3"/>
  <c r="AA275" i="3"/>
  <c r="AI275" i="3"/>
  <c r="AQ275" i="3"/>
  <c r="AY275" i="3"/>
  <c r="O276" i="3"/>
  <c r="W276" i="3"/>
  <c r="AE276" i="3"/>
  <c r="AM276" i="3"/>
  <c r="AU276" i="3"/>
  <c r="BC276" i="3"/>
  <c r="Q277" i="3"/>
  <c r="Y277" i="3"/>
  <c r="N272" i="3"/>
  <c r="V272" i="3"/>
  <c r="AD272" i="3"/>
  <c r="AL272" i="3"/>
  <c r="AT272" i="3"/>
  <c r="BB272" i="3"/>
  <c r="P273" i="3"/>
  <c r="X273" i="3"/>
  <c r="AF273" i="3"/>
  <c r="AN273" i="3"/>
  <c r="AV273" i="3"/>
  <c r="BD273" i="3"/>
  <c r="R274" i="3"/>
  <c r="Z274" i="3"/>
  <c r="AH274" i="3"/>
  <c r="AP274" i="3"/>
  <c r="AX274" i="3"/>
  <c r="L275" i="3"/>
  <c r="T275" i="3"/>
  <c r="AB275" i="3"/>
  <c r="AJ275" i="3"/>
  <c r="AR275" i="3"/>
  <c r="AZ275" i="3"/>
  <c r="P276" i="3"/>
  <c r="X276" i="3"/>
  <c r="AF276" i="3"/>
  <c r="AN276" i="3"/>
  <c r="AV276" i="3"/>
  <c r="BD276" i="3"/>
  <c r="R277" i="3"/>
  <c r="Z277" i="3"/>
  <c r="K280" i="3"/>
  <c r="AP272" i="3"/>
  <c r="AB273" i="3"/>
  <c r="N274" i="3"/>
  <c r="AT274" i="3"/>
  <c r="AF275" i="3"/>
  <c r="AJ276" i="3"/>
  <c r="V277" i="3"/>
  <c r="AH277" i="3"/>
  <c r="AP277" i="3"/>
  <c r="AX277" i="3"/>
  <c r="M278" i="3"/>
  <c r="U278" i="3"/>
  <c r="AC278" i="3"/>
  <c r="AK278" i="3"/>
  <c r="AS278" i="3"/>
  <c r="BA278" i="3"/>
  <c r="P279" i="3"/>
  <c r="X279" i="3"/>
  <c r="AF279" i="3"/>
  <c r="AN279" i="3"/>
  <c r="AV279" i="3"/>
  <c r="BD279" i="3"/>
  <c r="S280" i="3"/>
  <c r="AA280" i="3"/>
  <c r="AI280" i="3"/>
  <c r="AQ280" i="3"/>
  <c r="AY280" i="3"/>
  <c r="Q281" i="3"/>
  <c r="Y281" i="3"/>
  <c r="AG281" i="3"/>
  <c r="AO281" i="3"/>
  <c r="AW281" i="3"/>
  <c r="L282" i="3"/>
  <c r="T282" i="3"/>
  <c r="AB282" i="3"/>
  <c r="AJ282" i="3"/>
  <c r="AR282" i="3"/>
  <c r="AZ282" i="3"/>
  <c r="O283" i="3"/>
  <c r="W283" i="3"/>
  <c r="AE283" i="3"/>
  <c r="AM283" i="3"/>
  <c r="AU283" i="3"/>
  <c r="BC283" i="3"/>
  <c r="R284" i="3"/>
  <c r="Z284" i="3"/>
  <c r="AH284" i="3"/>
  <c r="AP284" i="3"/>
  <c r="AX284" i="3"/>
  <c r="M271" i="3"/>
  <c r="U271" i="3"/>
  <c r="AC271" i="3"/>
  <c r="AK271" i="3"/>
  <c r="AS271" i="3"/>
  <c r="BA271" i="3"/>
  <c r="AR276" i="3"/>
  <c r="AU278" i="3"/>
  <c r="AC280" i="3"/>
  <c r="Q272" i="3"/>
  <c r="AW272" i="3"/>
  <c r="AI273" i="3"/>
  <c r="U274" i="3"/>
  <c r="BA274" i="3"/>
  <c r="AM275" i="3"/>
  <c r="K276" i="3"/>
  <c r="AQ276" i="3"/>
  <c r="W277" i="3"/>
  <c r="AI277" i="3"/>
  <c r="AQ277" i="3"/>
  <c r="AY277" i="3"/>
  <c r="N278" i="3"/>
  <c r="V278" i="3"/>
  <c r="AD278" i="3"/>
  <c r="AL278" i="3"/>
  <c r="AT278" i="3"/>
  <c r="BB278" i="3"/>
  <c r="Q279" i="3"/>
  <c r="Y279" i="3"/>
  <c r="AG279" i="3"/>
  <c r="AO279" i="3"/>
  <c r="AW279" i="3"/>
  <c r="L280" i="3"/>
  <c r="T280" i="3"/>
  <c r="AB280" i="3"/>
  <c r="AJ280" i="3"/>
  <c r="AR280" i="3"/>
  <c r="AZ280" i="3"/>
  <c r="R281" i="3"/>
  <c r="Z281" i="3"/>
  <c r="AH281" i="3"/>
  <c r="AP281" i="3"/>
  <c r="AX281" i="3"/>
  <c r="M282" i="3"/>
  <c r="U282" i="3"/>
  <c r="AC282" i="3"/>
  <c r="AK282" i="3"/>
  <c r="AS282" i="3"/>
  <c r="BA282" i="3"/>
  <c r="P283" i="3"/>
  <c r="X283" i="3"/>
  <c r="AF283" i="3"/>
  <c r="AN283" i="3"/>
  <c r="AV283" i="3"/>
  <c r="BD283" i="3"/>
  <c r="S284" i="3"/>
  <c r="AA284" i="3"/>
  <c r="AI284" i="3"/>
  <c r="AQ284" i="3"/>
  <c r="AY284" i="3"/>
  <c r="N271" i="3"/>
  <c r="V271" i="3"/>
  <c r="AD271" i="3"/>
  <c r="AL271" i="3"/>
  <c r="AT271" i="3"/>
  <c r="BB271" i="3"/>
  <c r="R272" i="3"/>
  <c r="AJ273" i="3"/>
  <c r="BB274" i="3"/>
  <c r="AJ277" i="3"/>
  <c r="AZ277" i="3"/>
  <c r="R279" i="3"/>
  <c r="AH279" i="3"/>
  <c r="AK280" i="3"/>
  <c r="AI281" i="3"/>
  <c r="W278" i="3"/>
  <c r="K284" i="3"/>
  <c r="Z272" i="3"/>
  <c r="L273" i="3"/>
  <c r="AR273" i="3"/>
  <c r="AD274" i="3"/>
  <c r="P275" i="3"/>
  <c r="AV275" i="3"/>
  <c r="T276" i="3"/>
  <c r="AZ276" i="3"/>
  <c r="AD277" i="3"/>
  <c r="AL277" i="3"/>
  <c r="AT277" i="3"/>
  <c r="BB277" i="3"/>
  <c r="Q278" i="3"/>
  <c r="Y278" i="3"/>
  <c r="AG278" i="3"/>
  <c r="AO278" i="3"/>
  <c r="AW278" i="3"/>
  <c r="L279" i="3"/>
  <c r="T279" i="3"/>
  <c r="AB279" i="3"/>
  <c r="AJ279" i="3"/>
  <c r="AR279" i="3"/>
  <c r="AZ279" i="3"/>
  <c r="O280" i="3"/>
  <c r="W280" i="3"/>
  <c r="AE280" i="3"/>
  <c r="AM280" i="3"/>
  <c r="AU280" i="3"/>
  <c r="BC280" i="3"/>
  <c r="M281" i="3"/>
  <c r="U281" i="3"/>
  <c r="AC281" i="3"/>
  <c r="AK281" i="3"/>
  <c r="AS281" i="3"/>
  <c r="BA281" i="3"/>
  <c r="P282" i="3"/>
  <c r="X282" i="3"/>
  <c r="AF282" i="3"/>
  <c r="AN282" i="3"/>
  <c r="AV282" i="3"/>
  <c r="BD282" i="3"/>
  <c r="S283" i="3"/>
  <c r="AA283" i="3"/>
  <c r="AI283" i="3"/>
  <c r="AQ283" i="3"/>
  <c r="AY283" i="3"/>
  <c r="N284" i="3"/>
  <c r="V284" i="3"/>
  <c r="AD284" i="3"/>
  <c r="AL284" i="3"/>
  <c r="AT284" i="3"/>
  <c r="BB284" i="3"/>
  <c r="Q271" i="3"/>
  <c r="Y271" i="3"/>
  <c r="AG271" i="3"/>
  <c r="AO271" i="3"/>
  <c r="AW271" i="3"/>
  <c r="AQ271" i="3"/>
  <c r="AM278" i="3"/>
  <c r="M280" i="3"/>
  <c r="AQ281" i="3"/>
  <c r="AG272" i="3"/>
  <c r="S273" i="3"/>
  <c r="AY273" i="3"/>
  <c r="AK274" i="3"/>
  <c r="W275" i="3"/>
  <c r="BC275" i="3"/>
  <c r="AA276" i="3"/>
  <c r="M277" i="3"/>
  <c r="AE277" i="3"/>
  <c r="AM277" i="3"/>
  <c r="AU277" i="3"/>
  <c r="BC277" i="3"/>
  <c r="R278" i="3"/>
  <c r="Z278" i="3"/>
  <c r="AH278" i="3"/>
  <c r="AP278" i="3"/>
  <c r="AX278" i="3"/>
  <c r="M279" i="3"/>
  <c r="U279" i="3"/>
  <c r="AC279" i="3"/>
  <c r="AK279" i="3"/>
  <c r="AS279" i="3"/>
  <c r="BA279" i="3"/>
  <c r="P280" i="3"/>
  <c r="X280" i="3"/>
  <c r="AF280" i="3"/>
  <c r="AN280" i="3"/>
  <c r="AV280" i="3"/>
  <c r="BD280" i="3"/>
  <c r="N281" i="3"/>
  <c r="V281" i="3"/>
  <c r="AD281" i="3"/>
  <c r="AL281" i="3"/>
  <c r="AT281" i="3"/>
  <c r="BB281" i="3"/>
  <c r="Q282" i="3"/>
  <c r="Y282" i="3"/>
  <c r="AG282" i="3"/>
  <c r="AO282" i="3"/>
  <c r="AW282" i="3"/>
  <c r="L283" i="3"/>
  <c r="T283" i="3"/>
  <c r="AB283" i="3"/>
  <c r="AJ283" i="3"/>
  <c r="AR283" i="3"/>
  <c r="AZ283" i="3"/>
  <c r="O284" i="3"/>
  <c r="W284" i="3"/>
  <c r="AE284" i="3"/>
  <c r="AM284" i="3"/>
  <c r="AU284" i="3"/>
  <c r="BC284" i="3"/>
  <c r="R271" i="3"/>
  <c r="Z271" i="3"/>
  <c r="AH271" i="3"/>
  <c r="AP271" i="3"/>
  <c r="AX271" i="3"/>
  <c r="AA271" i="3"/>
  <c r="AY271" i="3"/>
  <c r="V274" i="3"/>
  <c r="O278" i="3"/>
  <c r="AP279" i="3"/>
  <c r="BA280" i="3"/>
  <c r="S281" i="3"/>
  <c r="AH272" i="3"/>
  <c r="T273" i="3"/>
  <c r="AZ273" i="3"/>
  <c r="AL274" i="3"/>
  <c r="X275" i="3"/>
  <c r="BD275" i="3"/>
  <c r="AB276" i="3"/>
  <c r="N277" i="3"/>
  <c r="AF277" i="3"/>
  <c r="AN277" i="3"/>
  <c r="AV277" i="3"/>
  <c r="BD277" i="3"/>
  <c r="S278" i="3"/>
  <c r="AA278" i="3"/>
  <c r="AI278" i="3"/>
  <c r="AQ278" i="3"/>
  <c r="AY278" i="3"/>
  <c r="N279" i="3"/>
  <c r="V279" i="3"/>
  <c r="AD279" i="3"/>
  <c r="AL279" i="3"/>
  <c r="AT279" i="3"/>
  <c r="BB279" i="3"/>
  <c r="Q280" i="3"/>
  <c r="Y280" i="3"/>
  <c r="AG280" i="3"/>
  <c r="AO280" i="3"/>
  <c r="AW280" i="3"/>
  <c r="O281" i="3"/>
  <c r="W281" i="3"/>
  <c r="AE281" i="3"/>
  <c r="AM281" i="3"/>
  <c r="AU281" i="3"/>
  <c r="BC281" i="3"/>
  <c r="R282" i="3"/>
  <c r="Z282" i="3"/>
  <c r="AH282" i="3"/>
  <c r="AP282" i="3"/>
  <c r="AX282" i="3"/>
  <c r="M283" i="3"/>
  <c r="U283" i="3"/>
  <c r="AC283" i="3"/>
  <c r="AK283" i="3"/>
  <c r="AS283" i="3"/>
  <c r="BA283" i="3"/>
  <c r="P284" i="3"/>
  <c r="X284" i="3"/>
  <c r="AF284" i="3"/>
  <c r="AN284" i="3"/>
  <c r="AV284" i="3"/>
  <c r="BD284" i="3"/>
  <c r="S271" i="3"/>
  <c r="AI271" i="3"/>
  <c r="AX272" i="3"/>
  <c r="AN275" i="3"/>
  <c r="AA277" i="3"/>
  <c r="AR277" i="3"/>
  <c r="AE278" i="3"/>
  <c r="Z279" i="3"/>
  <c r="AX279" i="3"/>
  <c r="AS280" i="3"/>
  <c r="AA281" i="3"/>
  <c r="V282" i="3"/>
  <c r="K279" i="3"/>
  <c r="AO272" i="3"/>
  <c r="AA273" i="3"/>
  <c r="M274" i="3"/>
  <c r="AS274" i="3"/>
  <c r="AE275" i="3"/>
  <c r="AI276" i="3"/>
  <c r="U277" i="3"/>
  <c r="AG277" i="3"/>
  <c r="AO277" i="3"/>
  <c r="AW277" i="3"/>
  <c r="L278" i="3"/>
  <c r="T278" i="3"/>
  <c r="AB278" i="3"/>
  <c r="AJ278" i="3"/>
  <c r="AR278" i="3"/>
  <c r="AZ278" i="3"/>
  <c r="O279" i="3"/>
  <c r="W279" i="3"/>
  <c r="AE279" i="3"/>
  <c r="AM279" i="3"/>
  <c r="AU279" i="3"/>
  <c r="BC279" i="3"/>
  <c r="R280" i="3"/>
  <c r="Z280" i="3"/>
  <c r="AH280" i="3"/>
  <c r="AP280" i="3"/>
  <c r="AX280" i="3"/>
  <c r="P281" i="3"/>
  <c r="X281" i="3"/>
  <c r="AF281" i="3"/>
  <c r="AN281" i="3"/>
  <c r="AV281" i="3"/>
  <c r="BD281" i="3"/>
  <c r="S282" i="3"/>
  <c r="AA282" i="3"/>
  <c r="AI282" i="3"/>
  <c r="AQ282" i="3"/>
  <c r="AY282" i="3"/>
  <c r="N283" i="3"/>
  <c r="V283" i="3"/>
  <c r="AD283" i="3"/>
  <c r="AL283" i="3"/>
  <c r="AT283" i="3"/>
  <c r="BB283" i="3"/>
  <c r="Q284" i="3"/>
  <c r="Y284" i="3"/>
  <c r="AG284" i="3"/>
  <c r="AO284" i="3"/>
  <c r="AW284" i="3"/>
  <c r="L271" i="3"/>
  <c r="T271" i="3"/>
  <c r="AB271" i="3"/>
  <c r="AJ271" i="3"/>
  <c r="AR271" i="3"/>
  <c r="AZ271" i="3"/>
  <c r="L276" i="3"/>
  <c r="BC278" i="3"/>
  <c r="U280" i="3"/>
  <c r="AY281" i="3"/>
  <c r="AQ273" i="3"/>
  <c r="AK277" i="3"/>
  <c r="BD278" i="3"/>
  <c r="AD280" i="3"/>
  <c r="O282" i="3"/>
  <c r="BB282" i="3"/>
  <c r="AO283" i="3"/>
  <c r="AB284" i="3"/>
  <c r="O271" i="3"/>
  <c r="AU271" i="3"/>
  <c r="AV271" i="3"/>
  <c r="O275" i="3"/>
  <c r="T281" i="3"/>
  <c r="W271" i="3"/>
  <c r="AU275" i="3"/>
  <c r="R283" i="3"/>
  <c r="AC274" i="3"/>
  <c r="AS277" i="3"/>
  <c r="S279" i="3"/>
  <c r="AL280" i="3"/>
  <c r="L281" i="3"/>
  <c r="W282" i="3"/>
  <c r="BC282" i="3"/>
  <c r="AP283" i="3"/>
  <c r="AC284" i="3"/>
  <c r="P271" i="3"/>
  <c r="BA277" i="3"/>
  <c r="AD282" i="3"/>
  <c r="AI279" i="3"/>
  <c r="AK284" i="3"/>
  <c r="X278" i="3"/>
  <c r="AQ279" i="3"/>
  <c r="AJ281" i="3"/>
  <c r="AL282" i="3"/>
  <c r="Y283" i="3"/>
  <c r="L284" i="3"/>
  <c r="AR284" i="3"/>
  <c r="AE271" i="3"/>
  <c r="AF271" i="3"/>
  <c r="T284" i="3"/>
  <c r="AT280" i="3"/>
  <c r="AJ284" i="3"/>
  <c r="BB280" i="3"/>
  <c r="X271" i="3"/>
  <c r="S276" i="3"/>
  <c r="AF278" i="3"/>
  <c r="AY279" i="3"/>
  <c r="AR281" i="3"/>
  <c r="AM282" i="3"/>
  <c r="Z283" i="3"/>
  <c r="M284" i="3"/>
  <c r="AS284" i="3"/>
  <c r="AG283" i="3"/>
  <c r="AM271" i="3"/>
  <c r="AW283" i="3"/>
  <c r="P278" i="3"/>
  <c r="Y272" i="3"/>
  <c r="AY276" i="3"/>
  <c r="AN278" i="3"/>
  <c r="N280" i="3"/>
  <c r="AZ281" i="3"/>
  <c r="AT282" i="3"/>
  <c r="AZ284" i="3"/>
  <c r="Q283" i="3"/>
  <c r="BC271" i="3"/>
  <c r="AB281" i="3"/>
  <c r="AX283" i="3"/>
  <c r="K273" i="3"/>
  <c r="AC277" i="3"/>
  <c r="AV278" i="3"/>
  <c r="V280" i="3"/>
  <c r="N282" i="3"/>
  <c r="AU282" i="3"/>
  <c r="AH283" i="3"/>
  <c r="U284" i="3"/>
  <c r="BA284" i="3"/>
  <c r="AN271" i="3"/>
  <c r="AA279" i="3"/>
  <c r="AE282" i="3"/>
  <c r="BD271" i="3"/>
  <c r="L99" i="3"/>
  <c r="K173" i="3"/>
  <c r="K165" i="3"/>
  <c r="K172" i="3"/>
  <c r="K169" i="3"/>
  <c r="K168" i="3"/>
  <c r="K167" i="3"/>
  <c r="K174" i="3"/>
  <c r="K166" i="3"/>
  <c r="K171" i="3"/>
  <c r="K170" i="3"/>
  <c r="M99" i="3"/>
  <c r="U99" i="3"/>
  <c r="AC99" i="3"/>
  <c r="AK99" i="3"/>
  <c r="AS99" i="3"/>
  <c r="BA99" i="3"/>
  <c r="AV99" i="3"/>
  <c r="Z99" i="3"/>
  <c r="N99" i="3"/>
  <c r="V99" i="3"/>
  <c r="AD99" i="3"/>
  <c r="AL99" i="3"/>
  <c r="AT99" i="3"/>
  <c r="BB99" i="3"/>
  <c r="AN99" i="3"/>
  <c r="AH99" i="3"/>
  <c r="O99" i="3"/>
  <c r="W99" i="3"/>
  <c r="AE99" i="3"/>
  <c r="AM99" i="3"/>
  <c r="AU99" i="3"/>
  <c r="BC99" i="3"/>
  <c r="BD99" i="3"/>
  <c r="R99" i="3"/>
  <c r="K102" i="3"/>
  <c r="P99" i="3"/>
  <c r="X99" i="3"/>
  <c r="AF99" i="3"/>
  <c r="AB99" i="3"/>
  <c r="K101" i="3"/>
  <c r="Q99" i="3"/>
  <c r="Y99" i="3"/>
  <c r="AG99" i="3"/>
  <c r="AO99" i="3"/>
  <c r="AW99" i="3"/>
  <c r="K100" i="3"/>
  <c r="AP99" i="3"/>
  <c r="AX99" i="3"/>
  <c r="T99" i="3"/>
  <c r="AJ99" i="3"/>
  <c r="AR99" i="3"/>
  <c r="AZ99" i="3"/>
  <c r="K99" i="3"/>
  <c r="S99" i="3"/>
  <c r="AA99" i="3"/>
  <c r="AI99" i="3"/>
  <c r="AQ99" i="3"/>
  <c r="AY99" i="3"/>
  <c r="H282" i="3"/>
  <c r="AY171" i="3"/>
  <c r="L171" i="3"/>
  <c r="T171" i="3"/>
  <c r="AB171" i="3"/>
  <c r="AJ171" i="3"/>
  <c r="AR171" i="3"/>
  <c r="AZ171" i="3"/>
  <c r="V171" i="3"/>
  <c r="AL171" i="3"/>
  <c r="AT171" i="3"/>
  <c r="BB171" i="3"/>
  <c r="P171" i="3"/>
  <c r="AV171" i="3"/>
  <c r="S171" i="3"/>
  <c r="M171" i="3"/>
  <c r="U171" i="3"/>
  <c r="AC171" i="3"/>
  <c r="AK171" i="3"/>
  <c r="AS171" i="3"/>
  <c r="BA171" i="3"/>
  <c r="AD171" i="3"/>
  <c r="X171" i="3"/>
  <c r="BD171" i="3"/>
  <c r="R171" i="3"/>
  <c r="AA171" i="3"/>
  <c r="N171" i="3"/>
  <c r="AN171" i="3"/>
  <c r="AI171" i="3"/>
  <c r="O171" i="3"/>
  <c r="W171" i="3"/>
  <c r="AE171" i="3"/>
  <c r="AM171" i="3"/>
  <c r="AU171" i="3"/>
  <c r="BC171" i="3"/>
  <c r="AF171" i="3"/>
  <c r="AP171" i="3"/>
  <c r="AQ171" i="3"/>
  <c r="Q171" i="3"/>
  <c r="Y171" i="3"/>
  <c r="AG171" i="3"/>
  <c r="AO171" i="3"/>
  <c r="AW171" i="3"/>
  <c r="Z171" i="3"/>
  <c r="AH171" i="3"/>
  <c r="AX171" i="3"/>
  <c r="L165" i="3"/>
  <c r="L95" i="3"/>
  <c r="M166" i="3"/>
  <c r="H281" i="3"/>
  <c r="H274" i="3"/>
  <c r="H275" i="3"/>
  <c r="H279" i="3"/>
  <c r="H280" i="3"/>
  <c r="O93" i="3"/>
  <c r="W93" i="3"/>
  <c r="AE93" i="3"/>
  <c r="AM93" i="3"/>
  <c r="AU93" i="3"/>
  <c r="BC93" i="3"/>
  <c r="R94" i="3"/>
  <c r="Z94" i="3"/>
  <c r="AH94" i="3"/>
  <c r="AP94" i="3"/>
  <c r="AX94" i="3"/>
  <c r="M95" i="3"/>
  <c r="U95" i="3"/>
  <c r="AC95" i="3"/>
  <c r="AK95" i="3"/>
  <c r="AS95" i="3"/>
  <c r="BA95" i="3"/>
  <c r="P96" i="3"/>
  <c r="X96" i="3"/>
  <c r="AF96" i="3"/>
  <c r="AN96" i="3"/>
  <c r="AV96" i="3"/>
  <c r="BD96" i="3"/>
  <c r="S97" i="3"/>
  <c r="AA97" i="3"/>
  <c r="AI97" i="3"/>
  <c r="AQ97" i="3"/>
  <c r="P93" i="3"/>
  <c r="X93" i="3"/>
  <c r="AF93" i="3"/>
  <c r="AN93" i="3"/>
  <c r="AV93" i="3"/>
  <c r="BD93" i="3"/>
  <c r="S94" i="3"/>
  <c r="AA94" i="3"/>
  <c r="AI94" i="3"/>
  <c r="AQ94" i="3"/>
  <c r="AY94" i="3"/>
  <c r="N95" i="3"/>
  <c r="V95" i="3"/>
  <c r="AD95" i="3"/>
  <c r="AL95" i="3"/>
  <c r="AT95" i="3"/>
  <c r="BB95" i="3"/>
  <c r="Q96" i="3"/>
  <c r="Y96" i="3"/>
  <c r="AG96" i="3"/>
  <c r="AO96" i="3"/>
  <c r="AW96" i="3"/>
  <c r="L97" i="3"/>
  <c r="T97" i="3"/>
  <c r="AB97" i="3"/>
  <c r="Q93" i="3"/>
  <c r="Y93" i="3"/>
  <c r="AG93" i="3"/>
  <c r="AO93" i="3"/>
  <c r="AW93" i="3"/>
  <c r="L94" i="3"/>
  <c r="T94" i="3"/>
  <c r="AB94" i="3"/>
  <c r="AJ94" i="3"/>
  <c r="AR94" i="3"/>
  <c r="AZ94" i="3"/>
  <c r="O95" i="3"/>
  <c r="W95" i="3"/>
  <c r="AE95" i="3"/>
  <c r="AM95" i="3"/>
  <c r="AU95" i="3"/>
  <c r="BC95" i="3"/>
  <c r="R96" i="3"/>
  <c r="Z96" i="3"/>
  <c r="AH96" i="3"/>
  <c r="AP96" i="3"/>
  <c r="AX96" i="3"/>
  <c r="M97" i="3"/>
  <c r="U97" i="3"/>
  <c r="AC97" i="3"/>
  <c r="AK97" i="3"/>
  <c r="R93" i="3"/>
  <c r="Z93" i="3"/>
  <c r="AH93" i="3"/>
  <c r="AP93" i="3"/>
  <c r="AX93" i="3"/>
  <c r="M94" i="3"/>
  <c r="U94" i="3"/>
  <c r="AC94" i="3"/>
  <c r="AK94" i="3"/>
  <c r="AS94" i="3"/>
  <c r="BA94" i="3"/>
  <c r="P95" i="3"/>
  <c r="X95" i="3"/>
  <c r="AF95" i="3"/>
  <c r="AN95" i="3"/>
  <c r="AV95" i="3"/>
  <c r="BD95" i="3"/>
  <c r="S96" i="3"/>
  <c r="AA96" i="3"/>
  <c r="AI96" i="3"/>
  <c r="AQ96" i="3"/>
  <c r="AY96" i="3"/>
  <c r="N97" i="3"/>
  <c r="V97" i="3"/>
  <c r="AD97" i="3"/>
  <c r="AL97" i="3"/>
  <c r="M93" i="3"/>
  <c r="AC93" i="3"/>
  <c r="AS93" i="3"/>
  <c r="P94" i="3"/>
  <c r="AF94" i="3"/>
  <c r="AV94" i="3"/>
  <c r="S95" i="3"/>
  <c r="AI95" i="3"/>
  <c r="AY95" i="3"/>
  <c r="V96" i="3"/>
  <c r="AL96" i="3"/>
  <c r="BB96" i="3"/>
  <c r="Y97" i="3"/>
  <c r="AN97" i="3"/>
  <c r="AW97" i="3"/>
  <c r="L98" i="3"/>
  <c r="T98" i="3"/>
  <c r="AB98" i="3"/>
  <c r="AJ98" i="3"/>
  <c r="AR98" i="3"/>
  <c r="AZ98" i="3"/>
  <c r="O100" i="3"/>
  <c r="W100" i="3"/>
  <c r="AE100" i="3"/>
  <c r="AM100" i="3"/>
  <c r="AU100" i="3"/>
  <c r="BC100" i="3"/>
  <c r="R101" i="3"/>
  <c r="Z101" i="3"/>
  <c r="AH101" i="3"/>
  <c r="AP101" i="3"/>
  <c r="AX101" i="3"/>
  <c r="M102" i="3"/>
  <c r="U102" i="3"/>
  <c r="AC102" i="3"/>
  <c r="AK102" i="3"/>
  <c r="AS102" i="3"/>
  <c r="BA102" i="3"/>
  <c r="K97" i="3"/>
  <c r="N165" i="3"/>
  <c r="V165" i="3"/>
  <c r="AD165" i="3"/>
  <c r="AL165" i="3"/>
  <c r="AT165" i="3"/>
  <c r="BB165" i="3"/>
  <c r="Q166" i="3"/>
  <c r="Y166" i="3"/>
  <c r="AG166" i="3"/>
  <c r="AO166" i="3"/>
  <c r="AW166" i="3"/>
  <c r="L167" i="3"/>
  <c r="T167" i="3"/>
  <c r="AB167" i="3"/>
  <c r="AJ167" i="3"/>
  <c r="AR167" i="3"/>
  <c r="AZ167" i="3"/>
  <c r="N93" i="3"/>
  <c r="AD93" i="3"/>
  <c r="AT93" i="3"/>
  <c r="Q94" i="3"/>
  <c r="AG94" i="3"/>
  <c r="AW94" i="3"/>
  <c r="T95" i="3"/>
  <c r="AJ95" i="3"/>
  <c r="AZ95" i="3"/>
  <c r="W96" i="3"/>
  <c r="AM96" i="3"/>
  <c r="BC96" i="3"/>
  <c r="Z97" i="3"/>
  <c r="AO97" i="3"/>
  <c r="AX97" i="3"/>
  <c r="M98" i="3"/>
  <c r="U98" i="3"/>
  <c r="AC98" i="3"/>
  <c r="AK98" i="3"/>
  <c r="AS98" i="3"/>
  <c r="BA98" i="3"/>
  <c r="P100" i="3"/>
  <c r="X100" i="3"/>
  <c r="AF100" i="3"/>
  <c r="AN100" i="3"/>
  <c r="AV100" i="3"/>
  <c r="BD100" i="3"/>
  <c r="S101" i="3"/>
  <c r="AA101" i="3"/>
  <c r="AI101" i="3"/>
  <c r="AQ101" i="3"/>
  <c r="AY101" i="3"/>
  <c r="N102" i="3"/>
  <c r="V102" i="3"/>
  <c r="AD102" i="3"/>
  <c r="AL102" i="3"/>
  <c r="AT102" i="3"/>
  <c r="BB102" i="3"/>
  <c r="K98" i="3"/>
  <c r="O165" i="3"/>
  <c r="W165" i="3"/>
  <c r="AE165" i="3"/>
  <c r="AM165" i="3"/>
  <c r="AU165" i="3"/>
  <c r="BC165" i="3"/>
  <c r="R166" i="3"/>
  <c r="Z166" i="3"/>
  <c r="AH166" i="3"/>
  <c r="AP166" i="3"/>
  <c r="AX166" i="3"/>
  <c r="M167" i="3"/>
  <c r="U167" i="3"/>
  <c r="AC167" i="3"/>
  <c r="AK167" i="3"/>
  <c r="AS167" i="3"/>
  <c r="BA167" i="3"/>
  <c r="S93" i="3"/>
  <c r="AI93" i="3"/>
  <c r="AY93" i="3"/>
  <c r="V94" i="3"/>
  <c r="AL94" i="3"/>
  <c r="BB94" i="3"/>
  <c r="Y95" i="3"/>
  <c r="AO95" i="3"/>
  <c r="L96" i="3"/>
  <c r="AB96" i="3"/>
  <c r="AR96" i="3"/>
  <c r="O97" i="3"/>
  <c r="AE97" i="3"/>
  <c r="AP97" i="3"/>
  <c r="AY97" i="3"/>
  <c r="N98" i="3"/>
  <c r="V98" i="3"/>
  <c r="AD98" i="3"/>
  <c r="AL98" i="3"/>
  <c r="AT98" i="3"/>
  <c r="BB98" i="3"/>
  <c r="Q100" i="3"/>
  <c r="Y100" i="3"/>
  <c r="AG100" i="3"/>
  <c r="AO100" i="3"/>
  <c r="AW100" i="3"/>
  <c r="L101" i="3"/>
  <c r="T101" i="3"/>
  <c r="AB101" i="3"/>
  <c r="AJ101" i="3"/>
  <c r="AR101" i="3"/>
  <c r="AZ101" i="3"/>
  <c r="O102" i="3"/>
  <c r="W102" i="3"/>
  <c r="AE102" i="3"/>
  <c r="AM102" i="3"/>
  <c r="AU102" i="3"/>
  <c r="BC102" i="3"/>
  <c r="P165" i="3"/>
  <c r="X165" i="3"/>
  <c r="AF165" i="3"/>
  <c r="AN165" i="3"/>
  <c r="AV165" i="3"/>
  <c r="BD165" i="3"/>
  <c r="S166" i="3"/>
  <c r="AA166" i="3"/>
  <c r="AI166" i="3"/>
  <c r="AQ166" i="3"/>
  <c r="AY166" i="3"/>
  <c r="N167" i="3"/>
  <c r="V167" i="3"/>
  <c r="AD167" i="3"/>
  <c r="U93" i="3"/>
  <c r="AK93" i="3"/>
  <c r="BA93" i="3"/>
  <c r="X94" i="3"/>
  <c r="AN94" i="3"/>
  <c r="BD94" i="3"/>
  <c r="AA95" i="3"/>
  <c r="AQ95" i="3"/>
  <c r="N96" i="3"/>
  <c r="AD96" i="3"/>
  <c r="AT96" i="3"/>
  <c r="Q97" i="3"/>
  <c r="AG97" i="3"/>
  <c r="AS97" i="3"/>
  <c r="BA97" i="3"/>
  <c r="P98" i="3"/>
  <c r="X98" i="3"/>
  <c r="AF98" i="3"/>
  <c r="AN98" i="3"/>
  <c r="AV98" i="3"/>
  <c r="BD98" i="3"/>
  <c r="S100" i="3"/>
  <c r="AA100" i="3"/>
  <c r="AI100" i="3"/>
  <c r="AQ100" i="3"/>
  <c r="AY100" i="3"/>
  <c r="N101" i="3"/>
  <c r="V101" i="3"/>
  <c r="AD101" i="3"/>
  <c r="AL101" i="3"/>
  <c r="AT101" i="3"/>
  <c r="BB101" i="3"/>
  <c r="Q102" i="3"/>
  <c r="Y102" i="3"/>
  <c r="AG102" i="3"/>
  <c r="AO102" i="3"/>
  <c r="AW102" i="3"/>
  <c r="K93" i="3"/>
  <c r="R165" i="3"/>
  <c r="Z165" i="3"/>
  <c r="AH165" i="3"/>
  <c r="AP165" i="3"/>
  <c r="AX165" i="3"/>
  <c r="U166" i="3"/>
  <c r="AC166" i="3"/>
  <c r="AK166" i="3"/>
  <c r="AS166" i="3"/>
  <c r="BA166" i="3"/>
  <c r="P167" i="3"/>
  <c r="X167" i="3"/>
  <c r="AF167" i="3"/>
  <c r="AN167" i="3"/>
  <c r="AV167" i="3"/>
  <c r="BD167" i="3"/>
  <c r="AJ93" i="3"/>
  <c r="W94" i="3"/>
  <c r="BC94" i="3"/>
  <c r="AP95" i="3"/>
  <c r="AC96" i="3"/>
  <c r="P97" i="3"/>
  <c r="AR97" i="3"/>
  <c r="O98" i="3"/>
  <c r="AE98" i="3"/>
  <c r="AU98" i="3"/>
  <c r="R100" i="3"/>
  <c r="AH100" i="3"/>
  <c r="AX100" i="3"/>
  <c r="U101" i="3"/>
  <c r="AK101" i="3"/>
  <c r="BA101" i="3"/>
  <c r="X102" i="3"/>
  <c r="AN102" i="3"/>
  <c r="BD102" i="3"/>
  <c r="Q165" i="3"/>
  <c r="AG165" i="3"/>
  <c r="AW165" i="3"/>
  <c r="T166" i="3"/>
  <c r="AJ166" i="3"/>
  <c r="AZ166" i="3"/>
  <c r="W167" i="3"/>
  <c r="AL167" i="3"/>
  <c r="AX167" i="3"/>
  <c r="P168" i="3"/>
  <c r="X168" i="3"/>
  <c r="AF168" i="3"/>
  <c r="AN168" i="3"/>
  <c r="AV168" i="3"/>
  <c r="BD168" i="3"/>
  <c r="S169" i="3"/>
  <c r="AA169" i="3"/>
  <c r="AI169" i="3"/>
  <c r="AQ169" i="3"/>
  <c r="AY169" i="3"/>
  <c r="N170" i="3"/>
  <c r="V170" i="3"/>
  <c r="AD170" i="3"/>
  <c r="AL170" i="3"/>
  <c r="AT170" i="3"/>
  <c r="BB170" i="3"/>
  <c r="Q172" i="3"/>
  <c r="Y172" i="3"/>
  <c r="AG172" i="3"/>
  <c r="AO172" i="3"/>
  <c r="AW172" i="3"/>
  <c r="L173" i="3"/>
  <c r="T173" i="3"/>
  <c r="AB173" i="3"/>
  <c r="AJ173" i="3"/>
  <c r="AR173" i="3"/>
  <c r="AZ173" i="3"/>
  <c r="O174" i="3"/>
  <c r="W174" i="3"/>
  <c r="AE174" i="3"/>
  <c r="AM174" i="3"/>
  <c r="AU174" i="3"/>
  <c r="BC174" i="3"/>
  <c r="AL93" i="3"/>
  <c r="Y94" i="3"/>
  <c r="AR95" i="3"/>
  <c r="AE96" i="3"/>
  <c r="R97" i="3"/>
  <c r="AT97" i="3"/>
  <c r="Q98" i="3"/>
  <c r="AG98" i="3"/>
  <c r="AW98" i="3"/>
  <c r="T100" i="3"/>
  <c r="AJ100" i="3"/>
  <c r="AZ100" i="3"/>
  <c r="W101" i="3"/>
  <c r="AM101" i="3"/>
  <c r="BC101" i="3"/>
  <c r="Z102" i="3"/>
  <c r="AP102" i="3"/>
  <c r="K94" i="3"/>
  <c r="S165" i="3"/>
  <c r="AI165" i="3"/>
  <c r="AY165" i="3"/>
  <c r="V166" i="3"/>
  <c r="AL166" i="3"/>
  <c r="BB166" i="3"/>
  <c r="Y167" i="3"/>
  <c r="AM167" i="3"/>
  <c r="AY167" i="3"/>
  <c r="Q168" i="3"/>
  <c r="Y168" i="3"/>
  <c r="AG168" i="3"/>
  <c r="AO168" i="3"/>
  <c r="AW168" i="3"/>
  <c r="L169" i="3"/>
  <c r="T169" i="3"/>
  <c r="AB169" i="3"/>
  <c r="AJ169" i="3"/>
  <c r="AR169" i="3"/>
  <c r="AZ169" i="3"/>
  <c r="O170" i="3"/>
  <c r="W170" i="3"/>
  <c r="AE170" i="3"/>
  <c r="AM170" i="3"/>
  <c r="AU170" i="3"/>
  <c r="BC170" i="3"/>
  <c r="R172" i="3"/>
  <c r="Z172" i="3"/>
  <c r="AH172" i="3"/>
  <c r="AP172" i="3"/>
  <c r="AX172" i="3"/>
  <c r="M173" i="3"/>
  <c r="U173" i="3"/>
  <c r="AC173" i="3"/>
  <c r="AK173" i="3"/>
  <c r="AS173" i="3"/>
  <c r="BA173" i="3"/>
  <c r="P174" i="3"/>
  <c r="X174" i="3"/>
  <c r="AF174" i="3"/>
  <c r="AN174" i="3"/>
  <c r="AV174" i="3"/>
  <c r="BD174" i="3"/>
  <c r="L93" i="3"/>
  <c r="AR93" i="3"/>
  <c r="AE94" i="3"/>
  <c r="R95" i="3"/>
  <c r="AX95" i="3"/>
  <c r="AQ93" i="3"/>
  <c r="AD94" i="3"/>
  <c r="Q95" i="3"/>
  <c r="AW95" i="3"/>
  <c r="AJ96" i="3"/>
  <c r="W97" i="3"/>
  <c r="AU97" i="3"/>
  <c r="R98" i="3"/>
  <c r="AH98" i="3"/>
  <c r="AX98" i="3"/>
  <c r="U100" i="3"/>
  <c r="AK100" i="3"/>
  <c r="BA100" i="3"/>
  <c r="X101" i="3"/>
  <c r="AN101" i="3"/>
  <c r="BD101" i="3"/>
  <c r="AA102" i="3"/>
  <c r="AQ102" i="3"/>
  <c r="K95" i="3"/>
  <c r="T165" i="3"/>
  <c r="AJ165" i="3"/>
  <c r="AZ165" i="3"/>
  <c r="W166" i="3"/>
  <c r="AM166" i="3"/>
  <c r="BC166" i="3"/>
  <c r="Z167" i="3"/>
  <c r="AO167" i="3"/>
  <c r="BB167" i="3"/>
  <c r="R168" i="3"/>
  <c r="Z168" i="3"/>
  <c r="AH168" i="3"/>
  <c r="AP168" i="3"/>
  <c r="AX168" i="3"/>
  <c r="M169" i="3"/>
  <c r="U169" i="3"/>
  <c r="AC169" i="3"/>
  <c r="AK169" i="3"/>
  <c r="AS169" i="3"/>
  <c r="BA169" i="3"/>
  <c r="P170" i="3"/>
  <c r="X170" i="3"/>
  <c r="AF170" i="3"/>
  <c r="AN170" i="3"/>
  <c r="AV170" i="3"/>
  <c r="BD170" i="3"/>
  <c r="S172" i="3"/>
  <c r="AA172" i="3"/>
  <c r="AI172" i="3"/>
  <c r="AQ172" i="3"/>
  <c r="AY172" i="3"/>
  <c r="N173" i="3"/>
  <c r="V173" i="3"/>
  <c r="AD173" i="3"/>
  <c r="AL173" i="3"/>
  <c r="AT173" i="3"/>
  <c r="BB173" i="3"/>
  <c r="Q174" i="3"/>
  <c r="Y174" i="3"/>
  <c r="AG174" i="3"/>
  <c r="AO174" i="3"/>
  <c r="AW174" i="3"/>
  <c r="T93" i="3"/>
  <c r="AZ93" i="3"/>
  <c r="AM94" i="3"/>
  <c r="Z95" i="3"/>
  <c r="M96" i="3"/>
  <c r="AS96" i="3"/>
  <c r="AF97" i="3"/>
  <c r="AZ97" i="3"/>
  <c r="W98" i="3"/>
  <c r="AM98" i="3"/>
  <c r="BC98" i="3"/>
  <c r="Z100" i="3"/>
  <c r="AP100" i="3"/>
  <c r="M101" i="3"/>
  <c r="AC101" i="3"/>
  <c r="AS101" i="3"/>
  <c r="P102" i="3"/>
  <c r="AF102" i="3"/>
  <c r="AV102" i="3"/>
  <c r="Y165" i="3"/>
  <c r="AO165" i="3"/>
  <c r="L166" i="3"/>
  <c r="AB166" i="3"/>
  <c r="AR166" i="3"/>
  <c r="O167" i="3"/>
  <c r="AE167" i="3"/>
  <c r="AQ167" i="3"/>
  <c r="L168" i="3"/>
  <c r="T168" i="3"/>
  <c r="AB168" i="3"/>
  <c r="AJ168" i="3"/>
  <c r="AR168" i="3"/>
  <c r="AZ168" i="3"/>
  <c r="O169" i="3"/>
  <c r="W169" i="3"/>
  <c r="AE169" i="3"/>
  <c r="AM169" i="3"/>
  <c r="AU169" i="3"/>
  <c r="BC169" i="3"/>
  <c r="R170" i="3"/>
  <c r="Z170" i="3"/>
  <c r="AH170" i="3"/>
  <c r="AP170" i="3"/>
  <c r="AX170" i="3"/>
  <c r="M172" i="3"/>
  <c r="U172" i="3"/>
  <c r="AC172" i="3"/>
  <c r="AK172" i="3"/>
  <c r="AS172" i="3"/>
  <c r="BA172" i="3"/>
  <c r="P173" i="3"/>
  <c r="X173" i="3"/>
  <c r="AF173" i="3"/>
  <c r="AN173" i="3"/>
  <c r="AV173" i="3"/>
  <c r="BD173" i="3"/>
  <c r="S174" i="3"/>
  <c r="AA174" i="3"/>
  <c r="AI174" i="3"/>
  <c r="AQ174" i="3"/>
  <c r="AY174" i="3"/>
  <c r="BB93" i="3"/>
  <c r="AH95" i="3"/>
  <c r="X97" i="3"/>
  <c r="S98" i="3"/>
  <c r="AY98" i="3"/>
  <c r="AL100" i="3"/>
  <c r="Y101" i="3"/>
  <c r="L102" i="3"/>
  <c r="AR102" i="3"/>
  <c r="U165" i="3"/>
  <c r="BA165" i="3"/>
  <c r="AN166" i="3"/>
  <c r="AA167" i="3"/>
  <c r="BC167" i="3"/>
  <c r="AA168" i="3"/>
  <c r="AQ168" i="3"/>
  <c r="N169" i="3"/>
  <c r="AD169" i="3"/>
  <c r="AT169" i="3"/>
  <c r="Q170" i="3"/>
  <c r="AG170" i="3"/>
  <c r="AW170" i="3"/>
  <c r="T172" i="3"/>
  <c r="AJ172" i="3"/>
  <c r="AZ172" i="3"/>
  <c r="W173" i="3"/>
  <c r="AM173" i="3"/>
  <c r="BC173" i="3"/>
  <c r="Z174" i="3"/>
  <c r="AP174" i="3"/>
  <c r="AQ173" i="3"/>
  <c r="N94" i="3"/>
  <c r="O96" i="3"/>
  <c r="AH97" i="3"/>
  <c r="Y98" i="3"/>
  <c r="L100" i="3"/>
  <c r="AR100" i="3"/>
  <c r="AE101" i="3"/>
  <c r="R102" i="3"/>
  <c r="AX102" i="3"/>
  <c r="AA165" i="3"/>
  <c r="N166" i="3"/>
  <c r="AT166" i="3"/>
  <c r="AG167" i="3"/>
  <c r="M168" i="3"/>
  <c r="AC168" i="3"/>
  <c r="AS168" i="3"/>
  <c r="P169" i="3"/>
  <c r="AF169" i="3"/>
  <c r="AV169" i="3"/>
  <c r="S170" i="3"/>
  <c r="AI170" i="3"/>
  <c r="AY170" i="3"/>
  <c r="V172" i="3"/>
  <c r="AL172" i="3"/>
  <c r="BB172" i="3"/>
  <c r="Y173" i="3"/>
  <c r="AO173" i="3"/>
  <c r="L174" i="3"/>
  <c r="AB174" i="3"/>
  <c r="AR174" i="3"/>
  <c r="BD172" i="3"/>
  <c r="AA93" i="3"/>
  <c r="AB95" i="3"/>
  <c r="AZ96" i="3"/>
  <c r="AP98" i="3"/>
  <c r="P101" i="3"/>
  <c r="AI102" i="3"/>
  <c r="AE166" i="3"/>
  <c r="V168" i="3"/>
  <c r="Y169" i="3"/>
  <c r="AB170" i="3"/>
  <c r="R173" i="3"/>
  <c r="U174" i="3"/>
  <c r="BD97" i="3"/>
  <c r="AD100" i="3"/>
  <c r="AW101" i="3"/>
  <c r="M165" i="3"/>
  <c r="S167" i="3"/>
  <c r="W168" i="3"/>
  <c r="Z169" i="3"/>
  <c r="AC170" i="3"/>
  <c r="AF172" i="3"/>
  <c r="AI173" i="3"/>
  <c r="AL174" i="3"/>
  <c r="O94" i="3"/>
  <c r="T96" i="3"/>
  <c r="AJ97" i="3"/>
  <c r="Z98" i="3"/>
  <c r="M100" i="3"/>
  <c r="AS100" i="3"/>
  <c r="AF101" i="3"/>
  <c r="S102" i="3"/>
  <c r="AY102" i="3"/>
  <c r="AB165" i="3"/>
  <c r="O166" i="3"/>
  <c r="AU166" i="3"/>
  <c r="AH167" i="3"/>
  <c r="N168" i="3"/>
  <c r="AD168" i="3"/>
  <c r="AT168" i="3"/>
  <c r="Q169" i="3"/>
  <c r="AG169" i="3"/>
  <c r="AW169" i="3"/>
  <c r="T170" i="3"/>
  <c r="AJ170" i="3"/>
  <c r="AZ170" i="3"/>
  <c r="W172" i="3"/>
  <c r="AM172" i="3"/>
  <c r="BC172" i="3"/>
  <c r="Z173" i="3"/>
  <c r="AP173" i="3"/>
  <c r="M174" i="3"/>
  <c r="AC174" i="3"/>
  <c r="AS174" i="3"/>
  <c r="AO94" i="3"/>
  <c r="U96" i="3"/>
  <c r="AM97" i="3"/>
  <c r="AA98" i="3"/>
  <c r="N100" i="3"/>
  <c r="AT100" i="3"/>
  <c r="AG101" i="3"/>
  <c r="T102" i="3"/>
  <c r="AZ102" i="3"/>
  <c r="AC165" i="3"/>
  <c r="P166" i="3"/>
  <c r="AV166" i="3"/>
  <c r="AI167" i="3"/>
  <c r="O168" i="3"/>
  <c r="AE168" i="3"/>
  <c r="AU168" i="3"/>
  <c r="R169" i="3"/>
  <c r="AH169" i="3"/>
  <c r="AX169" i="3"/>
  <c r="U170" i="3"/>
  <c r="AK170" i="3"/>
  <c r="BA170" i="3"/>
  <c r="X172" i="3"/>
  <c r="AN172" i="3"/>
  <c r="AA173" i="3"/>
  <c r="N174" i="3"/>
  <c r="AD174" i="3"/>
  <c r="AT174" i="3"/>
  <c r="BC97" i="3"/>
  <c r="AV101" i="3"/>
  <c r="AR165" i="3"/>
  <c r="R167" i="3"/>
  <c r="AL168" i="3"/>
  <c r="AO169" i="3"/>
  <c r="AR170" i="3"/>
  <c r="AE172" i="3"/>
  <c r="AH173" i="3"/>
  <c r="BA174" i="3"/>
  <c r="AF166" i="3"/>
  <c r="BC168" i="3"/>
  <c r="M170" i="3"/>
  <c r="P172" i="3"/>
  <c r="AV172" i="3"/>
  <c r="AY173" i="3"/>
  <c r="AT94" i="3"/>
  <c r="AK96" i="3"/>
  <c r="AV97" i="3"/>
  <c r="AI98" i="3"/>
  <c r="V100" i="3"/>
  <c r="BB100" i="3"/>
  <c r="AO101" i="3"/>
  <c r="AB102" i="3"/>
  <c r="K96" i="3"/>
  <c r="AK165" i="3"/>
  <c r="X166" i="3"/>
  <c r="BD166" i="3"/>
  <c r="AP167" i="3"/>
  <c r="S168" i="3"/>
  <c r="AI168" i="3"/>
  <c r="AY168" i="3"/>
  <c r="V169" i="3"/>
  <c r="AL169" i="3"/>
  <c r="BB169" i="3"/>
  <c r="Y170" i="3"/>
  <c r="AO170" i="3"/>
  <c r="L172" i="3"/>
  <c r="AB172" i="3"/>
  <c r="AR172" i="3"/>
  <c r="O173" i="3"/>
  <c r="AE173" i="3"/>
  <c r="AU173" i="3"/>
  <c r="R174" i="3"/>
  <c r="AH174" i="3"/>
  <c r="AX174" i="3"/>
  <c r="V93" i="3"/>
  <c r="AU94" i="3"/>
  <c r="AU96" i="3"/>
  <c r="BB97" i="3"/>
  <c r="AO98" i="3"/>
  <c r="AB100" i="3"/>
  <c r="O101" i="3"/>
  <c r="AU101" i="3"/>
  <c r="AH102" i="3"/>
  <c r="AQ165" i="3"/>
  <c r="AD166" i="3"/>
  <c r="Q167" i="3"/>
  <c r="AT167" i="3"/>
  <c r="U168" i="3"/>
  <c r="AK168" i="3"/>
  <c r="BA168" i="3"/>
  <c r="X169" i="3"/>
  <c r="AN169" i="3"/>
  <c r="BD169" i="3"/>
  <c r="AA170" i="3"/>
  <c r="AQ170" i="3"/>
  <c r="N172" i="3"/>
  <c r="AD172" i="3"/>
  <c r="AT172" i="3"/>
  <c r="Q173" i="3"/>
  <c r="AG173" i="3"/>
  <c r="AW173" i="3"/>
  <c r="T174" i="3"/>
  <c r="AJ174" i="3"/>
  <c r="AZ174" i="3"/>
  <c r="AC100" i="3"/>
  <c r="AU167" i="3"/>
  <c r="BB168" i="3"/>
  <c r="L170" i="3"/>
  <c r="O172" i="3"/>
  <c r="AU172" i="3"/>
  <c r="AX173" i="3"/>
  <c r="AK174" i="3"/>
  <c r="AB93" i="3"/>
  <c r="AG95" i="3"/>
  <c r="BA96" i="3"/>
  <c r="AQ98" i="3"/>
  <c r="Q101" i="3"/>
  <c r="AJ102" i="3"/>
  <c r="AS165" i="3"/>
  <c r="AW167" i="3"/>
  <c r="AM168" i="3"/>
  <c r="AP169" i="3"/>
  <c r="AS170" i="3"/>
  <c r="S173" i="3"/>
  <c r="V174" i="3"/>
  <c r="BB174" i="3"/>
  <c r="H278" i="3"/>
  <c r="J175" i="3" l="1"/>
  <c r="J103" i="3"/>
  <c r="J95" i="3"/>
  <c r="J97" i="3"/>
  <c r="J101" i="3"/>
  <c r="J96" i="3"/>
  <c r="J100" i="3"/>
  <c r="J94" i="3"/>
  <c r="J99" i="3"/>
  <c r="J93" i="3"/>
  <c r="J98" i="3"/>
  <c r="J102" i="3"/>
  <c r="J171" i="3"/>
  <c r="J174" i="3"/>
  <c r="J173" i="3"/>
  <c r="L25" i="2" l="1" a="1"/>
  <c r="L25" i="2" s="1"/>
  <c r="L32" i="2" a="1"/>
  <c r="L32" i="2" s="1"/>
  <c r="G24" i="14" l="1"/>
  <c r="G56" i="14"/>
  <c r="K20" i="25"/>
  <c r="G57" i="14" l="1"/>
  <c r="G25" i="14"/>
  <c r="L33" i="2" a="1"/>
  <c r="L33" i="2" s="1"/>
  <c r="M255" i="1"/>
  <c r="M54" i="22" s="1"/>
  <c r="M55" i="22" s="1"/>
  <c r="O255" i="1"/>
  <c r="O54" i="22" s="1"/>
  <c r="P255" i="1"/>
  <c r="P54" i="22" s="1"/>
  <c r="Q255" i="1"/>
  <c r="Q54" i="22" s="1"/>
  <c r="R255" i="1"/>
  <c r="R54" i="22" s="1"/>
  <c r="S255" i="1"/>
  <c r="S54" i="22" s="1"/>
  <c r="T255" i="1"/>
  <c r="T54" i="22" s="1"/>
  <c r="U255" i="1"/>
  <c r="U54" i="22" s="1"/>
  <c r="V255" i="1"/>
  <c r="V54" i="22" s="1"/>
  <c r="W255" i="1"/>
  <c r="W54" i="22" s="1"/>
  <c r="X255" i="1"/>
  <c r="X54" i="22" s="1"/>
  <c r="Y255" i="1"/>
  <c r="Y54" i="22" s="1"/>
  <c r="Z255" i="1"/>
  <c r="Z54" i="22" s="1"/>
  <c r="AA255" i="1"/>
  <c r="AA54" i="22" s="1"/>
  <c r="AB255" i="1"/>
  <c r="AB54" i="22" s="1"/>
  <c r="AC255" i="1"/>
  <c r="AC54" i="22" s="1"/>
  <c r="AD255" i="1"/>
  <c r="AD54" i="22" s="1"/>
  <c r="AE255" i="1"/>
  <c r="AE54" i="22" s="1"/>
  <c r="AF255" i="1"/>
  <c r="AF54" i="22" s="1"/>
  <c r="AG255" i="1"/>
  <c r="AG54" i="22" s="1"/>
  <c r="AH255" i="1"/>
  <c r="AH54" i="22" s="1"/>
  <c r="AI255" i="1"/>
  <c r="AI54" i="22" s="1"/>
  <c r="AJ255" i="1"/>
  <c r="AJ54" i="22" s="1"/>
  <c r="AK255" i="1"/>
  <c r="AK54" i="22" s="1"/>
  <c r="AL255" i="1"/>
  <c r="AL54" i="22" s="1"/>
  <c r="AM255" i="1"/>
  <c r="AM54" i="22" s="1"/>
  <c r="AN255" i="1"/>
  <c r="AN54" i="22" s="1"/>
  <c r="AO255" i="1"/>
  <c r="AO54" i="22" s="1"/>
  <c r="AP255" i="1"/>
  <c r="AP54" i="22" s="1"/>
  <c r="AQ255" i="1"/>
  <c r="AQ54" i="22" s="1"/>
  <c r="AR255" i="1"/>
  <c r="AR54" i="22" s="1"/>
  <c r="AS255" i="1"/>
  <c r="AS54" i="22" s="1"/>
  <c r="AT255" i="1"/>
  <c r="AT54" i="22" s="1"/>
  <c r="AU255" i="1"/>
  <c r="AU54" i="22" s="1"/>
  <c r="AV255" i="1"/>
  <c r="AV54" i="22" s="1"/>
  <c r="AW255" i="1"/>
  <c r="AW54" i="22" s="1"/>
  <c r="AX255" i="1"/>
  <c r="AX54" i="22" s="1"/>
  <c r="AY255" i="1"/>
  <c r="AY54" i="22" s="1"/>
  <c r="AZ255" i="1"/>
  <c r="AZ54" i="22" s="1"/>
  <c r="BA255" i="1"/>
  <c r="BA54" i="22" s="1"/>
  <c r="BB255" i="1"/>
  <c r="BB54" i="22" s="1"/>
  <c r="BC255" i="1"/>
  <c r="BC54" i="22" s="1"/>
  <c r="BD255" i="1"/>
  <c r="BD54" i="22" s="1"/>
  <c r="BE255" i="1"/>
  <c r="BE54" i="22" s="1"/>
  <c r="BF255" i="1"/>
  <c r="BF54" i="22" s="1"/>
  <c r="BG255" i="1"/>
  <c r="BG54" i="22" s="1"/>
  <c r="BH255" i="1"/>
  <c r="BH54" i="22" s="1"/>
  <c r="L255" i="1"/>
  <c r="L54" i="22" s="1"/>
  <c r="L55" i="22" s="1"/>
  <c r="M176" i="1"/>
  <c r="N176" i="1"/>
  <c r="O176" i="1"/>
  <c r="P176" i="1"/>
  <c r="P142" i="15" s="1"/>
  <c r="Q176" i="1"/>
  <c r="Q142" i="15" s="1"/>
  <c r="R176" i="1"/>
  <c r="S176" i="1"/>
  <c r="T176" i="1"/>
  <c r="T142" i="15" s="1"/>
  <c r="U176" i="1"/>
  <c r="V176" i="1"/>
  <c r="W176" i="1"/>
  <c r="X176" i="1"/>
  <c r="Y176" i="1"/>
  <c r="Z176" i="1"/>
  <c r="AA176" i="1"/>
  <c r="AB176" i="1"/>
  <c r="AC176" i="1"/>
  <c r="AD176" i="1"/>
  <c r="AE176" i="1"/>
  <c r="AF176" i="1"/>
  <c r="AG176" i="1"/>
  <c r="AH176" i="1"/>
  <c r="AI176" i="1"/>
  <c r="AJ176" i="1"/>
  <c r="AK176" i="1"/>
  <c r="AL176" i="1"/>
  <c r="AM176" i="1"/>
  <c r="AN176" i="1"/>
  <c r="AO176" i="1"/>
  <c r="AP176" i="1"/>
  <c r="AQ176" i="1"/>
  <c r="AR176" i="1"/>
  <c r="AS176" i="1"/>
  <c r="AT176" i="1"/>
  <c r="AU176" i="1"/>
  <c r="AV176" i="1"/>
  <c r="AW176" i="1"/>
  <c r="AX176" i="1"/>
  <c r="AY176" i="1"/>
  <c r="AZ176" i="1"/>
  <c r="BA176" i="1"/>
  <c r="BB176" i="1"/>
  <c r="BC176" i="1"/>
  <c r="BD176" i="1"/>
  <c r="BE176" i="1"/>
  <c r="BF176" i="1"/>
  <c r="BG176" i="1"/>
  <c r="BH176" i="1"/>
  <c r="M177" i="1"/>
  <c r="N177" i="1"/>
  <c r="O177" i="1"/>
  <c r="P177" i="1"/>
  <c r="P143" i="15" s="1"/>
  <c r="Q177" i="1"/>
  <c r="Q143" i="15" s="1"/>
  <c r="R177" i="1"/>
  <c r="T177" i="1"/>
  <c r="T143" i="15" s="1"/>
  <c r="U177" i="1"/>
  <c r="V177" i="1"/>
  <c r="W177" i="1"/>
  <c r="X177" i="1"/>
  <c r="Y177" i="1"/>
  <c r="Z177" i="1"/>
  <c r="AA177" i="1"/>
  <c r="AB177" i="1"/>
  <c r="AC177" i="1"/>
  <c r="AD177" i="1"/>
  <c r="AE177" i="1"/>
  <c r="AF177" i="1"/>
  <c r="AG177" i="1"/>
  <c r="AH177" i="1"/>
  <c r="AI177" i="1"/>
  <c r="AJ177" i="1"/>
  <c r="AK177" i="1"/>
  <c r="AL177" i="1"/>
  <c r="AM177" i="1"/>
  <c r="AN177" i="1"/>
  <c r="AO177" i="1"/>
  <c r="AP177" i="1"/>
  <c r="AQ177" i="1"/>
  <c r="AR177" i="1"/>
  <c r="AS177" i="1"/>
  <c r="AT177" i="1"/>
  <c r="AU177" i="1"/>
  <c r="AV177" i="1"/>
  <c r="AW177" i="1"/>
  <c r="AX177" i="1"/>
  <c r="AY177" i="1"/>
  <c r="AZ177" i="1"/>
  <c r="BA177" i="1"/>
  <c r="BB177" i="1"/>
  <c r="BC177" i="1"/>
  <c r="BD177" i="1"/>
  <c r="BE177" i="1"/>
  <c r="BF177" i="1"/>
  <c r="BG177" i="1"/>
  <c r="BH177" i="1"/>
  <c r="M178" i="1"/>
  <c r="N178" i="1"/>
  <c r="O178" i="1"/>
  <c r="P178" i="1"/>
  <c r="P144" i="15" s="1"/>
  <c r="Q178" i="1"/>
  <c r="Q144" i="15" s="1"/>
  <c r="R178" i="1"/>
  <c r="S178" i="1"/>
  <c r="T178" i="1"/>
  <c r="T144" i="15" s="1"/>
  <c r="U178" i="1"/>
  <c r="V178" i="1"/>
  <c r="W178" i="1"/>
  <c r="X178" i="1"/>
  <c r="Y178" i="1"/>
  <c r="Z178" i="1"/>
  <c r="AA178" i="1"/>
  <c r="AB178" i="1"/>
  <c r="AC178" i="1"/>
  <c r="AD178" i="1"/>
  <c r="AE178" i="1"/>
  <c r="AF178" i="1"/>
  <c r="AG178" i="1"/>
  <c r="AH178" i="1"/>
  <c r="AI178" i="1"/>
  <c r="AJ178" i="1"/>
  <c r="AK178" i="1"/>
  <c r="AL178" i="1"/>
  <c r="AM178" i="1"/>
  <c r="AN178" i="1"/>
  <c r="AO178" i="1"/>
  <c r="AP178" i="1"/>
  <c r="AQ178" i="1"/>
  <c r="AR178" i="1"/>
  <c r="AS178" i="1"/>
  <c r="AT178" i="1"/>
  <c r="AU178" i="1"/>
  <c r="AV178" i="1"/>
  <c r="AW178" i="1"/>
  <c r="AX178" i="1"/>
  <c r="AY178" i="1"/>
  <c r="AZ178" i="1"/>
  <c r="BA178" i="1"/>
  <c r="BB178" i="1"/>
  <c r="BC178" i="1"/>
  <c r="BD178" i="1"/>
  <c r="BE178" i="1"/>
  <c r="BF178" i="1"/>
  <c r="BG178" i="1"/>
  <c r="BH178" i="1"/>
  <c r="M179" i="1"/>
  <c r="N179" i="1"/>
  <c r="O179" i="1"/>
  <c r="P179" i="1"/>
  <c r="P145" i="15" s="1"/>
  <c r="Q179" i="1"/>
  <c r="Q145" i="15" s="1"/>
  <c r="R179" i="1"/>
  <c r="S179" i="1"/>
  <c r="T179" i="1"/>
  <c r="T145" i="15" s="1"/>
  <c r="U179" i="1"/>
  <c r="V179" i="1"/>
  <c r="W179" i="1"/>
  <c r="X179" i="1"/>
  <c r="Y179" i="1"/>
  <c r="Z179" i="1"/>
  <c r="AA179" i="1"/>
  <c r="AB179" i="1"/>
  <c r="AC179" i="1"/>
  <c r="AD179" i="1"/>
  <c r="AE179" i="1"/>
  <c r="AF179" i="1"/>
  <c r="AG179" i="1"/>
  <c r="AH179" i="1"/>
  <c r="AI179" i="1"/>
  <c r="AJ179" i="1"/>
  <c r="AK179" i="1"/>
  <c r="AL179" i="1"/>
  <c r="AM179" i="1"/>
  <c r="AN179" i="1"/>
  <c r="AO179" i="1"/>
  <c r="AP179" i="1"/>
  <c r="AQ179" i="1"/>
  <c r="AR179" i="1"/>
  <c r="AS179" i="1"/>
  <c r="AT179" i="1"/>
  <c r="AU179" i="1"/>
  <c r="AV179" i="1"/>
  <c r="AW179" i="1"/>
  <c r="AX179" i="1"/>
  <c r="AY179" i="1"/>
  <c r="AZ179" i="1"/>
  <c r="BA179" i="1"/>
  <c r="BB179" i="1"/>
  <c r="BC179" i="1"/>
  <c r="BD179" i="1"/>
  <c r="BE179" i="1"/>
  <c r="BF179" i="1"/>
  <c r="BG179" i="1"/>
  <c r="BH179" i="1"/>
  <c r="M180" i="1"/>
  <c r="N180" i="1"/>
  <c r="O180" i="1"/>
  <c r="P180" i="1"/>
  <c r="P146" i="15" s="1"/>
  <c r="Q180" i="1"/>
  <c r="Q146" i="15" s="1"/>
  <c r="R180" i="1"/>
  <c r="S180" i="1"/>
  <c r="T180" i="1"/>
  <c r="T146" i="15" s="1"/>
  <c r="U180" i="1"/>
  <c r="V180" i="1"/>
  <c r="W180" i="1"/>
  <c r="X180" i="1"/>
  <c r="Y180" i="1"/>
  <c r="Z180" i="1"/>
  <c r="AA180" i="1"/>
  <c r="AB180" i="1"/>
  <c r="AC180" i="1"/>
  <c r="AD180" i="1"/>
  <c r="AE180" i="1"/>
  <c r="AF180" i="1"/>
  <c r="AG180" i="1"/>
  <c r="AH180" i="1"/>
  <c r="AI180" i="1"/>
  <c r="AJ180" i="1"/>
  <c r="AK180" i="1"/>
  <c r="AL180" i="1"/>
  <c r="AM180" i="1"/>
  <c r="AN180" i="1"/>
  <c r="AO180" i="1"/>
  <c r="AP180" i="1"/>
  <c r="AQ180" i="1"/>
  <c r="AR180" i="1"/>
  <c r="AS180" i="1"/>
  <c r="AT180" i="1"/>
  <c r="AU180" i="1"/>
  <c r="AV180" i="1"/>
  <c r="AW180" i="1"/>
  <c r="AX180" i="1"/>
  <c r="AY180" i="1"/>
  <c r="AZ180" i="1"/>
  <c r="BA180" i="1"/>
  <c r="BB180" i="1"/>
  <c r="BC180" i="1"/>
  <c r="BD180" i="1"/>
  <c r="BE180" i="1"/>
  <c r="BF180" i="1"/>
  <c r="BG180" i="1"/>
  <c r="BH180" i="1"/>
  <c r="L177" i="1"/>
  <c r="L178" i="1"/>
  <c r="L179" i="1"/>
  <c r="L180" i="1"/>
  <c r="L176" i="1"/>
  <c r="M171" i="1"/>
  <c r="M231" i="15" s="1"/>
  <c r="M232" i="15" s="1"/>
  <c r="M233" i="15" s="1"/>
  <c r="N171" i="1"/>
  <c r="O171" i="1"/>
  <c r="P171" i="1"/>
  <c r="Q171" i="1"/>
  <c r="R171" i="1"/>
  <c r="S171" i="1"/>
  <c r="T171" i="1"/>
  <c r="U171" i="1"/>
  <c r="V171" i="1"/>
  <c r="W171" i="1"/>
  <c r="X171" i="1"/>
  <c r="Y171" i="1"/>
  <c r="Z171" i="1"/>
  <c r="AA171" i="1"/>
  <c r="AB171" i="1"/>
  <c r="AC171" i="1"/>
  <c r="AD171" i="1"/>
  <c r="AE171" i="1"/>
  <c r="AF171" i="1"/>
  <c r="AG171" i="1"/>
  <c r="AH171" i="1"/>
  <c r="AI171" i="1"/>
  <c r="AJ171" i="1"/>
  <c r="AK171" i="1"/>
  <c r="AL171" i="1"/>
  <c r="AM171" i="1"/>
  <c r="AN171" i="1"/>
  <c r="AO171" i="1"/>
  <c r="AP171" i="1"/>
  <c r="AQ171" i="1"/>
  <c r="AR171" i="1"/>
  <c r="AS171" i="1"/>
  <c r="AT171" i="1"/>
  <c r="AU171" i="1"/>
  <c r="AV171" i="1"/>
  <c r="AW171" i="1"/>
  <c r="AX171" i="1"/>
  <c r="AY171" i="1"/>
  <c r="AZ171" i="1"/>
  <c r="BA171" i="1"/>
  <c r="BB171" i="1"/>
  <c r="BC171" i="1"/>
  <c r="BD171" i="1"/>
  <c r="BE171" i="1"/>
  <c r="BF171" i="1"/>
  <c r="BG171" i="1"/>
  <c r="BH171" i="1"/>
  <c r="M172" i="1"/>
  <c r="N172" i="1"/>
  <c r="O172" i="1"/>
  <c r="P172" i="1"/>
  <c r="P158" i="15" s="1"/>
  <c r="Q172" i="1"/>
  <c r="Q158" i="15" s="1"/>
  <c r="R172" i="1"/>
  <c r="S172" i="1"/>
  <c r="T172" i="1"/>
  <c r="T158" i="15" s="1"/>
  <c r="U172" i="1"/>
  <c r="V172" i="1"/>
  <c r="W172" i="1"/>
  <c r="X172" i="1"/>
  <c r="Y172" i="1"/>
  <c r="Z172" i="1"/>
  <c r="AA172" i="1"/>
  <c r="AB172" i="1"/>
  <c r="AC172" i="1"/>
  <c r="AD172" i="1"/>
  <c r="AE172" i="1"/>
  <c r="AF172" i="1"/>
  <c r="AG172" i="1"/>
  <c r="AH172" i="1"/>
  <c r="AI172" i="1"/>
  <c r="AJ172" i="1"/>
  <c r="AK172" i="1"/>
  <c r="AL172" i="1"/>
  <c r="AM172" i="1"/>
  <c r="AN172" i="1"/>
  <c r="AO172" i="1"/>
  <c r="AP172" i="1"/>
  <c r="AQ172" i="1"/>
  <c r="AR172" i="1"/>
  <c r="AS172" i="1"/>
  <c r="AT172" i="1"/>
  <c r="AU172" i="1"/>
  <c r="AV172" i="1"/>
  <c r="AW172" i="1"/>
  <c r="AX172" i="1"/>
  <c r="AY172" i="1"/>
  <c r="AZ172" i="1"/>
  <c r="BA172" i="1"/>
  <c r="BB172" i="1"/>
  <c r="BC172" i="1"/>
  <c r="BD172" i="1"/>
  <c r="BE172" i="1"/>
  <c r="BF172" i="1"/>
  <c r="BG172" i="1"/>
  <c r="BH172" i="1"/>
  <c r="M173" i="1"/>
  <c r="N173" i="1"/>
  <c r="O173" i="1"/>
  <c r="P173" i="1"/>
  <c r="P172" i="15" s="1"/>
  <c r="Q173" i="1"/>
  <c r="Q172" i="15" s="1"/>
  <c r="R173" i="1"/>
  <c r="S173" i="1"/>
  <c r="T173" i="1"/>
  <c r="T172" i="15" s="1"/>
  <c r="U173" i="1"/>
  <c r="V173" i="1"/>
  <c r="W173" i="1"/>
  <c r="X173" i="1"/>
  <c r="Y173" i="1"/>
  <c r="Z173" i="1"/>
  <c r="AA173" i="1"/>
  <c r="AB173" i="1"/>
  <c r="AC173" i="1"/>
  <c r="AD173" i="1"/>
  <c r="AE173" i="1"/>
  <c r="AF173" i="1"/>
  <c r="AG173" i="1"/>
  <c r="AH173" i="1"/>
  <c r="AI173" i="1"/>
  <c r="AJ173" i="1"/>
  <c r="AK173" i="1"/>
  <c r="AL173" i="1"/>
  <c r="AM173" i="1"/>
  <c r="AN173" i="1"/>
  <c r="AO173" i="1"/>
  <c r="AP173" i="1"/>
  <c r="AQ173" i="1"/>
  <c r="AR173" i="1"/>
  <c r="AS173" i="1"/>
  <c r="AT173" i="1"/>
  <c r="AU173" i="1"/>
  <c r="AV173" i="1"/>
  <c r="AW173" i="1"/>
  <c r="AX173" i="1"/>
  <c r="AY173" i="1"/>
  <c r="AZ173" i="1"/>
  <c r="BA173" i="1"/>
  <c r="BB173" i="1"/>
  <c r="BC173" i="1"/>
  <c r="BD173" i="1"/>
  <c r="BE173" i="1"/>
  <c r="BF173" i="1"/>
  <c r="BG173" i="1"/>
  <c r="BH173" i="1"/>
  <c r="M174" i="1"/>
  <c r="N174" i="1"/>
  <c r="O174" i="1"/>
  <c r="P174" i="1"/>
  <c r="P186" i="15" s="1"/>
  <c r="Q174" i="1"/>
  <c r="Q186" i="15" s="1"/>
  <c r="S174" i="1"/>
  <c r="T174" i="1"/>
  <c r="T186" i="15" s="1"/>
  <c r="U174" i="1"/>
  <c r="V174" i="1"/>
  <c r="W174" i="1"/>
  <c r="X174" i="1"/>
  <c r="Y174" i="1"/>
  <c r="Z174" i="1"/>
  <c r="AA174" i="1"/>
  <c r="AB174" i="1"/>
  <c r="AC174" i="1"/>
  <c r="AD174" i="1"/>
  <c r="AE174" i="1"/>
  <c r="AF174" i="1"/>
  <c r="AG174" i="1"/>
  <c r="AH174" i="1"/>
  <c r="AI174" i="1"/>
  <c r="AJ174" i="1"/>
  <c r="AK174" i="1"/>
  <c r="AL174" i="1"/>
  <c r="AM174" i="1"/>
  <c r="AN174" i="1"/>
  <c r="AO174" i="1"/>
  <c r="AP174" i="1"/>
  <c r="AQ174" i="1"/>
  <c r="AR174" i="1"/>
  <c r="AS174" i="1"/>
  <c r="AT174" i="1"/>
  <c r="AU174" i="1"/>
  <c r="AV174" i="1"/>
  <c r="AW174" i="1"/>
  <c r="AX174" i="1"/>
  <c r="AY174" i="1"/>
  <c r="AZ174" i="1"/>
  <c r="BA174" i="1"/>
  <c r="BB174" i="1"/>
  <c r="BC174" i="1"/>
  <c r="BD174" i="1"/>
  <c r="BE174" i="1"/>
  <c r="BF174" i="1"/>
  <c r="BG174" i="1"/>
  <c r="BH174" i="1"/>
  <c r="L172" i="1"/>
  <c r="L173" i="1"/>
  <c r="L174" i="1"/>
  <c r="L171" i="1"/>
  <c r="L231" i="15" s="1"/>
  <c r="L232" i="15" s="1"/>
  <c r="L233" i="15" s="1"/>
  <c r="L210" i="1"/>
  <c r="L209" i="1"/>
  <c r="L208" i="1"/>
  <c r="N208" i="1"/>
  <c r="O208" i="1"/>
  <c r="P208" i="1"/>
  <c r="Q208" i="1"/>
  <c r="R208" i="1"/>
  <c r="S208" i="1"/>
  <c r="T208" i="1"/>
  <c r="U208" i="1"/>
  <c r="V208" i="1"/>
  <c r="W208" i="1"/>
  <c r="X208" i="1"/>
  <c r="Y208" i="1"/>
  <c r="Z208" i="1"/>
  <c r="AA208" i="1"/>
  <c r="AB208" i="1"/>
  <c r="AC208" i="1"/>
  <c r="AD208" i="1"/>
  <c r="AE208" i="1"/>
  <c r="AF208" i="1"/>
  <c r="AG208" i="1"/>
  <c r="AH208" i="1"/>
  <c r="AI208" i="1"/>
  <c r="AJ208" i="1"/>
  <c r="AK208" i="1"/>
  <c r="AL208" i="1"/>
  <c r="AM208" i="1"/>
  <c r="AN208" i="1"/>
  <c r="AO208" i="1"/>
  <c r="AP208" i="1"/>
  <c r="AQ208" i="1"/>
  <c r="AR208" i="1"/>
  <c r="AS208" i="1"/>
  <c r="AT208" i="1"/>
  <c r="AU208" i="1"/>
  <c r="AV208" i="1"/>
  <c r="AW208" i="1"/>
  <c r="AX208" i="1"/>
  <c r="AY208" i="1"/>
  <c r="AZ208" i="1"/>
  <c r="BA208" i="1"/>
  <c r="BB208" i="1"/>
  <c r="BC208" i="1"/>
  <c r="BD208" i="1"/>
  <c r="BE208" i="1"/>
  <c r="BF208" i="1"/>
  <c r="BG208" i="1"/>
  <c r="BH208" i="1"/>
  <c r="N209" i="1"/>
  <c r="O209" i="1"/>
  <c r="P209" i="1"/>
  <c r="Q209" i="1"/>
  <c r="R209" i="1"/>
  <c r="S209" i="1"/>
  <c r="T209" i="1"/>
  <c r="U209" i="1"/>
  <c r="V209" i="1"/>
  <c r="W209" i="1"/>
  <c r="X209" i="1"/>
  <c r="Y209" i="1"/>
  <c r="Z209" i="1"/>
  <c r="AA209" i="1"/>
  <c r="AB209" i="1"/>
  <c r="AC209" i="1"/>
  <c r="AD209" i="1"/>
  <c r="AE209" i="1"/>
  <c r="AF209" i="1"/>
  <c r="AG209" i="1"/>
  <c r="AH209" i="1"/>
  <c r="AI209" i="1"/>
  <c r="AJ209" i="1"/>
  <c r="AK209" i="1"/>
  <c r="AL209" i="1"/>
  <c r="AM209" i="1"/>
  <c r="AN209" i="1"/>
  <c r="AO209" i="1"/>
  <c r="AP209" i="1"/>
  <c r="AQ209" i="1"/>
  <c r="AR209" i="1"/>
  <c r="AS209" i="1"/>
  <c r="AT209" i="1"/>
  <c r="AU209" i="1"/>
  <c r="AV209" i="1"/>
  <c r="AW209" i="1"/>
  <c r="AX209" i="1"/>
  <c r="AY209" i="1"/>
  <c r="AZ209" i="1"/>
  <c r="BA209" i="1"/>
  <c r="BB209" i="1"/>
  <c r="BC209" i="1"/>
  <c r="BD209" i="1"/>
  <c r="BE209" i="1"/>
  <c r="BF209" i="1"/>
  <c r="BG209" i="1"/>
  <c r="BH209" i="1"/>
  <c r="N210" i="1"/>
  <c r="O210" i="1"/>
  <c r="P210" i="1"/>
  <c r="Q210" i="1"/>
  <c r="R210" i="1"/>
  <c r="S210" i="1"/>
  <c r="T210" i="1"/>
  <c r="U210" i="1"/>
  <c r="V210" i="1"/>
  <c r="W210" i="1"/>
  <c r="X210" i="1"/>
  <c r="Y210" i="1"/>
  <c r="Z210" i="1"/>
  <c r="AA210" i="1"/>
  <c r="AB210" i="1"/>
  <c r="AC210" i="1"/>
  <c r="AD210" i="1"/>
  <c r="AE210" i="1"/>
  <c r="AF210" i="1"/>
  <c r="AG210" i="1"/>
  <c r="AH210" i="1"/>
  <c r="AI210" i="1"/>
  <c r="AJ210" i="1"/>
  <c r="AK210" i="1"/>
  <c r="AL210" i="1"/>
  <c r="AM210" i="1"/>
  <c r="AN210" i="1"/>
  <c r="AO210" i="1"/>
  <c r="AP210" i="1"/>
  <c r="AQ210" i="1"/>
  <c r="AR210" i="1"/>
  <c r="AS210" i="1"/>
  <c r="AT210" i="1"/>
  <c r="AU210" i="1"/>
  <c r="AV210" i="1"/>
  <c r="AW210" i="1"/>
  <c r="AX210" i="1"/>
  <c r="AY210" i="1"/>
  <c r="AZ210" i="1"/>
  <c r="BA210" i="1"/>
  <c r="BB210" i="1"/>
  <c r="BC210" i="1"/>
  <c r="BD210" i="1"/>
  <c r="BE210" i="1"/>
  <c r="BF210" i="1"/>
  <c r="BG210" i="1"/>
  <c r="BH210" i="1"/>
  <c r="M209" i="1"/>
  <c r="M210" i="1"/>
  <c r="M208" i="1"/>
  <c r="M189" i="1"/>
  <c r="M42" i="16" s="1"/>
  <c r="N189" i="1"/>
  <c r="O189" i="1"/>
  <c r="P189" i="1"/>
  <c r="Q189" i="1"/>
  <c r="R189" i="1"/>
  <c r="S189" i="1"/>
  <c r="T189" i="1"/>
  <c r="U189" i="1"/>
  <c r="V189" i="1"/>
  <c r="W189" i="1"/>
  <c r="X189" i="1"/>
  <c r="Y189" i="1"/>
  <c r="Z189" i="1"/>
  <c r="AA189" i="1"/>
  <c r="AB189" i="1"/>
  <c r="AC189" i="1"/>
  <c r="AD189" i="1"/>
  <c r="AE189" i="1"/>
  <c r="AF189" i="1"/>
  <c r="AG189" i="1"/>
  <c r="AH189" i="1"/>
  <c r="AI189" i="1"/>
  <c r="AJ189" i="1"/>
  <c r="AK189" i="1"/>
  <c r="AL189" i="1"/>
  <c r="AM189" i="1"/>
  <c r="AN189" i="1"/>
  <c r="AO189" i="1"/>
  <c r="AP189" i="1"/>
  <c r="AQ189" i="1"/>
  <c r="AR189" i="1"/>
  <c r="AS189" i="1"/>
  <c r="AT189" i="1"/>
  <c r="AU189" i="1"/>
  <c r="AV189" i="1"/>
  <c r="AW189" i="1"/>
  <c r="AX189" i="1"/>
  <c r="AY189" i="1"/>
  <c r="AZ189" i="1"/>
  <c r="BA189" i="1"/>
  <c r="BB189" i="1"/>
  <c r="BC189" i="1"/>
  <c r="BD189" i="1"/>
  <c r="BE189" i="1"/>
  <c r="BF189" i="1"/>
  <c r="BG189" i="1"/>
  <c r="BH189" i="1"/>
  <c r="M190" i="1"/>
  <c r="M332" i="15" s="1"/>
  <c r="M336" i="15" s="1"/>
  <c r="N190" i="1"/>
  <c r="N332" i="15" s="1"/>
  <c r="N336" i="15" s="1"/>
  <c r="O190" i="1"/>
  <c r="O332" i="15" s="1"/>
  <c r="O336" i="15" s="1"/>
  <c r="P190" i="1"/>
  <c r="P332" i="15" s="1"/>
  <c r="P336" i="15" s="1"/>
  <c r="Q190" i="1"/>
  <c r="Q332" i="15" s="1"/>
  <c r="Q336" i="15" s="1"/>
  <c r="R190" i="1"/>
  <c r="R332" i="15" s="1"/>
  <c r="R336" i="15" s="1"/>
  <c r="S190" i="1"/>
  <c r="S332" i="15" s="1"/>
  <c r="S336" i="15" s="1"/>
  <c r="T190" i="1"/>
  <c r="T332" i="15" s="1"/>
  <c r="T336" i="15" s="1"/>
  <c r="U190" i="1"/>
  <c r="U332" i="15" s="1"/>
  <c r="U336" i="15" s="1"/>
  <c r="V190" i="1"/>
  <c r="V332" i="15" s="1"/>
  <c r="V336" i="15" s="1"/>
  <c r="W190" i="1"/>
  <c r="W332" i="15" s="1"/>
  <c r="W336" i="15" s="1"/>
  <c r="X190" i="1"/>
  <c r="X332" i="15" s="1"/>
  <c r="X336" i="15" s="1"/>
  <c r="Y190" i="1"/>
  <c r="Y332" i="15" s="1"/>
  <c r="Y336" i="15" s="1"/>
  <c r="Z190" i="1"/>
  <c r="Z332" i="15" s="1"/>
  <c r="Z336" i="15" s="1"/>
  <c r="AA190" i="1"/>
  <c r="AA332" i="15" s="1"/>
  <c r="AA336" i="15" s="1"/>
  <c r="AB190" i="1"/>
  <c r="AB332" i="15" s="1"/>
  <c r="AB336" i="15" s="1"/>
  <c r="AC190" i="1"/>
  <c r="AC332" i="15" s="1"/>
  <c r="AC336" i="15" s="1"/>
  <c r="AD190" i="1"/>
  <c r="AD332" i="15" s="1"/>
  <c r="AD336" i="15" s="1"/>
  <c r="AE190" i="1"/>
  <c r="AE332" i="15" s="1"/>
  <c r="AE336" i="15" s="1"/>
  <c r="AF190" i="1"/>
  <c r="AF332" i="15" s="1"/>
  <c r="AF336" i="15" s="1"/>
  <c r="AG190" i="1"/>
  <c r="AG332" i="15" s="1"/>
  <c r="AG336" i="15" s="1"/>
  <c r="AH190" i="1"/>
  <c r="AH332" i="15" s="1"/>
  <c r="AH336" i="15" s="1"/>
  <c r="AI190" i="1"/>
  <c r="AI332" i="15" s="1"/>
  <c r="AI336" i="15" s="1"/>
  <c r="AJ190" i="1"/>
  <c r="AJ332" i="15" s="1"/>
  <c r="AJ336" i="15" s="1"/>
  <c r="AK190" i="1"/>
  <c r="AK332" i="15" s="1"/>
  <c r="AK336" i="15" s="1"/>
  <c r="AL190" i="1"/>
  <c r="AL332" i="15" s="1"/>
  <c r="AL336" i="15" s="1"/>
  <c r="AM190" i="1"/>
  <c r="AM332" i="15" s="1"/>
  <c r="AM336" i="15" s="1"/>
  <c r="AN190" i="1"/>
  <c r="AN332" i="15" s="1"/>
  <c r="AN336" i="15" s="1"/>
  <c r="AO190" i="1"/>
  <c r="AO332" i="15" s="1"/>
  <c r="AO336" i="15" s="1"/>
  <c r="AP190" i="1"/>
  <c r="AP332" i="15" s="1"/>
  <c r="AP336" i="15" s="1"/>
  <c r="AQ190" i="1"/>
  <c r="AQ332" i="15" s="1"/>
  <c r="AQ336" i="15" s="1"/>
  <c r="AR190" i="1"/>
  <c r="AR332" i="15" s="1"/>
  <c r="AR336" i="15" s="1"/>
  <c r="AS190" i="1"/>
  <c r="AS332" i="15" s="1"/>
  <c r="AS336" i="15" s="1"/>
  <c r="AT190" i="1"/>
  <c r="AT332" i="15" s="1"/>
  <c r="AT336" i="15" s="1"/>
  <c r="AU190" i="1"/>
  <c r="AU332" i="15" s="1"/>
  <c r="AU336" i="15" s="1"/>
  <c r="AV190" i="1"/>
  <c r="AV332" i="15" s="1"/>
  <c r="AV336" i="15" s="1"/>
  <c r="AW190" i="1"/>
  <c r="AW332" i="15" s="1"/>
  <c r="AW336" i="15" s="1"/>
  <c r="AX190" i="1"/>
  <c r="AX332" i="15" s="1"/>
  <c r="AX336" i="15" s="1"/>
  <c r="AY190" i="1"/>
  <c r="AY332" i="15" s="1"/>
  <c r="AY336" i="15" s="1"/>
  <c r="AZ190" i="1"/>
  <c r="AZ332" i="15" s="1"/>
  <c r="AZ336" i="15" s="1"/>
  <c r="BA190" i="1"/>
  <c r="BA332" i="15" s="1"/>
  <c r="BA336" i="15" s="1"/>
  <c r="BB190" i="1"/>
  <c r="BB332" i="15" s="1"/>
  <c r="BB336" i="15" s="1"/>
  <c r="BC190" i="1"/>
  <c r="BC332" i="15" s="1"/>
  <c r="BC336" i="15" s="1"/>
  <c r="BD190" i="1"/>
  <c r="BD332" i="15" s="1"/>
  <c r="BD336" i="15" s="1"/>
  <c r="BE190" i="1"/>
  <c r="BE332" i="15" s="1"/>
  <c r="BE336" i="15" s="1"/>
  <c r="BF190" i="1"/>
  <c r="BF332" i="15" s="1"/>
  <c r="BF336" i="15" s="1"/>
  <c r="BG190" i="1"/>
  <c r="BG332" i="15" s="1"/>
  <c r="BG336" i="15" s="1"/>
  <c r="BH190" i="1"/>
  <c r="BH332" i="15" s="1"/>
  <c r="BH336" i="15" s="1"/>
  <c r="M191" i="1"/>
  <c r="M304" i="15" s="1"/>
  <c r="N191" i="1"/>
  <c r="N304" i="15" s="1"/>
  <c r="O191" i="1"/>
  <c r="O304" i="15" s="1"/>
  <c r="P191" i="1"/>
  <c r="P304" i="15" s="1"/>
  <c r="Q191" i="1"/>
  <c r="Q304" i="15" s="1"/>
  <c r="R191" i="1"/>
  <c r="R304" i="15" s="1"/>
  <c r="S191" i="1"/>
  <c r="S304" i="15" s="1"/>
  <c r="T191" i="1"/>
  <c r="T304" i="15" s="1"/>
  <c r="U191" i="1"/>
  <c r="U304" i="15" s="1"/>
  <c r="V191" i="1"/>
  <c r="V304" i="15" s="1"/>
  <c r="W191" i="1"/>
  <c r="W304" i="15" s="1"/>
  <c r="X191" i="1"/>
  <c r="X304" i="15" s="1"/>
  <c r="Y191" i="1"/>
  <c r="Y304" i="15" s="1"/>
  <c r="Z191" i="1"/>
  <c r="Z304" i="15" s="1"/>
  <c r="AA191" i="1"/>
  <c r="AA304" i="15" s="1"/>
  <c r="AB191" i="1"/>
  <c r="AB304" i="15" s="1"/>
  <c r="AC191" i="1"/>
  <c r="AC304" i="15" s="1"/>
  <c r="AD191" i="1"/>
  <c r="AD304" i="15" s="1"/>
  <c r="AE191" i="1"/>
  <c r="AE304" i="15" s="1"/>
  <c r="AF191" i="1"/>
  <c r="AF304" i="15" s="1"/>
  <c r="AG191" i="1"/>
  <c r="AG304" i="15" s="1"/>
  <c r="AH191" i="1"/>
  <c r="AH304" i="15" s="1"/>
  <c r="AI191" i="1"/>
  <c r="AI304" i="15" s="1"/>
  <c r="AJ191" i="1"/>
  <c r="AJ304" i="15" s="1"/>
  <c r="AK191" i="1"/>
  <c r="AK304" i="15" s="1"/>
  <c r="AL191" i="1"/>
  <c r="AL304" i="15" s="1"/>
  <c r="AM191" i="1"/>
  <c r="AM304" i="15" s="1"/>
  <c r="AN191" i="1"/>
  <c r="AN304" i="15" s="1"/>
  <c r="AO191" i="1"/>
  <c r="AO304" i="15" s="1"/>
  <c r="AP191" i="1"/>
  <c r="AP304" i="15" s="1"/>
  <c r="AQ191" i="1"/>
  <c r="AQ304" i="15" s="1"/>
  <c r="AR191" i="1"/>
  <c r="AR304" i="15" s="1"/>
  <c r="AS191" i="1"/>
  <c r="AS304" i="15" s="1"/>
  <c r="AT191" i="1"/>
  <c r="AT304" i="15" s="1"/>
  <c r="AU191" i="1"/>
  <c r="AU304" i="15" s="1"/>
  <c r="AV191" i="1"/>
  <c r="AV304" i="15" s="1"/>
  <c r="AW191" i="1"/>
  <c r="AW304" i="15" s="1"/>
  <c r="AX191" i="1"/>
  <c r="AX304" i="15" s="1"/>
  <c r="AY191" i="1"/>
  <c r="AY304" i="15" s="1"/>
  <c r="AZ191" i="1"/>
  <c r="AZ304" i="15" s="1"/>
  <c r="BA191" i="1"/>
  <c r="BA304" i="15" s="1"/>
  <c r="BB191" i="1"/>
  <c r="BB304" i="15" s="1"/>
  <c r="BC191" i="1"/>
  <c r="BC304" i="15" s="1"/>
  <c r="BD191" i="1"/>
  <c r="BD304" i="15" s="1"/>
  <c r="BE191" i="1"/>
  <c r="BE304" i="15" s="1"/>
  <c r="BF191" i="1"/>
  <c r="BF304" i="15" s="1"/>
  <c r="BG191" i="1"/>
  <c r="BG304" i="15" s="1"/>
  <c r="BH191" i="1"/>
  <c r="BH304" i="15" s="1"/>
  <c r="M192" i="1"/>
  <c r="M311" i="15" s="1"/>
  <c r="N192" i="1"/>
  <c r="N311" i="15" s="1"/>
  <c r="O192" i="1"/>
  <c r="O311" i="15" s="1"/>
  <c r="P192" i="1"/>
  <c r="P311" i="15" s="1"/>
  <c r="Q192" i="1"/>
  <c r="Q311" i="15" s="1"/>
  <c r="R192" i="1"/>
  <c r="R311" i="15" s="1"/>
  <c r="S192" i="1"/>
  <c r="S311" i="15" s="1"/>
  <c r="T192" i="1"/>
  <c r="T311" i="15" s="1"/>
  <c r="U192" i="1"/>
  <c r="U311" i="15" s="1"/>
  <c r="V192" i="1"/>
  <c r="V311" i="15" s="1"/>
  <c r="W192" i="1"/>
  <c r="W311" i="15" s="1"/>
  <c r="X192" i="1"/>
  <c r="X311" i="15" s="1"/>
  <c r="Y192" i="1"/>
  <c r="Y311" i="15" s="1"/>
  <c r="Z192" i="1"/>
  <c r="Z311" i="15" s="1"/>
  <c r="AA192" i="1"/>
  <c r="AA311" i="15" s="1"/>
  <c r="AB192" i="1"/>
  <c r="AB311" i="15" s="1"/>
  <c r="AC192" i="1"/>
  <c r="AC311" i="15" s="1"/>
  <c r="AD192" i="1"/>
  <c r="AD311" i="15" s="1"/>
  <c r="AE192" i="1"/>
  <c r="AE311" i="15" s="1"/>
  <c r="AF192" i="1"/>
  <c r="AF311" i="15" s="1"/>
  <c r="AG192" i="1"/>
  <c r="AG311" i="15" s="1"/>
  <c r="AH192" i="1"/>
  <c r="AH311" i="15" s="1"/>
  <c r="AI192" i="1"/>
  <c r="AI311" i="15" s="1"/>
  <c r="AJ192" i="1"/>
  <c r="AJ311" i="15" s="1"/>
  <c r="AK192" i="1"/>
  <c r="AK311" i="15" s="1"/>
  <c r="AL192" i="1"/>
  <c r="AL311" i="15" s="1"/>
  <c r="AM192" i="1"/>
  <c r="AM311" i="15" s="1"/>
  <c r="AN192" i="1"/>
  <c r="AN311" i="15" s="1"/>
  <c r="AO192" i="1"/>
  <c r="AO311" i="15" s="1"/>
  <c r="AP192" i="1"/>
  <c r="AP311" i="15" s="1"/>
  <c r="AQ192" i="1"/>
  <c r="AQ311" i="15" s="1"/>
  <c r="AR192" i="1"/>
  <c r="AR311" i="15" s="1"/>
  <c r="AS192" i="1"/>
  <c r="AS311" i="15" s="1"/>
  <c r="AT192" i="1"/>
  <c r="AT311" i="15" s="1"/>
  <c r="AU192" i="1"/>
  <c r="AU311" i="15" s="1"/>
  <c r="AV192" i="1"/>
  <c r="AV311" i="15" s="1"/>
  <c r="AW192" i="1"/>
  <c r="AW311" i="15" s="1"/>
  <c r="AX192" i="1"/>
  <c r="AX311" i="15" s="1"/>
  <c r="AY192" i="1"/>
  <c r="AY311" i="15" s="1"/>
  <c r="AZ192" i="1"/>
  <c r="AZ311" i="15" s="1"/>
  <c r="BA192" i="1"/>
  <c r="BA311" i="15" s="1"/>
  <c r="BB192" i="1"/>
  <c r="BB311" i="15" s="1"/>
  <c r="BC192" i="1"/>
  <c r="BC311" i="15" s="1"/>
  <c r="BD192" i="1"/>
  <c r="BD311" i="15" s="1"/>
  <c r="BE192" i="1"/>
  <c r="BE311" i="15" s="1"/>
  <c r="BF192" i="1"/>
  <c r="BF311" i="15" s="1"/>
  <c r="BG192" i="1"/>
  <c r="BG311" i="15" s="1"/>
  <c r="BH192" i="1"/>
  <c r="BH311" i="15" s="1"/>
  <c r="L190" i="1"/>
  <c r="L191" i="1"/>
  <c r="L192" i="1"/>
  <c r="L311" i="15" s="1"/>
  <c r="L189" i="1"/>
  <c r="L42" i="16" s="1"/>
  <c r="BD216" i="1" l="1"/>
  <c r="BD54" i="26" s="1"/>
  <c r="AV216" i="1"/>
  <c r="AV54" i="26" s="1"/>
  <c r="AN216" i="1"/>
  <c r="AN54" i="26" s="1"/>
  <c r="AF216" i="1"/>
  <c r="AF54" i="26" s="1"/>
  <c r="X216" i="1"/>
  <c r="X54" i="26" s="1"/>
  <c r="P216" i="1"/>
  <c r="P54" i="26" s="1"/>
  <c r="BC216" i="1"/>
  <c r="BC54" i="26" s="1"/>
  <c r="AU216" i="1"/>
  <c r="AU54" i="26" s="1"/>
  <c r="AM216" i="1"/>
  <c r="AM54" i="26" s="1"/>
  <c r="AE216" i="1"/>
  <c r="AE54" i="26" s="1"/>
  <c r="W216" i="1"/>
  <c r="W54" i="26" s="1"/>
  <c r="O216" i="1"/>
  <c r="O54" i="26" s="1"/>
  <c r="BB216" i="1"/>
  <c r="BB54" i="26" s="1"/>
  <c r="AT216" i="1"/>
  <c r="AT54" i="26" s="1"/>
  <c r="AL216" i="1"/>
  <c r="AL54" i="26" s="1"/>
  <c r="AD216" i="1"/>
  <c r="AD54" i="26" s="1"/>
  <c r="V216" i="1"/>
  <c r="V54" i="26" s="1"/>
  <c r="N216" i="1"/>
  <c r="N54" i="26" s="1"/>
  <c r="M216" i="1"/>
  <c r="M54" i="26" s="1"/>
  <c r="BA216" i="1"/>
  <c r="BA54" i="26" s="1"/>
  <c r="AS216" i="1"/>
  <c r="AS54" i="26" s="1"/>
  <c r="AK216" i="1"/>
  <c r="AK54" i="26" s="1"/>
  <c r="AC216" i="1"/>
  <c r="AC54" i="26" s="1"/>
  <c r="U216" i="1"/>
  <c r="U54" i="26" s="1"/>
  <c r="L216" i="1"/>
  <c r="BH216" i="1"/>
  <c r="BH54" i="26" s="1"/>
  <c r="AZ216" i="1"/>
  <c r="AZ54" i="26" s="1"/>
  <c r="AR216" i="1"/>
  <c r="AR54" i="26" s="1"/>
  <c r="AJ216" i="1"/>
  <c r="AJ54" i="26" s="1"/>
  <c r="AB216" i="1"/>
  <c r="AB54" i="26" s="1"/>
  <c r="T216" i="1"/>
  <c r="T54" i="26" s="1"/>
  <c r="BG216" i="1"/>
  <c r="BG54" i="26" s="1"/>
  <c r="AY216" i="1"/>
  <c r="AY54" i="26" s="1"/>
  <c r="AQ216" i="1"/>
  <c r="AQ54" i="26" s="1"/>
  <c r="AI216" i="1"/>
  <c r="AI54" i="26" s="1"/>
  <c r="AA216" i="1"/>
  <c r="AA54" i="26" s="1"/>
  <c r="S216" i="1"/>
  <c r="BF216" i="1"/>
  <c r="BF54" i="26" s="1"/>
  <c r="AX216" i="1"/>
  <c r="AX54" i="26" s="1"/>
  <c r="AP216" i="1"/>
  <c r="AP54" i="26" s="1"/>
  <c r="AH216" i="1"/>
  <c r="AH54" i="26" s="1"/>
  <c r="Z216" i="1"/>
  <c r="Z54" i="26" s="1"/>
  <c r="R216" i="1"/>
  <c r="R54" i="26" s="1"/>
  <c r="BE216" i="1"/>
  <c r="BE54" i="26" s="1"/>
  <c r="AW216" i="1"/>
  <c r="AW54" i="26" s="1"/>
  <c r="AO216" i="1"/>
  <c r="AO54" i="26" s="1"/>
  <c r="AG216" i="1"/>
  <c r="AG54" i="26" s="1"/>
  <c r="Y216" i="1"/>
  <c r="Y54" i="26" s="1"/>
  <c r="Q216" i="1"/>
  <c r="Q54" i="26" s="1"/>
  <c r="G26" i="14"/>
  <c r="G59" i="14" s="1"/>
  <c r="G58" i="14"/>
  <c r="BC256" i="15"/>
  <c r="BC231" i="15"/>
  <c r="BC232" i="15" s="1"/>
  <c r="BC233" i="15" s="1"/>
  <c r="AU256" i="15"/>
  <c r="AU231" i="15"/>
  <c r="AU232" i="15" s="1"/>
  <c r="AU233" i="15" s="1"/>
  <c r="AM256" i="15"/>
  <c r="AM231" i="15"/>
  <c r="AM232" i="15" s="1"/>
  <c r="AM233" i="15" s="1"/>
  <c r="AE256" i="15"/>
  <c r="AE231" i="15"/>
  <c r="AE232" i="15" s="1"/>
  <c r="AE233" i="15" s="1"/>
  <c r="W256" i="15"/>
  <c r="W231" i="15"/>
  <c r="W232" i="15" s="1"/>
  <c r="W233" i="15" s="1"/>
  <c r="O256" i="15"/>
  <c r="O231" i="15"/>
  <c r="O232" i="15" s="1"/>
  <c r="O233" i="15" s="1"/>
  <c r="BB256" i="15"/>
  <c r="BB231" i="15"/>
  <c r="BB232" i="15" s="1"/>
  <c r="BB233" i="15" s="1"/>
  <c r="AT256" i="15"/>
  <c r="AT231" i="15"/>
  <c r="AT232" i="15" s="1"/>
  <c r="AT233" i="15" s="1"/>
  <c r="AL256" i="15"/>
  <c r="AL231" i="15"/>
  <c r="AL232" i="15" s="1"/>
  <c r="AL233" i="15" s="1"/>
  <c r="AD256" i="15"/>
  <c r="AD231" i="15"/>
  <c r="AD232" i="15" s="1"/>
  <c r="AD233" i="15" s="1"/>
  <c r="V256" i="15"/>
  <c r="V231" i="15"/>
  <c r="V232" i="15" s="1"/>
  <c r="V233" i="15" s="1"/>
  <c r="N256" i="15"/>
  <c r="N231" i="15"/>
  <c r="N232" i="15" s="1"/>
  <c r="N233" i="15" s="1"/>
  <c r="BA256" i="15"/>
  <c r="BA231" i="15"/>
  <c r="BA232" i="15" s="1"/>
  <c r="BA233" i="15" s="1"/>
  <c r="AS256" i="15"/>
  <c r="AS231" i="15"/>
  <c r="AS232" i="15" s="1"/>
  <c r="AS233" i="15" s="1"/>
  <c r="AK256" i="15"/>
  <c r="AK231" i="15"/>
  <c r="AK232" i="15" s="1"/>
  <c r="AK233" i="15" s="1"/>
  <c r="AC256" i="15"/>
  <c r="AC231" i="15"/>
  <c r="AC232" i="15" s="1"/>
  <c r="AC233" i="15" s="1"/>
  <c r="U256" i="15"/>
  <c r="U231" i="15"/>
  <c r="U232" i="15" s="1"/>
  <c r="U233" i="15" s="1"/>
  <c r="BH231" i="15"/>
  <c r="BH232" i="15" s="1"/>
  <c r="BH233" i="15" s="1"/>
  <c r="BH256" i="15"/>
  <c r="AZ256" i="15"/>
  <c r="AZ231" i="15"/>
  <c r="AZ232" i="15" s="1"/>
  <c r="AZ233" i="15" s="1"/>
  <c r="AR231" i="15"/>
  <c r="AR232" i="15" s="1"/>
  <c r="AR233" i="15" s="1"/>
  <c r="AR256" i="15"/>
  <c r="AJ231" i="15"/>
  <c r="AJ232" i="15" s="1"/>
  <c r="AJ233" i="15" s="1"/>
  <c r="AJ256" i="15"/>
  <c r="AB231" i="15"/>
  <c r="AB232" i="15" s="1"/>
  <c r="AB233" i="15" s="1"/>
  <c r="AB256" i="15"/>
  <c r="T231" i="15"/>
  <c r="T232" i="15" s="1"/>
  <c r="T233" i="15" s="1"/>
  <c r="T256" i="15"/>
  <c r="BG231" i="15"/>
  <c r="BG232" i="15" s="1"/>
  <c r="BG233" i="15" s="1"/>
  <c r="BG256" i="15"/>
  <c r="AY231" i="15"/>
  <c r="AY232" i="15" s="1"/>
  <c r="AY233" i="15" s="1"/>
  <c r="AY256" i="15"/>
  <c r="AQ231" i="15"/>
  <c r="AQ232" i="15" s="1"/>
  <c r="AQ233" i="15" s="1"/>
  <c r="AQ256" i="15"/>
  <c r="AI231" i="15"/>
  <c r="AI232" i="15" s="1"/>
  <c r="AI233" i="15" s="1"/>
  <c r="AI256" i="15"/>
  <c r="AA231" i="15"/>
  <c r="AA232" i="15" s="1"/>
  <c r="AA233" i="15" s="1"/>
  <c r="AA256" i="15"/>
  <c r="S231" i="15"/>
  <c r="S232" i="15" s="1"/>
  <c r="S233" i="15" s="1"/>
  <c r="S256" i="15"/>
  <c r="BF231" i="15"/>
  <c r="BF232" i="15" s="1"/>
  <c r="BF233" i="15" s="1"/>
  <c r="BF256" i="15"/>
  <c r="AX231" i="15"/>
  <c r="AX232" i="15" s="1"/>
  <c r="AX233" i="15" s="1"/>
  <c r="AX256" i="15"/>
  <c r="AP231" i="15"/>
  <c r="AP232" i="15" s="1"/>
  <c r="AP233" i="15" s="1"/>
  <c r="AP256" i="15"/>
  <c r="AH231" i="15"/>
  <c r="AH232" i="15" s="1"/>
  <c r="AH233" i="15" s="1"/>
  <c r="AH256" i="15"/>
  <c r="Z231" i="15"/>
  <c r="Z232" i="15" s="1"/>
  <c r="Z233" i="15" s="1"/>
  <c r="Z256" i="15"/>
  <c r="R231" i="15"/>
  <c r="R232" i="15" s="1"/>
  <c r="R233" i="15" s="1"/>
  <c r="R256" i="15"/>
  <c r="BE231" i="15"/>
  <c r="BE232" i="15" s="1"/>
  <c r="BE233" i="15" s="1"/>
  <c r="BE256" i="15"/>
  <c r="AW231" i="15"/>
  <c r="AW232" i="15" s="1"/>
  <c r="AW233" i="15" s="1"/>
  <c r="AW256" i="15"/>
  <c r="AO231" i="15"/>
  <c r="AO232" i="15" s="1"/>
  <c r="AO233" i="15" s="1"/>
  <c r="AO256" i="15"/>
  <c r="AG231" i="15"/>
  <c r="AG232" i="15" s="1"/>
  <c r="AG233" i="15" s="1"/>
  <c r="AG256" i="15"/>
  <c r="Y231" i="15"/>
  <c r="Y232" i="15" s="1"/>
  <c r="Y233" i="15" s="1"/>
  <c r="Y256" i="15"/>
  <c r="Q231" i="15"/>
  <c r="Q232" i="15" s="1"/>
  <c r="Q233" i="15" s="1"/>
  <c r="Q256" i="15"/>
  <c r="BD231" i="15"/>
  <c r="BD232" i="15" s="1"/>
  <c r="BD233" i="15" s="1"/>
  <c r="BD256" i="15"/>
  <c r="AV231" i="15"/>
  <c r="AV232" i="15" s="1"/>
  <c r="AV233" i="15" s="1"/>
  <c r="AV256" i="15"/>
  <c r="AN231" i="15"/>
  <c r="AN232" i="15" s="1"/>
  <c r="AN233" i="15" s="1"/>
  <c r="AN256" i="15"/>
  <c r="AF231" i="15"/>
  <c r="AF232" i="15" s="1"/>
  <c r="AF233" i="15" s="1"/>
  <c r="AF256" i="15"/>
  <c r="X231" i="15"/>
  <c r="X232" i="15" s="1"/>
  <c r="X233" i="15" s="1"/>
  <c r="X256" i="15"/>
  <c r="P231" i="15"/>
  <c r="P232" i="15" s="1"/>
  <c r="P233" i="15" s="1"/>
  <c r="P256" i="15"/>
  <c r="L186" i="15"/>
  <c r="L304" i="15"/>
  <c r="L332" i="15"/>
  <c r="L336" i="15" s="1"/>
  <c r="M84" i="15"/>
  <c r="N84" i="15"/>
  <c r="R84" i="15"/>
  <c r="S84" i="15"/>
  <c r="U84" i="15"/>
  <c r="V84" i="15"/>
  <c r="W84" i="15"/>
  <c r="X84" i="15"/>
  <c r="Y84" i="15"/>
  <c r="Z84" i="15"/>
  <c r="AA84" i="15"/>
  <c r="AB84" i="15"/>
  <c r="AC84" i="15"/>
  <c r="AD84" i="15"/>
  <c r="AE84" i="15"/>
  <c r="AF84" i="15"/>
  <c r="AG84" i="15"/>
  <c r="AH84" i="15"/>
  <c r="AI84" i="15"/>
  <c r="AJ84" i="15"/>
  <c r="AK84" i="15"/>
  <c r="AL84" i="15"/>
  <c r="AM84" i="15"/>
  <c r="AN84" i="15"/>
  <c r="AO84" i="15"/>
  <c r="AP84" i="15"/>
  <c r="AQ84" i="15"/>
  <c r="AR84" i="15"/>
  <c r="AS84" i="15"/>
  <c r="AT84" i="15"/>
  <c r="AU84" i="15"/>
  <c r="AV84" i="15"/>
  <c r="AW84" i="15"/>
  <c r="AX84" i="15"/>
  <c r="AY84" i="15"/>
  <c r="AZ84" i="15"/>
  <c r="BA84" i="15"/>
  <c r="BB84" i="15"/>
  <c r="BC84" i="15"/>
  <c r="BD84" i="15"/>
  <c r="BE84" i="15"/>
  <c r="BF84" i="15"/>
  <c r="BG84" i="15"/>
  <c r="BH84" i="15"/>
  <c r="S54" i="26" l="1"/>
  <c r="L54" i="26"/>
  <c r="G27" i="14"/>
  <c r="Y259" i="15"/>
  <c r="Y296" i="15"/>
  <c r="BE259" i="15"/>
  <c r="BE296" i="15"/>
  <c r="AP296" i="15"/>
  <c r="AP259" i="15"/>
  <c r="AA259" i="15"/>
  <c r="AA296" i="15"/>
  <c r="BG259" i="15"/>
  <c r="BG296" i="15"/>
  <c r="AR259" i="15"/>
  <c r="AR296" i="15"/>
  <c r="P259" i="15"/>
  <c r="P296" i="15"/>
  <c r="AV259" i="15"/>
  <c r="AV296" i="15"/>
  <c r="AC259" i="15"/>
  <c r="AC296" i="15"/>
  <c r="N296" i="15"/>
  <c r="N259" i="15"/>
  <c r="AT296" i="15"/>
  <c r="AT259" i="15"/>
  <c r="AE296" i="15"/>
  <c r="AE259" i="15"/>
  <c r="AG259" i="15"/>
  <c r="AG296" i="15"/>
  <c r="R296" i="15"/>
  <c r="R259" i="15"/>
  <c r="AX296" i="15"/>
  <c r="AX259" i="15"/>
  <c r="AI259" i="15"/>
  <c r="AI296" i="15"/>
  <c r="T259" i="15"/>
  <c r="T296" i="15"/>
  <c r="X259" i="15"/>
  <c r="X296" i="15"/>
  <c r="BD259" i="15"/>
  <c r="BD296" i="15"/>
  <c r="AZ259" i="15"/>
  <c r="AZ296" i="15"/>
  <c r="AK259" i="15"/>
  <c r="AK296" i="15"/>
  <c r="V296" i="15"/>
  <c r="V259" i="15"/>
  <c r="BB259" i="15"/>
  <c r="BB296" i="15"/>
  <c r="AM296" i="15"/>
  <c r="AM259" i="15"/>
  <c r="AO259" i="15"/>
  <c r="AO296" i="15"/>
  <c r="Z296" i="15"/>
  <c r="Z259" i="15"/>
  <c r="BF296" i="15"/>
  <c r="BF259" i="15"/>
  <c r="AQ259" i="15"/>
  <c r="AQ296" i="15"/>
  <c r="AB259" i="15"/>
  <c r="AB296" i="15"/>
  <c r="BH259" i="15"/>
  <c r="BH296" i="15"/>
  <c r="AF259" i="15"/>
  <c r="AF296" i="15"/>
  <c r="AS259" i="15"/>
  <c r="AS296" i="15"/>
  <c r="AD296" i="15"/>
  <c r="AD259" i="15"/>
  <c r="O296" i="15"/>
  <c r="O259" i="15"/>
  <c r="AU296" i="15"/>
  <c r="AU259" i="15"/>
  <c r="Q259" i="15"/>
  <c r="Q296" i="15"/>
  <c r="AW259" i="15"/>
  <c r="AW296" i="15"/>
  <c r="AH296" i="15"/>
  <c r="AH259" i="15"/>
  <c r="S259" i="15"/>
  <c r="S296" i="15"/>
  <c r="AY259" i="15"/>
  <c r="AY296" i="15"/>
  <c r="AJ259" i="15"/>
  <c r="AJ296" i="15"/>
  <c r="AN259" i="15"/>
  <c r="AN296" i="15"/>
  <c r="U259" i="15"/>
  <c r="U296" i="15"/>
  <c r="BA259" i="15"/>
  <c r="BA296" i="15"/>
  <c r="AL296" i="15"/>
  <c r="AL259" i="15"/>
  <c r="W296" i="15"/>
  <c r="W259" i="15"/>
  <c r="BC296" i="15"/>
  <c r="BC259" i="15"/>
  <c r="L54" i="25"/>
  <c r="B18" i="25"/>
  <c r="BH2" i="25"/>
  <c r="BG2" i="25"/>
  <c r="BF2" i="25"/>
  <c r="BE2" i="25"/>
  <c r="BD2" i="25"/>
  <c r="BC2" i="25"/>
  <c r="BB2" i="25"/>
  <c r="BA2" i="25"/>
  <c r="AZ2" i="25"/>
  <c r="AY2" i="25"/>
  <c r="AX2" i="25"/>
  <c r="AW2" i="25"/>
  <c r="AV2" i="25"/>
  <c r="AU2" i="25"/>
  <c r="AT2" i="25"/>
  <c r="AS2" i="25"/>
  <c r="AR2" i="25"/>
  <c r="AQ2" i="25"/>
  <c r="AP2" i="25"/>
  <c r="AO2" i="25"/>
  <c r="AN2" i="25"/>
  <c r="AM2" i="25"/>
  <c r="AL2" i="25"/>
  <c r="AK2" i="25"/>
  <c r="AJ2" i="25"/>
  <c r="AI2" i="25"/>
  <c r="AH2" i="25"/>
  <c r="AG2" i="25"/>
  <c r="AF2" i="25"/>
  <c r="AE2" i="25"/>
  <c r="AD2" i="25"/>
  <c r="AC2" i="25"/>
  <c r="AB2" i="25"/>
  <c r="AA2" i="25"/>
  <c r="Z2" i="25"/>
  <c r="Y2" i="25"/>
  <c r="X2" i="25"/>
  <c r="W2" i="25"/>
  <c r="V2" i="25"/>
  <c r="U2" i="25"/>
  <c r="T2" i="25"/>
  <c r="S2" i="25"/>
  <c r="R2" i="25"/>
  <c r="Q2" i="25"/>
  <c r="P2" i="25"/>
  <c r="O2" i="25"/>
  <c r="N2" i="25"/>
  <c r="M2" i="25"/>
  <c r="L2" i="25"/>
  <c r="K2" i="25"/>
  <c r="BH1" i="25"/>
  <c r="BG1" i="25"/>
  <c r="BF1" i="25"/>
  <c r="BE1" i="25"/>
  <c r="BD1" i="25"/>
  <c r="BC1" i="25"/>
  <c r="BB1" i="25"/>
  <c r="BA1" i="25"/>
  <c r="AZ1" i="25"/>
  <c r="AY1" i="25"/>
  <c r="AX1" i="25"/>
  <c r="AW1" i="25"/>
  <c r="AV1" i="25"/>
  <c r="AU1" i="25"/>
  <c r="AT1" i="25"/>
  <c r="AS1" i="25"/>
  <c r="AR1" i="25"/>
  <c r="AQ1" i="25"/>
  <c r="AP1" i="25"/>
  <c r="AO1" i="25"/>
  <c r="AN1" i="25"/>
  <c r="AM1" i="25"/>
  <c r="AL1" i="25"/>
  <c r="AK1" i="25"/>
  <c r="AJ1" i="25"/>
  <c r="AI1" i="25"/>
  <c r="AH1" i="25"/>
  <c r="AG1" i="25"/>
  <c r="AF1" i="25"/>
  <c r="AE1" i="25"/>
  <c r="AD1" i="25"/>
  <c r="AC1" i="25"/>
  <c r="AB1" i="25"/>
  <c r="AA1" i="25"/>
  <c r="Z1" i="25"/>
  <c r="Y1" i="25"/>
  <c r="X1" i="25"/>
  <c r="W1" i="25"/>
  <c r="V1" i="25"/>
  <c r="U1" i="25"/>
  <c r="T1" i="25"/>
  <c r="S1" i="25"/>
  <c r="R1" i="25"/>
  <c r="Q1" i="25"/>
  <c r="P1" i="25"/>
  <c r="O1" i="25"/>
  <c r="N1" i="25"/>
  <c r="M1" i="25"/>
  <c r="L1" i="25"/>
  <c r="K1" i="25"/>
  <c r="B18" i="24"/>
  <c r="BH2" i="24"/>
  <c r="BG2" i="24"/>
  <c r="BF2" i="24"/>
  <c r="BE2" i="24"/>
  <c r="BD2" i="24"/>
  <c r="BC2" i="24"/>
  <c r="BB2" i="24"/>
  <c r="BA2" i="24"/>
  <c r="AZ2" i="24"/>
  <c r="AY2" i="24"/>
  <c r="AX2" i="24"/>
  <c r="AW2" i="24"/>
  <c r="AV2" i="24"/>
  <c r="AU2" i="24"/>
  <c r="AT2" i="24"/>
  <c r="AS2" i="24"/>
  <c r="AR2" i="24"/>
  <c r="AQ2" i="24"/>
  <c r="AP2" i="24"/>
  <c r="AO2" i="24"/>
  <c r="AN2" i="24"/>
  <c r="AM2" i="24"/>
  <c r="AL2" i="24"/>
  <c r="AK2" i="24"/>
  <c r="AJ2" i="24"/>
  <c r="AI2" i="24"/>
  <c r="AH2" i="24"/>
  <c r="AG2" i="24"/>
  <c r="AF2" i="24"/>
  <c r="AE2" i="24"/>
  <c r="AD2" i="24"/>
  <c r="AC2" i="24"/>
  <c r="AB2" i="24"/>
  <c r="AA2" i="24"/>
  <c r="Z2" i="24"/>
  <c r="Y2" i="24"/>
  <c r="X2" i="24"/>
  <c r="W2" i="24"/>
  <c r="V2" i="24"/>
  <c r="U2" i="24"/>
  <c r="T2" i="24"/>
  <c r="S2" i="24"/>
  <c r="R2" i="24"/>
  <c r="Q2" i="24"/>
  <c r="P2" i="24"/>
  <c r="O2" i="24"/>
  <c r="N2" i="24"/>
  <c r="M2" i="24"/>
  <c r="L2" i="24"/>
  <c r="K2" i="24"/>
  <c r="BH1" i="24"/>
  <c r="BG1" i="24"/>
  <c r="BF1" i="24"/>
  <c r="BE1" i="24"/>
  <c r="BD1" i="24"/>
  <c r="BC1" i="24"/>
  <c r="BB1" i="24"/>
  <c r="BA1" i="24"/>
  <c r="AZ1" i="24"/>
  <c r="AY1" i="24"/>
  <c r="AX1" i="24"/>
  <c r="AW1" i="24"/>
  <c r="AV1" i="24"/>
  <c r="AU1" i="24"/>
  <c r="AT1" i="24"/>
  <c r="AS1" i="24"/>
  <c r="AR1" i="24"/>
  <c r="AQ1" i="24"/>
  <c r="AP1" i="24"/>
  <c r="AO1" i="24"/>
  <c r="AN1" i="24"/>
  <c r="AM1" i="24"/>
  <c r="AL1" i="24"/>
  <c r="AK1" i="24"/>
  <c r="AJ1" i="24"/>
  <c r="AI1" i="24"/>
  <c r="AH1" i="24"/>
  <c r="AG1" i="24"/>
  <c r="AF1" i="24"/>
  <c r="AE1" i="24"/>
  <c r="AD1" i="24"/>
  <c r="AC1" i="24"/>
  <c r="AB1" i="24"/>
  <c r="AA1" i="24"/>
  <c r="Z1" i="24"/>
  <c r="Y1" i="24"/>
  <c r="X1" i="24"/>
  <c r="W1" i="24"/>
  <c r="V1" i="24"/>
  <c r="U1" i="24"/>
  <c r="T1" i="24"/>
  <c r="S1" i="24"/>
  <c r="R1" i="24"/>
  <c r="Q1" i="24"/>
  <c r="P1" i="24"/>
  <c r="O1" i="24"/>
  <c r="N1" i="24"/>
  <c r="M1" i="24"/>
  <c r="L1" i="24"/>
  <c r="K1" i="24"/>
  <c r="G60" i="14" l="1"/>
  <c r="G28" i="14"/>
  <c r="B22" i="25"/>
  <c r="C24" i="25" s="1"/>
  <c r="B22" i="24"/>
  <c r="B28" i="24" s="1"/>
  <c r="G61" i="14" l="1"/>
  <c r="G29" i="14"/>
  <c r="C32" i="25"/>
  <c r="B42" i="25"/>
  <c r="C30" i="24"/>
  <c r="B47" i="24"/>
  <c r="G62" i="14" l="1"/>
  <c r="G30" i="14"/>
  <c r="C49" i="24"/>
  <c r="C56" i="24" s="1"/>
  <c r="G63" i="14" l="1"/>
  <c r="G31" i="14"/>
  <c r="B20" i="22"/>
  <c r="B24" i="22" s="1"/>
  <c r="BH2" i="22"/>
  <c r="BG2" i="22"/>
  <c r="BF2" i="22"/>
  <c r="BE2" i="22"/>
  <c r="BD2" i="22"/>
  <c r="BC2" i="22"/>
  <c r="BB2" i="22"/>
  <c r="BA2" i="22"/>
  <c r="AZ2" i="22"/>
  <c r="AY2" i="22"/>
  <c r="AX2" i="22"/>
  <c r="AW2" i="22"/>
  <c r="AV2" i="22"/>
  <c r="AU2" i="22"/>
  <c r="AT2" i="22"/>
  <c r="AS2" i="22"/>
  <c r="AR2" i="22"/>
  <c r="AQ2" i="22"/>
  <c r="AP2" i="22"/>
  <c r="AO2" i="22"/>
  <c r="AN2" i="22"/>
  <c r="AM2" i="22"/>
  <c r="AL2" i="22"/>
  <c r="AK2" i="22"/>
  <c r="AJ2" i="22"/>
  <c r="AI2" i="22"/>
  <c r="AH2" i="22"/>
  <c r="AG2" i="22"/>
  <c r="AF2" i="22"/>
  <c r="AE2" i="22"/>
  <c r="AD2" i="22"/>
  <c r="AC2" i="22"/>
  <c r="AB2" i="22"/>
  <c r="AA2" i="22"/>
  <c r="Z2" i="22"/>
  <c r="Y2" i="22"/>
  <c r="X2" i="22"/>
  <c r="W2" i="22"/>
  <c r="V2" i="22"/>
  <c r="U2" i="22"/>
  <c r="T2" i="22"/>
  <c r="S2" i="22"/>
  <c r="R2" i="22"/>
  <c r="Q2" i="22"/>
  <c r="P2" i="22"/>
  <c r="O2" i="22"/>
  <c r="N2" i="22"/>
  <c r="M2" i="22"/>
  <c r="L2" i="22"/>
  <c r="K2" i="22"/>
  <c r="BH1" i="22"/>
  <c r="BG1" i="22"/>
  <c r="BF1" i="22"/>
  <c r="BE1" i="22"/>
  <c r="BD1" i="22"/>
  <c r="BC1" i="22"/>
  <c r="BB1" i="22"/>
  <c r="BA1" i="22"/>
  <c r="AZ1" i="22"/>
  <c r="AY1" i="22"/>
  <c r="AX1" i="22"/>
  <c r="AW1" i="22"/>
  <c r="AV1" i="22"/>
  <c r="AU1" i="22"/>
  <c r="AT1" i="22"/>
  <c r="AS1" i="22"/>
  <c r="AR1" i="22"/>
  <c r="AQ1" i="22"/>
  <c r="AP1" i="22"/>
  <c r="AO1" i="22"/>
  <c r="AN1" i="22"/>
  <c r="AM1" i="22"/>
  <c r="AL1" i="22"/>
  <c r="AK1" i="22"/>
  <c r="AJ1" i="22"/>
  <c r="AI1" i="22"/>
  <c r="AH1" i="22"/>
  <c r="AG1" i="22"/>
  <c r="AF1" i="22"/>
  <c r="AE1" i="22"/>
  <c r="AD1" i="22"/>
  <c r="AC1" i="22"/>
  <c r="AB1" i="22"/>
  <c r="AA1" i="22"/>
  <c r="Z1" i="22"/>
  <c r="Y1" i="22"/>
  <c r="X1" i="22"/>
  <c r="W1" i="22"/>
  <c r="V1" i="22"/>
  <c r="U1" i="22"/>
  <c r="T1" i="22"/>
  <c r="S1" i="22"/>
  <c r="R1" i="22"/>
  <c r="Q1" i="22"/>
  <c r="P1" i="22"/>
  <c r="O1" i="22"/>
  <c r="N1" i="22"/>
  <c r="M1" i="22"/>
  <c r="L1" i="22"/>
  <c r="K1" i="22"/>
  <c r="G64" i="14" l="1"/>
  <c r="G32" i="14"/>
  <c r="B29" i="22"/>
  <c r="C31" i="22" s="1"/>
  <c r="G65" i="14" l="1"/>
  <c r="G33" i="14"/>
  <c r="C37" i="22"/>
  <c r="B49" i="22"/>
  <c r="G66" i="14" l="1"/>
  <c r="G34" i="14"/>
  <c r="C51" i="22"/>
  <c r="L108" i="3"/>
  <c r="M108" i="3" s="1"/>
  <c r="N108" i="3" s="1"/>
  <c r="O108" i="3" s="1"/>
  <c r="P108" i="3" s="1"/>
  <c r="Q108" i="3" s="1"/>
  <c r="R108" i="3" s="1"/>
  <c r="S108" i="3" s="1"/>
  <c r="T108" i="3" s="1"/>
  <c r="U108" i="3" s="1"/>
  <c r="V108" i="3" s="1"/>
  <c r="W108" i="3" s="1"/>
  <c r="X108" i="3" s="1"/>
  <c r="Y108" i="3" s="1"/>
  <c r="Z108" i="3" s="1"/>
  <c r="AA108" i="3" s="1"/>
  <c r="AB108" i="3" s="1"/>
  <c r="AC108" i="3" s="1"/>
  <c r="AD108" i="3" s="1"/>
  <c r="AE108" i="3" s="1"/>
  <c r="AF108" i="3" s="1"/>
  <c r="AG108" i="3" s="1"/>
  <c r="AH108" i="3" s="1"/>
  <c r="AI108" i="3" s="1"/>
  <c r="AJ108" i="3" s="1"/>
  <c r="AK108" i="3" s="1"/>
  <c r="AL108" i="3" s="1"/>
  <c r="AM108" i="3" s="1"/>
  <c r="AN108" i="3" s="1"/>
  <c r="AO108" i="3" s="1"/>
  <c r="AP108" i="3" s="1"/>
  <c r="AQ108" i="3" s="1"/>
  <c r="AR108" i="3" s="1"/>
  <c r="AS108" i="3" s="1"/>
  <c r="AT108" i="3" s="1"/>
  <c r="AU108" i="3" s="1"/>
  <c r="AV108" i="3" s="1"/>
  <c r="AW108" i="3" s="1"/>
  <c r="AX108" i="3" s="1"/>
  <c r="AY108" i="3" s="1"/>
  <c r="AZ108" i="3" s="1"/>
  <c r="BA108" i="3" s="1"/>
  <c r="BB108" i="3" s="1"/>
  <c r="BC108" i="3" s="1"/>
  <c r="BD108" i="3" s="1"/>
  <c r="G67" i="14" l="1"/>
  <c r="G35" i="14"/>
  <c r="M256" i="15"/>
  <c r="M296" i="15" s="1"/>
  <c r="L256" i="15"/>
  <c r="G68" i="14" l="1"/>
  <c r="G36" i="14"/>
  <c r="L296" i="15"/>
  <c r="L259" i="15"/>
  <c r="M259" i="15"/>
  <c r="G69" i="14" l="1"/>
  <c r="G37" i="14"/>
  <c r="L180" i="3"/>
  <c r="M180" i="3" s="1"/>
  <c r="N180" i="3" s="1"/>
  <c r="O180" i="3" s="1"/>
  <c r="P180" i="3" s="1"/>
  <c r="Q180" i="3" s="1"/>
  <c r="R180" i="3" s="1"/>
  <c r="S180" i="3" s="1"/>
  <c r="T180" i="3" s="1"/>
  <c r="U180" i="3" s="1"/>
  <c r="V180" i="3" s="1"/>
  <c r="W180" i="3" s="1"/>
  <c r="X180" i="3" s="1"/>
  <c r="Y180" i="3" s="1"/>
  <c r="Z180" i="3" s="1"/>
  <c r="AA180" i="3" s="1"/>
  <c r="AB180" i="3" s="1"/>
  <c r="AC180" i="3" s="1"/>
  <c r="AD180" i="3" s="1"/>
  <c r="AE180" i="3" s="1"/>
  <c r="AF180" i="3" s="1"/>
  <c r="AG180" i="3" s="1"/>
  <c r="AH180" i="3" s="1"/>
  <c r="AI180" i="3" s="1"/>
  <c r="AJ180" i="3" s="1"/>
  <c r="AK180" i="3" s="1"/>
  <c r="AL180" i="3" s="1"/>
  <c r="AM180" i="3" s="1"/>
  <c r="AN180" i="3" s="1"/>
  <c r="AO180" i="3" s="1"/>
  <c r="AP180" i="3" s="1"/>
  <c r="AQ180" i="3" s="1"/>
  <c r="AR180" i="3" s="1"/>
  <c r="AS180" i="3" s="1"/>
  <c r="AT180" i="3" s="1"/>
  <c r="AU180" i="3" s="1"/>
  <c r="AV180" i="3" s="1"/>
  <c r="AW180" i="3" s="1"/>
  <c r="AX180" i="3" s="1"/>
  <c r="AY180" i="3" s="1"/>
  <c r="AZ180" i="3" s="1"/>
  <c r="BA180" i="3" s="1"/>
  <c r="BB180" i="3" s="1"/>
  <c r="BC180" i="3" s="1"/>
  <c r="BD180" i="3" s="1"/>
  <c r="L198" i="3"/>
  <c r="M198" i="3" s="1"/>
  <c r="N198" i="3" s="1"/>
  <c r="O198" i="3" s="1"/>
  <c r="P198" i="3" s="1"/>
  <c r="Q198" i="3" s="1"/>
  <c r="R198" i="3" s="1"/>
  <c r="S198" i="3" s="1"/>
  <c r="T198" i="3" s="1"/>
  <c r="U198" i="3" s="1"/>
  <c r="V198" i="3" s="1"/>
  <c r="W198" i="3" s="1"/>
  <c r="X198" i="3" s="1"/>
  <c r="Y198" i="3" s="1"/>
  <c r="Z198" i="3" s="1"/>
  <c r="AA198" i="3" s="1"/>
  <c r="AB198" i="3" s="1"/>
  <c r="AC198" i="3" s="1"/>
  <c r="AD198" i="3" s="1"/>
  <c r="AE198" i="3" s="1"/>
  <c r="AF198" i="3" s="1"/>
  <c r="AG198" i="3" s="1"/>
  <c r="AH198" i="3" s="1"/>
  <c r="AI198" i="3" s="1"/>
  <c r="AJ198" i="3" s="1"/>
  <c r="AK198" i="3" s="1"/>
  <c r="AL198" i="3" s="1"/>
  <c r="AM198" i="3" s="1"/>
  <c r="AN198" i="3" s="1"/>
  <c r="AO198" i="3" s="1"/>
  <c r="AP198" i="3" s="1"/>
  <c r="AQ198" i="3" s="1"/>
  <c r="AR198" i="3" s="1"/>
  <c r="AS198" i="3" s="1"/>
  <c r="AT198" i="3" s="1"/>
  <c r="AU198" i="3" s="1"/>
  <c r="AV198" i="3" s="1"/>
  <c r="AW198" i="3" s="1"/>
  <c r="AX198" i="3" s="1"/>
  <c r="AY198" i="3" s="1"/>
  <c r="AZ198" i="3" s="1"/>
  <c r="BA198" i="3" s="1"/>
  <c r="BB198" i="3" s="1"/>
  <c r="BC198" i="3" s="1"/>
  <c r="BD198" i="3" s="1"/>
  <c r="L216" i="3"/>
  <c r="M216" i="3" s="1"/>
  <c r="N216" i="3" s="1"/>
  <c r="O216" i="3" s="1"/>
  <c r="P216" i="3" s="1"/>
  <c r="Q216" i="3" s="1"/>
  <c r="R216" i="3" s="1"/>
  <c r="S216" i="3" s="1"/>
  <c r="T216" i="3" s="1"/>
  <c r="U216" i="3" s="1"/>
  <c r="V216" i="3" s="1"/>
  <c r="W216" i="3" s="1"/>
  <c r="X216" i="3" s="1"/>
  <c r="Y216" i="3" s="1"/>
  <c r="Z216" i="3" s="1"/>
  <c r="AA216" i="3" s="1"/>
  <c r="AB216" i="3" s="1"/>
  <c r="AC216" i="3" s="1"/>
  <c r="AD216" i="3" s="1"/>
  <c r="AE216" i="3" s="1"/>
  <c r="AF216" i="3" s="1"/>
  <c r="AG216" i="3" s="1"/>
  <c r="AH216" i="3" s="1"/>
  <c r="AI216" i="3" s="1"/>
  <c r="AJ216" i="3" s="1"/>
  <c r="AK216" i="3" s="1"/>
  <c r="AL216" i="3" s="1"/>
  <c r="AM216" i="3" s="1"/>
  <c r="AN216" i="3" s="1"/>
  <c r="AO216" i="3" s="1"/>
  <c r="AP216" i="3" s="1"/>
  <c r="AQ216" i="3" s="1"/>
  <c r="AR216" i="3" s="1"/>
  <c r="AS216" i="3" s="1"/>
  <c r="AT216" i="3" s="1"/>
  <c r="AU216" i="3" s="1"/>
  <c r="AV216" i="3" s="1"/>
  <c r="AW216" i="3" s="1"/>
  <c r="AX216" i="3" s="1"/>
  <c r="AY216" i="3" s="1"/>
  <c r="AZ216" i="3" s="1"/>
  <c r="BA216" i="3" s="1"/>
  <c r="BB216" i="3" s="1"/>
  <c r="BC216" i="3" s="1"/>
  <c r="BD216" i="3" s="1"/>
  <c r="L234" i="3"/>
  <c r="M234" i="3" s="1"/>
  <c r="N234" i="3" s="1"/>
  <c r="O234" i="3" s="1"/>
  <c r="P234" i="3" s="1"/>
  <c r="Q234" i="3" s="1"/>
  <c r="R234" i="3" s="1"/>
  <c r="S234" i="3" s="1"/>
  <c r="T234" i="3" s="1"/>
  <c r="U234" i="3" s="1"/>
  <c r="V234" i="3" s="1"/>
  <c r="W234" i="3" s="1"/>
  <c r="X234" i="3" s="1"/>
  <c r="Y234" i="3" s="1"/>
  <c r="Z234" i="3" s="1"/>
  <c r="AA234" i="3" s="1"/>
  <c r="AB234" i="3" s="1"/>
  <c r="AC234" i="3" s="1"/>
  <c r="AD234" i="3" s="1"/>
  <c r="AE234" i="3" s="1"/>
  <c r="AF234" i="3" s="1"/>
  <c r="AG234" i="3" s="1"/>
  <c r="AH234" i="3" s="1"/>
  <c r="AI234" i="3" s="1"/>
  <c r="AJ234" i="3" s="1"/>
  <c r="AK234" i="3" s="1"/>
  <c r="AL234" i="3" s="1"/>
  <c r="AM234" i="3" s="1"/>
  <c r="AN234" i="3" s="1"/>
  <c r="AO234" i="3" s="1"/>
  <c r="AP234" i="3" s="1"/>
  <c r="AQ234" i="3" s="1"/>
  <c r="AR234" i="3" s="1"/>
  <c r="AS234" i="3" s="1"/>
  <c r="AT234" i="3" s="1"/>
  <c r="AU234" i="3" s="1"/>
  <c r="AV234" i="3" s="1"/>
  <c r="AW234" i="3" s="1"/>
  <c r="AX234" i="3" s="1"/>
  <c r="AY234" i="3" s="1"/>
  <c r="AZ234" i="3" s="1"/>
  <c r="BA234" i="3" s="1"/>
  <c r="BB234" i="3" s="1"/>
  <c r="BC234" i="3" s="1"/>
  <c r="BD234" i="3" s="1"/>
  <c r="L252" i="3"/>
  <c r="M252" i="3" s="1"/>
  <c r="N252" i="3" s="1"/>
  <c r="O252" i="3" s="1"/>
  <c r="P252" i="3" s="1"/>
  <c r="Q252" i="3" s="1"/>
  <c r="R252" i="3" s="1"/>
  <c r="S252" i="3" s="1"/>
  <c r="T252" i="3" s="1"/>
  <c r="U252" i="3" s="1"/>
  <c r="V252" i="3" s="1"/>
  <c r="W252" i="3" s="1"/>
  <c r="X252" i="3" s="1"/>
  <c r="Y252" i="3" s="1"/>
  <c r="Z252" i="3" s="1"/>
  <c r="AA252" i="3" s="1"/>
  <c r="AB252" i="3" s="1"/>
  <c r="AC252" i="3" s="1"/>
  <c r="AD252" i="3" s="1"/>
  <c r="AE252" i="3" s="1"/>
  <c r="AF252" i="3" s="1"/>
  <c r="AG252" i="3" s="1"/>
  <c r="AH252" i="3" s="1"/>
  <c r="AI252" i="3" s="1"/>
  <c r="AJ252" i="3" s="1"/>
  <c r="AK252" i="3" s="1"/>
  <c r="AL252" i="3" s="1"/>
  <c r="AM252" i="3" s="1"/>
  <c r="AN252" i="3" s="1"/>
  <c r="AO252" i="3" s="1"/>
  <c r="AP252" i="3" s="1"/>
  <c r="AQ252" i="3" s="1"/>
  <c r="AR252" i="3" s="1"/>
  <c r="AS252" i="3" s="1"/>
  <c r="AT252" i="3" s="1"/>
  <c r="AU252" i="3" s="1"/>
  <c r="AV252" i="3" s="1"/>
  <c r="AW252" i="3" s="1"/>
  <c r="AX252" i="3" s="1"/>
  <c r="AY252" i="3" s="1"/>
  <c r="AZ252" i="3" s="1"/>
  <c r="BA252" i="3" s="1"/>
  <c r="BB252" i="3" s="1"/>
  <c r="BC252" i="3" s="1"/>
  <c r="BD252" i="3" s="1"/>
  <c r="L92" i="3"/>
  <c r="L164" i="3"/>
  <c r="L270" i="3"/>
  <c r="L64" i="3"/>
  <c r="M64" i="3" s="1"/>
  <c r="N64" i="3" s="1"/>
  <c r="O64" i="3" s="1"/>
  <c r="P64" i="3" s="1"/>
  <c r="Q64" i="3" s="1"/>
  <c r="R64" i="3" s="1"/>
  <c r="S64" i="3" s="1"/>
  <c r="T64" i="3" s="1"/>
  <c r="U64" i="3" s="1"/>
  <c r="V64" i="3" s="1"/>
  <c r="W64" i="3" s="1"/>
  <c r="X64" i="3" s="1"/>
  <c r="Y64" i="3" s="1"/>
  <c r="Z64" i="3" s="1"/>
  <c r="AA64" i="3" s="1"/>
  <c r="AB64" i="3" s="1"/>
  <c r="AC64" i="3" s="1"/>
  <c r="AD64" i="3" s="1"/>
  <c r="AE64" i="3" s="1"/>
  <c r="AF64" i="3" s="1"/>
  <c r="AG64" i="3" s="1"/>
  <c r="AH64" i="3" s="1"/>
  <c r="AI64" i="3" s="1"/>
  <c r="AJ64" i="3" s="1"/>
  <c r="AK64" i="3" s="1"/>
  <c r="AL64" i="3" s="1"/>
  <c r="AM64" i="3" s="1"/>
  <c r="AN64" i="3" s="1"/>
  <c r="AO64" i="3" s="1"/>
  <c r="AP64" i="3" s="1"/>
  <c r="AQ64" i="3" s="1"/>
  <c r="AR64" i="3" s="1"/>
  <c r="AS64" i="3" s="1"/>
  <c r="AT64" i="3" s="1"/>
  <c r="AU64" i="3" s="1"/>
  <c r="AV64" i="3" s="1"/>
  <c r="AW64" i="3" s="1"/>
  <c r="AX64" i="3" s="1"/>
  <c r="AY64" i="3" s="1"/>
  <c r="AZ64" i="3" s="1"/>
  <c r="BA64" i="3" s="1"/>
  <c r="BB64" i="3" s="1"/>
  <c r="BC64" i="3" s="1"/>
  <c r="BD64" i="3" s="1"/>
  <c r="L50" i="3"/>
  <c r="M50" i="3" s="1"/>
  <c r="N50" i="3" s="1"/>
  <c r="O50" i="3" s="1"/>
  <c r="P50" i="3" s="1"/>
  <c r="Q50" i="3" s="1"/>
  <c r="R50" i="3" s="1"/>
  <c r="S50" i="3" s="1"/>
  <c r="T50" i="3" s="1"/>
  <c r="U50" i="3" s="1"/>
  <c r="V50" i="3" s="1"/>
  <c r="W50" i="3" s="1"/>
  <c r="X50" i="3" s="1"/>
  <c r="Y50" i="3" s="1"/>
  <c r="Z50" i="3" s="1"/>
  <c r="AA50" i="3" s="1"/>
  <c r="AB50" i="3" s="1"/>
  <c r="AC50" i="3" s="1"/>
  <c r="AD50" i="3" s="1"/>
  <c r="AE50" i="3" s="1"/>
  <c r="AF50" i="3" s="1"/>
  <c r="AG50" i="3" s="1"/>
  <c r="AH50" i="3" s="1"/>
  <c r="AI50" i="3" s="1"/>
  <c r="AJ50" i="3" s="1"/>
  <c r="AK50" i="3" s="1"/>
  <c r="AL50" i="3" s="1"/>
  <c r="AM50" i="3" s="1"/>
  <c r="AN50" i="3" s="1"/>
  <c r="AO50" i="3" s="1"/>
  <c r="AP50" i="3" s="1"/>
  <c r="AQ50" i="3" s="1"/>
  <c r="AR50" i="3" s="1"/>
  <c r="AS50" i="3" s="1"/>
  <c r="AT50" i="3" s="1"/>
  <c r="AU50" i="3" s="1"/>
  <c r="AV50" i="3" s="1"/>
  <c r="AW50" i="3" s="1"/>
  <c r="AX50" i="3" s="1"/>
  <c r="AY50" i="3" s="1"/>
  <c r="AZ50" i="3" s="1"/>
  <c r="BA50" i="3" s="1"/>
  <c r="BB50" i="3" s="1"/>
  <c r="BC50" i="3" s="1"/>
  <c r="BD50" i="3" s="1"/>
  <c r="G70" i="14" l="1"/>
  <c r="G38" i="14"/>
  <c r="M92" i="3"/>
  <c r="N92" i="3" s="1"/>
  <c r="O92" i="3" s="1"/>
  <c r="P92" i="3" s="1"/>
  <c r="Q92" i="3" s="1"/>
  <c r="R92" i="3" s="1"/>
  <c r="S92" i="3" s="1"/>
  <c r="T92" i="3" s="1"/>
  <c r="U92" i="3" s="1"/>
  <c r="V92" i="3" s="1"/>
  <c r="W92" i="3" s="1"/>
  <c r="X92" i="3" s="1"/>
  <c r="Y92" i="3" s="1"/>
  <c r="Z92" i="3" s="1"/>
  <c r="AA92" i="3" s="1"/>
  <c r="AB92" i="3" s="1"/>
  <c r="AC92" i="3" s="1"/>
  <c r="AD92" i="3" s="1"/>
  <c r="AE92" i="3" s="1"/>
  <c r="AF92" i="3" s="1"/>
  <c r="AG92" i="3" s="1"/>
  <c r="AH92" i="3" s="1"/>
  <c r="AI92" i="3" s="1"/>
  <c r="AJ92" i="3" s="1"/>
  <c r="AK92" i="3" s="1"/>
  <c r="AL92" i="3" s="1"/>
  <c r="AM92" i="3" s="1"/>
  <c r="AN92" i="3" s="1"/>
  <c r="AO92" i="3" s="1"/>
  <c r="AP92" i="3" s="1"/>
  <c r="AQ92" i="3" s="1"/>
  <c r="AR92" i="3" s="1"/>
  <c r="AS92" i="3" s="1"/>
  <c r="AT92" i="3" s="1"/>
  <c r="AU92" i="3" s="1"/>
  <c r="AV92" i="3" s="1"/>
  <c r="AW92" i="3" s="1"/>
  <c r="AX92" i="3" s="1"/>
  <c r="AY92" i="3" s="1"/>
  <c r="AZ92" i="3" s="1"/>
  <c r="BA92" i="3" s="1"/>
  <c r="BB92" i="3" s="1"/>
  <c r="BC92" i="3" s="1"/>
  <c r="BD92" i="3" s="1"/>
  <c r="M270" i="3"/>
  <c r="N270" i="3" s="1"/>
  <c r="O270" i="3" s="1"/>
  <c r="P270" i="3" s="1"/>
  <c r="Q270" i="3" s="1"/>
  <c r="R270" i="3" s="1"/>
  <c r="S270" i="3" s="1"/>
  <c r="T270" i="3" s="1"/>
  <c r="U270" i="3" s="1"/>
  <c r="V270" i="3" s="1"/>
  <c r="W270" i="3" s="1"/>
  <c r="X270" i="3" s="1"/>
  <c r="Y270" i="3" s="1"/>
  <c r="Z270" i="3" s="1"/>
  <c r="AA270" i="3" s="1"/>
  <c r="AB270" i="3" s="1"/>
  <c r="AC270" i="3" s="1"/>
  <c r="AD270" i="3" s="1"/>
  <c r="AE270" i="3" s="1"/>
  <c r="AF270" i="3" s="1"/>
  <c r="AG270" i="3" s="1"/>
  <c r="AH270" i="3" s="1"/>
  <c r="AI270" i="3" s="1"/>
  <c r="AJ270" i="3" s="1"/>
  <c r="AK270" i="3" s="1"/>
  <c r="AL270" i="3" s="1"/>
  <c r="AM270" i="3" s="1"/>
  <c r="AN270" i="3" s="1"/>
  <c r="AO270" i="3" s="1"/>
  <c r="AP270" i="3" s="1"/>
  <c r="AQ270" i="3" s="1"/>
  <c r="AR270" i="3" s="1"/>
  <c r="AS270" i="3" s="1"/>
  <c r="AT270" i="3" s="1"/>
  <c r="AU270" i="3" s="1"/>
  <c r="AV270" i="3" s="1"/>
  <c r="AW270" i="3" s="1"/>
  <c r="AX270" i="3" s="1"/>
  <c r="AY270" i="3" s="1"/>
  <c r="AZ270" i="3" s="1"/>
  <c r="BA270" i="3" s="1"/>
  <c r="BB270" i="3" s="1"/>
  <c r="BC270" i="3" s="1"/>
  <c r="BD270" i="3" s="1"/>
  <c r="M164" i="3"/>
  <c r="N164" i="3" s="1"/>
  <c r="O164" i="3" s="1"/>
  <c r="P164" i="3" s="1"/>
  <c r="Q164" i="3" s="1"/>
  <c r="R164" i="3" s="1"/>
  <c r="S164" i="3" s="1"/>
  <c r="T164" i="3" s="1"/>
  <c r="U164" i="3" s="1"/>
  <c r="V164" i="3" s="1"/>
  <c r="W164" i="3" s="1"/>
  <c r="X164" i="3" s="1"/>
  <c r="Y164" i="3" s="1"/>
  <c r="Z164" i="3" s="1"/>
  <c r="AA164" i="3" s="1"/>
  <c r="AB164" i="3" s="1"/>
  <c r="AC164" i="3" s="1"/>
  <c r="AD164" i="3" s="1"/>
  <c r="AE164" i="3" s="1"/>
  <c r="AF164" i="3" s="1"/>
  <c r="AG164" i="3" s="1"/>
  <c r="AH164" i="3" s="1"/>
  <c r="AI164" i="3" s="1"/>
  <c r="AJ164" i="3" s="1"/>
  <c r="AK164" i="3" s="1"/>
  <c r="AL164" i="3" s="1"/>
  <c r="AM164" i="3" s="1"/>
  <c r="AN164" i="3" s="1"/>
  <c r="AO164" i="3" s="1"/>
  <c r="AP164" i="3" s="1"/>
  <c r="AQ164" i="3" s="1"/>
  <c r="AR164" i="3" s="1"/>
  <c r="AS164" i="3" s="1"/>
  <c r="AT164" i="3" s="1"/>
  <c r="AU164" i="3" s="1"/>
  <c r="AV164" i="3" s="1"/>
  <c r="AW164" i="3" s="1"/>
  <c r="AX164" i="3" s="1"/>
  <c r="AY164" i="3" s="1"/>
  <c r="AZ164" i="3" s="1"/>
  <c r="BA164" i="3" s="1"/>
  <c r="BB164" i="3" s="1"/>
  <c r="BC164" i="3" s="1"/>
  <c r="BD164" i="3" s="1"/>
  <c r="L36" i="3"/>
  <c r="M36" i="3" s="1"/>
  <c r="N36" i="3" s="1"/>
  <c r="O36" i="3" s="1"/>
  <c r="P36" i="3" s="1"/>
  <c r="Q36" i="3" s="1"/>
  <c r="R36" i="3" s="1"/>
  <c r="S36" i="3" s="1"/>
  <c r="T36" i="3" s="1"/>
  <c r="U36" i="3" s="1"/>
  <c r="V36" i="3" s="1"/>
  <c r="W36" i="3" s="1"/>
  <c r="X36" i="3" s="1"/>
  <c r="Y36" i="3" s="1"/>
  <c r="Z36" i="3" s="1"/>
  <c r="AA36" i="3" s="1"/>
  <c r="AB36" i="3" s="1"/>
  <c r="AC36" i="3" s="1"/>
  <c r="AD36" i="3" s="1"/>
  <c r="AE36" i="3" s="1"/>
  <c r="AF36" i="3" s="1"/>
  <c r="AG36" i="3" s="1"/>
  <c r="AH36" i="3" s="1"/>
  <c r="AI36" i="3" s="1"/>
  <c r="AJ36" i="3" s="1"/>
  <c r="AK36" i="3" s="1"/>
  <c r="AL36" i="3" s="1"/>
  <c r="AM36" i="3" s="1"/>
  <c r="AN36" i="3" s="1"/>
  <c r="AO36" i="3" s="1"/>
  <c r="AP36" i="3" s="1"/>
  <c r="AQ36" i="3" s="1"/>
  <c r="AR36" i="3" s="1"/>
  <c r="AS36" i="3" s="1"/>
  <c r="AT36" i="3" s="1"/>
  <c r="AU36" i="3" s="1"/>
  <c r="AV36" i="3" s="1"/>
  <c r="AW36" i="3" s="1"/>
  <c r="AX36" i="3" s="1"/>
  <c r="AY36" i="3" s="1"/>
  <c r="AZ36" i="3" s="1"/>
  <c r="BA36" i="3" s="1"/>
  <c r="BB36" i="3" s="1"/>
  <c r="BC36" i="3" s="1"/>
  <c r="BD36" i="3" s="1"/>
  <c r="G71" i="14" l="1"/>
  <c r="G39" i="14"/>
  <c r="M186" i="15"/>
  <c r="N186" i="15"/>
  <c r="O186" i="15"/>
  <c r="R186" i="15"/>
  <c r="S186" i="15"/>
  <c r="U186" i="15"/>
  <c r="V186" i="15"/>
  <c r="W186" i="15"/>
  <c r="X186" i="15"/>
  <c r="Y186" i="15"/>
  <c r="Z186" i="15"/>
  <c r="AA186" i="15"/>
  <c r="AB186" i="15"/>
  <c r="AC186" i="15"/>
  <c r="AD186" i="15"/>
  <c r="AE186" i="15"/>
  <c r="AF186" i="15"/>
  <c r="AG186" i="15"/>
  <c r="AH186" i="15"/>
  <c r="AI186" i="15"/>
  <c r="AJ186" i="15"/>
  <c r="AK186" i="15"/>
  <c r="AL186" i="15"/>
  <c r="AM186" i="15"/>
  <c r="AN186" i="15"/>
  <c r="AO186" i="15"/>
  <c r="AP186" i="15"/>
  <c r="AQ186" i="15"/>
  <c r="AR186" i="15"/>
  <c r="AS186" i="15"/>
  <c r="AT186" i="15"/>
  <c r="AU186" i="15"/>
  <c r="AV186" i="15"/>
  <c r="AW186" i="15"/>
  <c r="AX186" i="15"/>
  <c r="AY186" i="15"/>
  <c r="AZ186" i="15"/>
  <c r="BA186" i="15"/>
  <c r="BB186" i="15"/>
  <c r="BC186" i="15"/>
  <c r="BD186" i="15"/>
  <c r="BE186" i="15"/>
  <c r="BF186" i="15"/>
  <c r="BG186" i="15"/>
  <c r="BH186" i="15"/>
  <c r="M172" i="15"/>
  <c r="N172" i="15"/>
  <c r="O172" i="15"/>
  <c r="R172" i="15"/>
  <c r="S172" i="15"/>
  <c r="U172" i="15"/>
  <c r="V172" i="15"/>
  <c r="W172" i="15"/>
  <c r="X172" i="15"/>
  <c r="Y172" i="15"/>
  <c r="Z172" i="15"/>
  <c r="AA172" i="15"/>
  <c r="AB172" i="15"/>
  <c r="AC172" i="15"/>
  <c r="AD172" i="15"/>
  <c r="AE172" i="15"/>
  <c r="AF172" i="15"/>
  <c r="AG172" i="15"/>
  <c r="AH172" i="15"/>
  <c r="AI172" i="15"/>
  <c r="AJ172" i="15"/>
  <c r="AK172" i="15"/>
  <c r="AL172" i="15"/>
  <c r="AM172" i="15"/>
  <c r="AN172" i="15"/>
  <c r="AO172" i="15"/>
  <c r="AP172" i="15"/>
  <c r="AQ172" i="15"/>
  <c r="AR172" i="15"/>
  <c r="AS172" i="15"/>
  <c r="AT172" i="15"/>
  <c r="AU172" i="15"/>
  <c r="AV172" i="15"/>
  <c r="AW172" i="15"/>
  <c r="AX172" i="15"/>
  <c r="AY172" i="15"/>
  <c r="AZ172" i="15"/>
  <c r="BA172" i="15"/>
  <c r="BB172" i="15"/>
  <c r="BC172" i="15"/>
  <c r="BD172" i="15"/>
  <c r="BE172" i="15"/>
  <c r="BF172" i="15"/>
  <c r="BG172" i="15"/>
  <c r="BH172" i="15"/>
  <c r="L172" i="15"/>
  <c r="L180" i="15" s="1"/>
  <c r="M158" i="15"/>
  <c r="N158" i="15"/>
  <c r="O158" i="15"/>
  <c r="R158" i="15"/>
  <c r="S158" i="15"/>
  <c r="U158" i="15"/>
  <c r="V158" i="15"/>
  <c r="W158" i="15"/>
  <c r="X158" i="15"/>
  <c r="Y158" i="15"/>
  <c r="Z158" i="15"/>
  <c r="AA158" i="15"/>
  <c r="AB158" i="15"/>
  <c r="AC158" i="15"/>
  <c r="AD158" i="15"/>
  <c r="AE158" i="15"/>
  <c r="AF158" i="15"/>
  <c r="AG158" i="15"/>
  <c r="AH158" i="15"/>
  <c r="AI158" i="15"/>
  <c r="AJ158" i="15"/>
  <c r="AK158" i="15"/>
  <c r="AL158" i="15"/>
  <c r="AM158" i="15"/>
  <c r="AN158" i="15"/>
  <c r="AO158" i="15"/>
  <c r="AP158" i="15"/>
  <c r="AQ158" i="15"/>
  <c r="AR158" i="15"/>
  <c r="AS158" i="15"/>
  <c r="AT158" i="15"/>
  <c r="AU158" i="15"/>
  <c r="AV158" i="15"/>
  <c r="AW158" i="15"/>
  <c r="AX158" i="15"/>
  <c r="AY158" i="15"/>
  <c r="AZ158" i="15"/>
  <c r="BA158" i="15"/>
  <c r="BB158" i="15"/>
  <c r="BC158" i="15"/>
  <c r="BD158" i="15"/>
  <c r="BE158" i="15"/>
  <c r="BF158" i="15"/>
  <c r="BG158" i="15"/>
  <c r="BH158" i="15"/>
  <c r="L158" i="15"/>
  <c r="L166" i="15" s="1"/>
  <c r="M142" i="15"/>
  <c r="N142" i="15"/>
  <c r="O142" i="15"/>
  <c r="R142" i="15"/>
  <c r="S142" i="15"/>
  <c r="U142" i="15"/>
  <c r="V142" i="15"/>
  <c r="W142" i="15"/>
  <c r="X142" i="15"/>
  <c r="Y142" i="15"/>
  <c r="Z142" i="15"/>
  <c r="AA142" i="15"/>
  <c r="AB142" i="15"/>
  <c r="AC142" i="15"/>
  <c r="AD142" i="15"/>
  <c r="AE142" i="15"/>
  <c r="AF142" i="15"/>
  <c r="AG142" i="15"/>
  <c r="AH142" i="15"/>
  <c r="AI142" i="15"/>
  <c r="AJ142" i="15"/>
  <c r="AK142" i="15"/>
  <c r="AL142" i="15"/>
  <c r="AM142" i="15"/>
  <c r="AN142" i="15"/>
  <c r="AO142" i="15"/>
  <c r="AP142" i="15"/>
  <c r="AQ142" i="15"/>
  <c r="AR142" i="15"/>
  <c r="AS142" i="15"/>
  <c r="AT142" i="15"/>
  <c r="AU142" i="15"/>
  <c r="AV142" i="15"/>
  <c r="AW142" i="15"/>
  <c r="AX142" i="15"/>
  <c r="AY142" i="15"/>
  <c r="AZ142" i="15"/>
  <c r="BA142" i="15"/>
  <c r="BB142" i="15"/>
  <c r="BC142" i="15"/>
  <c r="BD142" i="15"/>
  <c r="BE142" i="15"/>
  <c r="BF142" i="15"/>
  <c r="BG142" i="15"/>
  <c r="BH142" i="15"/>
  <c r="M143" i="15"/>
  <c r="N143" i="15"/>
  <c r="O143" i="15"/>
  <c r="R143" i="15"/>
  <c r="S143" i="15"/>
  <c r="U143" i="15"/>
  <c r="V143" i="15"/>
  <c r="W143" i="15"/>
  <c r="X143" i="15"/>
  <c r="Y143" i="15"/>
  <c r="Z143" i="15"/>
  <c r="AA143" i="15"/>
  <c r="AB143" i="15"/>
  <c r="AC143" i="15"/>
  <c r="AD143" i="15"/>
  <c r="AE143" i="15"/>
  <c r="AF143" i="15"/>
  <c r="AG143" i="15"/>
  <c r="AH143" i="15"/>
  <c r="AI143" i="15"/>
  <c r="AJ143" i="15"/>
  <c r="AK143" i="15"/>
  <c r="AL143" i="15"/>
  <c r="AM143" i="15"/>
  <c r="AN143" i="15"/>
  <c r="AO143" i="15"/>
  <c r="AP143" i="15"/>
  <c r="AQ143" i="15"/>
  <c r="AR143" i="15"/>
  <c r="AS143" i="15"/>
  <c r="AT143" i="15"/>
  <c r="AU143" i="15"/>
  <c r="AV143" i="15"/>
  <c r="AW143" i="15"/>
  <c r="AX143" i="15"/>
  <c r="AY143" i="15"/>
  <c r="AZ143" i="15"/>
  <c r="BA143" i="15"/>
  <c r="BB143" i="15"/>
  <c r="BC143" i="15"/>
  <c r="BD143" i="15"/>
  <c r="BE143" i="15"/>
  <c r="BF143" i="15"/>
  <c r="BG143" i="15"/>
  <c r="BH143" i="15"/>
  <c r="M144" i="15"/>
  <c r="N144" i="15"/>
  <c r="O144" i="15"/>
  <c r="R144" i="15"/>
  <c r="S144" i="15"/>
  <c r="U144" i="15"/>
  <c r="V144" i="15"/>
  <c r="W144" i="15"/>
  <c r="X144" i="15"/>
  <c r="Y144" i="15"/>
  <c r="Z144" i="15"/>
  <c r="AA144" i="15"/>
  <c r="AB144" i="15"/>
  <c r="AC144" i="15"/>
  <c r="AD144" i="15"/>
  <c r="AE144" i="15"/>
  <c r="AF144" i="15"/>
  <c r="AG144" i="15"/>
  <c r="AH144" i="15"/>
  <c r="AI144" i="15"/>
  <c r="AJ144" i="15"/>
  <c r="AK144" i="15"/>
  <c r="AL144" i="15"/>
  <c r="AM144" i="15"/>
  <c r="AN144" i="15"/>
  <c r="AO144" i="15"/>
  <c r="AP144" i="15"/>
  <c r="AQ144" i="15"/>
  <c r="AR144" i="15"/>
  <c r="AS144" i="15"/>
  <c r="AT144" i="15"/>
  <c r="AU144" i="15"/>
  <c r="AV144" i="15"/>
  <c r="AW144" i="15"/>
  <c r="AX144" i="15"/>
  <c r="AY144" i="15"/>
  <c r="AZ144" i="15"/>
  <c r="BA144" i="15"/>
  <c r="BB144" i="15"/>
  <c r="BC144" i="15"/>
  <c r="BD144" i="15"/>
  <c r="BE144" i="15"/>
  <c r="BF144" i="15"/>
  <c r="BG144" i="15"/>
  <c r="BH144" i="15"/>
  <c r="M145" i="15"/>
  <c r="N145" i="15"/>
  <c r="O145" i="15"/>
  <c r="R145" i="15"/>
  <c r="S145" i="15"/>
  <c r="U145" i="15"/>
  <c r="V145" i="15"/>
  <c r="W145" i="15"/>
  <c r="X145" i="15"/>
  <c r="Y145" i="15"/>
  <c r="Z145" i="15"/>
  <c r="AA145" i="15"/>
  <c r="AB145" i="15"/>
  <c r="AC145" i="15"/>
  <c r="AD145" i="15"/>
  <c r="AE145" i="15"/>
  <c r="AF145" i="15"/>
  <c r="AG145" i="15"/>
  <c r="AH145" i="15"/>
  <c r="AI145" i="15"/>
  <c r="AJ145" i="15"/>
  <c r="AK145" i="15"/>
  <c r="AL145" i="15"/>
  <c r="AM145" i="15"/>
  <c r="AN145" i="15"/>
  <c r="AO145" i="15"/>
  <c r="AP145" i="15"/>
  <c r="AQ145" i="15"/>
  <c r="AR145" i="15"/>
  <c r="AS145" i="15"/>
  <c r="AT145" i="15"/>
  <c r="AU145" i="15"/>
  <c r="AV145" i="15"/>
  <c r="AW145" i="15"/>
  <c r="AX145" i="15"/>
  <c r="AY145" i="15"/>
  <c r="AZ145" i="15"/>
  <c r="BA145" i="15"/>
  <c r="BB145" i="15"/>
  <c r="BC145" i="15"/>
  <c r="BD145" i="15"/>
  <c r="BE145" i="15"/>
  <c r="BF145" i="15"/>
  <c r="BG145" i="15"/>
  <c r="BH145" i="15"/>
  <c r="M146" i="15"/>
  <c r="N146" i="15"/>
  <c r="O146" i="15"/>
  <c r="R146" i="15"/>
  <c r="S146" i="15"/>
  <c r="U146" i="15"/>
  <c r="V146" i="15"/>
  <c r="W146" i="15"/>
  <c r="X146" i="15"/>
  <c r="Y146" i="15"/>
  <c r="Z146" i="15"/>
  <c r="AA146" i="15"/>
  <c r="AB146" i="15"/>
  <c r="AC146" i="15"/>
  <c r="AD146" i="15"/>
  <c r="AE146" i="15"/>
  <c r="AF146" i="15"/>
  <c r="AG146" i="15"/>
  <c r="AH146" i="15"/>
  <c r="AI146" i="15"/>
  <c r="AJ146" i="15"/>
  <c r="AK146" i="15"/>
  <c r="AL146" i="15"/>
  <c r="AM146" i="15"/>
  <c r="AN146" i="15"/>
  <c r="AO146" i="15"/>
  <c r="AP146" i="15"/>
  <c r="AQ146" i="15"/>
  <c r="AR146" i="15"/>
  <c r="AS146" i="15"/>
  <c r="AT146" i="15"/>
  <c r="AU146" i="15"/>
  <c r="AV146" i="15"/>
  <c r="AW146" i="15"/>
  <c r="AX146" i="15"/>
  <c r="AY146" i="15"/>
  <c r="AZ146" i="15"/>
  <c r="BA146" i="15"/>
  <c r="BB146" i="15"/>
  <c r="BC146" i="15"/>
  <c r="BD146" i="15"/>
  <c r="BE146" i="15"/>
  <c r="BF146" i="15"/>
  <c r="BG146" i="15"/>
  <c r="BH146" i="15"/>
  <c r="L143" i="15"/>
  <c r="L144" i="15"/>
  <c r="L145" i="15"/>
  <c r="L146" i="15"/>
  <c r="L142" i="15"/>
  <c r="G72" i="14" l="1"/>
  <c r="G40" i="14"/>
  <c r="M91" i="15"/>
  <c r="R91" i="15"/>
  <c r="S91" i="15"/>
  <c r="U91" i="15"/>
  <c r="V91" i="15"/>
  <c r="W91" i="15"/>
  <c r="X91" i="15"/>
  <c r="Y91" i="15"/>
  <c r="Z91" i="15"/>
  <c r="AA91" i="15"/>
  <c r="AB91" i="15"/>
  <c r="AC91" i="15"/>
  <c r="AD91" i="15"/>
  <c r="AE91" i="15"/>
  <c r="AF91" i="15"/>
  <c r="AG91" i="15"/>
  <c r="AH91" i="15"/>
  <c r="AI91" i="15"/>
  <c r="AJ91" i="15"/>
  <c r="AK91" i="15"/>
  <c r="AL91" i="15"/>
  <c r="AM91" i="15"/>
  <c r="AN91" i="15"/>
  <c r="AO91" i="15"/>
  <c r="AP91" i="15"/>
  <c r="AQ91" i="15"/>
  <c r="AR91" i="15"/>
  <c r="AS91" i="15"/>
  <c r="AT91" i="15"/>
  <c r="AU91" i="15"/>
  <c r="AV91" i="15"/>
  <c r="AW91" i="15"/>
  <c r="AX91" i="15"/>
  <c r="AY91" i="15"/>
  <c r="AZ91" i="15"/>
  <c r="BA91" i="15"/>
  <c r="BB91" i="15"/>
  <c r="BC91" i="15"/>
  <c r="BD91" i="15"/>
  <c r="BE91" i="15"/>
  <c r="BF91" i="15"/>
  <c r="BG91" i="15"/>
  <c r="BH91" i="15"/>
  <c r="L84" i="15"/>
  <c r="G73" i="14" l="1"/>
  <c r="G41" i="14"/>
  <c r="B22" i="15"/>
  <c r="G74" i="14" l="1"/>
  <c r="G42" i="14"/>
  <c r="M166" i="1"/>
  <c r="U166" i="1"/>
  <c r="AC166" i="1"/>
  <c r="AK166" i="1"/>
  <c r="AS166" i="1"/>
  <c r="BA166" i="1"/>
  <c r="L166" i="1"/>
  <c r="BH166" i="1"/>
  <c r="N166" i="1"/>
  <c r="V166" i="1"/>
  <c r="AD166" i="1"/>
  <c r="AL166" i="1"/>
  <c r="AT166" i="1"/>
  <c r="BB166" i="1"/>
  <c r="AJ166" i="1"/>
  <c r="O166" i="1"/>
  <c r="W166" i="1"/>
  <c r="AE166" i="1"/>
  <c r="AM166" i="1"/>
  <c r="AU166" i="1"/>
  <c r="BC166" i="1"/>
  <c r="AZ166" i="1"/>
  <c r="P166" i="1"/>
  <c r="P76" i="15" s="1"/>
  <c r="X166" i="1"/>
  <c r="AF166" i="1"/>
  <c r="AN166" i="1"/>
  <c r="AV166" i="1"/>
  <c r="BD166" i="1"/>
  <c r="AB166" i="1"/>
  <c r="Q166" i="1"/>
  <c r="Q76" i="15" s="1"/>
  <c r="Y166" i="1"/>
  <c r="AG166" i="1"/>
  <c r="AO166" i="1"/>
  <c r="AW166" i="1"/>
  <c r="BE166" i="1"/>
  <c r="AR166" i="1"/>
  <c r="R166" i="1"/>
  <c r="Z166" i="1"/>
  <c r="AH166" i="1"/>
  <c r="AP166" i="1"/>
  <c r="AX166" i="1"/>
  <c r="BF166" i="1"/>
  <c r="S166" i="1"/>
  <c r="AA166" i="1"/>
  <c r="AI166" i="1"/>
  <c r="AQ166" i="1"/>
  <c r="AY166" i="1"/>
  <c r="BG166" i="1"/>
  <c r="T166" i="1"/>
  <c r="T76" i="15" s="1"/>
  <c r="BH164" i="1"/>
  <c r="B26" i="15"/>
  <c r="B67" i="15" s="1"/>
  <c r="G75" i="14" l="1"/>
  <c r="G43" i="14"/>
  <c r="BH56" i="15"/>
  <c r="BG76" i="15"/>
  <c r="AP76" i="15"/>
  <c r="AG76" i="15"/>
  <c r="X76" i="15"/>
  <c r="O76" i="15"/>
  <c r="BH76" i="15"/>
  <c r="AY76" i="15"/>
  <c r="AH76" i="15"/>
  <c r="Y76" i="15"/>
  <c r="AJ76" i="15"/>
  <c r="L76" i="15"/>
  <c r="AQ76" i="15"/>
  <c r="Z76" i="15"/>
  <c r="AZ76" i="15"/>
  <c r="BB76" i="15"/>
  <c r="BA76" i="15"/>
  <c r="AI76" i="15"/>
  <c r="R76" i="15"/>
  <c r="AB76" i="15"/>
  <c r="BC76" i="15"/>
  <c r="AT76" i="15"/>
  <c r="AS76" i="15"/>
  <c r="AA76" i="15"/>
  <c r="AR76" i="15"/>
  <c r="BD76" i="15"/>
  <c r="AU76" i="15"/>
  <c r="AL76" i="15"/>
  <c r="AK76" i="15"/>
  <c r="S76" i="15"/>
  <c r="BE76" i="15"/>
  <c r="AV76" i="15"/>
  <c r="AM76" i="15"/>
  <c r="AD76" i="15"/>
  <c r="AC76" i="15"/>
  <c r="BF76" i="15"/>
  <c r="AW76" i="15"/>
  <c r="AN76" i="15"/>
  <c r="AE76" i="15"/>
  <c r="V76" i="15"/>
  <c r="U76" i="15"/>
  <c r="AX76" i="15"/>
  <c r="AO76" i="15"/>
  <c r="AF76" i="15"/>
  <c r="W76" i="15"/>
  <c r="N76" i="15"/>
  <c r="M76" i="15"/>
  <c r="Z164" i="1"/>
  <c r="Q164" i="1"/>
  <c r="Q56" i="15" s="1"/>
  <c r="Y164" i="1"/>
  <c r="AI164" i="1"/>
  <c r="AA164" i="1"/>
  <c r="AJ164" i="1"/>
  <c r="AB164" i="1"/>
  <c r="AR164" i="1"/>
  <c r="R164" i="1"/>
  <c r="AK164" i="1"/>
  <c r="AG164" i="1"/>
  <c r="AQ164" i="1"/>
  <c r="AF164" i="1"/>
  <c r="AO164" i="1"/>
  <c r="AP164" i="1"/>
  <c r="AY164" i="1"/>
  <c r="AZ164" i="1"/>
  <c r="W164" i="1"/>
  <c r="BD164" i="1"/>
  <c r="AS164" i="1"/>
  <c r="X164" i="1"/>
  <c r="AH164" i="1"/>
  <c r="BA164" i="1"/>
  <c r="N164" i="1"/>
  <c r="O164" i="1"/>
  <c r="P164" i="1"/>
  <c r="P56" i="15" s="1"/>
  <c r="V164" i="1"/>
  <c r="AN164" i="1"/>
  <c r="AW164" i="1"/>
  <c r="AX164" i="1"/>
  <c r="BG164" i="1"/>
  <c r="AD164" i="1"/>
  <c r="AE164" i="1"/>
  <c r="AV164" i="1"/>
  <c r="BE164" i="1"/>
  <c r="BF164" i="1"/>
  <c r="M164" i="1"/>
  <c r="AL164" i="1"/>
  <c r="AM164" i="1"/>
  <c r="T164" i="1"/>
  <c r="T56" i="15" s="1"/>
  <c r="U164" i="1"/>
  <c r="AT164" i="1"/>
  <c r="AU164" i="1"/>
  <c r="S164" i="1"/>
  <c r="AC164" i="1"/>
  <c r="BB164" i="1"/>
  <c r="BC164" i="1"/>
  <c r="B105" i="15"/>
  <c r="B154" i="15" s="1"/>
  <c r="G76" i="14" l="1"/>
  <c r="G44" i="14"/>
  <c r="BF56" i="15"/>
  <c r="AN56" i="15"/>
  <c r="AS56" i="15"/>
  <c r="AQ56" i="15"/>
  <c r="AI56" i="15"/>
  <c r="V56" i="15"/>
  <c r="BD56" i="15"/>
  <c r="AG56" i="15"/>
  <c r="Y56" i="15"/>
  <c r="AT56" i="15"/>
  <c r="AV56" i="15"/>
  <c r="W56" i="15"/>
  <c r="AK56" i="15"/>
  <c r="U56" i="15"/>
  <c r="AE56" i="15"/>
  <c r="O56" i="15"/>
  <c r="AZ56" i="15"/>
  <c r="R56" i="15"/>
  <c r="Z56" i="15"/>
  <c r="BE56" i="15"/>
  <c r="BC56" i="15"/>
  <c r="L56" i="15"/>
  <c r="AD56" i="15"/>
  <c r="N56" i="15"/>
  <c r="AY56" i="15"/>
  <c r="AR56" i="15"/>
  <c r="AU56" i="15"/>
  <c r="AM56" i="15"/>
  <c r="AP56" i="15"/>
  <c r="AB56" i="15"/>
  <c r="BG56" i="15"/>
  <c r="AC56" i="15"/>
  <c r="AL56" i="15"/>
  <c r="AX56" i="15"/>
  <c r="AH56" i="15"/>
  <c r="AO56" i="15"/>
  <c r="AJ56" i="15"/>
  <c r="BB56" i="15"/>
  <c r="BA56" i="15"/>
  <c r="S56" i="15"/>
  <c r="M56" i="15"/>
  <c r="AW56" i="15"/>
  <c r="X56" i="15"/>
  <c r="AF56" i="15"/>
  <c r="AA56" i="15"/>
  <c r="B215" i="15"/>
  <c r="B263" i="15" s="1"/>
  <c r="B20" i="18"/>
  <c r="BH2" i="18"/>
  <c r="BG2" i="18"/>
  <c r="BF2" i="18"/>
  <c r="BE2" i="18"/>
  <c r="BD2" i="18"/>
  <c r="BC2" i="18"/>
  <c r="BB2" i="18"/>
  <c r="BA2" i="18"/>
  <c r="AZ2" i="18"/>
  <c r="AY2" i="18"/>
  <c r="AX2" i="18"/>
  <c r="AW2" i="18"/>
  <c r="AV2" i="18"/>
  <c r="AU2" i="18"/>
  <c r="AT2" i="18"/>
  <c r="AS2" i="18"/>
  <c r="AR2" i="18"/>
  <c r="AQ2" i="18"/>
  <c r="AP2" i="18"/>
  <c r="AO2" i="18"/>
  <c r="AN2" i="18"/>
  <c r="AM2" i="18"/>
  <c r="AL2" i="18"/>
  <c r="AK2" i="18"/>
  <c r="AJ2" i="18"/>
  <c r="AI2" i="18"/>
  <c r="AH2" i="18"/>
  <c r="AG2" i="18"/>
  <c r="AF2" i="18"/>
  <c r="AE2" i="18"/>
  <c r="AD2" i="18"/>
  <c r="AC2" i="18"/>
  <c r="AB2" i="18"/>
  <c r="AA2" i="18"/>
  <c r="Z2" i="18"/>
  <c r="Y2" i="18"/>
  <c r="X2" i="18"/>
  <c r="W2" i="18"/>
  <c r="V2" i="18"/>
  <c r="U2" i="18"/>
  <c r="T2" i="18"/>
  <c r="S2" i="18"/>
  <c r="R2" i="18"/>
  <c r="Q2" i="18"/>
  <c r="P2" i="18"/>
  <c r="O2" i="18"/>
  <c r="N2" i="18"/>
  <c r="M2" i="18"/>
  <c r="L2" i="18"/>
  <c r="K2" i="18"/>
  <c r="BH1" i="18"/>
  <c r="BG1" i="18"/>
  <c r="BF1" i="18"/>
  <c r="BE1" i="18"/>
  <c r="BD1" i="18"/>
  <c r="BC1" i="18"/>
  <c r="BB1" i="18"/>
  <c r="BA1" i="18"/>
  <c r="AZ1" i="18"/>
  <c r="AY1" i="18"/>
  <c r="AX1" i="18"/>
  <c r="AW1" i="18"/>
  <c r="AV1" i="18"/>
  <c r="AU1" i="18"/>
  <c r="AT1" i="18"/>
  <c r="AS1" i="18"/>
  <c r="AR1" i="18"/>
  <c r="AQ1" i="18"/>
  <c r="AP1" i="18"/>
  <c r="AO1" i="18"/>
  <c r="AN1" i="18"/>
  <c r="AM1" i="18"/>
  <c r="AL1" i="18"/>
  <c r="AK1" i="18"/>
  <c r="AJ1" i="18"/>
  <c r="AI1" i="18"/>
  <c r="AH1" i="18"/>
  <c r="AG1" i="18"/>
  <c r="AF1" i="18"/>
  <c r="AE1" i="18"/>
  <c r="AD1" i="18"/>
  <c r="AC1" i="18"/>
  <c r="AB1" i="18"/>
  <c r="AA1" i="18"/>
  <c r="Z1" i="18"/>
  <c r="Y1" i="18"/>
  <c r="X1" i="18"/>
  <c r="W1" i="18"/>
  <c r="V1" i="18"/>
  <c r="U1" i="18"/>
  <c r="T1" i="18"/>
  <c r="S1" i="18"/>
  <c r="R1" i="18"/>
  <c r="Q1" i="18"/>
  <c r="P1" i="18"/>
  <c r="O1" i="18"/>
  <c r="N1" i="18"/>
  <c r="M1" i="18"/>
  <c r="L1" i="18"/>
  <c r="K1" i="18"/>
  <c r="G77" i="14" l="1"/>
  <c r="G45" i="14"/>
  <c r="B299" i="15"/>
  <c r="C22" i="18"/>
  <c r="C27" i="18" s="1"/>
  <c r="L30" i="15"/>
  <c r="L71" i="15" l="1"/>
  <c r="L50" i="15"/>
  <c r="G78" i="14"/>
  <c r="G46" i="14"/>
  <c r="B319" i="15"/>
  <c r="C37" i="18"/>
  <c r="BH2" i="15"/>
  <c r="BG2" i="15"/>
  <c r="BF2" i="15"/>
  <c r="BE2" i="15"/>
  <c r="BD2" i="15"/>
  <c r="BC2" i="15"/>
  <c r="BB2" i="15"/>
  <c r="BA2" i="15"/>
  <c r="AZ2" i="15"/>
  <c r="AY2" i="15"/>
  <c r="AX2" i="15"/>
  <c r="AW2" i="15"/>
  <c r="AV2" i="15"/>
  <c r="AU2" i="15"/>
  <c r="AT2" i="15"/>
  <c r="AS2" i="15"/>
  <c r="AR2" i="15"/>
  <c r="AQ2" i="15"/>
  <c r="AP2" i="15"/>
  <c r="AO2" i="15"/>
  <c r="AN2" i="15"/>
  <c r="AM2" i="15"/>
  <c r="AL2" i="15"/>
  <c r="AK2" i="15"/>
  <c r="AJ2" i="15"/>
  <c r="AI2" i="15"/>
  <c r="AH2" i="15"/>
  <c r="AG2" i="15"/>
  <c r="AF2" i="15"/>
  <c r="AE2" i="15"/>
  <c r="AD2" i="15"/>
  <c r="AC2" i="15"/>
  <c r="AB2" i="15"/>
  <c r="AA2" i="15"/>
  <c r="Z2" i="15"/>
  <c r="Y2" i="15"/>
  <c r="X2" i="15"/>
  <c r="W2" i="15"/>
  <c r="V2" i="15"/>
  <c r="U2" i="15"/>
  <c r="S2" i="15"/>
  <c r="R2" i="15"/>
  <c r="O2" i="15"/>
  <c r="N2" i="15"/>
  <c r="L2" i="15"/>
  <c r="K2" i="15"/>
  <c r="BH1" i="15"/>
  <c r="BG1" i="15"/>
  <c r="BF1" i="15"/>
  <c r="BE1" i="15"/>
  <c r="BD1" i="15"/>
  <c r="BC1" i="15"/>
  <c r="BB1" i="15"/>
  <c r="BA1" i="15"/>
  <c r="AZ1" i="15"/>
  <c r="AY1" i="15"/>
  <c r="AX1" i="15"/>
  <c r="AW1" i="15"/>
  <c r="AV1" i="15"/>
  <c r="AU1" i="15"/>
  <c r="AT1" i="15"/>
  <c r="AS1" i="15"/>
  <c r="AR1" i="15"/>
  <c r="AQ1" i="15"/>
  <c r="AP1" i="15"/>
  <c r="AO1" i="15"/>
  <c r="AN1" i="15"/>
  <c r="AM1" i="15"/>
  <c r="AL1" i="15"/>
  <c r="AK1" i="15"/>
  <c r="AJ1" i="15"/>
  <c r="AI1" i="15"/>
  <c r="AH1" i="15"/>
  <c r="AG1" i="15"/>
  <c r="AF1" i="15"/>
  <c r="AE1" i="15"/>
  <c r="AD1" i="15"/>
  <c r="AC1" i="15"/>
  <c r="AB1" i="15"/>
  <c r="AA1" i="15"/>
  <c r="Z1" i="15"/>
  <c r="Y1" i="15"/>
  <c r="X1" i="15"/>
  <c r="W1" i="15"/>
  <c r="V1" i="15"/>
  <c r="U1" i="15"/>
  <c r="S1" i="15"/>
  <c r="R1" i="15"/>
  <c r="O1" i="15"/>
  <c r="N1" i="15"/>
  <c r="M1" i="15"/>
  <c r="K1" i="15"/>
  <c r="N283" i="1"/>
  <c r="O283" i="1"/>
  <c r="P283" i="1"/>
  <c r="Q283" i="1"/>
  <c r="R283" i="1"/>
  <c r="S283" i="1"/>
  <c r="T283" i="1"/>
  <c r="U283" i="1"/>
  <c r="V283" i="1"/>
  <c r="W283" i="1"/>
  <c r="N284" i="1"/>
  <c r="O284" i="1"/>
  <c r="P284" i="1"/>
  <c r="Q284" i="1"/>
  <c r="R284" i="1"/>
  <c r="S284" i="1"/>
  <c r="T284" i="1"/>
  <c r="U284" i="1"/>
  <c r="V284" i="1"/>
  <c r="N285" i="1"/>
  <c r="O285" i="1"/>
  <c r="P285" i="1"/>
  <c r="Q285" i="1"/>
  <c r="R285" i="1"/>
  <c r="S285" i="1"/>
  <c r="T285" i="1"/>
  <c r="U285" i="1"/>
  <c r="N286" i="1"/>
  <c r="O286" i="1"/>
  <c r="P286" i="1"/>
  <c r="Q286" i="1"/>
  <c r="R286" i="1"/>
  <c r="S286" i="1"/>
  <c r="T286" i="1"/>
  <c r="N287" i="1"/>
  <c r="O287" i="1"/>
  <c r="P287" i="1"/>
  <c r="Q287" i="1"/>
  <c r="R287" i="1"/>
  <c r="S287" i="1"/>
  <c r="N288" i="1"/>
  <c r="O288" i="1"/>
  <c r="P288" i="1"/>
  <c r="Q288" i="1"/>
  <c r="R288" i="1"/>
  <c r="N289" i="1"/>
  <c r="O289" i="1"/>
  <c r="P289" i="1"/>
  <c r="Q289" i="1"/>
  <c r="N290" i="1"/>
  <c r="O290" i="1"/>
  <c r="P290" i="1"/>
  <c r="N291" i="1"/>
  <c r="M293" i="1"/>
  <c r="M292" i="1"/>
  <c r="M291" i="1"/>
  <c r="M290" i="1"/>
  <c r="M289" i="1"/>
  <c r="M288" i="1"/>
  <c r="M287" i="1"/>
  <c r="M286" i="1"/>
  <c r="M285" i="1"/>
  <c r="M284" i="1"/>
  <c r="M283" i="1"/>
  <c r="B20" i="14"/>
  <c r="BH2" i="14"/>
  <c r="BG2" i="14"/>
  <c r="BF2" i="14"/>
  <c r="BE2" i="14"/>
  <c r="BD2" i="14"/>
  <c r="BC2" i="14"/>
  <c r="BB2" i="14"/>
  <c r="BA2" i="14"/>
  <c r="AZ2" i="14"/>
  <c r="AY2" i="14"/>
  <c r="AX2" i="14"/>
  <c r="AW2" i="14"/>
  <c r="AV2" i="14"/>
  <c r="AU2" i="14"/>
  <c r="AT2" i="14"/>
  <c r="AS2" i="14"/>
  <c r="AR2" i="14"/>
  <c r="AQ2" i="14"/>
  <c r="AP2" i="14"/>
  <c r="AO2" i="14"/>
  <c r="AN2" i="14"/>
  <c r="AM2" i="14"/>
  <c r="AL2" i="14"/>
  <c r="AK2" i="14"/>
  <c r="AJ2" i="14"/>
  <c r="AI2" i="14"/>
  <c r="AH2" i="14"/>
  <c r="AG2" i="14"/>
  <c r="AF2" i="14"/>
  <c r="AE2" i="14"/>
  <c r="AD2" i="14"/>
  <c r="AC2" i="14"/>
  <c r="AB2" i="14"/>
  <c r="AA2" i="14"/>
  <c r="Z2" i="14"/>
  <c r="Y2" i="14"/>
  <c r="X2" i="14"/>
  <c r="W2" i="14"/>
  <c r="V2" i="14"/>
  <c r="U2" i="14"/>
  <c r="T2" i="14"/>
  <c r="S2" i="14"/>
  <c r="R2" i="14"/>
  <c r="Q2" i="14"/>
  <c r="P2" i="14"/>
  <c r="O2" i="14"/>
  <c r="N2" i="14"/>
  <c r="M2" i="14"/>
  <c r="L2" i="14"/>
  <c r="K2" i="14"/>
  <c r="BH1" i="14"/>
  <c r="BG1" i="14"/>
  <c r="BF1" i="14"/>
  <c r="BE1" i="14"/>
  <c r="BD1" i="14"/>
  <c r="BC1" i="14"/>
  <c r="BB1" i="14"/>
  <c r="BA1" i="14"/>
  <c r="AZ1" i="14"/>
  <c r="AY1" i="14"/>
  <c r="AX1" i="14"/>
  <c r="AW1" i="14"/>
  <c r="AV1" i="14"/>
  <c r="AU1" i="14"/>
  <c r="AT1" i="14"/>
  <c r="AS1" i="14"/>
  <c r="AR1" i="14"/>
  <c r="AQ1" i="14"/>
  <c r="AP1" i="14"/>
  <c r="AO1" i="14"/>
  <c r="AN1" i="14"/>
  <c r="AM1" i="14"/>
  <c r="AL1" i="14"/>
  <c r="AK1" i="14"/>
  <c r="AJ1" i="14"/>
  <c r="AI1" i="14"/>
  <c r="AH1" i="14"/>
  <c r="AG1" i="14"/>
  <c r="AF1" i="14"/>
  <c r="AE1" i="14"/>
  <c r="AD1" i="14"/>
  <c r="AC1" i="14"/>
  <c r="AB1" i="14"/>
  <c r="AA1" i="14"/>
  <c r="Z1" i="14"/>
  <c r="Y1" i="14"/>
  <c r="X1" i="14"/>
  <c r="W1" i="14"/>
  <c r="V1" i="14"/>
  <c r="U1" i="14"/>
  <c r="T1" i="14"/>
  <c r="S1" i="14"/>
  <c r="R1" i="14"/>
  <c r="Q1" i="14"/>
  <c r="P1" i="14"/>
  <c r="O1" i="14"/>
  <c r="N1" i="14"/>
  <c r="M1" i="14"/>
  <c r="L1" i="14"/>
  <c r="K1" i="14"/>
  <c r="G79" i="14" l="1"/>
  <c r="G47" i="14"/>
  <c r="J293" i="1"/>
  <c r="J292" i="1"/>
  <c r="J289" i="1"/>
  <c r="B85" i="14"/>
  <c r="C22" i="14"/>
  <c r="C54" i="14" s="1"/>
  <c r="C28" i="15"/>
  <c r="J288" i="1"/>
  <c r="J285" i="1"/>
  <c r="J284" i="1"/>
  <c r="J286" i="1"/>
  <c r="J287" i="1"/>
  <c r="J290" i="1"/>
  <c r="J291" i="1"/>
  <c r="J283" i="1"/>
  <c r="G80" i="14" l="1"/>
  <c r="G48" i="14"/>
  <c r="C47" i="15"/>
  <c r="C69" i="15" s="1"/>
  <c r="G81" i="14" l="1"/>
  <c r="G49" i="14"/>
  <c r="C81" i="15"/>
  <c r="G82" i="14" l="1"/>
  <c r="G50" i="14"/>
  <c r="C89" i="15"/>
  <c r="G83" i="14" l="1"/>
  <c r="G51" i="14"/>
  <c r="G52" i="14" s="1"/>
  <c r="H8" i="3" a="1"/>
  <c r="H8" i="3" s="1"/>
  <c r="B10" i="3"/>
  <c r="B18" i="3" l="1"/>
  <c r="B27" i="3" s="1"/>
  <c r="N270" i="1"/>
  <c r="O270" i="1"/>
  <c r="P270" i="1"/>
  <c r="Q270" i="1"/>
  <c r="R270" i="1"/>
  <c r="S270" i="1"/>
  <c r="T270" i="1"/>
  <c r="U270" i="1"/>
  <c r="V270" i="1"/>
  <c r="W270" i="1"/>
  <c r="X270" i="1"/>
  <c r="Y270" i="1"/>
  <c r="Z270" i="1"/>
  <c r="AA270" i="1"/>
  <c r="AB270" i="1"/>
  <c r="AC270" i="1"/>
  <c r="AD270" i="1"/>
  <c r="AE270" i="1"/>
  <c r="AF270" i="1"/>
  <c r="AG270" i="1"/>
  <c r="AH270" i="1"/>
  <c r="AI270" i="1"/>
  <c r="N271" i="1"/>
  <c r="O271" i="1"/>
  <c r="P271" i="1"/>
  <c r="Q271" i="1"/>
  <c r="R271" i="1"/>
  <c r="S271" i="1"/>
  <c r="T271" i="1"/>
  <c r="U271" i="1"/>
  <c r="V271" i="1"/>
  <c r="W271" i="1"/>
  <c r="X271" i="1"/>
  <c r="Y271" i="1"/>
  <c r="Z271" i="1"/>
  <c r="AA271" i="1"/>
  <c r="AB271" i="1"/>
  <c r="AC271" i="1"/>
  <c r="AD271" i="1"/>
  <c r="AE271" i="1"/>
  <c r="AF271" i="1"/>
  <c r="AG271" i="1"/>
  <c r="AH271" i="1"/>
  <c r="AI271" i="1"/>
  <c r="N272" i="1"/>
  <c r="O272" i="1"/>
  <c r="P272" i="1"/>
  <c r="Q272" i="1"/>
  <c r="R272" i="1"/>
  <c r="S272" i="1"/>
  <c r="T272" i="1"/>
  <c r="U272" i="1"/>
  <c r="V272" i="1"/>
  <c r="W272" i="1"/>
  <c r="X272" i="1"/>
  <c r="Y272" i="1"/>
  <c r="Z272" i="1"/>
  <c r="AA272" i="1"/>
  <c r="AB272" i="1"/>
  <c r="AC272" i="1"/>
  <c r="AD272" i="1"/>
  <c r="AE272" i="1"/>
  <c r="AF272" i="1"/>
  <c r="AG272" i="1"/>
  <c r="AH272" i="1"/>
  <c r="N273" i="1"/>
  <c r="O273" i="1"/>
  <c r="P273" i="1"/>
  <c r="Q273" i="1"/>
  <c r="R273" i="1"/>
  <c r="S273" i="1"/>
  <c r="T273" i="1"/>
  <c r="U273" i="1"/>
  <c r="V273" i="1"/>
  <c r="W273" i="1"/>
  <c r="X273" i="1"/>
  <c r="Y273" i="1"/>
  <c r="Z273" i="1"/>
  <c r="AA273" i="1"/>
  <c r="AB273" i="1"/>
  <c r="AC273" i="1"/>
  <c r="AD273" i="1"/>
  <c r="AE273" i="1"/>
  <c r="AF273" i="1"/>
  <c r="AG273" i="1"/>
  <c r="N274" i="1"/>
  <c r="O274" i="1"/>
  <c r="P274" i="1"/>
  <c r="Q274" i="1"/>
  <c r="R274" i="1"/>
  <c r="S274" i="1"/>
  <c r="T274" i="1"/>
  <c r="U274" i="1"/>
  <c r="V274" i="1"/>
  <c r="W274" i="1"/>
  <c r="X274" i="1"/>
  <c r="Y274" i="1"/>
  <c r="Z274" i="1"/>
  <c r="AA274" i="1"/>
  <c r="AB274" i="1"/>
  <c r="AC274" i="1"/>
  <c r="AD274" i="1"/>
  <c r="AE274" i="1"/>
  <c r="AF274" i="1"/>
  <c r="N275" i="1"/>
  <c r="O275" i="1"/>
  <c r="P275" i="1"/>
  <c r="Q275" i="1"/>
  <c r="R275" i="1"/>
  <c r="S275" i="1"/>
  <c r="T275" i="1"/>
  <c r="U275" i="1"/>
  <c r="V275" i="1"/>
  <c r="W275" i="1"/>
  <c r="X275" i="1"/>
  <c r="Y275" i="1"/>
  <c r="Z275" i="1"/>
  <c r="AA275" i="1"/>
  <c r="AB275" i="1"/>
  <c r="AC275" i="1"/>
  <c r="AD275" i="1"/>
  <c r="AE275" i="1"/>
  <c r="N276" i="1"/>
  <c r="O276" i="1"/>
  <c r="P276" i="1"/>
  <c r="Q276" i="1"/>
  <c r="R276" i="1"/>
  <c r="S276" i="1"/>
  <c r="T276" i="1"/>
  <c r="U276" i="1"/>
  <c r="V276" i="1"/>
  <c r="W276" i="1"/>
  <c r="X276" i="1"/>
  <c r="Y276" i="1"/>
  <c r="Z276" i="1"/>
  <c r="AA276" i="1"/>
  <c r="AB276" i="1"/>
  <c r="AC276" i="1"/>
  <c r="AD276" i="1"/>
  <c r="N277" i="1"/>
  <c r="O277" i="1"/>
  <c r="P277" i="1"/>
  <c r="Q277" i="1"/>
  <c r="R277" i="1"/>
  <c r="S277" i="1"/>
  <c r="T277" i="1"/>
  <c r="U277" i="1"/>
  <c r="V277" i="1"/>
  <c r="W277" i="1"/>
  <c r="X277" i="1"/>
  <c r="Y277" i="1"/>
  <c r="Z277" i="1"/>
  <c r="AA277" i="1"/>
  <c r="AB277" i="1"/>
  <c r="AC277" i="1"/>
  <c r="N278" i="1"/>
  <c r="O278" i="1"/>
  <c r="P278" i="1"/>
  <c r="Q278" i="1"/>
  <c r="R278" i="1"/>
  <c r="S278" i="1"/>
  <c r="T278" i="1"/>
  <c r="U278" i="1"/>
  <c r="V278" i="1"/>
  <c r="W278" i="1"/>
  <c r="X278" i="1"/>
  <c r="Y278" i="1"/>
  <c r="Z278" i="1"/>
  <c r="AA278" i="1"/>
  <c r="AB278" i="1"/>
  <c r="N279" i="1"/>
  <c r="O279" i="1"/>
  <c r="P279" i="1"/>
  <c r="Q279" i="1"/>
  <c r="R279" i="1"/>
  <c r="S279" i="1"/>
  <c r="T279" i="1"/>
  <c r="U279" i="1"/>
  <c r="V279" i="1"/>
  <c r="W279" i="1"/>
  <c r="X279" i="1"/>
  <c r="Y279" i="1"/>
  <c r="Z279" i="1"/>
  <c r="AA279" i="1"/>
  <c r="N280" i="1"/>
  <c r="O280" i="1"/>
  <c r="P280" i="1"/>
  <c r="Q280" i="1"/>
  <c r="R280" i="1"/>
  <c r="S280" i="1"/>
  <c r="T280" i="1"/>
  <c r="U280" i="1"/>
  <c r="V280" i="1"/>
  <c r="W280" i="1"/>
  <c r="X280" i="1"/>
  <c r="Y280" i="1"/>
  <c r="Z280" i="1"/>
  <c r="N281" i="1"/>
  <c r="O281" i="1"/>
  <c r="P281" i="1"/>
  <c r="Q281" i="1"/>
  <c r="R281" i="1"/>
  <c r="S281" i="1"/>
  <c r="T281" i="1"/>
  <c r="U281" i="1"/>
  <c r="V281" i="1"/>
  <c r="W281" i="1"/>
  <c r="X281" i="1"/>
  <c r="Y281" i="1"/>
  <c r="N282" i="1"/>
  <c r="O282" i="1"/>
  <c r="P282" i="1"/>
  <c r="Q282" i="1"/>
  <c r="R282" i="1"/>
  <c r="S282" i="1"/>
  <c r="T282" i="1"/>
  <c r="U282" i="1"/>
  <c r="V282" i="1"/>
  <c r="W282" i="1"/>
  <c r="X282" i="1"/>
  <c r="M282" i="1"/>
  <c r="M281" i="1"/>
  <c r="M280" i="1"/>
  <c r="M279" i="1"/>
  <c r="M278" i="1"/>
  <c r="M277" i="1"/>
  <c r="B33" i="3" l="1"/>
  <c r="J275" i="1"/>
  <c r="J277" i="1"/>
  <c r="J280" i="1"/>
  <c r="J274" i="1"/>
  <c r="J272" i="1"/>
  <c r="J276" i="1"/>
  <c r="J282" i="1"/>
  <c r="J278" i="1"/>
  <c r="J271" i="1"/>
  <c r="J279" i="1"/>
  <c r="J273" i="1"/>
  <c r="J281" i="1"/>
  <c r="J270" i="1"/>
  <c r="N266" i="1" l="1"/>
  <c r="B47" i="12"/>
  <c r="BH2" i="12"/>
  <c r="BG2" i="12"/>
  <c r="BF2" i="12"/>
  <c r="BE2" i="12"/>
  <c r="BD2" i="12"/>
  <c r="BC2" i="12"/>
  <c r="BB2" i="12"/>
  <c r="BA2" i="12"/>
  <c r="AZ2" i="12"/>
  <c r="AY2" i="12"/>
  <c r="AX2" i="12"/>
  <c r="AW2" i="12"/>
  <c r="AV2" i="12"/>
  <c r="AU2" i="12"/>
  <c r="AT2" i="12"/>
  <c r="AS2" i="12"/>
  <c r="AR2" i="12"/>
  <c r="AQ2" i="12"/>
  <c r="AP2" i="12"/>
  <c r="AO2" i="12"/>
  <c r="AN2" i="12"/>
  <c r="AM2" i="12"/>
  <c r="AL2" i="12"/>
  <c r="AK2" i="12"/>
  <c r="AJ2" i="12"/>
  <c r="AI2" i="12"/>
  <c r="AH2" i="12"/>
  <c r="AG2" i="12"/>
  <c r="AF2" i="12"/>
  <c r="AE2" i="12"/>
  <c r="AD2" i="12"/>
  <c r="AC2" i="12"/>
  <c r="AB2" i="12"/>
  <c r="AA2" i="12"/>
  <c r="Z2" i="12"/>
  <c r="Y2" i="12"/>
  <c r="X2" i="12"/>
  <c r="W2" i="12"/>
  <c r="V2" i="12"/>
  <c r="U2" i="12"/>
  <c r="T2" i="12"/>
  <c r="S2" i="12"/>
  <c r="R2" i="12"/>
  <c r="Q2" i="12"/>
  <c r="P2" i="12"/>
  <c r="O2" i="12"/>
  <c r="N2" i="12"/>
  <c r="M2" i="12"/>
  <c r="L2" i="12"/>
  <c r="K2" i="12"/>
  <c r="BH1" i="12"/>
  <c r="BG1" i="12"/>
  <c r="BF1" i="12"/>
  <c r="BE1" i="12"/>
  <c r="BD1" i="12"/>
  <c r="BC1" i="12"/>
  <c r="BB1" i="12"/>
  <c r="BA1" i="12"/>
  <c r="AZ1" i="12"/>
  <c r="AY1" i="12"/>
  <c r="AX1" i="12"/>
  <c r="AW1" i="12"/>
  <c r="AV1" i="12"/>
  <c r="AU1" i="12"/>
  <c r="AT1" i="12"/>
  <c r="AS1" i="12"/>
  <c r="AR1" i="12"/>
  <c r="AQ1" i="12"/>
  <c r="AP1" i="12"/>
  <c r="AO1" i="12"/>
  <c r="AN1" i="12"/>
  <c r="AM1" i="12"/>
  <c r="AL1" i="12"/>
  <c r="AK1" i="12"/>
  <c r="AJ1" i="12"/>
  <c r="AI1" i="12"/>
  <c r="AH1" i="12"/>
  <c r="AG1" i="12"/>
  <c r="AF1" i="12"/>
  <c r="AE1" i="12"/>
  <c r="AD1" i="12"/>
  <c r="AC1" i="12"/>
  <c r="AB1" i="12"/>
  <c r="AA1" i="12"/>
  <c r="Z1" i="12"/>
  <c r="Y1" i="12"/>
  <c r="X1" i="12"/>
  <c r="W1" i="12"/>
  <c r="V1" i="12"/>
  <c r="U1" i="12"/>
  <c r="T1" i="12"/>
  <c r="S1" i="12"/>
  <c r="R1" i="12"/>
  <c r="Q1" i="12"/>
  <c r="P1" i="12"/>
  <c r="O1" i="12"/>
  <c r="N1" i="12"/>
  <c r="M1" i="12"/>
  <c r="L1" i="12"/>
  <c r="K1" i="12"/>
  <c r="C49" i="12" l="1"/>
  <c r="C53" i="12" s="1"/>
  <c r="C61" i="12" s="1"/>
  <c r="Z11" i="12"/>
  <c r="AA11" i="12"/>
  <c r="Q11" i="12"/>
  <c r="W28" i="12"/>
  <c r="W30" i="12" s="1"/>
  <c r="W32" i="12" s="1"/>
  <c r="AE28" i="12"/>
  <c r="O28" i="12"/>
  <c r="O30" i="12" s="1"/>
  <c r="O32" i="12" s="1"/>
  <c r="AM28" i="12"/>
  <c r="AM30" i="12" s="1"/>
  <c r="AM32" i="12" s="1"/>
  <c r="AU28" i="12"/>
  <c r="AU29" i="12" s="1"/>
  <c r="AU31" i="12" s="1"/>
  <c r="BC28" i="12"/>
  <c r="P28" i="12"/>
  <c r="X28" i="12"/>
  <c r="AF28" i="12"/>
  <c r="AF30" i="12" s="1"/>
  <c r="AF32" i="12" s="1"/>
  <c r="AN28" i="12"/>
  <c r="AV28" i="12"/>
  <c r="BD28" i="12"/>
  <c r="S15" i="12"/>
  <c r="Q28" i="12"/>
  <c r="Y28" i="12"/>
  <c r="AG28" i="12"/>
  <c r="AO28" i="12"/>
  <c r="AW28" i="12"/>
  <c r="BE28" i="12"/>
  <c r="BE29" i="12" s="1"/>
  <c r="BE31" i="12" s="1"/>
  <c r="R28" i="12"/>
  <c r="Z28" i="12"/>
  <c r="AH28" i="12"/>
  <c r="AP28" i="12"/>
  <c r="AX28" i="12"/>
  <c r="BF28" i="12"/>
  <c r="S28" i="12"/>
  <c r="AA28" i="12"/>
  <c r="AI28" i="12"/>
  <c r="AQ28" i="12"/>
  <c r="AY28" i="12"/>
  <c r="BG28" i="12"/>
  <c r="T28" i="12"/>
  <c r="AB28" i="12"/>
  <c r="AJ28" i="12"/>
  <c r="AR28" i="12"/>
  <c r="AZ28" i="12"/>
  <c r="BH28" i="12"/>
  <c r="M28" i="12"/>
  <c r="U28" i="12"/>
  <c r="AC28" i="12"/>
  <c r="AK28" i="12"/>
  <c r="AS28" i="12"/>
  <c r="BA28" i="12"/>
  <c r="N28" i="12"/>
  <c r="V28" i="12"/>
  <c r="AD28" i="12"/>
  <c r="AL28" i="12"/>
  <c r="AT28" i="12"/>
  <c r="BB28" i="12"/>
  <c r="L28" i="12"/>
  <c r="Q10" i="12"/>
  <c r="Y10" i="12"/>
  <c r="AG10" i="12"/>
  <c r="AO10" i="12"/>
  <c r="AW10" i="12"/>
  <c r="BE10" i="12"/>
  <c r="R10" i="12"/>
  <c r="AP10" i="12"/>
  <c r="AX10" i="12"/>
  <c r="BF10" i="12"/>
  <c r="AH10" i="12"/>
  <c r="AQ10" i="12"/>
  <c r="Z10" i="12"/>
  <c r="O24" i="12"/>
  <c r="O16" i="12" s="1"/>
  <c r="O10" i="12"/>
  <c r="W24" i="12"/>
  <c r="W16" i="12" s="1"/>
  <c r="W10" i="12"/>
  <c r="AE24" i="12"/>
  <c r="AE16" i="12" s="1"/>
  <c r="AE10" i="12"/>
  <c r="AM24" i="12"/>
  <c r="AM10" i="12"/>
  <c r="AU24" i="12"/>
  <c r="AU16" i="12" s="1"/>
  <c r="AU10" i="12"/>
  <c r="BC24" i="12"/>
  <c r="BC16" i="12" s="1"/>
  <c r="BC10" i="12"/>
  <c r="P24" i="12"/>
  <c r="P16" i="12" s="1"/>
  <c r="P10" i="12"/>
  <c r="X24" i="12"/>
  <c r="X10" i="12"/>
  <c r="AF24" i="12"/>
  <c r="AF16" i="12" s="1"/>
  <c r="AF10" i="12"/>
  <c r="AN24" i="12"/>
  <c r="AN16" i="12" s="1"/>
  <c r="AN10" i="12"/>
  <c r="AV24" i="12"/>
  <c r="AV10" i="12"/>
  <c r="BD24" i="12"/>
  <c r="BD16" i="12" s="1"/>
  <c r="BD10" i="12"/>
  <c r="AY10" i="12"/>
  <c r="BG10" i="12"/>
  <c r="AA10" i="12"/>
  <c r="AI10" i="12"/>
  <c r="L10" i="12"/>
  <c r="BH10" i="12"/>
  <c r="S10" i="12"/>
  <c r="T10" i="12"/>
  <c r="AB10" i="12"/>
  <c r="AJ10" i="12"/>
  <c r="AR10" i="12"/>
  <c r="AZ10" i="12"/>
  <c r="M10" i="12"/>
  <c r="U10" i="12"/>
  <c r="AC10" i="12"/>
  <c r="AK10" i="12"/>
  <c r="AS10" i="12"/>
  <c r="BA10" i="12"/>
  <c r="N10" i="12"/>
  <c r="V10" i="12"/>
  <c r="AD10" i="12"/>
  <c r="AL10" i="12"/>
  <c r="AT10" i="12"/>
  <c r="BB10" i="12"/>
  <c r="Q24" i="12"/>
  <c r="Q16" i="12" s="1"/>
  <c r="Y24" i="12"/>
  <c r="Y16" i="12" s="1"/>
  <c r="AG24" i="12"/>
  <c r="AG16" i="12" s="1"/>
  <c r="AO24" i="12"/>
  <c r="AO16" i="12" s="1"/>
  <c r="AW24" i="12"/>
  <c r="AW16" i="12" s="1"/>
  <c r="BE24" i="12"/>
  <c r="BE16" i="12" s="1"/>
  <c r="R24" i="12"/>
  <c r="R16" i="12" s="1"/>
  <c r="Z24" i="12"/>
  <c r="Z16" i="12" s="1"/>
  <c r="AH24" i="12"/>
  <c r="AH16" i="12" s="1"/>
  <c r="AP24" i="12"/>
  <c r="AP16" i="12" s="1"/>
  <c r="AX24" i="12"/>
  <c r="AX16" i="12" s="1"/>
  <c r="BF24" i="12"/>
  <c r="BF16" i="12" s="1"/>
  <c r="S24" i="12"/>
  <c r="S16" i="12" s="1"/>
  <c r="AA24" i="12"/>
  <c r="AA16" i="12" s="1"/>
  <c r="AI24" i="12"/>
  <c r="AI16" i="12" s="1"/>
  <c r="AQ24" i="12"/>
  <c r="AQ16" i="12" s="1"/>
  <c r="AY24" i="12"/>
  <c r="AY16" i="12" s="1"/>
  <c r="BG24" i="12"/>
  <c r="BG16" i="12" s="1"/>
  <c r="L24" i="12"/>
  <c r="L16" i="12" s="1"/>
  <c r="T24" i="12"/>
  <c r="T16" i="12" s="1"/>
  <c r="AB24" i="12"/>
  <c r="AB16" i="12" s="1"/>
  <c r="AJ24" i="12"/>
  <c r="AJ16" i="12" s="1"/>
  <c r="AR24" i="12"/>
  <c r="AR16" i="12" s="1"/>
  <c r="AZ24" i="12"/>
  <c r="AZ16" i="12" s="1"/>
  <c r="BH24" i="12"/>
  <c r="BH16" i="12" s="1"/>
  <c r="M24" i="12"/>
  <c r="M16" i="12" s="1"/>
  <c r="U24" i="12"/>
  <c r="U16" i="12" s="1"/>
  <c r="AC24" i="12"/>
  <c r="AC16" i="12" s="1"/>
  <c r="AK24" i="12"/>
  <c r="AK16" i="12" s="1"/>
  <c r="AS24" i="12"/>
  <c r="AS16" i="12" s="1"/>
  <c r="BA24" i="12"/>
  <c r="BA16" i="12" s="1"/>
  <c r="N24" i="12"/>
  <c r="N16" i="12" s="1"/>
  <c r="V24" i="12"/>
  <c r="V16" i="12" s="1"/>
  <c r="AD24" i="12"/>
  <c r="AD16" i="12" s="1"/>
  <c r="AL24" i="12"/>
  <c r="AL16" i="12" s="1"/>
  <c r="AT24" i="12"/>
  <c r="AT16" i="12" s="1"/>
  <c r="BB24" i="12"/>
  <c r="BB16" i="12" s="1"/>
  <c r="AF9" i="12"/>
  <c r="AF11" i="12"/>
  <c r="Y9" i="12"/>
  <c r="Y11" i="12"/>
  <c r="AH9" i="12"/>
  <c r="AH11" i="12"/>
  <c r="S9" i="12"/>
  <c r="S11" i="12"/>
  <c r="AA9" i="12"/>
  <c r="AI9" i="12"/>
  <c r="AI11" i="12"/>
  <c r="AQ9" i="12"/>
  <c r="AQ11" i="12"/>
  <c r="AY9" i="12"/>
  <c r="AY11" i="12"/>
  <c r="BG9" i="12"/>
  <c r="BG11" i="12"/>
  <c r="P9" i="12"/>
  <c r="P11" i="12"/>
  <c r="BD9" i="12"/>
  <c r="BD11" i="12"/>
  <c r="AG9" i="12"/>
  <c r="AG11" i="12"/>
  <c r="R9" i="12"/>
  <c r="R11" i="12"/>
  <c r="BF9" i="12"/>
  <c r="BF11" i="12"/>
  <c r="L9" i="12"/>
  <c r="T9" i="12"/>
  <c r="T11" i="12"/>
  <c r="AB9" i="12"/>
  <c r="AB11" i="12"/>
  <c r="AJ9" i="12"/>
  <c r="AJ11" i="12"/>
  <c r="AR9" i="12"/>
  <c r="AR11" i="12"/>
  <c r="AZ9" i="12"/>
  <c r="AZ11" i="12"/>
  <c r="BH9" i="12"/>
  <c r="BH11" i="12"/>
  <c r="AN9" i="12"/>
  <c r="AN11" i="12"/>
  <c r="AW9" i="12"/>
  <c r="AW11" i="12"/>
  <c r="AX9" i="12"/>
  <c r="AX11" i="12"/>
  <c r="M9" i="12"/>
  <c r="M11" i="12"/>
  <c r="U9" i="12"/>
  <c r="U11" i="12"/>
  <c r="AC9" i="12"/>
  <c r="AC11" i="12"/>
  <c r="AK9" i="12"/>
  <c r="AK11" i="12"/>
  <c r="AS9" i="12"/>
  <c r="AS11" i="12"/>
  <c r="BA9" i="12"/>
  <c r="BA11" i="12"/>
  <c r="AV9" i="12"/>
  <c r="AV11" i="12"/>
  <c r="AO9" i="12"/>
  <c r="AO11" i="12"/>
  <c r="Z9" i="12"/>
  <c r="N9" i="12"/>
  <c r="N11" i="12"/>
  <c r="V9" i="12"/>
  <c r="V11" i="12"/>
  <c r="AD9" i="12"/>
  <c r="AD11" i="12"/>
  <c r="AL9" i="12"/>
  <c r="AL11" i="12"/>
  <c r="AT9" i="12"/>
  <c r="AT11" i="12"/>
  <c r="BB9" i="12"/>
  <c r="BB11" i="12"/>
  <c r="X9" i="12"/>
  <c r="X11" i="12"/>
  <c r="Q9" i="12"/>
  <c r="BE9" i="12"/>
  <c r="BE11" i="12"/>
  <c r="AP9" i="12"/>
  <c r="AP11" i="12"/>
  <c r="O9" i="12"/>
  <c r="O11" i="12"/>
  <c r="W9" i="12"/>
  <c r="W11" i="12"/>
  <c r="AE9" i="12"/>
  <c r="AE11" i="12"/>
  <c r="AM9" i="12"/>
  <c r="AM11" i="12"/>
  <c r="AU9" i="12"/>
  <c r="AU11" i="12"/>
  <c r="BC9" i="12"/>
  <c r="BC11" i="12"/>
  <c r="AH14" i="12"/>
  <c r="AH13" i="12"/>
  <c r="AH17" i="12"/>
  <c r="AH15" i="12"/>
  <c r="AH18" i="12"/>
  <c r="S14" i="12"/>
  <c r="S13" i="12"/>
  <c r="S17" i="12"/>
  <c r="S18" i="12"/>
  <c r="AA14" i="12"/>
  <c r="AA13" i="12"/>
  <c r="AA15" i="12"/>
  <c r="AA17" i="12"/>
  <c r="AA18" i="12"/>
  <c r="AI14" i="12"/>
  <c r="AI13" i="12"/>
  <c r="AI15" i="12"/>
  <c r="AI17" i="12"/>
  <c r="AI18" i="12"/>
  <c r="AQ14" i="12"/>
  <c r="AQ13" i="12"/>
  <c r="AQ17" i="12"/>
  <c r="AQ15" i="12"/>
  <c r="AQ18" i="12"/>
  <c r="AY14" i="12"/>
  <c r="AY13" i="12"/>
  <c r="AY15" i="12"/>
  <c r="AY17" i="12"/>
  <c r="AY18" i="12"/>
  <c r="BG14" i="12"/>
  <c r="BG13" i="12"/>
  <c r="BG17" i="12"/>
  <c r="BG15" i="12"/>
  <c r="BG18" i="12"/>
  <c r="R14" i="12"/>
  <c r="R13" i="12"/>
  <c r="R15" i="12"/>
  <c r="R17" i="12"/>
  <c r="R18" i="12"/>
  <c r="L14" i="12"/>
  <c r="L13" i="12"/>
  <c r="L17" i="12"/>
  <c r="L15" i="12"/>
  <c r="L18" i="12"/>
  <c r="T14" i="12"/>
  <c r="T13" i="12"/>
  <c r="T15" i="12"/>
  <c r="T17" i="12"/>
  <c r="T18" i="12"/>
  <c r="AB14" i="12"/>
  <c r="AB13" i="12"/>
  <c r="AB15" i="12"/>
  <c r="AB17" i="12"/>
  <c r="AB18" i="12"/>
  <c r="AJ14" i="12"/>
  <c r="AJ13" i="12"/>
  <c r="AJ15" i="12"/>
  <c r="AJ17" i="12"/>
  <c r="AJ18" i="12"/>
  <c r="AR14" i="12"/>
  <c r="AR13" i="12"/>
  <c r="AR17" i="12"/>
  <c r="AR15" i="12"/>
  <c r="AR18" i="12"/>
  <c r="AZ14" i="12"/>
  <c r="AZ13" i="12"/>
  <c r="AZ17" i="12"/>
  <c r="AZ15" i="12"/>
  <c r="AZ18" i="12"/>
  <c r="BH14" i="12"/>
  <c r="BH13" i="12"/>
  <c r="BH17" i="12"/>
  <c r="BH15" i="12"/>
  <c r="BH18" i="12"/>
  <c r="AP14" i="12"/>
  <c r="AP13" i="12"/>
  <c r="AP15" i="12"/>
  <c r="AP17" i="12"/>
  <c r="AP18" i="12"/>
  <c r="M14" i="12"/>
  <c r="M13" i="12"/>
  <c r="M15" i="12"/>
  <c r="M17" i="12"/>
  <c r="M18" i="12"/>
  <c r="U14" i="12"/>
  <c r="U13" i="12"/>
  <c r="U15" i="12"/>
  <c r="U17" i="12"/>
  <c r="U18" i="12"/>
  <c r="AC14" i="12"/>
  <c r="AC13" i="12"/>
  <c r="AC15" i="12"/>
  <c r="AC17" i="12"/>
  <c r="AC18" i="12"/>
  <c r="AK14" i="12"/>
  <c r="AK13" i="12"/>
  <c r="AK17" i="12"/>
  <c r="AK15" i="12"/>
  <c r="AK18" i="12"/>
  <c r="AS14" i="12"/>
  <c r="AS13" i="12"/>
  <c r="AS17" i="12"/>
  <c r="AS15" i="12"/>
  <c r="AS18" i="12"/>
  <c r="BA14" i="12"/>
  <c r="BA13" i="12"/>
  <c r="BA17" i="12"/>
  <c r="BA15" i="12"/>
  <c r="BA18" i="12"/>
  <c r="BF14" i="12"/>
  <c r="BF13" i="12"/>
  <c r="BF15" i="12"/>
  <c r="BF17" i="12"/>
  <c r="BF18" i="12"/>
  <c r="N14" i="12"/>
  <c r="N13" i="12"/>
  <c r="N17" i="12"/>
  <c r="N15" i="12"/>
  <c r="N18" i="12"/>
  <c r="V14" i="12"/>
  <c r="V13" i="12"/>
  <c r="V17" i="12"/>
  <c r="V15" i="12"/>
  <c r="V18" i="12"/>
  <c r="AD14" i="12"/>
  <c r="AD13" i="12"/>
  <c r="AD15" i="12"/>
  <c r="AD17" i="12"/>
  <c r="AD18" i="12"/>
  <c r="AL14" i="12"/>
  <c r="AL13" i="12"/>
  <c r="AL15" i="12"/>
  <c r="AL17" i="12"/>
  <c r="AL18" i="12"/>
  <c r="AT14" i="12"/>
  <c r="AT13" i="12"/>
  <c r="AT17" i="12"/>
  <c r="AT15" i="12"/>
  <c r="AT18" i="12"/>
  <c r="BB14" i="12"/>
  <c r="BB13" i="12"/>
  <c r="BB17" i="12"/>
  <c r="BB15" i="12"/>
  <c r="BB18" i="12"/>
  <c r="L11" i="12"/>
  <c r="Z14" i="12"/>
  <c r="Z13" i="12"/>
  <c r="Z17" i="12"/>
  <c r="Z15" i="12"/>
  <c r="Z18" i="12"/>
  <c r="O14" i="12"/>
  <c r="O13" i="12"/>
  <c r="O17" i="12"/>
  <c r="O15" i="12"/>
  <c r="O18" i="12"/>
  <c r="W14" i="12"/>
  <c r="W13" i="12"/>
  <c r="W17" i="12"/>
  <c r="W15" i="12"/>
  <c r="W18" i="12"/>
  <c r="AE14" i="12"/>
  <c r="AE13" i="12"/>
  <c r="AE17" i="12"/>
  <c r="AE15" i="12"/>
  <c r="AE18" i="12"/>
  <c r="AM14" i="12"/>
  <c r="AM13" i="12"/>
  <c r="AM17" i="12"/>
  <c r="AM15" i="12"/>
  <c r="AM18" i="12"/>
  <c r="AU14" i="12"/>
  <c r="AU13" i="12"/>
  <c r="AU15" i="12"/>
  <c r="AU17" i="12"/>
  <c r="AU18" i="12"/>
  <c r="BC14" i="12"/>
  <c r="BC13" i="12"/>
  <c r="BC15" i="12"/>
  <c r="BC17" i="12"/>
  <c r="BC18" i="12"/>
  <c r="P14" i="12"/>
  <c r="P13" i="12"/>
  <c r="P17" i="12"/>
  <c r="P15" i="12"/>
  <c r="P18" i="12"/>
  <c r="X14" i="12"/>
  <c r="X13" i="12"/>
  <c r="X15" i="12"/>
  <c r="X17" i="12"/>
  <c r="X18" i="12"/>
  <c r="AF14" i="12"/>
  <c r="AF13" i="12"/>
  <c r="AF17" i="12"/>
  <c r="AF15" i="12"/>
  <c r="AF18" i="12"/>
  <c r="AN14" i="12"/>
  <c r="AN13" i="12"/>
  <c r="AN15" i="12"/>
  <c r="AN17" i="12"/>
  <c r="AN18" i="12"/>
  <c r="AV14" i="12"/>
  <c r="AV13" i="12"/>
  <c r="AV17" i="12"/>
  <c r="AV15" i="12"/>
  <c r="AV18" i="12"/>
  <c r="BD14" i="12"/>
  <c r="BD13" i="12"/>
  <c r="BD15" i="12"/>
  <c r="BD17" i="12"/>
  <c r="BD18" i="12"/>
  <c r="AX14" i="12"/>
  <c r="AX13" i="12"/>
  <c r="AX15" i="12"/>
  <c r="AX17" i="12"/>
  <c r="AX18" i="12"/>
  <c r="Q14" i="12"/>
  <c r="Q13" i="12"/>
  <c r="Q17" i="12"/>
  <c r="Q15" i="12"/>
  <c r="Q18" i="12"/>
  <c r="Y14" i="12"/>
  <c r="Y13" i="12"/>
  <c r="Y17" i="12"/>
  <c r="Y15" i="12"/>
  <c r="Y18" i="12"/>
  <c r="AG14" i="12"/>
  <c r="AG13" i="12"/>
  <c r="AG17" i="12"/>
  <c r="AG15" i="12"/>
  <c r="AG18" i="12"/>
  <c r="AO14" i="12"/>
  <c r="AO13" i="12"/>
  <c r="AO17" i="12"/>
  <c r="AO15" i="12"/>
  <c r="AO18" i="12"/>
  <c r="AW14" i="12"/>
  <c r="AW13" i="12"/>
  <c r="AW17" i="12"/>
  <c r="AW15" i="12"/>
  <c r="AW18" i="12"/>
  <c r="BE14" i="12"/>
  <c r="BE13" i="12"/>
  <c r="BE17" i="12"/>
  <c r="BE15" i="12"/>
  <c r="BE18" i="12"/>
  <c r="O7" i="12"/>
  <c r="BE7" i="12"/>
  <c r="BF7" i="12"/>
  <c r="Q7" i="12"/>
  <c r="Y7" i="12"/>
  <c r="AG7" i="12"/>
  <c r="AO7" i="12"/>
  <c r="AW7" i="12"/>
  <c r="R7" i="12"/>
  <c r="Z7" i="12"/>
  <c r="AH7" i="12"/>
  <c r="AP7" i="12"/>
  <c r="AX7" i="12"/>
  <c r="S7" i="12"/>
  <c r="AA7" i="12"/>
  <c r="AI7" i="12"/>
  <c r="AQ7" i="12"/>
  <c r="AY7" i="12"/>
  <c r="BG7" i="12"/>
  <c r="L7" i="12"/>
  <c r="T7" i="12"/>
  <c r="AB7" i="12"/>
  <c r="AJ7" i="12"/>
  <c r="AR7" i="12"/>
  <c r="AZ7" i="12"/>
  <c r="BH7" i="12"/>
  <c r="M7" i="12"/>
  <c r="U7" i="12"/>
  <c r="AC7" i="12"/>
  <c r="AK7" i="12"/>
  <c r="AS7" i="12"/>
  <c r="BA7" i="12"/>
  <c r="N7" i="12"/>
  <c r="V7" i="12"/>
  <c r="AD7" i="12"/>
  <c r="AL7" i="12"/>
  <c r="AT7" i="12"/>
  <c r="BB7" i="12"/>
  <c r="W7" i="12"/>
  <c r="AE7" i="12"/>
  <c r="AM7" i="12"/>
  <c r="AU7" i="12"/>
  <c r="BC7" i="12"/>
  <c r="P7" i="12"/>
  <c r="X7" i="12"/>
  <c r="AF7" i="12"/>
  <c r="AN7" i="12"/>
  <c r="AV7" i="12"/>
  <c r="BD7" i="12"/>
  <c r="O268" i="1"/>
  <c r="N267" i="1"/>
  <c r="B116" i="12"/>
  <c r="O266" i="1"/>
  <c r="P268" i="1" s="1"/>
  <c r="O29" i="12" l="1"/>
  <c r="O31" i="12" s="1"/>
  <c r="O33" i="12" s="1"/>
  <c r="W29" i="12"/>
  <c r="W31" i="12" s="1"/>
  <c r="W33" i="12" s="1"/>
  <c r="AM29" i="12"/>
  <c r="AM31" i="12" s="1"/>
  <c r="AM33" i="12" s="1"/>
  <c r="AU184" i="12" a="1"/>
  <c r="AU184" i="12" s="1"/>
  <c r="AU183" i="12" a="1"/>
  <c r="AU183" i="12" s="1"/>
  <c r="O184" i="12" a="1"/>
  <c r="O184" i="12" s="1"/>
  <c r="O183" i="12" a="1"/>
  <c r="O183" i="12" s="1"/>
  <c r="X184" i="12" a="1"/>
  <c r="X184" i="12" s="1"/>
  <c r="X183" i="12" a="1"/>
  <c r="X183" i="12" s="1"/>
  <c r="AD183" i="12" a="1"/>
  <c r="AD183" i="12" s="1"/>
  <c r="AD184" i="12" a="1"/>
  <c r="AD184" i="12" s="1"/>
  <c r="AO184" i="12" a="1"/>
  <c r="AO184" i="12" s="1"/>
  <c r="AO183" i="12" a="1"/>
  <c r="AO183" i="12" s="1"/>
  <c r="AK183" i="12" a="1"/>
  <c r="AK183" i="12" s="1"/>
  <c r="AK184" i="12" a="1"/>
  <c r="AK184" i="12" s="1"/>
  <c r="AX184" i="12" a="1"/>
  <c r="AX184" i="12" s="1"/>
  <c r="AX183" i="12" a="1"/>
  <c r="AX183" i="12" s="1"/>
  <c r="AZ183" i="12" a="1"/>
  <c r="AZ183" i="12" s="1"/>
  <c r="AZ184" i="12" a="1"/>
  <c r="AZ184" i="12" s="1"/>
  <c r="T183" i="12" a="1"/>
  <c r="T183" i="12" s="1"/>
  <c r="T184" i="12" a="1"/>
  <c r="T184" i="12" s="1"/>
  <c r="BD183" i="12" a="1"/>
  <c r="BD183" i="12" s="1"/>
  <c r="BD184" i="12" a="1"/>
  <c r="BD184" i="12" s="1"/>
  <c r="AM183" i="12" a="1"/>
  <c r="AM183" i="12" s="1"/>
  <c r="AM184" i="12" a="1"/>
  <c r="AM184" i="12" s="1"/>
  <c r="AP184" i="12" a="1"/>
  <c r="AP184" i="12" s="1"/>
  <c r="AP183" i="12" a="1"/>
  <c r="AP183" i="12" s="1"/>
  <c r="BB184" i="12" a="1"/>
  <c r="BB184" i="12" s="1"/>
  <c r="BB183" i="12" a="1"/>
  <c r="BB183" i="12" s="1"/>
  <c r="V184" i="12" a="1"/>
  <c r="V184" i="12" s="1"/>
  <c r="V183" i="12" a="1"/>
  <c r="V183" i="12" s="1"/>
  <c r="AV184" i="12" a="1"/>
  <c r="AV184" i="12" s="1"/>
  <c r="AV183" i="12" a="1"/>
  <c r="AV183" i="12" s="1"/>
  <c r="AC184" i="12" a="1"/>
  <c r="AC184" i="12" s="1"/>
  <c r="AC183" i="12" a="1"/>
  <c r="AC183" i="12" s="1"/>
  <c r="AW183" i="12" a="1"/>
  <c r="AW183" i="12" s="1"/>
  <c r="AW184" i="12" a="1"/>
  <c r="AW184" i="12" s="1"/>
  <c r="AR183" i="12" a="1"/>
  <c r="AR183" i="12" s="1"/>
  <c r="AR184" i="12" a="1"/>
  <c r="AR184" i="12" s="1"/>
  <c r="S183" i="12" a="1"/>
  <c r="S183" i="12" s="1"/>
  <c r="S184" i="12" a="1"/>
  <c r="S184" i="12" s="1"/>
  <c r="AH183" i="12" a="1"/>
  <c r="AH183" i="12" s="1"/>
  <c r="AH184" i="12" a="1"/>
  <c r="AH184" i="12" s="1"/>
  <c r="BF183" i="12" a="1"/>
  <c r="BF183" i="12" s="1"/>
  <c r="BF184" i="12" a="1"/>
  <c r="BF184" i="12" s="1"/>
  <c r="P183" i="12" a="1"/>
  <c r="P183" i="12" s="1"/>
  <c r="P184" i="12" a="1"/>
  <c r="P184" i="12" s="1"/>
  <c r="AI184" i="12" a="1"/>
  <c r="AI184" i="12" s="1"/>
  <c r="AI183" i="12" a="1"/>
  <c r="AI183" i="12" s="1"/>
  <c r="Y183" i="12" a="1"/>
  <c r="Y183" i="12" s="1"/>
  <c r="Y184" i="12" a="1"/>
  <c r="Y184" i="12" s="1"/>
  <c r="AY183" i="12" a="1"/>
  <c r="AY183" i="12" s="1"/>
  <c r="AY184" i="12" a="1"/>
  <c r="AY184" i="12" s="1"/>
  <c r="AE183" i="12" a="1"/>
  <c r="AE183" i="12" s="1"/>
  <c r="AE184" i="12" a="1"/>
  <c r="AE184" i="12" s="1"/>
  <c r="BE183" i="12" a="1"/>
  <c r="BE183" i="12" s="1"/>
  <c r="BE184" i="12" a="1"/>
  <c r="BE184" i="12" s="1"/>
  <c r="AT184" i="12" a="1"/>
  <c r="AT184" i="12" s="1"/>
  <c r="AT183" i="12" a="1"/>
  <c r="AT183" i="12" s="1"/>
  <c r="N184" i="12" a="1"/>
  <c r="N184" i="12" s="1"/>
  <c r="N183" i="12" a="1"/>
  <c r="N183" i="12" s="1"/>
  <c r="BA184" i="12" a="1"/>
  <c r="BA184" i="12" s="1"/>
  <c r="BA183" i="12" a="1"/>
  <c r="BA183" i="12" s="1"/>
  <c r="U184" i="12" a="1"/>
  <c r="U184" i="12" s="1"/>
  <c r="U183" i="12" a="1"/>
  <c r="U183" i="12" s="1"/>
  <c r="AN184" i="12" a="1"/>
  <c r="AN184" i="12" s="1"/>
  <c r="AN183" i="12" a="1"/>
  <c r="AN183" i="12" s="1"/>
  <c r="AJ184" i="12" a="1"/>
  <c r="AJ184" i="12" s="1"/>
  <c r="AJ183" i="12" a="1"/>
  <c r="AJ183" i="12" s="1"/>
  <c r="AG184" i="12" a="1"/>
  <c r="AG184" i="12" s="1"/>
  <c r="AG183" i="12" a="1"/>
  <c r="AG183" i="12" s="1"/>
  <c r="L184" i="12" a="1"/>
  <c r="L184" i="12" s="1"/>
  <c r="L183" i="12" a="1"/>
  <c r="L183" i="12" s="1"/>
  <c r="R184" i="12" a="1"/>
  <c r="R184" i="12" s="1"/>
  <c r="R183" i="12" a="1"/>
  <c r="R183" i="12" s="1"/>
  <c r="BG184" i="12" a="1"/>
  <c r="BG184" i="12" s="1"/>
  <c r="BG183" i="12" a="1"/>
  <c r="BG183" i="12" s="1"/>
  <c r="AA184" i="12" a="1"/>
  <c r="AA184" i="12" s="1"/>
  <c r="AA183" i="12" a="1"/>
  <c r="AA183" i="12" s="1"/>
  <c r="AF183" i="12" a="1"/>
  <c r="AF183" i="12" s="1"/>
  <c r="AF184" i="12" a="1"/>
  <c r="AF184" i="12" s="1"/>
  <c r="AQ183" i="12" a="1"/>
  <c r="AQ183" i="12" s="1"/>
  <c r="AQ184" i="12" a="1"/>
  <c r="AQ184" i="12" s="1"/>
  <c r="BC184" i="12" a="1"/>
  <c r="BC184" i="12" s="1"/>
  <c r="BC183" i="12" a="1"/>
  <c r="BC183" i="12" s="1"/>
  <c r="W184" i="12" a="1"/>
  <c r="W184" i="12" s="1"/>
  <c r="W183" i="12" a="1"/>
  <c r="W183" i="12" s="1"/>
  <c r="Q184" i="12" a="1"/>
  <c r="Q184" i="12" s="1"/>
  <c r="Q183" i="12" a="1"/>
  <c r="Q183" i="12" s="1"/>
  <c r="AL183" i="12" a="1"/>
  <c r="AL183" i="12" s="1"/>
  <c r="AL184" i="12" a="1"/>
  <c r="AL184" i="12" s="1"/>
  <c r="Z183" i="12" a="1"/>
  <c r="Z183" i="12" s="1"/>
  <c r="Z184" i="12" a="1"/>
  <c r="Z184" i="12" s="1"/>
  <c r="AS183" i="12" a="1"/>
  <c r="AS183" i="12" s="1"/>
  <c r="AS184" i="12" a="1"/>
  <c r="AS184" i="12" s="1"/>
  <c r="M183" i="12" a="1"/>
  <c r="M183" i="12" s="1"/>
  <c r="M184" i="12" a="1"/>
  <c r="M184" i="12" s="1"/>
  <c r="BH184" i="12" a="1"/>
  <c r="BH184" i="12" s="1"/>
  <c r="BH183" i="12" a="1"/>
  <c r="BH183" i="12" s="1"/>
  <c r="AB184" i="12" a="1"/>
  <c r="AB184" i="12" s="1"/>
  <c r="AB183" i="12" a="1"/>
  <c r="AB183" i="12" s="1"/>
  <c r="AI21" i="12"/>
  <c r="AI37" i="12" s="1"/>
  <c r="AF29" i="12"/>
  <c r="AF31" i="12" s="1"/>
  <c r="AF33" i="12" s="1"/>
  <c r="BD189" i="12" a="1"/>
  <c r="BD189" i="12" s="1"/>
  <c r="BD188" i="12" a="1"/>
  <c r="BD188" i="12" s="1"/>
  <c r="AQ188" i="12" a="1"/>
  <c r="AQ188" i="12" s="1"/>
  <c r="AQ189" i="12" a="1"/>
  <c r="AQ189" i="12" s="1"/>
  <c r="AH188" i="12" a="1"/>
  <c r="AH188" i="12" s="1"/>
  <c r="AH189" i="12" a="1"/>
  <c r="AH189" i="12" s="1"/>
  <c r="AM188" i="12" a="1"/>
  <c r="AM188" i="12" s="1"/>
  <c r="AM189" i="12" a="1"/>
  <c r="AM189" i="12" s="1"/>
  <c r="AP188" i="12" a="1"/>
  <c r="AP188" i="12" s="1"/>
  <c r="AP189" i="12" a="1"/>
  <c r="AP189" i="12" s="1"/>
  <c r="BB188" i="12" a="1"/>
  <c r="BB188" i="12" s="1"/>
  <c r="BB189" i="12" a="1"/>
  <c r="BB189" i="12" s="1"/>
  <c r="V188" i="12" a="1"/>
  <c r="V188" i="12" s="1"/>
  <c r="V189" i="12" a="1"/>
  <c r="V189" i="12" s="1"/>
  <c r="AV188" i="12" a="1"/>
  <c r="AV188" i="12" s="1"/>
  <c r="AV189" i="12" a="1"/>
  <c r="AV189" i="12" s="1"/>
  <c r="AC188" i="12" a="1"/>
  <c r="AC188" i="12" s="1"/>
  <c r="AC189" i="12" a="1"/>
  <c r="AC189" i="12" s="1"/>
  <c r="AW189" i="12" a="1"/>
  <c r="AW189" i="12" s="1"/>
  <c r="AW188" i="12" a="1"/>
  <c r="AW188" i="12" s="1"/>
  <c r="AR188" i="12" a="1"/>
  <c r="AR188" i="12" s="1"/>
  <c r="AR189" i="12" a="1"/>
  <c r="AR189" i="12" s="1"/>
  <c r="BF189" i="12" a="1"/>
  <c r="BF189" i="12" s="1"/>
  <c r="BF188" i="12" a="1"/>
  <c r="BF188" i="12" s="1"/>
  <c r="P189" i="12" a="1"/>
  <c r="P189" i="12" s="1"/>
  <c r="P188" i="12" a="1"/>
  <c r="P188" i="12" s="1"/>
  <c r="AI188" i="12" a="1"/>
  <c r="AI188" i="12" s="1"/>
  <c r="AI189" i="12" a="1"/>
  <c r="AI189" i="12" s="1"/>
  <c r="Y188" i="12" a="1"/>
  <c r="Y188" i="12" s="1"/>
  <c r="Y189" i="12" a="1"/>
  <c r="Y189" i="12" s="1"/>
  <c r="AE188" i="12" a="1"/>
  <c r="AE188" i="12" s="1"/>
  <c r="AE189" i="12" a="1"/>
  <c r="AE189" i="12" s="1"/>
  <c r="BE189" i="12" a="1"/>
  <c r="BE189" i="12" s="1"/>
  <c r="BE188" i="12" a="1"/>
  <c r="BE188" i="12" s="1"/>
  <c r="AT188" i="12" a="1"/>
  <c r="AT188" i="12" s="1"/>
  <c r="AT189" i="12" a="1"/>
  <c r="AT189" i="12" s="1"/>
  <c r="N188" i="12" a="1"/>
  <c r="N188" i="12" s="1"/>
  <c r="N189" i="12" a="1"/>
  <c r="N189" i="12" s="1"/>
  <c r="BA188" i="12" a="1"/>
  <c r="BA188" i="12" s="1"/>
  <c r="BA189" i="12" a="1"/>
  <c r="BA189" i="12" s="1"/>
  <c r="U188" i="12" a="1"/>
  <c r="U188" i="12" s="1"/>
  <c r="U189" i="12" a="1"/>
  <c r="U189" i="12" s="1"/>
  <c r="AN188" i="12" a="1"/>
  <c r="AN188" i="12" s="1"/>
  <c r="AN189" i="12" a="1"/>
  <c r="AN189" i="12" s="1"/>
  <c r="AJ188" i="12" a="1"/>
  <c r="AJ188" i="12" s="1"/>
  <c r="AJ189" i="12" a="1"/>
  <c r="AJ189" i="12" s="1"/>
  <c r="L188" i="12" a="1"/>
  <c r="L188" i="12" s="1"/>
  <c r="L189" i="12" a="1"/>
  <c r="L189" i="12" s="1"/>
  <c r="R189" i="12" a="1"/>
  <c r="R189" i="12" s="1"/>
  <c r="R188" i="12" a="1"/>
  <c r="R188" i="12" s="1"/>
  <c r="BG188" i="12" a="1"/>
  <c r="BG188" i="12" s="1"/>
  <c r="BG189" i="12" a="1"/>
  <c r="BG189" i="12" s="1"/>
  <c r="AA188" i="12" a="1"/>
  <c r="AA188" i="12" s="1"/>
  <c r="AA189" i="12" a="1"/>
  <c r="AA189" i="12" s="1"/>
  <c r="AF188" i="12" a="1"/>
  <c r="AF188" i="12" s="1"/>
  <c r="AF189" i="12" a="1"/>
  <c r="AF189" i="12" s="1"/>
  <c r="BC188" i="12" a="1"/>
  <c r="BC188" i="12" s="1"/>
  <c r="BC189" i="12" a="1"/>
  <c r="BC189" i="12" s="1"/>
  <c r="W188" i="12" a="1"/>
  <c r="W188" i="12" s="1"/>
  <c r="W189" i="12" a="1"/>
  <c r="W189" i="12" s="1"/>
  <c r="Q188" i="12" a="1"/>
  <c r="Q188" i="12" s="1"/>
  <c r="Q189" i="12" a="1"/>
  <c r="Q189" i="12" s="1"/>
  <c r="AL188" i="12" a="1"/>
  <c r="AL188" i="12" s="1"/>
  <c r="AL189" i="12" a="1"/>
  <c r="AL189" i="12" s="1"/>
  <c r="Z188" i="12" a="1"/>
  <c r="Z188" i="12" s="1"/>
  <c r="Z189" i="12" a="1"/>
  <c r="Z189" i="12" s="1"/>
  <c r="AS189" i="12" a="1"/>
  <c r="AS189" i="12" s="1"/>
  <c r="AS188" i="12" a="1"/>
  <c r="AS188" i="12" s="1"/>
  <c r="M188" i="12" a="1"/>
  <c r="M188" i="12" s="1"/>
  <c r="M189" i="12" a="1"/>
  <c r="M189" i="12" s="1"/>
  <c r="BH188" i="12" a="1"/>
  <c r="BH188" i="12" s="1"/>
  <c r="BH189" i="12" a="1"/>
  <c r="BH189" i="12" s="1"/>
  <c r="AB188" i="12" a="1"/>
  <c r="AB188" i="12" s="1"/>
  <c r="AB189" i="12" a="1"/>
  <c r="AB189" i="12" s="1"/>
  <c r="AG188" i="12" a="1"/>
  <c r="AG188" i="12" s="1"/>
  <c r="AG189" i="12" a="1"/>
  <c r="AG189" i="12" s="1"/>
  <c r="AY189" i="12" a="1"/>
  <c r="AY189" i="12" s="1"/>
  <c r="AY188" i="12" a="1"/>
  <c r="AY188" i="12" s="1"/>
  <c r="S188" i="12" a="1"/>
  <c r="S188" i="12" s="1"/>
  <c r="S189" i="12" a="1"/>
  <c r="S189" i="12" s="1"/>
  <c r="AU188" i="12" a="1"/>
  <c r="AU188" i="12" s="1"/>
  <c r="AU189" i="12" a="1"/>
  <c r="AU189" i="12" s="1"/>
  <c r="O189" i="12" a="1"/>
  <c r="O189" i="12" s="1"/>
  <c r="O188" i="12" a="1"/>
  <c r="O188" i="12" s="1"/>
  <c r="X188" i="12" a="1"/>
  <c r="X188" i="12" s="1"/>
  <c r="X189" i="12" a="1"/>
  <c r="X189" i="12" s="1"/>
  <c r="AD188" i="12" a="1"/>
  <c r="AD188" i="12" s="1"/>
  <c r="AD189" i="12" a="1"/>
  <c r="AD189" i="12" s="1"/>
  <c r="AO188" i="12" a="1"/>
  <c r="AO188" i="12" s="1"/>
  <c r="AO189" i="12" a="1"/>
  <c r="AO189" i="12" s="1"/>
  <c r="AK188" i="12" a="1"/>
  <c r="AK188" i="12" s="1"/>
  <c r="AK189" i="12" a="1"/>
  <c r="AK189" i="12" s="1"/>
  <c r="AX189" i="12" a="1"/>
  <c r="AX189" i="12" s="1"/>
  <c r="AX188" i="12" a="1"/>
  <c r="AX188" i="12" s="1"/>
  <c r="AZ189" i="12" a="1"/>
  <c r="AZ189" i="12" s="1"/>
  <c r="AZ188" i="12" a="1"/>
  <c r="AZ188" i="12" s="1"/>
  <c r="T188" i="12" a="1"/>
  <c r="T188" i="12" s="1"/>
  <c r="T189" i="12" a="1"/>
  <c r="T189" i="12" s="1"/>
  <c r="AH21" i="12"/>
  <c r="AH37" i="12" s="1"/>
  <c r="Z21" i="12"/>
  <c r="Z37" i="12" s="1"/>
  <c r="AW21" i="12"/>
  <c r="AW37" i="12" s="1"/>
  <c r="AK21" i="12"/>
  <c r="AK37" i="12" s="1"/>
  <c r="X21" i="12"/>
  <c r="X37" i="12" s="1"/>
  <c r="AD30" i="12"/>
  <c r="AD32" i="12" s="1"/>
  <c r="AD34" i="12" s="1"/>
  <c r="AC30" i="12"/>
  <c r="AC32" i="12" s="1"/>
  <c r="AC34" i="12" s="1"/>
  <c r="BG29" i="12"/>
  <c r="BG31" i="12" s="1"/>
  <c r="BG33" i="12" s="1"/>
  <c r="BG30" i="12"/>
  <c r="BG32" i="12" s="1"/>
  <c r="BG34" i="12" s="1"/>
  <c r="AX30" i="12"/>
  <c r="AX32" i="12" s="1"/>
  <c r="AX34" i="12" s="1"/>
  <c r="AG30" i="12"/>
  <c r="AG32" i="12" s="1"/>
  <c r="AG34" i="12" s="1"/>
  <c r="X29" i="12"/>
  <c r="X31" i="12" s="1"/>
  <c r="X33" i="12" s="1"/>
  <c r="X30" i="12"/>
  <c r="X32" i="12" s="1"/>
  <c r="X34" i="12" s="1"/>
  <c r="V30" i="12"/>
  <c r="V32" i="12" s="1"/>
  <c r="V34" i="12" s="1"/>
  <c r="U30" i="12"/>
  <c r="U32" i="12" s="1"/>
  <c r="U34" i="12" s="1"/>
  <c r="AY30" i="12"/>
  <c r="AY32" i="12" s="1"/>
  <c r="AY34" i="12" s="1"/>
  <c r="AP30" i="12"/>
  <c r="AP32" i="12" s="1"/>
  <c r="AP34" i="12" s="1"/>
  <c r="Y30" i="12"/>
  <c r="Y32" i="12" s="1"/>
  <c r="Y34" i="12" s="1"/>
  <c r="P29" i="12"/>
  <c r="P31" i="12" s="1"/>
  <c r="P33" i="12" s="1"/>
  <c r="P30" i="12"/>
  <c r="P32" i="12" s="1"/>
  <c r="P34" i="12" s="1"/>
  <c r="AH30" i="12"/>
  <c r="AH32" i="12" s="1"/>
  <c r="AH34" i="12" s="1"/>
  <c r="AZ29" i="12"/>
  <c r="AZ31" i="12" s="1"/>
  <c r="AZ33" i="12" s="1"/>
  <c r="AZ30" i="12"/>
  <c r="AZ32" i="12" s="1"/>
  <c r="AZ34" i="12" s="1"/>
  <c r="AI29" i="12"/>
  <c r="AI31" i="12" s="1"/>
  <c r="AI33" i="12" s="1"/>
  <c r="AI30" i="12"/>
  <c r="AI32" i="12" s="1"/>
  <c r="AI34" i="12" s="1"/>
  <c r="Z30" i="12"/>
  <c r="Z32" i="12" s="1"/>
  <c r="Z34" i="12" s="1"/>
  <c r="AU30" i="12"/>
  <c r="AU32" i="12" s="1"/>
  <c r="AU34" i="12" s="1"/>
  <c r="N29" i="12"/>
  <c r="N31" i="12" s="1"/>
  <c r="N33" i="12" s="1"/>
  <c r="N30" i="12"/>
  <c r="N32" i="12" s="1"/>
  <c r="N34" i="12" s="1"/>
  <c r="BH29" i="12"/>
  <c r="BH31" i="12" s="1"/>
  <c r="BH33" i="12" s="1"/>
  <c r="BH30" i="12"/>
  <c r="BH32" i="12" s="1"/>
  <c r="BH34" i="12" s="1"/>
  <c r="L29" i="12"/>
  <c r="L31" i="12" s="1"/>
  <c r="L33" i="12" s="1"/>
  <c r="L30" i="12"/>
  <c r="L32" i="12" s="1"/>
  <c r="L34" i="12" s="1"/>
  <c r="AR29" i="12"/>
  <c r="AR31" i="12" s="1"/>
  <c r="AR33" i="12" s="1"/>
  <c r="AR30" i="12"/>
  <c r="AR32" i="12" s="1"/>
  <c r="AR34" i="12" s="1"/>
  <c r="AA29" i="12"/>
  <c r="AA31" i="12" s="1"/>
  <c r="AA33" i="12" s="1"/>
  <c r="AA30" i="12"/>
  <c r="AA32" i="12" s="1"/>
  <c r="AA34" i="12" s="1"/>
  <c r="R29" i="12"/>
  <c r="R31" i="12" s="1"/>
  <c r="R33" i="12" s="1"/>
  <c r="R30" i="12"/>
  <c r="R32" i="12" s="1"/>
  <c r="R34" i="12" s="1"/>
  <c r="BD29" i="12"/>
  <c r="BD31" i="12" s="1"/>
  <c r="BD33" i="12" s="1"/>
  <c r="BD30" i="12"/>
  <c r="BD32" i="12" s="1"/>
  <c r="BD34" i="12" s="1"/>
  <c r="AQ29" i="12"/>
  <c r="AQ31" i="12" s="1"/>
  <c r="AQ33" i="12" s="1"/>
  <c r="AQ30" i="12"/>
  <c r="AQ32" i="12" s="1"/>
  <c r="AQ34" i="12" s="1"/>
  <c r="BB30" i="12"/>
  <c r="BB32" i="12" s="1"/>
  <c r="BB34" i="12" s="1"/>
  <c r="BA30" i="12"/>
  <c r="BA32" i="12" s="1"/>
  <c r="BA34" i="12" s="1"/>
  <c r="AJ29" i="12"/>
  <c r="AJ31" i="12" s="1"/>
  <c r="AJ33" i="12" s="1"/>
  <c r="AJ30" i="12"/>
  <c r="AJ32" i="12" s="1"/>
  <c r="AJ34" i="12" s="1"/>
  <c r="S30" i="12"/>
  <c r="S32" i="12" s="1"/>
  <c r="S34" i="12" s="1"/>
  <c r="BE30" i="12"/>
  <c r="BE32" i="12" s="1"/>
  <c r="BE34" i="12" s="1"/>
  <c r="AV29" i="12"/>
  <c r="AV31" i="12" s="1"/>
  <c r="AV33" i="12" s="1"/>
  <c r="AV30" i="12"/>
  <c r="AV32" i="12" s="1"/>
  <c r="AV34" i="12" s="1"/>
  <c r="Q29" i="12"/>
  <c r="Q31" i="12" s="1"/>
  <c r="Q33" i="12" s="1"/>
  <c r="Q30" i="12"/>
  <c r="Q32" i="12" s="1"/>
  <c r="Q34" i="12" s="1"/>
  <c r="AT30" i="12"/>
  <c r="AT32" i="12" s="1"/>
  <c r="AT34" i="12" s="1"/>
  <c r="AS30" i="12"/>
  <c r="AS32" i="12" s="1"/>
  <c r="AS34" i="12" s="1"/>
  <c r="AB29" i="12"/>
  <c r="AB31" i="12" s="1"/>
  <c r="AB33" i="12" s="1"/>
  <c r="AB30" i="12"/>
  <c r="AB32" i="12" s="1"/>
  <c r="AB34" i="12" s="1"/>
  <c r="AW30" i="12"/>
  <c r="AW32" i="12" s="1"/>
  <c r="AW34" i="12" s="1"/>
  <c r="AN29" i="12"/>
  <c r="AN31" i="12" s="1"/>
  <c r="AN33" i="12" s="1"/>
  <c r="AN30" i="12"/>
  <c r="AN32" i="12" s="1"/>
  <c r="AN34" i="12" s="1"/>
  <c r="AE30" i="12"/>
  <c r="AE32" i="12" s="1"/>
  <c r="AE34" i="12" s="1"/>
  <c r="M29" i="12"/>
  <c r="M31" i="12" s="1"/>
  <c r="M33" i="12" s="1"/>
  <c r="M30" i="12"/>
  <c r="M32" i="12" s="1"/>
  <c r="M34" i="12" s="1"/>
  <c r="BC30" i="12"/>
  <c r="BC32" i="12" s="1"/>
  <c r="BC34" i="12" s="1"/>
  <c r="AL30" i="12"/>
  <c r="AL32" i="12" s="1"/>
  <c r="AL34" i="12" s="1"/>
  <c r="AK30" i="12"/>
  <c r="AK32" i="12" s="1"/>
  <c r="AK34" i="12" s="1"/>
  <c r="T30" i="12"/>
  <c r="T32" i="12" s="1"/>
  <c r="T34" i="12" s="1"/>
  <c r="BF30" i="12"/>
  <c r="BF32" i="12" s="1"/>
  <c r="BF34" i="12" s="1"/>
  <c r="AO30" i="12"/>
  <c r="AO32" i="12" s="1"/>
  <c r="AO34" i="12" s="1"/>
  <c r="BC29" i="12"/>
  <c r="BC31" i="12" s="1"/>
  <c r="BC33" i="12" s="1"/>
  <c r="W21" i="12"/>
  <c r="W37" i="12" s="1"/>
  <c r="AX21" i="12"/>
  <c r="AX37" i="12" s="1"/>
  <c r="Q21" i="12"/>
  <c r="Q37" i="12" s="1"/>
  <c r="AZ21" i="12"/>
  <c r="AZ37" i="12" s="1"/>
  <c r="AU21" i="12"/>
  <c r="AU37" i="12" s="1"/>
  <c r="AE29" i="12"/>
  <c r="AE31" i="12" s="1"/>
  <c r="AE33" i="12" s="1"/>
  <c r="P21" i="12"/>
  <c r="P37" i="12" s="1"/>
  <c r="AL21" i="12"/>
  <c r="AL37" i="12" s="1"/>
  <c r="AG21" i="12"/>
  <c r="AG37" i="12" s="1"/>
  <c r="AY21" i="12"/>
  <c r="AY37" i="12" s="1"/>
  <c r="O25" i="12"/>
  <c r="O26" i="12" s="1"/>
  <c r="AF25" i="12"/>
  <c r="AF26" i="12" s="1"/>
  <c r="AU25" i="12"/>
  <c r="AU26" i="12" s="1"/>
  <c r="U21" i="12"/>
  <c r="U37" i="12" s="1"/>
  <c r="Y29" i="12"/>
  <c r="Y31" i="12" s="1"/>
  <c r="Y33" i="12" s="1"/>
  <c r="AG29" i="12"/>
  <c r="AG31" i="12" s="1"/>
  <c r="AG33" i="12" s="1"/>
  <c r="Y21" i="12"/>
  <c r="Y37" i="12" s="1"/>
  <c r="BF21" i="12"/>
  <c r="BF37" i="12" s="1"/>
  <c r="O21" i="12"/>
  <c r="O37" i="12" s="1"/>
  <c r="AJ21" i="12"/>
  <c r="AJ37" i="12" s="1"/>
  <c r="W25" i="12"/>
  <c r="W26" i="12" s="1"/>
  <c r="BC25" i="12"/>
  <c r="BC26" i="12" s="1"/>
  <c r="AE25" i="12"/>
  <c r="AE26" i="12" s="1"/>
  <c r="AF34" i="12"/>
  <c r="AU33" i="12"/>
  <c r="O34" i="12"/>
  <c r="AD29" i="12"/>
  <c r="AD31" i="12" s="1"/>
  <c r="AD33" i="12" s="1"/>
  <c r="AS29" i="12"/>
  <c r="AS31" i="12" s="1"/>
  <c r="AS33" i="12" s="1"/>
  <c r="AY29" i="12"/>
  <c r="AY31" i="12" s="1"/>
  <c r="AY33" i="12" s="1"/>
  <c r="S29" i="12"/>
  <c r="S31" i="12" s="1"/>
  <c r="S33" i="12" s="1"/>
  <c r="AH29" i="12"/>
  <c r="AH31" i="12" s="1"/>
  <c r="AH33" i="12" s="1"/>
  <c r="BB29" i="12"/>
  <c r="BB31" i="12" s="1"/>
  <c r="BB33" i="12" s="1"/>
  <c r="V29" i="12"/>
  <c r="V31" i="12" s="1"/>
  <c r="V33" i="12" s="1"/>
  <c r="AK29" i="12"/>
  <c r="AK31" i="12" s="1"/>
  <c r="AK33" i="12" s="1"/>
  <c r="BE33" i="12"/>
  <c r="AW29" i="12"/>
  <c r="AW31" i="12" s="1"/>
  <c r="AW33" i="12" s="1"/>
  <c r="BF29" i="12"/>
  <c r="BF31" i="12" s="1"/>
  <c r="BF33" i="12" s="1"/>
  <c r="Z29" i="12"/>
  <c r="Z31" i="12" s="1"/>
  <c r="Z33" i="12" s="1"/>
  <c r="AM34" i="12"/>
  <c r="AT29" i="12"/>
  <c r="AT31" i="12" s="1"/>
  <c r="AT33" i="12" s="1"/>
  <c r="AC29" i="12"/>
  <c r="AC31" i="12" s="1"/>
  <c r="AC33" i="12" s="1"/>
  <c r="T29" i="12"/>
  <c r="T31" i="12" s="1"/>
  <c r="T33" i="12" s="1"/>
  <c r="AX29" i="12"/>
  <c r="AX31" i="12" s="1"/>
  <c r="AX33" i="12" s="1"/>
  <c r="AL29" i="12"/>
  <c r="AL31" i="12" s="1"/>
  <c r="AL33" i="12" s="1"/>
  <c r="BA29" i="12"/>
  <c r="BA31" i="12" s="1"/>
  <c r="BA33" i="12" s="1"/>
  <c r="U29" i="12"/>
  <c r="U31" i="12" s="1"/>
  <c r="U33" i="12" s="1"/>
  <c r="AP29" i="12"/>
  <c r="AP31" i="12" s="1"/>
  <c r="AP33" i="12" s="1"/>
  <c r="AO29" i="12"/>
  <c r="AO31" i="12" s="1"/>
  <c r="AO33" i="12" s="1"/>
  <c r="W34" i="12"/>
  <c r="AM21" i="12"/>
  <c r="AM37" i="12" s="1"/>
  <c r="AE21" i="12"/>
  <c r="AE37" i="12" s="1"/>
  <c r="AO21" i="12"/>
  <c r="AO37" i="12" s="1"/>
  <c r="AC21" i="12"/>
  <c r="AC37" i="12" s="1"/>
  <c r="L21" i="12"/>
  <c r="L37" i="12" s="1"/>
  <c r="P25" i="12"/>
  <c r="P26" i="12" s="1"/>
  <c r="AT21" i="12"/>
  <c r="AT37" i="12" s="1"/>
  <c r="AB21" i="12"/>
  <c r="AB37" i="12" s="1"/>
  <c r="BE21" i="12"/>
  <c r="BE37" i="12" s="1"/>
  <c r="AQ21" i="12"/>
  <c r="AQ37" i="12" s="1"/>
  <c r="BD25" i="12"/>
  <c r="BD26" i="12" s="1"/>
  <c r="AP21" i="12"/>
  <c r="AP37" i="12" s="1"/>
  <c r="M21" i="12"/>
  <c r="M37" i="12" s="1"/>
  <c r="AD21" i="12"/>
  <c r="AD37" i="12" s="1"/>
  <c r="R21" i="12"/>
  <c r="R37" i="12" s="1"/>
  <c r="AN25" i="12"/>
  <c r="AN26" i="12" s="1"/>
  <c r="BA21" i="12"/>
  <c r="BA37" i="12" s="1"/>
  <c r="V21" i="12"/>
  <c r="V37" i="12" s="1"/>
  <c r="AS21" i="12"/>
  <c r="AS37" i="12" s="1"/>
  <c r="N21" i="12"/>
  <c r="N37" i="12" s="1"/>
  <c r="BB21" i="12"/>
  <c r="BB37" i="12" s="1"/>
  <c r="BD21" i="12"/>
  <c r="BD37" i="12" s="1"/>
  <c r="AN21" i="12"/>
  <c r="AN37" i="12" s="1"/>
  <c r="AA21" i="12"/>
  <c r="AA37" i="12" s="1"/>
  <c r="X25" i="12"/>
  <c r="X26" i="12" s="1"/>
  <c r="X16" i="12"/>
  <c r="AV21" i="12"/>
  <c r="AV37" i="12" s="1"/>
  <c r="AM25" i="12"/>
  <c r="AM26" i="12" s="1"/>
  <c r="AM16" i="12"/>
  <c r="AV25" i="12"/>
  <c r="AV26" i="12" s="1"/>
  <c r="AV16" i="12"/>
  <c r="BC21" i="12"/>
  <c r="BC37" i="12" s="1"/>
  <c r="AR21" i="12"/>
  <c r="AR37" i="12" s="1"/>
  <c r="S21" i="12"/>
  <c r="S37" i="12" s="1"/>
  <c r="BH21" i="12"/>
  <c r="BH37" i="12" s="1"/>
  <c r="T21" i="12"/>
  <c r="T37" i="12" s="1"/>
  <c r="BG21" i="12"/>
  <c r="BG37" i="12" s="1"/>
  <c r="AF21" i="12"/>
  <c r="AF37" i="12" s="1"/>
  <c r="Z25" i="12"/>
  <c r="Z26" i="12" s="1"/>
  <c r="AG25" i="12"/>
  <c r="AG26" i="12" s="1"/>
  <c r="M25" i="12"/>
  <c r="M26" i="12" s="1"/>
  <c r="AJ25" i="12"/>
  <c r="AJ26" i="12" s="1"/>
  <c r="BG25" i="12"/>
  <c r="BG26" i="12" s="1"/>
  <c r="Y25" i="12"/>
  <c r="Y26" i="12" s="1"/>
  <c r="AZ25" i="12"/>
  <c r="AZ26" i="12" s="1"/>
  <c r="BB25" i="12"/>
  <c r="BB26" i="12" s="1"/>
  <c r="AB25" i="12"/>
  <c r="AB26" i="12" s="1"/>
  <c r="AY25" i="12"/>
  <c r="AY26" i="12" s="1"/>
  <c r="Q25" i="12"/>
  <c r="Q26" i="12" s="1"/>
  <c r="AT25" i="12"/>
  <c r="AT26" i="12" s="1"/>
  <c r="T25" i="12"/>
  <c r="T26" i="12" s="1"/>
  <c r="AQ25" i="12"/>
  <c r="AQ26" i="12" s="1"/>
  <c r="BF25" i="12"/>
  <c r="BF26" i="12" s="1"/>
  <c r="R25" i="12"/>
  <c r="R26" i="12" s="1"/>
  <c r="AL25" i="12"/>
  <c r="AL26" i="12" s="1"/>
  <c r="BA25" i="12"/>
  <c r="BA26" i="12" s="1"/>
  <c r="L25" i="12"/>
  <c r="L26" i="12" s="1"/>
  <c r="AI25" i="12"/>
  <c r="AI26" i="12" s="1"/>
  <c r="AX25" i="12"/>
  <c r="AX26" i="12" s="1"/>
  <c r="AO25" i="12"/>
  <c r="AO26" i="12" s="1"/>
  <c r="AR25" i="12"/>
  <c r="AR26" i="12" s="1"/>
  <c r="AD25" i="12"/>
  <c r="AD26" i="12" s="1"/>
  <c r="AS25" i="12"/>
  <c r="AS26" i="12" s="1"/>
  <c r="AA25" i="12"/>
  <c r="AA26" i="12" s="1"/>
  <c r="AP25" i="12"/>
  <c r="AP26" i="12" s="1"/>
  <c r="BE25" i="12"/>
  <c r="BE26" i="12" s="1"/>
  <c r="N25" i="12"/>
  <c r="N26" i="12" s="1"/>
  <c r="AC25" i="12"/>
  <c r="AC26" i="12" s="1"/>
  <c r="U25" i="12"/>
  <c r="U26" i="12" s="1"/>
  <c r="V25" i="12"/>
  <c r="V26" i="12" s="1"/>
  <c r="AK25" i="12"/>
  <c r="AK26" i="12" s="1"/>
  <c r="BH25" i="12"/>
  <c r="BH26" i="12" s="1"/>
  <c r="S25" i="12"/>
  <c r="S26" i="12" s="1"/>
  <c r="AH25" i="12"/>
  <c r="AH26" i="12" s="1"/>
  <c r="AW25" i="12"/>
  <c r="AW26" i="12" s="1"/>
  <c r="AX45" i="12"/>
  <c r="BC41" i="12"/>
  <c r="AM41" i="12"/>
  <c r="W41" i="12"/>
  <c r="AP41" i="12"/>
  <c r="Q41" i="12"/>
  <c r="BB41" i="12"/>
  <c r="AL41" i="12"/>
  <c r="V41" i="12"/>
  <c r="Z41" i="12"/>
  <c r="AV41" i="12"/>
  <c r="AS41" i="12"/>
  <c r="AC41" i="12"/>
  <c r="M41" i="12"/>
  <c r="AW41" i="12"/>
  <c r="BH41" i="12"/>
  <c r="AR41" i="12"/>
  <c r="AB41" i="12"/>
  <c r="R41" i="12"/>
  <c r="BD41" i="12"/>
  <c r="BG41" i="12"/>
  <c r="AQ41" i="12"/>
  <c r="AA41" i="12"/>
  <c r="AH41" i="12"/>
  <c r="AF41" i="12"/>
  <c r="BF41" i="12"/>
  <c r="AG41" i="12"/>
  <c r="P41" i="12"/>
  <c r="AY41" i="12"/>
  <c r="AI41" i="12"/>
  <c r="S41" i="12"/>
  <c r="Y41" i="12"/>
  <c r="AU41" i="12"/>
  <c r="AE41" i="12"/>
  <c r="O41" i="12"/>
  <c r="BE41" i="12"/>
  <c r="X41" i="12"/>
  <c r="AT41" i="12"/>
  <c r="AD41" i="12"/>
  <c r="N41" i="12"/>
  <c r="AO41" i="12"/>
  <c r="BA41" i="12"/>
  <c r="AK41" i="12"/>
  <c r="U41" i="12"/>
  <c r="AX41" i="12"/>
  <c r="AN41" i="12"/>
  <c r="AZ41" i="12"/>
  <c r="AJ41" i="12"/>
  <c r="T41" i="12"/>
  <c r="L41" i="12"/>
  <c r="O267" i="1"/>
  <c r="C69" i="12"/>
  <c r="P266" i="1"/>
  <c r="C77" i="12" l="1"/>
  <c r="C89" i="12" s="1"/>
  <c r="P267" i="1"/>
  <c r="Q268" i="1"/>
  <c r="Q266" i="1"/>
  <c r="R268" i="1" s="1"/>
  <c r="B142" i="12"/>
  <c r="C101" i="12" l="1"/>
  <c r="C118" i="12" s="1"/>
  <c r="C126" i="12" s="1"/>
  <c r="Q267" i="1"/>
  <c r="R266" i="1"/>
  <c r="B149" i="12"/>
  <c r="S268" i="1" l="1"/>
  <c r="R267" i="1"/>
  <c r="S266" i="1"/>
  <c r="B155" i="12"/>
  <c r="C134" i="12"/>
  <c r="T268" i="1" l="1"/>
  <c r="S267" i="1"/>
  <c r="T266" i="1"/>
  <c r="B181" i="12"/>
  <c r="B193" i="12" l="1"/>
  <c r="B205" i="12" s="1"/>
  <c r="B209" i="12" s="1"/>
  <c r="B213" i="12" s="1"/>
  <c r="B246" i="12" s="1"/>
  <c r="U268" i="1"/>
  <c r="T267" i="1"/>
  <c r="U266" i="1"/>
  <c r="B239" i="12" l="1"/>
  <c r="C241" i="12" s="1"/>
  <c r="C248" i="12" s="1"/>
  <c r="V268" i="1"/>
  <c r="U267" i="1"/>
  <c r="V266" i="1"/>
  <c r="W266" i="1" s="1"/>
  <c r="X268" i="1" l="1"/>
  <c r="W267" i="1"/>
  <c r="W268" i="1"/>
  <c r="V267" i="1"/>
  <c r="X266" i="1"/>
  <c r="Y268" i="1" l="1"/>
  <c r="X267" i="1"/>
  <c r="Y266" i="1"/>
  <c r="Z268" i="1" l="1"/>
  <c r="Y267" i="1"/>
  <c r="Z266" i="1"/>
  <c r="AA268" i="1" l="1"/>
  <c r="Z267" i="1"/>
  <c r="AA266" i="1"/>
  <c r="AB268" i="1" l="1"/>
  <c r="AA267" i="1"/>
  <c r="AB266" i="1"/>
  <c r="AC268" i="1" l="1"/>
  <c r="AB267" i="1"/>
  <c r="AC266" i="1"/>
  <c r="AC267" i="1" l="1"/>
  <c r="AD268" i="1"/>
  <c r="AD266" i="1"/>
  <c r="AE268" i="1" l="1"/>
  <c r="AD267" i="1"/>
  <c r="AE266" i="1"/>
  <c r="AF268" i="1" l="1"/>
  <c r="AE267" i="1"/>
  <c r="AF266" i="1"/>
  <c r="AG268" i="1" l="1"/>
  <c r="AF267" i="1"/>
  <c r="AG266" i="1"/>
  <c r="AH268" i="1" l="1"/>
  <c r="AG267" i="1"/>
  <c r="AH266" i="1"/>
  <c r="AI268" i="1" l="1"/>
  <c r="AH267" i="1"/>
  <c r="AI266" i="1"/>
  <c r="AJ268" i="1" l="1"/>
  <c r="AI267" i="1"/>
  <c r="AJ266" i="1"/>
  <c r="AK268" i="1" l="1"/>
  <c r="AJ267" i="1"/>
  <c r="AK266" i="1"/>
  <c r="AK267" i="1" s="1"/>
  <c r="J267" i="1" l="1"/>
  <c r="AL266" i="1"/>
  <c r="AM266" i="1" l="1"/>
  <c r="AN266" i="1" l="1"/>
  <c r="AO266" i="1" l="1"/>
  <c r="AP266" i="1" l="1"/>
  <c r="J268" i="1"/>
  <c r="AQ266" i="1" l="1"/>
  <c r="AR266" i="1" l="1"/>
  <c r="AS266" i="1" l="1"/>
  <c r="AT266" i="1" l="1"/>
  <c r="AU266" i="1" l="1"/>
  <c r="AV266" i="1" l="1"/>
  <c r="AW266" i="1" l="1"/>
  <c r="AX266" i="1" l="1"/>
  <c r="AY266" i="1" l="1"/>
  <c r="AZ266" i="1" l="1"/>
  <c r="BA266" i="1" l="1"/>
  <c r="BB266" i="1" l="1"/>
  <c r="BC266" i="1" l="1"/>
  <c r="BD266" i="1" l="1"/>
  <c r="BE266" i="1" l="1"/>
  <c r="BF266" i="1" l="1"/>
  <c r="BG266" i="1" l="1"/>
  <c r="BH266" i="1" l="1"/>
  <c r="BI266" i="1" l="1"/>
  <c r="BJ266" i="1" s="1"/>
  <c r="B20" i="10" l="1"/>
  <c r="B26" i="10" l="1"/>
  <c r="B105" i="3" l="1"/>
  <c r="C35" i="3"/>
  <c r="C49" i="3" l="1"/>
  <c r="C63" i="3" s="1"/>
  <c r="B177" i="3"/>
  <c r="B287" i="3" s="1"/>
  <c r="C77" i="3" l="1"/>
  <c r="B299" i="3"/>
  <c r="C91" i="3" l="1"/>
  <c r="L91" i="15" l="1"/>
  <c r="J24" i="2" l="1" a="1"/>
  <c r="J24" i="2" s="1"/>
  <c r="L20" i="24"/>
  <c r="L20" i="25"/>
  <c r="K20" i="24"/>
  <c r="L24" i="15"/>
  <c r="L40" i="15" s="1"/>
  <c r="L51" i="15" l="1"/>
  <c r="L52" i="15" s="1"/>
  <c r="L129" i="15"/>
  <c r="L36" i="15"/>
  <c r="M20" i="24"/>
  <c r="M20" i="25"/>
  <c r="M24" i="15"/>
  <c r="M40" i="15" s="1"/>
  <c r="M22" i="22"/>
  <c r="L44" i="22" s="1"/>
  <c r="M129" i="15" l="1"/>
  <c r="L62" i="15"/>
  <c r="M36" i="15"/>
  <c r="B10" i="2" l="1"/>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BH1" i="5"/>
  <c r="BG1" i="5"/>
  <c r="BF1" i="5"/>
  <c r="BE1" i="5"/>
  <c r="BD1" i="5"/>
  <c r="BC1" i="5"/>
  <c r="BB1" i="5"/>
  <c r="BA1" i="5"/>
  <c r="AZ1" i="5"/>
  <c r="AY1" i="5"/>
  <c r="AX1" i="5"/>
  <c r="AW1" i="5"/>
  <c r="AV1" i="5"/>
  <c r="AU1" i="5"/>
  <c r="AT1" i="5"/>
  <c r="AS1" i="5"/>
  <c r="AR1" i="5"/>
  <c r="AQ1" i="5"/>
  <c r="AP1" i="5"/>
  <c r="AO1" i="5"/>
  <c r="AN1" i="5"/>
  <c r="AM1" i="5"/>
  <c r="AL1" i="5"/>
  <c r="AK1" i="5"/>
  <c r="AJ1" i="5"/>
  <c r="AI1" i="5"/>
  <c r="AH1" i="5"/>
  <c r="AG1" i="5"/>
  <c r="AF1" i="5"/>
  <c r="AE1" i="5"/>
  <c r="AD1" i="5"/>
  <c r="AC1" i="5"/>
  <c r="AB1" i="5"/>
  <c r="AA1" i="5"/>
  <c r="Z1" i="5"/>
  <c r="Y1" i="5"/>
  <c r="X1" i="5"/>
  <c r="W1" i="5"/>
  <c r="V1" i="5"/>
  <c r="U1" i="5"/>
  <c r="T1" i="5"/>
  <c r="S1" i="5"/>
  <c r="R1" i="5"/>
  <c r="Q1" i="5"/>
  <c r="P1" i="5"/>
  <c r="O1" i="5"/>
  <c r="N1" i="5"/>
  <c r="M1" i="5"/>
  <c r="L1" i="5"/>
  <c r="K1" i="5"/>
  <c r="O9" i="5" l="1"/>
  <c r="AL24" i="5"/>
  <c r="AL16" i="5" s="1"/>
  <c r="AL11" i="1" s="1"/>
  <c r="AL10" i="29" s="1"/>
  <c r="AD24" i="5"/>
  <c r="V24" i="5"/>
  <c r="V16" i="5" s="1"/>
  <c r="V11" i="1" s="1"/>
  <c r="V10" i="29" s="1"/>
  <c r="N24" i="5"/>
  <c r="N16" i="5" s="1"/>
  <c r="N11" i="1" s="1"/>
  <c r="N10" i="29" s="1"/>
  <c r="N50" i="29" s="1"/>
  <c r="AT24" i="5"/>
  <c r="AT16" i="5" s="1"/>
  <c r="AT11" i="1" s="1"/>
  <c r="AT10" i="29" s="1"/>
  <c r="BB24" i="5"/>
  <c r="BB16" i="5" s="1"/>
  <c r="BB11" i="1" s="1"/>
  <c r="BB10" i="29" s="1"/>
  <c r="O24" i="5"/>
  <c r="O25" i="5" s="1"/>
  <c r="W24" i="5"/>
  <c r="W16" i="5" s="1"/>
  <c r="W11" i="1" s="1"/>
  <c r="W10" i="29" s="1"/>
  <c r="AE24" i="5"/>
  <c r="AE16" i="5" s="1"/>
  <c r="AE11" i="1" s="1"/>
  <c r="AE10" i="29" s="1"/>
  <c r="AM24" i="5"/>
  <c r="AM16" i="5" s="1"/>
  <c r="AM11" i="1" s="1"/>
  <c r="AM10" i="29" s="1"/>
  <c r="AU24" i="5"/>
  <c r="AU16" i="5" s="1"/>
  <c r="AU11" i="1" s="1"/>
  <c r="AU10" i="29" s="1"/>
  <c r="BC24" i="5"/>
  <c r="BC16" i="5" s="1"/>
  <c r="BC11" i="1" s="1"/>
  <c r="BC10" i="29" s="1"/>
  <c r="P24" i="5"/>
  <c r="P25" i="5" s="1"/>
  <c r="X24" i="5"/>
  <c r="X16" i="5" s="1"/>
  <c r="X11" i="1" s="1"/>
  <c r="X10" i="29" s="1"/>
  <c r="AF24" i="5"/>
  <c r="AF16" i="5" s="1"/>
  <c r="AF11" i="1" s="1"/>
  <c r="AF10" i="29" s="1"/>
  <c r="AN24" i="5"/>
  <c r="AN16" i="5" s="1"/>
  <c r="AN11" i="1" s="1"/>
  <c r="AN10" i="29" s="1"/>
  <c r="AV24" i="5"/>
  <c r="AV16" i="5" s="1"/>
  <c r="AV11" i="1" s="1"/>
  <c r="AV10" i="29" s="1"/>
  <c r="BD24" i="5"/>
  <c r="BD16" i="5" s="1"/>
  <c r="BD11" i="1" s="1"/>
  <c r="BD10" i="29" s="1"/>
  <c r="Q24" i="5"/>
  <c r="Q16" i="5" s="1"/>
  <c r="Q11" i="1" s="1"/>
  <c r="Q10" i="29" s="1"/>
  <c r="Y24" i="5"/>
  <c r="Y16" i="5" s="1"/>
  <c r="Y11" i="1" s="1"/>
  <c r="Y10" i="29" s="1"/>
  <c r="AG24" i="5"/>
  <c r="AG16" i="5" s="1"/>
  <c r="AG11" i="1" s="1"/>
  <c r="AG10" i="29" s="1"/>
  <c r="AO24" i="5"/>
  <c r="AO16" i="5" s="1"/>
  <c r="AO11" i="1" s="1"/>
  <c r="AO10" i="29" s="1"/>
  <c r="AW24" i="5"/>
  <c r="AW16" i="5" s="1"/>
  <c r="AW11" i="1" s="1"/>
  <c r="AW10" i="29" s="1"/>
  <c r="BE24" i="5"/>
  <c r="BE16" i="5" s="1"/>
  <c r="BE11" i="1" s="1"/>
  <c r="BE10" i="29" s="1"/>
  <c r="R24" i="5"/>
  <c r="R16" i="5" s="1"/>
  <c r="R11" i="1" s="1"/>
  <c r="R10" i="29" s="1"/>
  <c r="Z24" i="5"/>
  <c r="Z16" i="5" s="1"/>
  <c r="Z11" i="1" s="1"/>
  <c r="Z10" i="29" s="1"/>
  <c r="AH24" i="5"/>
  <c r="AH16" i="5" s="1"/>
  <c r="AH11" i="1" s="1"/>
  <c r="AH10" i="29" s="1"/>
  <c r="AP24" i="5"/>
  <c r="AP16" i="5" s="1"/>
  <c r="AP11" i="1" s="1"/>
  <c r="AP10" i="29" s="1"/>
  <c r="AX24" i="5"/>
  <c r="AX16" i="5" s="1"/>
  <c r="AX11" i="1" s="1"/>
  <c r="AX10" i="29" s="1"/>
  <c r="BF24" i="5"/>
  <c r="BF16" i="5" s="1"/>
  <c r="BF11" i="1" s="1"/>
  <c r="BF10" i="29" s="1"/>
  <c r="L13" i="5"/>
  <c r="S24" i="5"/>
  <c r="S16" i="5" s="1"/>
  <c r="S11" i="1" s="1"/>
  <c r="S10" i="29" s="1"/>
  <c r="AA24" i="5"/>
  <c r="AA16" i="5" s="1"/>
  <c r="AA11" i="1" s="1"/>
  <c r="AA10" i="29" s="1"/>
  <c r="AI24" i="5"/>
  <c r="AI16" i="5" s="1"/>
  <c r="AI11" i="1" s="1"/>
  <c r="AI10" i="29" s="1"/>
  <c r="AQ24" i="5"/>
  <c r="AQ16" i="5" s="1"/>
  <c r="AQ11" i="1" s="1"/>
  <c r="AQ10" i="29" s="1"/>
  <c r="AY24" i="5"/>
  <c r="AY16" i="5" s="1"/>
  <c r="AY11" i="1" s="1"/>
  <c r="AY10" i="29" s="1"/>
  <c r="BG24" i="5"/>
  <c r="BG16" i="5" s="1"/>
  <c r="BG11" i="1" s="1"/>
  <c r="BG10" i="29" s="1"/>
  <c r="L24" i="5"/>
  <c r="L25" i="5" s="1"/>
  <c r="L28" i="5"/>
  <c r="L30" i="5" s="1"/>
  <c r="T24" i="5"/>
  <c r="T16" i="5" s="1"/>
  <c r="T11" i="1" s="1"/>
  <c r="T10" i="29" s="1"/>
  <c r="T28" i="5"/>
  <c r="T30" i="5" s="1"/>
  <c r="T32" i="5" s="1"/>
  <c r="T18" i="1" s="1"/>
  <c r="T138" i="1" s="1"/>
  <c r="T145" i="1" s="1"/>
  <c r="AB24" i="5"/>
  <c r="AB16" i="5" s="1"/>
  <c r="AB11" i="1" s="1"/>
  <c r="AB10" i="29" s="1"/>
  <c r="AJ24" i="5"/>
  <c r="AJ16" i="5" s="1"/>
  <c r="AJ11" i="1" s="1"/>
  <c r="AJ10" i="29" s="1"/>
  <c r="AR24" i="5"/>
  <c r="AR16" i="5" s="1"/>
  <c r="AR11" i="1" s="1"/>
  <c r="AR10" i="29" s="1"/>
  <c r="AZ24" i="5"/>
  <c r="AZ16" i="5" s="1"/>
  <c r="AZ11" i="1" s="1"/>
  <c r="AZ10" i="29" s="1"/>
  <c r="BH24" i="5"/>
  <c r="BH16" i="5" s="1"/>
  <c r="BH11" i="1" s="1"/>
  <c r="BH10" i="29" s="1"/>
  <c r="M24" i="5"/>
  <c r="M16" i="5" s="1"/>
  <c r="M11" i="1" s="1"/>
  <c r="M10" i="29" s="1"/>
  <c r="M50" i="29" s="1"/>
  <c r="U24" i="5"/>
  <c r="U16" i="5" s="1"/>
  <c r="U11" i="1" s="1"/>
  <c r="U10" i="29" s="1"/>
  <c r="AC24" i="5"/>
  <c r="AC16" i="5" s="1"/>
  <c r="AC11" i="1" s="1"/>
  <c r="AC10" i="29" s="1"/>
  <c r="AK24" i="5"/>
  <c r="AK16" i="5" s="1"/>
  <c r="AK11" i="1" s="1"/>
  <c r="AK10" i="29" s="1"/>
  <c r="AS24" i="5"/>
  <c r="AS16" i="5" s="1"/>
  <c r="AS11" i="1" s="1"/>
  <c r="AS10" i="29" s="1"/>
  <c r="BA24" i="5"/>
  <c r="BA16" i="5" s="1"/>
  <c r="BA11" i="1" s="1"/>
  <c r="BA10" i="29" s="1"/>
  <c r="AV10" i="5"/>
  <c r="AV21" i="5" s="1"/>
  <c r="AV15" i="1" s="1"/>
  <c r="BD10" i="5"/>
  <c r="BD21" i="5" s="1"/>
  <c r="BD15" i="1" s="1"/>
  <c r="AF10" i="5"/>
  <c r="AF21" i="5" s="1"/>
  <c r="AF15" i="1" s="1"/>
  <c r="X10" i="5"/>
  <c r="X21" i="5" s="1"/>
  <c r="X15" i="1" s="1"/>
  <c r="AN10" i="5"/>
  <c r="AN21" i="5" s="1"/>
  <c r="AN15" i="1" s="1"/>
  <c r="P10" i="5"/>
  <c r="P21" i="5" s="1"/>
  <c r="P15" i="1" s="1"/>
  <c r="N10" i="5"/>
  <c r="N21" i="5" s="1"/>
  <c r="N15" i="1" s="1"/>
  <c r="V10" i="5"/>
  <c r="V21" i="5" s="1"/>
  <c r="V15" i="1" s="1"/>
  <c r="AD10" i="5"/>
  <c r="AD21" i="5" s="1"/>
  <c r="AD15" i="1" s="1"/>
  <c r="AL10" i="5"/>
  <c r="AL21" i="5" s="1"/>
  <c r="AL15" i="1" s="1"/>
  <c r="AT10" i="5"/>
  <c r="AT21" i="5" s="1"/>
  <c r="AT15" i="1" s="1"/>
  <c r="BB10" i="5"/>
  <c r="BB21" i="5" s="1"/>
  <c r="BB15" i="1" s="1"/>
  <c r="O10" i="5"/>
  <c r="W10" i="5"/>
  <c r="W21" i="5" s="1"/>
  <c r="W15" i="1" s="1"/>
  <c r="AE10" i="5"/>
  <c r="AE21" i="5" s="1"/>
  <c r="AE15" i="1" s="1"/>
  <c r="AM10" i="5"/>
  <c r="AM21" i="5" s="1"/>
  <c r="AM15" i="1" s="1"/>
  <c r="AU10" i="5"/>
  <c r="AU21" i="5" s="1"/>
  <c r="AU15" i="1" s="1"/>
  <c r="BC10" i="5"/>
  <c r="BC21" i="5" s="1"/>
  <c r="BC15" i="1" s="1"/>
  <c r="Q10" i="5"/>
  <c r="Q21" i="5" s="1"/>
  <c r="Q15" i="1" s="1"/>
  <c r="Y10" i="5"/>
  <c r="Y21" i="5" s="1"/>
  <c r="Y15" i="1" s="1"/>
  <c r="AG10" i="5"/>
  <c r="AG21" i="5" s="1"/>
  <c r="AG15" i="1" s="1"/>
  <c r="AO10" i="5"/>
  <c r="AO21" i="5" s="1"/>
  <c r="AO15" i="1" s="1"/>
  <c r="AW10" i="5"/>
  <c r="AW21" i="5" s="1"/>
  <c r="AW15" i="1" s="1"/>
  <c r="BE10" i="5"/>
  <c r="BE21" i="5" s="1"/>
  <c r="BE15" i="1" s="1"/>
  <c r="T15" i="5"/>
  <c r="T10" i="1" s="1"/>
  <c r="T10" i="15" s="1"/>
  <c r="R10" i="5"/>
  <c r="R21" i="5" s="1"/>
  <c r="R15" i="1" s="1"/>
  <c r="Z10" i="5"/>
  <c r="Z21" i="5" s="1"/>
  <c r="Z15" i="1" s="1"/>
  <c r="AH10" i="5"/>
  <c r="AH21" i="5" s="1"/>
  <c r="AH15" i="1" s="1"/>
  <c r="AP10" i="5"/>
  <c r="AP21" i="5" s="1"/>
  <c r="AP15" i="1" s="1"/>
  <c r="AX10" i="5"/>
  <c r="AX21" i="5" s="1"/>
  <c r="AX15" i="1" s="1"/>
  <c r="BF10" i="5"/>
  <c r="BF21" i="5" s="1"/>
  <c r="BF15" i="1" s="1"/>
  <c r="S10" i="5"/>
  <c r="AA10" i="5"/>
  <c r="AA21" i="5" s="1"/>
  <c r="AA15" i="1" s="1"/>
  <c r="AI10" i="5"/>
  <c r="AI21" i="5" s="1"/>
  <c r="AI15" i="1" s="1"/>
  <c r="AQ10" i="5"/>
  <c r="AQ21" i="5" s="1"/>
  <c r="AQ15" i="1" s="1"/>
  <c r="AY10" i="5"/>
  <c r="AY21" i="5" s="1"/>
  <c r="AY15" i="1" s="1"/>
  <c r="BG10" i="5"/>
  <c r="BG21" i="5" s="1"/>
  <c r="BG15" i="1" s="1"/>
  <c r="L10" i="5"/>
  <c r="L21" i="5" s="1"/>
  <c r="L15" i="1" s="1"/>
  <c r="T10" i="5"/>
  <c r="T21" i="5" s="1"/>
  <c r="T15" i="1" s="1"/>
  <c r="AB10" i="5"/>
  <c r="AB21" i="5" s="1"/>
  <c r="AB15" i="1" s="1"/>
  <c r="AJ10" i="5"/>
  <c r="AJ21" i="5" s="1"/>
  <c r="AJ15" i="1" s="1"/>
  <c r="AR10" i="5"/>
  <c r="AR21" i="5" s="1"/>
  <c r="AR15" i="1" s="1"/>
  <c r="AZ10" i="5"/>
  <c r="AZ21" i="5" s="1"/>
  <c r="AZ15" i="1" s="1"/>
  <c r="BH10" i="5"/>
  <c r="BH21" i="5" s="1"/>
  <c r="BH15" i="1" s="1"/>
  <c r="M10" i="5"/>
  <c r="M21" i="5" s="1"/>
  <c r="M15" i="1" s="1"/>
  <c r="U10" i="5"/>
  <c r="U21" i="5" s="1"/>
  <c r="U15" i="1" s="1"/>
  <c r="AC10" i="5"/>
  <c r="AC21" i="5" s="1"/>
  <c r="AC15" i="1" s="1"/>
  <c r="AK10" i="5"/>
  <c r="AK21" i="5" s="1"/>
  <c r="AK15" i="1" s="1"/>
  <c r="AS10" i="5"/>
  <c r="AS21" i="5" s="1"/>
  <c r="AS15" i="1" s="1"/>
  <c r="BA10" i="5"/>
  <c r="BA21" i="5" s="1"/>
  <c r="BA15" i="1" s="1"/>
  <c r="S28" i="5"/>
  <c r="S30" i="5" s="1"/>
  <c r="S32" i="5" s="1"/>
  <c r="N7" i="5"/>
  <c r="V7" i="5"/>
  <c r="AD7" i="5"/>
  <c r="AL7" i="5"/>
  <c r="AT7" i="5"/>
  <c r="BB7" i="5"/>
  <c r="O7" i="5"/>
  <c r="W7" i="5"/>
  <c r="AE7" i="5"/>
  <c r="AM7" i="5"/>
  <c r="AU7" i="5"/>
  <c r="BC7" i="5"/>
  <c r="P7" i="5"/>
  <c r="X7" i="5"/>
  <c r="AF7" i="5"/>
  <c r="AN7" i="5"/>
  <c r="AV7" i="5"/>
  <c r="BD7" i="5"/>
  <c r="Q7" i="5"/>
  <c r="Y7" i="5"/>
  <c r="AG7" i="5"/>
  <c r="AO7" i="5"/>
  <c r="AW7" i="5"/>
  <c r="BE7" i="5"/>
  <c r="R7" i="5"/>
  <c r="Z7" i="5"/>
  <c r="AH7" i="5"/>
  <c r="AP7" i="5"/>
  <c r="AX7" i="5"/>
  <c r="BF7" i="5"/>
  <c r="S7" i="5"/>
  <c r="AA7" i="5"/>
  <c r="AI7" i="5"/>
  <c r="AQ7" i="5"/>
  <c r="AY7" i="5"/>
  <c r="BG7" i="5"/>
  <c r="L7" i="5"/>
  <c r="T7" i="5"/>
  <c r="AB7" i="5"/>
  <c r="AJ7" i="5"/>
  <c r="AR7" i="5"/>
  <c r="AZ7" i="5"/>
  <c r="BH7" i="5"/>
  <c r="M7" i="5"/>
  <c r="U7" i="5"/>
  <c r="AC7" i="5"/>
  <c r="AK7" i="5"/>
  <c r="AS7" i="5"/>
  <c r="BA7" i="5"/>
  <c r="AT9" i="5"/>
  <c r="AT20" i="5" s="1"/>
  <c r="AT28" i="5"/>
  <c r="AT30" i="5" s="1"/>
  <c r="O28" i="5"/>
  <c r="O30" i="5" s="1"/>
  <c r="W9" i="5"/>
  <c r="W20" i="5" s="1"/>
  <c r="W28" i="5"/>
  <c r="W30" i="5" s="1"/>
  <c r="AE9" i="5"/>
  <c r="AE20" i="5" s="1"/>
  <c r="AE28" i="5"/>
  <c r="AE30" i="5" s="1"/>
  <c r="AM9" i="5"/>
  <c r="AM20" i="5" s="1"/>
  <c r="AM28" i="5"/>
  <c r="AM30" i="5" s="1"/>
  <c r="AU9" i="5"/>
  <c r="AU20" i="5" s="1"/>
  <c r="AU28" i="5"/>
  <c r="AU30" i="5" s="1"/>
  <c r="BC9" i="5"/>
  <c r="BC20" i="5" s="1"/>
  <c r="BC28" i="5"/>
  <c r="BC30" i="5" s="1"/>
  <c r="AL9" i="5"/>
  <c r="AL20" i="5" s="1"/>
  <c r="AL28" i="5"/>
  <c r="AL30" i="5" s="1"/>
  <c r="P9" i="5"/>
  <c r="P28" i="5"/>
  <c r="P30" i="5" s="1"/>
  <c r="X9" i="5"/>
  <c r="X20" i="5" s="1"/>
  <c r="X28" i="5"/>
  <c r="X30" i="5" s="1"/>
  <c r="AF9" i="5"/>
  <c r="AF20" i="5" s="1"/>
  <c r="AF28" i="5"/>
  <c r="AF30" i="5" s="1"/>
  <c r="AN9" i="5"/>
  <c r="AN20" i="5" s="1"/>
  <c r="AN28" i="5"/>
  <c r="AN30" i="5" s="1"/>
  <c r="AV9" i="5"/>
  <c r="AV20" i="5" s="1"/>
  <c r="AV28" i="5"/>
  <c r="AV30" i="5" s="1"/>
  <c r="BD9" i="5"/>
  <c r="BD20" i="5" s="1"/>
  <c r="BD28" i="5"/>
  <c r="BD30" i="5" s="1"/>
  <c r="BB9" i="5"/>
  <c r="BB20" i="5" s="1"/>
  <c r="BB28" i="5"/>
  <c r="BB30" i="5" s="1"/>
  <c r="Q9" i="5"/>
  <c r="Q28" i="5"/>
  <c r="Q30" i="5" s="1"/>
  <c r="Y9" i="5"/>
  <c r="Y20" i="5" s="1"/>
  <c r="Y28" i="5"/>
  <c r="Y30" i="5" s="1"/>
  <c r="AG9" i="5"/>
  <c r="AG20" i="5" s="1"/>
  <c r="AG28" i="5"/>
  <c r="AG30" i="5" s="1"/>
  <c r="AO9" i="5"/>
  <c r="AO20" i="5" s="1"/>
  <c r="AO28" i="5"/>
  <c r="AO30" i="5" s="1"/>
  <c r="AW9" i="5"/>
  <c r="AW20" i="5" s="1"/>
  <c r="AW28" i="5"/>
  <c r="AW30" i="5" s="1"/>
  <c r="BE9" i="5"/>
  <c r="BE20" i="5" s="1"/>
  <c r="BE28" i="5"/>
  <c r="BE30" i="5" s="1"/>
  <c r="R9" i="5"/>
  <c r="R28" i="5"/>
  <c r="R30" i="5" s="1"/>
  <c r="Z9" i="5"/>
  <c r="Z20" i="5" s="1"/>
  <c r="Z28" i="5"/>
  <c r="Z30" i="5" s="1"/>
  <c r="AH9" i="5"/>
  <c r="AH20" i="5" s="1"/>
  <c r="AH28" i="5"/>
  <c r="AH30" i="5" s="1"/>
  <c r="AP9" i="5"/>
  <c r="AP20" i="5" s="1"/>
  <c r="AP28" i="5"/>
  <c r="AP30" i="5" s="1"/>
  <c r="AX9" i="5"/>
  <c r="AX20" i="5" s="1"/>
  <c r="AX28" i="5"/>
  <c r="AX30" i="5" s="1"/>
  <c r="BF9" i="5"/>
  <c r="BF20" i="5" s="1"/>
  <c r="BF28" i="5"/>
  <c r="BF30" i="5" s="1"/>
  <c r="V9" i="5"/>
  <c r="V20" i="5" s="1"/>
  <c r="V28" i="5"/>
  <c r="V30" i="5" s="1"/>
  <c r="S9" i="5"/>
  <c r="AA9" i="5"/>
  <c r="AA20" i="5" s="1"/>
  <c r="AA28" i="5"/>
  <c r="AA30" i="5" s="1"/>
  <c r="AI9" i="5"/>
  <c r="AI20" i="5" s="1"/>
  <c r="AI28" i="5"/>
  <c r="AI30" i="5" s="1"/>
  <c r="AQ9" i="5"/>
  <c r="AQ20" i="5" s="1"/>
  <c r="AQ28" i="5"/>
  <c r="AQ30" i="5" s="1"/>
  <c r="AY9" i="5"/>
  <c r="AY20" i="5" s="1"/>
  <c r="AY28" i="5"/>
  <c r="AY30" i="5" s="1"/>
  <c r="BG9" i="5"/>
  <c r="BG20" i="5" s="1"/>
  <c r="BG28" i="5"/>
  <c r="BG30" i="5" s="1"/>
  <c r="AD9" i="5"/>
  <c r="AD20" i="5" s="1"/>
  <c r="AD28" i="5"/>
  <c r="AD30" i="5" s="1"/>
  <c r="L9" i="5"/>
  <c r="L20" i="5" s="1"/>
  <c r="T9" i="5"/>
  <c r="T20" i="5" s="1"/>
  <c r="AB9" i="5"/>
  <c r="AB20" i="5" s="1"/>
  <c r="AB28" i="5"/>
  <c r="AB30" i="5" s="1"/>
  <c r="AJ9" i="5"/>
  <c r="AJ20" i="5" s="1"/>
  <c r="AJ28" i="5"/>
  <c r="AJ30" i="5" s="1"/>
  <c r="AR9" i="5"/>
  <c r="AR20" i="5" s="1"/>
  <c r="AR28" i="5"/>
  <c r="AR30" i="5" s="1"/>
  <c r="AZ9" i="5"/>
  <c r="AZ20" i="5" s="1"/>
  <c r="AZ28" i="5"/>
  <c r="AZ30" i="5" s="1"/>
  <c r="BH9" i="5"/>
  <c r="BH20" i="5" s="1"/>
  <c r="BH28" i="5"/>
  <c r="BH30" i="5" s="1"/>
  <c r="N9" i="5"/>
  <c r="N20" i="5" s="1"/>
  <c r="N28" i="5"/>
  <c r="N30" i="5" s="1"/>
  <c r="M9" i="5"/>
  <c r="M20" i="5" s="1"/>
  <c r="M28" i="5"/>
  <c r="M30" i="5" s="1"/>
  <c r="U9" i="5"/>
  <c r="U20" i="5" s="1"/>
  <c r="U28" i="5"/>
  <c r="U30" i="5" s="1"/>
  <c r="AC9" i="5"/>
  <c r="AC20" i="5" s="1"/>
  <c r="AC28" i="5"/>
  <c r="AC30" i="5" s="1"/>
  <c r="AK9" i="5"/>
  <c r="AK20" i="5" s="1"/>
  <c r="AK28" i="5"/>
  <c r="AK30" i="5" s="1"/>
  <c r="AS9" i="5"/>
  <c r="AS20" i="5" s="1"/>
  <c r="AS28" i="5"/>
  <c r="AS30" i="5" s="1"/>
  <c r="BA9" i="5"/>
  <c r="BA20" i="5" s="1"/>
  <c r="BA28" i="5"/>
  <c r="BA30" i="5" s="1"/>
  <c r="P14" i="5"/>
  <c r="P13" i="5"/>
  <c r="X14" i="5"/>
  <c r="X13" i="5"/>
  <c r="AF14" i="5"/>
  <c r="AF13" i="5"/>
  <c r="AN14" i="5"/>
  <c r="AN13" i="5"/>
  <c r="AV14" i="5"/>
  <c r="AV13" i="5"/>
  <c r="BD14" i="5"/>
  <c r="BD13" i="5"/>
  <c r="Q14" i="5"/>
  <c r="Q13" i="5"/>
  <c r="Y14" i="5"/>
  <c r="Y13" i="5"/>
  <c r="AG14" i="5"/>
  <c r="AG13" i="5"/>
  <c r="AO14" i="5"/>
  <c r="AO13" i="5"/>
  <c r="AW14" i="5"/>
  <c r="AW13" i="5"/>
  <c r="BE14" i="5"/>
  <c r="BE13" i="5"/>
  <c r="R14" i="5"/>
  <c r="R13" i="5"/>
  <c r="Z14" i="5"/>
  <c r="Z13" i="5"/>
  <c r="AH14" i="5"/>
  <c r="AH13" i="5"/>
  <c r="AP14" i="5"/>
  <c r="AP13" i="5"/>
  <c r="AX14" i="5"/>
  <c r="AX13" i="5"/>
  <c r="BF14" i="5"/>
  <c r="BF13" i="5"/>
  <c r="S14" i="5"/>
  <c r="S13" i="5"/>
  <c r="AA14" i="5"/>
  <c r="AA13" i="5"/>
  <c r="AI14" i="5"/>
  <c r="AI13" i="5"/>
  <c r="AQ14" i="5"/>
  <c r="AQ13" i="5"/>
  <c r="AY14" i="5"/>
  <c r="AY13" i="5"/>
  <c r="BG14" i="5"/>
  <c r="BG13" i="5"/>
  <c r="L14" i="5"/>
  <c r="T14" i="5"/>
  <c r="T13" i="5"/>
  <c r="AB14" i="5"/>
  <c r="AB13" i="5"/>
  <c r="AJ14" i="5"/>
  <c r="AJ13" i="5"/>
  <c r="AR14" i="5"/>
  <c r="AR13" i="5"/>
  <c r="AZ14" i="5"/>
  <c r="AZ13" i="5"/>
  <c r="BH14" i="5"/>
  <c r="BH13" i="5"/>
  <c r="M14" i="5"/>
  <c r="M13" i="5"/>
  <c r="U14" i="5"/>
  <c r="U13" i="5"/>
  <c r="AC14" i="5"/>
  <c r="AC13" i="5"/>
  <c r="AK14" i="5"/>
  <c r="AK13" i="5"/>
  <c r="AS14" i="5"/>
  <c r="AS13" i="5"/>
  <c r="BA14" i="5"/>
  <c r="BA13" i="5"/>
  <c r="N14" i="5"/>
  <c r="N13" i="5"/>
  <c r="AD14" i="5"/>
  <c r="AD13" i="5"/>
  <c r="AL14" i="5"/>
  <c r="AL13" i="5"/>
  <c r="AT14" i="5"/>
  <c r="AT13" i="5"/>
  <c r="BB14" i="5"/>
  <c r="BB13" i="5"/>
  <c r="V14" i="5"/>
  <c r="V13" i="5"/>
  <c r="O14" i="5"/>
  <c r="O13" i="5"/>
  <c r="W14" i="5"/>
  <c r="W13" i="5"/>
  <c r="AE14" i="5"/>
  <c r="AE13" i="5"/>
  <c r="AM14" i="5"/>
  <c r="AM13" i="5"/>
  <c r="AU14" i="5"/>
  <c r="AU13" i="5"/>
  <c r="BC14" i="5"/>
  <c r="BC13" i="5"/>
  <c r="S17" i="5"/>
  <c r="S12" i="1" s="1"/>
  <c r="S15" i="5"/>
  <c r="S10" i="1" s="1"/>
  <c r="S10" i="15" s="1"/>
  <c r="AA17" i="5"/>
  <c r="AA12" i="1" s="1"/>
  <c r="AA15" i="5"/>
  <c r="AA10" i="1" s="1"/>
  <c r="AA10" i="15" s="1"/>
  <c r="AI17" i="5"/>
  <c r="AI12" i="1" s="1"/>
  <c r="AI15" i="5"/>
  <c r="AI10" i="1" s="1"/>
  <c r="AI10" i="15" s="1"/>
  <c r="AQ17" i="5"/>
  <c r="AQ12" i="1" s="1"/>
  <c r="AQ15" i="5"/>
  <c r="AQ10" i="1" s="1"/>
  <c r="AQ10" i="15" s="1"/>
  <c r="AY17" i="5"/>
  <c r="AY12" i="1" s="1"/>
  <c r="AY15" i="5"/>
  <c r="AY10" i="1" s="1"/>
  <c r="AY10" i="15" s="1"/>
  <c r="BG17" i="5"/>
  <c r="BG12" i="1" s="1"/>
  <c r="BG15" i="5"/>
  <c r="BG10" i="1" s="1"/>
  <c r="BG10" i="15" s="1"/>
  <c r="R17" i="5"/>
  <c r="R12" i="1" s="1"/>
  <c r="R15" i="5"/>
  <c r="R10" i="1" s="1"/>
  <c r="R10" i="15" s="1"/>
  <c r="BF17" i="5"/>
  <c r="BF12" i="1" s="1"/>
  <c r="BF15" i="5"/>
  <c r="BF10" i="1" s="1"/>
  <c r="BF10" i="15" s="1"/>
  <c r="L15" i="5"/>
  <c r="L10" i="1" s="1"/>
  <c r="L10" i="15" s="1"/>
  <c r="L17" i="5"/>
  <c r="L12" i="1" s="1"/>
  <c r="T17" i="5"/>
  <c r="T12" i="1" s="1"/>
  <c r="AB17" i="5"/>
  <c r="AB12" i="1" s="1"/>
  <c r="AB15" i="5"/>
  <c r="AB10" i="1" s="1"/>
  <c r="AB10" i="15" s="1"/>
  <c r="AJ17" i="5"/>
  <c r="AJ12" i="1" s="1"/>
  <c r="AJ15" i="5"/>
  <c r="AJ10" i="1" s="1"/>
  <c r="AJ10" i="15" s="1"/>
  <c r="AR17" i="5"/>
  <c r="AR12" i="1" s="1"/>
  <c r="AR15" i="5"/>
  <c r="AR10" i="1" s="1"/>
  <c r="AR10" i="15" s="1"/>
  <c r="AZ17" i="5"/>
  <c r="AZ12" i="1" s="1"/>
  <c r="AZ15" i="5"/>
  <c r="AZ10" i="1" s="1"/>
  <c r="AZ10" i="15" s="1"/>
  <c r="BH17" i="5"/>
  <c r="BH12" i="1" s="1"/>
  <c r="BH15" i="5"/>
  <c r="BH10" i="1" s="1"/>
  <c r="BH10" i="15" s="1"/>
  <c r="U17" i="5"/>
  <c r="U12" i="1" s="1"/>
  <c r="U15" i="5"/>
  <c r="U10" i="1" s="1"/>
  <c r="U10" i="15" s="1"/>
  <c r="AC17" i="5"/>
  <c r="AC12" i="1" s="1"/>
  <c r="AC15" i="5"/>
  <c r="AC10" i="1" s="1"/>
  <c r="AC10" i="15" s="1"/>
  <c r="AK17" i="5"/>
  <c r="AK12" i="1" s="1"/>
  <c r="AK15" i="5"/>
  <c r="AK10" i="1" s="1"/>
  <c r="AK10" i="15" s="1"/>
  <c r="AS17" i="5"/>
  <c r="AS12" i="1" s="1"/>
  <c r="AS15" i="5"/>
  <c r="AS10" i="1" s="1"/>
  <c r="AS10" i="15" s="1"/>
  <c r="BA17" i="5"/>
  <c r="BA12" i="1" s="1"/>
  <c r="BA15" i="5"/>
  <c r="BA10" i="1" s="1"/>
  <c r="BA10" i="15" s="1"/>
  <c r="AX17" i="5"/>
  <c r="AX12" i="1" s="1"/>
  <c r="AX15" i="5"/>
  <c r="AX10" i="1" s="1"/>
  <c r="AX10" i="15" s="1"/>
  <c r="M17" i="5"/>
  <c r="M12" i="1" s="1"/>
  <c r="M15" i="5"/>
  <c r="M10" i="1" s="1"/>
  <c r="M10" i="15" s="1"/>
  <c r="N17" i="5"/>
  <c r="N12" i="1" s="1"/>
  <c r="N15" i="5"/>
  <c r="N10" i="1" s="1"/>
  <c r="N10" i="15" s="1"/>
  <c r="V17" i="5"/>
  <c r="V12" i="1" s="1"/>
  <c r="V15" i="5"/>
  <c r="V10" i="1" s="1"/>
  <c r="V10" i="15" s="1"/>
  <c r="AD17" i="5"/>
  <c r="AD12" i="1" s="1"/>
  <c r="AD15" i="5"/>
  <c r="AD10" i="1" s="1"/>
  <c r="AD10" i="15" s="1"/>
  <c r="AL17" i="5"/>
  <c r="AL12" i="1" s="1"/>
  <c r="AL15" i="5"/>
  <c r="AL10" i="1" s="1"/>
  <c r="AL10" i="15" s="1"/>
  <c r="AT17" i="5"/>
  <c r="AT12" i="1" s="1"/>
  <c r="AT15" i="5"/>
  <c r="AT10" i="1" s="1"/>
  <c r="AT10" i="15" s="1"/>
  <c r="BB17" i="5"/>
  <c r="BB12" i="1" s="1"/>
  <c r="BB15" i="5"/>
  <c r="BB10" i="1" s="1"/>
  <c r="BB10" i="15" s="1"/>
  <c r="Z17" i="5"/>
  <c r="Z12" i="1" s="1"/>
  <c r="Z15" i="5"/>
  <c r="Z10" i="1" s="1"/>
  <c r="Z10" i="15" s="1"/>
  <c r="O17" i="5"/>
  <c r="O12" i="1" s="1"/>
  <c r="O15" i="5"/>
  <c r="O10" i="1" s="1"/>
  <c r="O10" i="15" s="1"/>
  <c r="W17" i="5"/>
  <c r="W12" i="1" s="1"/>
  <c r="W15" i="5"/>
  <c r="W10" i="1" s="1"/>
  <c r="W10" i="15" s="1"/>
  <c r="AE17" i="5"/>
  <c r="AE12" i="1" s="1"/>
  <c r="AE15" i="5"/>
  <c r="AE10" i="1" s="1"/>
  <c r="AE10" i="15" s="1"/>
  <c r="AM17" i="5"/>
  <c r="AM12" i="1" s="1"/>
  <c r="AM15" i="5"/>
  <c r="AM10" i="1" s="1"/>
  <c r="AM10" i="15" s="1"/>
  <c r="AU17" i="5"/>
  <c r="AU12" i="1" s="1"/>
  <c r="AU15" i="5"/>
  <c r="AU10" i="1" s="1"/>
  <c r="AU10" i="15" s="1"/>
  <c r="BC17" i="5"/>
  <c r="BC12" i="1" s="1"/>
  <c r="BC15" i="5"/>
  <c r="BC10" i="1" s="1"/>
  <c r="BC10" i="15" s="1"/>
  <c r="AH17" i="5"/>
  <c r="AH12" i="1" s="1"/>
  <c r="AH15" i="5"/>
  <c r="AH10" i="1" s="1"/>
  <c r="AH10" i="15" s="1"/>
  <c r="P17" i="5"/>
  <c r="P12" i="1" s="1"/>
  <c r="P15" i="5"/>
  <c r="P10" i="1" s="1"/>
  <c r="P10" i="15" s="1"/>
  <c r="X17" i="5"/>
  <c r="X12" i="1" s="1"/>
  <c r="X15" i="5"/>
  <c r="X10" i="1" s="1"/>
  <c r="X10" i="15" s="1"/>
  <c r="AF17" i="5"/>
  <c r="AF12" i="1" s="1"/>
  <c r="AF15" i="5"/>
  <c r="AF10" i="1" s="1"/>
  <c r="AF10" i="15" s="1"/>
  <c r="AN17" i="5"/>
  <c r="AN12" i="1" s="1"/>
  <c r="AN15" i="5"/>
  <c r="AN10" i="1" s="1"/>
  <c r="AN10" i="15" s="1"/>
  <c r="AV17" i="5"/>
  <c r="AV12" i="1" s="1"/>
  <c r="AV15" i="5"/>
  <c r="AV10" i="1" s="1"/>
  <c r="AV10" i="15" s="1"/>
  <c r="BD17" i="5"/>
  <c r="BD12" i="1" s="1"/>
  <c r="BD15" i="5"/>
  <c r="BD10" i="1" s="1"/>
  <c r="BD10" i="15" s="1"/>
  <c r="AP17" i="5"/>
  <c r="AP12" i="1" s="1"/>
  <c r="AP15" i="5"/>
  <c r="AP10" i="1" s="1"/>
  <c r="AP10" i="15" s="1"/>
  <c r="Q17" i="5"/>
  <c r="Q12" i="1" s="1"/>
  <c r="Q15" i="5"/>
  <c r="Q10" i="1" s="1"/>
  <c r="Q10" i="15" s="1"/>
  <c r="Y17" i="5"/>
  <c r="Y12" i="1" s="1"/>
  <c r="Y15" i="5"/>
  <c r="Y10" i="1" s="1"/>
  <c r="Y10" i="15" s="1"/>
  <c r="AG17" i="5"/>
  <c r="AG12" i="1" s="1"/>
  <c r="AG15" i="5"/>
  <c r="AG10" i="1" s="1"/>
  <c r="AG10" i="15" s="1"/>
  <c r="AO17" i="5"/>
  <c r="AO12" i="1" s="1"/>
  <c r="AO15" i="5"/>
  <c r="AO10" i="1" s="1"/>
  <c r="AO10" i="15" s="1"/>
  <c r="AW17" i="5"/>
  <c r="AW12" i="1" s="1"/>
  <c r="AW15" i="5"/>
  <c r="AW10" i="1" s="1"/>
  <c r="AW10" i="15" s="1"/>
  <c r="BE17" i="5"/>
  <c r="BE12" i="1" s="1"/>
  <c r="BE15" i="5"/>
  <c r="BE10" i="1" s="1"/>
  <c r="BE10" i="15" s="1"/>
  <c r="B35" i="2"/>
  <c r="B47" i="5"/>
  <c r="BH2" i="1"/>
  <c r="BG2" i="1"/>
  <c r="BF2" i="1"/>
  <c r="BE2" i="1"/>
  <c r="BD2" i="1"/>
  <c r="BC2" i="1"/>
  <c r="BB2" i="1"/>
  <c r="BA2" i="1"/>
  <c r="AZ2" i="1"/>
  <c r="AY2" i="1"/>
  <c r="AX2" i="1"/>
  <c r="AW2" i="1"/>
  <c r="AV2" i="1"/>
  <c r="AU2" i="1"/>
  <c r="AT2" i="1"/>
  <c r="AS2" i="1"/>
  <c r="AR2" i="1"/>
  <c r="AQ2" i="1"/>
  <c r="AP2" i="1"/>
  <c r="AO2" i="1"/>
  <c r="AN2" i="1"/>
  <c r="AM2" i="1"/>
  <c r="AL2" i="1"/>
  <c r="AK2" i="1"/>
  <c r="AJ2" i="1"/>
  <c r="AI2" i="1"/>
  <c r="AH2" i="1"/>
  <c r="AG2" i="1"/>
  <c r="AF2" i="1"/>
  <c r="AE2" i="1"/>
  <c r="AD2" i="1"/>
  <c r="AC2" i="1"/>
  <c r="AB2" i="1"/>
  <c r="AA2" i="1"/>
  <c r="Z2" i="1"/>
  <c r="Y2" i="1"/>
  <c r="X2" i="1"/>
  <c r="W2" i="1"/>
  <c r="V2" i="1"/>
  <c r="U2" i="1"/>
  <c r="T2" i="1"/>
  <c r="S2" i="1"/>
  <c r="R2" i="1"/>
  <c r="Q2" i="1"/>
  <c r="P2" i="1"/>
  <c r="O2" i="1"/>
  <c r="N2" i="1"/>
  <c r="M2" i="1"/>
  <c r="L2" i="1"/>
  <c r="K2" i="1"/>
  <c r="BH1" i="1"/>
  <c r="BG1" i="1"/>
  <c r="BF1" i="1"/>
  <c r="BE1" i="1"/>
  <c r="BD1" i="1"/>
  <c r="BC1" i="1"/>
  <c r="BB1" i="1"/>
  <c r="BA1" i="1"/>
  <c r="AZ1" i="1"/>
  <c r="AY1" i="1"/>
  <c r="AX1" i="1"/>
  <c r="AW1" i="1"/>
  <c r="AV1" i="1"/>
  <c r="AU1" i="1"/>
  <c r="AT1" i="1"/>
  <c r="AS1" i="1"/>
  <c r="AR1" i="1"/>
  <c r="AQ1" i="1"/>
  <c r="AP1" i="1"/>
  <c r="AO1" i="1"/>
  <c r="AN1" i="1"/>
  <c r="AM1" i="1"/>
  <c r="AL1" i="1"/>
  <c r="AK1" i="1"/>
  <c r="AJ1" i="1"/>
  <c r="AI1" i="1"/>
  <c r="AH1" i="1"/>
  <c r="AG1" i="1"/>
  <c r="AF1" i="1"/>
  <c r="AE1" i="1"/>
  <c r="AD1" i="1"/>
  <c r="AC1" i="1"/>
  <c r="AB1" i="1"/>
  <c r="AA1" i="1"/>
  <c r="Z1" i="1"/>
  <c r="Y1" i="1"/>
  <c r="X1" i="1"/>
  <c r="W1" i="1"/>
  <c r="V1" i="1"/>
  <c r="U1" i="1"/>
  <c r="T1" i="1"/>
  <c r="S1" i="1"/>
  <c r="R1" i="1"/>
  <c r="Q1" i="1"/>
  <c r="P1" i="1"/>
  <c r="O1" i="1"/>
  <c r="N1" i="1"/>
  <c r="M1" i="1"/>
  <c r="L1" i="1"/>
  <c r="K1" i="1"/>
  <c r="O21" i="5" l="1"/>
  <c r="O15" i="1" s="1"/>
  <c r="C49" i="5"/>
  <c r="C53" i="5" s="1"/>
  <c r="AZ136" i="1"/>
  <c r="AQ136" i="1"/>
  <c r="Z136" i="1"/>
  <c r="Q136" i="1"/>
  <c r="AT136" i="1"/>
  <c r="X136" i="1"/>
  <c r="BA136" i="1"/>
  <c r="AR136" i="1"/>
  <c r="AI136" i="1"/>
  <c r="R136" i="1"/>
  <c r="BC136" i="1"/>
  <c r="AL136" i="1"/>
  <c r="AF136" i="1"/>
  <c r="AS136" i="1"/>
  <c r="AJ136" i="1"/>
  <c r="AA136" i="1"/>
  <c r="AU136" i="1"/>
  <c r="AD136" i="1"/>
  <c r="BD136" i="1"/>
  <c r="AK136" i="1"/>
  <c r="AB136" i="1"/>
  <c r="BE136" i="1"/>
  <c r="AM136" i="1"/>
  <c r="V136" i="1"/>
  <c r="AV136" i="1"/>
  <c r="AC136" i="1"/>
  <c r="T136" i="1"/>
  <c r="T137" i="1"/>
  <c r="BF136" i="1"/>
  <c r="AW136" i="1"/>
  <c r="AE136" i="1"/>
  <c r="U136" i="1"/>
  <c r="L136" i="1"/>
  <c r="AX136" i="1"/>
  <c r="AO136" i="1"/>
  <c r="W136" i="1"/>
  <c r="N136" i="1"/>
  <c r="AG136" i="1"/>
  <c r="M136" i="1"/>
  <c r="BG136" i="1"/>
  <c r="AP136" i="1"/>
  <c r="O136" i="1"/>
  <c r="P136" i="1"/>
  <c r="BH136" i="1"/>
  <c r="AY136" i="1"/>
  <c r="AH136" i="1"/>
  <c r="Y136" i="1"/>
  <c r="BB136" i="1"/>
  <c r="AN136" i="1"/>
  <c r="S20" i="5"/>
  <c r="L29" i="5"/>
  <c r="L31" i="5" s="1"/>
  <c r="L17" i="1" s="1"/>
  <c r="L119" i="1" s="1"/>
  <c r="L126" i="1" s="1"/>
  <c r="L32" i="5"/>
  <c r="L37" i="5"/>
  <c r="L36" i="5"/>
  <c r="O16" i="5"/>
  <c r="O11" i="1" s="1"/>
  <c r="O10" i="29" s="1"/>
  <c r="N32" i="5"/>
  <c r="N18" i="1" s="1"/>
  <c r="N138" i="1" s="1"/>
  <c r="N145" i="1" s="1"/>
  <c r="T34" i="5"/>
  <c r="T22" i="1" s="1"/>
  <c r="L16" i="5"/>
  <c r="L11" i="1" s="1"/>
  <c r="L10" i="29" s="1"/>
  <c r="L50" i="29" s="1"/>
  <c r="P20" i="5"/>
  <c r="R20" i="5"/>
  <c r="O20" i="5"/>
  <c r="O36" i="5" s="1"/>
  <c r="P16" i="5"/>
  <c r="P11" i="1" s="1"/>
  <c r="P10" i="29" s="1"/>
  <c r="P8" i="1"/>
  <c r="S21" i="5"/>
  <c r="S15" i="1" s="1"/>
  <c r="Q20" i="5"/>
  <c r="T29" i="5"/>
  <c r="T31" i="5" s="1"/>
  <c r="T17" i="1" s="1"/>
  <c r="T119" i="1" s="1"/>
  <c r="T126" i="1" s="1"/>
  <c r="AR8" i="1"/>
  <c r="AI8" i="1"/>
  <c r="R8" i="1"/>
  <c r="AJ8" i="1"/>
  <c r="AJ37" i="5"/>
  <c r="AJ20" i="1" s="1"/>
  <c r="AA8" i="1"/>
  <c r="AB8" i="1"/>
  <c r="S8" i="1"/>
  <c r="BE8" i="1"/>
  <c r="BE37" i="5"/>
  <c r="BE20" i="1" s="1"/>
  <c r="AM8" i="1"/>
  <c r="AN8" i="1"/>
  <c r="BF8" i="1"/>
  <c r="AW8" i="1"/>
  <c r="AW37" i="5"/>
  <c r="AW20" i="1" s="1"/>
  <c r="AE8" i="1"/>
  <c r="AX8" i="1"/>
  <c r="AO8" i="1"/>
  <c r="W8" i="1"/>
  <c r="AP8" i="1"/>
  <c r="BD8" i="1"/>
  <c r="BD37" i="5"/>
  <c r="BD20" i="1" s="1"/>
  <c r="BH8" i="1"/>
  <c r="AY8" i="1"/>
  <c r="AH8" i="1"/>
  <c r="Y8" i="1"/>
  <c r="AZ8" i="1"/>
  <c r="AQ8" i="1"/>
  <c r="Z8" i="1"/>
  <c r="Q8" i="1"/>
  <c r="L8" i="1"/>
  <c r="V25" i="5"/>
  <c r="V26" i="5" s="1"/>
  <c r="V23" i="1" s="1"/>
  <c r="AV37" i="5"/>
  <c r="AV20" i="1" s="1"/>
  <c r="T8" i="1"/>
  <c r="T37" i="5"/>
  <c r="U29" i="5"/>
  <c r="Y37" i="5"/>
  <c r="Y20" i="1" s="1"/>
  <c r="S29" i="5"/>
  <c r="S31" i="5" s="1"/>
  <c r="X37" i="5"/>
  <c r="X20" i="1" s="1"/>
  <c r="P37" i="5"/>
  <c r="P20" i="1" s="1"/>
  <c r="AD29" i="5"/>
  <c r="AD32" i="5"/>
  <c r="BF29" i="5"/>
  <c r="BF32" i="5"/>
  <c r="Z29" i="5"/>
  <c r="Z32" i="5"/>
  <c r="AO29" i="5"/>
  <c r="BB29" i="5"/>
  <c r="BB32" i="5"/>
  <c r="AL29" i="5"/>
  <c r="AE29" i="5"/>
  <c r="AE32" i="5"/>
  <c r="AK29" i="5"/>
  <c r="N29" i="5"/>
  <c r="AJ29" i="5"/>
  <c r="AI29" i="5"/>
  <c r="AF29" i="5"/>
  <c r="BG29" i="5"/>
  <c r="AX29" i="5"/>
  <c r="AX32" i="5"/>
  <c r="R29" i="5"/>
  <c r="AG29" i="5"/>
  <c r="BD29" i="5"/>
  <c r="BC29" i="5"/>
  <c r="BC32" i="5"/>
  <c r="W29" i="5"/>
  <c r="AC29" i="5"/>
  <c r="BH29" i="5"/>
  <c r="BH32" i="5"/>
  <c r="AB29" i="5"/>
  <c r="AB32" i="5"/>
  <c r="AA29" i="5"/>
  <c r="X29" i="5"/>
  <c r="AY29" i="5"/>
  <c r="AY32" i="5"/>
  <c r="AP29" i="5"/>
  <c r="BE29" i="5"/>
  <c r="BE32" i="5"/>
  <c r="Y29" i="5"/>
  <c r="AU29" i="5"/>
  <c r="AU32" i="5"/>
  <c r="O29" i="5"/>
  <c r="BA29" i="5"/>
  <c r="AZ29" i="5"/>
  <c r="AV29" i="5"/>
  <c r="P29" i="5"/>
  <c r="V29" i="5"/>
  <c r="AH29" i="5"/>
  <c r="AW29" i="5"/>
  <c r="Q29" i="5"/>
  <c r="Q32" i="5"/>
  <c r="AM29" i="5"/>
  <c r="AT29" i="5"/>
  <c r="AS29" i="5"/>
  <c r="M29" i="5"/>
  <c r="AR29" i="5"/>
  <c r="AQ29" i="5"/>
  <c r="AQ32" i="5"/>
  <c r="AN29" i="5"/>
  <c r="AN37" i="5"/>
  <c r="AN20" i="1" s="1"/>
  <c r="AT36" i="5"/>
  <c r="Z36" i="5"/>
  <c r="AI37" i="5"/>
  <c r="AI20" i="1" s="1"/>
  <c r="AT37" i="5"/>
  <c r="AT20" i="1" s="1"/>
  <c r="BA37" i="5"/>
  <c r="BA20" i="1" s="1"/>
  <c r="BC37" i="5"/>
  <c r="BC20" i="1" s="1"/>
  <c r="AR37" i="5"/>
  <c r="AR20" i="1" s="1"/>
  <c r="N37" i="5"/>
  <c r="N20" i="1" s="1"/>
  <c r="AU37" i="5"/>
  <c r="AU20" i="1" s="1"/>
  <c r="BB37" i="5"/>
  <c r="BB20" i="1" s="1"/>
  <c r="AY37" i="5"/>
  <c r="AY20" i="1" s="1"/>
  <c r="AH37" i="5"/>
  <c r="AH20" i="1" s="1"/>
  <c r="V37" i="5"/>
  <c r="V20" i="1" s="1"/>
  <c r="M37" i="5"/>
  <c r="M20" i="1" s="1"/>
  <c r="AQ37" i="5"/>
  <c r="AQ20" i="1" s="1"/>
  <c r="Z37" i="5"/>
  <c r="Z20" i="1" s="1"/>
  <c r="AZ37" i="5"/>
  <c r="AZ20" i="1" s="1"/>
  <c r="N25" i="5"/>
  <c r="N26" i="5" s="1"/>
  <c r="N23" i="1" s="1"/>
  <c r="Q37" i="5"/>
  <c r="Q20" i="1" s="1"/>
  <c r="BB25" i="5"/>
  <c r="BB26" i="5" s="1"/>
  <c r="BB23" i="1" s="1"/>
  <c r="AL37" i="5"/>
  <c r="AL20" i="1" s="1"/>
  <c r="AE37" i="5"/>
  <c r="AE20" i="1" s="1"/>
  <c r="AL25" i="5"/>
  <c r="AL26" i="5" s="1"/>
  <c r="AL23" i="1" s="1"/>
  <c r="AC37" i="5"/>
  <c r="AC20" i="1" s="1"/>
  <c r="BF37" i="5"/>
  <c r="BF20" i="1" s="1"/>
  <c r="AT25" i="5"/>
  <c r="AT26" i="5" s="1"/>
  <c r="AT23" i="1" s="1"/>
  <c r="AS37" i="5"/>
  <c r="AS20" i="1" s="1"/>
  <c r="AD37" i="5"/>
  <c r="AD20" i="1" s="1"/>
  <c r="AD25" i="5"/>
  <c r="AD26" i="5" s="1"/>
  <c r="AD23" i="1" s="1"/>
  <c r="AD16" i="5"/>
  <c r="AD11" i="1" s="1"/>
  <c r="AD10" i="29" s="1"/>
  <c r="W37" i="5"/>
  <c r="W20" i="1" s="1"/>
  <c r="AO37" i="5"/>
  <c r="AO20" i="1" s="1"/>
  <c r="U37" i="5"/>
  <c r="U20" i="1" s="1"/>
  <c r="AX37" i="5"/>
  <c r="AX20" i="1" s="1"/>
  <c r="AM37" i="5"/>
  <c r="AM20" i="1" s="1"/>
  <c r="AK37" i="5"/>
  <c r="AK20" i="1" s="1"/>
  <c r="AB37" i="5"/>
  <c r="AB20" i="1" s="1"/>
  <c r="AG37" i="5"/>
  <c r="AG20" i="1" s="1"/>
  <c r="BG37" i="5"/>
  <c r="BG20" i="1" s="1"/>
  <c r="AP37" i="5"/>
  <c r="AP20" i="1" s="1"/>
  <c r="BH37" i="5"/>
  <c r="BH20" i="1" s="1"/>
  <c r="AE36" i="5"/>
  <c r="AA37" i="5"/>
  <c r="AA20" i="1" s="1"/>
  <c r="S25" i="5"/>
  <c r="S26" i="5" s="1"/>
  <c r="AZ25" i="5"/>
  <c r="AZ26" i="5" s="1"/>
  <c r="AZ23" i="1" s="1"/>
  <c r="AY25" i="5"/>
  <c r="AY26" i="5" s="1"/>
  <c r="AY23" i="1" s="1"/>
  <c r="AH25" i="5"/>
  <c r="AH26" i="5" s="1"/>
  <c r="AH23" i="1" s="1"/>
  <c r="Q25" i="5"/>
  <c r="Q26" i="5" s="1"/>
  <c r="Q23" i="1" s="1"/>
  <c r="AU25" i="5"/>
  <c r="AU26" i="5" s="1"/>
  <c r="AU23" i="1" s="1"/>
  <c r="BA25" i="5"/>
  <c r="BA26" i="5" s="1"/>
  <c r="BA23" i="1" s="1"/>
  <c r="AR25" i="5"/>
  <c r="AR26" i="5" s="1"/>
  <c r="AR23" i="1" s="1"/>
  <c r="AQ25" i="5"/>
  <c r="AQ26" i="5" s="1"/>
  <c r="AQ23" i="1" s="1"/>
  <c r="Z25" i="5"/>
  <c r="Z26" i="5" s="1"/>
  <c r="Z23" i="1" s="1"/>
  <c r="BD25" i="5"/>
  <c r="BD26" i="5" s="1"/>
  <c r="BD23" i="1" s="1"/>
  <c r="AM25" i="5"/>
  <c r="AM26" i="5" s="1"/>
  <c r="AM23" i="1" s="1"/>
  <c r="AS25" i="5"/>
  <c r="AS26" i="5" s="1"/>
  <c r="AS23" i="1" s="1"/>
  <c r="AJ25" i="5"/>
  <c r="AJ26" i="5" s="1"/>
  <c r="AJ23" i="1" s="1"/>
  <c r="AE25" i="5"/>
  <c r="AE26" i="5" s="1"/>
  <c r="AE23" i="1" s="1"/>
  <c r="AN25" i="5"/>
  <c r="AN26" i="5" s="1"/>
  <c r="AN23" i="1" s="1"/>
  <c r="AI36" i="5"/>
  <c r="AC25" i="5"/>
  <c r="AC26" i="5" s="1"/>
  <c r="AC23" i="1" s="1"/>
  <c r="T25" i="5"/>
  <c r="T26" i="5" s="1"/>
  <c r="T23" i="1" s="1"/>
  <c r="AW25" i="5"/>
  <c r="AW26" i="5" s="1"/>
  <c r="AW23" i="1" s="1"/>
  <c r="AF25" i="5"/>
  <c r="AF26" i="5" s="1"/>
  <c r="AF23" i="1" s="1"/>
  <c r="O26" i="5"/>
  <c r="O23" i="1" s="1"/>
  <c r="R25" i="5"/>
  <c r="R26" i="5" s="1"/>
  <c r="R23" i="1" s="1"/>
  <c r="AB25" i="5"/>
  <c r="AB26" i="5" s="1"/>
  <c r="AB23" i="1" s="1"/>
  <c r="U25" i="5"/>
  <c r="U26" i="5" s="1"/>
  <c r="U23" i="1" s="1"/>
  <c r="L26" i="5"/>
  <c r="L23" i="1" s="1"/>
  <c r="BF25" i="5"/>
  <c r="BF26" i="5" s="1"/>
  <c r="BF23" i="1" s="1"/>
  <c r="AO25" i="5"/>
  <c r="AO26" i="5" s="1"/>
  <c r="AO23" i="1" s="1"/>
  <c r="X25" i="5"/>
  <c r="X26" i="5" s="1"/>
  <c r="X23" i="1" s="1"/>
  <c r="AV25" i="5"/>
  <c r="AV26" i="5" s="1"/>
  <c r="AV23" i="1" s="1"/>
  <c r="AK25" i="5"/>
  <c r="AK26" i="5" s="1"/>
  <c r="AK23" i="1" s="1"/>
  <c r="BE25" i="5"/>
  <c r="BE26" i="5" s="1"/>
  <c r="BE23" i="1" s="1"/>
  <c r="W25" i="5"/>
  <c r="W26" i="5" s="1"/>
  <c r="W23" i="1" s="1"/>
  <c r="M25" i="5"/>
  <c r="M26" i="5" s="1"/>
  <c r="M23" i="1" s="1"/>
  <c r="AX25" i="5"/>
  <c r="AX26" i="5" s="1"/>
  <c r="AX23" i="1" s="1"/>
  <c r="AG25" i="5"/>
  <c r="AG26" i="5" s="1"/>
  <c r="AG23" i="1" s="1"/>
  <c r="P26" i="5"/>
  <c r="P23" i="1" s="1"/>
  <c r="AI25" i="5"/>
  <c r="AI26" i="5" s="1"/>
  <c r="AI23" i="1" s="1"/>
  <c r="AA25" i="5"/>
  <c r="AA26" i="5" s="1"/>
  <c r="AA23" i="1" s="1"/>
  <c r="BH25" i="5"/>
  <c r="BH26" i="5" s="1"/>
  <c r="BH23" i="1" s="1"/>
  <c r="BG25" i="5"/>
  <c r="BG26" i="5" s="1"/>
  <c r="BG23" i="1" s="1"/>
  <c r="AP25" i="5"/>
  <c r="AP26" i="5" s="1"/>
  <c r="AP23" i="1" s="1"/>
  <c r="Y25" i="5"/>
  <c r="Y26" i="5" s="1"/>
  <c r="Y23" i="1" s="1"/>
  <c r="BC25" i="5"/>
  <c r="BC26" i="5" s="1"/>
  <c r="BC23" i="1" s="1"/>
  <c r="AW11" i="29"/>
  <c r="AW10" i="26"/>
  <c r="Q11" i="29"/>
  <c r="Q10" i="26"/>
  <c r="AN11" i="29"/>
  <c r="AN10" i="26"/>
  <c r="AH11" i="29"/>
  <c r="AH10" i="26"/>
  <c r="AE11" i="29"/>
  <c r="AE10" i="26"/>
  <c r="BB11" i="29"/>
  <c r="BB10" i="26"/>
  <c r="V11" i="29"/>
  <c r="V10" i="26"/>
  <c r="BA11" i="29"/>
  <c r="BA10" i="26"/>
  <c r="U11" i="29"/>
  <c r="U10" i="26"/>
  <c r="AJ10" i="26"/>
  <c r="AJ11" i="29"/>
  <c r="BF11" i="29"/>
  <c r="BF10" i="26"/>
  <c r="AQ11" i="29"/>
  <c r="AQ10" i="26"/>
  <c r="AO11" i="29"/>
  <c r="AO10" i="26"/>
  <c r="AP11" i="29"/>
  <c r="AP10" i="26"/>
  <c r="AF11" i="29"/>
  <c r="AF10" i="26"/>
  <c r="BC11" i="29"/>
  <c r="BC10" i="26"/>
  <c r="W11" i="29"/>
  <c r="W10" i="26"/>
  <c r="AT11" i="29"/>
  <c r="AT10" i="26"/>
  <c r="N11" i="29"/>
  <c r="N10" i="26"/>
  <c r="AS11" i="29"/>
  <c r="AS10" i="26"/>
  <c r="BH10" i="26"/>
  <c r="BH11" i="29"/>
  <c r="AB10" i="26"/>
  <c r="AB11" i="29"/>
  <c r="R11" i="29"/>
  <c r="R10" i="26"/>
  <c r="AI11" i="29"/>
  <c r="AI10" i="26"/>
  <c r="BG8" i="1"/>
  <c r="AG11" i="29"/>
  <c r="AG10" i="26"/>
  <c r="BD11" i="29"/>
  <c r="BD10" i="26"/>
  <c r="X11" i="29"/>
  <c r="X10" i="26"/>
  <c r="AU11" i="29"/>
  <c r="AU10" i="26"/>
  <c r="O11" i="29"/>
  <c r="O10" i="26"/>
  <c r="AL11" i="29"/>
  <c r="AL10" i="26"/>
  <c r="M11" i="29"/>
  <c r="M10" i="26"/>
  <c r="AK11" i="29"/>
  <c r="AK10" i="26"/>
  <c r="AZ11" i="29"/>
  <c r="AZ10" i="26"/>
  <c r="T11" i="29"/>
  <c r="T10" i="26"/>
  <c r="BG11" i="29"/>
  <c r="BG10" i="26"/>
  <c r="AA11" i="29"/>
  <c r="AA10" i="26"/>
  <c r="L10" i="26"/>
  <c r="L11" i="29"/>
  <c r="BE11" i="29"/>
  <c r="BE10" i="26"/>
  <c r="Y11" i="29"/>
  <c r="Y10" i="26"/>
  <c r="AV11" i="29"/>
  <c r="AV10" i="26"/>
  <c r="P11" i="29"/>
  <c r="P10" i="26"/>
  <c r="AM11" i="29"/>
  <c r="AM10" i="26"/>
  <c r="Z11" i="29"/>
  <c r="Z10" i="26"/>
  <c r="AD11" i="29"/>
  <c r="AD10" i="26"/>
  <c r="AX11" i="29"/>
  <c r="AX10" i="26"/>
  <c r="AC11" i="29"/>
  <c r="AC10" i="26"/>
  <c r="AR10" i="26"/>
  <c r="AR11" i="29"/>
  <c r="AY11" i="29"/>
  <c r="AY10" i="26"/>
  <c r="S11" i="29"/>
  <c r="S10" i="26"/>
  <c r="AG36" i="5"/>
  <c r="BG36" i="5"/>
  <c r="BH36" i="5"/>
  <c r="AR36" i="5"/>
  <c r="AW36" i="5"/>
  <c r="AU36" i="5"/>
  <c r="U36" i="5"/>
  <c r="AJ36" i="5"/>
  <c r="AH36" i="5"/>
  <c r="AN36" i="5"/>
  <c r="M36" i="5"/>
  <c r="BF36" i="5"/>
  <c r="AS36" i="5"/>
  <c r="BA36" i="5"/>
  <c r="AA36" i="5"/>
  <c r="AL36" i="5"/>
  <c r="AQ36" i="5"/>
  <c r="AM36" i="5"/>
  <c r="AD36" i="5"/>
  <c r="AZ36" i="5"/>
  <c r="AK36" i="5"/>
  <c r="T36" i="5"/>
  <c r="AY36" i="5"/>
  <c r="AX36" i="5"/>
  <c r="BE36" i="5"/>
  <c r="Y36" i="5"/>
  <c r="BC36" i="5"/>
  <c r="BB36" i="5"/>
  <c r="V36" i="5"/>
  <c r="AP36" i="5"/>
  <c r="AV36" i="5"/>
  <c r="AO36" i="5"/>
  <c r="AC36" i="5"/>
  <c r="N36" i="5"/>
  <c r="X36" i="5"/>
  <c r="W36" i="5"/>
  <c r="BD36" i="5"/>
  <c r="AF37" i="5"/>
  <c r="AF20" i="1" s="1"/>
  <c r="AQ10" i="22"/>
  <c r="AI11" i="15"/>
  <c r="AK11" i="15"/>
  <c r="AE10" i="18"/>
  <c r="M10" i="16"/>
  <c r="T11" i="15"/>
  <c r="AR11" i="15"/>
  <c r="AU11" i="15"/>
  <c r="AB10" i="18"/>
  <c r="P11" i="15"/>
  <c r="Y10" i="18"/>
  <c r="Q11" i="15"/>
  <c r="BB11" i="15"/>
  <c r="AK8" i="1"/>
  <c r="AK143" i="1" s="1"/>
  <c r="V8" i="1"/>
  <c r="V143" i="1" s="1"/>
  <c r="AC8" i="1"/>
  <c r="AC143" i="1" s="1"/>
  <c r="O8" i="1"/>
  <c r="O143" i="1" s="1"/>
  <c r="M8" i="1"/>
  <c r="M143" i="1" s="1"/>
  <c r="AD8" i="1"/>
  <c r="AD143" i="1" s="1"/>
  <c r="BA8" i="1"/>
  <c r="BA143" i="1" s="1"/>
  <c r="AG8" i="1"/>
  <c r="AG143" i="1" s="1"/>
  <c r="AL8" i="1"/>
  <c r="AL143" i="1" s="1"/>
  <c r="AU8" i="1"/>
  <c r="AU143" i="1" s="1"/>
  <c r="AF8" i="1"/>
  <c r="AF143" i="1" s="1"/>
  <c r="BC8" i="1"/>
  <c r="BC143" i="1" s="1"/>
  <c r="X8" i="1"/>
  <c r="X143" i="1" s="1"/>
  <c r="V10" i="16"/>
  <c r="V10" i="14"/>
  <c r="AT8" i="1"/>
  <c r="AT143" i="1" s="1"/>
  <c r="AS8" i="1"/>
  <c r="AS143" i="1" s="1"/>
  <c r="AV8" i="1"/>
  <c r="AV143" i="1" s="1"/>
  <c r="U8" i="1"/>
  <c r="U143" i="1" s="1"/>
  <c r="AU10" i="24"/>
  <c r="AL11" i="15"/>
  <c r="AL10" i="18"/>
  <c r="N8" i="1"/>
  <c r="N143" i="1" s="1"/>
  <c r="BB8" i="1"/>
  <c r="BB143" i="1" s="1"/>
  <c r="AF36" i="5"/>
  <c r="AB36" i="5"/>
  <c r="Q22" i="12"/>
  <c r="Q38" i="12" s="1"/>
  <c r="R22" i="12"/>
  <c r="R38" i="12" s="1"/>
  <c r="B51" i="2"/>
  <c r="B61" i="2" s="1"/>
  <c r="H283" i="3"/>
  <c r="H284" i="3"/>
  <c r="H100" i="3"/>
  <c r="B116" i="5"/>
  <c r="H98" i="3"/>
  <c r="H94" i="3"/>
  <c r="H97" i="3"/>
  <c r="H96" i="3"/>
  <c r="H95" i="3"/>
  <c r="H271" i="3"/>
  <c r="H273" i="3"/>
  <c r="H276" i="3"/>
  <c r="H277" i="3"/>
  <c r="H272" i="3"/>
  <c r="N137" i="1" l="1"/>
  <c r="Y8" i="29"/>
  <c r="Y143" i="1"/>
  <c r="AH141" i="1"/>
  <c r="AH143" i="1"/>
  <c r="AX8" i="29"/>
  <c r="AX143" i="1"/>
  <c r="BE8" i="29"/>
  <c r="BE143" i="1"/>
  <c r="AR140" i="1"/>
  <c r="AR143" i="1"/>
  <c r="AY8" i="26"/>
  <c r="AY143" i="1"/>
  <c r="AE8" i="14"/>
  <c r="AE143" i="1"/>
  <c r="S8" i="16"/>
  <c r="S143" i="1"/>
  <c r="L8" i="29"/>
  <c r="L140" i="1"/>
  <c r="L143" i="1"/>
  <c r="BH8" i="14"/>
  <c r="BH143" i="1"/>
  <c r="AB8" i="29"/>
  <c r="AB143" i="1"/>
  <c r="AO8" i="26"/>
  <c r="AO143" i="1"/>
  <c r="Q8" i="15"/>
  <c r="Q143" i="1"/>
  <c r="AW140" i="1"/>
  <c r="AW143" i="1"/>
  <c r="AA8" i="25"/>
  <c r="AA143" i="1"/>
  <c r="T8" i="16"/>
  <c r="T143" i="1"/>
  <c r="AI8" i="29"/>
  <c r="AI143" i="1"/>
  <c r="Z141" i="1"/>
  <c r="Z143" i="1"/>
  <c r="BD8" i="29"/>
  <c r="BD143" i="1"/>
  <c r="BF141" i="1"/>
  <c r="BF143" i="1"/>
  <c r="S136" i="1"/>
  <c r="BG141" i="1"/>
  <c r="BG143" i="1"/>
  <c r="AQ8" i="29"/>
  <c r="AQ143" i="1"/>
  <c r="AP8" i="29"/>
  <c r="AP143" i="1"/>
  <c r="AN8" i="16"/>
  <c r="AN143" i="1"/>
  <c r="AJ8" i="22"/>
  <c r="AJ143" i="1"/>
  <c r="P140" i="1"/>
  <c r="P143" i="1"/>
  <c r="AZ8" i="24"/>
  <c r="AZ143" i="1"/>
  <c r="W141" i="1"/>
  <c r="W143" i="1"/>
  <c r="AM8" i="29"/>
  <c r="AM143" i="1"/>
  <c r="R8" i="22"/>
  <c r="R143" i="1"/>
  <c r="R36" i="5"/>
  <c r="Q36" i="5"/>
  <c r="P36" i="5"/>
  <c r="S36" i="5"/>
  <c r="BE34" i="5"/>
  <c r="BE22" i="1" s="1"/>
  <c r="BE18" i="1"/>
  <c r="BH34" i="5"/>
  <c r="BH22" i="1" s="1"/>
  <c r="BH134" i="1" s="1"/>
  <c r="BH18" i="1"/>
  <c r="AB34" i="5"/>
  <c r="AB22" i="1" s="1"/>
  <c r="AB18" i="1"/>
  <c r="Z34" i="5"/>
  <c r="Z22" i="1" s="1"/>
  <c r="Z18" i="1"/>
  <c r="AX34" i="5"/>
  <c r="AX22" i="1" s="1"/>
  <c r="AX18" i="1"/>
  <c r="AE34" i="5"/>
  <c r="AE22" i="1" s="1"/>
  <c r="AE18" i="1"/>
  <c r="BF34" i="5"/>
  <c r="BF22" i="1" s="1"/>
  <c r="BF18" i="1"/>
  <c r="Q34" i="5"/>
  <c r="Q22" i="1" s="1"/>
  <c r="Q18" i="1"/>
  <c r="AY34" i="5"/>
  <c r="AY22" i="1" s="1"/>
  <c r="AY18" i="1"/>
  <c r="AQ34" i="5"/>
  <c r="AQ22" i="1" s="1"/>
  <c r="AQ18" i="1"/>
  <c r="AD34" i="5"/>
  <c r="AD22" i="1" s="1"/>
  <c r="AD18" i="1"/>
  <c r="AU34" i="5"/>
  <c r="AU22" i="1" s="1"/>
  <c r="AU18" i="1"/>
  <c r="BC34" i="5"/>
  <c r="BC22" i="1" s="1"/>
  <c r="BC18" i="1"/>
  <c r="BB34" i="5"/>
  <c r="BB22" i="1" s="1"/>
  <c r="BB18" i="1"/>
  <c r="L34" i="5"/>
  <c r="L22" i="1" s="1"/>
  <c r="L18" i="1"/>
  <c r="AX8" i="18"/>
  <c r="AR8" i="24"/>
  <c r="BE8" i="22"/>
  <c r="AR8" i="22"/>
  <c r="T140" i="1"/>
  <c r="B73" i="2"/>
  <c r="BH8" i="16"/>
  <c r="U31" i="5"/>
  <c r="U32" i="5"/>
  <c r="L33" i="5"/>
  <c r="AH8" i="15"/>
  <c r="AH8" i="18"/>
  <c r="R8" i="25"/>
  <c r="P8" i="24"/>
  <c r="W8" i="22"/>
  <c r="AM140" i="1"/>
  <c r="W8" i="25"/>
  <c r="P8" i="16"/>
  <c r="W140" i="1"/>
  <c r="AM141" i="1"/>
  <c r="AM8" i="14"/>
  <c r="R8" i="15"/>
  <c r="P141" i="1"/>
  <c r="R8" i="26"/>
  <c r="AM8" i="22"/>
  <c r="AM8" i="16"/>
  <c r="AZ8" i="18"/>
  <c r="P8" i="14"/>
  <c r="BE8" i="24"/>
  <c r="AH8" i="22"/>
  <c r="AR8" i="25"/>
  <c r="AX8" i="14"/>
  <c r="BE8" i="14"/>
  <c r="AH8" i="16"/>
  <c r="AR8" i="16"/>
  <c r="AX8" i="16"/>
  <c r="BE8" i="16"/>
  <c r="AH140" i="1"/>
  <c r="BE8" i="18"/>
  <c r="AH8" i="25"/>
  <c r="AR8" i="18"/>
  <c r="BE8" i="15"/>
  <c r="AH8" i="14"/>
  <c r="AR8" i="14"/>
  <c r="BE8" i="25"/>
  <c r="AH8" i="24"/>
  <c r="AR8" i="15"/>
  <c r="AX8" i="25"/>
  <c r="Z140" i="1"/>
  <c r="Z8" i="16"/>
  <c r="AN8" i="25"/>
  <c r="BD8" i="14"/>
  <c r="BF8" i="15"/>
  <c r="AP141" i="1"/>
  <c r="BF8" i="25"/>
  <c r="BD8" i="18"/>
  <c r="BF8" i="14"/>
  <c r="Z8" i="14"/>
  <c r="BD8" i="16"/>
  <c r="BF140" i="1"/>
  <c r="Z8" i="24"/>
  <c r="BF8" i="22"/>
  <c r="Z8" i="25"/>
  <c r="BF8" i="18"/>
  <c r="BD8" i="24"/>
  <c r="BF8" i="26"/>
  <c r="BF8" i="16"/>
  <c r="Z8" i="22"/>
  <c r="BD8" i="25"/>
  <c r="Z8" i="15"/>
  <c r="BD8" i="15"/>
  <c r="BF8" i="24"/>
  <c r="Z8" i="18"/>
  <c r="BD8" i="22"/>
  <c r="Q8" i="14"/>
  <c r="Q141" i="1"/>
  <c r="AJ8" i="14"/>
  <c r="AQ8" i="24"/>
  <c r="AZ8" i="15"/>
  <c r="W8" i="24"/>
  <c r="P8" i="25"/>
  <c r="AP8" i="18"/>
  <c r="AJ8" i="16"/>
  <c r="R8" i="18"/>
  <c r="P8" i="26"/>
  <c r="W8" i="26"/>
  <c r="AP8" i="22"/>
  <c r="AN8" i="24"/>
  <c r="W8" i="16"/>
  <c r="P8" i="22"/>
  <c r="AM8" i="24"/>
  <c r="R8" i="16"/>
  <c r="AJ141" i="1"/>
  <c r="P8" i="29"/>
  <c r="W8" i="29"/>
  <c r="W8" i="18"/>
  <c r="AM8" i="18"/>
  <c r="R8" i="14"/>
  <c r="R141" i="1"/>
  <c r="AN8" i="29"/>
  <c r="R8" i="29"/>
  <c r="W8" i="15"/>
  <c r="AM8" i="15"/>
  <c r="R8" i="24"/>
  <c r="R140" i="1"/>
  <c r="W8" i="14"/>
  <c r="P8" i="18"/>
  <c r="AM8" i="25"/>
  <c r="AQ8" i="15"/>
  <c r="P8" i="15"/>
  <c r="AM8" i="26"/>
  <c r="AW8" i="24"/>
  <c r="AW8" i="14"/>
  <c r="AW8" i="16"/>
  <c r="AA8" i="22"/>
  <c r="Q8" i="25"/>
  <c r="Q8" i="24"/>
  <c r="AP8" i="15"/>
  <c r="AQ8" i="14"/>
  <c r="AJ140" i="1"/>
  <c r="AN8" i="26"/>
  <c r="AJ8" i="24"/>
  <c r="AP140" i="1"/>
  <c r="AN8" i="22"/>
  <c r="AP8" i="16"/>
  <c r="AQ8" i="22"/>
  <c r="AN8" i="15"/>
  <c r="AJ8" i="15"/>
  <c r="AQ8" i="16"/>
  <c r="AJ8" i="25"/>
  <c r="AN141" i="1"/>
  <c r="AQ141" i="1"/>
  <c r="AJ8" i="26"/>
  <c r="AN8" i="14"/>
  <c r="AP8" i="14"/>
  <c r="AN8" i="18"/>
  <c r="AP8" i="24"/>
  <c r="AJ8" i="18"/>
  <c r="AQ8" i="25"/>
  <c r="AN140" i="1"/>
  <c r="AQ140" i="1"/>
  <c r="AJ8" i="29"/>
  <c r="AP8" i="26"/>
  <c r="AP8" i="25"/>
  <c r="AQ8" i="18"/>
  <c r="Q8" i="22"/>
  <c r="Q8" i="26"/>
  <c r="Q8" i="16"/>
  <c r="AW8" i="25"/>
  <c r="AB8" i="22"/>
  <c r="AW8" i="15"/>
  <c r="AB8" i="15"/>
  <c r="Q8" i="18"/>
  <c r="AW8" i="22"/>
  <c r="AB8" i="24"/>
  <c r="T8" i="25"/>
  <c r="AB8" i="16"/>
  <c r="AB8" i="25"/>
  <c r="AI8" i="14"/>
  <c r="AB141" i="1"/>
  <c r="AH8" i="26"/>
  <c r="AB8" i="18"/>
  <c r="AB140" i="1"/>
  <c r="AB8" i="26"/>
  <c r="AB8" i="14"/>
  <c r="AX8" i="22"/>
  <c r="AX8" i="24"/>
  <c r="AI8" i="24"/>
  <c r="AI8" i="15"/>
  <c r="T8" i="18"/>
  <c r="AI8" i="25"/>
  <c r="Y140" i="1"/>
  <c r="AO8" i="29"/>
  <c r="AI8" i="22"/>
  <c r="Y8" i="22"/>
  <c r="AI8" i="16"/>
  <c r="Y8" i="25"/>
  <c r="Y8" i="26"/>
  <c r="Y8" i="16"/>
  <c r="AI8" i="18"/>
  <c r="AO8" i="25"/>
  <c r="AI141" i="1"/>
  <c r="AI8" i="26"/>
  <c r="AI140" i="1"/>
  <c r="AA8" i="16"/>
  <c r="AW8" i="18"/>
  <c r="AA8" i="15"/>
  <c r="L8" i="16"/>
  <c r="Q140" i="1"/>
  <c r="AA141" i="1"/>
  <c r="Q8" i="29"/>
  <c r="AA8" i="18"/>
  <c r="AA140" i="1"/>
  <c r="AW8" i="26"/>
  <c r="AA8" i="14"/>
  <c r="AW8" i="29"/>
  <c r="AA8" i="26"/>
  <c r="AA8" i="24"/>
  <c r="AW141" i="1"/>
  <c r="AA8" i="29"/>
  <c r="BE141" i="1"/>
  <c r="AX141" i="1"/>
  <c r="AR8" i="26"/>
  <c r="AH8" i="29"/>
  <c r="AX8" i="15"/>
  <c r="AR141" i="1"/>
  <c r="BE140" i="1"/>
  <c r="AX140" i="1"/>
  <c r="AR8" i="29"/>
  <c r="AQ8" i="26"/>
  <c r="BD141" i="1"/>
  <c r="AX8" i="26"/>
  <c r="Z8" i="26"/>
  <c r="BF8" i="29"/>
  <c r="BD140" i="1"/>
  <c r="Z8" i="29"/>
  <c r="BE8" i="26"/>
  <c r="BD8" i="26"/>
  <c r="Y8" i="18"/>
  <c r="Y8" i="15"/>
  <c r="Y8" i="14"/>
  <c r="Y8" i="24"/>
  <c r="Y141" i="1"/>
  <c r="AY8" i="18"/>
  <c r="S141" i="1"/>
  <c r="AY8" i="29"/>
  <c r="AE8" i="15"/>
  <c r="S8" i="15"/>
  <c r="AY8" i="25"/>
  <c r="AE8" i="18"/>
  <c r="S140" i="1"/>
  <c r="S8" i="14"/>
  <c r="AE141" i="1"/>
  <c r="AY8" i="22"/>
  <c r="AE140" i="1"/>
  <c r="AE8" i="26"/>
  <c r="S8" i="25"/>
  <c r="S8" i="24"/>
  <c r="AY8" i="15"/>
  <c r="AE8" i="22"/>
  <c r="AY141" i="1"/>
  <c r="AE8" i="29"/>
  <c r="AY8" i="14"/>
  <c r="AE8" i="16"/>
  <c r="S8" i="22"/>
  <c r="AE8" i="24"/>
  <c r="AY140" i="1"/>
  <c r="S8" i="26"/>
  <c r="AY8" i="24"/>
  <c r="S8" i="18"/>
  <c r="S8" i="29"/>
  <c r="AY8" i="16"/>
  <c r="AE8" i="25"/>
  <c r="AO8" i="22"/>
  <c r="AO8" i="14"/>
  <c r="AZ141" i="1"/>
  <c r="BH141" i="1"/>
  <c r="AZ8" i="14"/>
  <c r="L8" i="14"/>
  <c r="AO8" i="18"/>
  <c r="AZ140" i="1"/>
  <c r="BH140" i="1"/>
  <c r="BH8" i="26"/>
  <c r="L8" i="15"/>
  <c r="AZ8" i="25"/>
  <c r="AZ8" i="22"/>
  <c r="BH8" i="15"/>
  <c r="L8" i="18"/>
  <c r="AO8" i="16"/>
  <c r="AZ8" i="26"/>
  <c r="BH8" i="29"/>
  <c r="BH8" i="18"/>
  <c r="AZ8" i="16"/>
  <c r="BH8" i="25"/>
  <c r="L8" i="25"/>
  <c r="AZ8" i="29"/>
  <c r="BH8" i="24"/>
  <c r="L8" i="22"/>
  <c r="AO8" i="15"/>
  <c r="AO141" i="1"/>
  <c r="L8" i="26"/>
  <c r="BH8" i="22"/>
  <c r="L8" i="24"/>
  <c r="AO8" i="24"/>
  <c r="L141" i="1"/>
  <c r="AO140" i="1"/>
  <c r="T8" i="15"/>
  <c r="T8" i="14"/>
  <c r="T8" i="29"/>
  <c r="T8" i="24"/>
  <c r="T8" i="22"/>
  <c r="T8" i="26"/>
  <c r="T141" i="1"/>
  <c r="W31" i="5"/>
  <c r="M31" i="5"/>
  <c r="V31" i="5"/>
  <c r="X31" i="5"/>
  <c r="AF31" i="5"/>
  <c r="AD31" i="5"/>
  <c r="AS31" i="5"/>
  <c r="P31" i="5"/>
  <c r="AU31" i="5"/>
  <c r="AA31" i="5"/>
  <c r="BC31" i="5"/>
  <c r="AI31" i="5"/>
  <c r="BB31" i="5"/>
  <c r="AL31" i="5"/>
  <c r="AT31" i="5"/>
  <c r="AV31" i="5"/>
  <c r="Y31" i="5"/>
  <c r="BD31" i="5"/>
  <c r="AJ31" i="5"/>
  <c r="AO31" i="5"/>
  <c r="AR31" i="5"/>
  <c r="AH31" i="5"/>
  <c r="O31" i="5"/>
  <c r="AY31" i="5"/>
  <c r="BG31" i="5"/>
  <c r="AM31" i="5"/>
  <c r="AZ31" i="5"/>
  <c r="AB31" i="5"/>
  <c r="AG31" i="5"/>
  <c r="N31" i="5"/>
  <c r="R31" i="5"/>
  <c r="AK31" i="5"/>
  <c r="Z31" i="5"/>
  <c r="AN31" i="5"/>
  <c r="BE31" i="5"/>
  <c r="Q31" i="5"/>
  <c r="BA31" i="5"/>
  <c r="AP31" i="5"/>
  <c r="BH31" i="5"/>
  <c r="AQ31" i="5"/>
  <c r="AW31" i="5"/>
  <c r="AC31" i="5"/>
  <c r="AX31" i="5"/>
  <c r="AE31" i="5"/>
  <c r="BF31" i="5"/>
  <c r="AW32" i="5"/>
  <c r="BA32" i="5"/>
  <c r="X32" i="5"/>
  <c r="AK32" i="5"/>
  <c r="AT32" i="5"/>
  <c r="AH32" i="5"/>
  <c r="AA32" i="5"/>
  <c r="W32" i="5"/>
  <c r="R32" i="5"/>
  <c r="AI32" i="5"/>
  <c r="AN32" i="5"/>
  <c r="AV32" i="5"/>
  <c r="Y32" i="5"/>
  <c r="AO32" i="5"/>
  <c r="AS32" i="5"/>
  <c r="AF32" i="5"/>
  <c r="AR32" i="5"/>
  <c r="AM32" i="5"/>
  <c r="V32" i="5"/>
  <c r="AZ32" i="5"/>
  <c r="O32" i="5"/>
  <c r="AP32" i="5"/>
  <c r="AJ32" i="5"/>
  <c r="AL32" i="5"/>
  <c r="AC32" i="5"/>
  <c r="M32" i="5"/>
  <c r="P32" i="5"/>
  <c r="BD32" i="5"/>
  <c r="BG32" i="5"/>
  <c r="N34" i="5"/>
  <c r="N22" i="1" s="1"/>
  <c r="AG32" i="5"/>
  <c r="BG8" i="24"/>
  <c r="S23" i="1"/>
  <c r="BG8" i="25"/>
  <c r="BG8" i="16"/>
  <c r="BG8" i="14"/>
  <c r="T20" i="1"/>
  <c r="T134" i="1" s="1"/>
  <c r="BG8" i="15"/>
  <c r="BG8" i="18"/>
  <c r="BG8" i="22"/>
  <c r="BG140" i="1"/>
  <c r="R37" i="5"/>
  <c r="R20" i="1" s="1"/>
  <c r="BD13" i="29"/>
  <c r="BD13" i="26"/>
  <c r="BD81" i="26" s="1"/>
  <c r="U13" i="29"/>
  <c r="U13" i="26"/>
  <c r="U81" i="26" s="1"/>
  <c r="BF13" i="29"/>
  <c r="BF13" i="26"/>
  <c r="BF81" i="26" s="1"/>
  <c r="AU13" i="29"/>
  <c r="AU13" i="26"/>
  <c r="AU81" i="26" s="1"/>
  <c r="BC13" i="29"/>
  <c r="BC13" i="26"/>
  <c r="BC81" i="26" s="1"/>
  <c r="N8" i="26"/>
  <c r="N8" i="29"/>
  <c r="BB8" i="29"/>
  <c r="BB8" i="26"/>
  <c r="AS8" i="29"/>
  <c r="AS8" i="26"/>
  <c r="AF8" i="29"/>
  <c r="AF8" i="26"/>
  <c r="AU8" i="29"/>
  <c r="AU8" i="26"/>
  <c r="Q13" i="29"/>
  <c r="Q13" i="26"/>
  <c r="Q81" i="26" s="1"/>
  <c r="BA13" i="29"/>
  <c r="BA13" i="26"/>
  <c r="BA81" i="26" s="1"/>
  <c r="N13" i="29"/>
  <c r="N13" i="26"/>
  <c r="N81" i="26" s="1"/>
  <c r="P13" i="29"/>
  <c r="P13" i="26"/>
  <c r="P81" i="26" s="1"/>
  <c r="AO13" i="29"/>
  <c r="AO13" i="26"/>
  <c r="AO81" i="26" s="1"/>
  <c r="AT8" i="26"/>
  <c r="AT8" i="29"/>
  <c r="AV8" i="29"/>
  <c r="AV8" i="26"/>
  <c r="X8" i="29"/>
  <c r="X8" i="26"/>
  <c r="BC8" i="29"/>
  <c r="BC8" i="26"/>
  <c r="AL8" i="26"/>
  <c r="AL8" i="29"/>
  <c r="AW13" i="29"/>
  <c r="AW13" i="26"/>
  <c r="AW81" i="26" s="1"/>
  <c r="AF13" i="29"/>
  <c r="AF13" i="26"/>
  <c r="AF81" i="26" s="1"/>
  <c r="AZ13" i="29"/>
  <c r="AZ13" i="26"/>
  <c r="AZ81" i="26" s="1"/>
  <c r="AT13" i="29"/>
  <c r="AT13" i="26"/>
  <c r="AT81" i="26" s="1"/>
  <c r="AH13" i="29"/>
  <c r="AH13" i="26"/>
  <c r="AH81" i="26" s="1"/>
  <c r="U8" i="29"/>
  <c r="U8" i="26"/>
  <c r="AV13" i="29"/>
  <c r="AV13" i="26"/>
  <c r="AV81" i="26" s="1"/>
  <c r="AG8" i="29"/>
  <c r="AG8" i="26"/>
  <c r="AK8" i="29"/>
  <c r="AK8" i="26"/>
  <c r="AP13" i="29"/>
  <c r="AP13" i="26"/>
  <c r="AP81" i="26" s="1"/>
  <c r="Y13" i="29"/>
  <c r="Y13" i="26"/>
  <c r="Y81" i="26" s="1"/>
  <c r="AC13" i="29"/>
  <c r="AC13" i="26"/>
  <c r="AC81" i="26" s="1"/>
  <c r="BG13" i="29"/>
  <c r="BG13" i="26"/>
  <c r="BG81" i="26" s="1"/>
  <c r="V13" i="29"/>
  <c r="V13" i="26"/>
  <c r="V81" i="26" s="1"/>
  <c r="BA8" i="29"/>
  <c r="BA8" i="26"/>
  <c r="AD13" i="29"/>
  <c r="AD13" i="26"/>
  <c r="AD81" i="26" s="1"/>
  <c r="BE13" i="29"/>
  <c r="BE13" i="26"/>
  <c r="BE81" i="26" s="1"/>
  <c r="AM13" i="29"/>
  <c r="AM13" i="26"/>
  <c r="AM81" i="26" s="1"/>
  <c r="AB13" i="29"/>
  <c r="AB13" i="26"/>
  <c r="AB81" i="26" s="1"/>
  <c r="BB13" i="29"/>
  <c r="BB13" i="26"/>
  <c r="BB81" i="26" s="1"/>
  <c r="AS13" i="29"/>
  <c r="AS13" i="26"/>
  <c r="AS81" i="26" s="1"/>
  <c r="AD8" i="26"/>
  <c r="AD8" i="29"/>
  <c r="M8" i="29"/>
  <c r="M8" i="26"/>
  <c r="O8" i="29"/>
  <c r="O8" i="26"/>
  <c r="AC8" i="29"/>
  <c r="AC8" i="26"/>
  <c r="V8" i="29"/>
  <c r="V8" i="26"/>
  <c r="AQ13" i="29"/>
  <c r="AQ13" i="26"/>
  <c r="AQ81" i="26" s="1"/>
  <c r="AN13" i="29"/>
  <c r="AN13" i="26"/>
  <c r="AN81" i="26" s="1"/>
  <c r="BH13" i="29"/>
  <c r="BH13" i="26"/>
  <c r="BH81" i="26" s="1"/>
  <c r="AI13" i="26"/>
  <c r="AI81" i="26" s="1"/>
  <c r="AI13" i="29"/>
  <c r="AA13" i="29"/>
  <c r="AA13" i="26"/>
  <c r="AA81" i="26" s="1"/>
  <c r="BG8" i="29"/>
  <c r="BG8" i="26"/>
  <c r="W13" i="29"/>
  <c r="W13" i="26"/>
  <c r="W81" i="26" s="1"/>
  <c r="AX13" i="29"/>
  <c r="AX13" i="26"/>
  <c r="AX81" i="26" s="1"/>
  <c r="AG13" i="29"/>
  <c r="AG13" i="26"/>
  <c r="AG81" i="26" s="1"/>
  <c r="AK13" i="29"/>
  <c r="AK13" i="26"/>
  <c r="AK81" i="26" s="1"/>
  <c r="AJ13" i="29"/>
  <c r="AJ13" i="26"/>
  <c r="AJ81" i="26" s="1"/>
  <c r="AE13" i="29"/>
  <c r="AE13" i="26"/>
  <c r="AE81" i="26" s="1"/>
  <c r="X13" i="29"/>
  <c r="X13" i="26"/>
  <c r="X81" i="26" s="1"/>
  <c r="AR13" i="29"/>
  <c r="AR13" i="26"/>
  <c r="AR81" i="26" s="1"/>
  <c r="AL13" i="29"/>
  <c r="AL13" i="26"/>
  <c r="AL81" i="26" s="1"/>
  <c r="Z13" i="29"/>
  <c r="Z13" i="26"/>
  <c r="Z81" i="26" s="1"/>
  <c r="M13" i="29"/>
  <c r="M13" i="26"/>
  <c r="M81" i="26" s="1"/>
  <c r="AY13" i="29"/>
  <c r="AY13" i="26"/>
  <c r="AY81" i="26" s="1"/>
  <c r="O37" i="5"/>
  <c r="O20" i="1" s="1"/>
  <c r="BC140" i="1"/>
  <c r="BC141" i="1"/>
  <c r="M140" i="1"/>
  <c r="M141" i="1"/>
  <c r="AT140" i="1"/>
  <c r="AT141" i="1"/>
  <c r="U140" i="1"/>
  <c r="U141" i="1"/>
  <c r="AV140" i="1"/>
  <c r="AV141" i="1"/>
  <c r="AF140" i="1"/>
  <c r="AF141" i="1"/>
  <c r="O140" i="1"/>
  <c r="O141" i="1"/>
  <c r="AC140" i="1"/>
  <c r="AC141" i="1"/>
  <c r="AS140" i="1"/>
  <c r="AS141" i="1"/>
  <c r="AU140" i="1"/>
  <c r="AU141" i="1"/>
  <c r="V140" i="1"/>
  <c r="V141" i="1"/>
  <c r="AK140" i="1"/>
  <c r="AK141" i="1"/>
  <c r="BB140" i="1"/>
  <c r="BB141" i="1"/>
  <c r="N140" i="1"/>
  <c r="N141" i="1"/>
  <c r="AG140" i="1"/>
  <c r="AG141" i="1"/>
  <c r="AL140" i="1"/>
  <c r="AL141" i="1"/>
  <c r="BA140" i="1"/>
  <c r="BA141" i="1"/>
  <c r="X141" i="1"/>
  <c r="X140" i="1"/>
  <c r="AD140" i="1"/>
  <c r="AD141" i="1"/>
  <c r="S37" i="5"/>
  <c r="S20" i="1" s="1"/>
  <c r="U20" i="12"/>
  <c r="AW20" i="12"/>
  <c r="AW45" i="12"/>
  <c r="R20" i="12"/>
  <c r="R36" i="12" s="1"/>
  <c r="AF20" i="12"/>
  <c r="O20" i="12"/>
  <c r="O36" i="12" s="1"/>
  <c r="O19" i="1" s="1"/>
  <c r="O115" i="1" s="1"/>
  <c r="V20" i="12"/>
  <c r="M20" i="12"/>
  <c r="AO20" i="12"/>
  <c r="Q20" i="12"/>
  <c r="Q36" i="12" s="1"/>
  <c r="Q45" i="12" s="1"/>
  <c r="X20" i="12"/>
  <c r="AD20" i="12"/>
  <c r="AR20" i="12"/>
  <c r="AZ20" i="12"/>
  <c r="AZ45" i="12"/>
  <c r="Z20" i="12"/>
  <c r="BG20" i="12"/>
  <c r="BG45" i="12"/>
  <c r="Y20" i="12"/>
  <c r="BE20" i="12"/>
  <c r="BE45" i="12"/>
  <c r="P20" i="12"/>
  <c r="P36" i="12" s="1"/>
  <c r="N20" i="12"/>
  <c r="T20" i="12"/>
  <c r="AB20" i="12"/>
  <c r="S20" i="12"/>
  <c r="S36" i="12" s="1"/>
  <c r="S19" i="1" s="1"/>
  <c r="S115" i="1" s="1"/>
  <c r="AY20" i="12"/>
  <c r="AY45" i="12"/>
  <c r="BF20" i="12"/>
  <c r="BF45" i="12"/>
  <c r="AG20" i="12"/>
  <c r="BC20" i="12"/>
  <c r="BC45" i="12"/>
  <c r="BH20" i="12"/>
  <c r="BH45" i="12"/>
  <c r="BA20" i="12"/>
  <c r="BA45" i="12"/>
  <c r="W20" i="12"/>
  <c r="AQ20" i="12"/>
  <c r="AX20" i="12"/>
  <c r="L20" i="12"/>
  <c r="AU20" i="12"/>
  <c r="AJ20" i="12"/>
  <c r="AS20" i="12"/>
  <c r="AN20" i="12"/>
  <c r="AI20" i="12"/>
  <c r="AP20" i="12"/>
  <c r="BD20" i="12"/>
  <c r="BD45" i="12"/>
  <c r="AM20" i="12"/>
  <c r="BB20" i="12"/>
  <c r="BB45" i="12"/>
  <c r="AK20" i="12"/>
  <c r="AL20" i="12"/>
  <c r="AA20" i="12"/>
  <c r="AH20" i="12"/>
  <c r="AV20" i="12"/>
  <c r="AV45" i="12"/>
  <c r="AE20" i="12"/>
  <c r="AT20" i="12"/>
  <c r="AC20" i="12"/>
  <c r="P14" i="15"/>
  <c r="Q14" i="15"/>
  <c r="AL10" i="14"/>
  <c r="AL10" i="25"/>
  <c r="AL10" i="16"/>
  <c r="AS11" i="15"/>
  <c r="AL10" i="22"/>
  <c r="V10" i="24"/>
  <c r="AL10" i="24"/>
  <c r="V10" i="25"/>
  <c r="V10" i="22"/>
  <c r="V10" i="18"/>
  <c r="Y10" i="24"/>
  <c r="V11" i="15"/>
  <c r="AW10" i="18"/>
  <c r="AI10" i="14"/>
  <c r="AB10" i="22"/>
  <c r="AD10" i="22"/>
  <c r="M11" i="15"/>
  <c r="AI10" i="24"/>
  <c r="M10" i="22"/>
  <c r="M10" i="18"/>
  <c r="AD10" i="25"/>
  <c r="AI10" i="25"/>
  <c r="M10" i="24"/>
  <c r="AI10" i="22"/>
  <c r="M10" i="25"/>
  <c r="AI10" i="16"/>
  <c r="AI10" i="18"/>
  <c r="M10" i="14"/>
  <c r="L10" i="25"/>
  <c r="BB10" i="18"/>
  <c r="L10" i="18"/>
  <c r="AX10" i="16"/>
  <c r="Q10" i="24"/>
  <c r="AE10" i="14"/>
  <c r="AX10" i="24"/>
  <c r="AE10" i="22"/>
  <c r="BB10" i="14"/>
  <c r="AQ10" i="25"/>
  <c r="AR10" i="14"/>
  <c r="Q10" i="16"/>
  <c r="AE10" i="16"/>
  <c r="BB10" i="16"/>
  <c r="AR10" i="18"/>
  <c r="Q10" i="14"/>
  <c r="AR10" i="24"/>
  <c r="AQ10" i="16"/>
  <c r="L20" i="1"/>
  <c r="AX10" i="22"/>
  <c r="BB10" i="24"/>
  <c r="L11" i="15"/>
  <c r="AQ10" i="18"/>
  <c r="AX10" i="25"/>
  <c r="Q10" i="22"/>
  <c r="BB10" i="22"/>
  <c r="L10" i="24"/>
  <c r="L10" i="16"/>
  <c r="AQ11" i="15"/>
  <c r="AR10" i="25"/>
  <c r="AR10" i="16"/>
  <c r="AX10" i="18"/>
  <c r="Q10" i="18"/>
  <c r="AE10" i="25"/>
  <c r="L10" i="14"/>
  <c r="AQ10" i="24"/>
  <c r="AX11" i="15"/>
  <c r="Q10" i="25"/>
  <c r="AE11" i="15"/>
  <c r="BB10" i="25"/>
  <c r="L10" i="22"/>
  <c r="AQ10" i="14"/>
  <c r="AR10" i="22"/>
  <c r="AX10" i="14"/>
  <c r="AE10" i="24"/>
  <c r="AH10" i="18"/>
  <c r="R10" i="24"/>
  <c r="Z10" i="22"/>
  <c r="S10" i="24"/>
  <c r="AC10" i="18"/>
  <c r="AY10" i="24"/>
  <c r="N10" i="16"/>
  <c r="AW10" i="16"/>
  <c r="T10" i="22"/>
  <c r="AK10" i="22"/>
  <c r="AY10" i="16"/>
  <c r="Z10" i="16"/>
  <c r="AW11" i="15"/>
  <c r="AH10" i="25"/>
  <c r="R11" i="15"/>
  <c r="AW10" i="24"/>
  <c r="S10" i="25"/>
  <c r="O10" i="14"/>
  <c r="AC10" i="24"/>
  <c r="O10" i="18"/>
  <c r="O10" i="16"/>
  <c r="AC10" i="22"/>
  <c r="S10" i="14"/>
  <c r="R10" i="25"/>
  <c r="Z11" i="15"/>
  <c r="O10" i="25"/>
  <c r="AC11" i="15"/>
  <c r="AH10" i="16"/>
  <c r="S10" i="18"/>
  <c r="R10" i="16"/>
  <c r="R10" i="14"/>
  <c r="Z10" i="18"/>
  <c r="O10" i="22"/>
  <c r="AC10" i="14"/>
  <c r="AH10" i="14"/>
  <c r="R10" i="22"/>
  <c r="Z10" i="24"/>
  <c r="AH10" i="24"/>
  <c r="S10" i="22"/>
  <c r="S10" i="16"/>
  <c r="O10" i="24"/>
  <c r="AH11" i="15"/>
  <c r="S11" i="15"/>
  <c r="Z10" i="25"/>
  <c r="O11" i="15"/>
  <c r="AC10" i="25"/>
  <c r="AC10" i="16"/>
  <c r="AH10" i="22"/>
  <c r="R10" i="18"/>
  <c r="Z10" i="14"/>
  <c r="AJ11" i="15"/>
  <c r="AJ10" i="22"/>
  <c r="AJ10" i="24"/>
  <c r="Y10" i="16"/>
  <c r="AS10" i="25"/>
  <c r="AJ10" i="25"/>
  <c r="AS10" i="14"/>
  <c r="AJ10" i="16"/>
  <c r="Y10" i="25"/>
  <c r="AS10" i="18"/>
  <c r="AJ10" i="14"/>
  <c r="AU10" i="22"/>
  <c r="AS10" i="22"/>
  <c r="AU10" i="18"/>
  <c r="AU10" i="16"/>
  <c r="Y10" i="22"/>
  <c r="AS10" i="16"/>
  <c r="AJ10" i="18"/>
  <c r="AU10" i="14"/>
  <c r="Y10" i="14"/>
  <c r="AS10" i="24"/>
  <c r="AU10" i="25"/>
  <c r="Y11" i="15"/>
  <c r="AW10" i="14"/>
  <c r="AY10" i="25"/>
  <c r="AY10" i="22"/>
  <c r="N10" i="25"/>
  <c r="AK10" i="14"/>
  <c r="N11" i="15"/>
  <c r="AK10" i="25"/>
  <c r="AY10" i="14"/>
  <c r="W10" i="18"/>
  <c r="AW10" i="25"/>
  <c r="AY11" i="15"/>
  <c r="W11" i="15"/>
  <c r="AW10" i="22"/>
  <c r="AK10" i="24"/>
  <c r="AK10" i="16"/>
  <c r="AY10" i="18"/>
  <c r="W10" i="16"/>
  <c r="AK10" i="18"/>
  <c r="W10" i="14"/>
  <c r="T10" i="18"/>
  <c r="U10" i="22"/>
  <c r="N10" i="24"/>
  <c r="W10" i="24"/>
  <c r="T10" i="24"/>
  <c r="X10" i="18"/>
  <c r="BD10" i="16"/>
  <c r="AO10" i="14"/>
  <c r="BE10" i="14"/>
  <c r="AA11" i="15"/>
  <c r="BA10" i="24"/>
  <c r="BH10" i="24"/>
  <c r="AV10" i="25"/>
  <c r="BF10" i="18"/>
  <c r="N10" i="18"/>
  <c r="N10" i="22"/>
  <c r="T10" i="25"/>
  <c r="U10" i="16"/>
  <c r="AZ11" i="15"/>
  <c r="AM10" i="16"/>
  <c r="AD10" i="24"/>
  <c r="AB10" i="14"/>
  <c r="U11" i="15"/>
  <c r="N10" i="14"/>
  <c r="W10" i="22"/>
  <c r="T10" i="14"/>
  <c r="AT10" i="22"/>
  <c r="W10" i="25"/>
  <c r="T10" i="16"/>
  <c r="BE10" i="24"/>
  <c r="BE10" i="22"/>
  <c r="BE10" i="18"/>
  <c r="AO10" i="25"/>
  <c r="AO10" i="22"/>
  <c r="BE10" i="25"/>
  <c r="BE10" i="16"/>
  <c r="BE11" i="15"/>
  <c r="AO11" i="15"/>
  <c r="AO10" i="24"/>
  <c r="U10" i="24"/>
  <c r="X10" i="25"/>
  <c r="BF10" i="14"/>
  <c r="AN10" i="16"/>
  <c r="X10" i="16"/>
  <c r="AN10" i="22"/>
  <c r="BD11" i="15"/>
  <c r="AN10" i="24"/>
  <c r="BD10" i="18"/>
  <c r="AN10" i="25"/>
  <c r="BD10" i="25"/>
  <c r="AN11" i="15"/>
  <c r="U10" i="18"/>
  <c r="U10" i="25"/>
  <c r="U10" i="14"/>
  <c r="AV11" i="15"/>
  <c r="BC10" i="24"/>
  <c r="X10" i="22"/>
  <c r="X10" i="24"/>
  <c r="X11" i="15"/>
  <c r="X10" i="14"/>
  <c r="AG10" i="25"/>
  <c r="AG10" i="24"/>
  <c r="BD10" i="24"/>
  <c r="AN10" i="18"/>
  <c r="AG10" i="16"/>
  <c r="AO10" i="16"/>
  <c r="AG10" i="22"/>
  <c r="BD10" i="22"/>
  <c r="AN10" i="14"/>
  <c r="AO10" i="18"/>
  <c r="AG10" i="14"/>
  <c r="BD10" i="14"/>
  <c r="AG11" i="15"/>
  <c r="AG10" i="18"/>
  <c r="AA10" i="22"/>
  <c r="AM10" i="22"/>
  <c r="AZ10" i="25"/>
  <c r="AZ10" i="16"/>
  <c r="BH11" i="15"/>
  <c r="BA10" i="14"/>
  <c r="AM10" i="24"/>
  <c r="BG10" i="24"/>
  <c r="BG11" i="15"/>
  <c r="AT11" i="15"/>
  <c r="P10" i="18"/>
  <c r="AF10" i="14"/>
  <c r="AT10" i="24"/>
  <c r="BH10" i="14"/>
  <c r="AA10" i="24"/>
  <c r="P10" i="14"/>
  <c r="AF10" i="18"/>
  <c r="AF10" i="25"/>
  <c r="P10" i="22"/>
  <c r="AP10" i="25"/>
  <c r="BA10" i="18"/>
  <c r="AA10" i="16"/>
  <c r="P10" i="16"/>
  <c r="AP10" i="18"/>
  <c r="AP10" i="16"/>
  <c r="AA10" i="14"/>
  <c r="P10" i="24"/>
  <c r="AF10" i="22"/>
  <c r="AF10" i="16"/>
  <c r="AT10" i="16"/>
  <c r="AP10" i="14"/>
  <c r="BG10" i="14"/>
  <c r="BG10" i="16"/>
  <c r="AA10" i="18"/>
  <c r="P10" i="25"/>
  <c r="AF10" i="24"/>
  <c r="AT10" i="18"/>
  <c r="AP10" i="24"/>
  <c r="BG10" i="22"/>
  <c r="AP11" i="15"/>
  <c r="BG10" i="25"/>
  <c r="AF11" i="15"/>
  <c r="AT10" i="25"/>
  <c r="BG10" i="18"/>
  <c r="AA10" i="25"/>
  <c r="AT10" i="14"/>
  <c r="AP10" i="22"/>
  <c r="BC10" i="18"/>
  <c r="AV10" i="18"/>
  <c r="AZ10" i="24"/>
  <c r="BA11" i="15"/>
  <c r="BF10" i="16"/>
  <c r="BC10" i="22"/>
  <c r="BC10" i="16"/>
  <c r="AV10" i="24"/>
  <c r="AZ10" i="18"/>
  <c r="BH10" i="22"/>
  <c r="BH10" i="16"/>
  <c r="BF10" i="22"/>
  <c r="AB10" i="24"/>
  <c r="AD11" i="15"/>
  <c r="AM10" i="25"/>
  <c r="AB11" i="15"/>
  <c r="AB10" i="16"/>
  <c r="AD10" i="18"/>
  <c r="AM10" i="18"/>
  <c r="BC10" i="14"/>
  <c r="AV10" i="22"/>
  <c r="AZ10" i="14"/>
  <c r="BA10" i="16"/>
  <c r="BF11" i="15"/>
  <c r="AB10" i="25"/>
  <c r="AZ10" i="22"/>
  <c r="BH10" i="25"/>
  <c r="BA10" i="22"/>
  <c r="AM11" i="15"/>
  <c r="BC11" i="15"/>
  <c r="AV10" i="16"/>
  <c r="AD10" i="14"/>
  <c r="AD10" i="16"/>
  <c r="BC10" i="25"/>
  <c r="AV10" i="14"/>
  <c r="BH10" i="18"/>
  <c r="BA10" i="25"/>
  <c r="BF10" i="25"/>
  <c r="AM10" i="14"/>
  <c r="BF10" i="24"/>
  <c r="AA13" i="16"/>
  <c r="AA12" i="14"/>
  <c r="AA14" i="15"/>
  <c r="AA12" i="25"/>
  <c r="AA12" i="18"/>
  <c r="AA12" i="22"/>
  <c r="AA12" i="24"/>
  <c r="AK13" i="16"/>
  <c r="AK12" i="18"/>
  <c r="AK14" i="15"/>
  <c r="AK12" i="25"/>
  <c r="AK12" i="22"/>
  <c r="AK12" i="14"/>
  <c r="AK12" i="24"/>
  <c r="AW12" i="18"/>
  <c r="AW12" i="14"/>
  <c r="AW12" i="22"/>
  <c r="AW13" i="16"/>
  <c r="AW12" i="24"/>
  <c r="AW14" i="15"/>
  <c r="AW12" i="25"/>
  <c r="BH13" i="16"/>
  <c r="BH12" i="25"/>
  <c r="BH12" i="18"/>
  <c r="BH12" i="14"/>
  <c r="BH12" i="22"/>
  <c r="BH12" i="24"/>
  <c r="BH14" i="15"/>
  <c r="Z13" i="16"/>
  <c r="Z12" i="25"/>
  <c r="Z12" i="18"/>
  <c r="Z14" i="15"/>
  <c r="Z12" i="24"/>
  <c r="Z12" i="22"/>
  <c r="Z12" i="14"/>
  <c r="N13" i="16"/>
  <c r="N12" i="25"/>
  <c r="N14" i="15"/>
  <c r="N12" i="24"/>
  <c r="N12" i="18"/>
  <c r="N12" i="14"/>
  <c r="N12" i="22"/>
  <c r="AG14" i="15"/>
  <c r="AG12" i="25"/>
  <c r="AG12" i="14"/>
  <c r="AG13" i="16"/>
  <c r="AG12" i="18"/>
  <c r="AG12" i="24"/>
  <c r="AG12" i="22"/>
  <c r="BE12" i="25"/>
  <c r="BE12" i="18"/>
  <c r="BE12" i="22"/>
  <c r="BE14" i="15"/>
  <c r="BE12" i="24"/>
  <c r="BE13" i="16"/>
  <c r="BE12" i="14"/>
  <c r="N8" i="16"/>
  <c r="N8" i="18"/>
  <c r="N8" i="14"/>
  <c r="N8" i="25"/>
  <c r="N8" i="22"/>
  <c r="N8" i="15"/>
  <c r="N8" i="24"/>
  <c r="AG8" i="16"/>
  <c r="AG8" i="24"/>
  <c r="AG8" i="14"/>
  <c r="AG8" i="25"/>
  <c r="AG8" i="22"/>
  <c r="AG8" i="18"/>
  <c r="AG8" i="15"/>
  <c r="AC13" i="16"/>
  <c r="AC12" i="22"/>
  <c r="AC14" i="15"/>
  <c r="AC12" i="18"/>
  <c r="AC12" i="25"/>
  <c r="AC12" i="14"/>
  <c r="AC12" i="24"/>
  <c r="AS8" i="16"/>
  <c r="AS8" i="25"/>
  <c r="AS8" i="14"/>
  <c r="AS8" i="24"/>
  <c r="AS8" i="22"/>
  <c r="AS8" i="18"/>
  <c r="AS8" i="15"/>
  <c r="AU8" i="16"/>
  <c r="AU8" i="15"/>
  <c r="AU8" i="18"/>
  <c r="AU8" i="22"/>
  <c r="AU8" i="24"/>
  <c r="AU8" i="14"/>
  <c r="AU8" i="25"/>
  <c r="AM13" i="16"/>
  <c r="AM12" i="25"/>
  <c r="AM12" i="24"/>
  <c r="AM12" i="22"/>
  <c r="AM12" i="18"/>
  <c r="AM12" i="14"/>
  <c r="AM14" i="15"/>
  <c r="AI13" i="16"/>
  <c r="AI12" i="22"/>
  <c r="AI12" i="25"/>
  <c r="AI14" i="15"/>
  <c r="AI12" i="14"/>
  <c r="AI12" i="24"/>
  <c r="AI12" i="18"/>
  <c r="AY13" i="16"/>
  <c r="AY12" i="18"/>
  <c r="AY14" i="15"/>
  <c r="AY12" i="25"/>
  <c r="AY12" i="22"/>
  <c r="AY12" i="14"/>
  <c r="AY12" i="24"/>
  <c r="U13" i="16"/>
  <c r="U14" i="15"/>
  <c r="U12" i="18"/>
  <c r="U12" i="24"/>
  <c r="U12" i="22"/>
  <c r="U12" i="25"/>
  <c r="U12" i="14"/>
  <c r="AS13" i="16"/>
  <c r="AS12" i="24"/>
  <c r="AS12" i="22"/>
  <c r="AS12" i="18"/>
  <c r="AS14" i="15"/>
  <c r="AS12" i="14"/>
  <c r="AS12" i="25"/>
  <c r="X13" i="16"/>
  <c r="X12" i="25"/>
  <c r="X12" i="22"/>
  <c r="X12" i="24"/>
  <c r="X12" i="18"/>
  <c r="X12" i="14"/>
  <c r="X14" i="15"/>
  <c r="AU13" i="16"/>
  <c r="AU12" i="22"/>
  <c r="AU12" i="24"/>
  <c r="AU12" i="25"/>
  <c r="AU12" i="14"/>
  <c r="AU12" i="18"/>
  <c r="AU14" i="15"/>
  <c r="BA13" i="16"/>
  <c r="BA12" i="14"/>
  <c r="BA12" i="24"/>
  <c r="BA12" i="18"/>
  <c r="BA12" i="22"/>
  <c r="BA12" i="25"/>
  <c r="BA14" i="15"/>
  <c r="V13" i="16"/>
  <c r="V14" i="15"/>
  <c r="V12" i="25"/>
  <c r="V12" i="14"/>
  <c r="V12" i="22"/>
  <c r="V12" i="18"/>
  <c r="V12" i="24"/>
  <c r="BA8" i="16"/>
  <c r="BA8" i="15"/>
  <c r="BA8" i="25"/>
  <c r="BA8" i="18"/>
  <c r="BA8" i="24"/>
  <c r="BA8" i="22"/>
  <c r="BA8" i="14"/>
  <c r="V8" i="16"/>
  <c r="V8" i="15"/>
  <c r="V8" i="18"/>
  <c r="V8" i="24"/>
  <c r="V8" i="25"/>
  <c r="V8" i="22"/>
  <c r="V8" i="14"/>
  <c r="BF13" i="16"/>
  <c r="BF12" i="22"/>
  <c r="BF12" i="14"/>
  <c r="BF12" i="24"/>
  <c r="BF12" i="25"/>
  <c r="BF12" i="18"/>
  <c r="BF14" i="15"/>
  <c r="AX13" i="16"/>
  <c r="AX12" i="18"/>
  <c r="AX12" i="14"/>
  <c r="AX12" i="22"/>
  <c r="AX12" i="24"/>
  <c r="AX12" i="25"/>
  <c r="AX14" i="15"/>
  <c r="AQ13" i="16"/>
  <c r="AQ12" i="18"/>
  <c r="AQ12" i="14"/>
  <c r="AQ12" i="25"/>
  <c r="AQ12" i="24"/>
  <c r="AQ14" i="15"/>
  <c r="AQ12" i="22"/>
  <c r="BB8" i="16"/>
  <c r="BB8" i="22"/>
  <c r="BB8" i="25"/>
  <c r="BB8" i="18"/>
  <c r="BB8" i="24"/>
  <c r="BB8" i="15"/>
  <c r="BB8" i="14"/>
  <c r="AD8" i="16"/>
  <c r="AD8" i="18"/>
  <c r="AD8" i="15"/>
  <c r="AD8" i="14"/>
  <c r="AD8" i="22"/>
  <c r="AD8" i="25"/>
  <c r="AD8" i="24"/>
  <c r="BG13" i="16"/>
  <c r="BG12" i="24"/>
  <c r="BG12" i="14"/>
  <c r="BG12" i="22"/>
  <c r="BG14" i="15"/>
  <c r="BG12" i="18"/>
  <c r="BG12" i="25"/>
  <c r="BC8" i="16"/>
  <c r="BC8" i="18"/>
  <c r="BC8" i="22"/>
  <c r="BC8" i="14"/>
  <c r="BC8" i="25"/>
  <c r="BC8" i="24"/>
  <c r="BC8" i="15"/>
  <c r="AD13" i="16"/>
  <c r="AD14" i="15"/>
  <c r="AD12" i="18"/>
  <c r="AD12" i="22"/>
  <c r="AD12" i="25"/>
  <c r="AD12" i="14"/>
  <c r="AD12" i="24"/>
  <c r="Q12" i="25"/>
  <c r="Q12" i="18"/>
  <c r="Q12" i="22"/>
  <c r="Q12" i="24"/>
  <c r="Q12" i="14"/>
  <c r="Q13" i="16"/>
  <c r="O8" i="16"/>
  <c r="O8" i="24"/>
  <c r="O8" i="22"/>
  <c r="O8" i="25"/>
  <c r="O8" i="15"/>
  <c r="O8" i="18"/>
  <c r="O8" i="14"/>
  <c r="AH13" i="16"/>
  <c r="AH14" i="15"/>
  <c r="AH12" i="14"/>
  <c r="AH12" i="18"/>
  <c r="AH12" i="22"/>
  <c r="AH12" i="25"/>
  <c r="AH12" i="24"/>
  <c r="AP13" i="16"/>
  <c r="AP12" i="24"/>
  <c r="AP14" i="15"/>
  <c r="AP12" i="25"/>
  <c r="AP12" i="14"/>
  <c r="AP12" i="22"/>
  <c r="AP12" i="18"/>
  <c r="AJ13" i="16"/>
  <c r="AJ14" i="15"/>
  <c r="AJ12" i="18"/>
  <c r="AJ12" i="25"/>
  <c r="AJ12" i="24"/>
  <c r="AJ12" i="14"/>
  <c r="AJ12" i="22"/>
  <c r="BB13" i="16"/>
  <c r="BB12" i="14"/>
  <c r="BB14" i="15"/>
  <c r="BB12" i="24"/>
  <c r="BB12" i="22"/>
  <c r="BB12" i="18"/>
  <c r="BB12" i="25"/>
  <c r="AR13" i="16"/>
  <c r="AR12" i="22"/>
  <c r="AR14" i="15"/>
  <c r="AR12" i="18"/>
  <c r="AR12" i="25"/>
  <c r="AR12" i="14"/>
  <c r="AR12" i="24"/>
  <c r="P12" i="18"/>
  <c r="P12" i="22"/>
  <c r="P13" i="16"/>
  <c r="P12" i="25"/>
  <c r="P12" i="14"/>
  <c r="P12" i="24"/>
  <c r="AE13" i="16"/>
  <c r="AE12" i="18"/>
  <c r="AE14" i="15"/>
  <c r="AE12" i="24"/>
  <c r="AE12" i="14"/>
  <c r="AE12" i="25"/>
  <c r="AE12" i="22"/>
  <c r="AV12" i="22"/>
  <c r="AV12" i="18"/>
  <c r="AV12" i="25"/>
  <c r="AV13" i="16"/>
  <c r="AV14" i="15"/>
  <c r="AV12" i="24"/>
  <c r="AV12" i="14"/>
  <c r="AT8" i="16"/>
  <c r="AT8" i="25"/>
  <c r="AT8" i="14"/>
  <c r="AT8" i="22"/>
  <c r="AT8" i="24"/>
  <c r="AT8" i="15"/>
  <c r="AT8" i="18"/>
  <c r="BC13" i="16"/>
  <c r="BC12" i="25"/>
  <c r="BC12" i="18"/>
  <c r="BC14" i="15"/>
  <c r="BC12" i="24"/>
  <c r="BC12" i="14"/>
  <c r="BC12" i="22"/>
  <c r="AF8" i="16"/>
  <c r="AF8" i="22"/>
  <c r="AF8" i="25"/>
  <c r="AF8" i="15"/>
  <c r="AF8" i="14"/>
  <c r="AF8" i="18"/>
  <c r="AF8" i="24"/>
  <c r="AL8" i="16"/>
  <c r="AL8" i="18"/>
  <c r="AL8" i="15"/>
  <c r="AL8" i="22"/>
  <c r="AL8" i="24"/>
  <c r="AL8" i="14"/>
  <c r="AL8" i="25"/>
  <c r="M13" i="16"/>
  <c r="M12" i="25"/>
  <c r="M14" i="15"/>
  <c r="M12" i="18"/>
  <c r="M12" i="22"/>
  <c r="M12" i="24"/>
  <c r="M12" i="14"/>
  <c r="U8" i="16"/>
  <c r="U8" i="14"/>
  <c r="U8" i="22"/>
  <c r="U8" i="25"/>
  <c r="U8" i="18"/>
  <c r="U8" i="15"/>
  <c r="U8" i="24"/>
  <c r="X8" i="16"/>
  <c r="X8" i="22"/>
  <c r="X8" i="25"/>
  <c r="X8" i="14"/>
  <c r="X8" i="24"/>
  <c r="X8" i="18"/>
  <c r="X8" i="15"/>
  <c r="AO13" i="16"/>
  <c r="AO14" i="15"/>
  <c r="AO12" i="14"/>
  <c r="AO12" i="18"/>
  <c r="AO12" i="25"/>
  <c r="AO12" i="24"/>
  <c r="AO12" i="22"/>
  <c r="BD13" i="16"/>
  <c r="BD12" i="18"/>
  <c r="BD12" i="14"/>
  <c r="BD12" i="24"/>
  <c r="BD12" i="22"/>
  <c r="BD14" i="15"/>
  <c r="BD12" i="25"/>
  <c r="AV8" i="16"/>
  <c r="AV8" i="14"/>
  <c r="AV8" i="18"/>
  <c r="AV8" i="22"/>
  <c r="AV8" i="25"/>
  <c r="AV8" i="15"/>
  <c r="AV8" i="24"/>
  <c r="AB13" i="16"/>
  <c r="AB12" i="18"/>
  <c r="AB12" i="22"/>
  <c r="AB12" i="25"/>
  <c r="AB14" i="15"/>
  <c r="AB12" i="24"/>
  <c r="AB12" i="14"/>
  <c r="W13" i="16"/>
  <c r="W12" i="18"/>
  <c r="W12" i="24"/>
  <c r="W14" i="15"/>
  <c r="W12" i="14"/>
  <c r="W12" i="22"/>
  <c r="W12" i="25"/>
  <c r="Y13" i="16"/>
  <c r="Y12" i="14"/>
  <c r="Y12" i="25"/>
  <c r="Y12" i="22"/>
  <c r="Y12" i="24"/>
  <c r="Y12" i="18"/>
  <c r="Y14" i="15"/>
  <c r="AN13" i="16"/>
  <c r="AN12" i="22"/>
  <c r="AN12" i="14"/>
  <c r="AN14" i="15"/>
  <c r="AN12" i="24"/>
  <c r="AN12" i="18"/>
  <c r="AN12" i="25"/>
  <c r="AZ13" i="16"/>
  <c r="AZ14" i="15"/>
  <c r="AZ12" i="18"/>
  <c r="AZ12" i="22"/>
  <c r="AZ12" i="24"/>
  <c r="AZ12" i="14"/>
  <c r="AZ12" i="25"/>
  <c r="AT13" i="16"/>
  <c r="AT14" i="15"/>
  <c r="AT12" i="22"/>
  <c r="AT12" i="14"/>
  <c r="AT12" i="18"/>
  <c r="AT12" i="24"/>
  <c r="AT12" i="25"/>
  <c r="AF12" i="14"/>
  <c r="AF12" i="24"/>
  <c r="AF12" i="22"/>
  <c r="AF13" i="16"/>
  <c r="AF12" i="18"/>
  <c r="AF14" i="15"/>
  <c r="AF12" i="25"/>
  <c r="AL13" i="16"/>
  <c r="AL12" i="22"/>
  <c r="AL12" i="24"/>
  <c r="AL14" i="15"/>
  <c r="AL12" i="14"/>
  <c r="AL12" i="25"/>
  <c r="AL12" i="18"/>
  <c r="M8" i="16"/>
  <c r="M8" i="22"/>
  <c r="M8" i="24"/>
  <c r="M8" i="25"/>
  <c r="M8" i="14"/>
  <c r="M8" i="15"/>
  <c r="M8" i="18"/>
  <c r="AC8" i="16"/>
  <c r="AC8" i="18"/>
  <c r="AC8" i="14"/>
  <c r="AC8" i="24"/>
  <c r="AC8" i="25"/>
  <c r="AC8" i="22"/>
  <c r="AC8" i="15"/>
  <c r="AK8" i="16"/>
  <c r="AK8" i="18"/>
  <c r="AK8" i="15"/>
  <c r="AK8" i="22"/>
  <c r="AK8" i="25"/>
  <c r="AK8" i="24"/>
  <c r="AK8" i="14"/>
  <c r="L22" i="12"/>
  <c r="L38" i="12" s="1"/>
  <c r="U22" i="12"/>
  <c r="U38" i="12" s="1"/>
  <c r="AN22" i="12"/>
  <c r="AN38" i="12" s="1"/>
  <c r="AU22" i="12"/>
  <c r="AU38" i="12" s="1"/>
  <c r="AU45" i="12" s="1"/>
  <c r="AR22" i="12"/>
  <c r="AR38" i="12" s="1"/>
  <c r="AY22" i="12"/>
  <c r="AY38" i="12" s="1"/>
  <c r="S22" i="12"/>
  <c r="S38" i="12" s="1"/>
  <c r="BB22" i="12"/>
  <c r="BB38" i="12" s="1"/>
  <c r="BA22" i="12"/>
  <c r="BA38" i="12" s="1"/>
  <c r="M22" i="12"/>
  <c r="M38" i="12" s="1"/>
  <c r="AJ22" i="12"/>
  <c r="AJ38" i="12" s="1"/>
  <c r="AF22" i="12"/>
  <c r="AF38" i="12" s="1"/>
  <c r="AG22" i="12"/>
  <c r="AG38" i="12" s="1"/>
  <c r="O22" i="12"/>
  <c r="O38" i="12" s="1"/>
  <c r="AQ22" i="12"/>
  <c r="AQ38" i="12" s="1"/>
  <c r="BF22" i="12"/>
  <c r="BF38" i="12" s="1"/>
  <c r="P22" i="12"/>
  <c r="P38" i="12" s="1"/>
  <c r="AP22" i="12"/>
  <c r="AP38" i="12" s="1"/>
  <c r="V22" i="12"/>
  <c r="V38" i="12" s="1"/>
  <c r="AL22" i="12"/>
  <c r="AL38" i="12" s="1"/>
  <c r="AM22" i="12"/>
  <c r="AM38" i="12" s="1"/>
  <c r="AO22" i="12"/>
  <c r="AO38" i="12" s="1"/>
  <c r="AK22" i="12"/>
  <c r="AK38" i="12" s="1"/>
  <c r="BH22" i="12"/>
  <c r="BH38" i="12" s="1"/>
  <c r="AB22" i="12"/>
  <c r="AB38" i="12" s="1"/>
  <c r="AE22" i="12"/>
  <c r="AE38" i="12" s="1"/>
  <c r="BE22" i="12"/>
  <c r="BE38" i="12" s="1"/>
  <c r="AD22" i="12"/>
  <c r="AD38" i="12" s="1"/>
  <c r="AS22" i="12"/>
  <c r="AS38" i="12" s="1"/>
  <c r="AS45" i="12" s="1"/>
  <c r="AI22" i="12"/>
  <c r="AI38" i="12" s="1"/>
  <c r="AX22" i="12"/>
  <c r="AX38" i="12" s="1"/>
  <c r="W22" i="12"/>
  <c r="W38" i="12" s="1"/>
  <c r="Z22" i="12"/>
  <c r="Z38" i="12" s="1"/>
  <c r="Y22" i="12"/>
  <c r="Y38" i="12" s="1"/>
  <c r="AT22" i="12"/>
  <c r="AT38" i="12" s="1"/>
  <c r="AT45" i="12" s="1"/>
  <c r="AV22" i="12"/>
  <c r="AV38" i="12" s="1"/>
  <c r="AC22" i="12"/>
  <c r="AC38" i="12" s="1"/>
  <c r="AZ22" i="12"/>
  <c r="AZ38" i="12" s="1"/>
  <c r="T22" i="12"/>
  <c r="T38" i="12" s="1"/>
  <c r="AW22" i="12"/>
  <c r="AW38" i="12" s="1"/>
  <c r="BD22" i="12"/>
  <c r="BD38" i="12" s="1"/>
  <c r="BC22" i="12"/>
  <c r="BC38" i="12" s="1"/>
  <c r="BG22" i="12"/>
  <c r="BG38" i="12" s="1"/>
  <c r="AA22" i="12"/>
  <c r="AA38" i="12" s="1"/>
  <c r="AH22" i="12"/>
  <c r="AH38" i="12" s="1"/>
  <c r="X22" i="12"/>
  <c r="X38" i="12" s="1"/>
  <c r="N22" i="12"/>
  <c r="N38" i="12" s="1"/>
  <c r="L40" i="12"/>
  <c r="L75" i="12" s="1" a="1"/>
  <c r="L75" i="12" s="1"/>
  <c r="L211" i="12"/>
  <c r="R211" i="12"/>
  <c r="O211" i="12"/>
  <c r="J33" i="2" a="1"/>
  <c r="J33" i="2" s="1"/>
  <c r="AC211" i="12"/>
  <c r="AZ211" i="12"/>
  <c r="T211" i="12"/>
  <c r="N211" i="12"/>
  <c r="AY211" i="12"/>
  <c r="S211" i="12"/>
  <c r="AN211" i="12"/>
  <c r="X211" i="12"/>
  <c r="AW211" i="12"/>
  <c r="Q211" i="12"/>
  <c r="BC211" i="12"/>
  <c r="BB211" i="12"/>
  <c r="AO211" i="12"/>
  <c r="AV211" i="12"/>
  <c r="AU211" i="12"/>
  <c r="BA211" i="12"/>
  <c r="U211" i="12"/>
  <c r="AR211" i="12"/>
  <c r="AQ211" i="12"/>
  <c r="P211" i="12"/>
  <c r="M211" i="12"/>
  <c r="AJ211" i="12"/>
  <c r="AF211" i="12"/>
  <c r="AL211" i="12"/>
  <c r="AM211" i="12"/>
  <c r="AS211" i="12"/>
  <c r="AI211" i="12"/>
  <c r="AX211" i="12"/>
  <c r="W211" i="12"/>
  <c r="AD211" i="12"/>
  <c r="AP211" i="12"/>
  <c r="AG211" i="12"/>
  <c r="Z211" i="12"/>
  <c r="BE211" i="12"/>
  <c r="AK211" i="12"/>
  <c r="BH211" i="12"/>
  <c r="AB211" i="12"/>
  <c r="AE211" i="12"/>
  <c r="Y211" i="12"/>
  <c r="AT211" i="12"/>
  <c r="V211" i="12"/>
  <c r="BG211" i="12"/>
  <c r="AA211" i="12"/>
  <c r="AH211" i="12"/>
  <c r="BD211" i="12"/>
  <c r="BF211" i="12"/>
  <c r="AN7" i="1"/>
  <c r="AN124" i="1" s="1"/>
  <c r="AM7" i="1"/>
  <c r="AM124" i="1" s="1"/>
  <c r="AF7" i="1"/>
  <c r="AF124" i="1" s="1"/>
  <c r="AR7" i="1"/>
  <c r="AR124" i="1" s="1"/>
  <c r="T7" i="1"/>
  <c r="T124" i="1" s="1"/>
  <c r="AK7" i="1"/>
  <c r="AK124" i="1" s="1"/>
  <c r="AY7" i="1"/>
  <c r="AY124" i="1" s="1"/>
  <c r="P7" i="1"/>
  <c r="P124" i="1" s="1"/>
  <c r="BE7" i="1"/>
  <c r="BE124" i="1" s="1"/>
  <c r="AS7" i="1"/>
  <c r="AS124" i="1" s="1"/>
  <c r="BD7" i="1"/>
  <c r="BD124" i="1" s="1"/>
  <c r="BF7" i="1"/>
  <c r="BF124" i="1" s="1"/>
  <c r="AW7" i="1"/>
  <c r="AW124" i="1" s="1"/>
  <c r="AB7" i="1"/>
  <c r="AB124" i="1" s="1"/>
  <c r="AI7" i="1"/>
  <c r="AI124" i="1" s="1"/>
  <c r="AX7" i="1"/>
  <c r="AX124" i="1" s="1"/>
  <c r="V7" i="1"/>
  <c r="V124" i="1" s="1"/>
  <c r="AE7" i="1"/>
  <c r="AE124" i="1" s="1"/>
  <c r="BH7" i="1"/>
  <c r="BH124" i="1" s="1"/>
  <c r="BA7" i="1"/>
  <c r="BA124" i="1" s="1"/>
  <c r="X7" i="1"/>
  <c r="X124" i="1" s="1"/>
  <c r="W7" i="1"/>
  <c r="W124" i="1" s="1"/>
  <c r="U7" i="1"/>
  <c r="U124" i="1" s="1"/>
  <c r="BG7" i="1"/>
  <c r="BG124" i="1" s="1"/>
  <c r="AJ7" i="1"/>
  <c r="AJ124" i="1" s="1"/>
  <c r="BB7" i="1"/>
  <c r="BB124" i="1" s="1"/>
  <c r="AQ7" i="1"/>
  <c r="AQ124" i="1" s="1"/>
  <c r="AC7" i="1"/>
  <c r="AC124" i="1" s="1"/>
  <c r="AZ7" i="1"/>
  <c r="AZ124" i="1" s="1"/>
  <c r="R7" i="1"/>
  <c r="R124" i="1" s="1"/>
  <c r="M7" i="1"/>
  <c r="M124" i="1" s="1"/>
  <c r="AH7" i="1"/>
  <c r="AH124" i="1" s="1"/>
  <c r="AO7" i="1"/>
  <c r="AO124" i="1" s="1"/>
  <c r="AD7" i="1"/>
  <c r="AD124" i="1" s="1"/>
  <c r="AA7" i="1"/>
  <c r="AA124" i="1" s="1"/>
  <c r="O7" i="1"/>
  <c r="O124" i="1" s="1"/>
  <c r="AU7" i="1"/>
  <c r="AU124" i="1" s="1"/>
  <c r="Q7" i="1"/>
  <c r="Q124" i="1" s="1"/>
  <c r="AT7" i="1"/>
  <c r="AT124" i="1" s="1"/>
  <c r="N7" i="1"/>
  <c r="N124" i="1" s="1"/>
  <c r="AV7" i="1"/>
  <c r="AV124" i="1" s="1"/>
  <c r="S7" i="1"/>
  <c r="S124" i="1" s="1"/>
  <c r="Z7" i="1"/>
  <c r="Z124" i="1" s="1"/>
  <c r="AL7" i="1"/>
  <c r="AL124" i="1" s="1"/>
  <c r="BC7" i="1"/>
  <c r="BC124" i="1" s="1"/>
  <c r="AG7" i="1"/>
  <c r="AG124" i="1" s="1"/>
  <c r="L7" i="1"/>
  <c r="Y7" i="1"/>
  <c r="Y124" i="1" s="1"/>
  <c r="AP7" i="1"/>
  <c r="AP124" i="1" s="1"/>
  <c r="C61" i="5"/>
  <c r="M36" i="12" l="1"/>
  <c r="M14" i="1"/>
  <c r="M117" i="1" s="1"/>
  <c r="O14" i="1"/>
  <c r="O117" i="1" s="1"/>
  <c r="BB36" i="12"/>
  <c r="BB19" i="1" s="1"/>
  <c r="BB115" i="1" s="1"/>
  <c r="BB14" i="1"/>
  <c r="BB117" i="1" s="1"/>
  <c r="BF36" i="12"/>
  <c r="BF19" i="1" s="1"/>
  <c r="BF12" i="26" s="1"/>
  <c r="BF14" i="1"/>
  <c r="BF117" i="1" s="1"/>
  <c r="V36" i="12"/>
  <c r="V19" i="1" s="1"/>
  <c r="V14" i="1"/>
  <c r="V117" i="1" s="1"/>
  <c r="AM36" i="12"/>
  <c r="AM19" i="1" s="1"/>
  <c r="AM12" i="26" s="1"/>
  <c r="AM14" i="1"/>
  <c r="AM117" i="1" s="1"/>
  <c r="AY36" i="12"/>
  <c r="AY19" i="1" s="1"/>
  <c r="AY115" i="1" s="1"/>
  <c r="AY14" i="1"/>
  <c r="AY117" i="1" s="1"/>
  <c r="AF36" i="12"/>
  <c r="AF19" i="1" s="1"/>
  <c r="AF115" i="1" s="1"/>
  <c r="AF14" i="1"/>
  <c r="AF117" i="1" s="1"/>
  <c r="BD36" i="12"/>
  <c r="BD19" i="1" s="1"/>
  <c r="BD115" i="1" s="1"/>
  <c r="BD14" i="1"/>
  <c r="BD117" i="1" s="1"/>
  <c r="AP36" i="12"/>
  <c r="AP19" i="1" s="1"/>
  <c r="AP13" i="15" s="1"/>
  <c r="AP14" i="1"/>
  <c r="AP117" i="1" s="1"/>
  <c r="AB36" i="12"/>
  <c r="AB19" i="1" s="1"/>
  <c r="AB115" i="1" s="1"/>
  <c r="AB14" i="1"/>
  <c r="AB117" i="1" s="1"/>
  <c r="AI36" i="12"/>
  <c r="AI19" i="1" s="1"/>
  <c r="AI11" i="25" s="1"/>
  <c r="AI14" i="1"/>
  <c r="AI117" i="1" s="1"/>
  <c r="T36" i="12"/>
  <c r="T19" i="1" s="1"/>
  <c r="T115" i="1" s="1"/>
  <c r="T14" i="1"/>
  <c r="AW36" i="12"/>
  <c r="AW19" i="1" s="1"/>
  <c r="AW115" i="1" s="1"/>
  <c r="AW14" i="1"/>
  <c r="AW117" i="1" s="1"/>
  <c r="AN36" i="12"/>
  <c r="AN19" i="1" s="1"/>
  <c r="AN14" i="1"/>
  <c r="AN117" i="1" s="1"/>
  <c r="N36" i="12"/>
  <c r="N19" i="1" s="1"/>
  <c r="N12" i="16" s="1"/>
  <c r="N14" i="1"/>
  <c r="N117" i="1" s="1"/>
  <c r="U36" i="12"/>
  <c r="U19" i="1" s="1"/>
  <c r="U11" i="25" s="1"/>
  <c r="U14" i="1"/>
  <c r="U117" i="1" s="1"/>
  <c r="AS36" i="12"/>
  <c r="AS19" i="1" s="1"/>
  <c r="AS115" i="1" s="1"/>
  <c r="AS14" i="1"/>
  <c r="AS117" i="1" s="1"/>
  <c r="AJ36" i="12"/>
  <c r="AJ19" i="1" s="1"/>
  <c r="AJ115" i="1" s="1"/>
  <c r="AJ14" i="1"/>
  <c r="AJ117" i="1" s="1"/>
  <c r="AU36" i="12"/>
  <c r="AU19" i="1" s="1"/>
  <c r="AU115" i="1" s="1"/>
  <c r="AU14" i="1"/>
  <c r="AU117" i="1" s="1"/>
  <c r="BE36" i="12"/>
  <c r="BE19" i="1" s="1"/>
  <c r="BE11" i="22" s="1"/>
  <c r="BE14" i="1"/>
  <c r="BE117" i="1" s="1"/>
  <c r="L36" i="12"/>
  <c r="L19" i="1" s="1"/>
  <c r="L115" i="1" s="1"/>
  <c r="L14" i="1"/>
  <c r="Y36" i="12"/>
  <c r="Y19" i="1" s="1"/>
  <c r="Y14" i="1"/>
  <c r="Y117" i="1" s="1"/>
  <c r="AX36" i="12"/>
  <c r="AX19" i="1" s="1"/>
  <c r="AX115" i="1" s="1"/>
  <c r="AX14" i="1"/>
  <c r="AX117" i="1" s="1"/>
  <c r="AC36" i="12"/>
  <c r="AC19" i="1" s="1"/>
  <c r="AC115" i="1" s="1"/>
  <c r="AC14" i="1"/>
  <c r="AC117" i="1" s="1"/>
  <c r="AQ36" i="12"/>
  <c r="AQ19" i="1" s="1"/>
  <c r="AQ12" i="16" s="1"/>
  <c r="AQ14" i="1"/>
  <c r="AQ117" i="1" s="1"/>
  <c r="BG36" i="12"/>
  <c r="BG19" i="1" s="1"/>
  <c r="BG12" i="16" s="1"/>
  <c r="BG14" i="1"/>
  <c r="BG117" i="1" s="1"/>
  <c r="AT36" i="12"/>
  <c r="AT19" i="1" s="1"/>
  <c r="AT11" i="18" s="1"/>
  <c r="AT14" i="1"/>
  <c r="AT117" i="1" s="1"/>
  <c r="W36" i="12"/>
  <c r="W19" i="1" s="1"/>
  <c r="W115" i="1" s="1"/>
  <c r="W14" i="1"/>
  <c r="W117" i="1" s="1"/>
  <c r="Z36" i="12"/>
  <c r="Z19" i="1" s="1"/>
  <c r="Z115" i="1" s="1"/>
  <c r="Z14" i="1"/>
  <c r="Z117" i="1" s="1"/>
  <c r="S14" i="1"/>
  <c r="S117" i="1" s="1"/>
  <c r="AE36" i="12"/>
  <c r="AE19" i="1" s="1"/>
  <c r="AE14" i="1"/>
  <c r="AE117" i="1" s="1"/>
  <c r="BA36" i="12"/>
  <c r="BA19" i="1" s="1"/>
  <c r="BA11" i="25" s="1"/>
  <c r="BA14" i="1"/>
  <c r="BA117" i="1" s="1"/>
  <c r="AZ36" i="12"/>
  <c r="AZ19" i="1" s="1"/>
  <c r="AZ115" i="1" s="1"/>
  <c r="AZ14" i="1"/>
  <c r="AZ117" i="1" s="1"/>
  <c r="P14" i="1"/>
  <c r="P117" i="1" s="1"/>
  <c r="AV36" i="12"/>
  <c r="AV19" i="1" s="1"/>
  <c r="AV115" i="1" s="1"/>
  <c r="AV14" i="1"/>
  <c r="AV117" i="1" s="1"/>
  <c r="AR36" i="12"/>
  <c r="AR19" i="1" s="1"/>
  <c r="AR115" i="1" s="1"/>
  <c r="AR14" i="1"/>
  <c r="AR117" i="1" s="1"/>
  <c r="AH36" i="12"/>
  <c r="AH19" i="1" s="1"/>
  <c r="AH11" i="24" s="1"/>
  <c r="AH14" i="1"/>
  <c r="AH117" i="1" s="1"/>
  <c r="BH36" i="12"/>
  <c r="BH19" i="1" s="1"/>
  <c r="BH12" i="26" s="1"/>
  <c r="BH14" i="1"/>
  <c r="BH117" i="1" s="1"/>
  <c r="AD36" i="12"/>
  <c r="AD19" i="1" s="1"/>
  <c r="AD12" i="29" s="1"/>
  <c r="AD14" i="1"/>
  <c r="AD117" i="1" s="1"/>
  <c r="Q14" i="1"/>
  <c r="Q117" i="1" s="1"/>
  <c r="AA36" i="12"/>
  <c r="AA19" i="1" s="1"/>
  <c r="AA115" i="1" s="1"/>
  <c r="AA14" i="1"/>
  <c r="AA117" i="1" s="1"/>
  <c r="X36" i="12"/>
  <c r="X19" i="1" s="1"/>
  <c r="X115" i="1" s="1"/>
  <c r="X14" i="1"/>
  <c r="X117" i="1" s="1"/>
  <c r="AL36" i="12"/>
  <c r="AL19" i="1" s="1"/>
  <c r="AL11" i="22" s="1"/>
  <c r="AL14" i="1"/>
  <c r="AL117" i="1" s="1"/>
  <c r="BC36" i="12"/>
  <c r="BC19" i="1" s="1"/>
  <c r="BC14" i="1"/>
  <c r="BC117" i="1" s="1"/>
  <c r="R14" i="1"/>
  <c r="R117" i="1" s="1"/>
  <c r="AK36" i="12"/>
  <c r="AK19" i="1" s="1"/>
  <c r="AK11" i="25" s="1"/>
  <c r="AK14" i="1"/>
  <c r="AK117" i="1" s="1"/>
  <c r="AG36" i="12"/>
  <c r="AG19" i="1" s="1"/>
  <c r="AG115" i="1" s="1"/>
  <c r="AG14" i="1"/>
  <c r="AG117" i="1" s="1"/>
  <c r="AO36" i="12"/>
  <c r="AO19" i="1" s="1"/>
  <c r="AO115" i="1" s="1"/>
  <c r="AO14" i="1"/>
  <c r="AO117" i="1" s="1"/>
  <c r="M40" i="12"/>
  <c r="M123" i="12" s="1" a="1"/>
  <c r="M123" i="12" s="1"/>
  <c r="L140" i="12" a="1"/>
  <c r="L140" i="12" s="1"/>
  <c r="M19" i="1"/>
  <c r="M11" i="24" s="1"/>
  <c r="M45" i="12"/>
  <c r="N45" i="12"/>
  <c r="L45" i="12"/>
  <c r="L72" i="12" a="1"/>
  <c r="L72" i="12" s="1"/>
  <c r="L137" i="12" s="1" a="1"/>
  <c r="L137" i="12" s="1"/>
  <c r="L124" i="12" a="1"/>
  <c r="L124" i="12" s="1"/>
  <c r="L131" i="12" a="1"/>
  <c r="L131" i="12" s="1"/>
  <c r="L123" i="12" a="1"/>
  <c r="L123" i="12" s="1"/>
  <c r="L132" i="12" a="1"/>
  <c r="L132" i="12" s="1"/>
  <c r="H57" i="14"/>
  <c r="H59" i="14"/>
  <c r="P19" i="1"/>
  <c r="P115" i="1" s="1"/>
  <c r="BB138" i="1"/>
  <c r="BB145" i="1" s="1"/>
  <c r="BB137" i="1"/>
  <c r="AQ138" i="1"/>
  <c r="AQ145" i="1" s="1"/>
  <c r="AQ137" i="1"/>
  <c r="AE138" i="1"/>
  <c r="AE145" i="1" s="1"/>
  <c r="AE137" i="1"/>
  <c r="BH138" i="1"/>
  <c r="BH145" i="1" s="1"/>
  <c r="BH137" i="1"/>
  <c r="BC138" i="1"/>
  <c r="BC145" i="1" s="1"/>
  <c r="BC137" i="1"/>
  <c r="AY138" i="1"/>
  <c r="AY145" i="1" s="1"/>
  <c r="AY137" i="1"/>
  <c r="AX138" i="1"/>
  <c r="AX145" i="1" s="1"/>
  <c r="AX137" i="1"/>
  <c r="BE138" i="1"/>
  <c r="BE145" i="1" s="1"/>
  <c r="BE137" i="1"/>
  <c r="AU138" i="1"/>
  <c r="AU145" i="1" s="1"/>
  <c r="AU137" i="1"/>
  <c r="Q138" i="1"/>
  <c r="Q145" i="1" s="1"/>
  <c r="Q137" i="1"/>
  <c r="Z138" i="1"/>
  <c r="Z145" i="1" s="1"/>
  <c r="Z137" i="1"/>
  <c r="L138" i="1"/>
  <c r="L145" i="1" s="1"/>
  <c r="L137" i="1"/>
  <c r="AD138" i="1"/>
  <c r="AD145" i="1" s="1"/>
  <c r="AD137" i="1"/>
  <c r="BF138" i="1"/>
  <c r="BF145" i="1" s="1"/>
  <c r="BF137" i="1"/>
  <c r="AB138" i="1"/>
  <c r="AB145" i="1" s="1"/>
  <c r="AB137" i="1"/>
  <c r="BE134" i="1"/>
  <c r="L122" i="1"/>
  <c r="L124" i="1"/>
  <c r="AX134" i="1"/>
  <c r="L134" i="1"/>
  <c r="AE134" i="1"/>
  <c r="Q134" i="1"/>
  <c r="AU134" i="1"/>
  <c r="AQ134" i="1"/>
  <c r="Z134" i="1"/>
  <c r="AD134" i="1"/>
  <c r="BF134" i="1"/>
  <c r="BG34" i="5"/>
  <c r="BG22" i="1" s="1"/>
  <c r="BG18" i="1"/>
  <c r="O34" i="5"/>
  <c r="O22" i="1" s="1"/>
  <c r="O18" i="1"/>
  <c r="Y34" i="5"/>
  <c r="Y22" i="1" s="1"/>
  <c r="Y18" i="1"/>
  <c r="AH34" i="5"/>
  <c r="AH22" i="1" s="1"/>
  <c r="AH18" i="1"/>
  <c r="AX33" i="5"/>
  <c r="AX21" i="1" s="1"/>
  <c r="AX17" i="1"/>
  <c r="BE33" i="5"/>
  <c r="BE21" i="1" s="1"/>
  <c r="BE17" i="1"/>
  <c r="AZ33" i="5"/>
  <c r="AZ21" i="1" s="1"/>
  <c r="AZ17" i="1"/>
  <c r="AJ33" i="5"/>
  <c r="AJ21" i="1" s="1"/>
  <c r="AJ17" i="1"/>
  <c r="BD34" i="5"/>
  <c r="BD22" i="1" s="1"/>
  <c r="BD18" i="1"/>
  <c r="AZ34" i="5"/>
  <c r="AZ22" i="1" s="1"/>
  <c r="AZ18" i="1"/>
  <c r="AV34" i="5"/>
  <c r="AV22" i="1" s="1"/>
  <c r="AV18" i="1"/>
  <c r="AT34" i="5"/>
  <c r="AT22" i="1" s="1"/>
  <c r="AT18" i="1"/>
  <c r="AC33" i="5"/>
  <c r="AC21" i="1" s="1"/>
  <c r="AC17" i="1"/>
  <c r="AN33" i="5"/>
  <c r="AN21" i="1" s="1"/>
  <c r="AN17" i="1"/>
  <c r="AM33" i="5"/>
  <c r="AM21" i="1" s="1"/>
  <c r="AM17" i="1"/>
  <c r="BD33" i="5"/>
  <c r="BD21" i="1" s="1"/>
  <c r="BD17" i="1"/>
  <c r="AA33" i="5"/>
  <c r="AA21" i="1" s="1"/>
  <c r="AA17" i="1"/>
  <c r="M33" i="5"/>
  <c r="M21" i="1" s="1"/>
  <c r="M17" i="1"/>
  <c r="S33" i="5"/>
  <c r="S21" i="1" s="1"/>
  <c r="S17" i="1"/>
  <c r="S119" i="1" s="1"/>
  <c r="S126" i="1" s="1"/>
  <c r="BC33" i="5"/>
  <c r="BC21" i="1" s="1"/>
  <c r="BC17" i="1"/>
  <c r="S34" i="5"/>
  <c r="S22" i="1" s="1"/>
  <c r="S18" i="1"/>
  <c r="P34" i="5"/>
  <c r="P22" i="1" s="1"/>
  <c r="P18" i="1"/>
  <c r="V34" i="5"/>
  <c r="V22" i="1" s="1"/>
  <c r="V18" i="1"/>
  <c r="AN34" i="5"/>
  <c r="AN22" i="1" s="1"/>
  <c r="AN18" i="1"/>
  <c r="AK34" i="5"/>
  <c r="AK22" i="1" s="1"/>
  <c r="AK18" i="1"/>
  <c r="AW33" i="5"/>
  <c r="AW21" i="1" s="1"/>
  <c r="AW17" i="1"/>
  <c r="Z33" i="5"/>
  <c r="Z21" i="1" s="1"/>
  <c r="Z17" i="1"/>
  <c r="BG33" i="5"/>
  <c r="BG21" i="1" s="1"/>
  <c r="BG17" i="1"/>
  <c r="Y33" i="5"/>
  <c r="Y21" i="1" s="1"/>
  <c r="Y17" i="1"/>
  <c r="AU33" i="5"/>
  <c r="AU21" i="1" s="1"/>
  <c r="AU17" i="1"/>
  <c r="W33" i="5"/>
  <c r="W21" i="1" s="1"/>
  <c r="W17" i="1"/>
  <c r="U34" i="5"/>
  <c r="U22" i="1" s="1"/>
  <c r="U18" i="1"/>
  <c r="BC134" i="1"/>
  <c r="V33" i="5"/>
  <c r="V21" i="1" s="1"/>
  <c r="V17" i="1"/>
  <c r="M34" i="5"/>
  <c r="M22" i="1" s="1"/>
  <c r="M18" i="1"/>
  <c r="AM34" i="5"/>
  <c r="AM22" i="1" s="1"/>
  <c r="AM18" i="1"/>
  <c r="AI34" i="5"/>
  <c r="AI22" i="1" s="1"/>
  <c r="AI18" i="1"/>
  <c r="X34" i="5"/>
  <c r="X22" i="1" s="1"/>
  <c r="X18" i="1"/>
  <c r="AQ33" i="5"/>
  <c r="AQ21" i="1" s="1"/>
  <c r="AQ17" i="1"/>
  <c r="AK33" i="5"/>
  <c r="AK21" i="1" s="1"/>
  <c r="AK17" i="1"/>
  <c r="AY33" i="5"/>
  <c r="AY21" i="1" s="1"/>
  <c r="AY17" i="1"/>
  <c r="AV33" i="5"/>
  <c r="AV21" i="1" s="1"/>
  <c r="AV17" i="1"/>
  <c r="P33" i="5"/>
  <c r="P21" i="1" s="1"/>
  <c r="P17" i="1"/>
  <c r="P119" i="1" s="1"/>
  <c r="P126" i="1" s="1"/>
  <c r="U33" i="5"/>
  <c r="U21" i="1" s="1"/>
  <c r="U17" i="1"/>
  <c r="BB134" i="1"/>
  <c r="AC34" i="5"/>
  <c r="AC22" i="1" s="1"/>
  <c r="AC18" i="1"/>
  <c r="AR34" i="5"/>
  <c r="AR22" i="1" s="1"/>
  <c r="AR18" i="1"/>
  <c r="R34" i="5"/>
  <c r="R22" i="1" s="1"/>
  <c r="R18" i="1"/>
  <c r="BA34" i="5"/>
  <c r="BA22" i="1" s="1"/>
  <c r="BA18" i="1"/>
  <c r="BH33" i="5"/>
  <c r="BH21" i="1" s="1"/>
  <c r="BH17" i="1"/>
  <c r="R33" i="5"/>
  <c r="R21" i="1" s="1"/>
  <c r="R17" i="1"/>
  <c r="R119" i="1" s="1"/>
  <c r="R126" i="1" s="1"/>
  <c r="O33" i="5"/>
  <c r="O21" i="1" s="1"/>
  <c r="O17" i="1"/>
  <c r="O119" i="1" s="1"/>
  <c r="O126" i="1" s="1"/>
  <c r="AT33" i="5"/>
  <c r="AT21" i="1" s="1"/>
  <c r="AT17" i="1"/>
  <c r="AS33" i="5"/>
  <c r="AS21" i="1" s="1"/>
  <c r="AS17" i="1"/>
  <c r="AL34" i="5"/>
  <c r="AL22" i="1" s="1"/>
  <c r="AL18" i="1"/>
  <c r="AF34" i="5"/>
  <c r="AF22" i="1" s="1"/>
  <c r="AF18" i="1"/>
  <c r="W34" i="5"/>
  <c r="W22" i="1" s="1"/>
  <c r="W18" i="1"/>
  <c r="AW34" i="5"/>
  <c r="AW22" i="1" s="1"/>
  <c r="AW18" i="1"/>
  <c r="AP33" i="5"/>
  <c r="AP21" i="1" s="1"/>
  <c r="AP17" i="1"/>
  <c r="N33" i="5"/>
  <c r="N21" i="1" s="1"/>
  <c r="N17" i="1"/>
  <c r="AH33" i="5"/>
  <c r="AH21" i="1" s="1"/>
  <c r="AH17" i="1"/>
  <c r="AL33" i="5"/>
  <c r="AL21" i="1" s="1"/>
  <c r="AL17" i="1"/>
  <c r="AD33" i="5"/>
  <c r="AD21" i="1" s="1"/>
  <c r="AD17" i="1"/>
  <c r="AG34" i="5"/>
  <c r="AG22" i="1" s="1"/>
  <c r="AG18" i="1"/>
  <c r="AJ34" i="5"/>
  <c r="AJ22" i="1" s="1"/>
  <c r="AJ18" i="1"/>
  <c r="AS34" i="5"/>
  <c r="AS22" i="1" s="1"/>
  <c r="AS18" i="1"/>
  <c r="AA34" i="5"/>
  <c r="AA22" i="1" s="1"/>
  <c r="AA18" i="1"/>
  <c r="BF33" i="5"/>
  <c r="BF21" i="1" s="1"/>
  <c r="BF17" i="1"/>
  <c r="BA33" i="5"/>
  <c r="BA21" i="1" s="1"/>
  <c r="BA17" i="1"/>
  <c r="AG33" i="5"/>
  <c r="AG21" i="1" s="1"/>
  <c r="AG17" i="1"/>
  <c r="AR33" i="5"/>
  <c r="AR21" i="1" s="1"/>
  <c r="AR17" i="1"/>
  <c r="BB33" i="5"/>
  <c r="BB21" i="1" s="1"/>
  <c r="BB17" i="1"/>
  <c r="AF33" i="5"/>
  <c r="AF21" i="1" s="1"/>
  <c r="AF17" i="1"/>
  <c r="AB134" i="1"/>
  <c r="AY134" i="1"/>
  <c r="AP34" i="5"/>
  <c r="AP22" i="1" s="1"/>
  <c r="AP18" i="1"/>
  <c r="AO34" i="5"/>
  <c r="AO22" i="1" s="1"/>
  <c r="AO18" i="1"/>
  <c r="AE33" i="5"/>
  <c r="AE21" i="1" s="1"/>
  <c r="AE17" i="1"/>
  <c r="Q33" i="5"/>
  <c r="Q21" i="1" s="1"/>
  <c r="Q17" i="1"/>
  <c r="Q119" i="1" s="1"/>
  <c r="Q126" i="1" s="1"/>
  <c r="AB33" i="5"/>
  <c r="AB21" i="1" s="1"/>
  <c r="AB17" i="1"/>
  <c r="AO33" i="5"/>
  <c r="AO21" i="1" s="1"/>
  <c r="AO17" i="1"/>
  <c r="AI33" i="5"/>
  <c r="AI21" i="1" s="1"/>
  <c r="AI17" i="1"/>
  <c r="X33" i="5"/>
  <c r="X21" i="1" s="1"/>
  <c r="X17" i="1"/>
  <c r="S12" i="29"/>
  <c r="S12" i="26"/>
  <c r="T33" i="5"/>
  <c r="T21" i="1" s="1"/>
  <c r="N134" i="1"/>
  <c r="L21" i="1"/>
  <c r="H58" i="14"/>
  <c r="H66" i="14"/>
  <c r="H74" i="14"/>
  <c r="H82" i="14"/>
  <c r="H31" i="14"/>
  <c r="H39" i="14"/>
  <c r="H47" i="14"/>
  <c r="H79" i="14"/>
  <c r="H36" i="14"/>
  <c r="H67" i="14"/>
  <c r="H75" i="14"/>
  <c r="H83" i="14"/>
  <c r="H32" i="14"/>
  <c r="H40" i="14"/>
  <c r="H48" i="14"/>
  <c r="H68" i="14"/>
  <c r="H76" i="14"/>
  <c r="H33" i="14"/>
  <c r="H41" i="14"/>
  <c r="H49" i="14"/>
  <c r="H62" i="14"/>
  <c r="H70" i="14"/>
  <c r="H78" i="14"/>
  <c r="H27" i="14"/>
  <c r="H43" i="14"/>
  <c r="H71" i="14"/>
  <c r="H28" i="14"/>
  <c r="H60" i="14"/>
  <c r="H61" i="14"/>
  <c r="H69" i="14"/>
  <c r="H77" i="14"/>
  <c r="H26" i="14"/>
  <c r="H34" i="14"/>
  <c r="H42" i="14"/>
  <c r="H50" i="14"/>
  <c r="H51" i="14"/>
  <c r="H52" i="14"/>
  <c r="H63" i="14"/>
  <c r="H64" i="14"/>
  <c r="H72" i="14"/>
  <c r="H80" i="14"/>
  <c r="H29" i="14"/>
  <c r="H37" i="14"/>
  <c r="H45" i="14"/>
  <c r="H25" i="14"/>
  <c r="H65" i="14"/>
  <c r="H73" i="14"/>
  <c r="H81" i="14"/>
  <c r="H30" i="14"/>
  <c r="H38" i="14"/>
  <c r="H46" i="14"/>
  <c r="H35" i="14"/>
  <c r="H44" i="14"/>
  <c r="S45" i="12"/>
  <c r="T12" i="22"/>
  <c r="T12" i="24"/>
  <c r="T13" i="16"/>
  <c r="T12" i="25"/>
  <c r="T12" i="14"/>
  <c r="T13" i="29"/>
  <c r="T13" i="26"/>
  <c r="T81" i="26" s="1"/>
  <c r="T14" i="15"/>
  <c r="T12" i="18"/>
  <c r="R12" i="18"/>
  <c r="R13" i="29"/>
  <c r="R13" i="26"/>
  <c r="R81" i="26" s="1"/>
  <c r="R12" i="25"/>
  <c r="R14" i="15"/>
  <c r="R13" i="16"/>
  <c r="R12" i="22"/>
  <c r="R12" i="24"/>
  <c r="R12" i="14"/>
  <c r="P7" i="29"/>
  <c r="P7" i="26"/>
  <c r="AK7" i="29"/>
  <c r="AK7" i="26"/>
  <c r="BC7" i="26"/>
  <c r="BC7" i="29"/>
  <c r="AU7" i="26"/>
  <c r="AU7" i="29"/>
  <c r="AZ7" i="29"/>
  <c r="AZ7" i="26"/>
  <c r="X7" i="29"/>
  <c r="X7" i="26"/>
  <c r="AW7" i="29"/>
  <c r="AW7" i="26"/>
  <c r="T7" i="29"/>
  <c r="T7" i="26"/>
  <c r="O12" i="29"/>
  <c r="O12" i="26"/>
  <c r="N7" i="26"/>
  <c r="N7" i="29"/>
  <c r="BA7" i="29"/>
  <c r="BA7" i="26"/>
  <c r="Y7" i="29"/>
  <c r="Y7" i="26"/>
  <c r="AL7" i="26"/>
  <c r="AL7" i="29"/>
  <c r="O7" i="26"/>
  <c r="O7" i="29"/>
  <c r="AC7" i="29"/>
  <c r="AC7" i="26"/>
  <c r="BF7" i="29"/>
  <c r="BF7" i="26"/>
  <c r="AR7" i="29"/>
  <c r="AR7" i="26"/>
  <c r="Z7" i="29"/>
  <c r="Z7" i="26"/>
  <c r="AA7" i="29"/>
  <c r="AA7" i="26"/>
  <c r="AQ7" i="29"/>
  <c r="AQ7" i="26"/>
  <c r="BH7" i="29"/>
  <c r="BH7" i="26"/>
  <c r="BD7" i="29"/>
  <c r="BD7" i="26"/>
  <c r="AF7" i="29"/>
  <c r="AF7" i="26"/>
  <c r="AA12" i="29"/>
  <c r="AX7" i="29"/>
  <c r="AX7" i="26"/>
  <c r="S7" i="29"/>
  <c r="S7" i="26"/>
  <c r="AD7" i="26"/>
  <c r="AD7" i="29"/>
  <c r="BB7" i="26"/>
  <c r="BB7" i="29"/>
  <c r="AE7" i="26"/>
  <c r="AE7" i="29"/>
  <c r="AS7" i="29"/>
  <c r="AS7" i="26"/>
  <c r="AM7" i="26"/>
  <c r="AM7" i="29"/>
  <c r="AP7" i="29"/>
  <c r="AP7" i="26"/>
  <c r="AV7" i="29"/>
  <c r="AV7" i="26"/>
  <c r="AO7" i="29"/>
  <c r="AO7" i="26"/>
  <c r="AJ7" i="29"/>
  <c r="AJ7" i="26"/>
  <c r="V7" i="26"/>
  <c r="V7" i="29"/>
  <c r="BE7" i="29"/>
  <c r="BE7" i="26"/>
  <c r="AN7" i="29"/>
  <c r="AN7" i="26"/>
  <c r="T12" i="29"/>
  <c r="BG7" i="29"/>
  <c r="BG7" i="26"/>
  <c r="L7" i="29"/>
  <c r="L7" i="26"/>
  <c r="AT7" i="26"/>
  <c r="AT7" i="29"/>
  <c r="M7" i="29"/>
  <c r="M7" i="26"/>
  <c r="U7" i="29"/>
  <c r="U7" i="26"/>
  <c r="AI7" i="29"/>
  <c r="AI7" i="26"/>
  <c r="AY7" i="29"/>
  <c r="AY7" i="26"/>
  <c r="AC12" i="26"/>
  <c r="AC12" i="29"/>
  <c r="R19" i="1"/>
  <c r="R115" i="1" s="1"/>
  <c r="R45" i="12"/>
  <c r="AH7" i="29"/>
  <c r="AH7" i="26"/>
  <c r="AG7" i="29"/>
  <c r="AG7" i="26"/>
  <c r="Q7" i="29"/>
  <c r="Q7" i="26"/>
  <c r="R7" i="29"/>
  <c r="R7" i="26"/>
  <c r="W7" i="26"/>
  <c r="W7" i="29"/>
  <c r="AB7" i="29"/>
  <c r="AB7" i="26"/>
  <c r="L13" i="29"/>
  <c r="L13" i="26"/>
  <c r="L81" i="26" s="1"/>
  <c r="O13" i="29"/>
  <c r="O13" i="26"/>
  <c r="O81" i="26" s="1"/>
  <c r="S13" i="29"/>
  <c r="S13" i="26"/>
  <c r="S81" i="26" s="1"/>
  <c r="O12" i="14"/>
  <c r="O12" i="22"/>
  <c r="O13" i="16"/>
  <c r="O14" i="15"/>
  <c r="O12" i="25"/>
  <c r="O12" i="24"/>
  <c r="O12" i="18"/>
  <c r="AY121" i="1"/>
  <c r="AY122" i="1"/>
  <c r="R121" i="1"/>
  <c r="R122" i="1"/>
  <c r="W121" i="1"/>
  <c r="W122" i="1"/>
  <c r="AB121" i="1"/>
  <c r="AB122" i="1"/>
  <c r="AK121" i="1"/>
  <c r="AK122" i="1"/>
  <c r="AW121" i="1"/>
  <c r="AW122" i="1"/>
  <c r="AT121" i="1"/>
  <c r="AT122" i="1"/>
  <c r="AG121" i="1"/>
  <c r="AG122" i="1"/>
  <c r="AU121" i="1"/>
  <c r="AU122" i="1"/>
  <c r="X122" i="1"/>
  <c r="X121" i="1"/>
  <c r="AL121" i="1"/>
  <c r="AL122" i="1"/>
  <c r="O121" i="1"/>
  <c r="O122" i="1"/>
  <c r="AC121" i="1"/>
  <c r="AC122" i="1"/>
  <c r="BA121" i="1"/>
  <c r="BA122" i="1"/>
  <c r="BF121" i="1"/>
  <c r="BF122" i="1"/>
  <c r="AR121" i="1"/>
  <c r="AR122" i="1"/>
  <c r="U121" i="1"/>
  <c r="U122" i="1"/>
  <c r="AI121" i="1"/>
  <c r="AI122" i="1"/>
  <c r="BC121" i="1"/>
  <c r="BC122" i="1"/>
  <c r="AA121" i="1"/>
  <c r="AA122" i="1"/>
  <c r="BD121" i="1"/>
  <c r="BD122" i="1"/>
  <c r="S121" i="1"/>
  <c r="S122" i="1"/>
  <c r="AD121" i="1"/>
  <c r="AD122" i="1"/>
  <c r="BB121" i="1"/>
  <c r="BB122" i="1"/>
  <c r="AE121" i="1"/>
  <c r="AE122" i="1"/>
  <c r="AS121" i="1"/>
  <c r="AS122" i="1"/>
  <c r="AM121" i="1"/>
  <c r="AM122" i="1"/>
  <c r="L121" i="1"/>
  <c r="AP121" i="1"/>
  <c r="AP122" i="1"/>
  <c r="AV122" i="1"/>
  <c r="AV121" i="1"/>
  <c r="AO121" i="1"/>
  <c r="AO122" i="1"/>
  <c r="AJ121" i="1"/>
  <c r="AJ122" i="1"/>
  <c r="V121" i="1"/>
  <c r="V122" i="1"/>
  <c r="BE121" i="1"/>
  <c r="BE122" i="1"/>
  <c r="AN122" i="1"/>
  <c r="AN121" i="1"/>
  <c r="M121" i="1"/>
  <c r="M122" i="1"/>
  <c r="Q121" i="1"/>
  <c r="Q122" i="1"/>
  <c r="AZ121" i="1"/>
  <c r="AZ122" i="1"/>
  <c r="T121" i="1"/>
  <c r="T122" i="1"/>
  <c r="Z121" i="1"/>
  <c r="Z122" i="1"/>
  <c r="AQ121" i="1"/>
  <c r="AQ122" i="1"/>
  <c r="BH121" i="1"/>
  <c r="BH122" i="1"/>
  <c r="AF122" i="1"/>
  <c r="AF121" i="1"/>
  <c r="Y121" i="1"/>
  <c r="Y122" i="1"/>
  <c r="N121" i="1"/>
  <c r="N122" i="1"/>
  <c r="AH121" i="1"/>
  <c r="AH122" i="1"/>
  <c r="BG121" i="1"/>
  <c r="BG122" i="1"/>
  <c r="AX121" i="1"/>
  <c r="AX122" i="1"/>
  <c r="P122" i="1"/>
  <c r="P121" i="1"/>
  <c r="S18" i="5"/>
  <c r="S13" i="1" s="1"/>
  <c r="L42" i="12"/>
  <c r="S12" i="22"/>
  <c r="S12" i="25"/>
  <c r="S12" i="24"/>
  <c r="S12" i="14"/>
  <c r="S13" i="16"/>
  <c r="S12" i="18"/>
  <c r="S14" i="15"/>
  <c r="M11" i="5"/>
  <c r="AL11" i="5"/>
  <c r="AN11" i="5"/>
  <c r="AG11" i="5"/>
  <c r="Z11" i="5"/>
  <c r="S11" i="5"/>
  <c r="U11" i="5"/>
  <c r="AT11" i="5"/>
  <c r="AV11" i="5"/>
  <c r="AO11" i="5"/>
  <c r="AH11" i="5"/>
  <c r="AA11" i="5"/>
  <c r="AC11" i="5"/>
  <c r="AM11" i="5"/>
  <c r="BD11" i="5"/>
  <c r="AW11" i="5"/>
  <c r="AP11" i="5"/>
  <c r="AI11" i="5"/>
  <c r="AK11" i="5"/>
  <c r="N11" i="5"/>
  <c r="AR11" i="5"/>
  <c r="BE11" i="5"/>
  <c r="AX11" i="5"/>
  <c r="AQ11" i="5"/>
  <c r="AS11" i="5"/>
  <c r="O11" i="5"/>
  <c r="AZ11" i="5"/>
  <c r="AJ11" i="5"/>
  <c r="BF11" i="5"/>
  <c r="AY11" i="5"/>
  <c r="BA11" i="5"/>
  <c r="P11" i="5"/>
  <c r="AE11" i="5"/>
  <c r="BB11" i="5"/>
  <c r="AB11" i="5"/>
  <c r="BG11" i="5"/>
  <c r="V11" i="5"/>
  <c r="X11" i="5"/>
  <c r="Q11" i="5"/>
  <c r="BC11" i="5"/>
  <c r="BH11" i="5"/>
  <c r="T11" i="5"/>
  <c r="AD11" i="5"/>
  <c r="AF11" i="5"/>
  <c r="Y11" i="5"/>
  <c r="R11" i="5"/>
  <c r="AU11" i="5"/>
  <c r="W11" i="5"/>
  <c r="T45" i="12"/>
  <c r="O45" i="12"/>
  <c r="AD45" i="12"/>
  <c r="AC45" i="12"/>
  <c r="V45" i="12"/>
  <c r="AN45" i="12"/>
  <c r="AM45" i="12"/>
  <c r="AR45" i="12"/>
  <c r="AO45" i="12"/>
  <c r="AE45" i="12"/>
  <c r="AQ45" i="12"/>
  <c r="P45" i="12"/>
  <c r="X45" i="12"/>
  <c r="AH45" i="12"/>
  <c r="W45" i="12"/>
  <c r="U45" i="12"/>
  <c r="P7" i="15"/>
  <c r="Q7" i="15"/>
  <c r="T7" i="15"/>
  <c r="L11" i="5"/>
  <c r="AJ18" i="5"/>
  <c r="AJ13" i="1" s="1"/>
  <c r="BA18" i="5"/>
  <c r="BA13" i="1" s="1"/>
  <c r="AL18" i="5"/>
  <c r="AL13" i="1" s="1"/>
  <c r="BD18" i="5"/>
  <c r="BD13" i="1" s="1"/>
  <c r="BE18" i="5"/>
  <c r="BE13" i="1" s="1"/>
  <c r="W18" i="5"/>
  <c r="W13" i="1" s="1"/>
  <c r="AG18" i="5"/>
  <c r="AG13" i="1" s="1"/>
  <c r="O18" i="5"/>
  <c r="O13" i="1" s="1"/>
  <c r="AI18" i="5"/>
  <c r="AI13" i="1" s="1"/>
  <c r="BG18" i="5"/>
  <c r="BG13" i="1" s="1"/>
  <c r="AZ18" i="5"/>
  <c r="AZ13" i="1" s="1"/>
  <c r="AC18" i="5"/>
  <c r="AC13" i="1" s="1"/>
  <c r="AD18" i="5"/>
  <c r="AD13" i="1" s="1"/>
  <c r="BB18" i="5"/>
  <c r="BB13" i="1" s="1"/>
  <c r="AP18" i="5"/>
  <c r="AP13" i="1" s="1"/>
  <c r="BF18" i="5"/>
  <c r="BF13" i="1" s="1"/>
  <c r="L18" i="5"/>
  <c r="L13" i="1" s="1"/>
  <c r="AS18" i="5"/>
  <c r="AS13" i="1" s="1"/>
  <c r="M18" i="5"/>
  <c r="M13" i="1" s="1"/>
  <c r="AM18" i="5"/>
  <c r="AM13" i="1" s="1"/>
  <c r="X18" i="5"/>
  <c r="X13" i="1" s="1"/>
  <c r="AV18" i="5"/>
  <c r="AV13" i="1" s="1"/>
  <c r="AW18" i="5"/>
  <c r="AW13" i="1" s="1"/>
  <c r="Z18" i="5"/>
  <c r="Z13" i="1" s="1"/>
  <c r="Y18" i="5"/>
  <c r="Y13" i="1" s="1"/>
  <c r="AB18" i="5"/>
  <c r="AB13" i="1" s="1"/>
  <c r="U18" i="5"/>
  <c r="U13" i="1" s="1"/>
  <c r="AX18" i="5"/>
  <c r="AX13" i="1" s="1"/>
  <c r="V18" i="5"/>
  <c r="V13" i="1" s="1"/>
  <c r="AT18" i="5"/>
  <c r="AT13" i="1" s="1"/>
  <c r="BC18" i="5"/>
  <c r="BC13" i="1" s="1"/>
  <c r="BH18" i="5"/>
  <c r="BH13" i="1" s="1"/>
  <c r="AU18" i="5"/>
  <c r="AU13" i="1" s="1"/>
  <c r="AH18" i="5"/>
  <c r="AH13" i="1" s="1"/>
  <c r="AF18" i="5"/>
  <c r="AF13" i="1" s="1"/>
  <c r="AA18" i="5"/>
  <c r="AA13" i="1" s="1"/>
  <c r="AY18" i="5"/>
  <c r="AY13" i="1" s="1"/>
  <c r="R18" i="5"/>
  <c r="R13" i="1" s="1"/>
  <c r="T18" i="5"/>
  <c r="T13" i="1" s="1"/>
  <c r="AR18" i="5"/>
  <c r="AR13" i="1" s="1"/>
  <c r="AK18" i="5"/>
  <c r="AK13" i="1" s="1"/>
  <c r="AE18" i="5"/>
  <c r="AE13" i="1" s="1"/>
  <c r="P18" i="5"/>
  <c r="P13" i="1" s="1"/>
  <c r="AN18" i="5"/>
  <c r="AN13" i="1" s="1"/>
  <c r="AO18" i="5"/>
  <c r="AO13" i="1" s="1"/>
  <c r="AQ18" i="5"/>
  <c r="AQ13" i="1" s="1"/>
  <c r="N18" i="5"/>
  <c r="N13" i="1" s="1"/>
  <c r="Q18" i="5"/>
  <c r="Q13" i="1" s="1"/>
  <c r="L12" i="22"/>
  <c r="L13" i="16"/>
  <c r="L14" i="15"/>
  <c r="L12" i="18"/>
  <c r="L12" i="14"/>
  <c r="L12" i="24"/>
  <c r="L12" i="25"/>
  <c r="L74" i="12" a="1"/>
  <c r="L74" i="12" s="1"/>
  <c r="L139" i="12" s="1" a="1"/>
  <c r="L139" i="12" s="1"/>
  <c r="M74" i="12" a="1"/>
  <c r="M74" i="12" s="1"/>
  <c r="M139" i="12" s="1" a="1"/>
  <c r="M139" i="12" s="1"/>
  <c r="L65" i="12" a="1"/>
  <c r="L65" i="12" s="1"/>
  <c r="L130" i="12" s="1" a="1"/>
  <c r="L130" i="12" s="1"/>
  <c r="N40" i="12"/>
  <c r="S7" i="16"/>
  <c r="AD7" i="16"/>
  <c r="BB7" i="16"/>
  <c r="AE7" i="16"/>
  <c r="AS7" i="16"/>
  <c r="AM7" i="16"/>
  <c r="Z7" i="16"/>
  <c r="AA7" i="16"/>
  <c r="AF7" i="16"/>
  <c r="AP7" i="16"/>
  <c r="AV7" i="16"/>
  <c r="AJ7" i="16"/>
  <c r="V7" i="16"/>
  <c r="BE7" i="16"/>
  <c r="AN7" i="16"/>
  <c r="BH7" i="16"/>
  <c r="Y7" i="16"/>
  <c r="N7" i="16"/>
  <c r="AH7" i="16"/>
  <c r="BG7" i="16"/>
  <c r="AX7" i="16"/>
  <c r="P7" i="16"/>
  <c r="AO7" i="16"/>
  <c r="L7" i="16"/>
  <c r="AT7" i="16"/>
  <c r="M7" i="16"/>
  <c r="U7" i="16"/>
  <c r="AI7" i="16"/>
  <c r="AY7" i="16"/>
  <c r="BD7" i="16"/>
  <c r="AG7" i="16"/>
  <c r="Q7" i="16"/>
  <c r="R7" i="16"/>
  <c r="W7" i="16"/>
  <c r="AB7" i="16"/>
  <c r="AK7" i="16"/>
  <c r="BC7" i="16"/>
  <c r="AU7" i="16"/>
  <c r="AZ7" i="16"/>
  <c r="X7" i="16"/>
  <c r="AW7" i="16"/>
  <c r="T7" i="16"/>
  <c r="AQ7" i="16"/>
  <c r="AL7" i="16"/>
  <c r="O7" i="16"/>
  <c r="AC7" i="16"/>
  <c r="BA7" i="16"/>
  <c r="BF7" i="16"/>
  <c r="AR7" i="16"/>
  <c r="AV12" i="16"/>
  <c r="AW12" i="16"/>
  <c r="S12" i="16"/>
  <c r="O12" i="16"/>
  <c r="AN7" i="24"/>
  <c r="AN7" i="25"/>
  <c r="AN7" i="18"/>
  <c r="AN7" i="15"/>
  <c r="AN7" i="22"/>
  <c r="AN7" i="14"/>
  <c r="AG7" i="24"/>
  <c r="AG7" i="15"/>
  <c r="AG7" i="18"/>
  <c r="AG7" i="25"/>
  <c r="AG7" i="22"/>
  <c r="AG7" i="14"/>
  <c r="R7" i="24"/>
  <c r="R7" i="25"/>
  <c r="R7" i="18"/>
  <c r="R7" i="15"/>
  <c r="R7" i="22"/>
  <c r="R7" i="14"/>
  <c r="U7" i="24"/>
  <c r="U7" i="25"/>
  <c r="U7" i="15"/>
  <c r="U7" i="22"/>
  <c r="U7" i="14"/>
  <c r="U7" i="18"/>
  <c r="AI7" i="24"/>
  <c r="AI7" i="25"/>
  <c r="AI7" i="15"/>
  <c r="AI7" i="18"/>
  <c r="AI7" i="14"/>
  <c r="AI7" i="22"/>
  <c r="AY7" i="24"/>
  <c r="AY7" i="25"/>
  <c r="AY7" i="15"/>
  <c r="AY7" i="18"/>
  <c r="AY7" i="14"/>
  <c r="AY7" i="22"/>
  <c r="AG11" i="22"/>
  <c r="BE7" i="25"/>
  <c r="BE7" i="15"/>
  <c r="BE7" i="18"/>
  <c r="BE7" i="24"/>
  <c r="BE7" i="22"/>
  <c r="BE7" i="14"/>
  <c r="S7" i="24"/>
  <c r="S7" i="25"/>
  <c r="S7" i="15"/>
  <c r="S7" i="18"/>
  <c r="S7" i="22"/>
  <c r="S7" i="14"/>
  <c r="Q7" i="24"/>
  <c r="Q7" i="25"/>
  <c r="Q7" i="18"/>
  <c r="Q7" i="14"/>
  <c r="Q7" i="22"/>
  <c r="AD7" i="24"/>
  <c r="AD7" i="25"/>
  <c r="AD7" i="15"/>
  <c r="AD7" i="18"/>
  <c r="AD7" i="14"/>
  <c r="AD7" i="22"/>
  <c r="W7" i="24"/>
  <c r="W7" i="25"/>
  <c r="W7" i="18"/>
  <c r="W7" i="15"/>
  <c r="W7" i="14"/>
  <c r="W7" i="22"/>
  <c r="AB7" i="24"/>
  <c r="AB7" i="25"/>
  <c r="AB7" i="18"/>
  <c r="AB7" i="22"/>
  <c r="AB7" i="14"/>
  <c r="AB7" i="15"/>
  <c r="AR11" i="22"/>
  <c r="AR11" i="14"/>
  <c r="AP7" i="24"/>
  <c r="AP7" i="25"/>
  <c r="AP7" i="15"/>
  <c r="AP7" i="18"/>
  <c r="AP7" i="14"/>
  <c r="AP7" i="22"/>
  <c r="AK7" i="24"/>
  <c r="AK7" i="25"/>
  <c r="AK7" i="15"/>
  <c r="AK7" i="22"/>
  <c r="AK7" i="14"/>
  <c r="AK7" i="18"/>
  <c r="BC7" i="24"/>
  <c r="BC7" i="25"/>
  <c r="BC7" i="18"/>
  <c r="BC7" i="15"/>
  <c r="BC7" i="14"/>
  <c r="BC7" i="22"/>
  <c r="AZ7" i="24"/>
  <c r="AZ7" i="25"/>
  <c r="AZ7" i="18"/>
  <c r="AZ7" i="22"/>
  <c r="AZ7" i="14"/>
  <c r="AZ7" i="15"/>
  <c r="X7" i="24"/>
  <c r="X7" i="25"/>
  <c r="X7" i="15"/>
  <c r="X7" i="22"/>
  <c r="X7" i="14"/>
  <c r="X7" i="18"/>
  <c r="AW7" i="24"/>
  <c r="AW7" i="25"/>
  <c r="AW7" i="15"/>
  <c r="AW7" i="18"/>
  <c r="AW7" i="14"/>
  <c r="AW7" i="22"/>
  <c r="T7" i="24"/>
  <c r="T7" i="25"/>
  <c r="T7" i="22"/>
  <c r="T7" i="14"/>
  <c r="T7" i="18"/>
  <c r="BF13" i="15"/>
  <c r="AV13" i="15"/>
  <c r="AV11" i="14"/>
  <c r="T11" i="22"/>
  <c r="T11" i="14"/>
  <c r="T11" i="18"/>
  <c r="AJ7" i="24"/>
  <c r="AJ7" i="25"/>
  <c r="AJ7" i="18"/>
  <c r="AJ7" i="15"/>
  <c r="AJ7" i="22"/>
  <c r="AJ7" i="14"/>
  <c r="AV7" i="25"/>
  <c r="AV7" i="24"/>
  <c r="AV7" i="18"/>
  <c r="AV7" i="15"/>
  <c r="AV7" i="22"/>
  <c r="AV7" i="14"/>
  <c r="AU7" i="25"/>
  <c r="AU7" i="24"/>
  <c r="AU7" i="18"/>
  <c r="AU7" i="22"/>
  <c r="AU7" i="15"/>
  <c r="AU7" i="14"/>
  <c r="AO7" i="25"/>
  <c r="AO7" i="15"/>
  <c r="AO7" i="18"/>
  <c r="AO7" i="24"/>
  <c r="AO7" i="14"/>
  <c r="AO7" i="22"/>
  <c r="AC7" i="24"/>
  <c r="AC7" i="25"/>
  <c r="AC7" i="18"/>
  <c r="AC7" i="22"/>
  <c r="AC7" i="14"/>
  <c r="AC7" i="15"/>
  <c r="BA7" i="24"/>
  <c r="BA7" i="25"/>
  <c r="BA7" i="18"/>
  <c r="BA7" i="22"/>
  <c r="BA7" i="14"/>
  <c r="BA7" i="15"/>
  <c r="BF7" i="24"/>
  <c r="BF7" i="25"/>
  <c r="BF7" i="15"/>
  <c r="BF7" i="18"/>
  <c r="BF7" i="22"/>
  <c r="BF7" i="14"/>
  <c r="AR7" i="24"/>
  <c r="AR7" i="25"/>
  <c r="AR7" i="15"/>
  <c r="AR7" i="22"/>
  <c r="AR7" i="14"/>
  <c r="AR7" i="18"/>
  <c r="AW13" i="15"/>
  <c r="AW11" i="14"/>
  <c r="Q19" i="1"/>
  <c r="Q115" i="1" s="1"/>
  <c r="AC11" i="18"/>
  <c r="AC11" i="14"/>
  <c r="AQ7" i="24"/>
  <c r="AQ7" i="25"/>
  <c r="AQ7" i="18"/>
  <c r="AQ7" i="22"/>
  <c r="AQ7" i="14"/>
  <c r="AQ7" i="15"/>
  <c r="BD7" i="24"/>
  <c r="BD7" i="25"/>
  <c r="BD7" i="15"/>
  <c r="BD7" i="18"/>
  <c r="BD7" i="22"/>
  <c r="BD7" i="14"/>
  <c r="S11" i="24"/>
  <c r="S11" i="25"/>
  <c r="S11" i="18"/>
  <c r="S13" i="15"/>
  <c r="S11" i="14"/>
  <c r="S11" i="22"/>
  <c r="AO11" i="24"/>
  <c r="Y7" i="25"/>
  <c r="Y7" i="15"/>
  <c r="Y7" i="24"/>
  <c r="Y7" i="18"/>
  <c r="Y7" i="14"/>
  <c r="Y7" i="22"/>
  <c r="BH7" i="24"/>
  <c r="BH7" i="25"/>
  <c r="BH7" i="22"/>
  <c r="BH7" i="14"/>
  <c r="BH7" i="15"/>
  <c r="BH7" i="18"/>
  <c r="AF7" i="25"/>
  <c r="AF7" i="24"/>
  <c r="AF7" i="18"/>
  <c r="AF7" i="22"/>
  <c r="AF7" i="14"/>
  <c r="AF7" i="15"/>
  <c r="L7" i="24"/>
  <c r="L7" i="25"/>
  <c r="L7" i="15"/>
  <c r="L7" i="18"/>
  <c r="L7" i="22"/>
  <c r="L7" i="14"/>
  <c r="AL7" i="25"/>
  <c r="AL7" i="24"/>
  <c r="AL7" i="15"/>
  <c r="AL7" i="18"/>
  <c r="AL7" i="14"/>
  <c r="AL7" i="22"/>
  <c r="N7" i="25"/>
  <c r="N7" i="24"/>
  <c r="N7" i="18"/>
  <c r="N7" i="15"/>
  <c r="N7" i="14"/>
  <c r="N7" i="22"/>
  <c r="O7" i="25"/>
  <c r="O7" i="24"/>
  <c r="O7" i="15"/>
  <c r="O7" i="18"/>
  <c r="O7" i="14"/>
  <c r="O7" i="22"/>
  <c r="AH7" i="24"/>
  <c r="AH7" i="25"/>
  <c r="AH7" i="15"/>
  <c r="AH7" i="18"/>
  <c r="AH7" i="22"/>
  <c r="AH7" i="14"/>
  <c r="BB7" i="25"/>
  <c r="BB7" i="24"/>
  <c r="BB7" i="15"/>
  <c r="BB7" i="18"/>
  <c r="BB7" i="14"/>
  <c r="BB7" i="22"/>
  <c r="AE7" i="25"/>
  <c r="AE7" i="24"/>
  <c r="AE7" i="15"/>
  <c r="AE7" i="22"/>
  <c r="AE7" i="18"/>
  <c r="AE7" i="14"/>
  <c r="AS7" i="24"/>
  <c r="AS7" i="25"/>
  <c r="AS7" i="22"/>
  <c r="AS7" i="14"/>
  <c r="AS7" i="15"/>
  <c r="AS7" i="18"/>
  <c r="AM7" i="24"/>
  <c r="AM7" i="25"/>
  <c r="AM7" i="15"/>
  <c r="AM7" i="14"/>
  <c r="AM7" i="22"/>
  <c r="AM7" i="18"/>
  <c r="O11" i="24"/>
  <c r="O11" i="25"/>
  <c r="O13" i="15"/>
  <c r="O11" i="14"/>
  <c r="O11" i="22"/>
  <c r="O11" i="18"/>
  <c r="AS11" i="24"/>
  <c r="V7" i="24"/>
  <c r="V7" i="25"/>
  <c r="V7" i="18"/>
  <c r="V7" i="15"/>
  <c r="V7" i="22"/>
  <c r="V7" i="14"/>
  <c r="Z7" i="24"/>
  <c r="Z7" i="25"/>
  <c r="Z7" i="15"/>
  <c r="Z7" i="18"/>
  <c r="Z7" i="14"/>
  <c r="Z7" i="22"/>
  <c r="AT7" i="24"/>
  <c r="AT7" i="25"/>
  <c r="AT7" i="15"/>
  <c r="AT7" i="18"/>
  <c r="AT7" i="22"/>
  <c r="AT7" i="14"/>
  <c r="AA7" i="24"/>
  <c r="AA7" i="25"/>
  <c r="AA7" i="15"/>
  <c r="AA7" i="18"/>
  <c r="AA7" i="22"/>
  <c r="AA7" i="14"/>
  <c r="M7" i="24"/>
  <c r="M7" i="25"/>
  <c r="M7" i="15"/>
  <c r="M7" i="18"/>
  <c r="M7" i="22"/>
  <c r="M7" i="14"/>
  <c r="BG7" i="24"/>
  <c r="BG7" i="25"/>
  <c r="BG7" i="15"/>
  <c r="BG7" i="18"/>
  <c r="BG7" i="22"/>
  <c r="BG7" i="14"/>
  <c r="AX7" i="24"/>
  <c r="AX7" i="25"/>
  <c r="AX7" i="15"/>
  <c r="AX7" i="18"/>
  <c r="AX7" i="14"/>
  <c r="AX7" i="22"/>
  <c r="P7" i="25"/>
  <c r="P7" i="24"/>
  <c r="P7" i="18"/>
  <c r="P7" i="22"/>
  <c r="P7" i="14"/>
  <c r="BB11" i="24"/>
  <c r="BB11" i="25"/>
  <c r="BB13" i="15"/>
  <c r="BB11" i="18"/>
  <c r="BB11" i="14"/>
  <c r="J166" i="3"/>
  <c r="J165" i="3"/>
  <c r="J169" i="3"/>
  <c r="J167" i="3"/>
  <c r="J170" i="3"/>
  <c r="J172" i="3"/>
  <c r="J168" i="3"/>
  <c r="AK144" i="5"/>
  <c r="AK144" i="12"/>
  <c r="AO144" i="5"/>
  <c r="AO144" i="12"/>
  <c r="AB144" i="12"/>
  <c r="AB144" i="5"/>
  <c r="M144" i="5"/>
  <c r="M144" i="12"/>
  <c r="BH144" i="5"/>
  <c r="BH144" i="12"/>
  <c r="BA144" i="5"/>
  <c r="BA144" i="12"/>
  <c r="O144" i="5"/>
  <c r="O144" i="12"/>
  <c r="BD144" i="12"/>
  <c r="BD144" i="5"/>
  <c r="AH144" i="12"/>
  <c r="AH144" i="5"/>
  <c r="AA144" i="5"/>
  <c r="AA144" i="12"/>
  <c r="AD144" i="5"/>
  <c r="AD144" i="12"/>
  <c r="AG144" i="5"/>
  <c r="AG144" i="12"/>
  <c r="X144" i="5"/>
  <c r="X144" i="12"/>
  <c r="AN144" i="12"/>
  <c r="AN144" i="5"/>
  <c r="AJ144" i="5"/>
  <c r="AJ144" i="12"/>
  <c r="AE144" i="12"/>
  <c r="AE144" i="5"/>
  <c r="N144" i="12"/>
  <c r="N144" i="5"/>
  <c r="V144" i="12"/>
  <c r="V144" i="5"/>
  <c r="AZ144" i="12"/>
  <c r="AZ144" i="5"/>
  <c r="AM144" i="5"/>
  <c r="AM144" i="12"/>
  <c r="AY144" i="5"/>
  <c r="AY144" i="12"/>
  <c r="Q144" i="5"/>
  <c r="Q144" i="12"/>
  <c r="W144" i="5"/>
  <c r="W144" i="12"/>
  <c r="BB144" i="5"/>
  <c r="BB144" i="12"/>
  <c r="AT144" i="12"/>
  <c r="AT144" i="5"/>
  <c r="L144" i="12"/>
  <c r="AU144" i="5"/>
  <c r="AU144" i="12"/>
  <c r="AQ144" i="12"/>
  <c r="AQ144" i="5"/>
  <c r="U144" i="5"/>
  <c r="U144" i="12"/>
  <c r="AR144" i="12"/>
  <c r="AR144" i="5"/>
  <c r="AW144" i="12"/>
  <c r="AW144" i="5"/>
  <c r="AF144" i="12"/>
  <c r="AF144" i="5"/>
  <c r="AL144" i="12"/>
  <c r="AL144" i="5"/>
  <c r="AS144" i="5"/>
  <c r="AS144" i="12"/>
  <c r="Z144" i="12"/>
  <c r="Z144" i="5"/>
  <c r="AV144" i="5"/>
  <c r="AV144" i="12"/>
  <c r="AX144" i="5"/>
  <c r="AX144" i="12"/>
  <c r="AC144" i="5"/>
  <c r="AC144" i="12"/>
  <c r="R144" i="5"/>
  <c r="R144" i="12"/>
  <c r="BC144" i="12"/>
  <c r="BC144" i="5"/>
  <c r="AI144" i="5"/>
  <c r="AI144" i="12"/>
  <c r="AP144" i="5"/>
  <c r="AP144" i="12"/>
  <c r="P144" i="5"/>
  <c r="P144" i="12"/>
  <c r="T144" i="12"/>
  <c r="T144" i="5"/>
  <c r="BG144" i="5"/>
  <c r="BG144" i="12"/>
  <c r="Y144" i="12"/>
  <c r="Y144" i="5"/>
  <c r="S144" i="12"/>
  <c r="S144" i="5"/>
  <c r="BE144" i="5"/>
  <c r="BE144" i="12"/>
  <c r="BF144" i="12"/>
  <c r="BF144" i="5"/>
  <c r="C69" i="5"/>
  <c r="C77" i="5" s="1"/>
  <c r="B78" i="2"/>
  <c r="U11" i="24" l="1"/>
  <c r="AC11" i="22"/>
  <c r="AY92" i="26"/>
  <c r="AF92" i="26"/>
  <c r="Y92" i="26"/>
  <c r="P92" i="26"/>
  <c r="AO92" i="26"/>
  <c r="AI92" i="26"/>
  <c r="BD92" i="26"/>
  <c r="BA92" i="26"/>
  <c r="BC92" i="26"/>
  <c r="V92" i="26"/>
  <c r="AM92" i="26"/>
  <c r="AA92" i="26"/>
  <c r="T92" i="26"/>
  <c r="AL92" i="26"/>
  <c r="AV92" i="26"/>
  <c r="N92" i="26"/>
  <c r="AQ92" i="26"/>
  <c r="R92" i="26"/>
  <c r="Z92" i="26"/>
  <c r="AW92" i="26"/>
  <c r="BH92" i="26"/>
  <c r="AP92" i="26"/>
  <c r="M92" i="26"/>
  <c r="AT92" i="26"/>
  <c r="AS92" i="26"/>
  <c r="Q92" i="26"/>
  <c r="BG92" i="26"/>
  <c r="AE92" i="26"/>
  <c r="AR92" i="26"/>
  <c r="X92" i="26"/>
  <c r="AG92" i="26"/>
  <c r="BB92" i="26"/>
  <c r="BF92" i="26"/>
  <c r="AZ92" i="26"/>
  <c r="W92" i="26"/>
  <c r="AN92" i="26"/>
  <c r="AK92" i="26"/>
  <c r="AJ92" i="26"/>
  <c r="AB92" i="26"/>
  <c r="AH92" i="26"/>
  <c r="AD92" i="26"/>
  <c r="AC92" i="26"/>
  <c r="AX92" i="26"/>
  <c r="U92" i="26"/>
  <c r="BE92" i="26"/>
  <c r="AU92" i="26"/>
  <c r="M65" i="12" a="1"/>
  <c r="M65" i="12" s="1"/>
  <c r="M130" i="12" s="1" a="1"/>
  <c r="M130" i="12" s="1"/>
  <c r="AT13" i="15"/>
  <c r="AW11" i="18"/>
  <c r="BD13" i="15"/>
  <c r="AY11" i="14"/>
  <c r="W11" i="14"/>
  <c r="AY11" i="25"/>
  <c r="AY11" i="18"/>
  <c r="AY11" i="24"/>
  <c r="M12" i="16"/>
  <c r="AS11" i="14"/>
  <c r="AS11" i="18"/>
  <c r="AS13" i="15"/>
  <c r="AS11" i="25"/>
  <c r="AH11" i="18"/>
  <c r="AW11" i="25"/>
  <c r="AW11" i="22"/>
  <c r="AW11" i="24"/>
  <c r="AR12" i="16"/>
  <c r="Z13" i="15"/>
  <c r="BG11" i="22"/>
  <c r="BA11" i="24"/>
  <c r="BG11" i="14"/>
  <c r="W11" i="18"/>
  <c r="W11" i="24"/>
  <c r="W11" i="25"/>
  <c r="N11" i="18"/>
  <c r="X11" i="14"/>
  <c r="AA11" i="14"/>
  <c r="W13" i="15"/>
  <c r="N13" i="15"/>
  <c r="AS11" i="22"/>
  <c r="AF45" i="12"/>
  <c r="L11" i="14"/>
  <c r="AX11" i="22"/>
  <c r="AA11" i="22"/>
  <c r="AX12" i="26"/>
  <c r="AJ11" i="25"/>
  <c r="BE11" i="14"/>
  <c r="AX11" i="18"/>
  <c r="AV11" i="18"/>
  <c r="AG11" i="14"/>
  <c r="BE11" i="18"/>
  <c r="AX13" i="15"/>
  <c r="AV11" i="25"/>
  <c r="AG11" i="18"/>
  <c r="AX12" i="16"/>
  <c r="Z11" i="24"/>
  <c r="AF11" i="22"/>
  <c r="AX11" i="25"/>
  <c r="AG11" i="25"/>
  <c r="L11" i="24"/>
  <c r="AX11" i="14"/>
  <c r="AF13" i="15"/>
  <c r="AF11" i="14"/>
  <c r="AX11" i="24"/>
  <c r="AF11" i="18"/>
  <c r="AF11" i="24"/>
  <c r="AG45" i="12"/>
  <c r="X11" i="22"/>
  <c r="AH12" i="16"/>
  <c r="AF11" i="25"/>
  <c r="Z11" i="25"/>
  <c r="X13" i="15"/>
  <c r="AG13" i="15"/>
  <c r="AZ12" i="26"/>
  <c r="AQ11" i="25"/>
  <c r="AQ11" i="24"/>
  <c r="X11" i="24"/>
  <c r="AX12" i="29"/>
  <c r="BD11" i="24"/>
  <c r="AB11" i="14"/>
  <c r="T11" i="25"/>
  <c r="AG12" i="16"/>
  <c r="AB13" i="15"/>
  <c r="T11" i="24"/>
  <c r="BD12" i="16"/>
  <c r="AB11" i="22"/>
  <c r="AB11" i="18"/>
  <c r="BD11" i="22"/>
  <c r="AB11" i="25"/>
  <c r="AU11" i="22"/>
  <c r="T12" i="16"/>
  <c r="AB11" i="24"/>
  <c r="AU11" i="25"/>
  <c r="AZ11" i="24"/>
  <c r="AH11" i="22"/>
  <c r="AU11" i="24"/>
  <c r="AH13" i="15"/>
  <c r="L11" i="22"/>
  <c r="AV11" i="22"/>
  <c r="AV11" i="24"/>
  <c r="AA11" i="18"/>
  <c r="AL11" i="14"/>
  <c r="AB45" i="12"/>
  <c r="AZ12" i="16"/>
  <c r="AI45" i="12"/>
  <c r="AP45" i="12"/>
  <c r="AJ11" i="14"/>
  <c r="AJ12" i="16"/>
  <c r="AJ11" i="18"/>
  <c r="AJ11" i="24"/>
  <c r="U11" i="14"/>
  <c r="U11" i="22"/>
  <c r="Z12" i="16"/>
  <c r="U11" i="18"/>
  <c r="U13" i="15"/>
  <c r="AU12" i="16"/>
  <c r="Y115" i="1"/>
  <c r="Y11" i="18"/>
  <c r="Y12" i="16"/>
  <c r="BC115" i="1"/>
  <c r="BC11" i="24"/>
  <c r="BC11" i="25"/>
  <c r="BC11" i="18"/>
  <c r="BC13" i="15"/>
  <c r="BC11" i="22"/>
  <c r="BC11" i="14"/>
  <c r="BA115" i="1"/>
  <c r="BA13" i="15"/>
  <c r="BA11" i="18"/>
  <c r="BA11" i="22"/>
  <c r="BA11" i="14"/>
  <c r="BE115" i="1"/>
  <c r="BE11" i="24"/>
  <c r="BE13" i="15"/>
  <c r="AL115" i="1"/>
  <c r="AL11" i="24"/>
  <c r="AL11" i="25"/>
  <c r="AL13" i="15"/>
  <c r="AL11" i="18"/>
  <c r="AE115" i="1"/>
  <c r="AE11" i="24"/>
  <c r="AE11" i="25"/>
  <c r="AE13" i="15"/>
  <c r="AE11" i="14"/>
  <c r="BE11" i="25"/>
  <c r="Y11" i="25"/>
  <c r="AE12" i="16"/>
  <c r="AK13" i="15"/>
  <c r="AI11" i="22"/>
  <c r="Y11" i="24"/>
  <c r="AI11" i="14"/>
  <c r="AI11" i="18"/>
  <c r="AT11" i="14"/>
  <c r="AI13" i="15"/>
  <c r="AT11" i="22"/>
  <c r="AK115" i="1"/>
  <c r="AK11" i="18"/>
  <c r="AK11" i="24"/>
  <c r="AK11" i="14"/>
  <c r="AI115" i="1"/>
  <c r="AI11" i="24"/>
  <c r="Y11" i="14"/>
  <c r="AP115" i="1"/>
  <c r="AP11" i="25"/>
  <c r="AP11" i="24"/>
  <c r="Y13" i="15"/>
  <c r="AD115" i="1"/>
  <c r="AD11" i="24"/>
  <c r="AD12" i="16"/>
  <c r="AD13" i="15"/>
  <c r="AD11" i="25"/>
  <c r="AT115" i="1"/>
  <c r="AT11" i="24"/>
  <c r="AT12" i="16"/>
  <c r="U115" i="1"/>
  <c r="U12" i="16"/>
  <c r="AM115" i="1"/>
  <c r="AM12" i="16"/>
  <c r="AM11" i="22"/>
  <c r="AM11" i="18"/>
  <c r="AM13" i="15"/>
  <c r="AM11" i="14"/>
  <c r="AT11" i="25"/>
  <c r="AD11" i="14"/>
  <c r="M115" i="1"/>
  <c r="M11" i="25"/>
  <c r="M13" i="15"/>
  <c r="M11" i="18"/>
  <c r="M11" i="22"/>
  <c r="M12" i="26"/>
  <c r="M11" i="14"/>
  <c r="M12" i="29"/>
  <c r="BH115" i="1"/>
  <c r="BH11" i="18"/>
  <c r="BH11" i="14"/>
  <c r="BH12" i="16"/>
  <c r="BG115" i="1"/>
  <c r="BG11" i="24"/>
  <c r="BG11" i="25"/>
  <c r="BG13" i="15"/>
  <c r="BG11" i="18"/>
  <c r="N115" i="1"/>
  <c r="N11" i="25"/>
  <c r="N11" i="22"/>
  <c r="N11" i="14"/>
  <c r="N12" i="26"/>
  <c r="N12" i="29"/>
  <c r="N11" i="24"/>
  <c r="V115" i="1"/>
  <c r="V11" i="18"/>
  <c r="V11" i="22"/>
  <c r="V11" i="14"/>
  <c r="V12" i="16"/>
  <c r="AM11" i="25"/>
  <c r="AD11" i="22"/>
  <c r="AM11" i="24"/>
  <c r="V13" i="15"/>
  <c r="AH115" i="1"/>
  <c r="AH11" i="25"/>
  <c r="AH12" i="26"/>
  <c r="AH11" i="14"/>
  <c r="AQ115" i="1"/>
  <c r="AQ13" i="15"/>
  <c r="AQ11" i="14"/>
  <c r="AN115" i="1"/>
  <c r="AN11" i="25"/>
  <c r="AN13" i="15"/>
  <c r="AN11" i="22"/>
  <c r="AN11" i="18"/>
  <c r="AN12" i="16"/>
  <c r="BF115" i="1"/>
  <c r="BF12" i="16"/>
  <c r="BF11" i="18"/>
  <c r="BF11" i="14"/>
  <c r="BF11" i="24"/>
  <c r="BF11" i="22"/>
  <c r="BF11" i="25"/>
  <c r="V11" i="25"/>
  <c r="BH13" i="15"/>
  <c r="V11" i="24"/>
  <c r="BH11" i="22"/>
  <c r="AE11" i="18"/>
  <c r="AN11" i="14"/>
  <c r="AP11" i="22"/>
  <c r="BH11" i="25"/>
  <c r="AE11" i="22"/>
  <c r="AN11" i="24"/>
  <c r="AP11" i="18"/>
  <c r="BH11" i="24"/>
  <c r="AQ11" i="22"/>
  <c r="AL12" i="16"/>
  <c r="BB11" i="22"/>
  <c r="BD11" i="25"/>
  <c r="AZ11" i="18"/>
  <c r="AO11" i="14"/>
  <c r="AC13" i="15"/>
  <c r="AR11" i="18"/>
  <c r="BB12" i="16"/>
  <c r="AR12" i="29"/>
  <c r="AZ11" i="14"/>
  <c r="AO13" i="15"/>
  <c r="AC11" i="25"/>
  <c r="AR13" i="15"/>
  <c r="AG12" i="26"/>
  <c r="AV12" i="29"/>
  <c r="L13" i="15"/>
  <c r="AZ11" i="22"/>
  <c r="Z11" i="22"/>
  <c r="AO11" i="18"/>
  <c r="AC11" i="24"/>
  <c r="AR11" i="25"/>
  <c r="AC12" i="16"/>
  <c r="AG12" i="29"/>
  <c r="L11" i="18"/>
  <c r="AZ13" i="15"/>
  <c r="Z11" i="14"/>
  <c r="AO11" i="22"/>
  <c r="AR11" i="24"/>
  <c r="AA13" i="15"/>
  <c r="AF12" i="16"/>
  <c r="BB12" i="26"/>
  <c r="AO12" i="29"/>
  <c r="L11" i="25"/>
  <c r="AZ11" i="25"/>
  <c r="Z11" i="18"/>
  <c r="W11" i="22"/>
  <c r="AO11" i="25"/>
  <c r="AY11" i="22"/>
  <c r="AA11" i="25"/>
  <c r="T12" i="26"/>
  <c r="AU11" i="14"/>
  <c r="X11" i="18"/>
  <c r="AU11" i="18"/>
  <c r="AO12" i="16"/>
  <c r="X11" i="25"/>
  <c r="AU13" i="15"/>
  <c r="AG11" i="24"/>
  <c r="T13" i="15"/>
  <c r="BF12" i="29"/>
  <c r="BG12" i="29"/>
  <c r="BH12" i="29"/>
  <c r="AB12" i="26"/>
  <c r="L12" i="16"/>
  <c r="V12" i="29"/>
  <c r="Z45" i="12"/>
  <c r="V12" i="26"/>
  <c r="AJ13" i="15"/>
  <c r="AP12" i="16"/>
  <c r="AJ11" i="22"/>
  <c r="BA12" i="16"/>
  <c r="AJ45" i="12"/>
  <c r="AF12" i="29"/>
  <c r="AZ12" i="29"/>
  <c r="AA12" i="16"/>
  <c r="W12" i="29"/>
  <c r="U12" i="26"/>
  <c r="AL12" i="29"/>
  <c r="AJ12" i="29"/>
  <c r="BB12" i="29"/>
  <c r="Z12" i="26"/>
  <c r="AF12" i="26"/>
  <c r="AM12" i="29"/>
  <c r="AW12" i="26"/>
  <c r="AO12" i="26"/>
  <c r="AW12" i="29"/>
  <c r="Y45" i="12"/>
  <c r="M132" i="12" a="1"/>
  <c r="M132" i="12" s="1"/>
  <c r="M124" i="12" a="1"/>
  <c r="M124" i="12" s="1"/>
  <c r="M131" i="12" a="1"/>
  <c r="M131" i="12" s="1"/>
  <c r="AK12" i="16"/>
  <c r="AN12" i="26"/>
  <c r="AH12" i="29"/>
  <c r="AK11" i="22"/>
  <c r="AN12" i="29"/>
  <c r="AK12" i="29"/>
  <c r="AK12" i="26"/>
  <c r="AK45" i="12"/>
  <c r="AL45" i="12"/>
  <c r="AR12" i="26"/>
  <c r="BE12" i="16"/>
  <c r="AP11" i="14"/>
  <c r="AQ11" i="18"/>
  <c r="BD11" i="14"/>
  <c r="AB12" i="16"/>
  <c r="AV12" i="26"/>
  <c r="AB12" i="29"/>
  <c r="AY13" i="15"/>
  <c r="BE12" i="29"/>
  <c r="AJ12" i="26"/>
  <c r="W12" i="26"/>
  <c r="AY12" i="16"/>
  <c r="AS12" i="29"/>
  <c r="AY12" i="26"/>
  <c r="W12" i="16"/>
  <c r="AS12" i="26"/>
  <c r="AY12" i="29"/>
  <c r="X12" i="16"/>
  <c r="X12" i="29"/>
  <c r="BC12" i="16"/>
  <c r="U12" i="29"/>
  <c r="AS12" i="16"/>
  <c r="AP12" i="26"/>
  <c r="Z12" i="29"/>
  <c r="AP12" i="29"/>
  <c r="BD11" i="18"/>
  <c r="AD12" i="26"/>
  <c r="AI12" i="26"/>
  <c r="AT12" i="26"/>
  <c r="AI12" i="29"/>
  <c r="AL12" i="26"/>
  <c r="M72" i="12" a="1"/>
  <c r="M72" i="12" s="1"/>
  <c r="M137" i="12" s="1" a="1"/>
  <c r="M137" i="12" s="1"/>
  <c r="BC12" i="26"/>
  <c r="Y12" i="29"/>
  <c r="BC12" i="29"/>
  <c r="BD12" i="26"/>
  <c r="L117" i="1"/>
  <c r="L118" i="1"/>
  <c r="AA12" i="26"/>
  <c r="X12" i="26"/>
  <c r="AA45" i="12"/>
  <c r="BA12" i="29"/>
  <c r="BA12" i="26"/>
  <c r="AE12" i="26"/>
  <c r="L12" i="26"/>
  <c r="AE12" i="29"/>
  <c r="L12" i="29"/>
  <c r="BE12" i="26"/>
  <c r="Y12" i="26"/>
  <c r="AU12" i="26"/>
  <c r="AU12" i="29"/>
  <c r="BD12" i="29"/>
  <c r="AQ12" i="26"/>
  <c r="T117" i="1"/>
  <c r="T118" i="1"/>
  <c r="AQ12" i="29"/>
  <c r="Y11" i="22"/>
  <c r="AA11" i="24"/>
  <c r="AD11" i="18"/>
  <c r="AI12" i="16"/>
  <c r="AT12" i="29"/>
  <c r="BG12" i="26"/>
  <c r="L92" i="26"/>
  <c r="C89" i="5"/>
  <c r="C101" i="5" s="1"/>
  <c r="C118" i="5" s="1"/>
  <c r="N75" i="12" a="1"/>
  <c r="N75" i="12" s="1"/>
  <c r="N140" i="12" s="1" a="1"/>
  <c r="N140" i="12" s="1"/>
  <c r="M75" i="12" a="1"/>
  <c r="M75" i="12" s="1"/>
  <c r="M140" i="12" s="1" a="1"/>
  <c r="M140" i="12" s="1"/>
  <c r="N123" i="12" a="1"/>
  <c r="N123" i="12" s="1"/>
  <c r="N131" i="12" a="1"/>
  <c r="N131" i="12" s="1"/>
  <c r="N132" i="12" a="1"/>
  <c r="N132" i="12" s="1"/>
  <c r="N124" i="12" a="1"/>
  <c r="N124" i="12" s="1"/>
  <c r="P11" i="24"/>
  <c r="P11" i="18"/>
  <c r="P11" i="14"/>
  <c r="P11" i="22"/>
  <c r="P12" i="16"/>
  <c r="P11" i="25"/>
  <c r="P12" i="26"/>
  <c r="P13" i="15"/>
  <c r="P12" i="29"/>
  <c r="N72" i="12" a="1"/>
  <c r="N72" i="12" s="1"/>
  <c r="N137" i="12" s="1" a="1"/>
  <c r="N137" i="12" s="1"/>
  <c r="AI138" i="1"/>
  <c r="AI145" i="1" s="1"/>
  <c r="AI137" i="1"/>
  <c r="AJ138" i="1"/>
  <c r="AJ145" i="1" s="1"/>
  <c r="AJ137" i="1"/>
  <c r="W138" i="1"/>
  <c r="W145" i="1" s="1"/>
  <c r="W137" i="1"/>
  <c r="BA138" i="1"/>
  <c r="BA145" i="1" s="1"/>
  <c r="BA137" i="1"/>
  <c r="U138" i="1"/>
  <c r="U145" i="1" s="1"/>
  <c r="U137" i="1"/>
  <c r="AN138" i="1"/>
  <c r="AN145" i="1" s="1"/>
  <c r="AN137" i="1"/>
  <c r="AT138" i="1"/>
  <c r="AT145" i="1" s="1"/>
  <c r="AT137" i="1"/>
  <c r="AH138" i="1"/>
  <c r="AH145" i="1" s="1"/>
  <c r="AH137" i="1"/>
  <c r="AM138" i="1"/>
  <c r="AM145" i="1" s="1"/>
  <c r="AM137" i="1"/>
  <c r="AO138" i="1"/>
  <c r="AO145" i="1" s="1"/>
  <c r="AO137" i="1"/>
  <c r="AG138" i="1"/>
  <c r="AG145" i="1" s="1"/>
  <c r="AG137" i="1"/>
  <c r="AF138" i="1"/>
  <c r="AF145" i="1" s="1"/>
  <c r="AF137" i="1"/>
  <c r="R138" i="1"/>
  <c r="R145" i="1" s="1"/>
  <c r="R137" i="1"/>
  <c r="V138" i="1"/>
  <c r="V145" i="1" s="1"/>
  <c r="V137" i="1"/>
  <c r="AV138" i="1"/>
  <c r="AV145" i="1" s="1"/>
  <c r="AV137" i="1"/>
  <c r="Y138" i="1"/>
  <c r="Y145" i="1" s="1"/>
  <c r="Y137" i="1"/>
  <c r="M138" i="1"/>
  <c r="M145" i="1" s="1"/>
  <c r="M137" i="1"/>
  <c r="AP138" i="1"/>
  <c r="AP145" i="1" s="1"/>
  <c r="AP137" i="1"/>
  <c r="AA138" i="1"/>
  <c r="AA145" i="1" s="1"/>
  <c r="AA137" i="1"/>
  <c r="AL138" i="1"/>
  <c r="AL145" i="1" s="1"/>
  <c r="AL137" i="1"/>
  <c r="AR138" i="1"/>
  <c r="AR145" i="1" s="1"/>
  <c r="AR137" i="1"/>
  <c r="P138" i="1"/>
  <c r="P145" i="1" s="1"/>
  <c r="P137" i="1"/>
  <c r="AZ138" i="1"/>
  <c r="AZ145" i="1" s="1"/>
  <c r="AZ137" i="1"/>
  <c r="O138" i="1"/>
  <c r="O145" i="1" s="1"/>
  <c r="O137" i="1"/>
  <c r="X138" i="1"/>
  <c r="X145" i="1" s="1"/>
  <c r="X137" i="1"/>
  <c r="AS138" i="1"/>
  <c r="AS145" i="1" s="1"/>
  <c r="AS137" i="1"/>
  <c r="AW138" i="1"/>
  <c r="AW145" i="1" s="1"/>
  <c r="AW137" i="1"/>
  <c r="AC138" i="1"/>
  <c r="AC145" i="1" s="1"/>
  <c r="AC137" i="1"/>
  <c r="AK138" i="1"/>
  <c r="AK145" i="1" s="1"/>
  <c r="AK137" i="1"/>
  <c r="S138" i="1"/>
  <c r="S145" i="1" s="1"/>
  <c r="S137" i="1"/>
  <c r="BD138" i="1"/>
  <c r="BD145" i="1" s="1"/>
  <c r="BD137" i="1"/>
  <c r="BG138" i="1"/>
  <c r="BG145" i="1" s="1"/>
  <c r="BG137" i="1"/>
  <c r="Y134" i="1"/>
  <c r="N119" i="1"/>
  <c r="N126" i="1" s="1"/>
  <c r="N118" i="1"/>
  <c r="Z119" i="1"/>
  <c r="Z126" i="1" s="1"/>
  <c r="Z118" i="1"/>
  <c r="AQ119" i="1"/>
  <c r="AQ126" i="1" s="1"/>
  <c r="AQ118" i="1"/>
  <c r="AB119" i="1"/>
  <c r="AB126" i="1" s="1"/>
  <c r="AB118" i="1"/>
  <c r="AR119" i="1"/>
  <c r="AR126" i="1" s="1"/>
  <c r="AR118" i="1"/>
  <c r="AD119" i="1"/>
  <c r="AD126" i="1" s="1"/>
  <c r="AD118" i="1"/>
  <c r="AP119" i="1"/>
  <c r="AP126" i="1" s="1"/>
  <c r="AP118" i="1"/>
  <c r="AU119" i="1"/>
  <c r="AU126" i="1" s="1"/>
  <c r="AU118" i="1"/>
  <c r="AW119" i="1"/>
  <c r="AW126" i="1" s="1"/>
  <c r="AW118" i="1"/>
  <c r="M119" i="1"/>
  <c r="M126" i="1" s="1"/>
  <c r="M118" i="1"/>
  <c r="AN119" i="1"/>
  <c r="AN126" i="1" s="1"/>
  <c r="AN118" i="1"/>
  <c r="BE119" i="1"/>
  <c r="BE126" i="1" s="1"/>
  <c r="BE118" i="1"/>
  <c r="S118" i="1"/>
  <c r="AO119" i="1"/>
  <c r="AO126" i="1" s="1"/>
  <c r="AO118" i="1"/>
  <c r="AV119" i="1"/>
  <c r="AV126" i="1" s="1"/>
  <c r="AV118" i="1"/>
  <c r="V119" i="1"/>
  <c r="V126" i="1" s="1"/>
  <c r="V118" i="1"/>
  <c r="BB119" i="1"/>
  <c r="BB126" i="1" s="1"/>
  <c r="BB118" i="1"/>
  <c r="AZ119" i="1"/>
  <c r="AZ126" i="1" s="1"/>
  <c r="AZ118" i="1"/>
  <c r="AV134" i="1"/>
  <c r="X119" i="1"/>
  <c r="X126" i="1" s="1"/>
  <c r="X118" i="1"/>
  <c r="AG119" i="1"/>
  <c r="AG126" i="1" s="1"/>
  <c r="AG118" i="1"/>
  <c r="AL119" i="1"/>
  <c r="AL126" i="1" s="1"/>
  <c r="AL118" i="1"/>
  <c r="AS119" i="1"/>
  <c r="AS126" i="1" s="1"/>
  <c r="AS118" i="1"/>
  <c r="BH119" i="1"/>
  <c r="BH126" i="1" s="1"/>
  <c r="BH118" i="1"/>
  <c r="Y119" i="1"/>
  <c r="Y126" i="1" s="1"/>
  <c r="Y118" i="1"/>
  <c r="AA119" i="1"/>
  <c r="AA126" i="1" s="1"/>
  <c r="AA118" i="1"/>
  <c r="AC119" i="1"/>
  <c r="AC126" i="1" s="1"/>
  <c r="AC118" i="1"/>
  <c r="AX119" i="1"/>
  <c r="AX126" i="1" s="1"/>
  <c r="AX118" i="1"/>
  <c r="R118" i="1"/>
  <c r="W119" i="1"/>
  <c r="W126" i="1" s="1"/>
  <c r="W118" i="1"/>
  <c r="AM119" i="1"/>
  <c r="AM126" i="1" s="1"/>
  <c r="AM118" i="1"/>
  <c r="O118" i="1"/>
  <c r="AY119" i="1"/>
  <c r="AY126" i="1" s="1"/>
  <c r="AY118" i="1"/>
  <c r="BF119" i="1"/>
  <c r="BF126" i="1" s="1"/>
  <c r="BF118" i="1"/>
  <c r="AI119" i="1"/>
  <c r="AI126" i="1" s="1"/>
  <c r="AI118" i="1"/>
  <c r="AE119" i="1"/>
  <c r="AE126" i="1" s="1"/>
  <c r="AE118" i="1"/>
  <c r="AF119" i="1"/>
  <c r="AF126" i="1" s="1"/>
  <c r="AF118" i="1"/>
  <c r="BA119" i="1"/>
  <c r="BA126" i="1" s="1"/>
  <c r="BA118" i="1"/>
  <c r="AH119" i="1"/>
  <c r="AH126" i="1" s="1"/>
  <c r="AH118" i="1"/>
  <c r="AT119" i="1"/>
  <c r="AT126" i="1" s="1"/>
  <c r="AT118" i="1"/>
  <c r="BG119" i="1"/>
  <c r="BG126" i="1" s="1"/>
  <c r="BG118" i="1"/>
  <c r="BC119" i="1"/>
  <c r="BC126" i="1" s="1"/>
  <c r="BC118" i="1"/>
  <c r="BD119" i="1"/>
  <c r="BD126" i="1" s="1"/>
  <c r="BD118" i="1"/>
  <c r="AJ119" i="1"/>
  <c r="AJ126" i="1" s="1"/>
  <c r="AJ118" i="1"/>
  <c r="P118" i="1"/>
  <c r="Q118" i="1"/>
  <c r="U119" i="1"/>
  <c r="U126" i="1" s="1"/>
  <c r="U118" i="1"/>
  <c r="AK119" i="1"/>
  <c r="AK126" i="1" s="1"/>
  <c r="AK118" i="1"/>
  <c r="M134" i="1"/>
  <c r="BG134" i="1"/>
  <c r="AH134" i="1"/>
  <c r="AF134" i="1"/>
  <c r="BD134" i="1"/>
  <c r="S134" i="1"/>
  <c r="P134" i="1"/>
  <c r="V134" i="1"/>
  <c r="O134" i="1"/>
  <c r="AZ134" i="1"/>
  <c r="X134" i="1"/>
  <c r="U134" i="1"/>
  <c r="W134" i="1"/>
  <c r="AT134" i="1"/>
  <c r="AR134" i="1"/>
  <c r="AG134" i="1"/>
  <c r="AO134" i="1"/>
  <c r="AM134" i="1"/>
  <c r="AA134" i="1"/>
  <c r="AJ134" i="1"/>
  <c r="AI134" i="1"/>
  <c r="AP134" i="1"/>
  <c r="AN134" i="1"/>
  <c r="AC134" i="1"/>
  <c r="BA134" i="1"/>
  <c r="AS134" i="1"/>
  <c r="AK134" i="1"/>
  <c r="AL134" i="1"/>
  <c r="AW134" i="1"/>
  <c r="R134" i="1"/>
  <c r="AA22" i="5"/>
  <c r="AA16" i="1" s="1"/>
  <c r="AA183" i="5" a="1"/>
  <c r="AA183" i="5" s="1"/>
  <c r="AA184" i="5" a="1"/>
  <c r="AA184" i="5" s="1"/>
  <c r="AA197" i="1" s="1"/>
  <c r="AA25" i="18" s="1"/>
  <c r="AH22" i="5"/>
  <c r="AH16" i="1" s="1"/>
  <c r="AH183" i="5" a="1"/>
  <c r="AH183" i="5" s="1"/>
  <c r="AH184" i="5" a="1"/>
  <c r="AH184" i="5" s="1"/>
  <c r="AH197" i="1" s="1"/>
  <c r="AH25" i="18" s="1"/>
  <c r="BH22" i="5"/>
  <c r="BH16" i="1" s="1"/>
  <c r="BH183" i="5" a="1"/>
  <c r="BH183" i="5" s="1"/>
  <c r="BH184" i="5" a="1"/>
  <c r="BH184" i="5" s="1"/>
  <c r="AE22" i="5"/>
  <c r="AE16" i="1" s="1"/>
  <c r="AE183" i="5" a="1"/>
  <c r="AE183" i="5" s="1"/>
  <c r="AE184" i="5" a="1"/>
  <c r="AE184" i="5" s="1"/>
  <c r="AE197" i="1" s="1"/>
  <c r="AE25" i="18" s="1"/>
  <c r="AS22" i="5"/>
  <c r="AS16" i="1" s="1"/>
  <c r="AS183" i="5" a="1"/>
  <c r="AS183" i="5" s="1"/>
  <c r="AS184" i="5" a="1"/>
  <c r="AS184" i="5" s="1"/>
  <c r="AS197" i="1" s="1"/>
  <c r="AS25" i="18" s="1"/>
  <c r="AP22" i="5"/>
  <c r="AP16" i="1" s="1"/>
  <c r="AP183" i="5" a="1"/>
  <c r="AP183" i="5" s="1"/>
  <c r="AP184" i="5" a="1"/>
  <c r="AP184" i="5" s="1"/>
  <c r="AP197" i="1" s="1"/>
  <c r="AP25" i="18" s="1"/>
  <c r="AV22" i="5"/>
  <c r="AV16" i="1" s="1"/>
  <c r="AV183" i="5" a="1"/>
  <c r="AV183" i="5" s="1"/>
  <c r="AV184" i="5" a="1"/>
  <c r="AV184" i="5" s="1"/>
  <c r="AV197" i="1" s="1"/>
  <c r="AV25" i="18" s="1"/>
  <c r="M183" i="5" a="1"/>
  <c r="M183" i="5" s="1"/>
  <c r="M184" i="5" a="1"/>
  <c r="M184" i="5" s="1"/>
  <c r="M197" i="1" s="1"/>
  <c r="M25" i="18" s="1"/>
  <c r="AJ22" i="5"/>
  <c r="AJ16" i="1" s="1"/>
  <c r="AJ183" i="5" a="1"/>
  <c r="AJ183" i="5" s="1"/>
  <c r="AJ184" i="5" a="1"/>
  <c r="AJ184" i="5" s="1"/>
  <c r="AD22" i="5"/>
  <c r="AD16" i="1" s="1"/>
  <c r="AD184" i="5" a="1"/>
  <c r="AD184" i="5" s="1"/>
  <c r="AD197" i="1" s="1"/>
  <c r="AD25" i="18" s="1"/>
  <c r="AD183" i="5" a="1"/>
  <c r="AD183" i="5" s="1"/>
  <c r="AN22" i="5"/>
  <c r="AN16" i="1" s="1"/>
  <c r="AN183" i="5" a="1"/>
  <c r="AN183" i="5" s="1"/>
  <c r="AN184" i="5" a="1"/>
  <c r="AN184" i="5" s="1"/>
  <c r="AI22" i="5"/>
  <c r="AI16" i="1" s="1"/>
  <c r="AI184" i="5" a="1"/>
  <c r="AI184" i="5" s="1"/>
  <c r="AI183" i="5" a="1"/>
  <c r="AI183" i="5" s="1"/>
  <c r="W22" i="5"/>
  <c r="W16" i="1" s="1"/>
  <c r="W183" i="5" a="1"/>
  <c r="W183" i="5" s="1"/>
  <c r="W184" i="5" a="1"/>
  <c r="W184" i="5" s="1"/>
  <c r="W197" i="1" s="1"/>
  <c r="W25" i="18" s="1"/>
  <c r="BC22" i="5"/>
  <c r="BC16" i="1" s="1"/>
  <c r="BC183" i="5" a="1"/>
  <c r="BC183" i="5" s="1"/>
  <c r="BC184" i="5" a="1"/>
  <c r="BC184" i="5" s="1"/>
  <c r="BC197" i="1" s="1"/>
  <c r="BC25" i="18" s="1"/>
  <c r="P22" i="5"/>
  <c r="P16" i="1" s="1"/>
  <c r="P183" i="5" a="1"/>
  <c r="P183" i="5" s="1"/>
  <c r="P184" i="5" a="1"/>
  <c r="P184" i="5" s="1"/>
  <c r="P197" i="1" s="1"/>
  <c r="P25" i="18" s="1"/>
  <c r="AQ22" i="5"/>
  <c r="AQ16" i="1" s="1"/>
  <c r="AQ183" i="5" a="1"/>
  <c r="AQ183" i="5" s="1"/>
  <c r="AQ184" i="5" a="1"/>
  <c r="AQ184" i="5" s="1"/>
  <c r="AQ197" i="1" s="1"/>
  <c r="AQ25" i="18" s="1"/>
  <c r="AW22" i="5"/>
  <c r="AW16" i="1" s="1"/>
  <c r="AW183" i="5" a="1"/>
  <c r="AW183" i="5" s="1"/>
  <c r="AW184" i="5" a="1"/>
  <c r="AW184" i="5" s="1"/>
  <c r="AW197" i="1" s="1"/>
  <c r="AW25" i="18" s="1"/>
  <c r="AT22" i="5"/>
  <c r="AT16" i="1" s="1"/>
  <c r="AT184" i="5" a="1"/>
  <c r="AT184" i="5" s="1"/>
  <c r="AT197" i="1" s="1"/>
  <c r="AT25" i="18" s="1"/>
  <c r="AT183" i="5" a="1"/>
  <c r="AT183" i="5" s="1"/>
  <c r="BG183" i="5" a="1"/>
  <c r="BG183" i="5" s="1"/>
  <c r="BG184" i="5" a="1"/>
  <c r="BG184" i="5" s="1"/>
  <c r="BG197" i="1" s="1"/>
  <c r="BG25" i="18" s="1"/>
  <c r="AK22" i="5"/>
  <c r="AK16" i="1" s="1"/>
  <c r="AK183" i="5" a="1"/>
  <c r="AK183" i="5" s="1"/>
  <c r="AK184" i="5" a="1"/>
  <c r="AK184" i="5" s="1"/>
  <c r="AK197" i="1" s="1"/>
  <c r="AK25" i="18" s="1"/>
  <c r="AO22" i="5"/>
  <c r="AO16" i="1" s="1"/>
  <c r="AO183" i="5" a="1"/>
  <c r="AO183" i="5" s="1"/>
  <c r="AO184" i="5" a="1"/>
  <c r="AO184" i="5" s="1"/>
  <c r="AO197" i="1" s="1"/>
  <c r="AO25" i="18" s="1"/>
  <c r="L184" i="5" a="1"/>
  <c r="L184" i="5" s="1"/>
  <c r="L183" i="5" a="1"/>
  <c r="L183" i="5" s="1"/>
  <c r="AU22" i="5"/>
  <c r="AU16" i="1" s="1"/>
  <c r="AU183" i="5" a="1"/>
  <c r="AU183" i="5" s="1"/>
  <c r="AU184" i="5" a="1"/>
  <c r="AU184" i="5" s="1"/>
  <c r="AU197" i="1" s="1"/>
  <c r="AU25" i="18" s="1"/>
  <c r="Q22" i="5"/>
  <c r="Q16" i="1" s="1"/>
  <c r="Q183" i="5" a="1"/>
  <c r="Q183" i="5" s="1"/>
  <c r="Q184" i="5" a="1"/>
  <c r="Q184" i="5" s="1"/>
  <c r="Q197" i="1" s="1"/>
  <c r="Q25" i="18" s="1"/>
  <c r="BA22" i="5"/>
  <c r="BA16" i="1" s="1"/>
  <c r="BA183" i="5" a="1"/>
  <c r="BA183" i="5" s="1"/>
  <c r="BA184" i="5" a="1"/>
  <c r="BA184" i="5" s="1"/>
  <c r="BA197" i="1" s="1"/>
  <c r="BA25" i="18" s="1"/>
  <c r="AX22" i="5"/>
  <c r="AX16" i="1" s="1"/>
  <c r="AX183" i="5" a="1"/>
  <c r="AX183" i="5" s="1"/>
  <c r="AX184" i="5" a="1"/>
  <c r="AX184" i="5" s="1"/>
  <c r="BD22" i="5"/>
  <c r="BD16" i="1" s="1"/>
  <c r="BD184" i="5" a="1"/>
  <c r="BD184" i="5" s="1"/>
  <c r="BD197" i="1" s="1"/>
  <c r="BD25" i="18" s="1"/>
  <c r="BD183" i="5" a="1"/>
  <c r="BD183" i="5" s="1"/>
  <c r="U22" i="5"/>
  <c r="U16" i="1" s="1"/>
  <c r="U183" i="5" a="1"/>
  <c r="U183" i="5" s="1"/>
  <c r="U184" i="5" a="1"/>
  <c r="U184" i="5" s="1"/>
  <c r="AG22" i="5"/>
  <c r="AG16" i="1" s="1"/>
  <c r="AG183" i="5" a="1"/>
  <c r="AG183" i="5" s="1"/>
  <c r="AG184" i="5" a="1"/>
  <c r="AG184" i="5" s="1"/>
  <c r="AG197" i="1" s="1"/>
  <c r="AG25" i="18" s="1"/>
  <c r="AB22" i="5"/>
  <c r="AB16" i="1" s="1"/>
  <c r="AB183" i="5" a="1"/>
  <c r="AB183" i="5" s="1"/>
  <c r="AB184" i="5" a="1"/>
  <c r="AB184" i="5" s="1"/>
  <c r="AB197" i="1" s="1"/>
  <c r="AB25" i="18" s="1"/>
  <c r="BB22" i="5"/>
  <c r="BB16" i="1" s="1"/>
  <c r="BB183" i="5" a="1"/>
  <c r="BB183" i="5" s="1"/>
  <c r="BB184" i="5" a="1"/>
  <c r="BB184" i="5" s="1"/>
  <c r="BB197" i="1" s="1"/>
  <c r="BB25" i="18" s="1"/>
  <c r="AL22" i="5"/>
  <c r="AL16" i="1" s="1"/>
  <c r="AL183" i="5" a="1"/>
  <c r="AL183" i="5" s="1"/>
  <c r="AL184" i="5" a="1"/>
  <c r="AL184" i="5" s="1"/>
  <c r="AL197" i="1" s="1"/>
  <c r="AL25" i="18" s="1"/>
  <c r="R22" i="5"/>
  <c r="R16" i="1" s="1"/>
  <c r="R184" i="5" a="1"/>
  <c r="R184" i="5" s="1"/>
  <c r="R197" i="1" s="1"/>
  <c r="R25" i="18" s="1"/>
  <c r="R183" i="5" a="1"/>
  <c r="R183" i="5" s="1"/>
  <c r="X22" i="5"/>
  <c r="X16" i="1" s="1"/>
  <c r="X184" i="5" a="1"/>
  <c r="X184" i="5" s="1"/>
  <c r="X197" i="1" s="1"/>
  <c r="X25" i="18" s="1"/>
  <c r="X183" i="5" a="1"/>
  <c r="X183" i="5" s="1"/>
  <c r="AY22" i="5"/>
  <c r="AY16" i="1" s="1"/>
  <c r="AY184" i="5" a="1"/>
  <c r="AY184" i="5" s="1"/>
  <c r="AY197" i="1" s="1"/>
  <c r="AY25" i="18" s="1"/>
  <c r="AY183" i="5" a="1"/>
  <c r="AY183" i="5" s="1"/>
  <c r="BE22" i="5"/>
  <c r="BE16" i="1" s="1"/>
  <c r="BE183" i="5" a="1"/>
  <c r="BE183" i="5" s="1"/>
  <c r="BE184" i="5" a="1"/>
  <c r="BE184" i="5" s="1"/>
  <c r="BE197" i="1" s="1"/>
  <c r="BE25" i="18" s="1"/>
  <c r="AM22" i="5"/>
  <c r="AM16" i="1" s="1"/>
  <c r="AM183" i="5" a="1"/>
  <c r="AM183" i="5" s="1"/>
  <c r="AM184" i="5" a="1"/>
  <c r="AM184" i="5" s="1"/>
  <c r="AM197" i="1" s="1"/>
  <c r="AM25" i="18" s="1"/>
  <c r="S22" i="5"/>
  <c r="S16" i="1" s="1"/>
  <c r="S184" i="5" a="1"/>
  <c r="S184" i="5" s="1"/>
  <c r="S197" i="1" s="1"/>
  <c r="S25" i="18" s="1"/>
  <c r="S183" i="5" a="1"/>
  <c r="S183" i="5" s="1"/>
  <c r="AF22" i="5"/>
  <c r="AF16" i="1" s="1"/>
  <c r="AF183" i="5" a="1"/>
  <c r="AF183" i="5" s="1"/>
  <c r="AF184" i="5" a="1"/>
  <c r="AF184" i="5" s="1"/>
  <c r="AF197" i="1" s="1"/>
  <c r="AF25" i="18" s="1"/>
  <c r="N22" i="5"/>
  <c r="N16" i="1" s="1"/>
  <c r="N183" i="5" a="1"/>
  <c r="N183" i="5" s="1"/>
  <c r="N184" i="5" a="1"/>
  <c r="N184" i="5" s="1"/>
  <c r="N197" i="1" s="1"/>
  <c r="N25" i="18" s="1"/>
  <c r="AZ22" i="5"/>
  <c r="AZ16" i="1" s="1"/>
  <c r="AZ183" i="5" a="1"/>
  <c r="AZ183" i="5" s="1"/>
  <c r="AZ184" i="5" a="1"/>
  <c r="AZ184" i="5" s="1"/>
  <c r="AZ197" i="1" s="1"/>
  <c r="AZ25" i="18" s="1"/>
  <c r="T183" i="5" a="1"/>
  <c r="T183" i="5" s="1"/>
  <c r="T184" i="5" a="1"/>
  <c r="T184" i="5" s="1"/>
  <c r="O183" i="5" a="1"/>
  <c r="O183" i="5" s="1"/>
  <c r="O184" i="5" a="1"/>
  <c r="O184" i="5" s="1"/>
  <c r="O197" i="1" s="1"/>
  <c r="O25" i="18" s="1"/>
  <c r="Y22" i="5"/>
  <c r="Y16" i="1" s="1"/>
  <c r="Y183" i="5" a="1"/>
  <c r="Y183" i="5" s="1"/>
  <c r="Y184" i="5" a="1"/>
  <c r="Y184" i="5" s="1"/>
  <c r="V183" i="5" a="1"/>
  <c r="V183" i="5" s="1"/>
  <c r="V184" i="5" a="1"/>
  <c r="V184" i="5" s="1"/>
  <c r="V197" i="1" s="1"/>
  <c r="V25" i="18" s="1"/>
  <c r="BF22" i="5"/>
  <c r="BF16" i="1" s="1"/>
  <c r="BF183" i="5" a="1"/>
  <c r="BF183" i="5" s="1"/>
  <c r="BF184" i="5" a="1"/>
  <c r="BF184" i="5" s="1"/>
  <c r="BF197" i="1" s="1"/>
  <c r="BF25" i="18" s="1"/>
  <c r="AR22" i="5"/>
  <c r="AR16" i="1" s="1"/>
  <c r="AR183" i="5" a="1"/>
  <c r="AR183" i="5" s="1"/>
  <c r="AR184" i="5" a="1"/>
  <c r="AR184" i="5" s="1"/>
  <c r="AR197" i="1" s="1"/>
  <c r="AR25" i="18" s="1"/>
  <c r="AC22" i="5"/>
  <c r="AC16" i="1" s="1"/>
  <c r="AC183" i="5" a="1"/>
  <c r="AC183" i="5" s="1"/>
  <c r="AC184" i="5" a="1"/>
  <c r="AC184" i="5" s="1"/>
  <c r="AC197" i="1" s="1"/>
  <c r="AC25" i="18" s="1"/>
  <c r="Z22" i="5"/>
  <c r="Z16" i="1" s="1"/>
  <c r="Z183" i="5" a="1"/>
  <c r="Z183" i="5" s="1"/>
  <c r="Z184" i="5" a="1"/>
  <c r="Z184" i="5" s="1"/>
  <c r="Z197" i="1" s="1"/>
  <c r="Z25" i="18" s="1"/>
  <c r="T22" i="5"/>
  <c r="L22" i="5"/>
  <c r="L16" i="1" s="1"/>
  <c r="L188" i="5" a="1"/>
  <c r="L188" i="5" s="1"/>
  <c r="L201" i="1" s="1"/>
  <c r="L40" i="18" s="1"/>
  <c r="L189" i="5" a="1"/>
  <c r="L189" i="5" s="1"/>
  <c r="L202" i="1" s="1"/>
  <c r="L41" i="18" s="1"/>
  <c r="O22" i="5"/>
  <c r="M45" i="5"/>
  <c r="M30" i="1" s="1"/>
  <c r="M22" i="5"/>
  <c r="V41" i="5"/>
  <c r="V22" i="5"/>
  <c r="BG45" i="5"/>
  <c r="BG22" i="5"/>
  <c r="L40" i="5"/>
  <c r="L41" i="5"/>
  <c r="L45" i="5"/>
  <c r="L30" i="1" s="1"/>
  <c r="L211" i="5"/>
  <c r="R11" i="24"/>
  <c r="R11" i="14"/>
  <c r="R11" i="18"/>
  <c r="R12" i="16"/>
  <c r="R11" i="22"/>
  <c r="R13" i="15"/>
  <c r="R11" i="25"/>
  <c r="AF41" i="5"/>
  <c r="AJ41" i="5"/>
  <c r="N41" i="5"/>
  <c r="N45" i="5"/>
  <c r="N30" i="1" s="1"/>
  <c r="AA41" i="5"/>
  <c r="AG41" i="5"/>
  <c r="AD41" i="5"/>
  <c r="AB41" i="5"/>
  <c r="AZ41" i="5"/>
  <c r="AK41" i="5"/>
  <c r="AH41" i="5"/>
  <c r="AN41" i="5"/>
  <c r="T41" i="5"/>
  <c r="BB41" i="5"/>
  <c r="O41" i="5"/>
  <c r="AI41" i="5"/>
  <c r="AO41" i="5"/>
  <c r="AL41" i="5"/>
  <c r="BH41" i="5"/>
  <c r="BH45" i="5"/>
  <c r="BH30" i="1" s="1"/>
  <c r="AE41" i="5"/>
  <c r="AS41" i="5"/>
  <c r="AP41" i="5"/>
  <c r="AV41" i="5"/>
  <c r="Q12" i="29"/>
  <c r="Q12" i="26"/>
  <c r="W41" i="5"/>
  <c r="BC41" i="5"/>
  <c r="BC45" i="5"/>
  <c r="AQ41" i="5"/>
  <c r="AW41" i="5"/>
  <c r="AT41" i="5"/>
  <c r="AU41" i="5"/>
  <c r="Q41" i="5"/>
  <c r="BA41" i="5"/>
  <c r="BA45" i="5"/>
  <c r="AX41" i="5"/>
  <c r="BD41" i="5"/>
  <c r="U41" i="5"/>
  <c r="R41" i="5"/>
  <c r="X41" i="5"/>
  <c r="AY41" i="5"/>
  <c r="BE41" i="5"/>
  <c r="AM41" i="5"/>
  <c r="S41" i="5"/>
  <c r="R12" i="29"/>
  <c r="R12" i="26"/>
  <c r="Y41" i="5"/>
  <c r="BF41" i="5"/>
  <c r="BF45" i="5"/>
  <c r="AC41" i="5"/>
  <c r="Z41" i="5"/>
  <c r="P41" i="5"/>
  <c r="Q11" i="26"/>
  <c r="Q11" i="16"/>
  <c r="AR11" i="16"/>
  <c r="AR11" i="26"/>
  <c r="BH11" i="16"/>
  <c r="BH11" i="26"/>
  <c r="Z11" i="26"/>
  <c r="Z11" i="16"/>
  <c r="BF11" i="26"/>
  <c r="BF11" i="16"/>
  <c r="O11" i="16"/>
  <c r="O11" i="26"/>
  <c r="AU11" i="16"/>
  <c r="AU11" i="26"/>
  <c r="AI11" i="26"/>
  <c r="AI11" i="16"/>
  <c r="M41" i="5"/>
  <c r="N11" i="16"/>
  <c r="N11" i="26"/>
  <c r="T11" i="16"/>
  <c r="T11" i="26"/>
  <c r="BC11" i="16"/>
  <c r="BC11" i="26"/>
  <c r="AW11" i="26"/>
  <c r="AW11" i="16"/>
  <c r="AP11" i="26"/>
  <c r="AP11" i="16"/>
  <c r="AG11" i="26"/>
  <c r="AG11" i="16"/>
  <c r="Y11" i="26"/>
  <c r="Y11" i="16"/>
  <c r="AJ11" i="16"/>
  <c r="AJ11" i="26"/>
  <c r="AQ11" i="26"/>
  <c r="AQ11" i="16"/>
  <c r="R11" i="26"/>
  <c r="R11" i="16"/>
  <c r="AT11" i="26"/>
  <c r="AT11" i="16"/>
  <c r="AV11" i="26"/>
  <c r="AV11" i="16"/>
  <c r="BB11" i="26"/>
  <c r="BB11" i="16"/>
  <c r="W11" i="16"/>
  <c r="W11" i="26"/>
  <c r="AO11" i="26"/>
  <c r="AO11" i="16"/>
  <c r="AY11" i="26"/>
  <c r="AY11" i="16"/>
  <c r="V11" i="16"/>
  <c r="V11" i="26"/>
  <c r="X11" i="26"/>
  <c r="X11" i="16"/>
  <c r="AD11" i="16"/>
  <c r="AD11" i="26"/>
  <c r="BE11" i="26"/>
  <c r="BE11" i="16"/>
  <c r="AR41" i="5"/>
  <c r="AN11" i="26"/>
  <c r="AN11" i="16"/>
  <c r="AA11" i="26"/>
  <c r="AA11" i="16"/>
  <c r="AX11" i="26"/>
  <c r="AX11" i="16"/>
  <c r="AM11" i="16"/>
  <c r="AM11" i="26"/>
  <c r="AC11" i="16"/>
  <c r="AC11" i="26"/>
  <c r="BD11" i="26"/>
  <c r="BD11" i="16"/>
  <c r="BG41" i="5"/>
  <c r="AK11" i="16"/>
  <c r="AK11" i="26"/>
  <c r="L11" i="16"/>
  <c r="L11" i="26"/>
  <c r="P11" i="26"/>
  <c r="P11" i="16"/>
  <c r="AF11" i="26"/>
  <c r="AF11" i="16"/>
  <c r="U11" i="16"/>
  <c r="U11" i="26"/>
  <c r="M11" i="16"/>
  <c r="M11" i="26"/>
  <c r="AZ11" i="16"/>
  <c r="AZ11" i="26"/>
  <c r="AL11" i="16"/>
  <c r="AL11" i="26"/>
  <c r="AE11" i="16"/>
  <c r="AE11" i="26"/>
  <c r="AH11" i="26"/>
  <c r="AH11" i="16"/>
  <c r="AB11" i="16"/>
  <c r="AB11" i="26"/>
  <c r="AS11" i="16"/>
  <c r="AS11" i="26"/>
  <c r="BG11" i="26"/>
  <c r="BG11" i="16"/>
  <c r="BA11" i="16"/>
  <c r="BA11" i="26"/>
  <c r="S11" i="26"/>
  <c r="S11" i="16"/>
  <c r="L114" i="1"/>
  <c r="L123" i="1" s="1"/>
  <c r="L127" i="1" s="1"/>
  <c r="L133" i="1"/>
  <c r="L142" i="1" s="1"/>
  <c r="AP133" i="1"/>
  <c r="AP142" i="1" s="1"/>
  <c r="AP114" i="1"/>
  <c r="AP307" i="15" s="1"/>
  <c r="T114" i="1"/>
  <c r="T307" i="15" s="1"/>
  <c r="T133" i="1"/>
  <c r="T142" i="1" s="1"/>
  <c r="T146" i="1" s="1"/>
  <c r="T148" i="1" s="1"/>
  <c r="BE133" i="1"/>
  <c r="BE142" i="1" s="1"/>
  <c r="BE146" i="1" s="1"/>
  <c r="BE148" i="1" s="1"/>
  <c r="BE114" i="1"/>
  <c r="BE307" i="15" s="1"/>
  <c r="O114" i="1"/>
  <c r="O307" i="15" s="1"/>
  <c r="O133" i="1"/>
  <c r="O142" i="1" s="1"/>
  <c r="AA133" i="1"/>
  <c r="AA142" i="1" s="1"/>
  <c r="AA114" i="1"/>
  <c r="AA307" i="15" s="1"/>
  <c r="AS114" i="1"/>
  <c r="AS307" i="15" s="1"/>
  <c r="AS133" i="1"/>
  <c r="AS142" i="1" s="1"/>
  <c r="AH133" i="1"/>
  <c r="AH142" i="1" s="1"/>
  <c r="AH114" i="1"/>
  <c r="AH307" i="15" s="1"/>
  <c r="AZ114" i="1"/>
  <c r="AZ307" i="15" s="1"/>
  <c r="AZ133" i="1"/>
  <c r="AZ142" i="1" s="1"/>
  <c r="AB133" i="1"/>
  <c r="AB142" i="1" s="1"/>
  <c r="AB114" i="1"/>
  <c r="AB307" i="15" s="1"/>
  <c r="S133" i="1"/>
  <c r="S142" i="1" s="1"/>
  <c r="S114" i="1"/>
  <c r="S307" i="15" s="1"/>
  <c r="Z133" i="1"/>
  <c r="Z142" i="1" s="1"/>
  <c r="Z114" i="1"/>
  <c r="Z307" i="15" s="1"/>
  <c r="AW133" i="1"/>
  <c r="AW142" i="1" s="1"/>
  <c r="AW114" i="1"/>
  <c r="AW307" i="15" s="1"/>
  <c r="W114" i="1"/>
  <c r="W307" i="15" s="1"/>
  <c r="W133" i="1"/>
  <c r="W142" i="1" s="1"/>
  <c r="AJ114" i="1"/>
  <c r="AJ307" i="15" s="1"/>
  <c r="AJ133" i="1"/>
  <c r="AJ142" i="1" s="1"/>
  <c r="AD133" i="1"/>
  <c r="AD142" i="1" s="1"/>
  <c r="AD114" i="1"/>
  <c r="AD307" i="15" s="1"/>
  <c r="P114" i="1"/>
  <c r="P307" i="15" s="1"/>
  <c r="P133" i="1"/>
  <c r="P142" i="1" s="1"/>
  <c r="R133" i="1"/>
  <c r="R142" i="1" s="1"/>
  <c r="R114" i="1"/>
  <c r="R307" i="15" s="1"/>
  <c r="AU114" i="1"/>
  <c r="AU307" i="15" s="1"/>
  <c r="AU133" i="1"/>
  <c r="AU142" i="1" s="1"/>
  <c r="AU146" i="1" s="1"/>
  <c r="AU148" i="1" s="1"/>
  <c r="V114" i="1"/>
  <c r="V307" i="15" s="1"/>
  <c r="V133" i="1"/>
  <c r="V142" i="1" s="1"/>
  <c r="AN114" i="1"/>
  <c r="AN307" i="15" s="1"/>
  <c r="AN133" i="1"/>
  <c r="AN142" i="1" s="1"/>
  <c r="BA114" i="1"/>
  <c r="BA307" i="15" s="1"/>
  <c r="BA133" i="1"/>
  <c r="BA142" i="1" s="1"/>
  <c r="N133" i="1"/>
  <c r="N142" i="1" s="1"/>
  <c r="N114" i="1"/>
  <c r="N307" i="15" s="1"/>
  <c r="BF133" i="1"/>
  <c r="BF142" i="1" s="1"/>
  <c r="BF146" i="1" s="1"/>
  <c r="BF148" i="1" s="1"/>
  <c r="BF114" i="1"/>
  <c r="BF307" i="15" s="1"/>
  <c r="AL114" i="1"/>
  <c r="AL307" i="15" s="1"/>
  <c r="AL133" i="1"/>
  <c r="AL142" i="1" s="1"/>
  <c r="AY133" i="1"/>
  <c r="AY142" i="1" s="1"/>
  <c r="AY146" i="1" s="1"/>
  <c r="AY148" i="1" s="1"/>
  <c r="AY114" i="1"/>
  <c r="AY307" i="15" s="1"/>
  <c r="X114" i="1"/>
  <c r="X307" i="15" s="1"/>
  <c r="X133" i="1"/>
  <c r="X142" i="1" s="1"/>
  <c r="BH133" i="1"/>
  <c r="BH142" i="1" s="1"/>
  <c r="BH146" i="1" s="1"/>
  <c r="BH148" i="1" s="1"/>
  <c r="BH114" i="1"/>
  <c r="BH307" i="15" s="1"/>
  <c r="AK114" i="1"/>
  <c r="AK307" i="15" s="1"/>
  <c r="AK133" i="1"/>
  <c r="AK142" i="1" s="1"/>
  <c r="BG133" i="1"/>
  <c r="BG142" i="1" s="1"/>
  <c r="BG114" i="1"/>
  <c r="BG307" i="15" s="1"/>
  <c r="AI133" i="1"/>
  <c r="AI142" i="1" s="1"/>
  <c r="AI114" i="1"/>
  <c r="AI307" i="15" s="1"/>
  <c r="AX133" i="1"/>
  <c r="AX142" i="1" s="1"/>
  <c r="AX146" i="1" s="1"/>
  <c r="AX148" i="1" s="1"/>
  <c r="AX114" i="1"/>
  <c r="AX307" i="15" s="1"/>
  <c r="U114" i="1"/>
  <c r="U307" i="15" s="1"/>
  <c r="U133" i="1"/>
  <c r="AE114" i="1"/>
  <c r="AE307" i="15" s="1"/>
  <c r="AE133" i="1"/>
  <c r="AE142" i="1" s="1"/>
  <c r="BD114" i="1"/>
  <c r="BD307" i="15" s="1"/>
  <c r="BD133" i="1"/>
  <c r="BD142" i="1" s="1"/>
  <c r="Y133" i="1"/>
  <c r="Y142" i="1" s="1"/>
  <c r="Y114" i="1"/>
  <c r="Y307" i="15" s="1"/>
  <c r="AT133" i="1"/>
  <c r="AT142" i="1" s="1"/>
  <c r="AT114" i="1"/>
  <c r="AT307" i="15" s="1"/>
  <c r="AF114" i="1"/>
  <c r="AF307" i="15" s="1"/>
  <c r="AF133" i="1"/>
  <c r="AF142" i="1" s="1"/>
  <c r="AQ133" i="1"/>
  <c r="AQ142" i="1" s="1"/>
  <c r="AQ114" i="1"/>
  <c r="AQ307" i="15" s="1"/>
  <c r="BB133" i="1"/>
  <c r="BB142" i="1" s="1"/>
  <c r="BB146" i="1" s="1"/>
  <c r="BB148" i="1" s="1"/>
  <c r="BB114" i="1"/>
  <c r="BB307" i="15" s="1"/>
  <c r="AM114" i="1"/>
  <c r="AM307" i="15" s="1"/>
  <c r="AM133" i="1"/>
  <c r="AM142" i="1" s="1"/>
  <c r="AG133" i="1"/>
  <c r="AG142" i="1" s="1"/>
  <c r="AG114" i="1"/>
  <c r="AG307" i="15" s="1"/>
  <c r="M114" i="1"/>
  <c r="M307" i="15" s="1"/>
  <c r="M133" i="1"/>
  <c r="M142" i="1" s="1"/>
  <c r="AR114" i="1"/>
  <c r="AR307" i="15" s="1"/>
  <c r="AR133" i="1"/>
  <c r="AR142" i="1" s="1"/>
  <c r="Q133" i="1"/>
  <c r="Q142" i="1" s="1"/>
  <c r="Q114" i="1"/>
  <c r="Q307" i="15" s="1"/>
  <c r="AO133" i="1"/>
  <c r="AO142" i="1" s="1"/>
  <c r="AO114" i="1"/>
  <c r="AO307" i="15" s="1"/>
  <c r="AC133" i="1"/>
  <c r="AC142" i="1" s="1"/>
  <c r="AC114" i="1"/>
  <c r="AC307" i="15" s="1"/>
  <c r="BC114" i="1"/>
  <c r="BC307" i="15" s="1"/>
  <c r="BC133" i="1"/>
  <c r="BC142" i="1" s="1"/>
  <c r="BC146" i="1" s="1"/>
  <c r="BC148" i="1" s="1"/>
  <c r="AV114" i="1"/>
  <c r="AV307" i="15" s="1"/>
  <c r="AV133" i="1"/>
  <c r="AV142" i="1" s="1"/>
  <c r="P12" i="15"/>
  <c r="Q12" i="15"/>
  <c r="T12" i="15"/>
  <c r="M42" i="12"/>
  <c r="N42" i="12" s="1"/>
  <c r="AP189" i="5" a="1"/>
  <c r="AP189" i="5" s="1"/>
  <c r="AP202" i="1" s="1"/>
  <c r="AP41" i="18" s="1"/>
  <c r="AP188" i="5" a="1"/>
  <c r="AP188" i="5" s="1"/>
  <c r="AP201" i="1" s="1"/>
  <c r="AP40" i="18" s="1"/>
  <c r="BE188" i="5" a="1"/>
  <c r="BE188" i="5" s="1"/>
  <c r="BE201" i="1" s="1"/>
  <c r="BE40" i="18" s="1"/>
  <c r="BE189" i="5" a="1"/>
  <c r="BE189" i="5" s="1"/>
  <c r="BE202" i="1" s="1"/>
  <c r="BE41" i="18" s="1"/>
  <c r="AW188" i="5" a="1"/>
  <c r="AW188" i="5" s="1"/>
  <c r="AW201" i="1" s="1"/>
  <c r="AW40" i="18" s="1"/>
  <c r="AW189" i="5" a="1"/>
  <c r="AW189" i="5" s="1"/>
  <c r="AW202" i="1" s="1"/>
  <c r="AW41" i="18" s="1"/>
  <c r="AF189" i="5" a="1"/>
  <c r="AF189" i="5" s="1"/>
  <c r="AF202" i="1" s="1"/>
  <c r="AF41" i="18" s="1"/>
  <c r="AF188" i="5" a="1"/>
  <c r="AF188" i="5" s="1"/>
  <c r="AF201" i="1" s="1"/>
  <c r="AF40" i="18" s="1"/>
  <c r="W188" i="5" a="1"/>
  <c r="W188" i="5" s="1"/>
  <c r="W201" i="1" s="1"/>
  <c r="W40" i="18" s="1"/>
  <c r="W189" i="5" a="1"/>
  <c r="W189" i="5" s="1"/>
  <c r="W202" i="1" s="1"/>
  <c r="W41" i="18" s="1"/>
  <c r="U188" i="5" a="1"/>
  <c r="U188" i="5" s="1"/>
  <c r="U201" i="1" s="1"/>
  <c r="U40" i="18" s="1"/>
  <c r="U189" i="5" a="1"/>
  <c r="U189" i="5" s="1"/>
  <c r="U202" i="1" s="1"/>
  <c r="U41" i="18" s="1"/>
  <c r="M189" i="5" a="1"/>
  <c r="M189" i="5" s="1"/>
  <c r="M202" i="1" s="1"/>
  <c r="M41" i="18" s="1"/>
  <c r="M188" i="5" a="1"/>
  <c r="M188" i="5" s="1"/>
  <c r="M201" i="1" s="1"/>
  <c r="M40" i="18" s="1"/>
  <c r="AB188" i="5" a="1"/>
  <c r="AB188" i="5" s="1"/>
  <c r="AB201" i="1" s="1"/>
  <c r="AB40" i="18" s="1"/>
  <c r="AB189" i="5" a="1"/>
  <c r="AB189" i="5" s="1"/>
  <c r="AB202" i="1" s="1"/>
  <c r="AB41" i="18" s="1"/>
  <c r="AV188" i="5" a="1"/>
  <c r="AV188" i="5" s="1"/>
  <c r="AV201" i="1" s="1"/>
  <c r="AV40" i="18" s="1"/>
  <c r="AV189" i="5" a="1"/>
  <c r="AV189" i="5" s="1"/>
  <c r="AV202" i="1" s="1"/>
  <c r="AV41" i="18" s="1"/>
  <c r="AN189" i="5" a="1"/>
  <c r="AN189" i="5" s="1"/>
  <c r="AN202" i="1" s="1"/>
  <c r="AN41" i="18" s="1"/>
  <c r="AN188" i="5" a="1"/>
  <c r="AN188" i="5" s="1"/>
  <c r="AN201" i="1" s="1"/>
  <c r="AN40" i="18" s="1"/>
  <c r="AE188" i="5" a="1"/>
  <c r="AE188" i="5" s="1"/>
  <c r="AE201" i="1" s="1"/>
  <c r="AE40" i="18" s="1"/>
  <c r="AE189" i="5" a="1"/>
  <c r="AE189" i="5" s="1"/>
  <c r="AE202" i="1" s="1"/>
  <c r="AE41" i="18" s="1"/>
  <c r="N189" i="5" a="1"/>
  <c r="N189" i="5" s="1"/>
  <c r="N202" i="1" s="1"/>
  <c r="N41" i="18" s="1"/>
  <c r="N188" i="5" a="1"/>
  <c r="N188" i="5" s="1"/>
  <c r="N201" i="1" s="1"/>
  <c r="N40" i="18" s="1"/>
  <c r="S189" i="5" a="1"/>
  <c r="S189" i="5" s="1"/>
  <c r="S202" i="1" s="1"/>
  <c r="S41" i="18" s="1"/>
  <c r="S188" i="5" a="1"/>
  <c r="S188" i="5" s="1"/>
  <c r="S201" i="1" s="1"/>
  <c r="S40" i="18" s="1"/>
  <c r="Z188" i="5" a="1"/>
  <c r="Z188" i="5" s="1"/>
  <c r="Z201" i="1" s="1"/>
  <c r="Z40" i="18" s="1"/>
  <c r="Z189" i="5" a="1"/>
  <c r="Z189" i="5" s="1"/>
  <c r="Z202" i="1" s="1"/>
  <c r="Z41" i="18" s="1"/>
  <c r="AU189" i="5" a="1"/>
  <c r="AU189" i="5" s="1"/>
  <c r="AU202" i="1" s="1"/>
  <c r="AU41" i="18" s="1"/>
  <c r="AU188" i="5" a="1"/>
  <c r="AU188" i="5" s="1"/>
  <c r="AU201" i="1" s="1"/>
  <c r="AU40" i="18" s="1"/>
  <c r="AM188" i="5" a="1"/>
  <c r="AM188" i="5" s="1"/>
  <c r="AM201" i="1" s="1"/>
  <c r="AM40" i="18" s="1"/>
  <c r="AM189" i="5" a="1"/>
  <c r="AM189" i="5" s="1"/>
  <c r="AM202" i="1" s="1"/>
  <c r="AM41" i="18" s="1"/>
  <c r="V188" i="5" a="1"/>
  <c r="V188" i="5" s="1"/>
  <c r="V201" i="1" s="1"/>
  <c r="V40" i="18" s="1"/>
  <c r="V189" i="5" a="1"/>
  <c r="V189" i="5" s="1"/>
  <c r="V202" i="1" s="1"/>
  <c r="V41" i="18" s="1"/>
  <c r="AC189" i="5" a="1"/>
  <c r="AC189" i="5" s="1"/>
  <c r="AC202" i="1" s="1"/>
  <c r="AC41" i="18" s="1"/>
  <c r="AC188" i="5" a="1"/>
  <c r="AC188" i="5" s="1"/>
  <c r="AC201" i="1" s="1"/>
  <c r="AC40" i="18" s="1"/>
  <c r="AR188" i="5" a="1"/>
  <c r="AR188" i="5" s="1"/>
  <c r="AR201" i="1" s="1"/>
  <c r="AR40" i="18" s="1"/>
  <c r="AR189" i="5" a="1"/>
  <c r="AR189" i="5" s="1"/>
  <c r="AR202" i="1" s="1"/>
  <c r="AR41" i="18" s="1"/>
  <c r="BD189" i="5" a="1"/>
  <c r="BD189" i="5" s="1"/>
  <c r="BD202" i="1" s="1"/>
  <c r="BD41" i="18" s="1"/>
  <c r="BD188" i="5" a="1"/>
  <c r="BD188" i="5" s="1"/>
  <c r="BD201" i="1" s="1"/>
  <c r="BD40" i="18" s="1"/>
  <c r="AL189" i="5" a="1"/>
  <c r="AL189" i="5" s="1"/>
  <c r="AL202" i="1" s="1"/>
  <c r="AL41" i="18" s="1"/>
  <c r="AL188" i="5" a="1"/>
  <c r="AL188" i="5" s="1"/>
  <c r="AL201" i="1" s="1"/>
  <c r="AL40" i="18" s="1"/>
  <c r="AD188" i="5" a="1"/>
  <c r="AD188" i="5" s="1"/>
  <c r="AD201" i="1" s="1"/>
  <c r="AD40" i="18" s="1"/>
  <c r="AD189" i="5" a="1"/>
  <c r="AD189" i="5" s="1"/>
  <c r="AD202" i="1" s="1"/>
  <c r="AD41" i="18" s="1"/>
  <c r="AK189" i="5" a="1"/>
  <c r="AK189" i="5" s="1"/>
  <c r="AK202" i="1" s="1"/>
  <c r="AK41" i="18" s="1"/>
  <c r="AK188" i="5" a="1"/>
  <c r="AK188" i="5" s="1"/>
  <c r="AK201" i="1" s="1"/>
  <c r="AK40" i="18" s="1"/>
  <c r="AI189" i="5" a="1"/>
  <c r="AI189" i="5" s="1"/>
  <c r="AI202" i="1" s="1"/>
  <c r="AI41" i="18" s="1"/>
  <c r="AI188" i="5" a="1"/>
  <c r="AI188" i="5" s="1"/>
  <c r="AI201" i="1" s="1"/>
  <c r="AI40" i="18" s="1"/>
  <c r="AA189" i="5" a="1"/>
  <c r="AA189" i="5" s="1"/>
  <c r="AA202" i="1" s="1"/>
  <c r="AA41" i="18" s="1"/>
  <c r="AA188" i="5" a="1"/>
  <c r="AA188" i="5" s="1"/>
  <c r="AA201" i="1" s="1"/>
  <c r="AA40" i="18" s="1"/>
  <c r="BC188" i="5" a="1"/>
  <c r="BC188" i="5" s="1"/>
  <c r="BC201" i="1" s="1"/>
  <c r="BC40" i="18" s="1"/>
  <c r="BC189" i="5" a="1"/>
  <c r="BC189" i="5" s="1"/>
  <c r="BC202" i="1" s="1"/>
  <c r="BC41" i="18" s="1"/>
  <c r="BA188" i="5" a="1"/>
  <c r="BA188" i="5" s="1"/>
  <c r="BA201" i="1" s="1"/>
  <c r="BA40" i="18" s="1"/>
  <c r="BA189" i="5" a="1"/>
  <c r="BA189" i="5" s="1"/>
  <c r="BA202" i="1" s="1"/>
  <c r="BA41" i="18" s="1"/>
  <c r="AS189" i="5" a="1"/>
  <c r="AS189" i="5" s="1"/>
  <c r="AS202" i="1" s="1"/>
  <c r="AS41" i="18" s="1"/>
  <c r="AS188" i="5" a="1"/>
  <c r="AS188" i="5" s="1"/>
  <c r="AS201" i="1" s="1"/>
  <c r="AS40" i="18" s="1"/>
  <c r="AH189" i="5" a="1"/>
  <c r="AH189" i="5" s="1"/>
  <c r="AH202" i="1" s="1"/>
  <c r="AH41" i="18" s="1"/>
  <c r="AH188" i="5" a="1"/>
  <c r="AH188" i="5" s="1"/>
  <c r="AH201" i="1" s="1"/>
  <c r="AH40" i="18" s="1"/>
  <c r="Y188" i="5" a="1"/>
  <c r="Y188" i="5" s="1"/>
  <c r="Y201" i="1" s="1"/>
  <c r="Y40" i="18" s="1"/>
  <c r="Y189" i="5" a="1"/>
  <c r="Y189" i="5" s="1"/>
  <c r="Y202" i="1" s="1"/>
  <c r="Y41" i="18" s="1"/>
  <c r="Q188" i="5" a="1"/>
  <c r="Q188" i="5" s="1"/>
  <c r="Q201" i="1" s="1"/>
  <c r="Q40" i="18" s="1"/>
  <c r="Q189" i="5" a="1"/>
  <c r="Q189" i="5" s="1"/>
  <c r="Q202" i="1" s="1"/>
  <c r="Q41" i="18" s="1"/>
  <c r="AT189" i="5" a="1"/>
  <c r="AT189" i="5" s="1"/>
  <c r="AT202" i="1" s="1"/>
  <c r="AT41" i="18" s="1"/>
  <c r="AT188" i="5" a="1"/>
  <c r="AT188" i="5" s="1"/>
  <c r="AT201" i="1" s="1"/>
  <c r="AT40" i="18" s="1"/>
  <c r="R189" i="5" a="1"/>
  <c r="R189" i="5" s="1"/>
  <c r="R202" i="1" s="1"/>
  <c r="R41" i="18" s="1"/>
  <c r="R188" i="5" a="1"/>
  <c r="R188" i="5" s="1"/>
  <c r="R201" i="1" s="1"/>
  <c r="R40" i="18" s="1"/>
  <c r="BB188" i="5" a="1"/>
  <c r="BB188" i="5" s="1"/>
  <c r="BB201" i="1" s="1"/>
  <c r="BB40" i="18" s="1"/>
  <c r="BB189" i="5" a="1"/>
  <c r="BB189" i="5" s="1"/>
  <c r="BB202" i="1" s="1"/>
  <c r="BB41" i="18" s="1"/>
  <c r="AQ189" i="5" a="1"/>
  <c r="AQ189" i="5" s="1"/>
  <c r="AQ202" i="1" s="1"/>
  <c r="AQ41" i="18" s="1"/>
  <c r="AQ188" i="5" a="1"/>
  <c r="AQ188" i="5" s="1"/>
  <c r="AQ201" i="1" s="1"/>
  <c r="AQ40" i="18" s="1"/>
  <c r="P188" i="5" a="1"/>
  <c r="P188" i="5" s="1"/>
  <c r="P201" i="1" s="1"/>
  <c r="P40" i="18" s="1"/>
  <c r="P189" i="5" a="1"/>
  <c r="P189" i="5" s="1"/>
  <c r="P202" i="1" s="1"/>
  <c r="P41" i="18" s="1"/>
  <c r="AZ189" i="5" a="1"/>
  <c r="AZ189" i="5" s="1"/>
  <c r="AZ202" i="1" s="1"/>
  <c r="AZ41" i="18" s="1"/>
  <c r="AZ188" i="5" a="1"/>
  <c r="AZ188" i="5" s="1"/>
  <c r="AZ201" i="1" s="1"/>
  <c r="AZ40" i="18" s="1"/>
  <c r="T189" i="5" a="1"/>
  <c r="T189" i="5" s="1"/>
  <c r="T202" i="1" s="1"/>
  <c r="T41" i="18" s="1"/>
  <c r="T188" i="5" a="1"/>
  <c r="T188" i="5" s="1"/>
  <c r="T201" i="1" s="1"/>
  <c r="T40" i="18" s="1"/>
  <c r="AY189" i="5" a="1"/>
  <c r="AY189" i="5" s="1"/>
  <c r="AY202" i="1" s="1"/>
  <c r="AY41" i="18" s="1"/>
  <c r="AY188" i="5" a="1"/>
  <c r="AY188" i="5" s="1"/>
  <c r="AY201" i="1" s="1"/>
  <c r="AY40" i="18" s="1"/>
  <c r="AG188" i="5" a="1"/>
  <c r="AG188" i="5" s="1"/>
  <c r="AG201" i="1" s="1"/>
  <c r="AG40" i="18" s="1"/>
  <c r="AG189" i="5" a="1"/>
  <c r="AG189" i="5" s="1"/>
  <c r="AG202" i="1" s="1"/>
  <c r="AG41" i="18" s="1"/>
  <c r="O189" i="5" a="1"/>
  <c r="O189" i="5" s="1"/>
  <c r="O202" i="1" s="1"/>
  <c r="O41" i="18" s="1"/>
  <c r="O188" i="5" a="1"/>
  <c r="O188" i="5" s="1"/>
  <c r="O201" i="1" s="1"/>
  <c r="O40" i="18" s="1"/>
  <c r="AX189" i="5" a="1"/>
  <c r="AX189" i="5" s="1"/>
  <c r="AX202" i="1" s="1"/>
  <c r="AX41" i="18" s="1"/>
  <c r="AX188" i="5" a="1"/>
  <c r="AX188" i="5" s="1"/>
  <c r="AX201" i="1" s="1"/>
  <c r="AX40" i="18" s="1"/>
  <c r="AJ189" i="5" a="1"/>
  <c r="AJ189" i="5" s="1"/>
  <c r="AJ202" i="1" s="1"/>
  <c r="AJ41" i="18" s="1"/>
  <c r="AJ188" i="5" a="1"/>
  <c r="AJ188" i="5" s="1"/>
  <c r="AJ201" i="1" s="1"/>
  <c r="AJ40" i="18" s="1"/>
  <c r="BG189" i="5" a="1"/>
  <c r="BG189" i="5" s="1"/>
  <c r="BG202" i="1" s="1"/>
  <c r="BG41" i="18" s="1"/>
  <c r="BG188" i="5" a="1"/>
  <c r="BG188" i="5" s="1"/>
  <c r="BG201" i="1" s="1"/>
  <c r="BG40" i="18" s="1"/>
  <c r="AO189" i="5" a="1"/>
  <c r="AO189" i="5" s="1"/>
  <c r="AO202" i="1" s="1"/>
  <c r="AO41" i="18" s="1"/>
  <c r="AO188" i="5" a="1"/>
  <c r="AO188" i="5" s="1"/>
  <c r="AO201" i="1" s="1"/>
  <c r="AO40" i="18" s="1"/>
  <c r="X189" i="5" a="1"/>
  <c r="X189" i="5" s="1"/>
  <c r="X202" i="1" s="1"/>
  <c r="X41" i="18" s="1"/>
  <c r="X188" i="5" a="1"/>
  <c r="X188" i="5" s="1"/>
  <c r="X201" i="1" s="1"/>
  <c r="X40" i="18" s="1"/>
  <c r="BH188" i="5" a="1"/>
  <c r="BH188" i="5" s="1"/>
  <c r="BH201" i="1" s="1"/>
  <c r="BH40" i="18" s="1"/>
  <c r="BH189" i="5" a="1"/>
  <c r="BH189" i="5" s="1"/>
  <c r="BH202" i="1" s="1"/>
  <c r="BH41" i="18" s="1"/>
  <c r="BF188" i="5" a="1"/>
  <c r="BF188" i="5" s="1"/>
  <c r="BF201" i="1" s="1"/>
  <c r="BF40" i="18" s="1"/>
  <c r="BF189" i="5" a="1"/>
  <c r="BF189" i="5" s="1"/>
  <c r="BF202" i="1" s="1"/>
  <c r="BF41" i="18" s="1"/>
  <c r="Q13" i="15"/>
  <c r="M211" i="5"/>
  <c r="AB12" i="15"/>
  <c r="U12" i="15"/>
  <c r="AQ12" i="15"/>
  <c r="BE12" i="15"/>
  <c r="BC12" i="15"/>
  <c r="AS12" i="15"/>
  <c r="BG12" i="15"/>
  <c r="AL12" i="15"/>
  <c r="BB12" i="15"/>
  <c r="BA12" i="15"/>
  <c r="AR12" i="15"/>
  <c r="V12" i="15"/>
  <c r="AY12" i="15"/>
  <c r="BD12" i="15"/>
  <c r="AZ12" i="15"/>
  <c r="AM12" i="15"/>
  <c r="X12" i="15"/>
  <c r="W12" i="15"/>
  <c r="AV12" i="15"/>
  <c r="BH12" i="15"/>
  <c r="AF12" i="15"/>
  <c r="AE12" i="15"/>
  <c r="AT12" i="15"/>
  <c r="O12" i="15"/>
  <c r="Y12" i="15"/>
  <c r="Z12" i="15"/>
  <c r="R12" i="15"/>
  <c r="AK12" i="15"/>
  <c r="AH12" i="15"/>
  <c r="S12" i="15"/>
  <c r="AP12" i="15"/>
  <c r="AG12" i="15"/>
  <c r="N12" i="15"/>
  <c r="AJ12" i="15"/>
  <c r="M12" i="15"/>
  <c r="M294" i="15" s="1"/>
  <c r="AI12" i="15"/>
  <c r="AX12" i="15"/>
  <c r="AO12" i="15"/>
  <c r="AD12" i="15"/>
  <c r="AC12" i="15"/>
  <c r="AN12" i="15"/>
  <c r="AA12" i="15"/>
  <c r="BF12" i="15"/>
  <c r="AW12" i="15"/>
  <c r="AU12" i="15"/>
  <c r="L12" i="15"/>
  <c r="N74" i="12" a="1"/>
  <c r="N74" i="12" s="1"/>
  <c r="N139" i="12" s="1" a="1"/>
  <c r="N139" i="12" s="1"/>
  <c r="N65" i="12" a="1"/>
  <c r="N65" i="12" s="1"/>
  <c r="N130" i="12" s="1" a="1"/>
  <c r="N130" i="12" s="1"/>
  <c r="L43" i="12"/>
  <c r="L146" i="12" s="1" a="1"/>
  <c r="L146" i="12" s="1"/>
  <c r="W9" i="1"/>
  <c r="AS9" i="1"/>
  <c r="M9" i="1"/>
  <c r="U9" i="1"/>
  <c r="N9" i="1"/>
  <c r="BA9" i="1"/>
  <c r="AQ9" i="1"/>
  <c r="AB9" i="1"/>
  <c r="Z9" i="1"/>
  <c r="BB9" i="1"/>
  <c r="AJ9" i="1"/>
  <c r="AG9" i="1"/>
  <c r="AF9" i="1"/>
  <c r="T9" i="1"/>
  <c r="AY9" i="1"/>
  <c r="AV9" i="1"/>
  <c r="AL9" i="1"/>
  <c r="AU9" i="1"/>
  <c r="AD9" i="1"/>
  <c r="X9" i="1"/>
  <c r="AN9" i="1"/>
  <c r="AR9" i="1"/>
  <c r="AX9" i="1"/>
  <c r="AT9" i="1"/>
  <c r="AA9" i="1"/>
  <c r="AZ9" i="1"/>
  <c r="BC9" i="1"/>
  <c r="O40" i="12"/>
  <c r="BG152" i="1"/>
  <c r="AI152" i="1"/>
  <c r="AX152" i="1"/>
  <c r="U152" i="1"/>
  <c r="AY152" i="1"/>
  <c r="X152" i="1"/>
  <c r="BH152" i="1"/>
  <c r="AK152" i="1"/>
  <c r="AF152" i="1"/>
  <c r="AE152" i="1"/>
  <c r="BH9" i="1"/>
  <c r="AK9" i="1"/>
  <c r="AC9" i="1"/>
  <c r="L9" i="1"/>
  <c r="L9" i="15" s="1"/>
  <c r="AW9" i="1"/>
  <c r="P9" i="1"/>
  <c r="O9" i="1"/>
  <c r="AI9" i="1"/>
  <c r="AE9" i="1"/>
  <c r="AP9" i="1"/>
  <c r="Q9" i="1"/>
  <c r="BF9" i="1"/>
  <c r="AM9" i="1"/>
  <c r="V9" i="1"/>
  <c r="R9" i="1"/>
  <c r="BD9" i="1"/>
  <c r="AH9" i="1"/>
  <c r="BG9" i="1"/>
  <c r="Y9" i="1"/>
  <c r="AO9" i="1"/>
  <c r="BE9" i="1"/>
  <c r="S9" i="1"/>
  <c r="BE152" i="1"/>
  <c r="AV152" i="1"/>
  <c r="BB152" i="1"/>
  <c r="AQ152" i="1"/>
  <c r="P152" i="1"/>
  <c r="R152" i="1"/>
  <c r="AU152" i="1"/>
  <c r="W152" i="1"/>
  <c r="AJ152" i="1"/>
  <c r="AD152" i="1"/>
  <c r="O152" i="1"/>
  <c r="Q12" i="16"/>
  <c r="AP152" i="1"/>
  <c r="AC152" i="1"/>
  <c r="AS152" i="1"/>
  <c r="Q152" i="1"/>
  <c r="AA152" i="1"/>
  <c r="BA152" i="1"/>
  <c r="AO152" i="1"/>
  <c r="Y152" i="1"/>
  <c r="BF152" i="1"/>
  <c r="AT152" i="1"/>
  <c r="N152" i="1"/>
  <c r="AM152" i="1"/>
  <c r="AG152" i="1"/>
  <c r="M152" i="1"/>
  <c r="AH152" i="1"/>
  <c r="T152" i="1"/>
  <c r="BC152" i="1"/>
  <c r="BD152" i="1"/>
  <c r="S152" i="1"/>
  <c r="Z152" i="1"/>
  <c r="AW152" i="1"/>
  <c r="AZ152" i="1"/>
  <c r="AB152" i="1"/>
  <c r="V152" i="1"/>
  <c r="AR152" i="1"/>
  <c r="AN152" i="1"/>
  <c r="AL152" i="1"/>
  <c r="L152" i="1"/>
  <c r="M40" i="5"/>
  <c r="M75" i="5" s="1" a="1"/>
  <c r="M75" i="5" s="1"/>
  <c r="M140" i="5" s="1" a="1"/>
  <c r="M140" i="5" s="1"/>
  <c r="Q11" i="24"/>
  <c r="Q11" i="25"/>
  <c r="Q11" i="22"/>
  <c r="Q11" i="18"/>
  <c r="Q11" i="14"/>
  <c r="L55" i="12" a="1"/>
  <c r="L55" i="12" s="1"/>
  <c r="L120" i="12" s="1" a="1"/>
  <c r="L120" i="12" s="1"/>
  <c r="L73" i="12" a="1"/>
  <c r="L73" i="12" s="1"/>
  <c r="L138" i="12" s="1" a="1"/>
  <c r="L138" i="12" s="1"/>
  <c r="L57" i="12" a="1"/>
  <c r="L57" i="12" s="1"/>
  <c r="L122" i="12" s="1" a="1"/>
  <c r="L122" i="12" s="1"/>
  <c r="L71" i="12" a="1"/>
  <c r="L71" i="12" s="1"/>
  <c r="L136" i="12" s="1" a="1"/>
  <c r="L136" i="12" s="1"/>
  <c r="L64" i="12" a="1"/>
  <c r="L64" i="12" s="1"/>
  <c r="L129" i="12" s="1" a="1"/>
  <c r="L129" i="12" s="1"/>
  <c r="L56" i="12" a="1"/>
  <c r="L56" i="12" s="1"/>
  <c r="L121" i="12" s="1" a="1"/>
  <c r="L121" i="12" s="1"/>
  <c r="L63" i="12" a="1"/>
  <c r="L63" i="12" s="1"/>
  <c r="L128" i="12" s="1" a="1"/>
  <c r="L128" i="12" s="1"/>
  <c r="M73" i="12" a="1"/>
  <c r="M73" i="12" s="1"/>
  <c r="M138" i="12" s="1" a="1"/>
  <c r="M138" i="12" s="1"/>
  <c r="M71" i="12" a="1"/>
  <c r="M71" i="12" s="1"/>
  <c r="M136" i="12" s="1" a="1"/>
  <c r="M136" i="12" s="1"/>
  <c r="M64" i="12" a="1"/>
  <c r="M64" i="12" s="1"/>
  <c r="M129" i="12" s="1" a="1"/>
  <c r="M129" i="12" s="1"/>
  <c r="M55" i="12" a="1"/>
  <c r="M55" i="12" s="1"/>
  <c r="M120" i="12" s="1" a="1"/>
  <c r="M120" i="12" s="1"/>
  <c r="M57" i="12" a="1"/>
  <c r="M57" i="12" s="1"/>
  <c r="M122" i="12" s="1" a="1"/>
  <c r="M122" i="12" s="1"/>
  <c r="M56" i="12" a="1"/>
  <c r="M56" i="12" s="1"/>
  <c r="M121" i="12" s="1" a="1"/>
  <c r="M121" i="12" s="1"/>
  <c r="M63" i="12" a="1"/>
  <c r="M63" i="12" s="1"/>
  <c r="M128" i="12" s="1" a="1"/>
  <c r="M128" i="12" s="1"/>
  <c r="N55" i="12" a="1"/>
  <c r="N55" i="12" s="1"/>
  <c r="N120" i="12" s="1" a="1"/>
  <c r="N120" i="12" s="1"/>
  <c r="N57" i="12" a="1"/>
  <c r="N57" i="12" s="1"/>
  <c r="N122" i="12" s="1" a="1"/>
  <c r="N122" i="12" s="1"/>
  <c r="N56" i="12" a="1"/>
  <c r="N56" i="12" s="1"/>
  <c r="N121" i="12" s="1" a="1"/>
  <c r="N121" i="12" s="1"/>
  <c r="N63" i="12" a="1"/>
  <c r="N63" i="12" s="1"/>
  <c r="N128" i="12" s="1" a="1"/>
  <c r="N128" i="12" s="1"/>
  <c r="N64" i="12" a="1"/>
  <c r="N64" i="12" s="1"/>
  <c r="N129" i="12" s="1" a="1"/>
  <c r="N129" i="12" s="1"/>
  <c r="N71" i="12" a="1"/>
  <c r="N71" i="12" s="1"/>
  <c r="N136" i="12" s="1" a="1"/>
  <c r="N136" i="12" s="1"/>
  <c r="N73" i="12" a="1"/>
  <c r="N73" i="12" s="1"/>
  <c r="N138" i="12" s="1" a="1"/>
  <c r="N138" i="12" s="1"/>
  <c r="B142" i="5"/>
  <c r="B32" i="1"/>
  <c r="M67" i="1" l="1"/>
  <c r="M48" i="26" s="1"/>
  <c r="M93" i="26" s="1"/>
  <c r="H1" i="12"/>
  <c r="O75" i="12" a="1"/>
  <c r="O75" i="12" s="1"/>
  <c r="O140" i="12" s="1" a="1"/>
  <c r="O140" i="12" s="1"/>
  <c r="L72" i="5" a="1"/>
  <c r="L72" i="5" s="1"/>
  <c r="L137" i="5" s="1" a="1"/>
  <c r="L137" i="5" s="1"/>
  <c r="L75" i="5" a="1"/>
  <c r="L75" i="5" s="1"/>
  <c r="L140" i="5" s="1" a="1"/>
  <c r="L140" i="5" s="1"/>
  <c r="L67" i="1" s="1"/>
  <c r="L48" i="26" s="1"/>
  <c r="M123" i="1"/>
  <c r="O124" i="12" a="1"/>
  <c r="O124" i="12" s="1"/>
  <c r="O123" i="12" a="1"/>
  <c r="O123" i="12" s="1"/>
  <c r="O131" i="12" a="1"/>
  <c r="O131" i="12" s="1"/>
  <c r="O132" i="12" a="1"/>
  <c r="O132" i="12" s="1"/>
  <c r="B149" i="5"/>
  <c r="O72" i="12" a="1"/>
  <c r="O72" i="12" s="1"/>
  <c r="O137" i="12" s="1" a="1"/>
  <c r="O137" i="12" s="1"/>
  <c r="M72" i="5" a="1"/>
  <c r="M72" i="5" s="1"/>
  <c r="M137" i="5" s="1" a="1"/>
  <c r="M137" i="5" s="1"/>
  <c r="M131" i="5" a="1"/>
  <c r="M131" i="5" s="1"/>
  <c r="M123" i="5" a="1"/>
  <c r="M123" i="5" s="1"/>
  <c r="M50" i="1" s="1"/>
  <c r="M29" i="26" s="1"/>
  <c r="M121" i="26" s="1"/>
  <c r="M36" i="16" s="1"/>
  <c r="M132" i="5" a="1"/>
  <c r="M132" i="5" s="1"/>
  <c r="M59" i="1" s="1"/>
  <c r="M39" i="26" s="1"/>
  <c r="M124" i="5" a="1"/>
  <c r="M124" i="5" s="1"/>
  <c r="M51" i="1" s="1"/>
  <c r="M30" i="26" s="1"/>
  <c r="M122" i="26" s="1"/>
  <c r="M37" i="16" s="1"/>
  <c r="S146" i="1"/>
  <c r="S148" i="1" s="1"/>
  <c r="S73" i="29" s="1"/>
  <c r="BC38" i="5"/>
  <c r="BC24" i="1" s="1"/>
  <c r="BC153" i="1" s="1"/>
  <c r="Y38" i="5"/>
  <c r="Y24" i="1" s="1"/>
  <c r="Y14" i="26" s="1"/>
  <c r="Y100" i="26" s="1"/>
  <c r="AK146" i="1"/>
  <c r="AK148" i="1" s="1"/>
  <c r="AK73" i="29" s="1"/>
  <c r="X146" i="1"/>
  <c r="X148" i="1" s="1"/>
  <c r="X73" i="29" s="1"/>
  <c r="AR146" i="1"/>
  <c r="AR148" i="1" s="1"/>
  <c r="AR73" i="29" s="1"/>
  <c r="M146" i="1"/>
  <c r="M148" i="1" s="1"/>
  <c r="M73" i="29" s="1"/>
  <c r="R146" i="1"/>
  <c r="R148" i="1" s="1"/>
  <c r="R73" i="29" s="1"/>
  <c r="AM146" i="1"/>
  <c r="AM148" i="1" s="1"/>
  <c r="AM73" i="29" s="1"/>
  <c r="BG146" i="1"/>
  <c r="BG148" i="1" s="1"/>
  <c r="AC146" i="1"/>
  <c r="AC148" i="1" s="1"/>
  <c r="AC73" i="29" s="1"/>
  <c r="O146" i="1"/>
  <c r="O148" i="1" s="1"/>
  <c r="O73" i="29" s="1"/>
  <c r="AL146" i="1"/>
  <c r="AL148" i="1" s="1"/>
  <c r="AL73" i="29" s="1"/>
  <c r="Y146" i="1"/>
  <c r="Y148" i="1" s="1"/>
  <c r="Y73" i="29" s="1"/>
  <c r="AF146" i="1"/>
  <c r="AF148" i="1" s="1"/>
  <c r="AF73" i="29" s="1"/>
  <c r="AH146" i="1"/>
  <c r="AH148" i="1" s="1"/>
  <c r="AH73" i="29" s="1"/>
  <c r="BA146" i="1"/>
  <c r="BA148" i="1" s="1"/>
  <c r="Z146" i="1"/>
  <c r="Z148" i="1" s="1"/>
  <c r="Z73" i="29" s="1"/>
  <c r="N146" i="1"/>
  <c r="N148" i="1" s="1"/>
  <c r="N73" i="29" s="1"/>
  <c r="AE146" i="1"/>
  <c r="AE148" i="1" s="1"/>
  <c r="AE73" i="29" s="1"/>
  <c r="BD146" i="1"/>
  <c r="BD148" i="1" s="1"/>
  <c r="AW146" i="1"/>
  <c r="AW148" i="1" s="1"/>
  <c r="AZ146" i="1"/>
  <c r="AZ148" i="1" s="1"/>
  <c r="AA146" i="1"/>
  <c r="AA148" i="1" s="1"/>
  <c r="AA73" i="29" s="1"/>
  <c r="AV146" i="1"/>
  <c r="AV148" i="1" s="1"/>
  <c r="AG146" i="1"/>
  <c r="AG148" i="1" s="1"/>
  <c r="AG73" i="29" s="1"/>
  <c r="AT146" i="1"/>
  <c r="AT148" i="1" s="1"/>
  <c r="W146" i="1"/>
  <c r="W148" i="1" s="1"/>
  <c r="W73" i="29" s="1"/>
  <c r="AD146" i="1"/>
  <c r="AD148" i="1" s="1"/>
  <c r="AD73" i="29" s="1"/>
  <c r="AB146" i="1"/>
  <c r="AB148" i="1" s="1"/>
  <c r="AB73" i="29" s="1"/>
  <c r="AI146" i="1"/>
  <c r="AI148" i="1" s="1"/>
  <c r="AI73" i="29" s="1"/>
  <c r="AQ146" i="1"/>
  <c r="AQ148" i="1" s="1"/>
  <c r="AQ73" i="29" s="1"/>
  <c r="AS146" i="1"/>
  <c r="AS148" i="1" s="1"/>
  <c r="P146" i="1"/>
  <c r="P148" i="1" s="1"/>
  <c r="P73" i="29" s="1"/>
  <c r="AP146" i="1"/>
  <c r="AP148" i="1" s="1"/>
  <c r="AP73" i="29" s="1"/>
  <c r="V146" i="1"/>
  <c r="V148" i="1" s="1"/>
  <c r="V73" i="29" s="1"/>
  <c r="AO146" i="1"/>
  <c r="AO148" i="1" s="1"/>
  <c r="AO73" i="29" s="1"/>
  <c r="AN146" i="1"/>
  <c r="AN148" i="1" s="1"/>
  <c r="AN73" i="29" s="1"/>
  <c r="AJ146" i="1"/>
  <c r="AJ148" i="1" s="1"/>
  <c r="AJ73" i="29" s="1"/>
  <c r="BE38" i="5"/>
  <c r="BE45" i="5" s="1"/>
  <c r="BE30" i="1" s="1"/>
  <c r="Q146" i="1"/>
  <c r="Q148" i="1" s="1"/>
  <c r="Q73" i="29" s="1"/>
  <c r="L146" i="1"/>
  <c r="L148" i="1" s="1"/>
  <c r="L73" i="29" s="1"/>
  <c r="L129" i="1"/>
  <c r="AE38" i="5"/>
  <c r="AE24" i="1" s="1"/>
  <c r="AE14" i="16" s="1"/>
  <c r="BF38" i="5"/>
  <c r="BF24" i="1" s="1"/>
  <c r="BF153" i="1" s="1"/>
  <c r="P38" i="5"/>
  <c r="P45" i="5" s="1"/>
  <c r="P30" i="1" s="1"/>
  <c r="BD38" i="5"/>
  <c r="BD24" i="1" s="1"/>
  <c r="BD14" i="29" s="1"/>
  <c r="AL38" i="5"/>
  <c r="AL45" i="5" s="1"/>
  <c r="AL30" i="1" s="1"/>
  <c r="AO38" i="5"/>
  <c r="AO24" i="1" s="1"/>
  <c r="AO14" i="29" s="1"/>
  <c r="X38" i="5"/>
  <c r="X45" i="5" s="1"/>
  <c r="X30" i="1" s="1"/>
  <c r="Z38" i="5"/>
  <c r="Z45" i="5" s="1"/>
  <c r="Z30" i="1" s="1"/>
  <c r="AV38" i="5"/>
  <c r="AV24" i="1" s="1"/>
  <c r="AV163" i="1" s="1"/>
  <c r="AV165" i="1" s="1"/>
  <c r="AV101" i="15" s="1"/>
  <c r="N38" i="5"/>
  <c r="N24" i="1" s="1"/>
  <c r="N14" i="29" s="1"/>
  <c r="Q38" i="5"/>
  <c r="Q24" i="1" s="1"/>
  <c r="Q13" i="24" s="1"/>
  <c r="AT38" i="5"/>
  <c r="AT24" i="1" s="1"/>
  <c r="AT13" i="25" s="1"/>
  <c r="AD38" i="5"/>
  <c r="AD45" i="5" s="1"/>
  <c r="AD30" i="1" s="1"/>
  <c r="AG38" i="5"/>
  <c r="AG45" i="5" s="1"/>
  <c r="AG30" i="1" s="1"/>
  <c r="AM38" i="5"/>
  <c r="AM24" i="1" s="1"/>
  <c r="AM163" i="1" s="1"/>
  <c r="AM165" i="1" s="1"/>
  <c r="AM101" i="15" s="1"/>
  <c r="R38" i="5"/>
  <c r="R24" i="1" s="1"/>
  <c r="R163" i="1" s="1"/>
  <c r="R165" i="1" s="1"/>
  <c r="R101" i="15" s="1"/>
  <c r="AZ38" i="5"/>
  <c r="AZ24" i="1" s="1"/>
  <c r="AZ13" i="22" s="1"/>
  <c r="AS38" i="5"/>
  <c r="AS24" i="1" s="1"/>
  <c r="AS13" i="18" s="1"/>
  <c r="AB38" i="5"/>
  <c r="AB45" i="5" s="1"/>
  <c r="AB30" i="1" s="1"/>
  <c r="AN38" i="5"/>
  <c r="AN45" i="5" s="1"/>
  <c r="AN30" i="1" s="1"/>
  <c r="BA38" i="5"/>
  <c r="BA24" i="1" s="1"/>
  <c r="BA13" i="25" s="1"/>
  <c r="U38" i="5"/>
  <c r="U45" i="5" s="1"/>
  <c r="U30" i="1" s="1"/>
  <c r="AF38" i="5"/>
  <c r="AF24" i="1" s="1"/>
  <c r="AF220" i="1" s="1"/>
  <c r="AF32" i="16" s="1"/>
  <c r="AK38" i="5"/>
  <c r="AK24" i="1" s="1"/>
  <c r="AK13" i="24" s="1"/>
  <c r="L38" i="5"/>
  <c r="L24" i="1" s="1"/>
  <c r="L13" i="24" s="1"/>
  <c r="AJ38" i="5"/>
  <c r="AJ45" i="5" s="1"/>
  <c r="AJ30" i="1" s="1"/>
  <c r="AA38" i="5"/>
  <c r="AA24" i="1" s="1"/>
  <c r="AA163" i="1" s="1"/>
  <c r="AA165" i="1" s="1"/>
  <c r="AA101" i="15" s="1"/>
  <c r="AX38" i="5"/>
  <c r="AX24" i="1" s="1"/>
  <c r="AX13" i="24" s="1"/>
  <c r="AI38" i="5"/>
  <c r="AI24" i="1" s="1"/>
  <c r="AI13" i="24" s="1"/>
  <c r="AQ38" i="5"/>
  <c r="AQ45" i="5" s="1"/>
  <c r="AQ30" i="1" s="1"/>
  <c r="AR38" i="5"/>
  <c r="AR24" i="1" s="1"/>
  <c r="AR163" i="1" s="1"/>
  <c r="AR165" i="1" s="1"/>
  <c r="AR101" i="15" s="1"/>
  <c r="W38" i="5"/>
  <c r="W45" i="5" s="1"/>
  <c r="W30" i="1" s="1"/>
  <c r="AH38" i="5"/>
  <c r="AH24" i="1" s="1"/>
  <c r="AH14" i="29" s="1"/>
  <c r="AY38" i="5"/>
  <c r="AY24" i="1" s="1"/>
  <c r="AY14" i="29" s="1"/>
  <c r="AU38" i="5"/>
  <c r="AU24" i="1" s="1"/>
  <c r="AU14" i="29" s="1"/>
  <c r="AP38" i="5"/>
  <c r="AP24" i="1" s="1"/>
  <c r="AP163" i="1" s="1"/>
  <c r="AP165" i="1" s="1"/>
  <c r="AP101" i="15" s="1"/>
  <c r="BH38" i="5"/>
  <c r="BH24" i="1" s="1"/>
  <c r="BH13" i="24" s="1"/>
  <c r="M38" i="5"/>
  <c r="M24" i="1" s="1"/>
  <c r="M14" i="29" s="1"/>
  <c r="M16" i="1"/>
  <c r="T38" i="5"/>
  <c r="T45" i="5" s="1"/>
  <c r="T30" i="1" s="1"/>
  <c r="T16" i="1"/>
  <c r="AW38" i="5"/>
  <c r="AW24" i="1" s="1"/>
  <c r="AW14" i="16" s="1"/>
  <c r="O38" i="5"/>
  <c r="O24" i="1" s="1"/>
  <c r="O13" i="22" s="1"/>
  <c r="O16" i="1"/>
  <c r="V38" i="5"/>
  <c r="V24" i="1" s="1"/>
  <c r="V14" i="29" s="1"/>
  <c r="V16" i="1"/>
  <c r="BB38" i="5"/>
  <c r="BB24" i="1" s="1"/>
  <c r="BB14" i="29" s="1"/>
  <c r="AC38" i="5"/>
  <c r="AC24" i="1" s="1"/>
  <c r="AC14" i="16" s="1"/>
  <c r="BG38" i="5"/>
  <c r="BG24" i="1" s="1"/>
  <c r="BG13" i="14" s="1"/>
  <c r="BG16" i="1"/>
  <c r="T73" i="29"/>
  <c r="L212" i="15"/>
  <c r="L197" i="1"/>
  <c r="L25" i="18" s="1"/>
  <c r="T197" i="1"/>
  <c r="T25" i="18" s="1"/>
  <c r="R123" i="1"/>
  <c r="R127" i="1" s="1"/>
  <c r="R129" i="1" s="1"/>
  <c r="L42" i="5"/>
  <c r="M42" i="5" s="1"/>
  <c r="BB45" i="5"/>
  <c r="BB30" i="1" s="1"/>
  <c r="BD45" i="5"/>
  <c r="BD30" i="1" s="1"/>
  <c r="BD20" i="15" s="1"/>
  <c r="AW45" i="5"/>
  <c r="AW30" i="1" s="1"/>
  <c r="AW19" i="29" s="1"/>
  <c r="AX45" i="5"/>
  <c r="AX30" i="1" s="1"/>
  <c r="AZ45" i="5"/>
  <c r="AZ30" i="1" s="1"/>
  <c r="AY45" i="5"/>
  <c r="AY30" i="1" s="1"/>
  <c r="AV45" i="5"/>
  <c r="AV30" i="1" s="1"/>
  <c r="U142" i="1"/>
  <c r="AU45" i="5"/>
  <c r="AU30" i="1" s="1"/>
  <c r="AT45" i="5"/>
  <c r="AT30" i="1" s="1"/>
  <c r="AG9" i="29"/>
  <c r="AG9" i="26"/>
  <c r="AO9" i="29"/>
  <c r="AO9" i="26"/>
  <c r="BD9" i="29"/>
  <c r="BD9" i="26"/>
  <c r="BF9" i="29"/>
  <c r="BF111" i="29" s="1"/>
  <c r="BF29" i="16" s="1"/>
  <c r="BF9" i="26"/>
  <c r="BC9" i="29"/>
  <c r="BC9" i="26"/>
  <c r="AD9" i="29"/>
  <c r="AD9" i="26"/>
  <c r="AJ9" i="29"/>
  <c r="AJ9" i="26"/>
  <c r="M9" i="26"/>
  <c r="M9" i="29"/>
  <c r="M111" i="29" s="1"/>
  <c r="M29" i="16" s="1"/>
  <c r="L19" i="29"/>
  <c r="L20" i="26"/>
  <c r="AC9" i="26"/>
  <c r="AC9" i="29"/>
  <c r="X9" i="29"/>
  <c r="X9" i="26"/>
  <c r="U9" i="26"/>
  <c r="U9" i="29"/>
  <c r="O9" i="29"/>
  <c r="O9" i="26"/>
  <c r="AK9" i="29"/>
  <c r="AK9" i="26"/>
  <c r="AZ9" i="29"/>
  <c r="AZ9" i="26"/>
  <c r="AU9" i="29"/>
  <c r="AU9" i="26"/>
  <c r="BB9" i="29"/>
  <c r="BB9" i="26"/>
  <c r="AS9" i="26"/>
  <c r="AS9" i="29"/>
  <c r="BH19" i="29"/>
  <c r="BH20" i="26"/>
  <c r="Y9" i="29"/>
  <c r="Y9" i="26"/>
  <c r="R9" i="29"/>
  <c r="R9" i="26"/>
  <c r="Q9" i="29"/>
  <c r="Q9" i="26"/>
  <c r="P9" i="29"/>
  <c r="P9" i="26"/>
  <c r="Z9" i="29"/>
  <c r="Z9" i="26"/>
  <c r="M19" i="29"/>
  <c r="M20" i="26"/>
  <c r="AA9" i="29"/>
  <c r="AA9" i="26"/>
  <c r="AL9" i="29"/>
  <c r="AL9" i="26"/>
  <c r="W9" i="29"/>
  <c r="W9" i="26"/>
  <c r="AP9" i="29"/>
  <c r="AP9" i="26"/>
  <c r="BH9" i="29"/>
  <c r="BH111" i="29" s="1"/>
  <c r="BH29" i="16" s="1"/>
  <c r="BH9" i="26"/>
  <c r="AT9" i="29"/>
  <c r="AT9" i="26"/>
  <c r="AV9" i="29"/>
  <c r="AV9" i="26"/>
  <c r="AB9" i="29"/>
  <c r="AB9" i="26"/>
  <c r="V9" i="29"/>
  <c r="V9" i="26"/>
  <c r="BG9" i="29"/>
  <c r="BG111" i="29" s="1"/>
  <c r="BG29" i="16" s="1"/>
  <c r="BG9" i="26"/>
  <c r="AY9" i="29"/>
  <c r="AY9" i="26"/>
  <c r="AE9" i="29"/>
  <c r="AE9" i="26"/>
  <c r="AR9" i="29"/>
  <c r="AR9" i="26"/>
  <c r="T9" i="29"/>
  <c r="T9" i="26"/>
  <c r="BA9" i="26"/>
  <c r="BA9" i="29"/>
  <c r="N18" i="22"/>
  <c r="N19" i="29"/>
  <c r="N20" i="26"/>
  <c r="AI9" i="29"/>
  <c r="AI9" i="26"/>
  <c r="AW9" i="29"/>
  <c r="AW9" i="26"/>
  <c r="AX9" i="29"/>
  <c r="AX9" i="26"/>
  <c r="AQ9" i="29"/>
  <c r="AQ9" i="26"/>
  <c r="S9" i="29"/>
  <c r="S9" i="26"/>
  <c r="BE9" i="29"/>
  <c r="BE9" i="26"/>
  <c r="AH9" i="29"/>
  <c r="AH9" i="26"/>
  <c r="AM9" i="29"/>
  <c r="AM9" i="26"/>
  <c r="L9" i="29"/>
  <c r="L111" i="29" s="1"/>
  <c r="L9" i="26"/>
  <c r="AN9" i="29"/>
  <c r="AN9" i="26"/>
  <c r="AF9" i="29"/>
  <c r="AF9" i="26"/>
  <c r="N9" i="29"/>
  <c r="N111" i="29" s="1"/>
  <c r="N29" i="16" s="1"/>
  <c r="N9" i="26"/>
  <c r="AM294" i="15"/>
  <c r="AM248" i="15"/>
  <c r="AM254" i="15"/>
  <c r="AM288" i="15"/>
  <c r="BF254" i="15"/>
  <c r="BF294" i="15"/>
  <c r="BF248" i="15"/>
  <c r="BF288" i="15"/>
  <c r="R254" i="15"/>
  <c r="R294" i="15"/>
  <c r="R288" i="15"/>
  <c r="R248" i="15"/>
  <c r="AQ288" i="15"/>
  <c r="AQ254" i="15"/>
  <c r="AQ294" i="15"/>
  <c r="AQ248" i="15"/>
  <c r="T288" i="15"/>
  <c r="T248" i="15"/>
  <c r="T254" i="15"/>
  <c r="T294" i="15"/>
  <c r="N248" i="15"/>
  <c r="N288" i="15"/>
  <c r="N254" i="15"/>
  <c r="N294" i="15"/>
  <c r="Y254" i="15"/>
  <c r="Y294" i="15"/>
  <c r="Y248" i="15"/>
  <c r="Y288" i="15"/>
  <c r="X254" i="15"/>
  <c r="X294" i="15"/>
  <c r="X248" i="15"/>
  <c r="X288" i="15"/>
  <c r="BB254" i="15"/>
  <c r="BB288" i="15"/>
  <c r="BB294" i="15"/>
  <c r="BB248" i="15"/>
  <c r="AB288" i="15"/>
  <c r="AB254" i="15"/>
  <c r="AB294" i="15"/>
  <c r="AB248" i="15"/>
  <c r="Q254" i="15"/>
  <c r="Q294" i="15"/>
  <c r="Q248" i="15"/>
  <c r="Q288" i="15"/>
  <c r="AA288" i="15"/>
  <c r="AA254" i="15"/>
  <c r="AA294" i="15"/>
  <c r="AA248" i="15"/>
  <c r="U288" i="15"/>
  <c r="U294" i="15"/>
  <c r="U248" i="15"/>
  <c r="U254" i="15"/>
  <c r="AD248" i="15"/>
  <c r="AD288" i="15"/>
  <c r="AD254" i="15"/>
  <c r="AD294" i="15"/>
  <c r="AP248" i="15"/>
  <c r="AP254" i="15"/>
  <c r="AP294" i="15"/>
  <c r="AP288" i="15"/>
  <c r="AZ288" i="15"/>
  <c r="AZ248" i="15"/>
  <c r="AZ254" i="15"/>
  <c r="AZ294" i="15"/>
  <c r="BG254" i="15"/>
  <c r="BG294" i="15"/>
  <c r="BG288" i="15"/>
  <c r="BG248" i="15"/>
  <c r="W294" i="15"/>
  <c r="W248" i="15"/>
  <c r="W288" i="15"/>
  <c r="W254" i="15"/>
  <c r="AC254" i="15"/>
  <c r="AC288" i="15"/>
  <c r="AC294" i="15"/>
  <c r="AC248" i="15"/>
  <c r="O294" i="15"/>
  <c r="O248" i="15"/>
  <c r="O288" i="15"/>
  <c r="O254" i="15"/>
  <c r="AL248" i="15"/>
  <c r="AL288" i="15"/>
  <c r="AL254" i="15"/>
  <c r="AL294" i="15"/>
  <c r="AO254" i="15"/>
  <c r="AO294" i="15"/>
  <c r="AO248" i="15"/>
  <c r="AO288" i="15"/>
  <c r="S288" i="15"/>
  <c r="S248" i="15"/>
  <c r="S254" i="15"/>
  <c r="S294" i="15"/>
  <c r="AE294" i="15"/>
  <c r="AE288" i="15"/>
  <c r="AE248" i="15"/>
  <c r="AE254" i="15"/>
  <c r="BD294" i="15"/>
  <c r="BD248" i="15"/>
  <c r="BD288" i="15"/>
  <c r="BD254" i="15"/>
  <c r="P254" i="15"/>
  <c r="P294" i="15"/>
  <c r="P288" i="15"/>
  <c r="P248" i="15"/>
  <c r="AJ288" i="15"/>
  <c r="AJ294" i="15"/>
  <c r="AJ254" i="15"/>
  <c r="AJ248" i="15"/>
  <c r="Z254" i="15"/>
  <c r="Z248" i="15"/>
  <c r="Z294" i="15"/>
  <c r="Z288" i="15"/>
  <c r="BA288" i="15"/>
  <c r="BA294" i="15"/>
  <c r="BA248" i="15"/>
  <c r="BA254" i="15"/>
  <c r="AG254" i="15"/>
  <c r="AG294" i="15"/>
  <c r="AG248" i="15"/>
  <c r="AG288" i="15"/>
  <c r="AX254" i="15"/>
  <c r="AX294" i="15"/>
  <c r="AX248" i="15"/>
  <c r="AX288" i="15"/>
  <c r="AH254" i="15"/>
  <c r="AH294" i="15"/>
  <c r="AH248" i="15"/>
  <c r="AH288" i="15"/>
  <c r="AF254" i="15"/>
  <c r="AF294" i="15"/>
  <c r="AF248" i="15"/>
  <c r="AF288" i="15"/>
  <c r="AY248" i="15"/>
  <c r="AY254" i="15"/>
  <c r="AY294" i="15"/>
  <c r="AY288" i="15"/>
  <c r="AI288" i="15"/>
  <c r="AI294" i="15"/>
  <c r="AI248" i="15"/>
  <c r="AI254" i="15"/>
  <c r="AK288" i="15"/>
  <c r="AK294" i="15"/>
  <c r="AK254" i="15"/>
  <c r="AK248" i="15"/>
  <c r="BH288" i="15"/>
  <c r="BH294" i="15"/>
  <c r="BH254" i="15"/>
  <c r="BH248" i="15"/>
  <c r="V248" i="15"/>
  <c r="V288" i="15"/>
  <c r="V254" i="15"/>
  <c r="V294" i="15"/>
  <c r="S38" i="5"/>
  <c r="L124" i="5" a="1"/>
  <c r="L124" i="5" s="1"/>
  <c r="L51" i="1" s="1"/>
  <c r="L30" i="26" s="1"/>
  <c r="L122" i="26" s="1"/>
  <c r="L37" i="16" s="1"/>
  <c r="L123" i="5" a="1"/>
  <c r="L123" i="5" s="1"/>
  <c r="L50" i="1" s="1"/>
  <c r="L29" i="26" s="1"/>
  <c r="L121" i="26" s="1"/>
  <c r="L36" i="16" s="1"/>
  <c r="L132" i="5" a="1"/>
  <c r="L132" i="5" s="1"/>
  <c r="L59" i="1" s="1"/>
  <c r="L39" i="26" s="1"/>
  <c r="L131" i="5" a="1"/>
  <c r="L131" i="5" s="1"/>
  <c r="L58" i="1" s="1"/>
  <c r="L38" i="26" s="1"/>
  <c r="O42" i="12"/>
  <c r="L55" i="5" a="1"/>
  <c r="L55" i="5" s="1"/>
  <c r="L120" i="5" s="1" a="1"/>
  <c r="L120" i="5" s="1"/>
  <c r="M55" i="5" a="1"/>
  <c r="M55" i="5" s="1"/>
  <c r="M120" i="5" s="1" a="1"/>
  <c r="M120" i="5" s="1"/>
  <c r="M56" i="5" a="1"/>
  <c r="M56" i="5" s="1"/>
  <c r="M121" i="5" s="1" a="1"/>
  <c r="M121" i="5" s="1"/>
  <c r="N9" i="14"/>
  <c r="L147" i="12" a="1"/>
  <c r="L147" i="12" s="1"/>
  <c r="Q9" i="15"/>
  <c r="P9" i="15"/>
  <c r="T9" i="15"/>
  <c r="M288" i="15"/>
  <c r="L288" i="15"/>
  <c r="L294" i="15"/>
  <c r="M254" i="15"/>
  <c r="M248" i="15"/>
  <c r="L254" i="15"/>
  <c r="L248" i="15"/>
  <c r="Q54" i="15"/>
  <c r="T54" i="15"/>
  <c r="P54" i="15"/>
  <c r="M74" i="5" a="1"/>
  <c r="M74" i="5" s="1"/>
  <c r="M139" i="5" s="1" a="1"/>
  <c r="M139" i="5" s="1"/>
  <c r="L74" i="5" a="1"/>
  <c r="L74" i="5" s="1"/>
  <c r="L139" i="5" s="1" a="1"/>
  <c r="L139" i="5" s="1"/>
  <c r="BB9" i="16"/>
  <c r="BA9" i="15"/>
  <c r="AS9" i="18"/>
  <c r="AF9" i="22"/>
  <c r="N9" i="15"/>
  <c r="W9" i="18"/>
  <c r="O55" i="12" a="1"/>
  <c r="O55" i="12" s="1"/>
  <c r="O120" i="12" s="1" a="1"/>
  <c r="O120" i="12" s="1"/>
  <c r="O74" i="12" a="1"/>
  <c r="O74" i="12" s="1"/>
  <c r="O139" i="12" s="1" a="1"/>
  <c r="O139" i="12" s="1"/>
  <c r="M65" i="5" a="1"/>
  <c r="M65" i="5" s="1"/>
  <c r="M130" i="5" s="1" a="1"/>
  <c r="M130" i="5" s="1"/>
  <c r="L65" i="5" a="1"/>
  <c r="L65" i="5" s="1"/>
  <c r="L130" i="5" s="1" a="1"/>
  <c r="L130" i="5" s="1"/>
  <c r="O65" i="12" a="1"/>
  <c r="O65" i="12" s="1"/>
  <c r="O130" i="12" s="1" a="1"/>
  <c r="O130" i="12" s="1"/>
  <c r="N9" i="16"/>
  <c r="AF9" i="18"/>
  <c r="W9" i="24"/>
  <c r="W9" i="16"/>
  <c r="W9" i="25"/>
  <c r="Z9" i="15"/>
  <c r="AS9" i="25"/>
  <c r="AS9" i="22"/>
  <c r="BA9" i="25"/>
  <c r="AS9" i="24"/>
  <c r="AS9" i="16"/>
  <c r="BA9" i="22"/>
  <c r="AS9" i="14"/>
  <c r="BA9" i="24"/>
  <c r="BC9" i="14"/>
  <c r="AX9" i="16"/>
  <c r="AJ9" i="14"/>
  <c r="AQ9" i="22"/>
  <c r="M9" i="24"/>
  <c r="AR9" i="15"/>
  <c r="AU9" i="25"/>
  <c r="T9" i="16"/>
  <c r="BA9" i="14"/>
  <c r="AS9" i="15"/>
  <c r="L307" i="15"/>
  <c r="AL9" i="24"/>
  <c r="AF9" i="25"/>
  <c r="Z9" i="25"/>
  <c r="N9" i="24"/>
  <c r="W9" i="22"/>
  <c r="X9" i="22"/>
  <c r="AV9" i="15"/>
  <c r="AG9" i="22"/>
  <c r="U9" i="16"/>
  <c r="BA9" i="16"/>
  <c r="BA9" i="18"/>
  <c r="AF9" i="15"/>
  <c r="N9" i="22"/>
  <c r="N9" i="18"/>
  <c r="N35" i="18" s="1"/>
  <c r="Z9" i="16"/>
  <c r="N9" i="25"/>
  <c r="Z9" i="24"/>
  <c r="AF9" i="16"/>
  <c r="AL9" i="15"/>
  <c r="T9" i="18"/>
  <c r="AR9" i="25"/>
  <c r="T9" i="22"/>
  <c r="T9" i="24"/>
  <c r="BB9" i="18"/>
  <c r="T9" i="14"/>
  <c r="AA9" i="24"/>
  <c r="AR9" i="18"/>
  <c r="Z9" i="22"/>
  <c r="AR9" i="14"/>
  <c r="AA9" i="18"/>
  <c r="BB9" i="22"/>
  <c r="BB9" i="25"/>
  <c r="T9" i="25"/>
  <c r="BB9" i="24"/>
  <c r="AU9" i="15"/>
  <c r="AZ9" i="18"/>
  <c r="AU9" i="24"/>
  <c r="AZ9" i="14"/>
  <c r="AU9" i="22"/>
  <c r="AZ9" i="22"/>
  <c r="BB9" i="15"/>
  <c r="AU9" i="18"/>
  <c r="AZ9" i="25"/>
  <c r="AR9" i="24"/>
  <c r="AL9" i="18"/>
  <c r="AZ9" i="15"/>
  <c r="AU9" i="16"/>
  <c r="AZ9" i="16"/>
  <c r="AL9" i="16"/>
  <c r="AR9" i="16"/>
  <c r="BB9" i="14"/>
  <c r="AU9" i="14"/>
  <c r="AA9" i="22"/>
  <c r="AZ9" i="24"/>
  <c r="AR9" i="22"/>
  <c r="AA9" i="14"/>
  <c r="AN9" i="22"/>
  <c r="AA9" i="15"/>
  <c r="AN9" i="18"/>
  <c r="Z9" i="14"/>
  <c r="AN9" i="14"/>
  <c r="AF9" i="14"/>
  <c r="N43" i="12"/>
  <c r="N146" i="12" s="1" a="1"/>
  <c r="N146" i="12" s="1"/>
  <c r="M43" i="12"/>
  <c r="M146" i="12" s="1" a="1"/>
  <c r="M146" i="12" s="1"/>
  <c r="AF9" i="24"/>
  <c r="Z9" i="18"/>
  <c r="AL9" i="22"/>
  <c r="AN9" i="25"/>
  <c r="AN9" i="15"/>
  <c r="AL9" i="14"/>
  <c r="AA9" i="16"/>
  <c r="W9" i="15"/>
  <c r="AL9" i="25"/>
  <c r="AN9" i="24"/>
  <c r="W9" i="14"/>
  <c r="AA9" i="25"/>
  <c r="AN9" i="16"/>
  <c r="AQ9" i="16"/>
  <c r="M9" i="16"/>
  <c r="AJ9" i="24"/>
  <c r="AY9" i="16"/>
  <c r="AJ9" i="22"/>
  <c r="BC9" i="16"/>
  <c r="AY9" i="18"/>
  <c r="BC9" i="25"/>
  <c r="AD9" i="24"/>
  <c r="AJ9" i="18"/>
  <c r="AJ9" i="15"/>
  <c r="AD9" i="15"/>
  <c r="AX9" i="14"/>
  <c r="AJ9" i="16"/>
  <c r="AX9" i="15"/>
  <c r="AB9" i="15"/>
  <c r="AB9" i="16"/>
  <c r="BC9" i="15"/>
  <c r="AD9" i="16"/>
  <c r="M9" i="22"/>
  <c r="AX9" i="24"/>
  <c r="AV9" i="25"/>
  <c r="AG9" i="15"/>
  <c r="U9" i="18"/>
  <c r="AV9" i="18"/>
  <c r="AG9" i="24"/>
  <c r="AY9" i="22"/>
  <c r="BC9" i="22"/>
  <c r="AD9" i="25"/>
  <c r="U9" i="24"/>
  <c r="AQ9" i="24"/>
  <c r="M9" i="18"/>
  <c r="M35" i="18" s="1"/>
  <c r="AY9" i="14"/>
  <c r="M9" i="15"/>
  <c r="AV9" i="14"/>
  <c r="AG9" i="16"/>
  <c r="AJ9" i="25"/>
  <c r="BC9" i="18"/>
  <c r="AD9" i="18"/>
  <c r="AQ9" i="18"/>
  <c r="M9" i="25"/>
  <c r="AX9" i="18"/>
  <c r="AD9" i="22"/>
  <c r="AT9" i="15"/>
  <c r="AY9" i="24"/>
  <c r="AD9" i="14"/>
  <c r="U9" i="25"/>
  <c r="AQ9" i="15"/>
  <c r="AX9" i="22"/>
  <c r="AG9" i="18"/>
  <c r="BC9" i="24"/>
  <c r="M9" i="14"/>
  <c r="AQ9" i="14"/>
  <c r="AQ9" i="25"/>
  <c r="AY9" i="25"/>
  <c r="AY9" i="15"/>
  <c r="U9" i="22"/>
  <c r="AX9" i="25"/>
  <c r="AT9" i="22"/>
  <c r="AT9" i="16"/>
  <c r="AV9" i="16"/>
  <c r="AV9" i="22"/>
  <c r="AV9" i="24"/>
  <c r="U9" i="15"/>
  <c r="AT9" i="25"/>
  <c r="AT9" i="24"/>
  <c r="AT9" i="18"/>
  <c r="AT9" i="14"/>
  <c r="X9" i="25"/>
  <c r="X9" i="24"/>
  <c r="X9" i="14"/>
  <c r="AG9" i="25"/>
  <c r="AB9" i="22"/>
  <c r="AB9" i="25"/>
  <c r="AB9" i="24"/>
  <c r="AG9" i="14"/>
  <c r="X9" i="15"/>
  <c r="O63" i="12" a="1"/>
  <c r="O63" i="12" s="1"/>
  <c r="O128" i="12" s="1" a="1"/>
  <c r="O128" i="12" s="1"/>
  <c r="O71" i="12" a="1"/>
  <c r="O71" i="12" s="1"/>
  <c r="O136" i="12" s="1" a="1"/>
  <c r="O136" i="12" s="1"/>
  <c r="O73" i="12" a="1"/>
  <c r="O73" i="12" s="1"/>
  <c r="O138" i="12" s="1" a="1"/>
  <c r="O138" i="12" s="1"/>
  <c r="X9" i="18"/>
  <c r="AB9" i="14"/>
  <c r="O64" i="12" a="1"/>
  <c r="O64" i="12" s="1"/>
  <c r="O129" i="12" s="1" a="1"/>
  <c r="O129" i="12" s="1"/>
  <c r="U9" i="14"/>
  <c r="O57" i="12" a="1"/>
  <c r="O57" i="12" s="1"/>
  <c r="O122" i="12" s="1" a="1"/>
  <c r="O122" i="12" s="1"/>
  <c r="X9" i="16"/>
  <c r="AB9" i="18"/>
  <c r="O56" i="12" a="1"/>
  <c r="O56" i="12" s="1"/>
  <c r="O121" i="12" s="1" a="1"/>
  <c r="O121" i="12" s="1"/>
  <c r="N40" i="5"/>
  <c r="N75" i="5" s="1" a="1"/>
  <c r="N75" i="5" s="1"/>
  <c r="N140" i="5" s="1" a="1"/>
  <c r="N140" i="5" s="1"/>
  <c r="N67" i="1" s="1"/>
  <c r="N48" i="26" s="1"/>
  <c r="N93" i="26" s="1"/>
  <c r="P40" i="12"/>
  <c r="BG30" i="1"/>
  <c r="M196" i="1"/>
  <c r="M24" i="18" s="1"/>
  <c r="M50" i="18" s="1"/>
  <c r="BF30" i="1"/>
  <c r="BC30" i="1"/>
  <c r="V196" i="1"/>
  <c r="V24" i="18" s="1"/>
  <c r="BA30" i="1"/>
  <c r="AM196" i="1"/>
  <c r="AM24" i="18" s="1"/>
  <c r="U196" i="1"/>
  <c r="U24" i="18" s="1"/>
  <c r="AO196" i="1"/>
  <c r="AO24" i="18" s="1"/>
  <c r="BD196" i="1"/>
  <c r="BD24" i="18" s="1"/>
  <c r="X196" i="1"/>
  <c r="X24" i="18" s="1"/>
  <c r="AF196" i="1"/>
  <c r="AF24" i="18" s="1"/>
  <c r="AD196" i="1"/>
  <c r="AD24" i="18" s="1"/>
  <c r="AZ196" i="1"/>
  <c r="AZ24" i="18" s="1"/>
  <c r="AW196" i="1"/>
  <c r="AW24" i="18" s="1"/>
  <c r="BB196" i="1"/>
  <c r="BB24" i="18" s="1"/>
  <c r="R196" i="1"/>
  <c r="R24" i="18" s="1"/>
  <c r="BH196" i="1"/>
  <c r="BH24" i="18" s="1"/>
  <c r="AN196" i="1"/>
  <c r="AN24" i="18" s="1"/>
  <c r="W196" i="1"/>
  <c r="W24" i="18" s="1"/>
  <c r="AJ196" i="1"/>
  <c r="AJ24" i="18" s="1"/>
  <c r="AY196" i="1"/>
  <c r="AY24" i="18" s="1"/>
  <c r="AX196" i="1"/>
  <c r="AX24" i="18" s="1"/>
  <c r="AG196" i="1"/>
  <c r="AG24" i="18" s="1"/>
  <c r="P196" i="1"/>
  <c r="P24" i="18" s="1"/>
  <c r="BG196" i="1"/>
  <c r="BG24" i="18" s="1"/>
  <c r="M25" i="1"/>
  <c r="AH196" i="1"/>
  <c r="AH24" i="18" s="1"/>
  <c r="AV196" i="1"/>
  <c r="AV24" i="18" s="1"/>
  <c r="BA196" i="1"/>
  <c r="BA24" i="18" s="1"/>
  <c r="AS196" i="1"/>
  <c r="AS24" i="18" s="1"/>
  <c r="BF196" i="1"/>
  <c r="BF24" i="18" s="1"/>
  <c r="AP196" i="1"/>
  <c r="AP24" i="18" s="1"/>
  <c r="Y196" i="1"/>
  <c r="Y24" i="18" s="1"/>
  <c r="AB196" i="1"/>
  <c r="AB24" i="18" s="1"/>
  <c r="AE196" i="1"/>
  <c r="AE24" i="18" s="1"/>
  <c r="AI196" i="1"/>
  <c r="AI24" i="18" s="1"/>
  <c r="T196" i="1"/>
  <c r="T24" i="18" s="1"/>
  <c r="L196" i="1"/>
  <c r="L24" i="18" s="1"/>
  <c r="AQ196" i="1"/>
  <c r="AQ24" i="18" s="1"/>
  <c r="Q196" i="1"/>
  <c r="Q24" i="18" s="1"/>
  <c r="AT196" i="1"/>
  <c r="AT24" i="18" s="1"/>
  <c r="Z196" i="1"/>
  <c r="Z24" i="18" s="1"/>
  <c r="N20" i="16"/>
  <c r="N18" i="14"/>
  <c r="N20" i="15"/>
  <c r="N18" i="18"/>
  <c r="Q9" i="16"/>
  <c r="Q9" i="18"/>
  <c r="Q9" i="22"/>
  <c r="Q9" i="14"/>
  <c r="Q9" i="24"/>
  <c r="Q9" i="25"/>
  <c r="AC9" i="24"/>
  <c r="AC9" i="16"/>
  <c r="AC9" i="15"/>
  <c r="AC9" i="18"/>
  <c r="AC9" i="22"/>
  <c r="AC9" i="14"/>
  <c r="AC9" i="25"/>
  <c r="O196" i="1"/>
  <c r="O24" i="18" s="1"/>
  <c r="BC196" i="1"/>
  <c r="BC24" i="18" s="1"/>
  <c r="AL196" i="1"/>
  <c r="AL24" i="18" s="1"/>
  <c r="BE196" i="1"/>
  <c r="BE24" i="18" s="1"/>
  <c r="S9" i="22"/>
  <c r="S9" i="16"/>
  <c r="S9" i="15"/>
  <c r="S9" i="14"/>
  <c r="S9" i="18"/>
  <c r="S9" i="25"/>
  <c r="S9" i="24"/>
  <c r="BG9" i="18"/>
  <c r="BG35" i="18" s="1"/>
  <c r="BG9" i="16"/>
  <c r="BG9" i="22"/>
  <c r="BG9" i="14"/>
  <c r="BG9" i="24"/>
  <c r="BG9" i="25"/>
  <c r="BG9" i="15"/>
  <c r="BD9" i="16"/>
  <c r="BD9" i="22"/>
  <c r="BD9" i="14"/>
  <c r="BD9" i="24"/>
  <c r="BD9" i="18"/>
  <c r="BD9" i="25"/>
  <c r="BD9" i="15"/>
  <c r="BH9" i="16"/>
  <c r="BH9" i="25"/>
  <c r="BH9" i="22"/>
  <c r="BH9" i="18"/>
  <c r="BH35" i="18" s="1"/>
  <c r="BH9" i="14"/>
  <c r="BH9" i="15"/>
  <c r="BH9" i="24"/>
  <c r="S196" i="1"/>
  <c r="S24" i="18" s="1"/>
  <c r="L25" i="1"/>
  <c r="BE9" i="22"/>
  <c r="BE9" i="25"/>
  <c r="BE9" i="18"/>
  <c r="BE9" i="16"/>
  <c r="BE9" i="14"/>
  <c r="BE9" i="24"/>
  <c r="BE9" i="15"/>
  <c r="R9" i="16"/>
  <c r="R9" i="22"/>
  <c r="R9" i="14"/>
  <c r="R9" i="15"/>
  <c r="R9" i="18"/>
  <c r="R9" i="24"/>
  <c r="R9" i="25"/>
  <c r="AP9" i="16"/>
  <c r="AP9" i="15"/>
  <c r="AP9" i="18"/>
  <c r="AP9" i="14"/>
  <c r="AP9" i="22"/>
  <c r="AP9" i="24"/>
  <c r="AP9" i="25"/>
  <c r="AW9" i="16"/>
  <c r="AW9" i="15"/>
  <c r="AW9" i="14"/>
  <c r="AW9" i="24"/>
  <c r="AW9" i="25"/>
  <c r="AW9" i="22"/>
  <c r="AW9" i="18"/>
  <c r="AE9" i="14"/>
  <c r="AE9" i="25"/>
  <c r="AE9" i="18"/>
  <c r="AE9" i="16"/>
  <c r="AE9" i="15"/>
  <c r="AE9" i="22"/>
  <c r="AE9" i="24"/>
  <c r="P9" i="18"/>
  <c r="P9" i="16"/>
  <c r="P9" i="22"/>
  <c r="P9" i="14"/>
  <c r="P9" i="24"/>
  <c r="P9" i="25"/>
  <c r="N196" i="1"/>
  <c r="N24" i="18" s="1"/>
  <c r="N50" i="18" s="1"/>
  <c r="BH20" i="16"/>
  <c r="BH18" i="22"/>
  <c r="BH18" i="14"/>
  <c r="BH20" i="15"/>
  <c r="BH18" i="18"/>
  <c r="AO9" i="18"/>
  <c r="AO9" i="25"/>
  <c r="AO9" i="15"/>
  <c r="AO9" i="24"/>
  <c r="AO9" i="16"/>
  <c r="AO9" i="22"/>
  <c r="AO9" i="14"/>
  <c r="V9" i="18"/>
  <c r="V9" i="25"/>
  <c r="V9" i="22"/>
  <c r="V9" i="16"/>
  <c r="V9" i="24"/>
  <c r="V9" i="15"/>
  <c r="V9" i="14"/>
  <c r="L9" i="16"/>
  <c r="L9" i="25"/>
  <c r="L133" i="15"/>
  <c r="L9" i="18"/>
  <c r="L35" i="18" s="1"/>
  <c r="L9" i="22"/>
  <c r="L9" i="24"/>
  <c r="L9" i="14"/>
  <c r="AI9" i="14"/>
  <c r="AI9" i="24"/>
  <c r="AI9" i="16"/>
  <c r="AI9" i="18"/>
  <c r="AI9" i="22"/>
  <c r="AI9" i="25"/>
  <c r="AI9" i="15"/>
  <c r="AK196" i="1"/>
  <c r="AK24" i="18" s="1"/>
  <c r="AC196" i="1"/>
  <c r="AC24" i="18" s="1"/>
  <c r="AA196" i="1"/>
  <c r="AA24" i="18" s="1"/>
  <c r="BF9" i="14"/>
  <c r="BF9" i="18"/>
  <c r="BF35" i="18" s="1"/>
  <c r="BF9" i="16"/>
  <c r="BF9" i="25"/>
  <c r="BF9" i="15"/>
  <c r="BF9" i="22"/>
  <c r="BF9" i="24"/>
  <c r="L20" i="16"/>
  <c r="L18" i="22"/>
  <c r="L18" i="14"/>
  <c r="L20" i="15"/>
  <c r="L18" i="18"/>
  <c r="AR196" i="1"/>
  <c r="AR24" i="18" s="1"/>
  <c r="AU196" i="1"/>
  <c r="AU24" i="18" s="1"/>
  <c r="M20" i="16"/>
  <c r="M20" i="15"/>
  <c r="M18" i="18"/>
  <c r="M18" i="22"/>
  <c r="M18" i="14"/>
  <c r="Y9" i="16"/>
  <c r="Y9" i="14"/>
  <c r="Y9" i="22"/>
  <c r="Y9" i="15"/>
  <c r="Y9" i="25"/>
  <c r="Y9" i="18"/>
  <c r="Y9" i="24"/>
  <c r="AH9" i="18"/>
  <c r="AH9" i="25"/>
  <c r="AH9" i="22"/>
  <c r="AH9" i="15"/>
  <c r="AH9" i="24"/>
  <c r="AH9" i="16"/>
  <c r="AH9" i="14"/>
  <c r="AM9" i="16"/>
  <c r="AM9" i="22"/>
  <c r="AM9" i="25"/>
  <c r="AM9" i="18"/>
  <c r="AM9" i="15"/>
  <c r="AM9" i="14"/>
  <c r="AM9" i="24"/>
  <c r="O9" i="15"/>
  <c r="O9" i="24"/>
  <c r="O9" i="16"/>
  <c r="O9" i="18"/>
  <c r="O9" i="14"/>
  <c r="O9" i="25"/>
  <c r="O9" i="22"/>
  <c r="AK9" i="15"/>
  <c r="AK9" i="14"/>
  <c r="AK9" i="16"/>
  <c r="AK9" i="22"/>
  <c r="AK9" i="18"/>
  <c r="AK9" i="24"/>
  <c r="AK9" i="25"/>
  <c r="L57" i="5" a="1"/>
  <c r="L57" i="5" s="1"/>
  <c r="L122" i="5" s="1" a="1"/>
  <c r="L122" i="5" s="1"/>
  <c r="L64" i="5" a="1"/>
  <c r="L64" i="5" s="1"/>
  <c r="L129" i="5" s="1" a="1"/>
  <c r="L129" i="5" s="1"/>
  <c r="L71" i="5" a="1"/>
  <c r="L71" i="5" s="1"/>
  <c r="L136" i="5" s="1" a="1"/>
  <c r="L136" i="5" s="1"/>
  <c r="M73" i="5" a="1"/>
  <c r="M73" i="5" s="1"/>
  <c r="M138" i="5" s="1" a="1"/>
  <c r="M138" i="5" s="1"/>
  <c r="L56" i="5" a="1"/>
  <c r="L56" i="5" s="1"/>
  <c r="L121" i="5" s="1" a="1"/>
  <c r="L121" i="5" s="1"/>
  <c r="L73" i="5" a="1"/>
  <c r="L73" i="5" s="1"/>
  <c r="L138" i="5" s="1" a="1"/>
  <c r="L138" i="5" s="1"/>
  <c r="L63" i="5" a="1"/>
  <c r="L63" i="5" s="1"/>
  <c r="L128" i="5" s="1" a="1"/>
  <c r="L128" i="5" s="1"/>
  <c r="AN197" i="1"/>
  <c r="AN25" i="18" s="1"/>
  <c r="AX197" i="1"/>
  <c r="AX25" i="18" s="1"/>
  <c r="BH197" i="1"/>
  <c r="BH25" i="18" s="1"/>
  <c r="M71" i="5" a="1"/>
  <c r="M71" i="5" s="1"/>
  <c r="M136" i="5" s="1" a="1"/>
  <c r="M136" i="5" s="1"/>
  <c r="M57" i="5" a="1"/>
  <c r="M57" i="5" s="1"/>
  <c r="M122" i="5" s="1" a="1"/>
  <c r="M122" i="5" s="1"/>
  <c r="M63" i="5" a="1"/>
  <c r="M63" i="5" s="1"/>
  <c r="M128" i="5" s="1" a="1"/>
  <c r="M128" i="5" s="1"/>
  <c r="M64" i="5" a="1"/>
  <c r="M64" i="5" s="1"/>
  <c r="M129" i="5" s="1" a="1"/>
  <c r="M129" i="5" s="1"/>
  <c r="U197" i="1"/>
  <c r="U25" i="18" s="1"/>
  <c r="AI197" i="1"/>
  <c r="AI25" i="18" s="1"/>
  <c r="AJ197" i="1"/>
  <c r="AJ25" i="18" s="1"/>
  <c r="Y197" i="1"/>
  <c r="Y25" i="18" s="1"/>
  <c r="BG54" i="15"/>
  <c r="BG29" i="18"/>
  <c r="AF54" i="15"/>
  <c r="AF29" i="18"/>
  <c r="AV54" i="15"/>
  <c r="AV29" i="18"/>
  <c r="AX54" i="15"/>
  <c r="AX29" i="18"/>
  <c r="S54" i="15"/>
  <c r="S29" i="18"/>
  <c r="Z54" i="15"/>
  <c r="Z29" i="18"/>
  <c r="R54" i="15"/>
  <c r="R29" i="18"/>
  <c r="AI54" i="15"/>
  <c r="AI29" i="18"/>
  <c r="AH54" i="15"/>
  <c r="AH29" i="18"/>
  <c r="BD54" i="15"/>
  <c r="BD29" i="18"/>
  <c r="N54" i="15"/>
  <c r="N29" i="18"/>
  <c r="X54" i="15"/>
  <c r="X29" i="18"/>
  <c r="AE54" i="15"/>
  <c r="AE29" i="18"/>
  <c r="Q29" i="18"/>
  <c r="T29" i="18"/>
  <c r="L54" i="15"/>
  <c r="L29" i="18"/>
  <c r="BH54" i="15"/>
  <c r="BH29" i="18"/>
  <c r="AC54" i="15"/>
  <c r="AC29" i="18"/>
  <c r="AZ54" i="15"/>
  <c r="AZ29" i="18"/>
  <c r="AP54" i="15"/>
  <c r="AP29" i="18"/>
  <c r="AT54" i="15"/>
  <c r="AT29" i="18"/>
  <c r="AA54" i="15"/>
  <c r="AA29" i="18"/>
  <c r="BA54" i="15"/>
  <c r="BA29" i="18"/>
  <c r="AN54" i="15"/>
  <c r="AN29" i="18"/>
  <c r="Y54" i="15"/>
  <c r="Y29" i="18"/>
  <c r="BC54" i="15"/>
  <c r="BC29" i="18"/>
  <c r="AM54" i="15"/>
  <c r="AM29" i="18"/>
  <c r="M54" i="15"/>
  <c r="M29" i="18"/>
  <c r="AS54" i="15"/>
  <c r="AS29" i="18"/>
  <c r="AW54" i="15"/>
  <c r="AW29" i="18"/>
  <c r="AY54" i="15"/>
  <c r="AY29" i="18"/>
  <c r="AG54" i="15"/>
  <c r="AG29" i="18"/>
  <c r="AQ54" i="15"/>
  <c r="AQ29" i="18"/>
  <c r="V54" i="15"/>
  <c r="V29" i="18"/>
  <c r="O54" i="15"/>
  <c r="O29" i="18"/>
  <c r="AB54" i="15"/>
  <c r="AB29" i="18"/>
  <c r="AD54" i="15"/>
  <c r="AD29" i="18"/>
  <c r="BF54" i="15"/>
  <c r="BF29" i="18"/>
  <c r="BB54" i="15"/>
  <c r="BB29" i="18"/>
  <c r="AJ54" i="15"/>
  <c r="AJ29" i="18"/>
  <c r="AR54" i="15"/>
  <c r="AR29" i="18"/>
  <c r="P29" i="18"/>
  <c r="BE54" i="15"/>
  <c r="BE29" i="18"/>
  <c r="AK54" i="15"/>
  <c r="AK29" i="18"/>
  <c r="U54" i="15"/>
  <c r="U29" i="18"/>
  <c r="AO54" i="15"/>
  <c r="AO29" i="18"/>
  <c r="AU54" i="15"/>
  <c r="AU29" i="18"/>
  <c r="W54" i="15"/>
  <c r="W29" i="18"/>
  <c r="AL54" i="15"/>
  <c r="AL29" i="18"/>
  <c r="B155" i="5"/>
  <c r="B181" i="5" s="1"/>
  <c r="C126" i="5"/>
  <c r="C134" i="5" s="1"/>
  <c r="M105" i="26" l="1"/>
  <c r="L105" i="26"/>
  <c r="L93" i="26"/>
  <c r="L104" i="26"/>
  <c r="P75" i="12" a="1"/>
  <c r="P75" i="12" s="1"/>
  <c r="P140" i="12" s="1" a="1"/>
  <c r="P140" i="12" s="1"/>
  <c r="Y13" i="18"/>
  <c r="Y220" i="1"/>
  <c r="Y32" i="16" s="1"/>
  <c r="Y13" i="14"/>
  <c r="Y153" i="1"/>
  <c r="Y14" i="29"/>
  <c r="BE24" i="1"/>
  <c r="BE15" i="15" s="1"/>
  <c r="P124" i="12" a="1"/>
  <c r="P124" i="12" s="1"/>
  <c r="P131" i="12" a="1"/>
  <c r="P131" i="12" s="1"/>
  <c r="P132" i="12" a="1"/>
  <c r="P132" i="12" s="1"/>
  <c r="P123" i="12" a="1"/>
  <c r="P123" i="12" s="1"/>
  <c r="AE45" i="5"/>
  <c r="AE30" i="1" s="1"/>
  <c r="AE18" i="14" s="1"/>
  <c r="BC13" i="25"/>
  <c r="P72" i="12" a="1"/>
  <c r="P72" i="12" s="1"/>
  <c r="P137" i="12" s="1" a="1"/>
  <c r="P137" i="12" s="1"/>
  <c r="BC15" i="15"/>
  <c r="BC13" i="18"/>
  <c r="BC13" i="22"/>
  <c r="BC13" i="14"/>
  <c r="BC220" i="1"/>
  <c r="BC32" i="16" s="1"/>
  <c r="BC14" i="26"/>
  <c r="BC114" i="26" s="1"/>
  <c r="BC33" i="16" s="1"/>
  <c r="BC163" i="1"/>
  <c r="BC165" i="1" s="1"/>
  <c r="BC101" i="15" s="1"/>
  <c r="BC14" i="29"/>
  <c r="BC13" i="24"/>
  <c r="BC14" i="16"/>
  <c r="N72" i="5" a="1"/>
  <c r="N72" i="5" s="1"/>
  <c r="N137" i="5" s="1" a="1"/>
  <c r="N137" i="5" s="1"/>
  <c r="N131" i="5" a="1"/>
  <c r="N131" i="5" s="1"/>
  <c r="N58" i="1" s="1"/>
  <c r="N38" i="26" s="1"/>
  <c r="N104" i="26" s="1"/>
  <c r="N124" i="5" a="1"/>
  <c r="N124" i="5" s="1"/>
  <c r="N51" i="1" s="1"/>
  <c r="N30" i="26" s="1"/>
  <c r="N122" i="26" s="1"/>
  <c r="N37" i="16" s="1"/>
  <c r="N123" i="5" a="1"/>
  <c r="N123" i="5" s="1"/>
  <c r="N50" i="1" s="1"/>
  <c r="N29" i="26" s="1"/>
  <c r="N121" i="26" s="1"/>
  <c r="N36" i="16" s="1"/>
  <c r="N132" i="5" a="1"/>
  <c r="N132" i="5" s="1"/>
  <c r="N59" i="1" s="1"/>
  <c r="N39" i="26" s="1"/>
  <c r="N105" i="26" s="1"/>
  <c r="U146" i="1"/>
  <c r="U148" i="1" s="1"/>
  <c r="U73" i="29" s="1"/>
  <c r="AM13" i="24"/>
  <c r="N153" i="1"/>
  <c r="Y15" i="15"/>
  <c r="Y45" i="5"/>
  <c r="Y30" i="1" s="1"/>
  <c r="Y20" i="16" s="1"/>
  <c r="Y13" i="22"/>
  <c r="Y14" i="16"/>
  <c r="Y163" i="1"/>
  <c r="Y165" i="1" s="1"/>
  <c r="Y101" i="15" s="1"/>
  <c r="AS45" i="5"/>
  <c r="AS30" i="1" s="1"/>
  <c r="AS20" i="26" s="1"/>
  <c r="Y13" i="24"/>
  <c r="Y13" i="25"/>
  <c r="AD24" i="1"/>
  <c r="AD220" i="1" s="1"/>
  <c r="AD32" i="16" s="1"/>
  <c r="N13" i="18"/>
  <c r="O13" i="25"/>
  <c r="N14" i="16"/>
  <c r="P24" i="1"/>
  <c r="P220" i="1" s="1"/>
  <c r="P32" i="16" s="1"/>
  <c r="M13" i="25"/>
  <c r="R45" i="5"/>
  <c r="R30" i="1" s="1"/>
  <c r="R19" i="29" s="1"/>
  <c r="AH45" i="5"/>
  <c r="AH30" i="1" s="1"/>
  <c r="AH19" i="29" s="1"/>
  <c r="Z24" i="1"/>
  <c r="Z163" i="1" s="1"/>
  <c r="Z165" i="1" s="1"/>
  <c r="Z101" i="15" s="1"/>
  <c r="X24" i="1"/>
  <c r="X13" i="24" s="1"/>
  <c r="U24" i="1"/>
  <c r="U13" i="18" s="1"/>
  <c r="M13" i="22"/>
  <c r="AL24" i="1"/>
  <c r="AL153" i="1" s="1"/>
  <c r="M13" i="14"/>
  <c r="Q153" i="1"/>
  <c r="AM13" i="14"/>
  <c r="N163" i="1"/>
  <c r="N165" i="1" s="1"/>
  <c r="N101" i="15" s="1"/>
  <c r="AM14" i="26"/>
  <c r="AM114" i="26" s="1"/>
  <c r="AM33" i="16" s="1"/>
  <c r="AM45" i="5"/>
  <c r="AM30" i="1" s="1"/>
  <c r="AM20" i="15" s="1"/>
  <c r="AO13" i="24"/>
  <c r="AM13" i="22"/>
  <c r="M13" i="24"/>
  <c r="M13" i="18"/>
  <c r="N13" i="22"/>
  <c r="BB15" i="15"/>
  <c r="N15" i="15"/>
  <c r="AO13" i="22"/>
  <c r="N13" i="25"/>
  <c r="AM13" i="25"/>
  <c r="AO13" i="25"/>
  <c r="AJ24" i="1"/>
  <c r="AJ14" i="26" s="1"/>
  <c r="AY13" i="18"/>
  <c r="AV153" i="1"/>
  <c r="AU220" i="1"/>
  <c r="AU32" i="16" s="1"/>
  <c r="AW13" i="25"/>
  <c r="AW13" i="14"/>
  <c r="AY13" i="14"/>
  <c r="AE13" i="24"/>
  <c r="AE220" i="1"/>
  <c r="AE32" i="16" s="1"/>
  <c r="AZ15" i="15"/>
  <c r="AY15" i="15"/>
  <c r="AZ13" i="24"/>
  <c r="AE13" i="22"/>
  <c r="AE15" i="15"/>
  <c r="AE163" i="1"/>
  <c r="AE165" i="1" s="1"/>
  <c r="AE101" i="15" s="1"/>
  <c r="AE13" i="25"/>
  <c r="AE153" i="1"/>
  <c r="AE14" i="26"/>
  <c r="AE100" i="26" s="1"/>
  <c r="AE13" i="14"/>
  <c r="AE13" i="18"/>
  <c r="AE14" i="29"/>
  <c r="AZ14" i="16"/>
  <c r="AZ163" i="1"/>
  <c r="AZ165" i="1" s="1"/>
  <c r="AZ101" i="15" s="1"/>
  <c r="AM220" i="1"/>
  <c r="AM32" i="16" s="1"/>
  <c r="L14" i="29"/>
  <c r="L163" i="1"/>
  <c r="L165" i="1" s="1"/>
  <c r="L101" i="15" s="1"/>
  <c r="AP13" i="18"/>
  <c r="AM13" i="18"/>
  <c r="N13" i="24"/>
  <c r="AM14" i="16"/>
  <c r="N220" i="1"/>
  <c r="N32" i="16" s="1"/>
  <c r="AM14" i="29"/>
  <c r="AM15" i="15"/>
  <c r="N13" i="14"/>
  <c r="AM153" i="1"/>
  <c r="M15" i="15"/>
  <c r="M224" i="1"/>
  <c r="M34" i="16" s="1"/>
  <c r="M14" i="26"/>
  <c r="M100" i="26" s="1"/>
  <c r="M106" i="26" s="1"/>
  <c r="N14" i="26"/>
  <c r="N114" i="26" s="1"/>
  <c r="N33" i="16" s="1"/>
  <c r="M153" i="1"/>
  <c r="M14" i="16"/>
  <c r="M220" i="1"/>
  <c r="M32" i="16" s="1"/>
  <c r="AI220" i="1"/>
  <c r="AI32" i="16" s="1"/>
  <c r="BD163" i="1"/>
  <c r="BD165" i="1" s="1"/>
  <c r="BD101" i="15" s="1"/>
  <c r="BD14" i="16"/>
  <c r="BD13" i="25"/>
  <c r="BH13" i="14"/>
  <c r="BD13" i="22"/>
  <c r="BD153" i="1"/>
  <c r="BD13" i="18"/>
  <c r="BD13" i="24"/>
  <c r="BD15" i="15"/>
  <c r="BD14" i="26"/>
  <c r="BD114" i="26" s="1"/>
  <c r="BD33" i="16" s="1"/>
  <c r="BD13" i="14"/>
  <c r="BD220" i="1"/>
  <c r="BD32" i="16" s="1"/>
  <c r="BF13" i="22"/>
  <c r="AS163" i="1"/>
  <c r="AS165" i="1" s="1"/>
  <c r="AS101" i="15" s="1"/>
  <c r="BF13" i="14"/>
  <c r="AV13" i="24"/>
  <c r="AV13" i="22"/>
  <c r="AK220" i="1"/>
  <c r="AK32" i="16" s="1"/>
  <c r="AS14" i="26"/>
  <c r="AS114" i="26" s="1"/>
  <c r="AS33" i="16" s="1"/>
  <c r="AV14" i="16"/>
  <c r="AV15" i="15"/>
  <c r="AV13" i="18"/>
  <c r="AV220" i="1"/>
  <c r="AV32" i="16" s="1"/>
  <c r="AV14" i="26"/>
  <c r="AV100" i="26" s="1"/>
  <c r="AK14" i="26"/>
  <c r="AK114" i="26" s="1"/>
  <c r="AK33" i="16" s="1"/>
  <c r="AV14" i="29"/>
  <c r="BF13" i="25"/>
  <c r="BF13" i="24"/>
  <c r="AU14" i="16"/>
  <c r="AV13" i="14"/>
  <c r="BF220" i="1"/>
  <c r="BF32" i="16" s="1"/>
  <c r="BF163" i="1"/>
  <c r="BF165" i="1" s="1"/>
  <c r="BF101" i="15" s="1"/>
  <c r="BF14" i="26"/>
  <c r="BF100" i="26" s="1"/>
  <c r="BF14" i="16"/>
  <c r="BF14" i="29"/>
  <c r="BF13" i="18"/>
  <c r="AK13" i="25"/>
  <c r="BF15" i="15"/>
  <c r="AV13" i="25"/>
  <c r="AT13" i="14"/>
  <c r="AT13" i="18"/>
  <c r="AT15" i="15"/>
  <c r="BA153" i="1"/>
  <c r="R153" i="1"/>
  <c r="AT14" i="16"/>
  <c r="AT220" i="1"/>
  <c r="AT32" i="16" s="1"/>
  <c r="AT13" i="22"/>
  <c r="BA13" i="18"/>
  <c r="BA14" i="16"/>
  <c r="AT163" i="1"/>
  <c r="AT165" i="1" s="1"/>
  <c r="AT101" i="15" s="1"/>
  <c r="R14" i="29"/>
  <c r="BG220" i="1"/>
  <c r="BG32" i="16" s="1"/>
  <c r="AX153" i="1"/>
  <c r="AT13" i="24"/>
  <c r="BA13" i="14"/>
  <c r="AT153" i="1"/>
  <c r="AT14" i="26"/>
  <c r="AT100" i="26" s="1"/>
  <c r="BA13" i="22"/>
  <c r="AT14" i="29"/>
  <c r="R220" i="1"/>
  <c r="R32" i="16" s="1"/>
  <c r="BA14" i="26"/>
  <c r="BA100" i="26" s="1"/>
  <c r="AX220" i="1"/>
  <c r="AX32" i="16" s="1"/>
  <c r="AX14" i="29"/>
  <c r="BG13" i="18"/>
  <c r="AH13" i="14"/>
  <c r="AX13" i="14"/>
  <c r="BG13" i="22"/>
  <c r="AH13" i="18"/>
  <c r="BG14" i="16"/>
  <c r="AX15" i="15"/>
  <c r="BG153" i="1"/>
  <c r="AH163" i="1"/>
  <c r="AH165" i="1" s="1"/>
  <c r="AH101" i="15" s="1"/>
  <c r="AX14" i="16"/>
  <c r="AH14" i="16"/>
  <c r="AH13" i="22"/>
  <c r="BB153" i="1"/>
  <c r="AX13" i="18"/>
  <c r="AO220" i="1"/>
  <c r="AO32" i="16" s="1"/>
  <c r="AX163" i="1"/>
  <c r="AX165" i="1" s="1"/>
  <c r="AX101" i="15" s="1"/>
  <c r="AH153" i="1"/>
  <c r="AX13" i="22"/>
  <c r="BG163" i="1"/>
  <c r="BG165" i="1" s="1"/>
  <c r="BG101" i="15" s="1"/>
  <c r="AO163" i="1"/>
  <c r="AO165" i="1" s="1"/>
  <c r="AO101" i="15" s="1"/>
  <c r="AX14" i="26"/>
  <c r="AX100" i="26" s="1"/>
  <c r="AH13" i="24"/>
  <c r="AO13" i="18"/>
  <c r="AO13" i="14"/>
  <c r="AX13" i="25"/>
  <c r="BG14" i="26"/>
  <c r="BG114" i="26" s="1"/>
  <c r="BG33" i="16" s="1"/>
  <c r="AH13" i="25"/>
  <c r="BG13" i="25"/>
  <c r="BG13" i="24"/>
  <c r="AO14" i="16"/>
  <c r="AH220" i="1"/>
  <c r="AH32" i="16" s="1"/>
  <c r="BG14" i="29"/>
  <c r="AH14" i="26"/>
  <c r="AH114" i="26" s="1"/>
  <c r="AH33" i="16" s="1"/>
  <c r="AH15" i="15"/>
  <c r="AO15" i="15"/>
  <c r="BG15" i="15"/>
  <c r="AO153" i="1"/>
  <c r="AO14" i="26"/>
  <c r="AO114" i="26" s="1"/>
  <c r="AO33" i="16" s="1"/>
  <c r="AO45" i="5"/>
  <c r="AO30" i="1" s="1"/>
  <c r="AO20" i="15" s="1"/>
  <c r="AB24" i="1"/>
  <c r="AB14" i="16" s="1"/>
  <c r="AR13" i="25"/>
  <c r="M163" i="1"/>
  <c r="M165" i="1" s="1"/>
  <c r="M101" i="15" s="1"/>
  <c r="AP14" i="29"/>
  <c r="AR14" i="29"/>
  <c r="AR45" i="5"/>
  <c r="AR30" i="1" s="1"/>
  <c r="AR18" i="14" s="1"/>
  <c r="AP13" i="24"/>
  <c r="AP13" i="25"/>
  <c r="AP14" i="16"/>
  <c r="AG24" i="1"/>
  <c r="AG13" i="14" s="1"/>
  <c r="L13" i="18"/>
  <c r="L14" i="26"/>
  <c r="L114" i="26" s="1"/>
  <c r="L33" i="16" s="1"/>
  <c r="Q13" i="22"/>
  <c r="Q13" i="18"/>
  <c r="Q14" i="26"/>
  <c r="Q100" i="26" s="1"/>
  <c r="BB13" i="18"/>
  <c r="AN24" i="1"/>
  <c r="AN13" i="25" s="1"/>
  <c r="Q220" i="1"/>
  <c r="Q32" i="16" s="1"/>
  <c r="Q14" i="16"/>
  <c r="Q15" i="15"/>
  <c r="Q14" i="29"/>
  <c r="BH153" i="1"/>
  <c r="Q13" i="14"/>
  <c r="Q45" i="5"/>
  <c r="Q30" i="1" s="1"/>
  <c r="Q20" i="26" s="1"/>
  <c r="Q13" i="25"/>
  <c r="V220" i="1"/>
  <c r="V32" i="16" s="1"/>
  <c r="BH220" i="1"/>
  <c r="BH32" i="16" s="1"/>
  <c r="Q163" i="1"/>
  <c r="Q165" i="1" s="1"/>
  <c r="Q101" i="15" s="1"/>
  <c r="BB14" i="16"/>
  <c r="BA13" i="24"/>
  <c r="BA15" i="15"/>
  <c r="AF13" i="22"/>
  <c r="AI153" i="1"/>
  <c r="R13" i="22"/>
  <c r="AI13" i="22"/>
  <c r="BA163" i="1"/>
  <c r="BA165" i="1" s="1"/>
  <c r="BA101" i="15" s="1"/>
  <c r="AY13" i="25"/>
  <c r="AZ13" i="25"/>
  <c r="R14" i="16"/>
  <c r="R13" i="25"/>
  <c r="R13" i="24"/>
  <c r="BA220" i="1"/>
  <c r="BA32" i="16" s="1"/>
  <c r="R14" i="26"/>
  <c r="R114" i="26" s="1"/>
  <c r="R33" i="16" s="1"/>
  <c r="BA14" i="29"/>
  <c r="AZ13" i="18"/>
  <c r="AI163" i="1"/>
  <c r="AI165" i="1" s="1"/>
  <c r="AI101" i="15" s="1"/>
  <c r="AF45" i="5"/>
  <c r="AF30" i="1" s="1"/>
  <c r="AF18" i="18" s="1"/>
  <c r="AY13" i="24"/>
  <c r="AY14" i="16"/>
  <c r="R13" i="14"/>
  <c r="AW13" i="24"/>
  <c r="AW153" i="1"/>
  <c r="AZ153" i="1"/>
  <c r="R15" i="15"/>
  <c r="R13" i="18"/>
  <c r="AW14" i="26"/>
  <c r="AW114" i="26" s="1"/>
  <c r="AW33" i="16" s="1"/>
  <c r="AI13" i="25"/>
  <c r="AW14" i="29"/>
  <c r="AK14" i="29"/>
  <c r="AS14" i="29"/>
  <c r="AK45" i="5"/>
  <c r="AK30" i="1" s="1"/>
  <c r="AK19" i="29" s="1"/>
  <c r="AW13" i="18"/>
  <c r="AS13" i="24"/>
  <c r="AY13" i="22"/>
  <c r="AZ13" i="14"/>
  <c r="AS153" i="1"/>
  <c r="AK14" i="16"/>
  <c r="O153" i="1"/>
  <c r="AF13" i="25"/>
  <c r="O13" i="24"/>
  <c r="O15" i="15"/>
  <c r="AW163" i="1"/>
  <c r="AW165" i="1" s="1"/>
  <c r="AW101" i="15" s="1"/>
  <c r="AI14" i="26"/>
  <c r="AI100" i="26" s="1"/>
  <c r="AF14" i="26"/>
  <c r="AF114" i="26" s="1"/>
  <c r="AF33" i="16" s="1"/>
  <c r="AS14" i="16"/>
  <c r="AS13" i="14"/>
  <c r="AS13" i="22"/>
  <c r="AU15" i="15"/>
  <c r="AK153" i="1"/>
  <c r="AF13" i="14"/>
  <c r="AI13" i="14"/>
  <c r="AI15" i="15"/>
  <c r="O220" i="1"/>
  <c r="O32" i="16" s="1"/>
  <c r="AF163" i="1"/>
  <c r="AF165" i="1" s="1"/>
  <c r="AF101" i="15" s="1"/>
  <c r="AZ14" i="26"/>
  <c r="AZ100" i="26" s="1"/>
  <c r="AI14" i="29"/>
  <c r="AF14" i="29"/>
  <c r="AS15" i="15"/>
  <c r="O13" i="14"/>
  <c r="AU163" i="1"/>
  <c r="AU165" i="1" s="1"/>
  <c r="AU101" i="15" s="1"/>
  <c r="AZ14" i="29"/>
  <c r="O14" i="26"/>
  <c r="O100" i="26" s="1"/>
  <c r="AI45" i="5"/>
  <c r="AI30" i="1" s="1"/>
  <c r="AI18" i="22" s="1"/>
  <c r="O14" i="16"/>
  <c r="AQ24" i="1"/>
  <c r="AQ13" i="14" s="1"/>
  <c r="AF13" i="18"/>
  <c r="O13" i="18"/>
  <c r="AW220" i="1"/>
  <c r="AW32" i="16" s="1"/>
  <c r="AS220" i="1"/>
  <c r="AS32" i="16" s="1"/>
  <c r="AZ220" i="1"/>
  <c r="AZ32" i="16" s="1"/>
  <c r="AK163" i="1"/>
  <c r="AK165" i="1" s="1"/>
  <c r="AK101" i="15" s="1"/>
  <c r="AY163" i="1"/>
  <c r="AY165" i="1" s="1"/>
  <c r="AY101" i="15" s="1"/>
  <c r="AY14" i="26"/>
  <c r="AY114" i="26" s="1"/>
  <c r="AY33" i="16" s="1"/>
  <c r="O14" i="29"/>
  <c r="AU13" i="25"/>
  <c r="AU153" i="1"/>
  <c r="AK15" i="15"/>
  <c r="AK13" i="22"/>
  <c r="AW13" i="22"/>
  <c r="AU13" i="24"/>
  <c r="AF14" i="16"/>
  <c r="AY153" i="1"/>
  <c r="AF15" i="15"/>
  <c r="AI14" i="16"/>
  <c r="AI13" i="18"/>
  <c r="AY220" i="1"/>
  <c r="AY32" i="16" s="1"/>
  <c r="O163" i="1"/>
  <c r="O165" i="1" s="1"/>
  <c r="O101" i="15" s="1"/>
  <c r="AU14" i="26"/>
  <c r="AU100" i="26" s="1"/>
  <c r="O45" i="5"/>
  <c r="O30" i="1" s="1"/>
  <c r="AU13" i="18"/>
  <c r="AK13" i="18"/>
  <c r="AU13" i="22"/>
  <c r="AK13" i="14"/>
  <c r="AW15" i="15"/>
  <c r="AS13" i="25"/>
  <c r="AU13" i="14"/>
  <c r="AF153" i="1"/>
  <c r="AF13" i="24"/>
  <c r="V13" i="22"/>
  <c r="V13" i="24"/>
  <c r="AR13" i="18"/>
  <c r="V13" i="14"/>
  <c r="BH13" i="25"/>
  <c r="L13" i="25"/>
  <c r="V153" i="1"/>
  <c r="BH13" i="18"/>
  <c r="L13" i="22"/>
  <c r="BH14" i="16"/>
  <c r="L153" i="1"/>
  <c r="AR14" i="26"/>
  <c r="AR114" i="26" s="1"/>
  <c r="AR33" i="16" s="1"/>
  <c r="AP14" i="26"/>
  <c r="AP100" i="26" s="1"/>
  <c r="AP45" i="5"/>
  <c r="AP30" i="1" s="1"/>
  <c r="AP18" i="22" s="1"/>
  <c r="L224" i="1"/>
  <c r="L37" i="15" s="1"/>
  <c r="L35" i="24" s="1"/>
  <c r="V15" i="15"/>
  <c r="AR13" i="24"/>
  <c r="AR13" i="22"/>
  <c r="L13" i="14"/>
  <c r="AP153" i="1"/>
  <c r="L14" i="16"/>
  <c r="BH163" i="1"/>
  <c r="BH165" i="1" s="1"/>
  <c r="BH101" i="15" s="1"/>
  <c r="BH14" i="26"/>
  <c r="BH100" i="26" s="1"/>
  <c r="AR15" i="15"/>
  <c r="AR14" i="16"/>
  <c r="AP220" i="1"/>
  <c r="AP32" i="16" s="1"/>
  <c r="BH14" i="29"/>
  <c r="BH15" i="15"/>
  <c r="AP13" i="22"/>
  <c r="AP13" i="14"/>
  <c r="AR13" i="14"/>
  <c r="V13" i="18"/>
  <c r="BH13" i="22"/>
  <c r="AP15" i="15"/>
  <c r="L15" i="15"/>
  <c r="AR153" i="1"/>
  <c r="L220" i="1"/>
  <c r="L32" i="16" s="1"/>
  <c r="AR220" i="1"/>
  <c r="AR32" i="16" s="1"/>
  <c r="V14" i="26"/>
  <c r="V114" i="26" s="1"/>
  <c r="V33" i="16" s="1"/>
  <c r="V45" i="5"/>
  <c r="V30" i="1" s="1"/>
  <c r="V20" i="16" s="1"/>
  <c r="V13" i="25"/>
  <c r="V14" i="16"/>
  <c r="V163" i="1"/>
  <c r="V165" i="1" s="1"/>
  <c r="V101" i="15" s="1"/>
  <c r="AC220" i="1"/>
  <c r="AC32" i="16" s="1"/>
  <c r="AA15" i="15"/>
  <c r="AA14" i="26"/>
  <c r="AA100" i="26" s="1"/>
  <c r="AA45" i="5"/>
  <c r="AA30" i="1" s="1"/>
  <c r="AA18" i="22" s="1"/>
  <c r="AA14" i="29"/>
  <c r="AC13" i="25"/>
  <c r="AA13" i="18"/>
  <c r="AA14" i="16"/>
  <c r="AA220" i="1"/>
  <c r="AA32" i="16" s="1"/>
  <c r="AA13" i="25"/>
  <c r="AA13" i="22"/>
  <c r="AA153" i="1"/>
  <c r="W24" i="1"/>
  <c r="W13" i="18" s="1"/>
  <c r="AA13" i="14"/>
  <c r="AA13" i="24"/>
  <c r="BB13" i="22"/>
  <c r="BB13" i="25"/>
  <c r="BB163" i="1"/>
  <c r="BB165" i="1" s="1"/>
  <c r="BB101" i="15" s="1"/>
  <c r="BB13" i="24"/>
  <c r="BB13" i="14"/>
  <c r="BB14" i="26"/>
  <c r="BB114" i="26" s="1"/>
  <c r="BB33" i="16" s="1"/>
  <c r="BB220" i="1"/>
  <c r="BB32" i="16" s="1"/>
  <c r="AC13" i="24"/>
  <c r="AC153" i="1"/>
  <c r="AC163" i="1"/>
  <c r="AC165" i="1" s="1"/>
  <c r="AC101" i="15" s="1"/>
  <c r="AC15" i="15"/>
  <c r="AC14" i="26"/>
  <c r="AC114" i="26" s="1"/>
  <c r="AC33" i="16" s="1"/>
  <c r="AC13" i="14"/>
  <c r="T24" i="1"/>
  <c r="T13" i="25" s="1"/>
  <c r="AC14" i="29"/>
  <c r="AC13" i="18"/>
  <c r="AC45" i="5"/>
  <c r="AC30" i="1" s="1"/>
  <c r="AC18" i="14" s="1"/>
  <c r="AC13" i="22"/>
  <c r="AC212" i="15"/>
  <c r="Q212" i="15"/>
  <c r="AU212" i="15"/>
  <c r="P212" i="15"/>
  <c r="AX212" i="15"/>
  <c r="U212" i="15"/>
  <c r="BA212" i="15"/>
  <c r="AM212" i="15"/>
  <c r="BB212" i="15"/>
  <c r="BG212" i="15"/>
  <c r="AZ212" i="15"/>
  <c r="R212" i="15"/>
  <c r="T212" i="15"/>
  <c r="AK212" i="15"/>
  <c r="AE212" i="15"/>
  <c r="AT212" i="15"/>
  <c r="AY212" i="15"/>
  <c r="BE212" i="15"/>
  <c r="AP212" i="15"/>
  <c r="AR212" i="15"/>
  <c r="W212" i="15"/>
  <c r="AL212" i="15"/>
  <c r="AQ212" i="15"/>
  <c r="AW212" i="15"/>
  <c r="AV212" i="15"/>
  <c r="M212" i="15"/>
  <c r="O212" i="15"/>
  <c r="AD212" i="15"/>
  <c r="AI212" i="15"/>
  <c r="AB212" i="15"/>
  <c r="AH212" i="15"/>
  <c r="AO212" i="15"/>
  <c r="AN212" i="15"/>
  <c r="Z212" i="15"/>
  <c r="V212" i="15"/>
  <c r="AA212" i="15"/>
  <c r="AS212" i="15"/>
  <c r="AG212" i="15"/>
  <c r="AF212" i="15"/>
  <c r="BD212" i="15"/>
  <c r="AJ212" i="15"/>
  <c r="N212" i="15"/>
  <c r="S212" i="15"/>
  <c r="BH212" i="15"/>
  <c r="Y212" i="15"/>
  <c r="X212" i="15"/>
  <c r="BC212" i="15"/>
  <c r="BF212" i="15"/>
  <c r="V133" i="15"/>
  <c r="U133" i="15"/>
  <c r="AY133" i="15"/>
  <c r="AQ133" i="15"/>
  <c r="AB133" i="15"/>
  <c r="AN133" i="15"/>
  <c r="P133" i="15"/>
  <c r="O133" i="15"/>
  <c r="AI133" i="15"/>
  <c r="AG133" i="15"/>
  <c r="AX133" i="15"/>
  <c r="AF133" i="15"/>
  <c r="BA133" i="15"/>
  <c r="AK133" i="15"/>
  <c r="AO133" i="15"/>
  <c r="AP133" i="15"/>
  <c r="AC133" i="15"/>
  <c r="AU133" i="15"/>
  <c r="AL133" i="15"/>
  <c r="AR133" i="15"/>
  <c r="Z133" i="15"/>
  <c r="Q133" i="15"/>
  <c r="Y133" i="15"/>
  <c r="BE133" i="15"/>
  <c r="BG133" i="15"/>
  <c r="X133" i="15"/>
  <c r="AA133" i="15"/>
  <c r="AM133" i="15"/>
  <c r="AH133" i="15"/>
  <c r="AE133" i="15"/>
  <c r="BD133" i="15"/>
  <c r="AT133" i="15"/>
  <c r="AD133" i="15"/>
  <c r="BB133" i="15"/>
  <c r="AJ133" i="15"/>
  <c r="W133" i="15"/>
  <c r="BF133" i="15"/>
  <c r="AW133" i="15"/>
  <c r="S133" i="15"/>
  <c r="M133" i="15"/>
  <c r="BC133" i="15"/>
  <c r="AV133" i="15"/>
  <c r="AS133" i="15"/>
  <c r="N133" i="15"/>
  <c r="R133" i="15"/>
  <c r="BH133" i="15"/>
  <c r="AZ133" i="15"/>
  <c r="T133" i="15"/>
  <c r="BD20" i="16"/>
  <c r="BD18" i="22"/>
  <c r="M65" i="1"/>
  <c r="M46" i="26" s="1"/>
  <c r="M64" i="1"/>
  <c r="M45" i="26" s="1"/>
  <c r="L65" i="1"/>
  <c r="L46" i="26" s="1"/>
  <c r="L64" i="1"/>
  <c r="L124" i="15" s="1"/>
  <c r="L50" i="18"/>
  <c r="L49" i="18"/>
  <c r="BD20" i="26"/>
  <c r="BD18" i="18"/>
  <c r="BD19" i="29"/>
  <c r="BD18" i="14"/>
  <c r="N42" i="5"/>
  <c r="AW20" i="16"/>
  <c r="AW20" i="26"/>
  <c r="AW18" i="18"/>
  <c r="AW18" i="14"/>
  <c r="AW18" i="22"/>
  <c r="AW20" i="15"/>
  <c r="S24" i="1"/>
  <c r="S14" i="26" s="1"/>
  <c r="S45" i="5"/>
  <c r="Y114" i="26"/>
  <c r="Y33" i="16" s="1"/>
  <c r="Z19" i="29"/>
  <c r="Z20" i="26"/>
  <c r="W18" i="18"/>
  <c r="W19" i="29"/>
  <c r="W20" i="26"/>
  <c r="AL20" i="16"/>
  <c r="AL19" i="29"/>
  <c r="AL20" i="26"/>
  <c r="BG19" i="29"/>
  <c r="BG20" i="26"/>
  <c r="T18" i="18"/>
  <c r="T19" i="29"/>
  <c r="T20" i="26"/>
  <c r="AD19" i="29"/>
  <c r="AD20" i="26"/>
  <c r="AN19" i="29"/>
  <c r="AN20" i="26"/>
  <c r="AJ19" i="29"/>
  <c r="AJ20" i="26"/>
  <c r="AZ19" i="29"/>
  <c r="AZ20" i="26"/>
  <c r="AQ19" i="29"/>
  <c r="AQ20" i="26"/>
  <c r="BA19" i="29"/>
  <c r="BA20" i="26"/>
  <c r="BB20" i="26"/>
  <c r="BB19" i="29"/>
  <c r="X19" i="29"/>
  <c r="X20" i="26"/>
  <c r="BG33" i="18"/>
  <c r="BF33" i="18"/>
  <c r="P20" i="15"/>
  <c r="P19" i="29"/>
  <c r="P20" i="26"/>
  <c r="M15" i="29"/>
  <c r="M15" i="26"/>
  <c r="M62" i="26" s="1"/>
  <c r="AY19" i="29"/>
  <c r="AY20" i="26"/>
  <c r="U19" i="29"/>
  <c r="U20" i="26"/>
  <c r="AB20" i="15"/>
  <c r="AB19" i="29"/>
  <c r="AB20" i="26"/>
  <c r="BE18" i="18"/>
  <c r="BE19" i="29"/>
  <c r="BE20" i="26"/>
  <c r="BH33" i="18"/>
  <c r="N33" i="18"/>
  <c r="L15" i="29"/>
  <c r="L15" i="26"/>
  <c r="L62" i="26" s="1"/>
  <c r="L73" i="26" s="1"/>
  <c r="AV19" i="29"/>
  <c r="AV20" i="26"/>
  <c r="BC19" i="29"/>
  <c r="BC20" i="26"/>
  <c r="BF19" i="29"/>
  <c r="BF20" i="26"/>
  <c r="L33" i="18"/>
  <c r="L29" i="16"/>
  <c r="M33" i="18"/>
  <c r="AT19" i="29"/>
  <c r="AT20" i="26"/>
  <c r="AX19" i="29"/>
  <c r="AX20" i="26"/>
  <c r="AG20" i="16"/>
  <c r="AG19" i="29"/>
  <c r="AG20" i="26"/>
  <c r="AU19" i="29"/>
  <c r="AU20" i="26"/>
  <c r="AL18" i="18"/>
  <c r="W18" i="14"/>
  <c r="U20" i="15"/>
  <c r="BE18" i="22"/>
  <c r="BE20" i="16"/>
  <c r="BE20" i="15"/>
  <c r="BE18" i="14"/>
  <c r="M49" i="18"/>
  <c r="N49" i="18"/>
  <c r="N44" i="18"/>
  <c r="N47" i="18"/>
  <c r="BG47" i="18"/>
  <c r="BG50" i="18" s="1"/>
  <c r="BG44" i="18"/>
  <c r="BG49" i="18" s="1"/>
  <c r="BF44" i="18"/>
  <c r="BF49" i="18" s="1"/>
  <c r="BF47" i="18"/>
  <c r="BF50" i="18" s="1"/>
  <c r="M44" i="18"/>
  <c r="M47" i="18"/>
  <c r="BH47" i="18"/>
  <c r="BH50" i="18" s="1"/>
  <c r="BH44" i="18"/>
  <c r="BH49" i="18" s="1"/>
  <c r="L120" i="15"/>
  <c r="M113" i="15"/>
  <c r="L113" i="15"/>
  <c r="M120" i="15"/>
  <c r="L43" i="5"/>
  <c r="L146" i="5" s="1" a="1"/>
  <c r="L146" i="5" s="1"/>
  <c r="AL18" i="14"/>
  <c r="P42" i="12"/>
  <c r="AL18" i="22"/>
  <c r="AJ20" i="15"/>
  <c r="W20" i="15"/>
  <c r="M66" i="1"/>
  <c r="M47" i="26" s="1"/>
  <c r="M55" i="1"/>
  <c r="M35" i="26" s="1"/>
  <c r="AJ18" i="14"/>
  <c r="AJ20" i="16"/>
  <c r="AJ18" i="22"/>
  <c r="AJ18" i="18"/>
  <c r="W18" i="22"/>
  <c r="W20" i="16"/>
  <c r="AL20" i="15"/>
  <c r="AG20" i="15"/>
  <c r="AG18" i="14"/>
  <c r="AG18" i="22"/>
  <c r="AG18" i="18"/>
  <c r="U20" i="16"/>
  <c r="AB20" i="16"/>
  <c r="U18" i="14"/>
  <c r="U18" i="22"/>
  <c r="AB18" i="14"/>
  <c r="AB18" i="18"/>
  <c r="U18" i="18"/>
  <c r="AB18" i="22"/>
  <c r="AQ20" i="15"/>
  <c r="AQ18" i="14"/>
  <c r="AQ18" i="18"/>
  <c r="AQ18" i="22"/>
  <c r="AQ20" i="16"/>
  <c r="Z18" i="14"/>
  <c r="Z20" i="15"/>
  <c r="Z20" i="16"/>
  <c r="Z18" i="18"/>
  <c r="Z18" i="22"/>
  <c r="T20" i="15"/>
  <c r="T18" i="14"/>
  <c r="T20" i="16"/>
  <c r="T18" i="22"/>
  <c r="AD20" i="16"/>
  <c r="AD18" i="18"/>
  <c r="AD18" i="22"/>
  <c r="AD18" i="14"/>
  <c r="AD20" i="15"/>
  <c r="AN20" i="16"/>
  <c r="AN18" i="22"/>
  <c r="AN20" i="15"/>
  <c r="AN18" i="18"/>
  <c r="AN18" i="14"/>
  <c r="X20" i="15"/>
  <c r="X18" i="18"/>
  <c r="X18" i="22"/>
  <c r="X18" i="14"/>
  <c r="X20" i="16"/>
  <c r="L47" i="18"/>
  <c r="L44" i="18"/>
  <c r="N55" i="5" a="1"/>
  <c r="N55" i="5" s="1"/>
  <c r="N120" i="5" s="1" a="1"/>
  <c r="N120" i="5" s="1"/>
  <c r="L66" i="1"/>
  <c r="L47" i="26" s="1"/>
  <c r="M147" i="12" a="1"/>
  <c r="M147" i="12" s="1"/>
  <c r="L55" i="15"/>
  <c r="L57" i="15" s="1"/>
  <c r="L59" i="15" s="1"/>
  <c r="L31" i="15" s="1"/>
  <c r="L57" i="1"/>
  <c r="L37" i="26" s="1"/>
  <c r="M57" i="1"/>
  <c r="M37" i="26" s="1"/>
  <c r="M89" i="26" s="1"/>
  <c r="M48" i="1"/>
  <c r="M27" i="26" s="1"/>
  <c r="M84" i="26" s="1"/>
  <c r="N74" i="5" a="1"/>
  <c r="N74" i="5" s="1"/>
  <c r="N139" i="5" s="1" a="1"/>
  <c r="N139" i="5" s="1"/>
  <c r="M58" i="1"/>
  <c r="M38" i="26" s="1"/>
  <c r="M104" i="26" s="1"/>
  <c r="P55" i="12" a="1"/>
  <c r="P55" i="12" s="1"/>
  <c r="P120" i="12" s="1" a="1"/>
  <c r="P120" i="12" s="1"/>
  <c r="P74" i="12" a="1"/>
  <c r="P74" i="12" s="1"/>
  <c r="P139" i="12" s="1" a="1"/>
  <c r="P139" i="12" s="1"/>
  <c r="N64" i="5" a="1"/>
  <c r="N64" i="5" s="1"/>
  <c r="N129" i="5" s="1" a="1"/>
  <c r="N129" i="5" s="1"/>
  <c r="N73" i="5" a="1"/>
  <c r="N73" i="5" s="1"/>
  <c r="N138" i="5" s="1" a="1"/>
  <c r="N138" i="5" s="1"/>
  <c r="N57" i="5" a="1"/>
  <c r="N57" i="5" s="1"/>
  <c r="N122" i="5" s="1" a="1"/>
  <c r="N122" i="5" s="1"/>
  <c r="N71" i="5" a="1"/>
  <c r="N71" i="5" s="1"/>
  <c r="N136" i="5" s="1" a="1"/>
  <c r="N136" i="5" s="1"/>
  <c r="N56" i="5" a="1"/>
  <c r="N56" i="5" s="1"/>
  <c r="N121" i="5" s="1" a="1"/>
  <c r="N121" i="5" s="1"/>
  <c r="N63" i="5" a="1"/>
  <c r="N63" i="5" s="1"/>
  <c r="N128" i="5" s="1" a="1"/>
  <c r="N128" i="5" s="1"/>
  <c r="P65" i="12" a="1"/>
  <c r="P65" i="12" s="1"/>
  <c r="P130" i="12" s="1" a="1"/>
  <c r="P130" i="12" s="1"/>
  <c r="L27" i="1"/>
  <c r="N25" i="1"/>
  <c r="N65" i="5" a="1"/>
  <c r="N65" i="5" s="1"/>
  <c r="N130" i="5" s="1" a="1"/>
  <c r="N130" i="5" s="1"/>
  <c r="L119" i="15"/>
  <c r="O43" i="12"/>
  <c r="O146" i="12" s="1" a="1"/>
  <c r="O146" i="12" s="1"/>
  <c r="O40" i="5"/>
  <c r="O75" i="5" s="1" a="1"/>
  <c r="O75" i="5" s="1"/>
  <c r="O140" i="5" s="1" a="1"/>
  <c r="O140" i="5" s="1"/>
  <c r="O67" i="1" s="1"/>
  <c r="O48" i="26" s="1"/>
  <c r="Q40" i="12"/>
  <c r="P56" i="12" a="1"/>
  <c r="P56" i="12" s="1"/>
  <c r="P121" i="12" s="1" a="1"/>
  <c r="P121" i="12" s="1"/>
  <c r="P64" i="12" a="1"/>
  <c r="P64" i="12" s="1"/>
  <c r="P129" i="12" s="1" a="1"/>
  <c r="P129" i="12" s="1"/>
  <c r="P63" i="12" a="1"/>
  <c r="P63" i="12" s="1"/>
  <c r="P128" i="12" s="1" a="1"/>
  <c r="P128" i="12" s="1"/>
  <c r="P73" i="12" a="1"/>
  <c r="P73" i="12" s="1"/>
  <c r="P138" i="12" s="1" a="1"/>
  <c r="P138" i="12" s="1"/>
  <c r="P71" i="12" a="1"/>
  <c r="P71" i="12" s="1"/>
  <c r="P136" i="12" s="1" a="1"/>
  <c r="P136" i="12" s="1"/>
  <c r="P57" i="12" a="1"/>
  <c r="P57" i="12" s="1"/>
  <c r="P122" i="12" s="1" a="1"/>
  <c r="P122" i="12" s="1"/>
  <c r="BG18" i="14"/>
  <c r="BG20" i="15"/>
  <c r="BG18" i="22"/>
  <c r="BG18" i="18"/>
  <c r="BG20" i="16"/>
  <c r="BC20" i="15"/>
  <c r="AV18" i="22"/>
  <c r="P18" i="22"/>
  <c r="AX20" i="16"/>
  <c r="AZ18" i="18"/>
  <c r="AT20" i="16"/>
  <c r="AY18" i="22"/>
  <c r="M15" i="16"/>
  <c r="AU20" i="16"/>
  <c r="BB18" i="22"/>
  <c r="N147" i="12" a="1"/>
  <c r="N147" i="12" s="1"/>
  <c r="AT18" i="14"/>
  <c r="AT20" i="15"/>
  <c r="BA18" i="14"/>
  <c r="BA18" i="18"/>
  <c r="AT18" i="18"/>
  <c r="AT18" i="22"/>
  <c r="BA18" i="22"/>
  <c r="BA20" i="15"/>
  <c r="BA20" i="16"/>
  <c r="BF18" i="14"/>
  <c r="BF18" i="22"/>
  <c r="BF20" i="16"/>
  <c r="AX18" i="22"/>
  <c r="BF18" i="18"/>
  <c r="AX18" i="14"/>
  <c r="BF20" i="15"/>
  <c r="AX18" i="18"/>
  <c r="AX20" i="15"/>
  <c r="BB18" i="18"/>
  <c r="BB20" i="15"/>
  <c r="BB20" i="16"/>
  <c r="AU18" i="18"/>
  <c r="AU20" i="15"/>
  <c r="BB18" i="14"/>
  <c r="AU18" i="22"/>
  <c r="AV20" i="16"/>
  <c r="AY20" i="15"/>
  <c r="AV18" i="18"/>
  <c r="AY18" i="14"/>
  <c r="AV20" i="15"/>
  <c r="AY20" i="16"/>
  <c r="AV18" i="14"/>
  <c r="AY18" i="18"/>
  <c r="AU18" i="14"/>
  <c r="P18" i="18"/>
  <c r="BC20" i="16"/>
  <c r="BC18" i="14"/>
  <c r="BC18" i="22"/>
  <c r="BC18" i="18"/>
  <c r="AZ20" i="16"/>
  <c r="AZ20" i="15"/>
  <c r="AZ18" i="14"/>
  <c r="AZ18" i="22"/>
  <c r="P18" i="14"/>
  <c r="P20" i="16"/>
  <c r="M14" i="14"/>
  <c r="L49" i="1"/>
  <c r="L28" i="26" s="1"/>
  <c r="M16" i="15"/>
  <c r="M14" i="25"/>
  <c r="M14" i="24"/>
  <c r="M14" i="18"/>
  <c r="M14" i="22"/>
  <c r="M49" i="1"/>
  <c r="M28" i="26" s="1"/>
  <c r="M85" i="26" s="1"/>
  <c r="L56" i="1"/>
  <c r="L36" i="26" s="1"/>
  <c r="L102" i="26" s="1"/>
  <c r="M47" i="1"/>
  <c r="M56" i="1"/>
  <c r="M36" i="26" s="1"/>
  <c r="M102" i="26" s="1"/>
  <c r="L15" i="16"/>
  <c r="L14" i="25"/>
  <c r="L14" i="18"/>
  <c r="L16" i="15"/>
  <c r="L14" i="14"/>
  <c r="L14" i="22"/>
  <c r="L14" i="24"/>
  <c r="L47" i="1"/>
  <c r="L48" i="1"/>
  <c r="L27" i="26" s="1"/>
  <c r="L117" i="26" s="1"/>
  <c r="L112" i="15"/>
  <c r="M112" i="15"/>
  <c r="B193" i="5"/>
  <c r="B205" i="5" s="1"/>
  <c r="B209" i="5" s="1"/>
  <c r="B213" i="5" s="1"/>
  <c r="B246" i="5" s="1"/>
  <c r="L55" i="1"/>
  <c r="L35" i="26" s="1"/>
  <c r="B39" i="1"/>
  <c r="C41" i="1" s="1"/>
  <c r="L26" i="26" l="1"/>
  <c r="L83" i="26" s="1"/>
  <c r="M26" i="26"/>
  <c r="L135" i="26"/>
  <c r="L40" i="26"/>
  <c r="M90" i="26"/>
  <c r="O106" i="26"/>
  <c r="M40" i="26"/>
  <c r="M67" i="26"/>
  <c r="M86" i="26"/>
  <c r="M117" i="26"/>
  <c r="M31" i="26"/>
  <c r="M83" i="26"/>
  <c r="L31" i="26"/>
  <c r="M70" i="26"/>
  <c r="M74" i="26"/>
  <c r="M65" i="26"/>
  <c r="M66" i="26"/>
  <c r="M73" i="26"/>
  <c r="M71" i="26"/>
  <c r="M64" i="26"/>
  <c r="M103" i="26"/>
  <c r="M108" i="26" s="1"/>
  <c r="M131" i="26" s="1"/>
  <c r="L64" i="26"/>
  <c r="L116" i="26"/>
  <c r="B110" i="1"/>
  <c r="C45" i="1"/>
  <c r="C53" i="1" s="1"/>
  <c r="C61" i="1" s="1"/>
  <c r="L86" i="26"/>
  <c r="L67" i="26"/>
  <c r="L85" i="26"/>
  <c r="L66" i="26"/>
  <c r="L70" i="26"/>
  <c r="L89" i="26"/>
  <c r="L71" i="26"/>
  <c r="L90" i="26"/>
  <c r="L74" i="26"/>
  <c r="L84" i="26"/>
  <c r="L65" i="26"/>
  <c r="Q75" i="12" a="1"/>
  <c r="Q75" i="12" s="1"/>
  <c r="Q140" i="12" s="1" a="1"/>
  <c r="Q140" i="12" s="1"/>
  <c r="L34" i="24"/>
  <c r="H330" i="1"/>
  <c r="H333" i="1" s="1"/>
  <c r="N333" i="1" s="1"/>
  <c r="BE13" i="22"/>
  <c r="BE163" i="1"/>
  <c r="BE165" i="1" s="1"/>
  <c r="BE101" i="15" s="1"/>
  <c r="BE13" i="14"/>
  <c r="BE14" i="16"/>
  <c r="BE153" i="1"/>
  <c r="BE220" i="1"/>
  <c r="BE32" i="16" s="1"/>
  <c r="BE13" i="24"/>
  <c r="BE14" i="26"/>
  <c r="BE100" i="26" s="1"/>
  <c r="BE13" i="18"/>
  <c r="BE14" i="29"/>
  <c r="BE13" i="25"/>
  <c r="AE18" i="22"/>
  <c r="AE20" i="15"/>
  <c r="AE18" i="18"/>
  <c r="AE20" i="26"/>
  <c r="AE19" i="29"/>
  <c r="AE20" i="16"/>
  <c r="Q132" i="12" a="1"/>
  <c r="Q132" i="12" s="1"/>
  <c r="Q131" i="12" a="1"/>
  <c r="Q131" i="12" s="1"/>
  <c r="Q123" i="12" a="1"/>
  <c r="Q123" i="12" s="1"/>
  <c r="Q124" i="12" a="1"/>
  <c r="Q124" i="12" s="1"/>
  <c r="AR100" i="26"/>
  <c r="BC100" i="26"/>
  <c r="AD13" i="18"/>
  <c r="Y20" i="26"/>
  <c r="Y19" i="29"/>
  <c r="Y18" i="14"/>
  <c r="Y18" i="22"/>
  <c r="Q72" i="12" a="1"/>
  <c r="Q72" i="12" s="1"/>
  <c r="Q137" i="12" s="1" a="1"/>
  <c r="Q137" i="12" s="1"/>
  <c r="Y18" i="18"/>
  <c r="Y20" i="15"/>
  <c r="O72" i="5" a="1"/>
  <c r="O72" i="5" s="1"/>
  <c r="O137" i="5" s="1" a="1"/>
  <c r="O137" i="5" s="1"/>
  <c r="O123" i="5" a="1"/>
  <c r="O123" i="5" s="1"/>
  <c r="O50" i="1" s="1"/>
  <c r="O29" i="26" s="1"/>
  <c r="O121" i="26" s="1"/>
  <c r="O36" i="16" s="1"/>
  <c r="O132" i="5" a="1"/>
  <c r="O132" i="5" s="1"/>
  <c r="O59" i="1" s="1"/>
  <c r="O39" i="26" s="1"/>
  <c r="O105" i="26" s="1"/>
  <c r="O131" i="5" a="1"/>
  <c r="O131" i="5" s="1"/>
  <c r="O58" i="1" s="1"/>
  <c r="O38" i="26" s="1"/>
  <c r="O104" i="26" s="1"/>
  <c r="O124" i="5" a="1"/>
  <c r="O124" i="5" s="1"/>
  <c r="O51" i="1" s="1"/>
  <c r="O30" i="26" s="1"/>
  <c r="O122" i="26" s="1"/>
  <c r="O37" i="16" s="1"/>
  <c r="U153" i="1"/>
  <c r="AM20" i="16"/>
  <c r="AD14" i="29"/>
  <c r="AD13" i="25"/>
  <c r="Z220" i="1"/>
  <c r="Z32" i="16" s="1"/>
  <c r="Z13" i="24"/>
  <c r="AD14" i="16"/>
  <c r="AD15" i="15"/>
  <c r="AD153" i="1"/>
  <c r="AD14" i="26"/>
  <c r="AD114" i="26" s="1"/>
  <c r="AD163" i="1"/>
  <c r="AD165" i="1" s="1"/>
  <c r="AD101" i="15" s="1"/>
  <c r="Z13" i="22"/>
  <c r="AD13" i="22"/>
  <c r="AD13" i="14"/>
  <c r="Z153" i="1"/>
  <c r="Z15" i="15"/>
  <c r="AD13" i="24"/>
  <c r="U220" i="1"/>
  <c r="U32" i="16" s="1"/>
  <c r="AL14" i="16"/>
  <c r="AS20" i="15"/>
  <c r="AS19" i="29"/>
  <c r="AJ14" i="29"/>
  <c r="AS18" i="18"/>
  <c r="AS18" i="22"/>
  <c r="R20" i="15"/>
  <c r="AS20" i="16"/>
  <c r="AS18" i="14"/>
  <c r="AE114" i="26"/>
  <c r="AH20" i="15"/>
  <c r="AH18" i="22"/>
  <c r="AH18" i="14"/>
  <c r="AH20" i="26"/>
  <c r="AH18" i="18"/>
  <c r="AH20" i="16"/>
  <c r="Z13" i="18"/>
  <c r="Z14" i="16"/>
  <c r="AJ13" i="22"/>
  <c r="R18" i="22"/>
  <c r="R20" i="26"/>
  <c r="AJ13" i="24"/>
  <c r="Z13" i="14"/>
  <c r="R18" i="18"/>
  <c r="R20" i="16"/>
  <c r="R18" i="14"/>
  <c r="Z13" i="25"/>
  <c r="X13" i="25"/>
  <c r="Z14" i="26"/>
  <c r="Z100" i="26" s="1"/>
  <c r="Z14" i="29"/>
  <c r="AM100" i="26"/>
  <c r="X13" i="18"/>
  <c r="X14" i="16"/>
  <c r="X13" i="14"/>
  <c r="X15" i="15"/>
  <c r="X13" i="22"/>
  <c r="P13" i="25"/>
  <c r="P153" i="1"/>
  <c r="X14" i="26"/>
  <c r="X100" i="26" s="1"/>
  <c r="X153" i="1"/>
  <c r="P163" i="1"/>
  <c r="P165" i="1" s="1"/>
  <c r="P101" i="15" s="1"/>
  <c r="X14" i="29"/>
  <c r="P13" i="24"/>
  <c r="P15" i="15"/>
  <c r="P13" i="18"/>
  <c r="AL14" i="26"/>
  <c r="AL100" i="26" s="1"/>
  <c r="P14" i="26"/>
  <c r="P100" i="26" s="1"/>
  <c r="AK100" i="26"/>
  <c r="P14" i="16"/>
  <c r="AL220" i="1"/>
  <c r="AL32" i="16" s="1"/>
  <c r="AL13" i="14"/>
  <c r="X220" i="1"/>
  <c r="X32" i="16" s="1"/>
  <c r="X163" i="1"/>
  <c r="X165" i="1" s="1"/>
  <c r="X101" i="15" s="1"/>
  <c r="AL14" i="29"/>
  <c r="P14" i="29"/>
  <c r="P13" i="14"/>
  <c r="AL13" i="22"/>
  <c r="AL13" i="25"/>
  <c r="P13" i="22"/>
  <c r="AS100" i="26"/>
  <c r="U14" i="16"/>
  <c r="M114" i="26"/>
  <c r="AK18" i="18"/>
  <c r="U13" i="14"/>
  <c r="AK18" i="14"/>
  <c r="U13" i="22"/>
  <c r="AK20" i="16"/>
  <c r="AM18" i="22"/>
  <c r="U15" i="15"/>
  <c r="U14" i="26"/>
  <c r="U100" i="26" s="1"/>
  <c r="AL15" i="15"/>
  <c r="U13" i="24"/>
  <c r="U163" i="1"/>
  <c r="U165" i="1" s="1"/>
  <c r="U101" i="15" s="1"/>
  <c r="U14" i="29"/>
  <c r="BD100" i="26"/>
  <c r="AL163" i="1"/>
  <c r="AL165" i="1" s="1"/>
  <c r="AL101" i="15" s="1"/>
  <c r="AM20" i="26"/>
  <c r="M37" i="15"/>
  <c r="U13" i="25"/>
  <c r="AM18" i="18"/>
  <c r="AL13" i="24"/>
  <c r="AM19" i="29"/>
  <c r="AM18" i="14"/>
  <c r="AL13" i="18"/>
  <c r="BF114" i="26"/>
  <c r="AJ15" i="15"/>
  <c r="AJ153" i="1"/>
  <c r="AJ163" i="1"/>
  <c r="AJ165" i="1" s="1"/>
  <c r="AJ101" i="15" s="1"/>
  <c r="AJ220" i="1"/>
  <c r="AJ32" i="16" s="1"/>
  <c r="AJ13" i="25"/>
  <c r="AJ14" i="16"/>
  <c r="AJ13" i="18"/>
  <c r="AJ13" i="14"/>
  <c r="L100" i="26"/>
  <c r="L106" i="26" s="1"/>
  <c r="AK18" i="22"/>
  <c r="AA18" i="14"/>
  <c r="AB13" i="14"/>
  <c r="AB13" i="18"/>
  <c r="AN13" i="18"/>
  <c r="AN14" i="26"/>
  <c r="AN114" i="26" s="1"/>
  <c r="AB153" i="1"/>
  <c r="AB13" i="24"/>
  <c r="AN153" i="1"/>
  <c r="AB13" i="25"/>
  <c r="AN14" i="29"/>
  <c r="V18" i="14"/>
  <c r="AN13" i="14"/>
  <c r="AN14" i="16"/>
  <c r="AB14" i="26"/>
  <c r="AB114" i="26" s="1"/>
  <c r="AB13" i="22"/>
  <c r="AB14" i="29"/>
  <c r="V18" i="18"/>
  <c r="AN13" i="24"/>
  <c r="AN13" i="22"/>
  <c r="AB220" i="1"/>
  <c r="AB32" i="16" s="1"/>
  <c r="AB163" i="1"/>
  <c r="AB165" i="1" s="1"/>
  <c r="AB101" i="15" s="1"/>
  <c r="AI114" i="26"/>
  <c r="AA18" i="18"/>
  <c r="AN220" i="1"/>
  <c r="AN32" i="16" s="1"/>
  <c r="AN163" i="1"/>
  <c r="AN165" i="1" s="1"/>
  <c r="AN101" i="15" s="1"/>
  <c r="AA20" i="15"/>
  <c r="AA20" i="16"/>
  <c r="AK20" i="15"/>
  <c r="AB15" i="15"/>
  <c r="AN15" i="15"/>
  <c r="N100" i="26"/>
  <c r="AO20" i="26"/>
  <c r="AO20" i="16"/>
  <c r="Q18" i="22"/>
  <c r="Q19" i="29"/>
  <c r="BG100" i="26"/>
  <c r="V20" i="15"/>
  <c r="V20" i="26"/>
  <c r="V18" i="22"/>
  <c r="AA19" i="29"/>
  <c r="V19" i="29"/>
  <c r="AA20" i="26"/>
  <c r="AG15" i="15"/>
  <c r="AV114" i="26"/>
  <c r="AI20" i="15"/>
  <c r="AX114" i="26"/>
  <c r="AG14" i="26"/>
  <c r="AG100" i="26" s="1"/>
  <c r="AG13" i="18"/>
  <c r="AG14" i="29"/>
  <c r="AH100" i="26"/>
  <c r="AG14" i="16"/>
  <c r="AG13" i="25"/>
  <c r="AG13" i="24"/>
  <c r="T14" i="16"/>
  <c r="AG153" i="1"/>
  <c r="AG220" i="1"/>
  <c r="AG32" i="16" s="1"/>
  <c r="AG163" i="1"/>
  <c r="AG165" i="1" s="1"/>
  <c r="AG101" i="15" s="1"/>
  <c r="AG13" i="22"/>
  <c r="AT114" i="26"/>
  <c r="AF20" i="26"/>
  <c r="AA114" i="26"/>
  <c r="AO18" i="14"/>
  <c r="BA114" i="26"/>
  <c r="AO18" i="22"/>
  <c r="AF18" i="14"/>
  <c r="AO19" i="29"/>
  <c r="AO18" i="18"/>
  <c r="Q18" i="14"/>
  <c r="Q114" i="26"/>
  <c r="AU114" i="26"/>
  <c r="AF20" i="15"/>
  <c r="AP19" i="29"/>
  <c r="AF20" i="16"/>
  <c r="AO100" i="26"/>
  <c r="AF18" i="22"/>
  <c r="AR18" i="22"/>
  <c r="AF19" i="29"/>
  <c r="AP18" i="18"/>
  <c r="AI18" i="14"/>
  <c r="AC18" i="22"/>
  <c r="AR20" i="16"/>
  <c r="AI18" i="18"/>
  <c r="AZ114" i="26"/>
  <c r="AI20" i="26"/>
  <c r="AR18" i="18"/>
  <c r="AR20" i="26"/>
  <c r="AI19" i="29"/>
  <c r="AR20" i="15"/>
  <c r="AQ13" i="24"/>
  <c r="Q20" i="16"/>
  <c r="AR19" i="29"/>
  <c r="AI20" i="16"/>
  <c r="AQ14" i="29"/>
  <c r="AQ163" i="1"/>
  <c r="AQ165" i="1" s="1"/>
  <c r="AQ101" i="15" s="1"/>
  <c r="AY100" i="26"/>
  <c r="AQ13" i="25"/>
  <c r="AQ14" i="16"/>
  <c r="T13" i="24"/>
  <c r="Q20" i="15"/>
  <c r="AQ14" i="26"/>
  <c r="AQ100" i="26" s="1"/>
  <c r="AQ13" i="22"/>
  <c r="AQ220" i="1"/>
  <c r="AQ32" i="16" s="1"/>
  <c r="BH114" i="26"/>
  <c r="AC100" i="26"/>
  <c r="AQ13" i="18"/>
  <c r="AQ153" i="1"/>
  <c r="W15" i="15"/>
  <c r="AQ15" i="15"/>
  <c r="AF100" i="26"/>
  <c r="AW100" i="26"/>
  <c r="L34" i="16"/>
  <c r="L48" i="25" s="1"/>
  <c r="Q18" i="18"/>
  <c r="V100" i="26"/>
  <c r="AK20" i="26"/>
  <c r="R100" i="26"/>
  <c r="O114" i="26"/>
  <c r="T13" i="18"/>
  <c r="W13" i="14"/>
  <c r="T13" i="22"/>
  <c r="W14" i="16"/>
  <c r="T13" i="14"/>
  <c r="W163" i="1"/>
  <c r="W165" i="1" s="1"/>
  <c r="W101" i="15" s="1"/>
  <c r="W14" i="26"/>
  <c r="W114" i="26" s="1"/>
  <c r="T153" i="1"/>
  <c r="T163" i="1"/>
  <c r="T165" i="1" s="1"/>
  <c r="T101" i="15" s="1"/>
  <c r="W14" i="29"/>
  <c r="T15" i="15"/>
  <c r="T14" i="26"/>
  <c r="T100" i="26" s="1"/>
  <c r="W13" i="25"/>
  <c r="W13" i="24"/>
  <c r="W13" i="22"/>
  <c r="T220" i="1"/>
  <c r="T32" i="16" s="1"/>
  <c r="T14" i="29"/>
  <c r="BB100" i="26"/>
  <c r="W220" i="1"/>
  <c r="W32" i="16" s="1"/>
  <c r="W153" i="1"/>
  <c r="AP114" i="26"/>
  <c r="AP20" i="26"/>
  <c r="AP20" i="15"/>
  <c r="AP18" i="14"/>
  <c r="AP20" i="16"/>
  <c r="AC20" i="26"/>
  <c r="AC19" i="29"/>
  <c r="AC18" i="18"/>
  <c r="AC20" i="15"/>
  <c r="AC20" i="16"/>
  <c r="H1" i="5"/>
  <c r="L136" i="15"/>
  <c r="L211" i="15" s="1"/>
  <c r="M124" i="15"/>
  <c r="L45" i="26"/>
  <c r="L63" i="1"/>
  <c r="M63" i="1"/>
  <c r="N65" i="1"/>
  <c r="N46" i="26" s="1"/>
  <c r="N64" i="1"/>
  <c r="N45" i="26" s="1"/>
  <c r="L52" i="18"/>
  <c r="L56" i="18" s="1"/>
  <c r="L165" i="15"/>
  <c r="L179" i="15"/>
  <c r="H297" i="1"/>
  <c r="S13" i="25"/>
  <c r="S30" i="1"/>
  <c r="S20" i="16" s="1"/>
  <c r="S13" i="24"/>
  <c r="S14" i="29"/>
  <c r="S153" i="1"/>
  <c r="S13" i="14"/>
  <c r="S220" i="1"/>
  <c r="S32" i="16" s="1"/>
  <c r="S14" i="16"/>
  <c r="S13" i="18"/>
  <c r="S163" i="1"/>
  <c r="S165" i="1" s="1"/>
  <c r="S101" i="15" s="1"/>
  <c r="S15" i="15"/>
  <c r="S13" i="22"/>
  <c r="N15" i="29"/>
  <c r="N15" i="26"/>
  <c r="N62" i="26" s="1"/>
  <c r="S114" i="26"/>
  <c r="S33" i="16" s="1"/>
  <c r="S100" i="26"/>
  <c r="M125" i="15"/>
  <c r="M119" i="15"/>
  <c r="O18" i="22"/>
  <c r="O19" i="29"/>
  <c r="O20" i="26"/>
  <c r="AJ100" i="26"/>
  <c r="AJ114" i="26"/>
  <c r="L16" i="26"/>
  <c r="L16" i="29"/>
  <c r="O18" i="14"/>
  <c r="O20" i="16"/>
  <c r="O18" i="18"/>
  <c r="O20" i="15"/>
  <c r="N55" i="18"/>
  <c r="L55" i="18"/>
  <c r="M55" i="18"/>
  <c r="BH55" i="18"/>
  <c r="BF55" i="18"/>
  <c r="BG55" i="18"/>
  <c r="M193" i="15" a="1"/>
  <c r="M193" i="15" s="1"/>
  <c r="L193" i="15" a="1"/>
  <c r="L193" i="15" s="1"/>
  <c r="N52" i="18"/>
  <c r="N56" i="18" s="1"/>
  <c r="L126" i="15"/>
  <c r="M126" i="15"/>
  <c r="Q42" i="12"/>
  <c r="N66" i="1"/>
  <c r="N47" i="26" s="1"/>
  <c r="M116" i="15"/>
  <c r="N55" i="1"/>
  <c r="N35" i="26" s="1"/>
  <c r="N56" i="1"/>
  <c r="N36" i="26" s="1"/>
  <c r="N102" i="26" s="1"/>
  <c r="N47" i="1"/>
  <c r="N49" i="1"/>
  <c r="N28" i="26" s="1"/>
  <c r="N85" i="26" s="1"/>
  <c r="N48" i="1"/>
  <c r="N27" i="26" s="1"/>
  <c r="M43" i="5"/>
  <c r="O42" i="5"/>
  <c r="O43" i="5" s="1"/>
  <c r="BF52" i="18"/>
  <c r="BF56" i="18" s="1"/>
  <c r="BG52" i="18"/>
  <c r="BG56" i="18" s="1"/>
  <c r="M52" i="18"/>
  <c r="M56" i="18" s="1"/>
  <c r="BH52" i="18"/>
  <c r="BH56" i="18" s="1"/>
  <c r="L147" i="5" a="1"/>
  <c r="L147" i="5" s="1"/>
  <c r="L156" i="1" s="1"/>
  <c r="L60" i="15"/>
  <c r="L32" i="15" s="1"/>
  <c r="L33" i="15" s="1"/>
  <c r="N43" i="5"/>
  <c r="O147" i="12" a="1"/>
  <c r="O147" i="12" s="1"/>
  <c r="L28" i="1"/>
  <c r="M118" i="15"/>
  <c r="L118" i="15"/>
  <c r="O74" i="5" a="1"/>
  <c r="O74" i="5" s="1"/>
  <c r="O139" i="5" s="1" a="1"/>
  <c r="O139" i="5" s="1"/>
  <c r="L109" i="15"/>
  <c r="N14" i="25"/>
  <c r="L15" i="24"/>
  <c r="L47" i="25"/>
  <c r="Q55" i="12" a="1"/>
  <c r="Q55" i="12" s="1"/>
  <c r="Q120" i="12" s="1" a="1"/>
  <c r="Q120" i="12" s="1"/>
  <c r="Q74" i="12" a="1"/>
  <c r="Q74" i="12" s="1"/>
  <c r="Q139" i="12" s="1" a="1"/>
  <c r="Q139" i="12" s="1"/>
  <c r="O65" i="5" a="1"/>
  <c r="O65" i="5" s="1"/>
  <c r="O130" i="5" s="1" a="1"/>
  <c r="O130" i="5" s="1"/>
  <c r="L15" i="14"/>
  <c r="L17" i="15"/>
  <c r="L15" i="22"/>
  <c r="L15" i="18"/>
  <c r="L15" i="25"/>
  <c r="L16" i="16"/>
  <c r="N14" i="18"/>
  <c r="N16" i="15"/>
  <c r="Q65" i="12" a="1"/>
  <c r="Q65" i="12" s="1"/>
  <c r="Q130" i="12" s="1" a="1"/>
  <c r="Q130" i="12" s="1"/>
  <c r="N14" i="14"/>
  <c r="N14" i="22"/>
  <c r="N15" i="16"/>
  <c r="N14" i="24"/>
  <c r="L116" i="15"/>
  <c r="L125" i="15"/>
  <c r="L117" i="15"/>
  <c r="M111" i="15"/>
  <c r="L111" i="15"/>
  <c r="M117" i="15"/>
  <c r="L110" i="15"/>
  <c r="M109" i="15"/>
  <c r="P43" i="12"/>
  <c r="P146" i="12" s="1" a="1"/>
  <c r="P146" i="12" s="1"/>
  <c r="O25" i="1"/>
  <c r="O64" i="5" a="1"/>
  <c r="O64" i="5" s="1"/>
  <c r="O129" i="5" s="1" a="1"/>
  <c r="O129" i="5" s="1"/>
  <c r="O55" i="5" a="1"/>
  <c r="O55" i="5" s="1"/>
  <c r="O120" i="5" s="1" a="1"/>
  <c r="O120" i="5" s="1"/>
  <c r="O57" i="5" a="1"/>
  <c r="O57" i="5" s="1"/>
  <c r="O122" i="5" s="1" a="1"/>
  <c r="O122" i="5" s="1"/>
  <c r="O71" i="5" a="1"/>
  <c r="O71" i="5" s="1"/>
  <c r="O136" i="5" s="1" a="1"/>
  <c r="O136" i="5" s="1"/>
  <c r="O63" i="5" a="1"/>
  <c r="O63" i="5" s="1"/>
  <c r="O56" i="5" a="1"/>
  <c r="O56" i="5" s="1"/>
  <c r="O121" i="5" s="1" a="1"/>
  <c r="O121" i="5" s="1"/>
  <c r="O73" i="5" a="1"/>
  <c r="O73" i="5" s="1"/>
  <c r="O138" i="5" s="1" a="1"/>
  <c r="O138" i="5" s="1"/>
  <c r="P40" i="5"/>
  <c r="P75" i="5" s="1" a="1"/>
  <c r="P75" i="5" s="1"/>
  <c r="R40" i="12"/>
  <c r="Q56" i="12" a="1"/>
  <c r="Q56" i="12" s="1"/>
  <c r="Q121" i="12" s="1" a="1"/>
  <c r="Q121" i="12" s="1"/>
  <c r="Q57" i="12" a="1"/>
  <c r="Q57" i="12" s="1"/>
  <c r="Q122" i="12" s="1" a="1"/>
  <c r="Q122" i="12" s="1"/>
  <c r="Q73" i="12" a="1"/>
  <c r="Q73" i="12" s="1"/>
  <c r="Q138" i="12" s="1" a="1"/>
  <c r="Q138" i="12" s="1"/>
  <c r="Q63" i="12" a="1"/>
  <c r="Q63" i="12" s="1"/>
  <c r="Q128" i="12" s="1" a="1"/>
  <c r="Q128" i="12" s="1"/>
  <c r="Q71" i="12" a="1"/>
  <c r="Q71" i="12" s="1"/>
  <c r="Q136" i="12" s="1" a="1"/>
  <c r="Q136" i="12" s="1"/>
  <c r="Q64" i="12" a="1"/>
  <c r="Q64" i="12" s="1"/>
  <c r="Q129" i="12" s="1" a="1"/>
  <c r="Q129" i="12" s="1"/>
  <c r="M110" i="15"/>
  <c r="M27" i="1"/>
  <c r="B239" i="5"/>
  <c r="M87" i="26" l="1"/>
  <c r="M95" i="26" s="1"/>
  <c r="M130" i="26" s="1"/>
  <c r="N26" i="26"/>
  <c r="N116" i="26" s="1"/>
  <c r="M44" i="26"/>
  <c r="M35" i="15"/>
  <c r="L44" i="26"/>
  <c r="L128" i="26" s="1"/>
  <c r="L26" i="29" s="1"/>
  <c r="L36" i="29" s="1"/>
  <c r="L35" i="15"/>
  <c r="N118" i="26"/>
  <c r="M121" i="15"/>
  <c r="M135" i="15" s="1"/>
  <c r="M134" i="26"/>
  <c r="N67" i="26"/>
  <c r="N86" i="26"/>
  <c r="N90" i="26"/>
  <c r="L114" i="15"/>
  <c r="L222" i="15" s="1"/>
  <c r="L121" i="15"/>
  <c r="L135" i="15" s="1"/>
  <c r="M128" i="26"/>
  <c r="M26" i="29" s="1"/>
  <c r="M36" i="29" s="1"/>
  <c r="M49" i="26"/>
  <c r="N84" i="26"/>
  <c r="N117" i="26"/>
  <c r="M114" i="15"/>
  <c r="M222" i="15" s="1"/>
  <c r="N31" i="26"/>
  <c r="BF33" i="16"/>
  <c r="N106" i="26"/>
  <c r="N103" i="26"/>
  <c r="AU33" i="16"/>
  <c r="AT33" i="16"/>
  <c r="M33" i="16"/>
  <c r="M135" i="26" s="1"/>
  <c r="M116" i="26"/>
  <c r="M118" i="26" s="1"/>
  <c r="M119" i="26" s="1"/>
  <c r="AD33" i="16"/>
  <c r="O33" i="16"/>
  <c r="AN33" i="16"/>
  <c r="Q33" i="16"/>
  <c r="AE33" i="16"/>
  <c r="AJ33" i="16"/>
  <c r="AP33" i="16"/>
  <c r="AX33" i="16"/>
  <c r="M68" i="26"/>
  <c r="M76" i="26" s="1"/>
  <c r="M129" i="26" s="1"/>
  <c r="AV33" i="16"/>
  <c r="AZ33" i="16"/>
  <c r="AA33" i="16"/>
  <c r="BH33" i="16"/>
  <c r="AB33" i="16"/>
  <c r="W33" i="16"/>
  <c r="AI33" i="16"/>
  <c r="N73" i="26"/>
  <c r="N135" i="26" s="1"/>
  <c r="N64" i="26"/>
  <c r="N74" i="26"/>
  <c r="N66" i="26"/>
  <c r="N71" i="26"/>
  <c r="N65" i="26"/>
  <c r="BA33" i="16"/>
  <c r="L118" i="26"/>
  <c r="L87" i="26"/>
  <c r="L95" i="26" s="1"/>
  <c r="L130" i="26" s="1"/>
  <c r="L68" i="26"/>
  <c r="L76" i="26" s="1"/>
  <c r="L129" i="26" s="1"/>
  <c r="L103" i="26"/>
  <c r="L131" i="26" s="1"/>
  <c r="C69" i="1"/>
  <c r="C81" i="1" s="1"/>
  <c r="R75" i="12" a="1"/>
  <c r="R75" i="12" s="1"/>
  <c r="R140" i="12" s="1" a="1"/>
  <c r="R140" i="12" s="1"/>
  <c r="P140" i="5" a="1"/>
  <c r="P140" i="5" s="1"/>
  <c r="P67" i="1" s="1"/>
  <c r="P48" i="26" s="1"/>
  <c r="P93" i="26" s="1"/>
  <c r="BE114" i="26"/>
  <c r="M136" i="15"/>
  <c r="M211" i="15" s="1"/>
  <c r="R132" i="12" a="1"/>
  <c r="R132" i="12" s="1"/>
  <c r="R124" i="12" a="1"/>
  <c r="R124" i="12" s="1"/>
  <c r="R123" i="12" a="1"/>
  <c r="R123" i="12" s="1"/>
  <c r="R131" i="12" a="1"/>
  <c r="R131" i="12" s="1"/>
  <c r="L213" i="15"/>
  <c r="AJ304" i="1"/>
  <c r="N300" i="1"/>
  <c r="M300" i="1"/>
  <c r="O300" i="1"/>
  <c r="AD100" i="26"/>
  <c r="R72" i="12" a="1"/>
  <c r="R72" i="12" s="1"/>
  <c r="R137" i="12" s="1" a="1"/>
  <c r="R137" i="12" s="1"/>
  <c r="P72" i="5" a="1"/>
  <c r="P72" i="5" s="1"/>
  <c r="P137" i="5" s="1" a="1"/>
  <c r="P137" i="5" s="1"/>
  <c r="P123" i="5" a="1"/>
  <c r="P123" i="5" s="1"/>
  <c r="P50" i="1" s="1"/>
  <c r="P29" i="26" s="1"/>
  <c r="P121" i="26" s="1"/>
  <c r="P36" i="16" s="1"/>
  <c r="P132" i="5" a="1"/>
  <c r="P132" i="5" s="1"/>
  <c r="P59" i="1" s="1"/>
  <c r="P39" i="26" s="1"/>
  <c r="P105" i="26" s="1"/>
  <c r="P124" i="5" a="1"/>
  <c r="P124" i="5" s="1"/>
  <c r="P51" i="1" s="1"/>
  <c r="P30" i="26" s="1"/>
  <c r="P122" i="26" s="1"/>
  <c r="P37" i="16" s="1"/>
  <c r="P131" i="5" a="1"/>
  <c r="P131" i="5" s="1"/>
  <c r="P58" i="1" s="1"/>
  <c r="P38" i="26" s="1"/>
  <c r="P104" i="26" s="1"/>
  <c r="Z114" i="26"/>
  <c r="O128" i="5" a="1"/>
  <c r="O128" i="5" s="1"/>
  <c r="O55" i="1" s="1"/>
  <c r="O35" i="26" s="1"/>
  <c r="U114" i="26"/>
  <c r="X114" i="26"/>
  <c r="P114" i="26"/>
  <c r="AL114" i="26"/>
  <c r="AB100" i="26"/>
  <c r="AN100" i="26"/>
  <c r="AG114" i="26"/>
  <c r="W100" i="26"/>
  <c r="T114" i="26"/>
  <c r="AQ114" i="26"/>
  <c r="J32" i="16"/>
  <c r="L123" i="15"/>
  <c r="L127" i="15" s="1"/>
  <c r="L137" i="15" s="1"/>
  <c r="M123" i="15"/>
  <c r="M127" i="15" s="1"/>
  <c r="M137" i="15" s="1"/>
  <c r="N63" i="1"/>
  <c r="N44" i="26" s="1"/>
  <c r="O65" i="1"/>
  <c r="O46" i="26" s="1"/>
  <c r="O64" i="1"/>
  <c r="O45" i="26" s="1"/>
  <c r="X307" i="1"/>
  <c r="S18" i="18"/>
  <c r="S18" i="22"/>
  <c r="U309" i="1"/>
  <c r="N307" i="1"/>
  <c r="AG302" i="1"/>
  <c r="V315" i="1"/>
  <c r="R312" i="1"/>
  <c r="AB311" i="1"/>
  <c r="U317" i="1"/>
  <c r="Q303" i="1"/>
  <c r="S319" i="1"/>
  <c r="M311" i="1"/>
  <c r="M323" i="1"/>
  <c r="Q323" i="1"/>
  <c r="M313" i="1"/>
  <c r="N312" i="1"/>
  <c r="AL302" i="1"/>
  <c r="AC310" i="1"/>
  <c r="X302" i="1"/>
  <c r="Q319" i="1"/>
  <c r="M310" i="1"/>
  <c r="X304" i="1"/>
  <c r="R320" i="1"/>
  <c r="M312" i="1"/>
  <c r="Q302" i="1"/>
  <c r="M325" i="1"/>
  <c r="AC307" i="1"/>
  <c r="O320" i="1"/>
  <c r="Y311" i="1"/>
  <c r="O315" i="1"/>
  <c r="AG305" i="1"/>
  <c r="S305" i="1"/>
  <c r="Z310" i="1"/>
  <c r="N315" i="1"/>
  <c r="X315" i="1"/>
  <c r="AD310" i="1"/>
  <c r="O310" i="1"/>
  <c r="Y306" i="1"/>
  <c r="T315" i="1"/>
  <c r="AK303" i="1"/>
  <c r="M305" i="1"/>
  <c r="V318" i="1"/>
  <c r="N301" i="1"/>
  <c r="X316" i="1"/>
  <c r="P317" i="1"/>
  <c r="P323" i="1"/>
  <c r="T303" i="1"/>
  <c r="AE304" i="1"/>
  <c r="Y309" i="1"/>
  <c r="T309" i="1"/>
  <c r="AA312" i="1"/>
  <c r="N321" i="1"/>
  <c r="Y312" i="1"/>
  <c r="P314" i="1"/>
  <c r="AH304" i="1"/>
  <c r="S300" i="1"/>
  <c r="O324" i="1"/>
  <c r="R321" i="1"/>
  <c r="O317" i="1"/>
  <c r="U301" i="1"/>
  <c r="Q300" i="1"/>
  <c r="AH303" i="1"/>
  <c r="W315" i="1"/>
  <c r="Q307" i="1"/>
  <c r="AH302" i="1"/>
  <c r="Z308" i="1"/>
  <c r="W312" i="1"/>
  <c r="O322" i="1"/>
  <c r="W311" i="1"/>
  <c r="Q321" i="1"/>
  <c r="Q304" i="1"/>
  <c r="R310" i="1"/>
  <c r="V300" i="1"/>
  <c r="N310" i="1"/>
  <c r="Y301" i="1"/>
  <c r="V302" i="1"/>
  <c r="P322" i="1"/>
  <c r="S312" i="1"/>
  <c r="N316" i="1"/>
  <c r="R319" i="1"/>
  <c r="T302" i="1"/>
  <c r="M324" i="1"/>
  <c r="T311" i="1"/>
  <c r="T310" i="1"/>
  <c r="U315" i="1"/>
  <c r="AB304" i="1"/>
  <c r="AD304" i="1"/>
  <c r="P302" i="1"/>
  <c r="AA305" i="1"/>
  <c r="Z312" i="1"/>
  <c r="T305" i="1"/>
  <c r="AG303" i="1"/>
  <c r="S301" i="1"/>
  <c r="M306" i="1"/>
  <c r="AB312" i="1"/>
  <c r="Y315" i="1"/>
  <c r="R311" i="1"/>
  <c r="Y308" i="1"/>
  <c r="P315" i="1"/>
  <c r="AI304" i="1"/>
  <c r="AB305" i="1"/>
  <c r="AK301" i="1"/>
  <c r="Z309" i="1"/>
  <c r="Q301" i="1"/>
  <c r="O318" i="1"/>
  <c r="Q315" i="1"/>
  <c r="R304" i="1"/>
  <c r="Q320" i="1"/>
  <c r="N322" i="1"/>
  <c r="W309" i="1"/>
  <c r="T320" i="1"/>
  <c r="U307" i="1"/>
  <c r="O321" i="1"/>
  <c r="AD302" i="1"/>
  <c r="O304" i="1"/>
  <c r="R308" i="1"/>
  <c r="AD301" i="1"/>
  <c r="W317" i="1"/>
  <c r="S307" i="1"/>
  <c r="AE303" i="1"/>
  <c r="P300" i="1"/>
  <c r="Y300" i="1"/>
  <c r="AF302" i="1"/>
  <c r="S314" i="1"/>
  <c r="V313" i="1"/>
  <c r="N324" i="1"/>
  <c r="P318" i="1"/>
  <c r="S308" i="1"/>
  <c r="S318" i="1"/>
  <c r="N318" i="1"/>
  <c r="V310" i="1"/>
  <c r="V308" i="1"/>
  <c r="AD306" i="1"/>
  <c r="O312" i="1"/>
  <c r="AG301" i="1"/>
  <c r="N304" i="1"/>
  <c r="P311" i="1"/>
  <c r="AC302" i="1"/>
  <c r="Q306" i="1"/>
  <c r="Q308" i="1"/>
  <c r="R306" i="1"/>
  <c r="X305" i="1"/>
  <c r="Z313" i="1"/>
  <c r="P313" i="1"/>
  <c r="AA301" i="1"/>
  <c r="U319" i="1"/>
  <c r="Q322" i="1"/>
  <c r="AK302" i="1"/>
  <c r="AE301" i="1"/>
  <c r="X306" i="1"/>
  <c r="AL301" i="1"/>
  <c r="U311" i="1"/>
  <c r="P307" i="1"/>
  <c r="R303" i="1"/>
  <c r="P309" i="1"/>
  <c r="AA307" i="1"/>
  <c r="AG304" i="1"/>
  <c r="AI301" i="1"/>
  <c r="N313" i="1"/>
  <c r="Y304" i="1"/>
  <c r="P306" i="1"/>
  <c r="N323" i="1"/>
  <c r="Y314" i="1"/>
  <c r="V317" i="1"/>
  <c r="AB303" i="1"/>
  <c r="AB300" i="1"/>
  <c r="U305" i="1"/>
  <c r="P319" i="1"/>
  <c r="X309" i="1"/>
  <c r="R309" i="1"/>
  <c r="U302" i="1"/>
  <c r="U306" i="1"/>
  <c r="AD309" i="1"/>
  <c r="O301" i="1"/>
  <c r="AB308" i="1"/>
  <c r="U313" i="1"/>
  <c r="O302" i="1"/>
  <c r="W300" i="1"/>
  <c r="O308" i="1"/>
  <c r="AL300" i="1"/>
  <c r="S311" i="1"/>
  <c r="P310" i="1"/>
  <c r="AC304" i="1"/>
  <c r="R302" i="1"/>
  <c r="AJ300" i="1"/>
  <c r="S303" i="1"/>
  <c r="AD308" i="1"/>
  <c r="V312" i="1"/>
  <c r="AG300" i="1"/>
  <c r="AH305" i="1"/>
  <c r="N305" i="1"/>
  <c r="Q305" i="1"/>
  <c r="T301" i="1"/>
  <c r="N302" i="1"/>
  <c r="M309" i="1"/>
  <c r="N320" i="1"/>
  <c r="AB306" i="1"/>
  <c r="R301" i="1"/>
  <c r="AC309" i="1"/>
  <c r="U316" i="1"/>
  <c r="M319" i="1"/>
  <c r="AI302" i="1"/>
  <c r="Q310" i="1"/>
  <c r="W314" i="1"/>
  <c r="U304" i="1"/>
  <c r="AH301" i="1"/>
  <c r="X300" i="1"/>
  <c r="M315" i="1"/>
  <c r="M320" i="1"/>
  <c r="AD305" i="1"/>
  <c r="R322" i="1"/>
  <c r="M321" i="1"/>
  <c r="W306" i="1"/>
  <c r="AA309" i="1"/>
  <c r="M322" i="1"/>
  <c r="S306" i="1"/>
  <c r="Z311" i="1"/>
  <c r="R313" i="1"/>
  <c r="M318" i="1"/>
  <c r="V307" i="1"/>
  <c r="AB310" i="1"/>
  <c r="V316" i="1"/>
  <c r="S317" i="1"/>
  <c r="Y313" i="1"/>
  <c r="O325" i="1"/>
  <c r="O319" i="1"/>
  <c r="T314" i="1"/>
  <c r="Q314" i="1"/>
  <c r="Q316" i="1"/>
  <c r="N314" i="1"/>
  <c r="O316" i="1"/>
  <c r="T307" i="1"/>
  <c r="R317" i="1"/>
  <c r="AD303" i="1"/>
  <c r="S313" i="1"/>
  <c r="Q311" i="1"/>
  <c r="P316" i="1"/>
  <c r="N311" i="1"/>
  <c r="W304" i="1"/>
  <c r="O314" i="1"/>
  <c r="T313" i="1"/>
  <c r="W310" i="1"/>
  <c r="S321" i="1"/>
  <c r="W307" i="1"/>
  <c r="T318" i="1"/>
  <c r="T319" i="1"/>
  <c r="O311" i="1"/>
  <c r="V304" i="1"/>
  <c r="R307" i="1"/>
  <c r="U312" i="1"/>
  <c r="N319" i="1"/>
  <c r="W301" i="1"/>
  <c r="T312" i="1"/>
  <c r="M326" i="1"/>
  <c r="W303" i="1"/>
  <c r="Q313" i="1"/>
  <c r="V305" i="1"/>
  <c r="AF307" i="1"/>
  <c r="S302" i="1"/>
  <c r="Q309" i="1"/>
  <c r="Z305" i="1"/>
  <c r="T317" i="1"/>
  <c r="AF304" i="1"/>
  <c r="T316" i="1"/>
  <c r="Q318" i="1"/>
  <c r="AE309" i="1"/>
  <c r="Z303" i="1"/>
  <c r="S310" i="1"/>
  <c r="Q317" i="1"/>
  <c r="AE308" i="1"/>
  <c r="S304" i="1"/>
  <c r="AF305" i="1"/>
  <c r="S316" i="1"/>
  <c r="O307" i="1"/>
  <c r="N325" i="1"/>
  <c r="S320" i="1"/>
  <c r="Q312" i="1"/>
  <c r="U308" i="1"/>
  <c r="Z307" i="1"/>
  <c r="AA300" i="1"/>
  <c r="AA313" i="1"/>
  <c r="AA306" i="1"/>
  <c r="AH306" i="1"/>
  <c r="X310" i="1"/>
  <c r="V314" i="1"/>
  <c r="M304" i="1"/>
  <c r="M301" i="1"/>
  <c r="M303" i="1"/>
  <c r="M307" i="1"/>
  <c r="N326" i="1"/>
  <c r="N306" i="1"/>
  <c r="AA303" i="1"/>
  <c r="AK300" i="1"/>
  <c r="T304" i="1"/>
  <c r="R315" i="1"/>
  <c r="X311" i="1"/>
  <c r="P324" i="1"/>
  <c r="R316" i="1"/>
  <c r="R314" i="1"/>
  <c r="M317" i="1"/>
  <c r="V311" i="1"/>
  <c r="V301" i="1"/>
  <c r="Y310" i="1"/>
  <c r="AA310" i="1"/>
  <c r="W316" i="1"/>
  <c r="U300" i="1"/>
  <c r="W302" i="1"/>
  <c r="U303" i="1"/>
  <c r="W305" i="1"/>
  <c r="V309" i="1"/>
  <c r="T300" i="1"/>
  <c r="AB309" i="1"/>
  <c r="AI305" i="1"/>
  <c r="AE305" i="1"/>
  <c r="AD300" i="1"/>
  <c r="AH300" i="1"/>
  <c r="AE306" i="1"/>
  <c r="O323" i="1"/>
  <c r="V303" i="1"/>
  <c r="X303" i="1"/>
  <c r="V306" i="1"/>
  <c r="AC311" i="1"/>
  <c r="Z302" i="1"/>
  <c r="AB301" i="1"/>
  <c r="AE300" i="1"/>
  <c r="AF306" i="1"/>
  <c r="AE302" i="1"/>
  <c r="AJ303" i="1"/>
  <c r="AC306" i="1"/>
  <c r="P321" i="1"/>
  <c r="P308" i="1"/>
  <c r="AC303" i="1"/>
  <c r="AA308" i="1"/>
  <c r="X301" i="1"/>
  <c r="AA311" i="1"/>
  <c r="AC301" i="1"/>
  <c r="Z300" i="1"/>
  <c r="N303" i="1"/>
  <c r="M302" i="1"/>
  <c r="O305" i="1"/>
  <c r="AD307" i="1"/>
  <c r="X312" i="1"/>
  <c r="O306" i="1"/>
  <c r="Z314" i="1"/>
  <c r="P301" i="1"/>
  <c r="M314" i="1"/>
  <c r="X313" i="1"/>
  <c r="O313" i="1"/>
  <c r="AA302" i="1"/>
  <c r="N317" i="1"/>
  <c r="N309" i="1"/>
  <c r="O303" i="1"/>
  <c r="R305" i="1"/>
  <c r="Z301" i="1"/>
  <c r="AF308" i="1"/>
  <c r="P320" i="1"/>
  <c r="AJ302" i="1"/>
  <c r="AB302" i="1"/>
  <c r="R300" i="1"/>
  <c r="T308" i="1"/>
  <c r="AF300" i="1"/>
  <c r="AC305" i="1"/>
  <c r="AG306" i="1"/>
  <c r="AF303" i="1"/>
  <c r="R318" i="1"/>
  <c r="M316" i="1"/>
  <c r="AA304" i="1"/>
  <c r="AE307" i="1"/>
  <c r="P303" i="1"/>
  <c r="X314" i="1"/>
  <c r="O309" i="1"/>
  <c r="AB307" i="1"/>
  <c r="N308" i="1"/>
  <c r="U310" i="1"/>
  <c r="P305" i="1"/>
  <c r="P304" i="1"/>
  <c r="AI300" i="1"/>
  <c r="AJ301" i="1"/>
  <c r="Y305" i="1"/>
  <c r="Y302" i="1"/>
  <c r="Y307" i="1"/>
  <c r="Y303" i="1"/>
  <c r="W308" i="1"/>
  <c r="T306" i="1"/>
  <c r="X308" i="1"/>
  <c r="AI303" i="1"/>
  <c r="Z304" i="1"/>
  <c r="Z306" i="1"/>
  <c r="AC308" i="1"/>
  <c r="P312" i="1"/>
  <c r="S309" i="1"/>
  <c r="W313" i="1"/>
  <c r="AC300" i="1"/>
  <c r="AF301" i="1"/>
  <c r="M308" i="1"/>
  <c r="AG307" i="1"/>
  <c r="S315" i="1"/>
  <c r="U318" i="1"/>
  <c r="U314" i="1"/>
  <c r="S20" i="15"/>
  <c r="S18" i="14"/>
  <c r="S20" i="26"/>
  <c r="S19" i="29"/>
  <c r="O15" i="26"/>
  <c r="O62" i="26" s="1"/>
  <c r="O15" i="29"/>
  <c r="M16" i="26"/>
  <c r="M16" i="29"/>
  <c r="L17" i="26"/>
  <c r="L17" i="29"/>
  <c r="O54" i="18"/>
  <c r="O35" i="16" s="1"/>
  <c r="N54" i="18"/>
  <c r="N35" i="16" s="1"/>
  <c r="N193" i="15" a="1"/>
  <c r="N193" i="15" s="1"/>
  <c r="P42" i="5"/>
  <c r="L18" i="15"/>
  <c r="N146" i="5" a="1"/>
  <c r="N146" i="5" s="1"/>
  <c r="M146" i="5" a="1"/>
  <c r="M146" i="5" s="1"/>
  <c r="R42" i="12"/>
  <c r="R43" i="12" s="1"/>
  <c r="R146" i="12" s="1" a="1"/>
  <c r="R146" i="12" s="1"/>
  <c r="O66" i="1"/>
  <c r="O47" i="26" s="1"/>
  <c r="L155" i="1"/>
  <c r="L83" i="15" s="1"/>
  <c r="M28" i="1"/>
  <c r="M147" i="5" a="1"/>
  <c r="M147" i="5" s="1"/>
  <c r="L17" i="16"/>
  <c r="N27" i="1"/>
  <c r="O333" i="1"/>
  <c r="L16" i="22"/>
  <c r="L16" i="25"/>
  <c r="L16" i="14"/>
  <c r="AD333" i="1"/>
  <c r="Q333" i="1"/>
  <c r="Y333" i="1"/>
  <c r="R333" i="1"/>
  <c r="AG333" i="1"/>
  <c r="AA333" i="1"/>
  <c r="AI333" i="1"/>
  <c r="T333" i="1"/>
  <c r="L16" i="18"/>
  <c r="L16" i="24"/>
  <c r="Z333" i="1"/>
  <c r="U333" i="1"/>
  <c r="V333" i="1"/>
  <c r="AH333" i="1"/>
  <c r="S333" i="1"/>
  <c r="P147" i="12" a="1"/>
  <c r="P147" i="12" s="1"/>
  <c r="X333" i="1"/>
  <c r="W333" i="1"/>
  <c r="AL333" i="1"/>
  <c r="M333" i="1"/>
  <c r="AB333" i="1"/>
  <c r="P333" i="1"/>
  <c r="AF333" i="1"/>
  <c r="AC333" i="1"/>
  <c r="AJ333" i="1"/>
  <c r="H334" i="1"/>
  <c r="AE333" i="1"/>
  <c r="AK333" i="1"/>
  <c r="O57" i="1"/>
  <c r="O37" i="26" s="1"/>
  <c r="O89" i="26" s="1"/>
  <c r="N57" i="1"/>
  <c r="P74" i="5" a="1"/>
  <c r="P74" i="5" s="1"/>
  <c r="P139" i="5" s="1" a="1"/>
  <c r="P139" i="5" s="1"/>
  <c r="R55" i="12" a="1"/>
  <c r="R55" i="12" s="1"/>
  <c r="R120" i="12" s="1" a="1"/>
  <c r="R120" i="12" s="1"/>
  <c r="R74" i="12" a="1"/>
  <c r="R74" i="12" s="1"/>
  <c r="R139" i="12" s="1" a="1"/>
  <c r="R139" i="12" s="1"/>
  <c r="P65" i="5" a="1"/>
  <c r="P65" i="5" s="1"/>
  <c r="P130" i="5" s="1" a="1"/>
  <c r="P130" i="5" s="1"/>
  <c r="R65" i="12" a="1"/>
  <c r="R65" i="12" s="1"/>
  <c r="R130" i="12" s="1" a="1"/>
  <c r="R130" i="12" s="1"/>
  <c r="Q43" i="12"/>
  <c r="Q146" i="12" s="1" a="1"/>
  <c r="Q146" i="12" s="1"/>
  <c r="O48" i="1"/>
  <c r="O27" i="26" s="1"/>
  <c r="O47" i="1"/>
  <c r="O56" i="1"/>
  <c r="O36" i="26" s="1"/>
  <c r="O102" i="26" s="1"/>
  <c r="O14" i="24"/>
  <c r="O14" i="14"/>
  <c r="O15" i="16"/>
  <c r="O14" i="25"/>
  <c r="O14" i="18"/>
  <c r="O14" i="22"/>
  <c r="O16" i="15"/>
  <c r="P64" i="5" a="1"/>
  <c r="P64" i="5" s="1"/>
  <c r="P129" i="5" s="1" a="1"/>
  <c r="P129" i="5" s="1"/>
  <c r="P56" i="5" a="1"/>
  <c r="P56" i="5" s="1"/>
  <c r="P121" i="5" s="1" a="1"/>
  <c r="P121" i="5" s="1"/>
  <c r="P71" i="5" a="1"/>
  <c r="P71" i="5" s="1"/>
  <c r="P136" i="5" s="1" a="1"/>
  <c r="P136" i="5" s="1"/>
  <c r="P25" i="1"/>
  <c r="P63" i="5" a="1"/>
  <c r="P63" i="5" s="1"/>
  <c r="P128" i="5" s="1" a="1"/>
  <c r="P128" i="5" s="1"/>
  <c r="P57" i="5" a="1"/>
  <c r="P57" i="5" s="1"/>
  <c r="P122" i="5" s="1" a="1"/>
  <c r="P122" i="5" s="1"/>
  <c r="P73" i="5" a="1"/>
  <c r="P73" i="5" s="1"/>
  <c r="P138" i="5" s="1" a="1"/>
  <c r="P138" i="5" s="1"/>
  <c r="P55" i="5" a="1"/>
  <c r="P55" i="5" s="1"/>
  <c r="P120" i="5" s="1" a="1"/>
  <c r="P120" i="5" s="1"/>
  <c r="Q40" i="5"/>
  <c r="Q75" i="5" s="1" a="1"/>
  <c r="Q75" i="5" s="1"/>
  <c r="O49" i="1"/>
  <c r="O28" i="26" s="1"/>
  <c r="O85" i="26" s="1"/>
  <c r="S40" i="12"/>
  <c r="R57" i="12" a="1"/>
  <c r="R57" i="12" s="1"/>
  <c r="R122" i="12" s="1" a="1"/>
  <c r="R122" i="12" s="1"/>
  <c r="R56" i="12" a="1"/>
  <c r="R56" i="12" s="1"/>
  <c r="R121" i="12" s="1" a="1"/>
  <c r="R121" i="12" s="1"/>
  <c r="R71" i="12" a="1"/>
  <c r="R71" i="12" s="1"/>
  <c r="R136" i="12" s="1" a="1"/>
  <c r="R136" i="12" s="1"/>
  <c r="R63" i="12" a="1"/>
  <c r="R63" i="12" s="1"/>
  <c r="R128" i="12" s="1" a="1"/>
  <c r="R128" i="12" s="1"/>
  <c r="R64" i="12" a="1"/>
  <c r="R64" i="12" s="1"/>
  <c r="R129" i="12" s="1" a="1"/>
  <c r="R129" i="12" s="1"/>
  <c r="R73" i="12" a="1"/>
  <c r="R73" i="12" s="1"/>
  <c r="R138" i="12" s="1" a="1"/>
  <c r="R138" i="12" s="1"/>
  <c r="M15" i="24"/>
  <c r="O27" i="1"/>
  <c r="M17" i="15"/>
  <c r="M15" i="14"/>
  <c r="M15" i="22"/>
  <c r="M15" i="25"/>
  <c r="M15" i="18"/>
  <c r="M16" i="16"/>
  <c r="N28" i="1"/>
  <c r="B161" i="1"/>
  <c r="B168" i="1" s="1"/>
  <c r="L49" i="26" l="1"/>
  <c r="N83" i="26"/>
  <c r="N87" i="26" s="1"/>
  <c r="O92" i="26"/>
  <c r="O93" i="26"/>
  <c r="O26" i="26"/>
  <c r="O116" i="26" s="1"/>
  <c r="N37" i="26"/>
  <c r="N89" i="26" s="1"/>
  <c r="N119" i="26"/>
  <c r="N123" i="26" s="1"/>
  <c r="N127" i="26" s="1"/>
  <c r="N134" i="26"/>
  <c r="N108" i="26"/>
  <c r="N131" i="26" s="1"/>
  <c r="N29" i="29" s="1"/>
  <c r="N60" i="29" s="1"/>
  <c r="O40" i="26"/>
  <c r="P106" i="26"/>
  <c r="N128" i="26"/>
  <c r="N26" i="29" s="1"/>
  <c r="N36" i="29" s="1"/>
  <c r="N49" i="26"/>
  <c r="N133" i="26"/>
  <c r="N70" i="26"/>
  <c r="N30" i="16"/>
  <c r="O90" i="26"/>
  <c r="O103" i="26"/>
  <c r="O108" i="26" s="1"/>
  <c r="O131" i="26" s="1"/>
  <c r="O84" i="26"/>
  <c r="O117" i="26"/>
  <c r="L134" i="26"/>
  <c r="M123" i="26"/>
  <c r="M127" i="26" s="1"/>
  <c r="M132" i="26" s="1"/>
  <c r="M133" i="26"/>
  <c r="M138" i="26"/>
  <c r="O118" i="26"/>
  <c r="AQ33" i="16"/>
  <c r="T33" i="16"/>
  <c r="O70" i="26"/>
  <c r="O86" i="26"/>
  <c r="O65" i="26"/>
  <c r="O64" i="26"/>
  <c r="O71" i="26"/>
  <c r="O66" i="26"/>
  <c r="O73" i="26"/>
  <c r="O135" i="26" s="1"/>
  <c r="O74" i="26"/>
  <c r="O67" i="26"/>
  <c r="M30" i="16"/>
  <c r="AL33" i="16"/>
  <c r="P33" i="16"/>
  <c r="X33" i="16"/>
  <c r="U33" i="16"/>
  <c r="AG33" i="16"/>
  <c r="N68" i="26"/>
  <c r="Z33" i="16"/>
  <c r="BE33" i="16"/>
  <c r="L119" i="26"/>
  <c r="C93" i="1"/>
  <c r="L138" i="26"/>
  <c r="S75" i="12" a="1"/>
  <c r="S75" i="12" s="1"/>
  <c r="S140" i="12" s="1" a="1"/>
  <c r="S140" i="12" s="1"/>
  <c r="L29" i="29"/>
  <c r="L60" i="29" s="1"/>
  <c r="Q140" i="5" a="1"/>
  <c r="Q140" i="5" s="1"/>
  <c r="Q67" i="1" s="1"/>
  <c r="Q48" i="26" s="1"/>
  <c r="L28" i="29"/>
  <c r="L47" i="29" s="1"/>
  <c r="L91" i="29" s="1"/>
  <c r="L92" i="29" s="1"/>
  <c r="M213" i="15"/>
  <c r="L85" i="15"/>
  <c r="S132" i="12" a="1"/>
  <c r="S132" i="12" s="1"/>
  <c r="S131" i="12" a="1"/>
  <c r="S131" i="12" s="1"/>
  <c r="S123" i="12" a="1"/>
  <c r="S123" i="12" s="1"/>
  <c r="S124" i="12" a="1"/>
  <c r="S124" i="12" s="1"/>
  <c r="L138" i="15"/>
  <c r="L151" i="15" s="1"/>
  <c r="L223" i="15" s="1"/>
  <c r="S72" i="12" a="1"/>
  <c r="S72" i="12" s="1"/>
  <c r="S137" i="12" s="1" a="1"/>
  <c r="S137" i="12" s="1"/>
  <c r="Q72" i="5" a="1"/>
  <c r="Q72" i="5" s="1"/>
  <c r="Q137" i="5" s="1" a="1"/>
  <c r="Q137" i="5" s="1"/>
  <c r="Q132" i="5" a="1"/>
  <c r="Q132" i="5" s="1"/>
  <c r="Q59" i="1" s="1"/>
  <c r="Q39" i="26" s="1"/>
  <c r="Q105" i="26" s="1"/>
  <c r="Q123" i="5" a="1"/>
  <c r="Q123" i="5" s="1"/>
  <c r="Q50" i="1" s="1"/>
  <c r="Q29" i="26" s="1"/>
  <c r="Q121" i="26" s="1"/>
  <c r="Q36" i="16" s="1"/>
  <c r="Q131" i="5" a="1"/>
  <c r="Q131" i="5" s="1"/>
  <c r="Q58" i="1" s="1"/>
  <c r="Q38" i="26" s="1"/>
  <c r="Q104" i="26" s="1"/>
  <c r="Q124" i="5" a="1"/>
  <c r="Q124" i="5" s="1"/>
  <c r="Q51" i="1" s="1"/>
  <c r="Q30" i="26" s="1"/>
  <c r="Q122" i="26" s="1"/>
  <c r="Q37" i="16" s="1"/>
  <c r="O63" i="1"/>
  <c r="P65" i="1"/>
  <c r="P46" i="26" s="1"/>
  <c r="P64" i="1"/>
  <c r="P45" i="26" s="1"/>
  <c r="J325" i="1"/>
  <c r="J326" i="1"/>
  <c r="J322" i="1"/>
  <c r="J323" i="1"/>
  <c r="J320" i="1"/>
  <c r="J319" i="1"/>
  <c r="J313" i="1"/>
  <c r="J324" i="1"/>
  <c r="J321" i="1"/>
  <c r="J314" i="1"/>
  <c r="J318" i="1"/>
  <c r="J312" i="1"/>
  <c r="J310" i="1"/>
  <c r="J316" i="1"/>
  <c r="J317" i="1"/>
  <c r="J309" i="1"/>
  <c r="J304" i="1"/>
  <c r="J307" i="1"/>
  <c r="J308" i="1"/>
  <c r="J303" i="1"/>
  <c r="J311" i="1"/>
  <c r="J305" i="1"/>
  <c r="J306" i="1"/>
  <c r="J315" i="1"/>
  <c r="J301" i="1"/>
  <c r="J302" i="1"/>
  <c r="M28" i="29"/>
  <c r="M47" i="29" s="1"/>
  <c r="M91" i="29" s="1"/>
  <c r="M92" i="29" s="1"/>
  <c r="L78" i="29"/>
  <c r="P15" i="29"/>
  <c r="P15" i="26"/>
  <c r="P62" i="26" s="1"/>
  <c r="M17" i="26"/>
  <c r="M17" i="29"/>
  <c r="N16" i="26"/>
  <c r="N16" i="29"/>
  <c r="N17" i="26"/>
  <c r="N17" i="29"/>
  <c r="O16" i="26"/>
  <c r="O16" i="29"/>
  <c r="O193" i="15" a="1"/>
  <c r="O193" i="15" s="1"/>
  <c r="N155" i="1"/>
  <c r="N83" i="15" s="1"/>
  <c r="M155" i="1"/>
  <c r="M83" i="15" s="1"/>
  <c r="O146" i="5" a="1"/>
  <c r="O146" i="5" s="1"/>
  <c r="M270" i="15"/>
  <c r="L270" i="15"/>
  <c r="S42" i="12"/>
  <c r="S43" i="12" s="1"/>
  <c r="S146" i="12" s="1" a="1"/>
  <c r="S146" i="12" s="1"/>
  <c r="P66" i="1"/>
  <c r="P47" i="26" s="1"/>
  <c r="M156" i="1"/>
  <c r="M30" i="18" s="1"/>
  <c r="M127" i="1"/>
  <c r="M129" i="1" s="1"/>
  <c r="L30" i="18"/>
  <c r="L157" i="1"/>
  <c r="M16" i="25"/>
  <c r="M18" i="15"/>
  <c r="M16" i="24"/>
  <c r="M16" i="14"/>
  <c r="M16" i="22"/>
  <c r="M16" i="18"/>
  <c r="M17" i="16"/>
  <c r="Q42" i="5"/>
  <c r="N15" i="25"/>
  <c r="N15" i="24"/>
  <c r="N16" i="16"/>
  <c r="N15" i="14"/>
  <c r="N15" i="22"/>
  <c r="N17" i="15"/>
  <c r="N15" i="18"/>
  <c r="P43" i="5"/>
  <c r="O147" i="5" a="1"/>
  <c r="O147" i="5" s="1"/>
  <c r="Q147" i="12" a="1"/>
  <c r="Q147" i="12" s="1"/>
  <c r="J333" i="1"/>
  <c r="P16" i="15"/>
  <c r="H335" i="1"/>
  <c r="AH334" i="1"/>
  <c r="AJ334" i="1"/>
  <c r="AD334" i="1"/>
  <c r="AF334" i="1"/>
  <c r="X334" i="1"/>
  <c r="M334" i="1"/>
  <c r="Z334" i="1"/>
  <c r="V334" i="1"/>
  <c r="S334" i="1"/>
  <c r="U334" i="1"/>
  <c r="Y334" i="1"/>
  <c r="AA334" i="1"/>
  <c r="AC334" i="1"/>
  <c r="O334" i="1"/>
  <c r="AB334" i="1"/>
  <c r="AI334" i="1"/>
  <c r="AK334" i="1"/>
  <c r="W334" i="1"/>
  <c r="AG334" i="1"/>
  <c r="Q334" i="1"/>
  <c r="AE334" i="1"/>
  <c r="R334" i="1"/>
  <c r="T334" i="1"/>
  <c r="N334" i="1"/>
  <c r="P334" i="1"/>
  <c r="P57" i="1"/>
  <c r="P37" i="26" s="1"/>
  <c r="P89" i="26" s="1"/>
  <c r="Q74" i="5" a="1"/>
  <c r="Q74" i="5" s="1"/>
  <c r="Q139" i="5" s="1" a="1"/>
  <c r="Q139" i="5" s="1"/>
  <c r="S74" i="12" a="1"/>
  <c r="S74" i="12" s="1"/>
  <c r="S139" i="12" s="1" a="1"/>
  <c r="S139" i="12" s="1"/>
  <c r="S55" i="12" a="1"/>
  <c r="S55" i="12" s="1"/>
  <c r="S120" i="12" s="1" a="1"/>
  <c r="S120" i="12" s="1"/>
  <c r="Q65" i="5" a="1"/>
  <c r="Q65" i="5" s="1"/>
  <c r="Q130" i="5" s="1" a="1"/>
  <c r="Q130" i="5" s="1"/>
  <c r="S65" i="12" a="1"/>
  <c r="S65" i="12" s="1"/>
  <c r="S130" i="12" s="1" a="1"/>
  <c r="S130" i="12" s="1"/>
  <c r="P47" i="1"/>
  <c r="P14" i="22"/>
  <c r="P14" i="14"/>
  <c r="P14" i="24"/>
  <c r="P14" i="25"/>
  <c r="P15" i="16"/>
  <c r="P14" i="18"/>
  <c r="P48" i="1"/>
  <c r="P27" i="26" s="1"/>
  <c r="P49" i="1"/>
  <c r="P28" i="26" s="1"/>
  <c r="P85" i="26" s="1"/>
  <c r="P56" i="1"/>
  <c r="P36" i="26" s="1"/>
  <c r="P102" i="26" s="1"/>
  <c r="Q55" i="5" a="1"/>
  <c r="Q55" i="5" s="1"/>
  <c r="Q120" i="5" s="1" a="1"/>
  <c r="Q120" i="5" s="1"/>
  <c r="Q25" i="1"/>
  <c r="Q73" i="5" a="1"/>
  <c r="Q73" i="5" s="1"/>
  <c r="Q138" i="5" s="1" a="1"/>
  <c r="Q138" i="5" s="1"/>
  <c r="Q63" i="5" a="1"/>
  <c r="Q63" i="5" s="1"/>
  <c r="Q128" i="5" s="1" a="1"/>
  <c r="Q128" i="5" s="1"/>
  <c r="Q57" i="5" a="1"/>
  <c r="Q57" i="5" s="1"/>
  <c r="Q122" i="5" s="1" a="1"/>
  <c r="Q122" i="5" s="1"/>
  <c r="R40" i="5"/>
  <c r="R75" i="5" s="1" a="1"/>
  <c r="R75" i="5" s="1"/>
  <c r="Q64" i="5" a="1"/>
  <c r="Q64" i="5" s="1"/>
  <c r="Q129" i="5" s="1" a="1"/>
  <c r="Q129" i="5" s="1"/>
  <c r="Q71" i="5" a="1"/>
  <c r="Q71" i="5" s="1"/>
  <c r="Q136" i="5" s="1" a="1"/>
  <c r="Q136" i="5" s="1"/>
  <c r="Q56" i="5" a="1"/>
  <c r="Q56" i="5" s="1"/>
  <c r="Q121" i="5" s="1" a="1"/>
  <c r="Q121" i="5" s="1"/>
  <c r="T40" i="12"/>
  <c r="S71" i="12" a="1"/>
  <c r="S71" i="12" s="1"/>
  <c r="S136" i="12" s="1" a="1"/>
  <c r="S136" i="12" s="1"/>
  <c r="S57" i="12" a="1"/>
  <c r="S57" i="12" s="1"/>
  <c r="S122" i="12" s="1" a="1"/>
  <c r="S122" i="12" s="1"/>
  <c r="S56" i="12" a="1"/>
  <c r="S56" i="12" s="1"/>
  <c r="S121" i="12" s="1" a="1"/>
  <c r="S121" i="12" s="1"/>
  <c r="S63" i="12" a="1"/>
  <c r="S63" i="12" s="1"/>
  <c r="S128" i="12" s="1" a="1"/>
  <c r="S128" i="12" s="1"/>
  <c r="S64" i="12" a="1"/>
  <c r="S64" i="12" s="1"/>
  <c r="S129" i="12" s="1" a="1"/>
  <c r="S129" i="12" s="1"/>
  <c r="S73" i="12" a="1"/>
  <c r="S73" i="12" s="1"/>
  <c r="S138" i="12" s="1" a="1"/>
  <c r="S138" i="12" s="1"/>
  <c r="O17" i="15"/>
  <c r="O15" i="22"/>
  <c r="O15" i="25"/>
  <c r="O15" i="24"/>
  <c r="O16" i="16"/>
  <c r="O15" i="14"/>
  <c r="O15" i="18"/>
  <c r="O28" i="1"/>
  <c r="N17" i="16"/>
  <c r="N16" i="22"/>
  <c r="N147" i="5" a="1"/>
  <c r="N147" i="5" s="1"/>
  <c r="N16" i="14"/>
  <c r="N16" i="25"/>
  <c r="N16" i="24"/>
  <c r="N18" i="15"/>
  <c r="N16" i="18"/>
  <c r="R147" i="12" a="1"/>
  <c r="R147" i="12" s="1"/>
  <c r="B194" i="1"/>
  <c r="C241" i="5"/>
  <c r="C248" i="5" s="1"/>
  <c r="N95" i="26" l="1"/>
  <c r="N130" i="26" s="1"/>
  <c r="N40" i="26"/>
  <c r="O31" i="26"/>
  <c r="O83" i="26"/>
  <c r="N76" i="26"/>
  <c r="N129" i="26" s="1"/>
  <c r="P26" i="26"/>
  <c r="P116" i="26" s="1"/>
  <c r="O44" i="26"/>
  <c r="O128" i="26" s="1"/>
  <c r="O26" i="29" s="1"/>
  <c r="O36" i="29" s="1"/>
  <c r="O119" i="26"/>
  <c r="N132" i="26"/>
  <c r="N138" i="26"/>
  <c r="O134" i="26"/>
  <c r="O87" i="26"/>
  <c r="O95" i="26" s="1"/>
  <c r="O130" i="26" s="1"/>
  <c r="M137" i="26"/>
  <c r="P84" i="26"/>
  <c r="P117" i="26"/>
  <c r="Q93" i="26"/>
  <c r="Q106" i="26"/>
  <c r="P90" i="26"/>
  <c r="P103" i="26"/>
  <c r="P108" i="26" s="1"/>
  <c r="P131" i="26" s="1"/>
  <c r="O123" i="26"/>
  <c r="O127" i="26" s="1"/>
  <c r="O49" i="26"/>
  <c r="L123" i="26"/>
  <c r="L133" i="26"/>
  <c r="O68" i="26"/>
  <c r="O76" i="26" s="1"/>
  <c r="O129" i="26" s="1"/>
  <c r="P70" i="26"/>
  <c r="P71" i="26"/>
  <c r="P73" i="26"/>
  <c r="P135" i="26" s="1"/>
  <c r="P74" i="26"/>
  <c r="P65" i="26"/>
  <c r="P66" i="26"/>
  <c r="P118" i="26"/>
  <c r="J33" i="16"/>
  <c r="L30" i="16"/>
  <c r="L46" i="25" s="1"/>
  <c r="M27" i="29"/>
  <c r="M37" i="29" s="1"/>
  <c r="M80" i="29" s="1"/>
  <c r="L27" i="29"/>
  <c r="L37" i="29" s="1"/>
  <c r="L80" i="29" s="1"/>
  <c r="T75" i="12" a="1"/>
  <c r="T75" i="12" s="1"/>
  <c r="T140" i="12" s="1" a="1"/>
  <c r="T140" i="12" s="1"/>
  <c r="O29" i="29"/>
  <c r="O60" i="29" s="1"/>
  <c r="R140" i="5" a="1"/>
  <c r="R140" i="5" s="1"/>
  <c r="R67" i="1" s="1"/>
  <c r="R48" i="26" s="1"/>
  <c r="T131" i="12" a="1"/>
  <c r="T131" i="12" s="1"/>
  <c r="T123" i="12" a="1"/>
  <c r="T123" i="12" s="1"/>
  <c r="T124" i="12" a="1"/>
  <c r="T124" i="12" s="1"/>
  <c r="T132" i="12" a="1"/>
  <c r="T132" i="12" s="1"/>
  <c r="L150" i="15"/>
  <c r="L189" i="15" s="1"/>
  <c r="L192" i="15" s="1"/>
  <c r="T72" i="12" a="1"/>
  <c r="T72" i="12" s="1"/>
  <c r="T137" i="12" s="1" a="1"/>
  <c r="T137" i="12" s="1"/>
  <c r="R131" i="5" a="1"/>
  <c r="R131" i="5" s="1"/>
  <c r="R58" i="1" s="1"/>
  <c r="R38" i="26" s="1"/>
  <c r="R104" i="26" s="1"/>
  <c r="R123" i="5" a="1"/>
  <c r="R123" i="5" s="1"/>
  <c r="R50" i="1" s="1"/>
  <c r="R29" i="26" s="1"/>
  <c r="R121" i="26" s="1"/>
  <c r="R36" i="16" s="1"/>
  <c r="R132" i="5" a="1"/>
  <c r="R132" i="5" s="1"/>
  <c r="R59" i="1" s="1"/>
  <c r="R39" i="26" s="1"/>
  <c r="R105" i="26" s="1"/>
  <c r="R124" i="5" a="1"/>
  <c r="R124" i="5" s="1"/>
  <c r="R51" i="1" s="1"/>
  <c r="R30" i="26" s="1"/>
  <c r="R122" i="26" s="1"/>
  <c r="R37" i="16" s="1"/>
  <c r="L149" i="15"/>
  <c r="L271" i="15"/>
  <c r="P63" i="1"/>
  <c r="P44" i="26" s="1"/>
  <c r="S40" i="5"/>
  <c r="S75" i="5" s="1" a="1"/>
  <c r="S75" i="5" s="1"/>
  <c r="S140" i="5" s="1" a="1"/>
  <c r="S140" i="5" s="1"/>
  <c r="S67" i="1" s="1"/>
  <c r="S48" i="26" s="1"/>
  <c r="R72" i="5" a="1"/>
  <c r="R72" i="5" s="1"/>
  <c r="R137" i="5" s="1" a="1"/>
  <c r="R137" i="5" s="1"/>
  <c r="Q65" i="1"/>
  <c r="Q46" i="26" s="1"/>
  <c r="Q64" i="1"/>
  <c r="Q45" i="26" s="1"/>
  <c r="L72" i="29"/>
  <c r="Q15" i="29"/>
  <c r="Q15" i="26"/>
  <c r="Q62" i="26" s="1"/>
  <c r="O17" i="26"/>
  <c r="O17" i="29"/>
  <c r="P193" i="15" a="1"/>
  <c r="P193" i="15" s="1"/>
  <c r="L148" i="15"/>
  <c r="L163" i="15" s="1"/>
  <c r="O155" i="1"/>
  <c r="O83" i="15" s="1"/>
  <c r="P146" i="5" a="1"/>
  <c r="P146" i="5" s="1"/>
  <c r="M72" i="29"/>
  <c r="T42" i="12"/>
  <c r="Q66" i="1"/>
  <c r="Q47" i="26" s="1"/>
  <c r="M157" i="1"/>
  <c r="N156" i="1"/>
  <c r="N30" i="18" s="1"/>
  <c r="O156" i="1"/>
  <c r="O30" i="18" s="1"/>
  <c r="O123" i="1"/>
  <c r="R42" i="5"/>
  <c r="L159" i="1"/>
  <c r="L74" i="29" s="1"/>
  <c r="L31" i="18"/>
  <c r="Q43" i="5"/>
  <c r="P147" i="5" a="1"/>
  <c r="P147" i="5" s="1"/>
  <c r="P335" i="1"/>
  <c r="AD335" i="1"/>
  <c r="AB335" i="1"/>
  <c r="AH335" i="1"/>
  <c r="V335" i="1"/>
  <c r="T335" i="1"/>
  <c r="X335" i="1"/>
  <c r="Q335" i="1"/>
  <c r="N335" i="1"/>
  <c r="AI335" i="1"/>
  <c r="AE335" i="1"/>
  <c r="AC335" i="1"/>
  <c r="AA335" i="1"/>
  <c r="AJ335" i="1"/>
  <c r="W335" i="1"/>
  <c r="U335" i="1"/>
  <c r="S335" i="1"/>
  <c r="H336" i="1"/>
  <c r="O335" i="1"/>
  <c r="M335" i="1"/>
  <c r="Y335" i="1"/>
  <c r="AF335" i="1"/>
  <c r="R335" i="1"/>
  <c r="Z335" i="1"/>
  <c r="AG335" i="1"/>
  <c r="Q16" i="15"/>
  <c r="J334" i="1"/>
  <c r="P55" i="1"/>
  <c r="Q57" i="1"/>
  <c r="Q37" i="26" s="1"/>
  <c r="Q89" i="26" s="1"/>
  <c r="R74" i="5" a="1"/>
  <c r="R74" i="5" s="1"/>
  <c r="R139" i="5" s="1" a="1"/>
  <c r="R139" i="5" s="1"/>
  <c r="T74" i="12" a="1"/>
  <c r="T74" i="12" s="1"/>
  <c r="T139" i="12" s="1" a="1"/>
  <c r="T139" i="12" s="1"/>
  <c r="T55" i="12" a="1"/>
  <c r="T55" i="12" s="1"/>
  <c r="T120" i="12" s="1" a="1"/>
  <c r="T120" i="12" s="1"/>
  <c r="R65" i="5" a="1"/>
  <c r="R65" i="5" s="1"/>
  <c r="R130" i="5" s="1" a="1"/>
  <c r="R130" i="5" s="1"/>
  <c r="T65" i="12" a="1"/>
  <c r="T65" i="12" s="1"/>
  <c r="T130" i="12" s="1" a="1"/>
  <c r="T130" i="12" s="1"/>
  <c r="M85" i="15"/>
  <c r="S147" i="12" a="1"/>
  <c r="S147" i="12" s="1"/>
  <c r="Q55" i="1"/>
  <c r="Q35" i="26" s="1"/>
  <c r="R71" i="5" a="1"/>
  <c r="R71" i="5" s="1"/>
  <c r="R136" i="5" s="1" a="1"/>
  <c r="R136" i="5" s="1"/>
  <c r="R25" i="1"/>
  <c r="R55" i="5" a="1"/>
  <c r="R55" i="5" s="1"/>
  <c r="R120" i="5" s="1" a="1"/>
  <c r="R120" i="5" s="1"/>
  <c r="R56" i="5" a="1"/>
  <c r="R56" i="5" s="1"/>
  <c r="R121" i="5" s="1" a="1"/>
  <c r="R121" i="5" s="1"/>
  <c r="R63" i="5" a="1"/>
  <c r="R63" i="5" s="1"/>
  <c r="R128" i="5" s="1" a="1"/>
  <c r="R128" i="5" s="1"/>
  <c r="R57" i="5" a="1"/>
  <c r="R57" i="5" s="1"/>
  <c r="R122" i="5" s="1" a="1"/>
  <c r="R122" i="5" s="1"/>
  <c r="R64" i="5" a="1"/>
  <c r="R64" i="5" s="1"/>
  <c r="R129" i="5" s="1" a="1"/>
  <c r="R129" i="5" s="1"/>
  <c r="R73" i="5" a="1"/>
  <c r="R73" i="5" s="1"/>
  <c r="R138" i="5" s="1" a="1"/>
  <c r="R138" i="5" s="1"/>
  <c r="Q49" i="1"/>
  <c r="Q28" i="26" s="1"/>
  <c r="Q85" i="26" s="1"/>
  <c r="Q48" i="1"/>
  <c r="Q27" i="26" s="1"/>
  <c r="Q47" i="1"/>
  <c r="Q56" i="1"/>
  <c r="Q36" i="26" s="1"/>
  <c r="Q102" i="26" s="1"/>
  <c r="Q14" i="24"/>
  <c r="Q15" i="16"/>
  <c r="Q14" i="25"/>
  <c r="Q14" i="18"/>
  <c r="Q14" i="22"/>
  <c r="Q14" i="14"/>
  <c r="U40" i="12"/>
  <c r="T73" i="12" a="1"/>
  <c r="T73" i="12" s="1"/>
  <c r="T138" i="12" s="1" a="1"/>
  <c r="T138" i="12" s="1"/>
  <c r="T64" i="12" a="1"/>
  <c r="T64" i="12" s="1"/>
  <c r="T129" i="12" s="1" a="1"/>
  <c r="T129" i="12" s="1"/>
  <c r="T71" i="12" a="1"/>
  <c r="T71" i="12" s="1"/>
  <c r="T136" i="12" s="1" a="1"/>
  <c r="T136" i="12" s="1"/>
  <c r="T57" i="12" a="1"/>
  <c r="T57" i="12" s="1"/>
  <c r="T122" i="12" s="1" a="1"/>
  <c r="T122" i="12" s="1"/>
  <c r="T56" i="12" a="1"/>
  <c r="T56" i="12" s="1"/>
  <c r="T121" i="12" s="1" a="1"/>
  <c r="T121" i="12" s="1"/>
  <c r="T63" i="12" a="1"/>
  <c r="T63" i="12" s="1"/>
  <c r="T128" i="12" s="1" a="1"/>
  <c r="T128" i="12" s="1"/>
  <c r="P27" i="1"/>
  <c r="O16" i="14"/>
  <c r="P28" i="1"/>
  <c r="O16" i="18"/>
  <c r="O17" i="16"/>
  <c r="O16" i="24"/>
  <c r="O16" i="25"/>
  <c r="O16" i="22"/>
  <c r="O18" i="15"/>
  <c r="L92" i="15"/>
  <c r="M92" i="15"/>
  <c r="BF211" i="5"/>
  <c r="BH211" i="5"/>
  <c r="Z211" i="5"/>
  <c r="N211" i="5"/>
  <c r="N224" i="1" s="1"/>
  <c r="N37" i="15" s="1"/>
  <c r="AE211" i="5"/>
  <c r="AL211" i="5"/>
  <c r="AK211" i="5"/>
  <c r="AF211" i="5"/>
  <c r="AG211" i="5"/>
  <c r="X211" i="5"/>
  <c r="AZ211" i="5"/>
  <c r="U211" i="5"/>
  <c r="AB211" i="5"/>
  <c r="AW211" i="5"/>
  <c r="BB211" i="5"/>
  <c r="AM211" i="5"/>
  <c r="BA211" i="5"/>
  <c r="AS211" i="5"/>
  <c r="AT211" i="5"/>
  <c r="AV211" i="5"/>
  <c r="AN211" i="5"/>
  <c r="W211" i="5"/>
  <c r="BG211" i="5"/>
  <c r="P211" i="5"/>
  <c r="BD211" i="5"/>
  <c r="AX211" i="5"/>
  <c r="AD211" i="5"/>
  <c r="Q211" i="5"/>
  <c r="AJ211" i="5"/>
  <c r="V211" i="5"/>
  <c r="S211" i="5"/>
  <c r="AU211" i="5"/>
  <c r="AO211" i="5"/>
  <c r="AY211" i="5"/>
  <c r="R211" i="5"/>
  <c r="AI211" i="5"/>
  <c r="AP211" i="5"/>
  <c r="BC211" i="5"/>
  <c r="AR211" i="5"/>
  <c r="O211" i="5"/>
  <c r="T211" i="5"/>
  <c r="AH211" i="5"/>
  <c r="AQ211" i="5"/>
  <c r="Y211" i="5"/>
  <c r="BE211" i="5"/>
  <c r="AA211" i="5"/>
  <c r="AC211" i="5"/>
  <c r="B206" i="1"/>
  <c r="N137" i="26" l="1"/>
  <c r="P64" i="26"/>
  <c r="P31" i="26"/>
  <c r="P83" i="26"/>
  <c r="Q26" i="26"/>
  <c r="Q31" i="26" s="1"/>
  <c r="P35" i="26"/>
  <c r="P40" i="26" s="1"/>
  <c r="S106" i="26"/>
  <c r="P119" i="26"/>
  <c r="P133" i="26" s="1"/>
  <c r="Q40" i="26"/>
  <c r="O30" i="16"/>
  <c r="O133" i="26"/>
  <c r="P134" i="26"/>
  <c r="O132" i="26"/>
  <c r="P67" i="26"/>
  <c r="P68" i="26" s="1"/>
  <c r="P76" i="26" s="1"/>
  <c r="P129" i="26" s="1"/>
  <c r="R93" i="26"/>
  <c r="R106" i="26"/>
  <c r="P86" i="26"/>
  <c r="P87" i="26" s="1"/>
  <c r="P95" i="26" s="1"/>
  <c r="P130" i="26" s="1"/>
  <c r="Q84" i="26"/>
  <c r="Q117" i="26"/>
  <c r="Q90" i="26"/>
  <c r="Q103" i="26"/>
  <c r="Q108" i="26" s="1"/>
  <c r="Q131" i="26" s="1"/>
  <c r="P128" i="26"/>
  <c r="P26" i="29" s="1"/>
  <c r="P36" i="29" s="1"/>
  <c r="P49" i="26"/>
  <c r="O137" i="26"/>
  <c r="L127" i="26"/>
  <c r="L132" i="26" s="1"/>
  <c r="L137" i="26"/>
  <c r="O138" i="26"/>
  <c r="Q70" i="26"/>
  <c r="Q64" i="26"/>
  <c r="Q66" i="26"/>
  <c r="Q71" i="26"/>
  <c r="Q67" i="26"/>
  <c r="Q73" i="26"/>
  <c r="Q135" i="26" s="1"/>
  <c r="Q74" i="26"/>
  <c r="Q86" i="26"/>
  <c r="Q65" i="26"/>
  <c r="N25" i="29"/>
  <c r="L33" i="24"/>
  <c r="M33" i="24"/>
  <c r="L38" i="29"/>
  <c r="M81" i="29"/>
  <c r="L81" i="29"/>
  <c r="L83" i="29" s="1"/>
  <c r="L85" i="29" s="1"/>
  <c r="L39" i="29" s="1"/>
  <c r="U75" i="12" a="1"/>
  <c r="U75" i="12" s="1"/>
  <c r="U140" i="12" s="1" a="1"/>
  <c r="U140" i="12" s="1"/>
  <c r="O28" i="29"/>
  <c r="O47" i="29" s="1"/>
  <c r="O91" i="29" s="1"/>
  <c r="O92" i="29" s="1"/>
  <c r="P29" i="29"/>
  <c r="P60" i="29" s="1"/>
  <c r="N28" i="29"/>
  <c r="N47" i="29" s="1"/>
  <c r="N91" i="29" s="1"/>
  <c r="N92" i="29" s="1"/>
  <c r="O127" i="1"/>
  <c r="O129" i="1" s="1"/>
  <c r="O72" i="29" s="1"/>
  <c r="U132" i="12" a="1"/>
  <c r="U132" i="12" s="1"/>
  <c r="U131" i="12" a="1"/>
  <c r="U131" i="12" s="1"/>
  <c r="U124" i="12" a="1"/>
  <c r="U124" i="12" s="1"/>
  <c r="U123" i="12" a="1"/>
  <c r="U123" i="12" s="1"/>
  <c r="U72" i="12" a="1"/>
  <c r="U72" i="12" s="1"/>
  <c r="U137" i="12" s="1" a="1"/>
  <c r="U137" i="12" s="1"/>
  <c r="S72" i="5" a="1"/>
  <c r="S72" i="5" s="1"/>
  <c r="S137" i="5" s="1" a="1"/>
  <c r="S137" i="5" s="1"/>
  <c r="S132" i="5" a="1"/>
  <c r="S132" i="5" s="1"/>
  <c r="S59" i="1" s="1"/>
  <c r="S39" i="26" s="1"/>
  <c r="S105" i="26" s="1"/>
  <c r="S131" i="5" a="1"/>
  <c r="S131" i="5" s="1"/>
  <c r="S58" i="1" s="1"/>
  <c r="S38" i="26" s="1"/>
  <c r="S104" i="26" s="1"/>
  <c r="S124" i="5" a="1"/>
  <c r="S124" i="5" s="1"/>
  <c r="S51" i="1" s="1"/>
  <c r="S30" i="26" s="1"/>
  <c r="S122" i="26" s="1"/>
  <c r="S37" i="16" s="1"/>
  <c r="S123" i="5" a="1"/>
  <c r="S123" i="5" s="1"/>
  <c r="S50" i="1" s="1"/>
  <c r="S29" i="26" s="1"/>
  <c r="S121" i="26" s="1"/>
  <c r="Q63" i="1"/>
  <c r="R65" i="1"/>
  <c r="R46" i="26" s="1"/>
  <c r="R64" i="1"/>
  <c r="R45" i="26" s="1"/>
  <c r="M159" i="1"/>
  <c r="M74" i="29" s="1"/>
  <c r="M106" i="29" s="1"/>
  <c r="R15" i="29"/>
  <c r="R15" i="26"/>
  <c r="M29" i="29"/>
  <c r="M60" i="29" s="1"/>
  <c r="L106" i="29"/>
  <c r="P17" i="26"/>
  <c r="P17" i="29"/>
  <c r="P16" i="26"/>
  <c r="P16" i="29"/>
  <c r="L198" i="15"/>
  <c r="L164" i="15"/>
  <c r="P155" i="1"/>
  <c r="P83" i="15" s="1"/>
  <c r="R43" i="5"/>
  <c r="Q146" i="5" a="1"/>
  <c r="Q146" i="5" s="1"/>
  <c r="U42" i="12"/>
  <c r="R66" i="1"/>
  <c r="R47" i="26" s="1"/>
  <c r="M31" i="18"/>
  <c r="P156" i="1"/>
  <c r="P30" i="18" s="1"/>
  <c r="P123" i="1"/>
  <c r="N157" i="1"/>
  <c r="N159" i="1" s="1"/>
  <c r="N74" i="29" s="1"/>
  <c r="N106" i="29" s="1"/>
  <c r="S42" i="5"/>
  <c r="Q193" i="15" a="1"/>
  <c r="Q193" i="15" s="1"/>
  <c r="Q28" i="1"/>
  <c r="J335" i="1"/>
  <c r="AE336" i="1"/>
  <c r="AC336" i="1"/>
  <c r="AI336" i="1"/>
  <c r="W336" i="1"/>
  <c r="U336" i="1"/>
  <c r="AA336" i="1"/>
  <c r="O336" i="1"/>
  <c r="M336" i="1"/>
  <c r="S336" i="1"/>
  <c r="Z336" i="1"/>
  <c r="AG336" i="1"/>
  <c r="AF336" i="1"/>
  <c r="AD336" i="1"/>
  <c r="AB336" i="1"/>
  <c r="X336" i="1"/>
  <c r="V336" i="1"/>
  <c r="T336" i="1"/>
  <c r="H337" i="1"/>
  <c r="AH336" i="1"/>
  <c r="P336" i="1"/>
  <c r="N336" i="1"/>
  <c r="R336" i="1"/>
  <c r="Y336" i="1"/>
  <c r="Q336" i="1"/>
  <c r="L43" i="22"/>
  <c r="P17" i="15"/>
  <c r="P18" i="15"/>
  <c r="R57" i="1"/>
  <c r="R37" i="26" s="1"/>
  <c r="R89" i="26" s="1"/>
  <c r="S74" i="5" a="1"/>
  <c r="S74" i="5" s="1"/>
  <c r="S139" i="5" s="1" a="1"/>
  <c r="S139" i="5" s="1"/>
  <c r="U55" i="12" a="1"/>
  <c r="U55" i="12" s="1"/>
  <c r="U120" i="12" s="1" a="1"/>
  <c r="U120" i="12" s="1"/>
  <c r="U74" i="12" a="1"/>
  <c r="U74" i="12" s="1"/>
  <c r="U139" i="12" s="1" a="1"/>
  <c r="U139" i="12" s="1"/>
  <c r="S65" i="5" a="1"/>
  <c r="S65" i="5" s="1"/>
  <c r="S130" i="5" s="1" a="1"/>
  <c r="S130" i="5" s="1"/>
  <c r="U65" i="12" a="1"/>
  <c r="U65" i="12" s="1"/>
  <c r="U130" i="12" s="1" a="1"/>
  <c r="U130" i="12" s="1"/>
  <c r="N85" i="15"/>
  <c r="B222" i="1"/>
  <c r="B218" i="1"/>
  <c r="B226" i="1" s="1"/>
  <c r="O85" i="15"/>
  <c r="P15" i="18"/>
  <c r="T43" i="12"/>
  <c r="T146" i="12" s="1" a="1"/>
  <c r="T146" i="12" s="1"/>
  <c r="R55" i="1"/>
  <c r="R35" i="26" s="1"/>
  <c r="R48" i="1"/>
  <c r="R27" i="26" s="1"/>
  <c r="R49" i="1"/>
  <c r="R28" i="26" s="1"/>
  <c r="R85" i="26" s="1"/>
  <c r="R47" i="1"/>
  <c r="R56" i="1"/>
  <c r="R36" i="26" s="1"/>
  <c r="R102" i="26" s="1"/>
  <c r="R16" i="15"/>
  <c r="R14" i="25"/>
  <c r="R15" i="16"/>
  <c r="R14" i="18"/>
  <c r="R14" i="24"/>
  <c r="R14" i="22"/>
  <c r="R14" i="14"/>
  <c r="S57" i="5" a="1"/>
  <c r="S57" i="5" s="1"/>
  <c r="S122" i="5" s="1" a="1"/>
  <c r="S122" i="5" s="1"/>
  <c r="T40" i="5"/>
  <c r="T75" i="5" s="1" a="1"/>
  <c r="T75" i="5" s="1"/>
  <c r="T140" i="5" s="1" a="1"/>
  <c r="T140" i="5" s="1"/>
  <c r="T67" i="1" s="1"/>
  <c r="T48" i="26" s="1"/>
  <c r="S73" i="5" a="1"/>
  <c r="S73" i="5" s="1"/>
  <c r="S138" i="5" s="1" a="1"/>
  <c r="S138" i="5" s="1"/>
  <c r="S71" i="5" a="1"/>
  <c r="S71" i="5" s="1"/>
  <c r="S136" i="5" s="1" a="1"/>
  <c r="S136" i="5" s="1"/>
  <c r="S25" i="1"/>
  <c r="S64" i="5" a="1"/>
  <c r="S64" i="5" s="1"/>
  <c r="S129" i="5" s="1" a="1"/>
  <c r="S129" i="5" s="1"/>
  <c r="S55" i="5" a="1"/>
  <c r="S55" i="5" s="1"/>
  <c r="S120" i="5" s="1" a="1"/>
  <c r="S120" i="5" s="1"/>
  <c r="S56" i="5" a="1"/>
  <c r="S56" i="5" s="1"/>
  <c r="S121" i="5" s="1" a="1"/>
  <c r="S121" i="5" s="1"/>
  <c r="S63" i="5" a="1"/>
  <c r="S63" i="5" s="1"/>
  <c r="S128" i="5" s="1" a="1"/>
  <c r="S128" i="5" s="1"/>
  <c r="P16" i="16"/>
  <c r="V40" i="12"/>
  <c r="U63" i="12" a="1"/>
  <c r="U63" i="12" s="1"/>
  <c r="U128" i="12" s="1" a="1"/>
  <c r="U128" i="12" s="1"/>
  <c r="U73" i="12" a="1"/>
  <c r="U73" i="12" s="1"/>
  <c r="U138" i="12" s="1" a="1"/>
  <c r="U138" i="12" s="1"/>
  <c r="U71" i="12" a="1"/>
  <c r="U71" i="12" s="1"/>
  <c r="U136" i="12" s="1" a="1"/>
  <c r="U136" i="12" s="1"/>
  <c r="U64" i="12" a="1"/>
  <c r="U64" i="12" s="1"/>
  <c r="U129" i="12" s="1" a="1"/>
  <c r="U129" i="12" s="1"/>
  <c r="U57" i="12" a="1"/>
  <c r="U57" i="12" s="1"/>
  <c r="U122" i="12" s="1" a="1"/>
  <c r="U122" i="12" s="1"/>
  <c r="U56" i="12" a="1"/>
  <c r="U56" i="12" s="1"/>
  <c r="U121" i="12" s="1" a="1"/>
  <c r="U121" i="12" s="1"/>
  <c r="P15" i="24"/>
  <c r="P15" i="22"/>
  <c r="P15" i="25"/>
  <c r="P15" i="14"/>
  <c r="Q27" i="1"/>
  <c r="P16" i="22"/>
  <c r="P16" i="14"/>
  <c r="P16" i="18"/>
  <c r="P16" i="24"/>
  <c r="P17" i="16"/>
  <c r="P16" i="25"/>
  <c r="N123" i="1"/>
  <c r="O157" i="1"/>
  <c r="O159" i="1" s="1"/>
  <c r="O74" i="29" s="1"/>
  <c r="C112" i="1"/>
  <c r="C131" i="1" s="1"/>
  <c r="Q147" i="5" a="1"/>
  <c r="Q147" i="5" s="1"/>
  <c r="Q116" i="26" l="1"/>
  <c r="Q118" i="26" s="1"/>
  <c r="P123" i="26"/>
  <c r="P127" i="26" s="1"/>
  <c r="P30" i="16"/>
  <c r="Q83" i="26"/>
  <c r="R26" i="26"/>
  <c r="R83" i="26" s="1"/>
  <c r="Q44" i="26"/>
  <c r="S36" i="16"/>
  <c r="Q119" i="26"/>
  <c r="Q30" i="16" s="1"/>
  <c r="Q87" i="26"/>
  <c r="Q95" i="26" s="1"/>
  <c r="Q130" i="26" s="1"/>
  <c r="P132" i="26"/>
  <c r="Q128" i="26"/>
  <c r="Q26" i="29" s="1"/>
  <c r="Q36" i="29" s="1"/>
  <c r="Q49" i="26"/>
  <c r="R84" i="26"/>
  <c r="R117" i="26"/>
  <c r="R90" i="26"/>
  <c r="R103" i="26"/>
  <c r="R108" i="26" s="1"/>
  <c r="R131" i="26" s="1"/>
  <c r="R40" i="26"/>
  <c r="Q134" i="26"/>
  <c r="T93" i="26"/>
  <c r="T106" i="26"/>
  <c r="P137" i="26"/>
  <c r="P138" i="26"/>
  <c r="Q68" i="26"/>
  <c r="Q76" i="26" s="1"/>
  <c r="Q129" i="26" s="1"/>
  <c r="M25" i="29"/>
  <c r="L25" i="29"/>
  <c r="R62" i="26"/>
  <c r="B251" i="1"/>
  <c r="L40" i="29"/>
  <c r="L41" i="29" s="1"/>
  <c r="M35" i="29" s="1"/>
  <c r="M38" i="29" s="1"/>
  <c r="N27" i="29"/>
  <c r="N37" i="29" s="1"/>
  <c r="N80" i="29" s="1"/>
  <c r="V75" i="12" a="1"/>
  <c r="V75" i="12" s="1"/>
  <c r="V140" i="12" s="1" a="1"/>
  <c r="V140" i="12" s="1"/>
  <c r="P127" i="1"/>
  <c r="P129" i="1" s="1"/>
  <c r="P72" i="29" s="1"/>
  <c r="N127" i="1"/>
  <c r="N129" i="1" s="1"/>
  <c r="N72" i="29" s="1"/>
  <c r="O106" i="29"/>
  <c r="V124" i="12" a="1"/>
  <c r="V124" i="12" s="1"/>
  <c r="V131" i="12" a="1"/>
  <c r="V131" i="12" s="1"/>
  <c r="V132" i="12" a="1"/>
  <c r="V132" i="12" s="1"/>
  <c r="V123" i="12" a="1"/>
  <c r="V123" i="12" s="1"/>
  <c r="B258" i="1"/>
  <c r="V72" i="12" a="1"/>
  <c r="V72" i="12" s="1"/>
  <c r="V137" i="12" s="1" a="1"/>
  <c r="V137" i="12" s="1"/>
  <c r="T72" i="5" a="1"/>
  <c r="T72" i="5" s="1"/>
  <c r="T137" i="5" s="1" a="1"/>
  <c r="T137" i="5" s="1"/>
  <c r="T124" i="5" a="1"/>
  <c r="T124" i="5" s="1"/>
  <c r="T51" i="1" s="1"/>
  <c r="T30" i="26" s="1"/>
  <c r="T122" i="26" s="1"/>
  <c r="T37" i="16" s="1"/>
  <c r="T132" i="5" a="1"/>
  <c r="T132" i="5" s="1"/>
  <c r="T59" i="1" s="1"/>
  <c r="T39" i="26" s="1"/>
  <c r="T105" i="26" s="1"/>
  <c r="T131" i="5" a="1"/>
  <c r="T131" i="5" s="1"/>
  <c r="T58" i="1" s="1"/>
  <c r="T38" i="26" s="1"/>
  <c r="T104" i="26" s="1"/>
  <c r="T123" i="5" a="1"/>
  <c r="T123" i="5" s="1"/>
  <c r="T50" i="1" s="1"/>
  <c r="T29" i="26" s="1"/>
  <c r="T121" i="26" s="1"/>
  <c r="T36" i="16" s="1"/>
  <c r="R63" i="1"/>
  <c r="S65" i="1"/>
  <c r="S46" i="26" s="1"/>
  <c r="S64" i="1"/>
  <c r="S45" i="26" s="1"/>
  <c r="M43" i="22"/>
  <c r="S15" i="29"/>
  <c r="S15" i="26"/>
  <c r="S62" i="26" s="1"/>
  <c r="Q17" i="26"/>
  <c r="Q17" i="29"/>
  <c r="Q16" i="26"/>
  <c r="Q16" i="29"/>
  <c r="Q16" i="25"/>
  <c r="R146" i="5" a="1"/>
  <c r="R146" i="5" s="1"/>
  <c r="R155" i="1" s="1"/>
  <c r="R83" i="15" s="1"/>
  <c r="Q155" i="1"/>
  <c r="Q83" i="15" s="1"/>
  <c r="S43" i="5"/>
  <c r="V42" i="12"/>
  <c r="V43" i="12" s="1"/>
  <c r="S66" i="1"/>
  <c r="S47" i="26" s="1"/>
  <c r="Q156" i="1"/>
  <c r="Q30" i="18" s="1"/>
  <c r="N31" i="18"/>
  <c r="T42" i="5"/>
  <c r="T43" i="5" s="1"/>
  <c r="O31" i="18"/>
  <c r="Q16" i="22"/>
  <c r="Q16" i="14"/>
  <c r="Q16" i="18"/>
  <c r="Q16" i="24"/>
  <c r="Q17" i="16"/>
  <c r="Q18" i="15"/>
  <c r="T147" i="12" a="1"/>
  <c r="T147" i="12" s="1"/>
  <c r="R28" i="1"/>
  <c r="Q337" i="1"/>
  <c r="AD337" i="1"/>
  <c r="AB337" i="1"/>
  <c r="AF337" i="1"/>
  <c r="V337" i="1"/>
  <c r="T337" i="1"/>
  <c r="U337" i="1"/>
  <c r="X337" i="1"/>
  <c r="N337" i="1"/>
  <c r="S337" i="1"/>
  <c r="P337" i="1"/>
  <c r="AA337" i="1"/>
  <c r="R337" i="1"/>
  <c r="Z337" i="1"/>
  <c r="AC337" i="1"/>
  <c r="AE337" i="1"/>
  <c r="AG337" i="1"/>
  <c r="W337" i="1"/>
  <c r="M337" i="1"/>
  <c r="Y337" i="1"/>
  <c r="O337" i="1"/>
  <c r="AH337" i="1"/>
  <c r="H338" i="1"/>
  <c r="J336" i="1"/>
  <c r="Q17" i="15"/>
  <c r="S57" i="1"/>
  <c r="S37" i="26" s="1"/>
  <c r="T74" i="5" a="1"/>
  <c r="T74" i="5" s="1"/>
  <c r="T139" i="5" s="1" a="1"/>
  <c r="T139" i="5" s="1"/>
  <c r="N43" i="22"/>
  <c r="V55" i="12" a="1"/>
  <c r="V55" i="12" s="1"/>
  <c r="V120" i="12" s="1" a="1"/>
  <c r="V120" i="12" s="1"/>
  <c r="V74" i="12" a="1"/>
  <c r="V74" i="12" s="1"/>
  <c r="V139" i="12" s="1" a="1"/>
  <c r="V139" i="12" s="1"/>
  <c r="T65" i="5" a="1"/>
  <c r="T65" i="5" s="1"/>
  <c r="T130" i="5" s="1" a="1"/>
  <c r="T130" i="5" s="1"/>
  <c r="V65" i="12" a="1"/>
  <c r="V65" i="12" s="1"/>
  <c r="V130" i="12" s="1" a="1"/>
  <c r="V130" i="12" s="1"/>
  <c r="R193" i="15" a="1"/>
  <c r="R193" i="15" s="1"/>
  <c r="Q15" i="25"/>
  <c r="U43" i="12"/>
  <c r="U146" i="12" s="1" a="1"/>
  <c r="U146" i="12" s="1"/>
  <c r="S56" i="1"/>
  <c r="S36" i="26" s="1"/>
  <c r="S102" i="26" s="1"/>
  <c r="S47" i="1"/>
  <c r="S49" i="1"/>
  <c r="S28" i="26" s="1"/>
  <c r="S14" i="18"/>
  <c r="S15" i="16"/>
  <c r="S14" i="14"/>
  <c r="S14" i="22"/>
  <c r="S14" i="25"/>
  <c r="S14" i="24"/>
  <c r="S16" i="15"/>
  <c r="S55" i="1"/>
  <c r="S35" i="26" s="1"/>
  <c r="T25" i="1"/>
  <c r="T57" i="5" a="1"/>
  <c r="T57" i="5" s="1"/>
  <c r="T122" i="5" s="1" a="1"/>
  <c r="T122" i="5" s="1"/>
  <c r="T64" i="5" a="1"/>
  <c r="T64" i="5" s="1"/>
  <c r="T73" i="5" a="1"/>
  <c r="T73" i="5" s="1"/>
  <c r="T138" i="5" s="1" a="1"/>
  <c r="T138" i="5" s="1"/>
  <c r="T71" i="5" a="1"/>
  <c r="T71" i="5" s="1"/>
  <c r="T136" i="5" s="1" a="1"/>
  <c r="T136" i="5" s="1"/>
  <c r="U40" i="5"/>
  <c r="U75" i="5" s="1" a="1"/>
  <c r="U75" i="5" s="1"/>
  <c r="U140" i="5" s="1" a="1"/>
  <c r="U140" i="5" s="1"/>
  <c r="U67" i="1" s="1"/>
  <c r="U48" i="26" s="1"/>
  <c r="T55" i="5" a="1"/>
  <c r="T55" i="5" s="1"/>
  <c r="T120" i="5" s="1" a="1"/>
  <c r="T120" i="5" s="1"/>
  <c r="T63" i="5" a="1"/>
  <c r="T63" i="5" s="1"/>
  <c r="T128" i="5" s="1" a="1"/>
  <c r="T128" i="5" s="1"/>
  <c r="T56" i="5" a="1"/>
  <c r="T56" i="5" s="1"/>
  <c r="T121" i="5" s="1" a="1"/>
  <c r="T121" i="5" s="1"/>
  <c r="S48" i="1"/>
  <c r="S27" i="26" s="1"/>
  <c r="W40" i="12"/>
  <c r="V64" i="12" a="1"/>
  <c r="V64" i="12" s="1"/>
  <c r="V129" i="12" s="1" a="1"/>
  <c r="V129" i="12" s="1"/>
  <c r="V63" i="12" a="1"/>
  <c r="V63" i="12" s="1"/>
  <c r="V128" i="12" s="1" a="1"/>
  <c r="V128" i="12" s="1"/>
  <c r="V56" i="12" a="1"/>
  <c r="V56" i="12" s="1"/>
  <c r="V121" i="12" s="1" a="1"/>
  <c r="V121" i="12" s="1"/>
  <c r="V73" i="12" a="1"/>
  <c r="V73" i="12" s="1"/>
  <c r="V138" i="12" s="1" a="1"/>
  <c r="V138" i="12" s="1"/>
  <c r="V71" i="12" a="1"/>
  <c r="V71" i="12" s="1"/>
  <c r="V136" i="12" s="1" a="1"/>
  <c r="V136" i="12" s="1"/>
  <c r="V57" i="12" a="1"/>
  <c r="V57" i="12" s="1"/>
  <c r="V122" i="12" s="1" a="1"/>
  <c r="V122" i="12" s="1"/>
  <c r="Q15" i="24"/>
  <c r="Q16" i="16"/>
  <c r="Q15" i="18"/>
  <c r="Q15" i="22"/>
  <c r="Q15" i="14"/>
  <c r="R27" i="1"/>
  <c r="P157" i="1"/>
  <c r="C150" i="1"/>
  <c r="R147" i="5" a="1"/>
  <c r="R147" i="5" s="1"/>
  <c r="Q133" i="26" l="1"/>
  <c r="R31" i="26"/>
  <c r="R116" i="26"/>
  <c r="R118" i="26" s="1"/>
  <c r="Q123" i="26"/>
  <c r="Q127" i="26" s="1"/>
  <c r="R44" i="26"/>
  <c r="R128" i="26" s="1"/>
  <c r="R26" i="29" s="1"/>
  <c r="R36" i="29" s="1"/>
  <c r="S70" i="26"/>
  <c r="S89" i="26"/>
  <c r="S117" i="26"/>
  <c r="S84" i="26"/>
  <c r="S65" i="26"/>
  <c r="S86" i="26"/>
  <c r="S67" i="26"/>
  <c r="S92" i="26"/>
  <c r="S73" i="26"/>
  <c r="S93" i="26"/>
  <c r="S74" i="26"/>
  <c r="S71" i="26"/>
  <c r="S103" i="26"/>
  <c r="S108" i="26" s="1"/>
  <c r="S131" i="26" s="1"/>
  <c r="S90" i="26"/>
  <c r="S66" i="26"/>
  <c r="S85" i="26"/>
  <c r="R119" i="26"/>
  <c r="R123" i="26" s="1"/>
  <c r="R127" i="26" s="1"/>
  <c r="U93" i="26"/>
  <c r="U106" i="26"/>
  <c r="S40" i="26"/>
  <c r="S26" i="26"/>
  <c r="Q132" i="26"/>
  <c r="Q137" i="26"/>
  <c r="Q138" i="26"/>
  <c r="R70" i="26"/>
  <c r="R86" i="26"/>
  <c r="R87" i="26" s="1"/>
  <c r="R95" i="26" s="1"/>
  <c r="R130" i="26" s="1"/>
  <c r="R66" i="26"/>
  <c r="R64" i="26"/>
  <c r="R67" i="26"/>
  <c r="R65" i="26"/>
  <c r="R73" i="26"/>
  <c r="R135" i="26" s="1"/>
  <c r="R71" i="26"/>
  <c r="R134" i="26" s="1"/>
  <c r="R74" i="26"/>
  <c r="O25" i="29"/>
  <c r="P25" i="29"/>
  <c r="M78" i="29"/>
  <c r="M83" i="29" s="1"/>
  <c r="M85" i="29" s="1"/>
  <c r="M39" i="29" s="1"/>
  <c r="L46" i="29"/>
  <c r="L89" i="29" s="1"/>
  <c r="L94" i="29" s="1"/>
  <c r="L96" i="29" s="1"/>
  <c r="L49" i="29" s="1"/>
  <c r="N81" i="29"/>
  <c r="O27" i="29"/>
  <c r="O37" i="29" s="1"/>
  <c r="O80" i="29" s="1"/>
  <c r="O81" i="29" s="1"/>
  <c r="W75" i="12" a="1"/>
  <c r="W75" i="12" s="1"/>
  <c r="W140" i="12" s="1" a="1"/>
  <c r="W140" i="12" s="1"/>
  <c r="P28" i="29"/>
  <c r="P47" i="29" s="1"/>
  <c r="P91" i="29" s="1"/>
  <c r="P92" i="29" s="1"/>
  <c r="Q28" i="29"/>
  <c r="Q47" i="29" s="1"/>
  <c r="Q91" i="29" s="1"/>
  <c r="Q92" i="29" s="1"/>
  <c r="W123" i="12" a="1"/>
  <c r="W123" i="12" s="1"/>
  <c r="W124" i="12" a="1"/>
  <c r="W124" i="12" s="1"/>
  <c r="W131" i="12" a="1"/>
  <c r="W131" i="12" s="1"/>
  <c r="W132" i="12" a="1"/>
  <c r="W132" i="12" s="1"/>
  <c r="W72" i="12" a="1"/>
  <c r="W72" i="12" s="1"/>
  <c r="W137" i="12" s="1" a="1"/>
  <c r="W137" i="12" s="1"/>
  <c r="U72" i="5" a="1"/>
  <c r="U72" i="5" s="1"/>
  <c r="U137" i="5" s="1" a="1"/>
  <c r="U137" i="5" s="1"/>
  <c r="U131" i="5" a="1"/>
  <c r="U131" i="5" s="1"/>
  <c r="U58" i="1" s="1"/>
  <c r="U38" i="26" s="1"/>
  <c r="U104" i="26" s="1"/>
  <c r="U123" i="5" a="1"/>
  <c r="U123" i="5" s="1"/>
  <c r="U50" i="1" s="1"/>
  <c r="U29" i="26" s="1"/>
  <c r="U121" i="26" s="1"/>
  <c r="U36" i="16" s="1"/>
  <c r="U124" i="5" a="1"/>
  <c r="U124" i="5" s="1"/>
  <c r="U51" i="1" s="1"/>
  <c r="U30" i="26" s="1"/>
  <c r="U122" i="26" s="1"/>
  <c r="U37" i="16" s="1"/>
  <c r="U132" i="5" a="1"/>
  <c r="U132" i="5" s="1"/>
  <c r="U59" i="1" s="1"/>
  <c r="U39" i="26" s="1"/>
  <c r="U105" i="26" s="1"/>
  <c r="T129" i="5" a="1"/>
  <c r="T129" i="5" s="1"/>
  <c r="T56" i="1" s="1"/>
  <c r="T36" i="26" s="1"/>
  <c r="T102" i="26" s="1"/>
  <c r="S63" i="1"/>
  <c r="T63" i="1"/>
  <c r="T44" i="26" s="1"/>
  <c r="T65" i="1"/>
  <c r="T46" i="26" s="1"/>
  <c r="T64" i="1"/>
  <c r="T45" i="26" s="1"/>
  <c r="T15" i="29"/>
  <c r="T15" i="26"/>
  <c r="T62" i="26" s="1"/>
  <c r="Q29" i="29"/>
  <c r="Q60" i="29" s="1"/>
  <c r="R29" i="29"/>
  <c r="R60" i="29" s="1"/>
  <c r="R16" i="26"/>
  <c r="R16" i="29"/>
  <c r="R17" i="26"/>
  <c r="R17" i="29"/>
  <c r="R16" i="18"/>
  <c r="S147" i="5" a="1"/>
  <c r="S147" i="5" s="1"/>
  <c r="S146" i="5" a="1"/>
  <c r="S146" i="5" s="1"/>
  <c r="W42" i="12"/>
  <c r="T66" i="1"/>
  <c r="T47" i="26" s="1"/>
  <c r="R156" i="1"/>
  <c r="R30" i="18" s="1"/>
  <c r="C253" i="1"/>
  <c r="C260" i="1" s="1"/>
  <c r="U42" i="5"/>
  <c r="P159" i="1"/>
  <c r="P74" i="29" s="1"/>
  <c r="P31" i="18"/>
  <c r="R16" i="22"/>
  <c r="R16" i="14"/>
  <c r="R18" i="15"/>
  <c r="R17" i="16"/>
  <c r="R16" i="24"/>
  <c r="R16" i="25"/>
  <c r="U147" i="12" a="1"/>
  <c r="U147" i="12" s="1"/>
  <c r="Q157" i="1"/>
  <c r="Q159" i="1" s="1"/>
  <c r="Q74" i="29" s="1"/>
  <c r="Z338" i="1"/>
  <c r="X338" i="1"/>
  <c r="N338" i="1"/>
  <c r="R338" i="1"/>
  <c r="P338" i="1"/>
  <c r="AC338" i="1"/>
  <c r="AE338" i="1"/>
  <c r="AG338" i="1"/>
  <c r="W338" i="1"/>
  <c r="AA338" i="1"/>
  <c r="Y338" i="1"/>
  <c r="O338" i="1"/>
  <c r="S338" i="1"/>
  <c r="Q338" i="1"/>
  <c r="M338" i="1"/>
  <c r="H339" i="1"/>
  <c r="V338" i="1"/>
  <c r="U338" i="1"/>
  <c r="T338" i="1"/>
  <c r="AD338" i="1"/>
  <c r="AB338" i="1"/>
  <c r="AF338" i="1"/>
  <c r="T16" i="15"/>
  <c r="J337" i="1"/>
  <c r="P85" i="15"/>
  <c r="Q85" i="15"/>
  <c r="U74" i="5" a="1"/>
  <c r="U74" i="5" s="1"/>
  <c r="U139" i="5" s="1" a="1"/>
  <c r="U139" i="5" s="1"/>
  <c r="W55" i="12" a="1"/>
  <c r="W55" i="12" s="1"/>
  <c r="W120" i="12" s="1" a="1"/>
  <c r="W120" i="12" s="1"/>
  <c r="W74" i="12" a="1"/>
  <c r="W74" i="12" s="1"/>
  <c r="W139" i="12" s="1" a="1"/>
  <c r="W139" i="12" s="1"/>
  <c r="T57" i="1"/>
  <c r="T37" i="26" s="1"/>
  <c r="T89" i="26" s="1"/>
  <c r="U65" i="5" a="1"/>
  <c r="U65" i="5" s="1"/>
  <c r="U130" i="5" s="1" a="1"/>
  <c r="U130" i="5" s="1"/>
  <c r="W65" i="12" a="1"/>
  <c r="W65" i="12" s="1"/>
  <c r="W130" i="12" s="1" a="1"/>
  <c r="W130" i="12" s="1"/>
  <c r="S193" i="15" a="1"/>
  <c r="S193" i="15" s="1"/>
  <c r="S28" i="1"/>
  <c r="R15" i="25"/>
  <c r="V146" i="12" a="1"/>
  <c r="V146" i="12" s="1"/>
  <c r="T27" i="1"/>
  <c r="T55" i="1"/>
  <c r="T35" i="26" s="1"/>
  <c r="T47" i="1"/>
  <c r="T49" i="1"/>
  <c r="T28" i="26" s="1"/>
  <c r="T85" i="26" s="1"/>
  <c r="V40" i="5"/>
  <c r="V75" i="5" s="1" a="1"/>
  <c r="V75" i="5" s="1"/>
  <c r="V140" i="5" s="1" a="1"/>
  <c r="V140" i="5" s="1"/>
  <c r="V67" i="1" s="1"/>
  <c r="V48" i="26" s="1"/>
  <c r="U64" i="5" a="1"/>
  <c r="U64" i="5" s="1"/>
  <c r="U129" i="5" s="1" a="1"/>
  <c r="U129" i="5" s="1"/>
  <c r="U63" i="5" a="1"/>
  <c r="U63" i="5" s="1"/>
  <c r="U128" i="5" s="1" a="1"/>
  <c r="U128" i="5" s="1"/>
  <c r="U73" i="5" a="1"/>
  <c r="U73" i="5" s="1"/>
  <c r="U138" i="5" s="1" a="1"/>
  <c r="U138" i="5" s="1"/>
  <c r="U56" i="5" a="1"/>
  <c r="U56" i="5" s="1"/>
  <c r="U121" i="5" s="1" a="1"/>
  <c r="U121" i="5" s="1"/>
  <c r="U55" i="5" a="1"/>
  <c r="U55" i="5" s="1"/>
  <c r="U120" i="5" s="1" a="1"/>
  <c r="U120" i="5" s="1"/>
  <c r="U57" i="5" a="1"/>
  <c r="U57" i="5" s="1"/>
  <c r="U122" i="5" s="1" a="1"/>
  <c r="U122" i="5" s="1"/>
  <c r="U71" i="5" a="1"/>
  <c r="U71" i="5" s="1"/>
  <c r="U136" i="5" s="1" a="1"/>
  <c r="U136" i="5" s="1"/>
  <c r="U25" i="1"/>
  <c r="T14" i="25"/>
  <c r="T15" i="16"/>
  <c r="T14" i="22"/>
  <c r="T14" i="14"/>
  <c r="T14" i="24"/>
  <c r="T14" i="18"/>
  <c r="T48" i="1"/>
  <c r="T27" i="26" s="1"/>
  <c r="X40" i="12"/>
  <c r="W56" i="12" a="1"/>
  <c r="W56" i="12" s="1"/>
  <c r="W121" i="12" s="1" a="1"/>
  <c r="W121" i="12" s="1"/>
  <c r="W73" i="12" a="1"/>
  <c r="W73" i="12" s="1"/>
  <c r="W138" i="12" s="1" a="1"/>
  <c r="W138" i="12" s="1"/>
  <c r="W71" i="12" a="1"/>
  <c r="W71" i="12" s="1"/>
  <c r="W136" i="12" s="1" a="1"/>
  <c r="W136" i="12" s="1"/>
  <c r="W63" i="12" a="1"/>
  <c r="W63" i="12" s="1"/>
  <c r="W128" i="12" s="1" a="1"/>
  <c r="W128" i="12" s="1"/>
  <c r="W64" i="12" a="1"/>
  <c r="W64" i="12" s="1"/>
  <c r="W129" i="12" s="1" a="1"/>
  <c r="W129" i="12" s="1"/>
  <c r="W57" i="12" a="1"/>
  <c r="W57" i="12" s="1"/>
  <c r="W122" i="12" s="1" a="1"/>
  <c r="W122" i="12" s="1"/>
  <c r="R16" i="16"/>
  <c r="R15" i="14"/>
  <c r="R15" i="24"/>
  <c r="R17" i="15"/>
  <c r="R15" i="22"/>
  <c r="R15" i="18"/>
  <c r="S27" i="1"/>
  <c r="O43" i="22"/>
  <c r="M35" i="24"/>
  <c r="Q123" i="1"/>
  <c r="Q127" i="1" s="1"/>
  <c r="Q129" i="1" s="1"/>
  <c r="B264" i="1"/>
  <c r="S135" i="26" l="1"/>
  <c r="R49" i="26"/>
  <c r="T26" i="26"/>
  <c r="T83" i="26" s="1"/>
  <c r="S44" i="26"/>
  <c r="S134" i="26"/>
  <c r="R30" i="16"/>
  <c r="S83" i="26"/>
  <c r="S87" i="26" s="1"/>
  <c r="S95" i="26" s="1"/>
  <c r="S130" i="26" s="1"/>
  <c r="S116" i="26"/>
  <c r="S64" i="26"/>
  <c r="S128" i="26"/>
  <c r="S26" i="29" s="1"/>
  <c r="S36" i="29" s="1"/>
  <c r="S49" i="26"/>
  <c r="T84" i="26"/>
  <c r="T117" i="26"/>
  <c r="V93" i="26"/>
  <c r="V106" i="26"/>
  <c r="T90" i="26"/>
  <c r="T103" i="26"/>
  <c r="T108" i="26" s="1"/>
  <c r="T131" i="26" s="1"/>
  <c r="T40" i="26"/>
  <c r="T86" i="26"/>
  <c r="T67" i="26"/>
  <c r="T128" i="26"/>
  <c r="T49" i="26"/>
  <c r="R133" i="26"/>
  <c r="S31" i="26"/>
  <c r="T70" i="26"/>
  <c r="T74" i="26"/>
  <c r="T64" i="26"/>
  <c r="T65" i="26"/>
  <c r="T66" i="26"/>
  <c r="T71" i="26"/>
  <c r="T73" i="26"/>
  <c r="T135" i="26" s="1"/>
  <c r="R68" i="26"/>
  <c r="R76" i="26" s="1"/>
  <c r="L48" i="29"/>
  <c r="L51" i="29" s="1"/>
  <c r="M40" i="29"/>
  <c r="M41" i="29" s="1"/>
  <c r="N35" i="29" s="1"/>
  <c r="N38" i="29" s="1"/>
  <c r="P27" i="29"/>
  <c r="P37" i="29" s="1"/>
  <c r="P80" i="29" s="1"/>
  <c r="P81" i="29" s="1"/>
  <c r="Q27" i="29"/>
  <c r="Q37" i="29" s="1"/>
  <c r="Q80" i="29" s="1"/>
  <c r="X75" i="12" a="1"/>
  <c r="X75" i="12" s="1"/>
  <c r="X140" i="12" s="1" a="1"/>
  <c r="X140" i="12" s="1"/>
  <c r="R28" i="29"/>
  <c r="R47" i="29" s="1"/>
  <c r="R91" i="29" s="1"/>
  <c r="R92" i="29" s="1"/>
  <c r="Q106" i="29"/>
  <c r="P106" i="29"/>
  <c r="X124" i="12" a="1"/>
  <c r="X124" i="12" s="1"/>
  <c r="X131" i="12" a="1"/>
  <c r="X131" i="12" s="1"/>
  <c r="X123" i="12" a="1"/>
  <c r="X123" i="12" s="1"/>
  <c r="X132" i="12" a="1"/>
  <c r="X132" i="12" s="1"/>
  <c r="X72" i="12" a="1"/>
  <c r="X72" i="12" s="1"/>
  <c r="X137" i="12" s="1" a="1"/>
  <c r="X137" i="12" s="1"/>
  <c r="V72" i="5" a="1"/>
  <c r="V72" i="5" s="1"/>
  <c r="V137" i="5" s="1" a="1"/>
  <c r="V137" i="5" s="1"/>
  <c r="V124" i="5" a="1"/>
  <c r="V124" i="5" s="1"/>
  <c r="V51" i="1" s="1"/>
  <c r="V30" i="26" s="1"/>
  <c r="V122" i="26" s="1"/>
  <c r="V37" i="16" s="1"/>
  <c r="V131" i="5" a="1"/>
  <c r="V131" i="5" s="1"/>
  <c r="V58" i="1" s="1"/>
  <c r="V38" i="26" s="1"/>
  <c r="V104" i="26" s="1"/>
  <c r="V123" i="5" a="1"/>
  <c r="V123" i="5" s="1"/>
  <c r="V50" i="1" s="1"/>
  <c r="V29" i="26" s="1"/>
  <c r="V121" i="26" s="1"/>
  <c r="V36" i="16" s="1"/>
  <c r="V132" i="5" a="1"/>
  <c r="V132" i="5" s="1"/>
  <c r="V59" i="1" s="1"/>
  <c r="V39" i="26" s="1"/>
  <c r="V105" i="26" s="1"/>
  <c r="S29" i="29"/>
  <c r="S60" i="29" s="1"/>
  <c r="U63" i="1"/>
  <c r="U44" i="26" s="1"/>
  <c r="U65" i="1"/>
  <c r="U46" i="26" s="1"/>
  <c r="U64" i="1"/>
  <c r="U45" i="26" s="1"/>
  <c r="R25" i="29"/>
  <c r="U15" i="29"/>
  <c r="U15" i="26"/>
  <c r="U62" i="26" s="1"/>
  <c r="S16" i="26"/>
  <c r="S16" i="29"/>
  <c r="T16" i="26"/>
  <c r="T16" i="29"/>
  <c r="S17" i="26"/>
  <c r="S17" i="29"/>
  <c r="T146" i="5" a="1"/>
  <c r="T146" i="5" s="1"/>
  <c r="U43" i="5"/>
  <c r="U146" i="5" s="1" a="1"/>
  <c r="U146" i="5" s="1"/>
  <c r="S155" i="1"/>
  <c r="S83" i="15" s="1"/>
  <c r="Q72" i="29"/>
  <c r="V42" i="5"/>
  <c r="X42" i="12"/>
  <c r="U66" i="1"/>
  <c r="U47" i="26" s="1"/>
  <c r="S156" i="1"/>
  <c r="S30" i="18" s="1"/>
  <c r="S123" i="1"/>
  <c r="S127" i="1" s="1"/>
  <c r="S129" i="1" s="1"/>
  <c r="T193" i="15" a="1"/>
  <c r="T193" i="15" s="1"/>
  <c r="Q31" i="18"/>
  <c r="R157" i="1"/>
  <c r="V147" i="12" a="1"/>
  <c r="V147" i="12" s="1"/>
  <c r="T28" i="1"/>
  <c r="J338" i="1"/>
  <c r="M339" i="1"/>
  <c r="O339" i="1"/>
  <c r="AE339" i="1"/>
  <c r="Z339" i="1"/>
  <c r="AB339" i="1"/>
  <c r="R339" i="1"/>
  <c r="AD339" i="1"/>
  <c r="T339" i="1"/>
  <c r="Y339" i="1"/>
  <c r="V339" i="1"/>
  <c r="P339" i="1"/>
  <c r="Q339" i="1"/>
  <c r="H340" i="1"/>
  <c r="N339" i="1"/>
  <c r="AA339" i="1"/>
  <c r="X339" i="1"/>
  <c r="AC339" i="1"/>
  <c r="S339" i="1"/>
  <c r="W339" i="1"/>
  <c r="U339" i="1"/>
  <c r="AF339" i="1"/>
  <c r="Q92" i="15"/>
  <c r="T17" i="15"/>
  <c r="U57" i="1"/>
  <c r="U37" i="26" s="1"/>
  <c r="U89" i="26" s="1"/>
  <c r="V74" i="5" a="1"/>
  <c r="V74" i="5" s="1"/>
  <c r="V139" i="5" s="1" a="1"/>
  <c r="V139" i="5" s="1"/>
  <c r="C295" i="1"/>
  <c r="C328" i="1" s="1"/>
  <c r="X55" i="12" a="1"/>
  <c r="X55" i="12" s="1"/>
  <c r="X120" i="12" s="1" a="1"/>
  <c r="X120" i="12" s="1"/>
  <c r="X74" i="12" a="1"/>
  <c r="X74" i="12" s="1"/>
  <c r="X139" i="12" s="1" a="1"/>
  <c r="X139" i="12" s="1"/>
  <c r="V65" i="5" a="1"/>
  <c r="V65" i="5" s="1"/>
  <c r="V130" i="5" s="1" a="1"/>
  <c r="V130" i="5" s="1"/>
  <c r="X65" i="12" a="1"/>
  <c r="X65" i="12" s="1"/>
  <c r="X130" i="12" s="1" a="1"/>
  <c r="X130" i="12" s="1"/>
  <c r="S16" i="14"/>
  <c r="S16" i="24"/>
  <c r="S17" i="16"/>
  <c r="S16" i="18"/>
  <c r="S16" i="25"/>
  <c r="S18" i="15"/>
  <c r="S16" i="22"/>
  <c r="T15" i="22"/>
  <c r="T15" i="18"/>
  <c r="T16" i="16"/>
  <c r="S15" i="22"/>
  <c r="T15" i="25"/>
  <c r="T15" i="14"/>
  <c r="T15" i="24"/>
  <c r="W43" i="12"/>
  <c r="W146" i="12" s="1" a="1"/>
  <c r="W146" i="12" s="1"/>
  <c r="U55" i="1"/>
  <c r="U35" i="26" s="1"/>
  <c r="U49" i="1"/>
  <c r="U28" i="26" s="1"/>
  <c r="U85" i="26" s="1"/>
  <c r="U56" i="1"/>
  <c r="U36" i="26" s="1"/>
  <c r="U102" i="26" s="1"/>
  <c r="V56" i="5" a="1"/>
  <c r="V56" i="5" s="1"/>
  <c r="V121" i="5" s="1" a="1"/>
  <c r="V121" i="5" s="1"/>
  <c r="V63" i="5" a="1"/>
  <c r="V63" i="5" s="1"/>
  <c r="V128" i="5" s="1" a="1"/>
  <c r="V128" i="5" s="1"/>
  <c r="V64" i="5" a="1"/>
  <c r="V64" i="5" s="1"/>
  <c r="V129" i="5" s="1" a="1"/>
  <c r="V129" i="5" s="1"/>
  <c r="V55" i="5" a="1"/>
  <c r="V55" i="5" s="1"/>
  <c r="V120" i="5" s="1" a="1"/>
  <c r="V120" i="5" s="1"/>
  <c r="W40" i="5"/>
  <c r="W75" i="5" s="1" a="1"/>
  <c r="W75" i="5" s="1"/>
  <c r="W140" i="5" s="1" a="1"/>
  <c r="W140" i="5" s="1"/>
  <c r="W67" i="1" s="1"/>
  <c r="W48" i="26" s="1"/>
  <c r="V71" i="5" a="1"/>
  <c r="V71" i="5" s="1"/>
  <c r="V136" i="5" s="1" a="1"/>
  <c r="V136" i="5" s="1"/>
  <c r="V25" i="1"/>
  <c r="V73" i="5" a="1"/>
  <c r="V73" i="5" s="1"/>
  <c r="V138" i="5" s="1" a="1"/>
  <c r="V138" i="5" s="1"/>
  <c r="V57" i="5" a="1"/>
  <c r="V57" i="5" s="1"/>
  <c r="V122" i="5" s="1" a="1"/>
  <c r="V122" i="5" s="1"/>
  <c r="U47" i="1"/>
  <c r="U48" i="1"/>
  <c r="U27" i="26" s="1"/>
  <c r="U14" i="24"/>
  <c r="U15" i="16"/>
  <c r="U16" i="15"/>
  <c r="U14" i="22"/>
  <c r="U14" i="18"/>
  <c r="U14" i="14"/>
  <c r="U14" i="25"/>
  <c r="Y40" i="12"/>
  <c r="X71" i="12" a="1"/>
  <c r="X71" i="12" s="1"/>
  <c r="X136" i="12" s="1" a="1"/>
  <c r="X136" i="12" s="1"/>
  <c r="X63" i="12" a="1"/>
  <c r="X63" i="12" s="1"/>
  <c r="X128" i="12" s="1" a="1"/>
  <c r="X128" i="12" s="1"/>
  <c r="X73" i="12" a="1"/>
  <c r="X73" i="12" s="1"/>
  <c r="X138" i="12" s="1" a="1"/>
  <c r="X138" i="12" s="1"/>
  <c r="X64" i="12" a="1"/>
  <c r="X64" i="12" s="1"/>
  <c r="X129" i="12" s="1" a="1"/>
  <c r="X129" i="12" s="1"/>
  <c r="X57" i="12" a="1"/>
  <c r="X57" i="12" s="1"/>
  <c r="X122" i="12" s="1" a="1"/>
  <c r="X122" i="12" s="1"/>
  <c r="X56" i="12" a="1"/>
  <c r="X56" i="12" s="1"/>
  <c r="X121" i="12" s="1" a="1"/>
  <c r="X121" i="12" s="1"/>
  <c r="S16" i="16"/>
  <c r="S15" i="18"/>
  <c r="S17" i="15"/>
  <c r="S15" i="25"/>
  <c r="S15" i="24"/>
  <c r="S15" i="14"/>
  <c r="U27" i="1"/>
  <c r="P43" i="22"/>
  <c r="R72" i="29"/>
  <c r="T147" i="5" a="1"/>
  <c r="T147" i="5" s="1"/>
  <c r="T31" i="26" l="1"/>
  <c r="T116" i="26"/>
  <c r="T118" i="26" s="1"/>
  <c r="S118" i="26"/>
  <c r="S119" i="26" s="1"/>
  <c r="U26" i="26"/>
  <c r="U64" i="26" s="1"/>
  <c r="S68" i="26"/>
  <c r="S76" i="26" s="1"/>
  <c r="S129" i="26" s="1"/>
  <c r="S30" i="16"/>
  <c r="S123" i="26"/>
  <c r="S127" i="26" s="1"/>
  <c r="S132" i="26" s="1"/>
  <c r="S137" i="26"/>
  <c r="S133" i="26"/>
  <c r="T134" i="26"/>
  <c r="T87" i="26"/>
  <c r="T95" i="26" s="1"/>
  <c r="T130" i="26" s="1"/>
  <c r="W93" i="26"/>
  <c r="W106" i="26"/>
  <c r="U40" i="26"/>
  <c r="U67" i="26"/>
  <c r="U86" i="26"/>
  <c r="U90" i="26"/>
  <c r="U103" i="26"/>
  <c r="U108" i="26" s="1"/>
  <c r="U131" i="26" s="1"/>
  <c r="U128" i="26"/>
  <c r="U26" i="29" s="1"/>
  <c r="U36" i="29" s="1"/>
  <c r="U49" i="26"/>
  <c r="U84" i="26"/>
  <c r="U117" i="26"/>
  <c r="R138" i="26"/>
  <c r="U31" i="26"/>
  <c r="U83" i="26"/>
  <c r="U116" i="26"/>
  <c r="U118" i="26" s="1"/>
  <c r="R129" i="26"/>
  <c r="R132" i="26" s="1"/>
  <c r="R137" i="26"/>
  <c r="U70" i="26"/>
  <c r="U65" i="26"/>
  <c r="U71" i="26"/>
  <c r="U74" i="26"/>
  <c r="U73" i="26"/>
  <c r="U135" i="26" s="1"/>
  <c r="U66" i="26"/>
  <c r="T68" i="26"/>
  <c r="T76" i="26" s="1"/>
  <c r="T129" i="26" s="1"/>
  <c r="N78" i="29"/>
  <c r="N83" i="29" s="1"/>
  <c r="N85" i="29" s="1"/>
  <c r="N39" i="29" s="1"/>
  <c r="N40" i="29" s="1"/>
  <c r="N46" i="29" s="1"/>
  <c r="M46" i="29"/>
  <c r="Q25" i="29"/>
  <c r="Q81" i="29"/>
  <c r="Y75" i="12" a="1"/>
  <c r="Y75" i="12" s="1"/>
  <c r="Y140" i="12" s="1" a="1"/>
  <c r="Y140" i="12" s="1"/>
  <c r="L52" i="29"/>
  <c r="M45" i="29" s="1"/>
  <c r="Y132" i="12" a="1"/>
  <c r="Y132" i="12" s="1"/>
  <c r="Y124" i="12" a="1"/>
  <c r="Y124" i="12" s="1"/>
  <c r="Y131" i="12" a="1"/>
  <c r="Y131" i="12" s="1"/>
  <c r="Y123" i="12" a="1"/>
  <c r="Y123" i="12" s="1"/>
  <c r="J58" i="14"/>
  <c r="Y72" i="12" a="1"/>
  <c r="Y72" i="12" s="1"/>
  <c r="Y137" i="12" s="1" a="1"/>
  <c r="Y137" i="12" s="1"/>
  <c r="W72" i="5" a="1"/>
  <c r="W72" i="5" s="1"/>
  <c r="W137" i="5" s="1" a="1"/>
  <c r="W137" i="5" s="1"/>
  <c r="W131" i="5" a="1"/>
  <c r="W131" i="5" s="1"/>
  <c r="W58" i="1" s="1"/>
  <c r="W38" i="26" s="1"/>
  <c r="W104" i="26" s="1"/>
  <c r="W124" i="5" a="1"/>
  <c r="W124" i="5" s="1"/>
  <c r="W51" i="1" s="1"/>
  <c r="W30" i="26" s="1"/>
  <c r="W122" i="26" s="1"/>
  <c r="W37" i="16" s="1"/>
  <c r="W132" i="5" a="1"/>
  <c r="W132" i="5" s="1"/>
  <c r="W59" i="1" s="1"/>
  <c r="W39" i="26" s="1"/>
  <c r="W105" i="26" s="1"/>
  <c r="W123" i="5" a="1"/>
  <c r="W123" i="5" s="1"/>
  <c r="W50" i="1" s="1"/>
  <c r="W29" i="26" s="1"/>
  <c r="W121" i="26" s="1"/>
  <c r="W36" i="16" s="1"/>
  <c r="S72" i="29"/>
  <c r="T26" i="29"/>
  <c r="T36" i="29" s="1"/>
  <c r="V63" i="1"/>
  <c r="V44" i="26" s="1"/>
  <c r="V65" i="1"/>
  <c r="V46" i="26" s="1"/>
  <c r="V64" i="1"/>
  <c r="V45" i="26" s="1"/>
  <c r="S28" i="29"/>
  <c r="S47" i="29" s="1"/>
  <c r="S91" i="29" s="1"/>
  <c r="S92" i="29" s="1"/>
  <c r="L101" i="29"/>
  <c r="L102" i="29" s="1"/>
  <c r="L59" i="29"/>
  <c r="V15" i="29"/>
  <c r="V15" i="26"/>
  <c r="V62" i="26" s="1"/>
  <c r="T17" i="26"/>
  <c r="T17" i="29"/>
  <c r="U16" i="26"/>
  <c r="U16" i="29"/>
  <c r="T16" i="24"/>
  <c r="T155" i="1"/>
  <c r="T83" i="15" s="1"/>
  <c r="V43" i="5"/>
  <c r="Y42" i="12"/>
  <c r="V66" i="1"/>
  <c r="V47" i="26" s="1"/>
  <c r="T156" i="1"/>
  <c r="T30" i="18" s="1"/>
  <c r="W42" i="5"/>
  <c r="R159" i="1"/>
  <c r="R74" i="29" s="1"/>
  <c r="R31" i="18"/>
  <c r="T16" i="18"/>
  <c r="T16" i="14"/>
  <c r="T16" i="25"/>
  <c r="T16" i="22"/>
  <c r="T17" i="16"/>
  <c r="T18" i="15"/>
  <c r="W147" i="12" a="1"/>
  <c r="W147" i="12" s="1"/>
  <c r="U28" i="1"/>
  <c r="R340" i="1"/>
  <c r="W340" i="1"/>
  <c r="U340" i="1"/>
  <c r="AB340" i="1"/>
  <c r="O340" i="1"/>
  <c r="M340" i="1"/>
  <c r="AA340" i="1"/>
  <c r="AD340" i="1"/>
  <c r="Y340" i="1"/>
  <c r="V340" i="1"/>
  <c r="Q340" i="1"/>
  <c r="N340" i="1"/>
  <c r="Z340" i="1"/>
  <c r="X340" i="1"/>
  <c r="T340" i="1"/>
  <c r="AE340" i="1"/>
  <c r="AC340" i="1"/>
  <c r="P340" i="1"/>
  <c r="S340" i="1"/>
  <c r="H341" i="1"/>
  <c r="J339" i="1"/>
  <c r="V57" i="1"/>
  <c r="V37" i="26" s="1"/>
  <c r="V89" i="26" s="1"/>
  <c r="W74" i="5" a="1"/>
  <c r="W74" i="5" s="1"/>
  <c r="W139" i="5" s="1" a="1"/>
  <c r="W139" i="5" s="1"/>
  <c r="Y74" i="12" a="1"/>
  <c r="Y74" i="12" s="1"/>
  <c r="Y139" i="12" s="1" a="1"/>
  <c r="Y139" i="12" s="1"/>
  <c r="Y55" i="12" a="1"/>
  <c r="Y55" i="12" s="1"/>
  <c r="Y120" i="12" s="1" a="1"/>
  <c r="Y120" i="12" s="1"/>
  <c r="W65" i="5" a="1"/>
  <c r="W65" i="5" s="1"/>
  <c r="W130" i="5" s="1" a="1"/>
  <c r="W130" i="5" s="1"/>
  <c r="Y65" i="12" a="1"/>
  <c r="Y65" i="12" s="1"/>
  <c r="Y130" i="12" s="1" a="1"/>
  <c r="Y130" i="12" s="1"/>
  <c r="R85" i="15"/>
  <c r="U193" i="15" a="1"/>
  <c r="U193" i="15" s="1"/>
  <c r="S157" i="1"/>
  <c r="S159" i="1" s="1"/>
  <c r="S74" i="29" s="1"/>
  <c r="U15" i="18"/>
  <c r="X43" i="12"/>
  <c r="X146" i="12" s="1" a="1"/>
  <c r="X146" i="12" s="1"/>
  <c r="V47" i="1"/>
  <c r="V49" i="1"/>
  <c r="V28" i="26" s="1"/>
  <c r="V85" i="26" s="1"/>
  <c r="V56" i="1"/>
  <c r="V36" i="26" s="1"/>
  <c r="V102" i="26" s="1"/>
  <c r="V14" i="14"/>
  <c r="V14" i="25"/>
  <c r="V14" i="18"/>
  <c r="V14" i="24"/>
  <c r="V15" i="16"/>
  <c r="V16" i="15"/>
  <c r="V14" i="22"/>
  <c r="V55" i="1"/>
  <c r="V35" i="26" s="1"/>
  <c r="W63" i="5" a="1"/>
  <c r="W63" i="5" s="1"/>
  <c r="W128" i="5" s="1" a="1"/>
  <c r="W128" i="5" s="1"/>
  <c r="W56" i="5" a="1"/>
  <c r="W56" i="5" s="1"/>
  <c r="W121" i="5" s="1" a="1"/>
  <c r="W121" i="5" s="1"/>
  <c r="W57" i="5" a="1"/>
  <c r="W57" i="5" s="1"/>
  <c r="W122" i="5" s="1" a="1"/>
  <c r="W122" i="5" s="1"/>
  <c r="W25" i="1"/>
  <c r="W55" i="5" a="1"/>
  <c r="W55" i="5" s="1"/>
  <c r="W120" i="5" s="1" a="1"/>
  <c r="W120" i="5" s="1"/>
  <c r="X40" i="5"/>
  <c r="X75" i="5" s="1" a="1"/>
  <c r="X75" i="5" s="1"/>
  <c r="X140" i="5" s="1" a="1"/>
  <c r="X140" i="5" s="1"/>
  <c r="X67" i="1" s="1"/>
  <c r="X48" i="26" s="1"/>
  <c r="W64" i="5" a="1"/>
  <c r="W64" i="5" s="1"/>
  <c r="W129" i="5" s="1" a="1"/>
  <c r="W129" i="5" s="1"/>
  <c r="W71" i="5" a="1"/>
  <c r="W71" i="5" s="1"/>
  <c r="W136" i="5" s="1" a="1"/>
  <c r="W136" i="5" s="1"/>
  <c r="W73" i="5" a="1"/>
  <c r="W73" i="5" s="1"/>
  <c r="W138" i="5" s="1" a="1"/>
  <c r="W138" i="5" s="1"/>
  <c r="V48" i="1"/>
  <c r="V27" i="26" s="1"/>
  <c r="Z40" i="12"/>
  <c r="Y71" i="12" a="1"/>
  <c r="Y71" i="12" s="1"/>
  <c r="Y136" i="12" s="1" a="1"/>
  <c r="Y136" i="12" s="1"/>
  <c r="Y64" i="12" a="1"/>
  <c r="Y64" i="12" s="1"/>
  <c r="Y129" i="12" s="1" a="1"/>
  <c r="Y129" i="12" s="1"/>
  <c r="Y63" i="12" a="1"/>
  <c r="Y63" i="12" s="1"/>
  <c r="Y128" i="12" s="1" a="1"/>
  <c r="Y128" i="12" s="1"/>
  <c r="Y73" i="12" a="1"/>
  <c r="Y73" i="12" s="1"/>
  <c r="Y138" i="12" s="1" a="1"/>
  <c r="Y138" i="12" s="1"/>
  <c r="Y56" i="12" a="1"/>
  <c r="Y56" i="12" s="1"/>
  <c r="Y121" i="12" s="1" a="1"/>
  <c r="Y121" i="12" s="1"/>
  <c r="Y57" i="12" a="1"/>
  <c r="Y57" i="12" s="1"/>
  <c r="Y122" i="12" s="1" a="1"/>
  <c r="Y122" i="12" s="1"/>
  <c r="U16" i="16"/>
  <c r="U15" i="24"/>
  <c r="U17" i="15"/>
  <c r="U15" i="14"/>
  <c r="V27" i="1"/>
  <c r="U15" i="22"/>
  <c r="U15" i="25"/>
  <c r="Q43" i="22"/>
  <c r="R92" i="15"/>
  <c r="U147" i="5" a="1"/>
  <c r="U147" i="5" s="1"/>
  <c r="T119" i="26" l="1"/>
  <c r="S25" i="29"/>
  <c r="V26" i="26"/>
  <c r="V83" i="26" s="1"/>
  <c r="S138" i="26"/>
  <c r="U119" i="26"/>
  <c r="U133" i="26" s="1"/>
  <c r="U87" i="26"/>
  <c r="U95" i="26" s="1"/>
  <c r="U130" i="26" s="1"/>
  <c r="U134" i="26"/>
  <c r="X93" i="26"/>
  <c r="X106" i="26"/>
  <c r="V90" i="26"/>
  <c r="V103" i="26"/>
  <c r="V108" i="26" s="1"/>
  <c r="V131" i="26" s="1"/>
  <c r="V84" i="26"/>
  <c r="V117" i="26"/>
  <c r="V40" i="26"/>
  <c r="V67" i="26"/>
  <c r="V86" i="26"/>
  <c r="V128" i="26"/>
  <c r="V49" i="26"/>
  <c r="T138" i="26"/>
  <c r="U123" i="26"/>
  <c r="U127" i="26" s="1"/>
  <c r="U30" i="16"/>
  <c r="U68" i="26"/>
  <c r="U76" i="26" s="1"/>
  <c r="U129" i="26" s="1"/>
  <c r="V70" i="26"/>
  <c r="V65" i="26"/>
  <c r="V71" i="26"/>
  <c r="V73" i="26"/>
  <c r="V135" i="26" s="1"/>
  <c r="V74" i="26"/>
  <c r="V66" i="26"/>
  <c r="V64" i="26"/>
  <c r="R27" i="29"/>
  <c r="R37" i="29" s="1"/>
  <c r="R80" i="29" s="1"/>
  <c r="R81" i="29" s="1"/>
  <c r="M89" i="29"/>
  <c r="M94" i="29" s="1"/>
  <c r="M96" i="29" s="1"/>
  <c r="M49" i="29" s="1"/>
  <c r="S27" i="29"/>
  <c r="S37" i="29" s="1"/>
  <c r="S80" i="29" s="1"/>
  <c r="S81" i="29" s="1"/>
  <c r="N41" i="29"/>
  <c r="O35" i="29" s="1"/>
  <c r="O38" i="29" s="1"/>
  <c r="Z75" i="12" a="1"/>
  <c r="Z75" i="12" s="1"/>
  <c r="Z140" i="12" s="1" a="1"/>
  <c r="Z140" i="12" s="1"/>
  <c r="J59" i="14"/>
  <c r="AS59" i="14" s="1"/>
  <c r="M48" i="29"/>
  <c r="T28" i="29"/>
  <c r="T47" i="29" s="1"/>
  <c r="T91" i="29" s="1"/>
  <c r="T92" i="29" s="1"/>
  <c r="R106" i="29"/>
  <c r="Z132" i="12" a="1"/>
  <c r="Z132" i="12" s="1"/>
  <c r="Z131" i="12" a="1"/>
  <c r="Z131" i="12" s="1"/>
  <c r="Z123" i="12" a="1"/>
  <c r="Z123" i="12" s="1"/>
  <c r="Z124" i="12" a="1"/>
  <c r="Z124" i="12" s="1"/>
  <c r="Z72" i="12" a="1"/>
  <c r="Z72" i="12" s="1"/>
  <c r="Z137" i="12" s="1" a="1"/>
  <c r="Z137" i="12" s="1"/>
  <c r="X72" i="5" a="1"/>
  <c r="X72" i="5" s="1"/>
  <c r="X137" i="5" s="1" a="1"/>
  <c r="X137" i="5" s="1"/>
  <c r="X123" i="5" a="1"/>
  <c r="X123" i="5" s="1"/>
  <c r="X50" i="1" s="1"/>
  <c r="X29" i="26" s="1"/>
  <c r="X121" i="26" s="1"/>
  <c r="X36" i="16" s="1"/>
  <c r="X124" i="5" a="1"/>
  <c r="X124" i="5" s="1"/>
  <c r="X51" i="1" s="1"/>
  <c r="X30" i="26" s="1"/>
  <c r="X122" i="26" s="1"/>
  <c r="X37" i="16" s="1"/>
  <c r="X131" i="5" a="1"/>
  <c r="X131" i="5" s="1"/>
  <c r="X58" i="1" s="1"/>
  <c r="X38" i="26" s="1"/>
  <c r="X104" i="26" s="1"/>
  <c r="X132" i="5" a="1"/>
  <c r="X132" i="5" s="1"/>
  <c r="X59" i="1" s="1"/>
  <c r="X39" i="26" s="1"/>
  <c r="X105" i="26" s="1"/>
  <c r="W63" i="1"/>
  <c r="W44" i="26" s="1"/>
  <c r="W65" i="1"/>
  <c r="W46" i="26" s="1"/>
  <c r="W64" i="1"/>
  <c r="W45" i="26" s="1"/>
  <c r="W15" i="29"/>
  <c r="W15" i="26"/>
  <c r="W62" i="26" s="1"/>
  <c r="U29" i="29"/>
  <c r="U60" i="29" s="1"/>
  <c r="T29" i="29"/>
  <c r="T60" i="29" s="1"/>
  <c r="S106" i="29"/>
  <c r="U17" i="26"/>
  <c r="U17" i="29"/>
  <c r="V16" i="26"/>
  <c r="V16" i="29"/>
  <c r="W43" i="5"/>
  <c r="V146" i="5" a="1"/>
  <c r="V146" i="5" s="1"/>
  <c r="U155" i="1"/>
  <c r="U83" i="15" s="1"/>
  <c r="Z42" i="12"/>
  <c r="W66" i="1"/>
  <c r="W47" i="26" s="1"/>
  <c r="U156" i="1"/>
  <c r="U30" i="18" s="1"/>
  <c r="X42" i="5"/>
  <c r="S43" i="22"/>
  <c r="S31" i="18"/>
  <c r="U16" i="22"/>
  <c r="U18" i="15"/>
  <c r="U16" i="25"/>
  <c r="U16" i="24"/>
  <c r="U16" i="18"/>
  <c r="U16" i="14"/>
  <c r="U17" i="16"/>
  <c r="X147" i="12" a="1"/>
  <c r="X147" i="12" s="1"/>
  <c r="V28" i="1"/>
  <c r="J340" i="1"/>
  <c r="Q341" i="1"/>
  <c r="S341" i="1"/>
  <c r="AC341" i="1"/>
  <c r="Z341" i="1"/>
  <c r="H342" i="1"/>
  <c r="U341" i="1"/>
  <c r="R341" i="1"/>
  <c r="W341" i="1"/>
  <c r="M341" i="1"/>
  <c r="Y341" i="1"/>
  <c r="O341" i="1"/>
  <c r="AB341" i="1"/>
  <c r="X341" i="1"/>
  <c r="N341" i="1"/>
  <c r="AA341" i="1"/>
  <c r="AD341" i="1"/>
  <c r="T341" i="1"/>
  <c r="V341" i="1"/>
  <c r="P341" i="1"/>
  <c r="T85" i="15"/>
  <c r="W57" i="1"/>
  <c r="W37" i="26" s="1"/>
  <c r="W89" i="26" s="1"/>
  <c r="X74" i="5" a="1"/>
  <c r="X74" i="5" s="1"/>
  <c r="X139" i="5" s="1" a="1"/>
  <c r="X139" i="5" s="1"/>
  <c r="Z74" i="12" a="1"/>
  <c r="Z74" i="12" s="1"/>
  <c r="Z139" i="12" s="1" a="1"/>
  <c r="Z139" i="12" s="1"/>
  <c r="Z55" i="12" a="1"/>
  <c r="Z55" i="12" s="1"/>
  <c r="Z120" i="12" s="1" a="1"/>
  <c r="Z120" i="12" s="1"/>
  <c r="X65" i="5" a="1"/>
  <c r="X65" i="5" s="1"/>
  <c r="X130" i="5" s="1" a="1"/>
  <c r="X130" i="5" s="1"/>
  <c r="Z65" i="12" a="1"/>
  <c r="Z65" i="12" s="1"/>
  <c r="Z130" i="12" s="1" a="1"/>
  <c r="Z130" i="12" s="1"/>
  <c r="S92" i="15"/>
  <c r="V193" i="15" a="1"/>
  <c r="V193" i="15" s="1"/>
  <c r="V17" i="15"/>
  <c r="Y43" i="12"/>
  <c r="Y146" i="12" s="1" a="1"/>
  <c r="Y146" i="12" s="1"/>
  <c r="W27" i="1"/>
  <c r="W14" i="22"/>
  <c r="W14" i="25"/>
  <c r="W14" i="14"/>
  <c r="W14" i="24"/>
  <c r="W14" i="18"/>
  <c r="W15" i="16"/>
  <c r="W16" i="15"/>
  <c r="W49" i="1"/>
  <c r="W28" i="26" s="1"/>
  <c r="W85" i="26" s="1"/>
  <c r="W47" i="1"/>
  <c r="W48" i="1"/>
  <c r="W27" i="26" s="1"/>
  <c r="W55" i="1"/>
  <c r="W35" i="26" s="1"/>
  <c r="X25" i="1"/>
  <c r="Y40" i="5"/>
  <c r="Y75" i="5" s="1" a="1"/>
  <c r="Y75" i="5" s="1"/>
  <c r="Y140" i="5" s="1" a="1"/>
  <c r="Y140" i="5" s="1"/>
  <c r="Y67" i="1" s="1"/>
  <c r="Y48" i="26" s="1"/>
  <c r="X55" i="5" a="1"/>
  <c r="X55" i="5" s="1"/>
  <c r="X120" i="5" s="1" a="1"/>
  <c r="X120" i="5" s="1"/>
  <c r="X63" i="5" a="1"/>
  <c r="X63" i="5" s="1"/>
  <c r="X128" i="5" s="1" a="1"/>
  <c r="X128" i="5" s="1"/>
  <c r="X57" i="5" a="1"/>
  <c r="X57" i="5" s="1"/>
  <c r="X122" i="5" s="1" a="1"/>
  <c r="X122" i="5" s="1"/>
  <c r="X56" i="5" a="1"/>
  <c r="X56" i="5" s="1"/>
  <c r="X121" i="5" s="1" a="1"/>
  <c r="X121" i="5" s="1"/>
  <c r="X64" i="5" a="1"/>
  <c r="X64" i="5" s="1"/>
  <c r="X129" i="5" s="1" a="1"/>
  <c r="X129" i="5" s="1"/>
  <c r="X73" i="5" a="1"/>
  <c r="X73" i="5" s="1"/>
  <c r="X138" i="5" s="1" a="1"/>
  <c r="X138" i="5" s="1"/>
  <c r="X71" i="5" a="1"/>
  <c r="X71" i="5" s="1"/>
  <c r="X136" i="5" s="1" a="1"/>
  <c r="X136" i="5" s="1"/>
  <c r="W56" i="1"/>
  <c r="W36" i="26" s="1"/>
  <c r="W102" i="26" s="1"/>
  <c r="AA40" i="12"/>
  <c r="Z56" i="12" a="1"/>
  <c r="Z56" i="12" s="1"/>
  <c r="Z121" i="12" s="1" a="1"/>
  <c r="Z121" i="12" s="1"/>
  <c r="Z71" i="12" a="1"/>
  <c r="Z71" i="12" s="1"/>
  <c r="Z136" i="12" s="1" a="1"/>
  <c r="Z136" i="12" s="1"/>
  <c r="Z63" i="12" a="1"/>
  <c r="Z63" i="12" s="1"/>
  <c r="Z128" i="12" s="1" a="1"/>
  <c r="Z128" i="12" s="1"/>
  <c r="Z57" i="12" a="1"/>
  <c r="Z57" i="12" s="1"/>
  <c r="Z122" i="12" s="1" a="1"/>
  <c r="Z122" i="12" s="1"/>
  <c r="Z73" i="12" a="1"/>
  <c r="Z73" i="12" s="1"/>
  <c r="Z138" i="12" s="1" a="1"/>
  <c r="Z138" i="12" s="1"/>
  <c r="Z64" i="12" a="1"/>
  <c r="Z64" i="12" s="1"/>
  <c r="Z129" i="12" s="1" a="1"/>
  <c r="Z129" i="12" s="1"/>
  <c r="V15" i="22"/>
  <c r="V16" i="16"/>
  <c r="V15" i="14"/>
  <c r="V15" i="25"/>
  <c r="V15" i="24"/>
  <c r="V15" i="18"/>
  <c r="R43" i="22"/>
  <c r="T157" i="1"/>
  <c r="S85" i="15"/>
  <c r="T123" i="1"/>
  <c r="T127" i="1" s="1"/>
  <c r="T129" i="1" s="1"/>
  <c r="V147" i="5" a="1"/>
  <c r="V147" i="5" s="1"/>
  <c r="V31" i="26" l="1"/>
  <c r="T123" i="26"/>
  <c r="T133" i="26"/>
  <c r="T30" i="16"/>
  <c r="V116" i="26"/>
  <c r="V87" i="26"/>
  <c r="V95" i="26" s="1"/>
  <c r="V130" i="26" s="1"/>
  <c r="W26" i="26"/>
  <c r="W116" i="26" s="1"/>
  <c r="W118" i="26" s="1"/>
  <c r="W119" i="26" s="1"/>
  <c r="V134" i="26"/>
  <c r="Y93" i="26"/>
  <c r="Y106" i="26"/>
  <c r="W84" i="26"/>
  <c r="W117" i="26"/>
  <c r="W40" i="26"/>
  <c r="W67" i="26"/>
  <c r="W86" i="26"/>
  <c r="W90" i="26"/>
  <c r="W103" i="26"/>
  <c r="W108" i="26" s="1"/>
  <c r="W131" i="26" s="1"/>
  <c r="W128" i="26"/>
  <c r="W49" i="26"/>
  <c r="V118" i="26"/>
  <c r="V119" i="26" s="1"/>
  <c r="W31" i="26"/>
  <c r="W83" i="26"/>
  <c r="U137" i="26"/>
  <c r="U138" i="26"/>
  <c r="U132" i="26"/>
  <c r="V68" i="26"/>
  <c r="V76" i="26" s="1"/>
  <c r="V129" i="26" s="1"/>
  <c r="W70" i="26"/>
  <c r="W71" i="26"/>
  <c r="W65" i="26"/>
  <c r="W73" i="26"/>
  <c r="W135" i="26" s="1"/>
  <c r="W66" i="26"/>
  <c r="W74" i="26"/>
  <c r="M51" i="29"/>
  <c r="M52" i="29" s="1"/>
  <c r="N45" i="29" s="1"/>
  <c r="N48" i="29" s="1"/>
  <c r="T27" i="29"/>
  <c r="T37" i="29" s="1"/>
  <c r="T80" i="29" s="1"/>
  <c r="O78" i="29"/>
  <c r="O83" i="29" s="1"/>
  <c r="O85" i="29" s="1"/>
  <c r="O39" i="29" s="1"/>
  <c r="AA75" i="12" a="1"/>
  <c r="AA75" i="12" s="1"/>
  <c r="AA140" i="12" s="1" a="1"/>
  <c r="AA140" i="12" s="1"/>
  <c r="V29" i="29"/>
  <c r="V60" i="29" s="1"/>
  <c r="AR59" i="14"/>
  <c r="L59" i="14"/>
  <c r="U28" i="29"/>
  <c r="U47" i="29" s="1"/>
  <c r="U91" i="29" s="1"/>
  <c r="U92" i="29" s="1"/>
  <c r="AA124" i="12" a="1"/>
  <c r="AA124" i="12" s="1"/>
  <c r="AA131" i="12" a="1"/>
  <c r="AA131" i="12" s="1"/>
  <c r="AA123" i="12" a="1"/>
  <c r="AA123" i="12" s="1"/>
  <c r="AA132" i="12" a="1"/>
  <c r="AA132" i="12" s="1"/>
  <c r="AA72" i="12" a="1"/>
  <c r="AA72" i="12" s="1"/>
  <c r="AA137" i="12" s="1" a="1"/>
  <c r="AA137" i="12" s="1"/>
  <c r="Y72" i="5" a="1"/>
  <c r="Y72" i="5" s="1"/>
  <c r="Y137" i="5" s="1" a="1"/>
  <c r="Y137" i="5" s="1"/>
  <c r="Y124" i="5" a="1"/>
  <c r="Y124" i="5" s="1"/>
  <c r="Y51" i="1" s="1"/>
  <c r="Y30" i="26" s="1"/>
  <c r="Y122" i="26" s="1"/>
  <c r="Y37" i="16" s="1"/>
  <c r="Y131" i="5" a="1"/>
  <c r="Y131" i="5" s="1"/>
  <c r="Y58" i="1" s="1"/>
  <c r="Y38" i="26" s="1"/>
  <c r="Y104" i="26" s="1"/>
  <c r="Y123" i="5" a="1"/>
  <c r="Y123" i="5" s="1"/>
  <c r="Y50" i="1" s="1"/>
  <c r="Y29" i="26" s="1"/>
  <c r="Y121" i="26" s="1"/>
  <c r="Y36" i="16" s="1"/>
  <c r="Y132" i="5" a="1"/>
  <c r="Y132" i="5" s="1"/>
  <c r="Y59" i="1" s="1"/>
  <c r="Y39" i="26" s="1"/>
  <c r="Y105" i="26" s="1"/>
  <c r="T72" i="29"/>
  <c r="V26" i="29"/>
  <c r="V36" i="29" s="1"/>
  <c r="X65" i="1"/>
  <c r="X46" i="26" s="1"/>
  <c r="X64" i="1"/>
  <c r="X45" i="26" s="1"/>
  <c r="X15" i="29"/>
  <c r="X15" i="26"/>
  <c r="X62" i="26" s="1"/>
  <c r="V17" i="26"/>
  <c r="V17" i="29"/>
  <c r="W16" i="26"/>
  <c r="W16" i="29"/>
  <c r="V16" i="14"/>
  <c r="V155" i="1"/>
  <c r="V83" i="15" s="1"/>
  <c r="X43" i="5"/>
  <c r="W146" i="5" a="1"/>
  <c r="W146" i="5" s="1"/>
  <c r="W147" i="5" a="1"/>
  <c r="W147" i="5" s="1"/>
  <c r="AA42" i="12"/>
  <c r="X66" i="1"/>
  <c r="X47" i="26" s="1"/>
  <c r="V156" i="1"/>
  <c r="V30" i="18" s="1"/>
  <c r="Y42" i="5"/>
  <c r="T159" i="1"/>
  <c r="T74" i="29" s="1"/>
  <c r="T31" i="18"/>
  <c r="W28" i="1"/>
  <c r="V17" i="16"/>
  <c r="V16" i="18"/>
  <c r="V16" i="25"/>
  <c r="V16" i="24"/>
  <c r="V16" i="22"/>
  <c r="V18" i="15"/>
  <c r="Y147" i="12" a="1"/>
  <c r="Y147" i="12" s="1"/>
  <c r="T342" i="1"/>
  <c r="Y342" i="1"/>
  <c r="N342" i="1"/>
  <c r="Q342" i="1"/>
  <c r="H343" i="1"/>
  <c r="AA342" i="1"/>
  <c r="V342" i="1"/>
  <c r="AB342" i="1"/>
  <c r="S342" i="1"/>
  <c r="X342" i="1"/>
  <c r="AC342" i="1"/>
  <c r="O342" i="1"/>
  <c r="P342" i="1"/>
  <c r="W342" i="1"/>
  <c r="U342" i="1"/>
  <c r="Z342" i="1"/>
  <c r="M342" i="1"/>
  <c r="R342" i="1"/>
  <c r="J341" i="1"/>
  <c r="T92" i="15"/>
  <c r="X57" i="1"/>
  <c r="X37" i="26" s="1"/>
  <c r="X89" i="26" s="1"/>
  <c r="Y74" i="5" a="1"/>
  <c r="Y74" i="5" s="1"/>
  <c r="Y139" i="5" s="1" a="1"/>
  <c r="Y139" i="5" s="1"/>
  <c r="AA55" i="12" a="1"/>
  <c r="AA55" i="12" s="1"/>
  <c r="AA120" i="12" s="1" a="1"/>
  <c r="AA120" i="12" s="1"/>
  <c r="AA74" i="12" a="1"/>
  <c r="AA74" i="12" s="1"/>
  <c r="AA139" i="12" s="1" a="1"/>
  <c r="AA139" i="12" s="1"/>
  <c r="Y65" i="5" a="1"/>
  <c r="Y65" i="5" s="1"/>
  <c r="Y130" i="5" s="1" a="1"/>
  <c r="Y130" i="5" s="1"/>
  <c r="AA65" i="12" a="1"/>
  <c r="AA65" i="12" s="1"/>
  <c r="AA130" i="12" s="1" a="1"/>
  <c r="AA130" i="12" s="1"/>
  <c r="W193" i="15" a="1"/>
  <c r="W193" i="15" s="1"/>
  <c r="W17" i="15"/>
  <c r="Z43" i="12"/>
  <c r="Z146" i="12" s="1" a="1"/>
  <c r="Z146" i="12" s="1"/>
  <c r="W15" i="22"/>
  <c r="W16" i="16"/>
  <c r="W15" i="14"/>
  <c r="W15" i="25"/>
  <c r="W15" i="18"/>
  <c r="W15" i="24"/>
  <c r="X47" i="1"/>
  <c r="X55" i="1"/>
  <c r="X35" i="26" s="1"/>
  <c r="X56" i="1"/>
  <c r="X36" i="26" s="1"/>
  <c r="X102" i="26" s="1"/>
  <c r="Y56" i="5" a="1"/>
  <c r="Y56" i="5" s="1"/>
  <c r="Y121" i="5" s="1" a="1"/>
  <c r="Y121" i="5" s="1"/>
  <c r="Y55" i="5" a="1"/>
  <c r="Y55" i="5" s="1"/>
  <c r="Y120" i="5" s="1" a="1"/>
  <c r="Y120" i="5" s="1"/>
  <c r="Z40" i="5"/>
  <c r="Z75" i="5" s="1" a="1"/>
  <c r="Z75" i="5" s="1"/>
  <c r="Z140" i="5" s="1" a="1"/>
  <c r="Z140" i="5" s="1"/>
  <c r="Z67" i="1" s="1"/>
  <c r="Z48" i="26" s="1"/>
  <c r="Y63" i="5" a="1"/>
  <c r="Y63" i="5" s="1"/>
  <c r="Y128" i="5" s="1" a="1"/>
  <c r="Y128" i="5" s="1"/>
  <c r="Y64" i="5" a="1"/>
  <c r="Y64" i="5" s="1"/>
  <c r="Y129" i="5" s="1" a="1"/>
  <c r="Y129" i="5" s="1"/>
  <c r="Y25" i="1"/>
  <c r="Y73" i="5" a="1"/>
  <c r="Y73" i="5" s="1"/>
  <c r="Y138" i="5" s="1" a="1"/>
  <c r="Y138" i="5" s="1"/>
  <c r="Y57" i="5" a="1"/>
  <c r="Y57" i="5" s="1"/>
  <c r="Y122" i="5" s="1" a="1"/>
  <c r="Y122" i="5" s="1"/>
  <c r="Y71" i="5" a="1"/>
  <c r="Y71" i="5" s="1"/>
  <c r="Y136" i="5" s="1" a="1"/>
  <c r="Y136" i="5" s="1"/>
  <c r="X48" i="1"/>
  <c r="X27" i="26" s="1"/>
  <c r="X14" i="25"/>
  <c r="X16" i="15"/>
  <c r="X14" i="24"/>
  <c r="X14" i="22"/>
  <c r="X15" i="16"/>
  <c r="X14" i="18"/>
  <c r="X14" i="14"/>
  <c r="X49" i="1"/>
  <c r="X28" i="26" s="1"/>
  <c r="X85" i="26" s="1"/>
  <c r="AB40" i="12"/>
  <c r="AA73" i="12" a="1"/>
  <c r="AA73" i="12" s="1"/>
  <c r="AA138" i="12" s="1" a="1"/>
  <c r="AA138" i="12" s="1"/>
  <c r="AA64" i="12" a="1"/>
  <c r="AA64" i="12" s="1"/>
  <c r="AA129" i="12" s="1" a="1"/>
  <c r="AA129" i="12" s="1"/>
  <c r="AA56" i="12" a="1"/>
  <c r="AA56" i="12" s="1"/>
  <c r="AA121" i="12" s="1" a="1"/>
  <c r="AA121" i="12" s="1"/>
  <c r="AA63" i="12" a="1"/>
  <c r="AA63" i="12" s="1"/>
  <c r="AA128" i="12" s="1" a="1"/>
  <c r="AA128" i="12" s="1"/>
  <c r="AA71" i="12" a="1"/>
  <c r="AA71" i="12" s="1"/>
  <c r="AA136" i="12" s="1" a="1"/>
  <c r="AA136" i="12" s="1"/>
  <c r="AA57" i="12" a="1"/>
  <c r="AA57" i="12" s="1"/>
  <c r="AA122" i="12" s="1" a="1"/>
  <c r="AA122" i="12" s="1"/>
  <c r="X27" i="1"/>
  <c r="U157" i="1"/>
  <c r="U123" i="1"/>
  <c r="U127" i="1" s="1"/>
  <c r="U129" i="1" s="1"/>
  <c r="W64" i="26" l="1"/>
  <c r="T127" i="26"/>
  <c r="T137" i="26"/>
  <c r="W87" i="26"/>
  <c r="X26" i="26"/>
  <c r="X31" i="26" s="1"/>
  <c r="W134" i="26"/>
  <c r="W95" i="26"/>
  <c r="W130" i="26" s="1"/>
  <c r="X84" i="26"/>
  <c r="X117" i="26"/>
  <c r="Z93" i="26"/>
  <c r="Z106" i="26"/>
  <c r="X90" i="26"/>
  <c r="X103" i="26"/>
  <c r="X108" i="26" s="1"/>
  <c r="X131" i="26" s="1"/>
  <c r="X40" i="26"/>
  <c r="X86" i="26"/>
  <c r="X67" i="26"/>
  <c r="V123" i="26"/>
  <c r="V30" i="16"/>
  <c r="V133" i="26"/>
  <c r="V138" i="26"/>
  <c r="W123" i="26"/>
  <c r="W127" i="26" s="1"/>
  <c r="W30" i="16"/>
  <c r="M59" i="29"/>
  <c r="W133" i="26"/>
  <c r="M101" i="29"/>
  <c r="X70" i="26"/>
  <c r="X66" i="26"/>
  <c r="X73" i="26"/>
  <c r="X135" i="26" s="1"/>
  <c r="X64" i="26"/>
  <c r="X65" i="26"/>
  <c r="X71" i="26"/>
  <c r="X74" i="26"/>
  <c r="W68" i="26"/>
  <c r="W76" i="26" s="1"/>
  <c r="W129" i="26" s="1"/>
  <c r="N89" i="29"/>
  <c r="N94" i="29" s="1"/>
  <c r="N96" i="29" s="1"/>
  <c r="N49" i="29" s="1"/>
  <c r="N51" i="29" s="1"/>
  <c r="T81" i="29"/>
  <c r="O40" i="29"/>
  <c r="O41" i="29" s="1"/>
  <c r="P35" i="29" s="1"/>
  <c r="P38" i="29" s="1"/>
  <c r="U27" i="29"/>
  <c r="U37" i="29" s="1"/>
  <c r="U80" i="29" s="1"/>
  <c r="AB75" i="12" a="1"/>
  <c r="AB75" i="12" s="1"/>
  <c r="AB140" i="12" s="1" a="1"/>
  <c r="AB140" i="12" s="1"/>
  <c r="J60" i="14"/>
  <c r="J61" i="14"/>
  <c r="V28" i="29"/>
  <c r="V47" i="29" s="1"/>
  <c r="V91" i="29" s="1"/>
  <c r="V92" i="29" s="1"/>
  <c r="AB124" i="12" a="1"/>
  <c r="AB124" i="12" s="1"/>
  <c r="AB131" i="12" a="1"/>
  <c r="AB131" i="12" s="1"/>
  <c r="AB123" i="12" a="1"/>
  <c r="AB123" i="12" s="1"/>
  <c r="AB132" i="12" a="1"/>
  <c r="AB132" i="12" s="1"/>
  <c r="AB72" i="12" a="1"/>
  <c r="AB72" i="12" s="1"/>
  <c r="AB137" i="12" s="1" a="1"/>
  <c r="AB137" i="12" s="1"/>
  <c r="Z72" i="5" a="1"/>
  <c r="Z72" i="5" s="1"/>
  <c r="Z137" i="5" s="1" a="1"/>
  <c r="Z137" i="5" s="1"/>
  <c r="Z123" i="5" a="1"/>
  <c r="Z123" i="5" s="1"/>
  <c r="Z50" i="1" s="1"/>
  <c r="Z29" i="26" s="1"/>
  <c r="Z121" i="26" s="1"/>
  <c r="Z36" i="16" s="1"/>
  <c r="Z132" i="5" a="1"/>
  <c r="Z132" i="5" s="1"/>
  <c r="Z59" i="1" s="1"/>
  <c r="Z39" i="26" s="1"/>
  <c r="Z105" i="26" s="1"/>
  <c r="Z131" i="5" a="1"/>
  <c r="Z131" i="5" s="1"/>
  <c r="Z58" i="1" s="1"/>
  <c r="Z38" i="26" s="1"/>
  <c r="Z104" i="26" s="1"/>
  <c r="Z124" i="5" a="1"/>
  <c r="Z124" i="5" s="1"/>
  <c r="Z51" i="1" s="1"/>
  <c r="Z30" i="26" s="1"/>
  <c r="Z122" i="26" s="1"/>
  <c r="Z37" i="16" s="1"/>
  <c r="U72" i="29"/>
  <c r="W26" i="29"/>
  <c r="W36" i="29" s="1"/>
  <c r="X63" i="1"/>
  <c r="Y65" i="1"/>
  <c r="Y46" i="26" s="1"/>
  <c r="Y64" i="1"/>
  <c r="Y45" i="26" s="1"/>
  <c r="Y15" i="29"/>
  <c r="Y15" i="26"/>
  <c r="Y62" i="26" s="1"/>
  <c r="X16" i="26"/>
  <c r="X16" i="29"/>
  <c r="W17" i="26"/>
  <c r="W17" i="29"/>
  <c r="T106" i="29"/>
  <c r="W16" i="22"/>
  <c r="X146" i="5" a="1"/>
  <c r="X146" i="5" s="1"/>
  <c r="W155" i="1"/>
  <c r="W83" i="15" s="1"/>
  <c r="AB42" i="12"/>
  <c r="Y66" i="1"/>
  <c r="Y47" i="26" s="1"/>
  <c r="W156" i="1"/>
  <c r="W30" i="18" s="1"/>
  <c r="Z42" i="5"/>
  <c r="U159" i="1"/>
  <c r="U74" i="29" s="1"/>
  <c r="U31" i="18"/>
  <c r="W17" i="16"/>
  <c r="W16" i="25"/>
  <c r="W16" i="14"/>
  <c r="W18" i="15"/>
  <c r="W16" i="24"/>
  <c r="W16" i="18"/>
  <c r="Y43" i="5"/>
  <c r="Z147" i="12" a="1"/>
  <c r="Z147" i="12" s="1"/>
  <c r="X28" i="1"/>
  <c r="S343" i="1"/>
  <c r="P343" i="1"/>
  <c r="X343" i="1"/>
  <c r="H344" i="1"/>
  <c r="N343" i="1"/>
  <c r="W343" i="1"/>
  <c r="Z343" i="1"/>
  <c r="O343" i="1"/>
  <c r="AB343" i="1"/>
  <c r="R343" i="1"/>
  <c r="T343" i="1"/>
  <c r="Y343" i="1"/>
  <c r="V343" i="1"/>
  <c r="Q343" i="1"/>
  <c r="AA343" i="1"/>
  <c r="M343" i="1"/>
  <c r="U343" i="1"/>
  <c r="J342" i="1"/>
  <c r="Y57" i="1"/>
  <c r="Y37" i="26" s="1"/>
  <c r="Y89" i="26" s="1"/>
  <c r="Z74" i="5" a="1"/>
  <c r="Z74" i="5" s="1"/>
  <c r="Z139" i="5" s="1" a="1"/>
  <c r="Z139" i="5" s="1"/>
  <c r="AB55" i="12" a="1"/>
  <c r="AB55" i="12" s="1"/>
  <c r="AB120" i="12" s="1" a="1"/>
  <c r="AB120" i="12" s="1"/>
  <c r="AB74" i="12" a="1"/>
  <c r="AB74" i="12" s="1"/>
  <c r="AB139" i="12" s="1" a="1"/>
  <c r="AB139" i="12" s="1"/>
  <c r="Z65" i="5" a="1"/>
  <c r="Z65" i="5" s="1"/>
  <c r="Z130" i="5" s="1" a="1"/>
  <c r="Z130" i="5" s="1"/>
  <c r="AB65" i="12" a="1"/>
  <c r="AB65" i="12" s="1"/>
  <c r="AB130" i="12" s="1" a="1"/>
  <c r="AB130" i="12" s="1"/>
  <c r="U85" i="15"/>
  <c r="X193" i="15" a="1"/>
  <c r="X193" i="15" s="1"/>
  <c r="X16" i="16"/>
  <c r="X147" i="5" a="1"/>
  <c r="X147" i="5" s="1"/>
  <c r="AA43" i="12"/>
  <c r="AA146" i="12" s="1" a="1"/>
  <c r="AA146" i="12" s="1"/>
  <c r="X15" i="24"/>
  <c r="Y55" i="1"/>
  <c r="Y35" i="26" s="1"/>
  <c r="Z71" i="5" a="1"/>
  <c r="Z71" i="5" s="1"/>
  <c r="Z136" i="5" s="1" a="1"/>
  <c r="Z136" i="5" s="1"/>
  <c r="Z63" i="5" a="1"/>
  <c r="Z63" i="5" s="1"/>
  <c r="Z128" i="5" s="1" a="1"/>
  <c r="Z128" i="5" s="1"/>
  <c r="Z55" i="5" a="1"/>
  <c r="Z55" i="5" s="1"/>
  <c r="Z120" i="5" s="1" a="1"/>
  <c r="Z120" i="5" s="1"/>
  <c r="AA40" i="5"/>
  <c r="AA75" i="5" s="1" a="1"/>
  <c r="AA75" i="5" s="1"/>
  <c r="AA140" i="5" s="1" a="1"/>
  <c r="AA140" i="5" s="1"/>
  <c r="AA67" i="1" s="1"/>
  <c r="AA48" i="26" s="1"/>
  <c r="Z25" i="1"/>
  <c r="Z64" i="5" a="1"/>
  <c r="Z64" i="5" s="1"/>
  <c r="Z129" i="5" s="1" a="1"/>
  <c r="Z129" i="5" s="1"/>
  <c r="Z56" i="5" a="1"/>
  <c r="Z56" i="5" s="1"/>
  <c r="Z121" i="5" s="1" a="1"/>
  <c r="Z121" i="5" s="1"/>
  <c r="Z73" i="5" a="1"/>
  <c r="Z73" i="5" s="1"/>
  <c r="Z138" i="5" s="1" a="1"/>
  <c r="Z138" i="5" s="1"/>
  <c r="Z57" i="5" a="1"/>
  <c r="Z57" i="5" s="1"/>
  <c r="Z122" i="5" s="1" a="1"/>
  <c r="Z122" i="5" s="1"/>
  <c r="Y49" i="1"/>
  <c r="Y28" i="26" s="1"/>
  <c r="Y85" i="26" s="1"/>
  <c r="Y48" i="1"/>
  <c r="Y27" i="26" s="1"/>
  <c r="Y27" i="1"/>
  <c r="Y47" i="1"/>
  <c r="Y56" i="1"/>
  <c r="Y36" i="26" s="1"/>
  <c r="Y102" i="26" s="1"/>
  <c r="Y14" i="14"/>
  <c r="Y14" i="24"/>
  <c r="Y16" i="15"/>
  <c r="Y15" i="16"/>
  <c r="Y14" i="25"/>
  <c r="Y14" i="18"/>
  <c r="Y14" i="22"/>
  <c r="AC40" i="12"/>
  <c r="AB73" i="12" a="1"/>
  <c r="AB73" i="12" s="1"/>
  <c r="AB138" i="12" s="1" a="1"/>
  <c r="AB138" i="12" s="1"/>
  <c r="AB57" i="12" a="1"/>
  <c r="AB57" i="12" s="1"/>
  <c r="AB122" i="12" s="1" a="1"/>
  <c r="AB122" i="12" s="1"/>
  <c r="AB56" i="12" a="1"/>
  <c r="AB56" i="12" s="1"/>
  <c r="AB121" i="12" s="1" a="1"/>
  <c r="AB121" i="12" s="1"/>
  <c r="AB63" i="12" a="1"/>
  <c r="AB63" i="12" s="1"/>
  <c r="AB128" i="12" s="1" a="1"/>
  <c r="AB128" i="12" s="1"/>
  <c r="AB71" i="12" a="1"/>
  <c r="AB71" i="12" s="1"/>
  <c r="AB136" i="12" s="1" a="1"/>
  <c r="AB136" i="12" s="1"/>
  <c r="AB64" i="12" a="1"/>
  <c r="AB64" i="12" s="1"/>
  <c r="AB129" i="12" s="1" a="1"/>
  <c r="AB129" i="12" s="1"/>
  <c r="X15" i="14"/>
  <c r="X15" i="22"/>
  <c r="X15" i="25"/>
  <c r="X15" i="18"/>
  <c r="X17" i="15"/>
  <c r="T43" i="22"/>
  <c r="V157" i="1"/>
  <c r="U92" i="15"/>
  <c r="V123" i="1"/>
  <c r="V127" i="1" s="1"/>
  <c r="V129" i="1" s="1"/>
  <c r="X116" i="26" l="1"/>
  <c r="X118" i="26" s="1"/>
  <c r="X119" i="26" s="1"/>
  <c r="X83" i="26"/>
  <c r="T132" i="26"/>
  <c r="T25" i="29"/>
  <c r="X87" i="26"/>
  <c r="X95" i="26" s="1"/>
  <c r="X130" i="26" s="1"/>
  <c r="Y26" i="26"/>
  <c r="Y83" i="26" s="1"/>
  <c r="X44" i="26"/>
  <c r="Y40" i="26"/>
  <c r="Y67" i="26"/>
  <c r="Y86" i="26"/>
  <c r="X128" i="26"/>
  <c r="X26" i="29" s="1"/>
  <c r="X36" i="29" s="1"/>
  <c r="X49" i="26"/>
  <c r="Y84" i="26"/>
  <c r="Y117" i="26"/>
  <c r="Y90" i="26"/>
  <c r="Y103" i="26"/>
  <c r="Y108" i="26" s="1"/>
  <c r="Y131" i="26" s="1"/>
  <c r="X134" i="26"/>
  <c r="AA93" i="26"/>
  <c r="AA106" i="26"/>
  <c r="V127" i="26"/>
  <c r="V137" i="26"/>
  <c r="W137" i="26"/>
  <c r="X123" i="26"/>
  <c r="X127" i="26" s="1"/>
  <c r="X30" i="16"/>
  <c r="X133" i="26"/>
  <c r="W132" i="26"/>
  <c r="W138" i="26"/>
  <c r="Y70" i="26"/>
  <c r="Y71" i="26"/>
  <c r="Y74" i="26"/>
  <c r="Y66" i="26"/>
  <c r="Y73" i="26"/>
  <c r="Y135" i="26" s="1"/>
  <c r="Y64" i="26"/>
  <c r="Y65" i="26"/>
  <c r="X68" i="26"/>
  <c r="X76" i="26" s="1"/>
  <c r="X129" i="26" s="1"/>
  <c r="U25" i="29"/>
  <c r="O46" i="29"/>
  <c r="P78" i="29"/>
  <c r="P83" i="29" s="1"/>
  <c r="P85" i="29" s="1"/>
  <c r="P39" i="29" s="1"/>
  <c r="U81" i="29"/>
  <c r="AC75" i="12" a="1"/>
  <c r="AC75" i="12" s="1"/>
  <c r="AC140" i="12" s="1" a="1"/>
  <c r="AC140" i="12" s="1"/>
  <c r="W28" i="29"/>
  <c r="W47" i="29" s="1"/>
  <c r="W91" i="29" s="1"/>
  <c r="W92" i="29" s="1"/>
  <c r="V27" i="29"/>
  <c r="V37" i="29" s="1"/>
  <c r="V80" i="29" s="1"/>
  <c r="AC124" i="12" a="1"/>
  <c r="AC124" i="12" s="1"/>
  <c r="AC123" i="12" a="1"/>
  <c r="AC123" i="12" s="1"/>
  <c r="AC131" i="12" a="1"/>
  <c r="AC131" i="12" s="1"/>
  <c r="AC132" i="12" a="1"/>
  <c r="AC132" i="12" s="1"/>
  <c r="AC72" i="12" a="1"/>
  <c r="AC72" i="12" s="1"/>
  <c r="AC137" i="12" s="1" a="1"/>
  <c r="AC137" i="12" s="1"/>
  <c r="AA72" i="5" a="1"/>
  <c r="AA72" i="5" s="1"/>
  <c r="AA137" i="5" s="1" a="1"/>
  <c r="AA137" i="5" s="1"/>
  <c r="AA124" i="5" a="1"/>
  <c r="AA124" i="5" s="1"/>
  <c r="AA51" i="1" s="1"/>
  <c r="AA30" i="26" s="1"/>
  <c r="AA122" i="26" s="1"/>
  <c r="AA37" i="16" s="1"/>
  <c r="AA131" i="5" a="1"/>
  <c r="AA131" i="5" s="1"/>
  <c r="AA58" i="1" s="1"/>
  <c r="AA38" i="26" s="1"/>
  <c r="AA104" i="26" s="1"/>
  <c r="AA123" i="5" a="1"/>
  <c r="AA123" i="5" s="1"/>
  <c r="AA50" i="1" s="1"/>
  <c r="AA29" i="26" s="1"/>
  <c r="AA121" i="26" s="1"/>
  <c r="AA36" i="16" s="1"/>
  <c r="AA132" i="5" a="1"/>
  <c r="AA132" i="5" s="1"/>
  <c r="AA59" i="1" s="1"/>
  <c r="AA39" i="26" s="1"/>
  <c r="AA105" i="26" s="1"/>
  <c r="Y63" i="1"/>
  <c r="Z65" i="1"/>
  <c r="Z46" i="26" s="1"/>
  <c r="Z64" i="1"/>
  <c r="Z45" i="26" s="1"/>
  <c r="N101" i="29"/>
  <c r="N52" i="29"/>
  <c r="O45" i="29" s="1"/>
  <c r="N59" i="29"/>
  <c r="X29" i="29"/>
  <c r="X60" i="29" s="1"/>
  <c r="Z15" i="29"/>
  <c r="Z15" i="26"/>
  <c r="Z62" i="26" s="1"/>
  <c r="W29" i="29"/>
  <c r="W60" i="29" s="1"/>
  <c r="Y16" i="26"/>
  <c r="Y16" i="29"/>
  <c r="X17" i="26"/>
  <c r="X17" i="29"/>
  <c r="U106" i="29"/>
  <c r="X16" i="22"/>
  <c r="Z43" i="5"/>
  <c r="Y146" i="5" a="1"/>
  <c r="Y146" i="5" s="1"/>
  <c r="X155" i="1"/>
  <c r="X83" i="15" s="1"/>
  <c r="V72" i="29"/>
  <c r="AC42" i="12"/>
  <c r="Z66" i="1"/>
  <c r="Z47" i="26" s="1"/>
  <c r="X156" i="1"/>
  <c r="X123" i="1"/>
  <c r="X127" i="1" s="1"/>
  <c r="X129" i="1" s="1"/>
  <c r="AA42" i="5"/>
  <c r="V159" i="1"/>
  <c r="V74" i="29" s="1"/>
  <c r="V31" i="18"/>
  <c r="Y147" i="5" a="1"/>
  <c r="Y147" i="5" s="1"/>
  <c r="Y28" i="1"/>
  <c r="X16" i="25"/>
  <c r="X16" i="24"/>
  <c r="X18" i="15"/>
  <c r="X16" i="14"/>
  <c r="X17" i="16"/>
  <c r="X16" i="18"/>
  <c r="AA147" i="12" a="1"/>
  <c r="AA147" i="12" s="1"/>
  <c r="J343" i="1"/>
  <c r="S344" i="1"/>
  <c r="P344" i="1"/>
  <c r="V344" i="1"/>
  <c r="N344" i="1"/>
  <c r="U344" i="1"/>
  <c r="W344" i="1"/>
  <c r="H345" i="1"/>
  <c r="X344" i="1"/>
  <c r="Z344" i="1"/>
  <c r="O344" i="1"/>
  <c r="AA344" i="1"/>
  <c r="R344" i="1"/>
  <c r="M344" i="1"/>
  <c r="Y344" i="1"/>
  <c r="T344" i="1"/>
  <c r="Q344" i="1"/>
  <c r="Z57" i="1"/>
  <c r="Z37" i="26" s="1"/>
  <c r="Z89" i="26" s="1"/>
  <c r="AA74" i="5" a="1"/>
  <c r="AA74" i="5" s="1"/>
  <c r="AA139" i="5" s="1" a="1"/>
  <c r="AA139" i="5" s="1"/>
  <c r="AC55" i="12" a="1"/>
  <c r="AC55" i="12" s="1"/>
  <c r="AC120" i="12" s="1" a="1"/>
  <c r="AC120" i="12" s="1"/>
  <c r="AC74" i="12" a="1"/>
  <c r="AC74" i="12" s="1"/>
  <c r="AC139" i="12" s="1" a="1"/>
  <c r="AC139" i="12" s="1"/>
  <c r="AA65" i="5" a="1"/>
  <c r="AA65" i="5" s="1"/>
  <c r="AA130" i="5" s="1" a="1"/>
  <c r="AA130" i="5" s="1"/>
  <c r="AC65" i="12" a="1"/>
  <c r="AC65" i="12" s="1"/>
  <c r="AC130" i="12" s="1" a="1"/>
  <c r="AC130" i="12" s="1"/>
  <c r="V85" i="15"/>
  <c r="Y193" i="15" a="1"/>
  <c r="Y193" i="15" s="1"/>
  <c r="Y15" i="25"/>
  <c r="AB43" i="12"/>
  <c r="AB146" i="12" s="1" a="1"/>
  <c r="AB146" i="12" s="1"/>
  <c r="Z27" i="1"/>
  <c r="Y15" i="18"/>
  <c r="Y15" i="22"/>
  <c r="Y15" i="14"/>
  <c r="Y16" i="16"/>
  <c r="Y15" i="24"/>
  <c r="Y17" i="15"/>
  <c r="Z47" i="1"/>
  <c r="Z49" i="1"/>
  <c r="Z28" i="26" s="1"/>
  <c r="Z85" i="26" s="1"/>
  <c r="Z48" i="1"/>
  <c r="Z27" i="26" s="1"/>
  <c r="Z55" i="1"/>
  <c r="Z35" i="26" s="1"/>
  <c r="Z56" i="1"/>
  <c r="Z36" i="26" s="1"/>
  <c r="Z102" i="26" s="1"/>
  <c r="Z14" i="25"/>
  <c r="Z14" i="22"/>
  <c r="Z15" i="16"/>
  <c r="Z16" i="15"/>
  <c r="Z14" i="14"/>
  <c r="Z14" i="18"/>
  <c r="Z14" i="24"/>
  <c r="AA25" i="1"/>
  <c r="AA55" i="5" a="1"/>
  <c r="AA55" i="5" s="1"/>
  <c r="AA120" i="5" s="1" a="1"/>
  <c r="AA120" i="5" s="1"/>
  <c r="AA71" i="5" a="1"/>
  <c r="AA71" i="5" s="1"/>
  <c r="AA136" i="5" s="1" a="1"/>
  <c r="AA136" i="5" s="1"/>
  <c r="AA73" i="5" a="1"/>
  <c r="AA73" i="5" s="1"/>
  <c r="AA138" i="5" s="1" a="1"/>
  <c r="AA138" i="5" s="1"/>
  <c r="AA63" i="5" a="1"/>
  <c r="AA63" i="5" s="1"/>
  <c r="AA128" i="5" s="1" a="1"/>
  <c r="AA128" i="5" s="1"/>
  <c r="AA64" i="5" a="1"/>
  <c r="AA64" i="5" s="1"/>
  <c r="AA129" i="5" s="1" a="1"/>
  <c r="AA129" i="5" s="1"/>
  <c r="AB40" i="5"/>
  <c r="AB75" i="5" s="1" a="1"/>
  <c r="AB75" i="5" s="1"/>
  <c r="AB140" i="5" s="1" a="1"/>
  <c r="AB140" i="5" s="1"/>
  <c r="AB67" i="1" s="1"/>
  <c r="AB48" i="26" s="1"/>
  <c r="AA56" i="5" a="1"/>
  <c r="AA56" i="5" s="1"/>
  <c r="AA121" i="5" s="1" a="1"/>
  <c r="AA121" i="5" s="1"/>
  <c r="AA57" i="5" a="1"/>
  <c r="AA57" i="5" s="1"/>
  <c r="AA122" i="5" s="1" a="1"/>
  <c r="AA122" i="5" s="1"/>
  <c r="AD40" i="12"/>
  <c r="AC71" i="12" a="1"/>
  <c r="AC71" i="12" s="1"/>
  <c r="AC136" i="12" s="1" a="1"/>
  <c r="AC136" i="12" s="1"/>
  <c r="AC64" i="12" a="1"/>
  <c r="AC64" i="12" s="1"/>
  <c r="AC129" i="12" s="1" a="1"/>
  <c r="AC129" i="12" s="1"/>
  <c r="AC63" i="12" a="1"/>
  <c r="AC63" i="12" s="1"/>
  <c r="AC128" i="12" s="1" a="1"/>
  <c r="AC128" i="12" s="1"/>
  <c r="AC73" i="12" a="1"/>
  <c r="AC73" i="12" s="1"/>
  <c r="AC138" i="12" s="1" a="1"/>
  <c r="AC138" i="12" s="1"/>
  <c r="AC57" i="12" a="1"/>
  <c r="AC57" i="12" s="1"/>
  <c r="AC122" i="12" s="1" a="1"/>
  <c r="AC122" i="12" s="1"/>
  <c r="AC56" i="12" a="1"/>
  <c r="AC56" i="12" s="1"/>
  <c r="AC121" i="12" s="1" a="1"/>
  <c r="AC121" i="12" s="1"/>
  <c r="U43" i="22"/>
  <c r="W157" i="1"/>
  <c r="W31" i="18" s="1"/>
  <c r="W123" i="1"/>
  <c r="W127" i="1" s="1"/>
  <c r="W129" i="1" s="1"/>
  <c r="V92" i="15"/>
  <c r="Y31" i="26" l="1"/>
  <c r="Y87" i="26"/>
  <c r="Y116" i="26"/>
  <c r="Y118" i="26" s="1"/>
  <c r="Z26" i="26"/>
  <c r="Z83" i="26" s="1"/>
  <c r="Y44" i="26"/>
  <c r="Y95" i="26"/>
  <c r="Y130" i="26" s="1"/>
  <c r="Z40" i="26"/>
  <c r="Z86" i="26"/>
  <c r="Z67" i="26"/>
  <c r="Z84" i="26"/>
  <c r="Z117" i="26"/>
  <c r="Z90" i="26"/>
  <c r="Z103" i="26"/>
  <c r="Y134" i="26"/>
  <c r="AB93" i="26"/>
  <c r="AB106" i="26"/>
  <c r="Y128" i="26"/>
  <c r="Y26" i="29" s="1"/>
  <c r="Y36" i="29" s="1"/>
  <c r="Y49" i="26"/>
  <c r="Y119" i="26"/>
  <c r="Y133" i="26" s="1"/>
  <c r="X137" i="26"/>
  <c r="X132" i="26"/>
  <c r="X138" i="26"/>
  <c r="V132" i="26"/>
  <c r="V25" i="29"/>
  <c r="Z70" i="26"/>
  <c r="Z64" i="26"/>
  <c r="Z65" i="26"/>
  <c r="Z73" i="26"/>
  <c r="Z135" i="26" s="1"/>
  <c r="Z66" i="26"/>
  <c r="Z71" i="26"/>
  <c r="Z74" i="26"/>
  <c r="Y68" i="26"/>
  <c r="Y76" i="26" s="1"/>
  <c r="Y129" i="26" s="1"/>
  <c r="P40" i="29"/>
  <c r="P41" i="29" s="1"/>
  <c r="Q35" i="29" s="1"/>
  <c r="Q38" i="29" s="1"/>
  <c r="W27" i="29"/>
  <c r="W37" i="29" s="1"/>
  <c r="W80" i="29" s="1"/>
  <c r="AD75" i="12" a="1"/>
  <c r="AD75" i="12" s="1"/>
  <c r="AD140" i="12" s="1" a="1"/>
  <c r="AD140" i="12" s="1"/>
  <c r="V81" i="29"/>
  <c r="X28" i="29"/>
  <c r="X47" i="29" s="1"/>
  <c r="X91" i="29" s="1"/>
  <c r="X92" i="29" s="1"/>
  <c r="AD132" i="12" a="1"/>
  <c r="AD132" i="12" s="1"/>
  <c r="AD123" i="12" a="1"/>
  <c r="AD123" i="12" s="1"/>
  <c r="AD124" i="12" a="1"/>
  <c r="AD124" i="12" s="1"/>
  <c r="AD131" i="12" a="1"/>
  <c r="AD131" i="12" s="1"/>
  <c r="AD72" i="12" a="1"/>
  <c r="AD72" i="12" s="1"/>
  <c r="AD137" i="12" s="1" a="1"/>
  <c r="AD137" i="12" s="1"/>
  <c r="AB72" i="5" a="1"/>
  <c r="AB72" i="5" s="1"/>
  <c r="AB137" i="5" s="1" a="1"/>
  <c r="AB137" i="5" s="1"/>
  <c r="AB123" i="5" a="1"/>
  <c r="AB123" i="5" s="1"/>
  <c r="AB50" i="1" s="1"/>
  <c r="AB29" i="26" s="1"/>
  <c r="AB121" i="26" s="1"/>
  <c r="AB36" i="16" s="1"/>
  <c r="AB131" i="5" a="1"/>
  <c r="AB131" i="5" s="1"/>
  <c r="AB58" i="1" s="1"/>
  <c r="AB38" i="26" s="1"/>
  <c r="AB104" i="26" s="1"/>
  <c r="AB124" i="5" a="1"/>
  <c r="AB124" i="5" s="1"/>
  <c r="AB51" i="1" s="1"/>
  <c r="AB30" i="26" s="1"/>
  <c r="AB122" i="26" s="1"/>
  <c r="AB37" i="16" s="1"/>
  <c r="AB132" i="5" a="1"/>
  <c r="AB132" i="5" s="1"/>
  <c r="AB59" i="1" s="1"/>
  <c r="AB39" i="26" s="1"/>
  <c r="AB105" i="26" s="1"/>
  <c r="Z63" i="1"/>
  <c r="AA65" i="1"/>
  <c r="AA46" i="26" s="1"/>
  <c r="AA64" i="1"/>
  <c r="AA45" i="26" s="1"/>
  <c r="O89" i="29"/>
  <c r="O94" i="29" s="1"/>
  <c r="O96" i="29" s="1"/>
  <c r="O49" i="29" s="1"/>
  <c r="O48" i="29"/>
  <c r="Y29" i="29"/>
  <c r="Y60" i="29" s="1"/>
  <c r="AA15" i="29"/>
  <c r="AA15" i="26"/>
  <c r="AA62" i="26" s="1"/>
  <c r="Z16" i="26"/>
  <c r="Z16" i="29"/>
  <c r="V106" i="29"/>
  <c r="Y17" i="26"/>
  <c r="Y17" i="29"/>
  <c r="X157" i="1"/>
  <c r="X159" i="1" s="1"/>
  <c r="X74" i="29" s="1"/>
  <c r="Y155" i="1"/>
  <c r="Y83" i="15" s="1"/>
  <c r="AA43" i="5"/>
  <c r="Z146" i="5" a="1"/>
  <c r="Z146" i="5" s="1"/>
  <c r="X72" i="29"/>
  <c r="W72" i="29"/>
  <c r="AD42" i="12"/>
  <c r="AA66" i="1"/>
  <c r="AA47" i="26" s="1"/>
  <c r="X30" i="18"/>
  <c r="Y156" i="1"/>
  <c r="Y30" i="18" s="1"/>
  <c r="Y123" i="1"/>
  <c r="Y127" i="1" s="1"/>
  <c r="Y129" i="1" s="1"/>
  <c r="AB42" i="5"/>
  <c r="W159" i="1"/>
  <c r="W74" i="29" s="1"/>
  <c r="Y17" i="16"/>
  <c r="Y16" i="24"/>
  <c r="Y18" i="15"/>
  <c r="Y16" i="14"/>
  <c r="Y16" i="22"/>
  <c r="Y16" i="25"/>
  <c r="Y16" i="18"/>
  <c r="AB147" i="12" a="1"/>
  <c r="AB147" i="12" s="1"/>
  <c r="Z28" i="1"/>
  <c r="Z345" i="1"/>
  <c r="P345" i="1"/>
  <c r="R345" i="1"/>
  <c r="W345" i="1"/>
  <c r="O345" i="1"/>
  <c r="V345" i="1"/>
  <c r="U345" i="1"/>
  <c r="Y345" i="1"/>
  <c r="S345" i="1"/>
  <c r="M345" i="1"/>
  <c r="Q345" i="1"/>
  <c r="T345" i="1"/>
  <c r="N345" i="1"/>
  <c r="H346" i="1"/>
  <c r="X345" i="1"/>
  <c r="J344" i="1"/>
  <c r="AA57" i="1"/>
  <c r="AA37" i="26" s="1"/>
  <c r="AA89" i="26" s="1"/>
  <c r="AB74" i="5" a="1"/>
  <c r="AB74" i="5" s="1"/>
  <c r="AB139" i="5" s="1" a="1"/>
  <c r="AB139" i="5" s="1"/>
  <c r="AD74" i="12" a="1"/>
  <c r="AD74" i="12" s="1"/>
  <c r="AD139" i="12" s="1" a="1"/>
  <c r="AD139" i="12" s="1"/>
  <c r="AD55" i="12" a="1"/>
  <c r="AD55" i="12" s="1"/>
  <c r="AD120" i="12" s="1" a="1"/>
  <c r="AD120" i="12" s="1"/>
  <c r="AB65" i="5" a="1"/>
  <c r="AB65" i="5" s="1"/>
  <c r="AB130" i="5" s="1" a="1"/>
  <c r="AB130" i="5" s="1"/>
  <c r="AD65" i="12" a="1"/>
  <c r="AD65" i="12" s="1"/>
  <c r="AD130" i="12" s="1" a="1"/>
  <c r="AD130" i="12" s="1"/>
  <c r="X85" i="15"/>
  <c r="W85" i="15"/>
  <c r="Z193" i="15" a="1"/>
  <c r="Z193" i="15" s="1"/>
  <c r="Z15" i="14"/>
  <c r="Z147" i="5" a="1"/>
  <c r="Z147" i="5" s="1"/>
  <c r="AC43" i="12"/>
  <c r="AC146" i="12" s="1" a="1"/>
  <c r="AC146" i="12" s="1"/>
  <c r="Z15" i="24"/>
  <c r="Z17" i="15"/>
  <c r="Z16" i="16"/>
  <c r="Z15" i="22"/>
  <c r="Z15" i="18"/>
  <c r="Z15" i="25"/>
  <c r="AA27" i="1"/>
  <c r="AA48" i="1"/>
  <c r="AA27" i="26" s="1"/>
  <c r="AA47" i="1"/>
  <c r="AA14" i="24"/>
  <c r="AA14" i="25"/>
  <c r="AA14" i="18"/>
  <c r="AA15" i="16"/>
  <c r="AA14" i="22"/>
  <c r="AA14" i="14"/>
  <c r="AA16" i="15"/>
  <c r="AB73" i="5" a="1"/>
  <c r="AB73" i="5" s="1"/>
  <c r="AB138" i="5" s="1" a="1"/>
  <c r="AB138" i="5" s="1"/>
  <c r="AB63" i="5" a="1"/>
  <c r="AB63" i="5" s="1"/>
  <c r="AB128" i="5" s="1" a="1"/>
  <c r="AB128" i="5" s="1"/>
  <c r="AB25" i="1"/>
  <c r="AC40" i="5"/>
  <c r="AC75" i="5" s="1" a="1"/>
  <c r="AC75" i="5" s="1"/>
  <c r="AC140" i="5" s="1" a="1"/>
  <c r="AC140" i="5" s="1"/>
  <c r="AC67" i="1" s="1"/>
  <c r="AC48" i="26" s="1"/>
  <c r="AB71" i="5" a="1"/>
  <c r="AB71" i="5" s="1"/>
  <c r="AB136" i="5" s="1" a="1"/>
  <c r="AB136" i="5" s="1"/>
  <c r="AB56" i="5" a="1"/>
  <c r="AB56" i="5" s="1"/>
  <c r="AB121" i="5" s="1" a="1"/>
  <c r="AB121" i="5" s="1"/>
  <c r="AB55" i="5" a="1"/>
  <c r="AB55" i="5" s="1"/>
  <c r="AB120" i="5" s="1" a="1"/>
  <c r="AB120" i="5" s="1"/>
  <c r="AB64" i="5" a="1"/>
  <c r="AB64" i="5" s="1"/>
  <c r="AB129" i="5" s="1" a="1"/>
  <c r="AB129" i="5" s="1"/>
  <c r="AB57" i="5" a="1"/>
  <c r="AB57" i="5" s="1"/>
  <c r="AB122" i="5" s="1" a="1"/>
  <c r="AB122" i="5" s="1"/>
  <c r="AA56" i="1"/>
  <c r="AA36" i="26" s="1"/>
  <c r="AA102" i="26" s="1"/>
  <c r="AA49" i="1"/>
  <c r="AA28" i="26" s="1"/>
  <c r="AA85" i="26" s="1"/>
  <c r="AA55" i="1"/>
  <c r="AA35" i="26" s="1"/>
  <c r="AE40" i="12"/>
  <c r="AD56" i="12" a="1"/>
  <c r="AD56" i="12" s="1"/>
  <c r="AD121" i="12" s="1" a="1"/>
  <c r="AD121" i="12" s="1"/>
  <c r="AD57" i="12" a="1"/>
  <c r="AD57" i="12" s="1"/>
  <c r="AD122" i="12" s="1" a="1"/>
  <c r="AD122" i="12" s="1"/>
  <c r="AD64" i="12" a="1"/>
  <c r="AD64" i="12" s="1"/>
  <c r="AD129" i="12" s="1" a="1"/>
  <c r="AD129" i="12" s="1"/>
  <c r="AD71" i="12" a="1"/>
  <c r="AD71" i="12" s="1"/>
  <c r="AD136" i="12" s="1" a="1"/>
  <c r="AD136" i="12" s="1"/>
  <c r="AD63" i="12" a="1"/>
  <c r="AD63" i="12" s="1"/>
  <c r="AD128" i="12" s="1" a="1"/>
  <c r="AD128" i="12" s="1"/>
  <c r="AD73" i="12" a="1"/>
  <c r="AD73" i="12" s="1"/>
  <c r="AD138" i="12" s="1" a="1"/>
  <c r="AD138" i="12" s="1"/>
  <c r="V43" i="22"/>
  <c r="X92" i="15"/>
  <c r="W92" i="15"/>
  <c r="Z31" i="26" l="1"/>
  <c r="Z116" i="26"/>
  <c r="Z118" i="26" s="1"/>
  <c r="AA26" i="26"/>
  <c r="AA116" i="26" s="1"/>
  <c r="AA118" i="26" s="1"/>
  <c r="Z44" i="26"/>
  <c r="Y30" i="16"/>
  <c r="Z134" i="26"/>
  <c r="Y123" i="26"/>
  <c r="Y127" i="26" s="1"/>
  <c r="Y132" i="26" s="1"/>
  <c r="AA90" i="26"/>
  <c r="AA103" i="26"/>
  <c r="AA108" i="26" s="1"/>
  <c r="AA131" i="26" s="1"/>
  <c r="AA84" i="26"/>
  <c r="AA117" i="26"/>
  <c r="Z128" i="26"/>
  <c r="Z26" i="29" s="1"/>
  <c r="Z36" i="29" s="1"/>
  <c r="Z49" i="26"/>
  <c r="Z108" i="26"/>
  <c r="Z131" i="26" s="1"/>
  <c r="Z29" i="29" s="1"/>
  <c r="Z60" i="29" s="1"/>
  <c r="Z119" i="26"/>
  <c r="Z133" i="26" s="1"/>
  <c r="AA40" i="26"/>
  <c r="AA86" i="26"/>
  <c r="AA67" i="26"/>
  <c r="AC93" i="26"/>
  <c r="AC106" i="26"/>
  <c r="Z87" i="26"/>
  <c r="Z95" i="26" s="1"/>
  <c r="Z130" i="26" s="1"/>
  <c r="AA31" i="26"/>
  <c r="Y138" i="26"/>
  <c r="AA70" i="26"/>
  <c r="AA74" i="26"/>
  <c r="AA71" i="26"/>
  <c r="AA65" i="26"/>
  <c r="AA73" i="26"/>
  <c r="AA135" i="26" s="1"/>
  <c r="AA66" i="26"/>
  <c r="Z68" i="26"/>
  <c r="Z76" i="26" s="1"/>
  <c r="Z129" i="26" s="1"/>
  <c r="P46" i="29"/>
  <c r="Q78" i="29"/>
  <c r="Q83" i="29" s="1"/>
  <c r="Q85" i="29" s="1"/>
  <c r="Q39" i="29" s="1"/>
  <c r="Q40" i="29" s="1"/>
  <c r="Q41" i="29" s="1"/>
  <c r="R35" i="29" s="1"/>
  <c r="R38" i="29" s="1"/>
  <c r="W25" i="29"/>
  <c r="X25" i="29"/>
  <c r="W81" i="29"/>
  <c r="AE75" i="12" a="1"/>
  <c r="AE75" i="12" s="1"/>
  <c r="AE140" i="12" s="1" a="1"/>
  <c r="AE140" i="12" s="1"/>
  <c r="Y28" i="29"/>
  <c r="Y47" i="29" s="1"/>
  <c r="Y91" i="29" s="1"/>
  <c r="Y92" i="29" s="1"/>
  <c r="X27" i="29"/>
  <c r="X37" i="29" s="1"/>
  <c r="X80" i="29" s="1"/>
  <c r="X81" i="29" s="1"/>
  <c r="AE123" i="12" a="1"/>
  <c r="AE123" i="12" s="1"/>
  <c r="AE131" i="12" a="1"/>
  <c r="AE131" i="12" s="1"/>
  <c r="AE132" i="12" a="1"/>
  <c r="AE132" i="12" s="1"/>
  <c r="AE124" i="12" a="1"/>
  <c r="AE124" i="12" s="1"/>
  <c r="AE72" i="12" a="1"/>
  <c r="AE72" i="12" s="1"/>
  <c r="AE137" i="12" s="1" a="1"/>
  <c r="AE137" i="12" s="1"/>
  <c r="AC72" i="5" a="1"/>
  <c r="AC72" i="5" s="1"/>
  <c r="AC137" i="5" s="1" a="1"/>
  <c r="AC137" i="5" s="1"/>
  <c r="AC123" i="5" a="1"/>
  <c r="AC123" i="5" s="1"/>
  <c r="AC50" i="1" s="1"/>
  <c r="AC29" i="26" s="1"/>
  <c r="AC121" i="26" s="1"/>
  <c r="AC36" i="16" s="1"/>
  <c r="AC132" i="5" a="1"/>
  <c r="AC132" i="5" s="1"/>
  <c r="AC59" i="1" s="1"/>
  <c r="AC39" i="26" s="1"/>
  <c r="AC105" i="26" s="1"/>
  <c r="AC131" i="5" a="1"/>
  <c r="AC131" i="5" s="1"/>
  <c r="AC58" i="1" s="1"/>
  <c r="AC38" i="26" s="1"/>
  <c r="AC104" i="26" s="1"/>
  <c r="AC124" i="5" a="1"/>
  <c r="AC124" i="5" s="1"/>
  <c r="AC51" i="1" s="1"/>
  <c r="AC30" i="26" s="1"/>
  <c r="AC122" i="26" s="1"/>
  <c r="AC37" i="16" s="1"/>
  <c r="AA63" i="1"/>
  <c r="AB65" i="1"/>
  <c r="AB46" i="26" s="1"/>
  <c r="AB64" i="1"/>
  <c r="AB45" i="26" s="1"/>
  <c r="AB15" i="29"/>
  <c r="AB15" i="26"/>
  <c r="AB62" i="26" s="1"/>
  <c r="AA16" i="26"/>
  <c r="AA16" i="29"/>
  <c r="W106" i="29"/>
  <c r="X106" i="29"/>
  <c r="Z17" i="26"/>
  <c r="Z17" i="29"/>
  <c r="X31" i="18"/>
  <c r="AB43" i="5"/>
  <c r="Z155" i="1"/>
  <c r="Z83" i="15" s="1"/>
  <c r="AA146" i="5" a="1"/>
  <c r="AA146" i="5" s="1"/>
  <c r="Y72" i="29"/>
  <c r="AE42" i="12"/>
  <c r="AB66" i="1"/>
  <c r="AB47" i="26" s="1"/>
  <c r="Y157" i="1"/>
  <c r="Y159" i="1" s="1"/>
  <c r="Y74" i="29" s="1"/>
  <c r="Z156" i="1"/>
  <c r="Z30" i="18" s="1"/>
  <c r="Z123" i="1"/>
  <c r="Z127" i="1" s="1"/>
  <c r="Z129" i="1" s="1"/>
  <c r="AC42" i="5"/>
  <c r="Z16" i="18"/>
  <c r="Z16" i="25"/>
  <c r="Z16" i="14"/>
  <c r="Z18" i="15"/>
  <c r="Z16" i="22"/>
  <c r="Z17" i="16"/>
  <c r="Z16" i="24"/>
  <c r="AC147" i="12" a="1"/>
  <c r="AC147" i="12" s="1"/>
  <c r="AA28" i="1"/>
  <c r="N346" i="1"/>
  <c r="X346" i="1"/>
  <c r="U346" i="1"/>
  <c r="M346" i="1"/>
  <c r="Q346" i="1"/>
  <c r="W346" i="1"/>
  <c r="T346" i="1"/>
  <c r="O346" i="1"/>
  <c r="S346" i="1"/>
  <c r="H347" i="1"/>
  <c r="P346" i="1"/>
  <c r="Y346" i="1"/>
  <c r="V346" i="1"/>
  <c r="R346" i="1"/>
  <c r="J345" i="1"/>
  <c r="AB57" i="1"/>
  <c r="AB37" i="26" s="1"/>
  <c r="AB89" i="26" s="1"/>
  <c r="AC74" i="5" a="1"/>
  <c r="AC74" i="5" s="1"/>
  <c r="AC139" i="5" s="1" a="1"/>
  <c r="AC139" i="5" s="1"/>
  <c r="AE55" i="12" a="1"/>
  <c r="AE55" i="12" s="1"/>
  <c r="AE120" i="12" s="1" a="1"/>
  <c r="AE120" i="12" s="1"/>
  <c r="AE74" i="12" a="1"/>
  <c r="AE74" i="12" s="1"/>
  <c r="AE139" i="12" s="1" a="1"/>
  <c r="AE139" i="12" s="1"/>
  <c r="AC65" i="5" a="1"/>
  <c r="AC65" i="5" s="1"/>
  <c r="AC130" i="5" s="1" a="1"/>
  <c r="AC130" i="5" s="1"/>
  <c r="AE65" i="12" a="1"/>
  <c r="AE65" i="12" s="1"/>
  <c r="AE130" i="12" s="1" a="1"/>
  <c r="AE130" i="12" s="1"/>
  <c r="Y92" i="15"/>
  <c r="AA193" i="15" a="1"/>
  <c r="AA193" i="15" s="1"/>
  <c r="AA16" i="16"/>
  <c r="AD43" i="12"/>
  <c r="AD146" i="12" s="1" a="1"/>
  <c r="AD146" i="12" s="1"/>
  <c r="AA147" i="5" a="1"/>
  <c r="AA147" i="5" s="1"/>
  <c r="AB27" i="1"/>
  <c r="AA15" i="14"/>
  <c r="AA15" i="22"/>
  <c r="AA15" i="24"/>
  <c r="AA15" i="18"/>
  <c r="AA17" i="15"/>
  <c r="AA15" i="25"/>
  <c r="AC25" i="1"/>
  <c r="AC64" i="5" a="1"/>
  <c r="AC64" i="5" s="1"/>
  <c r="AC129" i="5" s="1" a="1"/>
  <c r="AC129" i="5" s="1"/>
  <c r="AC73" i="5" a="1"/>
  <c r="AC73" i="5" s="1"/>
  <c r="AC138" i="5" s="1" a="1"/>
  <c r="AC138" i="5" s="1"/>
  <c r="AC56" i="5" a="1"/>
  <c r="AC56" i="5" s="1"/>
  <c r="AC121" i="5" s="1" a="1"/>
  <c r="AC121" i="5" s="1"/>
  <c r="AC71" i="5" a="1"/>
  <c r="AC71" i="5" s="1"/>
  <c r="AC136" i="5" s="1" a="1"/>
  <c r="AC136" i="5" s="1"/>
  <c r="AC63" i="5" a="1"/>
  <c r="AC63" i="5" s="1"/>
  <c r="AC128" i="5" s="1" a="1"/>
  <c r="AC128" i="5" s="1"/>
  <c r="AD40" i="5"/>
  <c r="AD75" i="5" s="1" a="1"/>
  <c r="AD75" i="5" s="1"/>
  <c r="AD140" i="5" s="1" a="1"/>
  <c r="AD140" i="5" s="1"/>
  <c r="AD67" i="1" s="1"/>
  <c r="AD48" i="26" s="1"/>
  <c r="AC57" i="5" a="1"/>
  <c r="AC57" i="5" s="1"/>
  <c r="AC122" i="5" s="1" a="1"/>
  <c r="AC122" i="5" s="1"/>
  <c r="AC55" i="5" a="1"/>
  <c r="AC55" i="5" s="1"/>
  <c r="AC120" i="5" s="1" a="1"/>
  <c r="AC120" i="5" s="1"/>
  <c r="AB49" i="1"/>
  <c r="AB28" i="26" s="1"/>
  <c r="AB85" i="26" s="1"/>
  <c r="AB15" i="16"/>
  <c r="AB16" i="15"/>
  <c r="AB14" i="22"/>
  <c r="AB14" i="25"/>
  <c r="AB14" i="18"/>
  <c r="AB14" i="14"/>
  <c r="AB14" i="24"/>
  <c r="AB56" i="1"/>
  <c r="AB36" i="26" s="1"/>
  <c r="AB102" i="26" s="1"/>
  <c r="AB47" i="1"/>
  <c r="AB55" i="1"/>
  <c r="AB35" i="26" s="1"/>
  <c r="AB48" i="1"/>
  <c r="AB27" i="26" s="1"/>
  <c r="AF40" i="12"/>
  <c r="AE56" i="12" a="1"/>
  <c r="AE56" i="12" s="1"/>
  <c r="AE121" i="12" s="1" a="1"/>
  <c r="AE121" i="12" s="1"/>
  <c r="AE64" i="12" a="1"/>
  <c r="AE64" i="12" s="1"/>
  <c r="AE129" i="12" s="1" a="1"/>
  <c r="AE129" i="12" s="1"/>
  <c r="AE71" i="12" a="1"/>
  <c r="AE71" i="12" s="1"/>
  <c r="AE136" i="12" s="1" a="1"/>
  <c r="AE136" i="12" s="1"/>
  <c r="AE63" i="12" a="1"/>
  <c r="AE63" i="12" s="1"/>
  <c r="AE128" i="12" s="1" a="1"/>
  <c r="AE128" i="12" s="1"/>
  <c r="AE73" i="12" a="1"/>
  <c r="AE73" i="12" s="1"/>
  <c r="AE138" i="12" s="1" a="1"/>
  <c r="AE138" i="12" s="1"/>
  <c r="AE57" i="12" a="1"/>
  <c r="AE57" i="12" s="1"/>
  <c r="AE122" i="12" s="1" a="1"/>
  <c r="AE122" i="12" s="1"/>
  <c r="X43" i="22"/>
  <c r="W43" i="22"/>
  <c r="Y85" i="15"/>
  <c r="AA64" i="26" l="1"/>
  <c r="AA83" i="26"/>
  <c r="Z123" i="26"/>
  <c r="Z127" i="26" s="1"/>
  <c r="AB26" i="26"/>
  <c r="AB116" i="26" s="1"/>
  <c r="AB118" i="26" s="1"/>
  <c r="AA44" i="26"/>
  <c r="AA119" i="26"/>
  <c r="AA123" i="26" s="1"/>
  <c r="AA127" i="26" s="1"/>
  <c r="AA134" i="26"/>
  <c r="Y137" i="26"/>
  <c r="AA87" i="26"/>
  <c r="AA95" i="26" s="1"/>
  <c r="AA130" i="26" s="1"/>
  <c r="Z30" i="16"/>
  <c r="AD93" i="26"/>
  <c r="AD106" i="26"/>
  <c r="AB40" i="26"/>
  <c r="AB86" i="26"/>
  <c r="AB67" i="26"/>
  <c r="AB90" i="26"/>
  <c r="AB103" i="26"/>
  <c r="AB108" i="26" s="1"/>
  <c r="AB131" i="26" s="1"/>
  <c r="AA128" i="26"/>
  <c r="AA26" i="29" s="1"/>
  <c r="AA36" i="29" s="1"/>
  <c r="AA49" i="26"/>
  <c r="AB84" i="26"/>
  <c r="AB117" i="26"/>
  <c r="Z137" i="26"/>
  <c r="Z132" i="26"/>
  <c r="Z138" i="26"/>
  <c r="AA133" i="26"/>
  <c r="AB70" i="26"/>
  <c r="AB71" i="26"/>
  <c r="AB64" i="26"/>
  <c r="AB65" i="26"/>
  <c r="AB66" i="26"/>
  <c r="AB74" i="26"/>
  <c r="AB73" i="26"/>
  <c r="AB135" i="26" s="1"/>
  <c r="AA68" i="26"/>
  <c r="AA76" i="26" s="1"/>
  <c r="AA129" i="26" s="1"/>
  <c r="Y25" i="29"/>
  <c r="R78" i="29"/>
  <c r="R83" i="29" s="1"/>
  <c r="R85" i="29" s="1"/>
  <c r="R39" i="29" s="1"/>
  <c r="Q46" i="29"/>
  <c r="AF75" i="12" a="1"/>
  <c r="AF75" i="12" s="1"/>
  <c r="AF140" i="12" s="1" a="1"/>
  <c r="AF140" i="12" s="1"/>
  <c r="Z28" i="29"/>
  <c r="Z47" i="29" s="1"/>
  <c r="Z91" i="29" s="1"/>
  <c r="Z92" i="29" s="1"/>
  <c r="Y27" i="29"/>
  <c r="Y37" i="29" s="1"/>
  <c r="Y80" i="29" s="1"/>
  <c r="Y81" i="29" s="1"/>
  <c r="AF131" i="12" a="1"/>
  <c r="AF131" i="12" s="1"/>
  <c r="AF132" i="12" a="1"/>
  <c r="AF132" i="12" s="1"/>
  <c r="AF123" i="12" a="1"/>
  <c r="AF123" i="12" s="1"/>
  <c r="AF124" i="12" a="1"/>
  <c r="AF124" i="12" s="1"/>
  <c r="AF72" i="12" a="1"/>
  <c r="AF72" i="12" s="1"/>
  <c r="AF137" i="12" s="1" a="1"/>
  <c r="AF137" i="12" s="1"/>
  <c r="AD72" i="5" a="1"/>
  <c r="AD72" i="5" s="1"/>
  <c r="AD137" i="5" s="1" a="1"/>
  <c r="AD137" i="5" s="1"/>
  <c r="AD131" i="5" a="1"/>
  <c r="AD131" i="5" s="1"/>
  <c r="AD58" i="1" s="1"/>
  <c r="AD38" i="26" s="1"/>
  <c r="AD104" i="26" s="1"/>
  <c r="AD132" i="5" a="1"/>
  <c r="AD132" i="5" s="1"/>
  <c r="AD59" i="1" s="1"/>
  <c r="AD39" i="26" s="1"/>
  <c r="AD105" i="26" s="1"/>
  <c r="AD123" i="5" a="1"/>
  <c r="AD123" i="5" s="1"/>
  <c r="AD50" i="1" s="1"/>
  <c r="AD29" i="26" s="1"/>
  <c r="AD121" i="26" s="1"/>
  <c r="AD36" i="16" s="1"/>
  <c r="AD124" i="5" a="1"/>
  <c r="AD124" i="5" s="1"/>
  <c r="AD51" i="1" s="1"/>
  <c r="AD30" i="26" s="1"/>
  <c r="AD122" i="26" s="1"/>
  <c r="AD37" i="16" s="1"/>
  <c r="AB63" i="1"/>
  <c r="AC65" i="1"/>
  <c r="AC46" i="26" s="1"/>
  <c r="AC64" i="1"/>
  <c r="AC45" i="26" s="1"/>
  <c r="AC15" i="29"/>
  <c r="AC15" i="26"/>
  <c r="AC62" i="26" s="1"/>
  <c r="Z25" i="29"/>
  <c r="AA29" i="29"/>
  <c r="AA60" i="29" s="1"/>
  <c r="AB16" i="26"/>
  <c r="AB16" i="29"/>
  <c r="AA17" i="26"/>
  <c r="AA17" i="29"/>
  <c r="Y106" i="29"/>
  <c r="AA16" i="22"/>
  <c r="AA155" i="1"/>
  <c r="AA83" i="15" s="1"/>
  <c r="AC43" i="5"/>
  <c r="AB146" i="5" a="1"/>
  <c r="AB146" i="5" s="1"/>
  <c r="Z72" i="29"/>
  <c r="AF42" i="12"/>
  <c r="AC66" i="1"/>
  <c r="AC47" i="26" s="1"/>
  <c r="Y31" i="18"/>
  <c r="Z157" i="1"/>
  <c r="Z159" i="1" s="1"/>
  <c r="Z74" i="29" s="1"/>
  <c r="AA156" i="1"/>
  <c r="AA30" i="18" s="1"/>
  <c r="AA123" i="1"/>
  <c r="AA127" i="1" s="1"/>
  <c r="AA129" i="1" s="1"/>
  <c r="AD42" i="5"/>
  <c r="AA17" i="16"/>
  <c r="AA16" i="25"/>
  <c r="AA16" i="24"/>
  <c r="AA16" i="18"/>
  <c r="AA16" i="14"/>
  <c r="AA18" i="15"/>
  <c r="AD147" i="12" a="1"/>
  <c r="AD147" i="12" s="1"/>
  <c r="AB28" i="1"/>
  <c r="J346" i="1"/>
  <c r="W347" i="1"/>
  <c r="O347" i="1"/>
  <c r="R347" i="1"/>
  <c r="V347" i="1"/>
  <c r="T347" i="1"/>
  <c r="N347" i="1"/>
  <c r="Q347" i="1"/>
  <c r="U347" i="1"/>
  <c r="H348" i="1"/>
  <c r="S347" i="1"/>
  <c r="M347" i="1"/>
  <c r="X347" i="1"/>
  <c r="P347" i="1"/>
  <c r="AD74" i="5" a="1"/>
  <c r="AD74" i="5" s="1"/>
  <c r="AD139" i="5" s="1" a="1"/>
  <c r="AD139" i="5" s="1"/>
  <c r="AC57" i="1"/>
  <c r="AC37" i="26" s="1"/>
  <c r="AC89" i="26" s="1"/>
  <c r="AF74" i="12" a="1"/>
  <c r="AF74" i="12" s="1"/>
  <c r="AF139" i="12" s="1" a="1"/>
  <c r="AF139" i="12" s="1"/>
  <c r="AF55" i="12" a="1"/>
  <c r="AF55" i="12" s="1"/>
  <c r="AF120" i="12" s="1" a="1"/>
  <c r="AF120" i="12" s="1"/>
  <c r="AD65" i="5" a="1"/>
  <c r="AD65" i="5" s="1"/>
  <c r="AD130" i="5" s="1" a="1"/>
  <c r="AD130" i="5" s="1"/>
  <c r="AF65" i="12" a="1"/>
  <c r="AF65" i="12" s="1"/>
  <c r="AF130" i="12" s="1" a="1"/>
  <c r="AF130" i="12" s="1"/>
  <c r="Z85" i="15"/>
  <c r="AB193" i="15" a="1"/>
  <c r="AB193" i="15" s="1"/>
  <c r="AB15" i="14"/>
  <c r="AE43" i="12"/>
  <c r="AE146" i="12" s="1" a="1"/>
  <c r="AE146" i="12" s="1"/>
  <c r="AB15" i="22"/>
  <c r="AB15" i="18"/>
  <c r="AB16" i="16"/>
  <c r="AB15" i="24"/>
  <c r="AB15" i="25"/>
  <c r="AB17" i="15"/>
  <c r="AB147" i="5" a="1"/>
  <c r="AB147" i="5" s="1"/>
  <c r="AC27" i="1"/>
  <c r="AC49" i="1"/>
  <c r="AC28" i="26" s="1"/>
  <c r="AC85" i="26" s="1"/>
  <c r="AC48" i="1"/>
  <c r="AC27" i="26" s="1"/>
  <c r="AC47" i="1"/>
  <c r="AD63" i="5" a="1"/>
  <c r="AD63" i="5" s="1"/>
  <c r="AD128" i="5" s="1" a="1"/>
  <c r="AD128" i="5" s="1"/>
  <c r="AD73" i="5" a="1"/>
  <c r="AD73" i="5" s="1"/>
  <c r="AD138" i="5" s="1" a="1"/>
  <c r="AD138" i="5" s="1"/>
  <c r="AE40" i="5"/>
  <c r="AE75" i="5" s="1" a="1"/>
  <c r="AE75" i="5" s="1"/>
  <c r="AE140" i="5" s="1" a="1"/>
  <c r="AE140" i="5" s="1"/>
  <c r="AE67" i="1" s="1"/>
  <c r="AE48" i="26" s="1"/>
  <c r="AD56" i="5" a="1"/>
  <c r="AD56" i="5" s="1"/>
  <c r="AD121" i="5" s="1" a="1"/>
  <c r="AD121" i="5" s="1"/>
  <c r="AD25" i="1"/>
  <c r="AD55" i="5" a="1"/>
  <c r="AD55" i="5" s="1"/>
  <c r="AD120" i="5" s="1" a="1"/>
  <c r="AD120" i="5" s="1"/>
  <c r="AD71" i="5" a="1"/>
  <c r="AD71" i="5" s="1"/>
  <c r="AD136" i="5" s="1" a="1"/>
  <c r="AD136" i="5" s="1"/>
  <c r="AD57" i="5" a="1"/>
  <c r="AD57" i="5" s="1"/>
  <c r="AD122" i="5" s="1" a="1"/>
  <c r="AD122" i="5" s="1"/>
  <c r="AD64" i="5" a="1"/>
  <c r="AD64" i="5" s="1"/>
  <c r="AD129" i="5" s="1" a="1"/>
  <c r="AD129" i="5" s="1"/>
  <c r="AC56" i="1"/>
  <c r="AC36" i="26" s="1"/>
  <c r="AC102" i="26" s="1"/>
  <c r="AC55" i="1"/>
  <c r="AC35" i="26" s="1"/>
  <c r="AC14" i="22"/>
  <c r="AC16" i="15"/>
  <c r="AC14" i="24"/>
  <c r="AC14" i="14"/>
  <c r="AC15" i="16"/>
  <c r="AC14" i="25"/>
  <c r="AC14" i="18"/>
  <c r="AG40" i="12"/>
  <c r="AF56" i="12" a="1"/>
  <c r="AF56" i="12" s="1"/>
  <c r="AF121" i="12" s="1" a="1"/>
  <c r="AF121" i="12" s="1"/>
  <c r="AF64" i="12" a="1"/>
  <c r="AF64" i="12" s="1"/>
  <c r="AF129" i="12" s="1" a="1"/>
  <c r="AF129" i="12" s="1"/>
  <c r="AF71" i="12" a="1"/>
  <c r="AF71" i="12" s="1"/>
  <c r="AF136" i="12" s="1" a="1"/>
  <c r="AF136" i="12" s="1"/>
  <c r="AF63" i="12" a="1"/>
  <c r="AF63" i="12" s="1"/>
  <c r="AF128" i="12" s="1" a="1"/>
  <c r="AF128" i="12" s="1"/>
  <c r="AF57" i="12" a="1"/>
  <c r="AF57" i="12" s="1"/>
  <c r="AF122" i="12" s="1" a="1"/>
  <c r="AF122" i="12" s="1"/>
  <c r="AF73" i="12" a="1"/>
  <c r="AF73" i="12" s="1"/>
  <c r="AF138" i="12" s="1" a="1"/>
  <c r="AF138" i="12" s="1"/>
  <c r="Y43" i="22"/>
  <c r="Z92" i="15"/>
  <c r="AB83" i="26" l="1"/>
  <c r="AB31" i="26"/>
  <c r="AA30" i="16"/>
  <c r="AC26" i="26"/>
  <c r="AC64" i="26" s="1"/>
  <c r="AB44" i="26"/>
  <c r="AB87" i="26"/>
  <c r="AB95" i="26" s="1"/>
  <c r="AB130" i="26" s="1"/>
  <c r="AB119" i="26"/>
  <c r="AB30" i="16" s="1"/>
  <c r="AC40" i="26"/>
  <c r="AC67" i="26"/>
  <c r="AC86" i="26"/>
  <c r="AB134" i="26"/>
  <c r="AE93" i="26"/>
  <c r="AE106" i="26"/>
  <c r="AC90" i="26"/>
  <c r="AC103" i="26"/>
  <c r="AC108" i="26" s="1"/>
  <c r="AC131" i="26" s="1"/>
  <c r="AB128" i="26"/>
  <c r="AB26" i="29" s="1"/>
  <c r="AB36" i="29" s="1"/>
  <c r="AB49" i="26"/>
  <c r="AC84" i="26"/>
  <c r="AC117" i="26"/>
  <c r="AC31" i="26"/>
  <c r="AC83" i="26"/>
  <c r="AC116" i="26"/>
  <c r="AA132" i="26"/>
  <c r="AA137" i="26"/>
  <c r="AA138" i="26"/>
  <c r="AC70" i="26"/>
  <c r="AC73" i="26"/>
  <c r="AC135" i="26" s="1"/>
  <c r="AC71" i="26"/>
  <c r="AC74" i="26"/>
  <c r="AC65" i="26"/>
  <c r="AC66" i="26"/>
  <c r="AB68" i="26"/>
  <c r="AB76" i="26" s="1"/>
  <c r="AB129" i="26" s="1"/>
  <c r="AG75" i="12" a="1"/>
  <c r="AG75" i="12" s="1"/>
  <c r="AG140" i="12" s="1" a="1"/>
  <c r="AG140" i="12" s="1"/>
  <c r="R40" i="29"/>
  <c r="R41" i="29" s="1"/>
  <c r="S35" i="29" s="1"/>
  <c r="S78" i="29" s="1"/>
  <c r="S83" i="29" s="1"/>
  <c r="S85" i="29" s="1"/>
  <c r="S39" i="29" s="1"/>
  <c r="AA28" i="29"/>
  <c r="AA47" i="29" s="1"/>
  <c r="AA91" i="29" s="1"/>
  <c r="AA92" i="29" s="1"/>
  <c r="Z27" i="29"/>
  <c r="Z37" i="29" s="1"/>
  <c r="Z80" i="29" s="1"/>
  <c r="Z81" i="29" s="1"/>
  <c r="AG124" i="12" a="1"/>
  <c r="AG124" i="12" s="1"/>
  <c r="AG132" i="12" a="1"/>
  <c r="AG132" i="12" s="1"/>
  <c r="AG131" i="12" a="1"/>
  <c r="AG131" i="12" s="1"/>
  <c r="AG123" i="12" a="1"/>
  <c r="AG123" i="12" s="1"/>
  <c r="AG72" i="12" a="1"/>
  <c r="AG72" i="12" s="1"/>
  <c r="AG137" i="12" s="1" a="1"/>
  <c r="AG137" i="12" s="1"/>
  <c r="AE72" i="5" a="1"/>
  <c r="AE72" i="5" s="1"/>
  <c r="AE137" i="5" s="1" a="1"/>
  <c r="AE137" i="5" s="1"/>
  <c r="AE123" i="5" a="1"/>
  <c r="AE123" i="5" s="1"/>
  <c r="AE50" i="1" s="1"/>
  <c r="AE29" i="26" s="1"/>
  <c r="AE121" i="26" s="1"/>
  <c r="AE36" i="16" s="1"/>
  <c r="AE132" i="5" a="1"/>
  <c r="AE132" i="5" s="1"/>
  <c r="AE59" i="1" s="1"/>
  <c r="AE39" i="26" s="1"/>
  <c r="AE105" i="26" s="1"/>
  <c r="AE131" i="5" a="1"/>
  <c r="AE131" i="5" s="1"/>
  <c r="AE58" i="1" s="1"/>
  <c r="AE38" i="26" s="1"/>
  <c r="AE104" i="26" s="1"/>
  <c r="AE124" i="5" a="1"/>
  <c r="AE124" i="5" s="1"/>
  <c r="AE51" i="1" s="1"/>
  <c r="AE30" i="26" s="1"/>
  <c r="AE122" i="26" s="1"/>
  <c r="AE37" i="16" s="1"/>
  <c r="AC63" i="1"/>
  <c r="AD63" i="1"/>
  <c r="AD44" i="26" s="1"/>
  <c r="AD65" i="1"/>
  <c r="AD46" i="26" s="1"/>
  <c r="AD64" i="1"/>
  <c r="AD45" i="26" s="1"/>
  <c r="AB29" i="29"/>
  <c r="AB60" i="29" s="1"/>
  <c r="AA25" i="29"/>
  <c r="AD15" i="29"/>
  <c r="AD15" i="26"/>
  <c r="AD62" i="26" s="1"/>
  <c r="AB17" i="26"/>
  <c r="AB17" i="29"/>
  <c r="Z106" i="29"/>
  <c r="AC16" i="26"/>
  <c r="AC16" i="29"/>
  <c r="AB155" i="1"/>
  <c r="AB83" i="15" s="1"/>
  <c r="AD43" i="5"/>
  <c r="AC146" i="5" a="1"/>
  <c r="AC146" i="5" s="1"/>
  <c r="AA72" i="29"/>
  <c r="AG42" i="12"/>
  <c r="AD66" i="1"/>
  <c r="AD47" i="26" s="1"/>
  <c r="Z31" i="18"/>
  <c r="AB156" i="1"/>
  <c r="AB30" i="18" s="1"/>
  <c r="AE42" i="5"/>
  <c r="AB18" i="15"/>
  <c r="AB16" i="25"/>
  <c r="AB16" i="22"/>
  <c r="AB16" i="24"/>
  <c r="AB16" i="18"/>
  <c r="AB17" i="16"/>
  <c r="AB16" i="14"/>
  <c r="AE147" i="12" a="1"/>
  <c r="AE147" i="12" s="1"/>
  <c r="AC28" i="1"/>
  <c r="AA157" i="1"/>
  <c r="AA31" i="18" s="1"/>
  <c r="J347" i="1"/>
  <c r="T348" i="1"/>
  <c r="S348" i="1"/>
  <c r="O348" i="1"/>
  <c r="H349" i="1"/>
  <c r="V348" i="1"/>
  <c r="R348" i="1"/>
  <c r="N348" i="1"/>
  <c r="W348" i="1"/>
  <c r="U348" i="1"/>
  <c r="Q348" i="1"/>
  <c r="M348" i="1"/>
  <c r="P348" i="1"/>
  <c r="AD57" i="1"/>
  <c r="AD37" i="26" s="1"/>
  <c r="AD89" i="26" s="1"/>
  <c r="AE74" i="5" a="1"/>
  <c r="AE74" i="5" s="1"/>
  <c r="AE139" i="5" s="1" a="1"/>
  <c r="AE139" i="5" s="1"/>
  <c r="AG55" i="12" a="1"/>
  <c r="AG55" i="12" s="1"/>
  <c r="AG120" i="12" s="1" a="1"/>
  <c r="AG120" i="12" s="1"/>
  <c r="AG74" i="12" a="1"/>
  <c r="AG74" i="12" s="1"/>
  <c r="AG139" i="12" s="1" a="1"/>
  <c r="AG139" i="12" s="1"/>
  <c r="AE65" i="5" a="1"/>
  <c r="AE65" i="5" s="1"/>
  <c r="AE130" i="5" s="1" a="1"/>
  <c r="AE130" i="5" s="1"/>
  <c r="AG65" i="12" a="1"/>
  <c r="AG65" i="12" s="1"/>
  <c r="AG130" i="12" s="1" a="1"/>
  <c r="AG130" i="12" s="1"/>
  <c r="AA85" i="15"/>
  <c r="AC193" i="15" a="1"/>
  <c r="AC193" i="15" s="1"/>
  <c r="AC17" i="15"/>
  <c r="AF43" i="12"/>
  <c r="AF146" i="12" s="1" a="1"/>
  <c r="AF146" i="12" s="1"/>
  <c r="AC147" i="5" a="1"/>
  <c r="AC147" i="5" s="1"/>
  <c r="AC15" i="24"/>
  <c r="AC15" i="18"/>
  <c r="AC15" i="14"/>
  <c r="AC15" i="25"/>
  <c r="AC15" i="22"/>
  <c r="AC16" i="16"/>
  <c r="AD27" i="1"/>
  <c r="AD47" i="1"/>
  <c r="AD14" i="14"/>
  <c r="AD14" i="24"/>
  <c r="AD14" i="18"/>
  <c r="AD14" i="25"/>
  <c r="AD15" i="16"/>
  <c r="AD14" i="22"/>
  <c r="AD16" i="15"/>
  <c r="AD48" i="1"/>
  <c r="AD27" i="26" s="1"/>
  <c r="AD56" i="1"/>
  <c r="AD36" i="26" s="1"/>
  <c r="AD102" i="26" s="1"/>
  <c r="AE73" i="5" a="1"/>
  <c r="AE73" i="5" s="1"/>
  <c r="AE138" i="5" s="1" a="1"/>
  <c r="AE138" i="5" s="1"/>
  <c r="AE25" i="1"/>
  <c r="AE71" i="5" a="1"/>
  <c r="AE71" i="5" s="1"/>
  <c r="AE136" i="5" s="1" a="1"/>
  <c r="AE136" i="5" s="1"/>
  <c r="AE64" i="5" a="1"/>
  <c r="AE64" i="5" s="1"/>
  <c r="AE129" i="5" s="1" a="1"/>
  <c r="AE129" i="5" s="1"/>
  <c r="AE56" i="5" a="1"/>
  <c r="AE56" i="5" s="1"/>
  <c r="AE121" i="5" s="1" a="1"/>
  <c r="AE121" i="5" s="1"/>
  <c r="AE55" i="5" a="1"/>
  <c r="AE55" i="5" s="1"/>
  <c r="AE120" i="5" s="1" a="1"/>
  <c r="AE120" i="5" s="1"/>
  <c r="AE63" i="5" a="1"/>
  <c r="AE63" i="5" s="1"/>
  <c r="AE128" i="5" s="1" a="1"/>
  <c r="AE128" i="5" s="1"/>
  <c r="AF40" i="5"/>
  <c r="AF75" i="5" s="1" a="1"/>
  <c r="AF75" i="5" s="1"/>
  <c r="AF140" i="5" s="1" a="1"/>
  <c r="AF140" i="5" s="1"/>
  <c r="AF67" i="1" s="1"/>
  <c r="AF48" i="26" s="1"/>
  <c r="AE57" i="5" a="1"/>
  <c r="AE57" i="5" s="1"/>
  <c r="AE122" i="5" s="1" a="1"/>
  <c r="AE122" i="5" s="1"/>
  <c r="AD49" i="1"/>
  <c r="AD28" i="26" s="1"/>
  <c r="AD85" i="26" s="1"/>
  <c r="AD55" i="1"/>
  <c r="AD35" i="26" s="1"/>
  <c r="AH40" i="12"/>
  <c r="AG56" i="12" a="1"/>
  <c r="AG56" i="12" s="1"/>
  <c r="AG121" i="12" s="1" a="1"/>
  <c r="AG121" i="12" s="1"/>
  <c r="AG71" i="12" a="1"/>
  <c r="AG71" i="12" s="1"/>
  <c r="AG136" i="12" s="1" a="1"/>
  <c r="AG136" i="12" s="1"/>
  <c r="AG73" i="12" a="1"/>
  <c r="AG73" i="12" s="1"/>
  <c r="AG138" i="12" s="1" a="1"/>
  <c r="AG138" i="12" s="1"/>
  <c r="AG64" i="12" a="1"/>
  <c r="AG64" i="12" s="1"/>
  <c r="AG129" i="12" s="1" a="1"/>
  <c r="AG129" i="12" s="1"/>
  <c r="AG63" i="12" a="1"/>
  <c r="AG63" i="12" s="1"/>
  <c r="AG128" i="12" s="1" a="1"/>
  <c r="AG128" i="12" s="1"/>
  <c r="AG57" i="12" a="1"/>
  <c r="AG57" i="12" s="1"/>
  <c r="AG122" i="12" s="1" a="1"/>
  <c r="AG122" i="12" s="1"/>
  <c r="AA92" i="15"/>
  <c r="AB123" i="26" l="1"/>
  <c r="AB127" i="26" s="1"/>
  <c r="AB133" i="26"/>
  <c r="AD26" i="26"/>
  <c r="AD83" i="26" s="1"/>
  <c r="AC44" i="26"/>
  <c r="AC134" i="26"/>
  <c r="AC87" i="26"/>
  <c r="AC95" i="26" s="1"/>
  <c r="AC130" i="26" s="1"/>
  <c r="AF93" i="26"/>
  <c r="AF106" i="26"/>
  <c r="AD84" i="26"/>
  <c r="AD117" i="26"/>
  <c r="AD90" i="26"/>
  <c r="AD103" i="26"/>
  <c r="AD108" i="26" s="1"/>
  <c r="AD131" i="26" s="1"/>
  <c r="AD128" i="26"/>
  <c r="AD49" i="26"/>
  <c r="AC128" i="26"/>
  <c r="AC26" i="29" s="1"/>
  <c r="AC36" i="29" s="1"/>
  <c r="AC49" i="26"/>
  <c r="AD40" i="26"/>
  <c r="AD86" i="26"/>
  <c r="AD67" i="26"/>
  <c r="AB138" i="26"/>
  <c r="AB137" i="26"/>
  <c r="AB132" i="26"/>
  <c r="AC118" i="26"/>
  <c r="AC119" i="26" s="1"/>
  <c r="AD70" i="26"/>
  <c r="AD65" i="26"/>
  <c r="AD74" i="26"/>
  <c r="AD71" i="26"/>
  <c r="AD66" i="26"/>
  <c r="AD64" i="26"/>
  <c r="AD73" i="26"/>
  <c r="AD135" i="26" s="1"/>
  <c r="AC68" i="26"/>
  <c r="AC76" i="26" s="1"/>
  <c r="AC129" i="26" s="1"/>
  <c r="AB25" i="29"/>
  <c r="AH75" i="12" a="1"/>
  <c r="AH75" i="12" s="1"/>
  <c r="AH140" i="12" s="1" a="1"/>
  <c r="AH140" i="12" s="1"/>
  <c r="R46" i="29"/>
  <c r="S38" i="29"/>
  <c r="S40" i="29" s="1"/>
  <c r="AB28" i="29"/>
  <c r="AB47" i="29" s="1"/>
  <c r="AB91" i="29" s="1"/>
  <c r="AB92" i="29" s="1"/>
  <c r="AA27" i="29"/>
  <c r="AA37" i="29" s="1"/>
  <c r="AA80" i="29" s="1"/>
  <c r="AA81" i="29" s="1"/>
  <c r="AH131" i="12" a="1"/>
  <c r="AH131" i="12" s="1"/>
  <c r="AH124" i="12" a="1"/>
  <c r="AH124" i="12" s="1"/>
  <c r="AH123" i="12" a="1"/>
  <c r="AH123" i="12" s="1"/>
  <c r="AH132" i="12" a="1"/>
  <c r="AH132" i="12" s="1"/>
  <c r="AH72" i="12" a="1"/>
  <c r="AH72" i="12" s="1"/>
  <c r="AH137" i="12" s="1" a="1"/>
  <c r="AH137" i="12" s="1"/>
  <c r="AF72" i="5" a="1"/>
  <c r="AF72" i="5" s="1"/>
  <c r="AF137" i="5" s="1" a="1"/>
  <c r="AF137" i="5" s="1"/>
  <c r="AF132" i="5" a="1"/>
  <c r="AF132" i="5" s="1"/>
  <c r="AF59" i="1" s="1"/>
  <c r="AF39" i="26" s="1"/>
  <c r="AF105" i="26" s="1"/>
  <c r="AF131" i="5" a="1"/>
  <c r="AF131" i="5" s="1"/>
  <c r="AF58" i="1" s="1"/>
  <c r="AF38" i="26" s="1"/>
  <c r="AF104" i="26" s="1"/>
  <c r="AF123" i="5" a="1"/>
  <c r="AF123" i="5" s="1"/>
  <c r="AF50" i="1" s="1"/>
  <c r="AF29" i="26" s="1"/>
  <c r="AF121" i="26" s="1"/>
  <c r="AF36" i="16" s="1"/>
  <c r="AF124" i="5" a="1"/>
  <c r="AF124" i="5" s="1"/>
  <c r="AF51" i="1" s="1"/>
  <c r="AF30" i="26" s="1"/>
  <c r="AF122" i="26" s="1"/>
  <c r="AF37" i="16" s="1"/>
  <c r="AE65" i="1"/>
  <c r="AE46" i="26" s="1"/>
  <c r="AE64" i="1"/>
  <c r="AE45" i="26" s="1"/>
  <c r="J56" i="14"/>
  <c r="AE15" i="29"/>
  <c r="AE15" i="26"/>
  <c r="AE62" i="26" s="1"/>
  <c r="AC17" i="26"/>
  <c r="AC17" i="29"/>
  <c r="AD16" i="26"/>
  <c r="AD16" i="29"/>
  <c r="AC155" i="1"/>
  <c r="AC83" i="15" s="1"/>
  <c r="AD146" i="5" a="1"/>
  <c r="AD146" i="5" s="1"/>
  <c r="AH42" i="12"/>
  <c r="AE66" i="1"/>
  <c r="AE47" i="26" s="1"/>
  <c r="AB157" i="1"/>
  <c r="AB31" i="18" s="1"/>
  <c r="AC156" i="1"/>
  <c r="AC30" i="18" s="1"/>
  <c r="AC123" i="1"/>
  <c r="AC127" i="1" s="1"/>
  <c r="AC129" i="1" s="1"/>
  <c r="AF42" i="5"/>
  <c r="AE43" i="5"/>
  <c r="AC16" i="24"/>
  <c r="AC16" i="25"/>
  <c r="AC16" i="22"/>
  <c r="AC17" i="16"/>
  <c r="AC16" i="14"/>
  <c r="AC18" i="15"/>
  <c r="AC16" i="18"/>
  <c r="AF147" i="12" a="1"/>
  <c r="AF147" i="12" s="1"/>
  <c r="AA159" i="1"/>
  <c r="AA74" i="29" s="1"/>
  <c r="Z43" i="22"/>
  <c r="AD28" i="1"/>
  <c r="M349" i="1"/>
  <c r="O349" i="1"/>
  <c r="H350" i="1"/>
  <c r="S349" i="1"/>
  <c r="V349" i="1"/>
  <c r="U349" i="1"/>
  <c r="N349" i="1"/>
  <c r="T349" i="1"/>
  <c r="R349" i="1"/>
  <c r="P349" i="1"/>
  <c r="Q349" i="1"/>
  <c r="J348" i="1"/>
  <c r="AE57" i="1"/>
  <c r="AE37" i="26" s="1"/>
  <c r="AE89" i="26" s="1"/>
  <c r="AF74" i="5" a="1"/>
  <c r="AF74" i="5" s="1"/>
  <c r="AF139" i="5" s="1" a="1"/>
  <c r="AF139" i="5" s="1"/>
  <c r="AH74" i="12" a="1"/>
  <c r="AH74" i="12" s="1"/>
  <c r="AH139" i="12" s="1" a="1"/>
  <c r="AH139" i="12" s="1"/>
  <c r="AH55" i="12" a="1"/>
  <c r="AH55" i="12" s="1"/>
  <c r="AH120" i="12" s="1" a="1"/>
  <c r="AH120" i="12" s="1"/>
  <c r="AF65" i="5" a="1"/>
  <c r="AF65" i="5" s="1"/>
  <c r="AF130" i="5" s="1" a="1"/>
  <c r="AF130" i="5" s="1"/>
  <c r="AH65" i="12" a="1"/>
  <c r="AH65" i="12" s="1"/>
  <c r="AH130" i="12" s="1" a="1"/>
  <c r="AH130" i="12" s="1"/>
  <c r="AB85" i="15"/>
  <c r="AD193" i="15" a="1"/>
  <c r="AD193" i="15" s="1"/>
  <c r="AD17" i="15"/>
  <c r="AG43" i="12"/>
  <c r="AG146" i="12" s="1" a="1"/>
  <c r="AG146" i="12" s="1"/>
  <c r="AB123" i="1"/>
  <c r="AB127" i="1" s="1"/>
  <c r="AB129" i="1" s="1"/>
  <c r="AD147" i="5" a="1"/>
  <c r="AD147" i="5" s="1"/>
  <c r="AD15" i="24"/>
  <c r="AD15" i="22"/>
  <c r="AD16" i="16"/>
  <c r="AD15" i="14"/>
  <c r="AD15" i="18"/>
  <c r="AD15" i="25"/>
  <c r="AE47" i="1"/>
  <c r="AE48" i="1"/>
  <c r="AE27" i="26" s="1"/>
  <c r="AE27" i="1"/>
  <c r="AE56" i="1"/>
  <c r="AE36" i="26" s="1"/>
  <c r="AE102" i="26" s="1"/>
  <c r="AE49" i="1"/>
  <c r="AE28" i="26" s="1"/>
  <c r="AE85" i="26" s="1"/>
  <c r="AE14" i="22"/>
  <c r="AE14" i="25"/>
  <c r="AE14" i="24"/>
  <c r="AE15" i="16"/>
  <c r="AE16" i="15"/>
  <c r="AE14" i="18"/>
  <c r="AE14" i="14"/>
  <c r="AF55" i="5" a="1"/>
  <c r="AF55" i="5" s="1"/>
  <c r="AF120" i="5" s="1" a="1"/>
  <c r="AF120" i="5" s="1"/>
  <c r="AF25" i="1"/>
  <c r="AF73" i="5" a="1"/>
  <c r="AF73" i="5" s="1"/>
  <c r="AF138" i="5" s="1" a="1"/>
  <c r="AF138" i="5" s="1"/>
  <c r="AF63" i="5" a="1"/>
  <c r="AF63" i="5" s="1"/>
  <c r="AF128" i="5" s="1" a="1"/>
  <c r="AF128" i="5" s="1"/>
  <c r="AF57" i="5" a="1"/>
  <c r="AF57" i="5" s="1"/>
  <c r="AF122" i="5" s="1" a="1"/>
  <c r="AF122" i="5" s="1"/>
  <c r="AF56" i="5" a="1"/>
  <c r="AF56" i="5" s="1"/>
  <c r="AF121" i="5" s="1" a="1"/>
  <c r="AF121" i="5" s="1"/>
  <c r="AF64" i="5" a="1"/>
  <c r="AF64" i="5" s="1"/>
  <c r="AF129" i="5" s="1" a="1"/>
  <c r="AF129" i="5" s="1"/>
  <c r="AF71" i="5" a="1"/>
  <c r="AF71" i="5" s="1"/>
  <c r="AF136" i="5" s="1" a="1"/>
  <c r="AF136" i="5" s="1"/>
  <c r="AG40" i="5"/>
  <c r="AG75" i="5" s="1" a="1"/>
  <c r="AG75" i="5" s="1"/>
  <c r="AG140" i="5" s="1" a="1"/>
  <c r="AG140" i="5" s="1"/>
  <c r="AG67" i="1" s="1"/>
  <c r="AG48" i="26" s="1"/>
  <c r="AE55" i="1"/>
  <c r="AE35" i="26" s="1"/>
  <c r="AI40" i="12"/>
  <c r="AH64" i="12" a="1"/>
  <c r="AH64" i="12" s="1"/>
  <c r="AH129" i="12" s="1" a="1"/>
  <c r="AH129" i="12" s="1"/>
  <c r="AH71" i="12" a="1"/>
  <c r="AH71" i="12" s="1"/>
  <c r="AH136" i="12" s="1" a="1"/>
  <c r="AH136" i="12" s="1"/>
  <c r="AH63" i="12" a="1"/>
  <c r="AH63" i="12" s="1"/>
  <c r="AH128" i="12" s="1" a="1"/>
  <c r="AH128" i="12" s="1"/>
  <c r="AH73" i="12" a="1"/>
  <c r="AH73" i="12" s="1"/>
  <c r="AH138" i="12" s="1" a="1"/>
  <c r="AH138" i="12" s="1"/>
  <c r="AH57" i="12" a="1"/>
  <c r="AH57" i="12" s="1"/>
  <c r="AH122" i="12" s="1" a="1"/>
  <c r="AH122" i="12" s="1"/>
  <c r="AH56" i="12" a="1"/>
  <c r="AH56" i="12" s="1"/>
  <c r="AH121" i="12" s="1" a="1"/>
  <c r="AH121" i="12" s="1"/>
  <c r="AB92" i="15"/>
  <c r="AD31" i="26" l="1"/>
  <c r="AD116" i="26"/>
  <c r="AE26" i="26"/>
  <c r="AD134" i="26"/>
  <c r="AE84" i="26"/>
  <c r="AE117" i="26"/>
  <c r="AD87" i="26"/>
  <c r="AD95" i="26" s="1"/>
  <c r="AD130" i="26" s="1"/>
  <c r="AE40" i="26"/>
  <c r="AE86" i="26"/>
  <c r="AE67" i="26"/>
  <c r="AG93" i="26"/>
  <c r="AG106" i="26"/>
  <c r="AE90" i="26"/>
  <c r="AE103" i="26"/>
  <c r="AE108" i="26" s="1"/>
  <c r="AE131" i="26" s="1"/>
  <c r="AC123" i="26"/>
  <c r="AC127" i="26" s="1"/>
  <c r="AC132" i="26" s="1"/>
  <c r="AC30" i="16"/>
  <c r="AC133" i="26"/>
  <c r="AE31" i="26"/>
  <c r="AE83" i="26"/>
  <c r="AE87" i="26" s="1"/>
  <c r="AE116" i="26"/>
  <c r="AD118" i="26"/>
  <c r="AD119" i="26" s="1"/>
  <c r="AC138" i="26"/>
  <c r="AE70" i="26"/>
  <c r="AE66" i="26"/>
  <c r="AE71" i="26"/>
  <c r="AE64" i="26"/>
  <c r="AE65" i="26"/>
  <c r="AE73" i="26"/>
  <c r="AE135" i="26" s="1"/>
  <c r="AE74" i="26"/>
  <c r="AD68" i="26"/>
  <c r="AD76" i="26" s="1"/>
  <c r="AD129" i="26" s="1"/>
  <c r="AI75" i="12" a="1"/>
  <c r="AI75" i="12" s="1"/>
  <c r="AI140" i="12" s="1" a="1"/>
  <c r="AI140" i="12" s="1"/>
  <c r="AC28" i="29"/>
  <c r="AC47" i="29" s="1"/>
  <c r="AC91" i="29" s="1"/>
  <c r="AC92" i="29" s="1"/>
  <c r="AB27" i="29"/>
  <c r="AB37" i="29" s="1"/>
  <c r="AB80" i="29" s="1"/>
  <c r="AI132" i="12" a="1"/>
  <c r="AI132" i="12" s="1"/>
  <c r="AI123" i="12" a="1"/>
  <c r="AI123" i="12" s="1"/>
  <c r="AI131" i="12" a="1"/>
  <c r="AI131" i="12" s="1"/>
  <c r="AI124" i="12" a="1"/>
  <c r="AI124" i="12" s="1"/>
  <c r="AI72" i="12" a="1"/>
  <c r="AI72" i="12" s="1"/>
  <c r="AI137" i="12" s="1" a="1"/>
  <c r="AI137" i="12" s="1"/>
  <c r="AG72" i="5" a="1"/>
  <c r="AG72" i="5" s="1"/>
  <c r="AG137" i="5" s="1" a="1"/>
  <c r="AG137" i="5" s="1"/>
  <c r="AG123" i="5" a="1"/>
  <c r="AG123" i="5" s="1"/>
  <c r="AG50" i="1" s="1"/>
  <c r="AG29" i="26" s="1"/>
  <c r="AG121" i="26" s="1"/>
  <c r="AG36" i="16" s="1"/>
  <c r="AG132" i="5" a="1"/>
  <c r="AG132" i="5" s="1"/>
  <c r="AG59" i="1" s="1"/>
  <c r="AG39" i="26" s="1"/>
  <c r="AG105" i="26" s="1"/>
  <c r="AG124" i="5" a="1"/>
  <c r="AG124" i="5" s="1"/>
  <c r="AG51" i="1" s="1"/>
  <c r="AG30" i="26" s="1"/>
  <c r="AG122" i="26" s="1"/>
  <c r="AG37" i="16" s="1"/>
  <c r="AG131" i="5" a="1"/>
  <c r="AG131" i="5" s="1"/>
  <c r="AG58" i="1" s="1"/>
  <c r="AG38" i="26" s="1"/>
  <c r="AG104" i="26" s="1"/>
  <c r="AD26" i="29"/>
  <c r="AD36" i="29" s="1"/>
  <c r="AE63" i="1"/>
  <c r="AF63" i="1"/>
  <c r="AF44" i="26" s="1"/>
  <c r="AF65" i="1"/>
  <c r="AF46" i="26" s="1"/>
  <c r="AF64" i="1"/>
  <c r="AF45" i="26" s="1"/>
  <c r="Y56" i="14"/>
  <c r="BB56" i="14"/>
  <c r="Q56" i="14"/>
  <c r="BD56" i="14"/>
  <c r="AA56" i="14"/>
  <c r="AP56" i="14"/>
  <c r="AX56" i="14"/>
  <c r="AG56" i="14"/>
  <c r="R56" i="14"/>
  <c r="BC56" i="14"/>
  <c r="AD56" i="14"/>
  <c r="Z56" i="14"/>
  <c r="AO56" i="14"/>
  <c r="V56" i="14"/>
  <c r="AV56" i="14"/>
  <c r="T56" i="14"/>
  <c r="U56" i="14"/>
  <c r="X56" i="14"/>
  <c r="W56" i="14"/>
  <c r="AL56" i="14"/>
  <c r="O56" i="14"/>
  <c r="AH56" i="14"/>
  <c r="BE56" i="14"/>
  <c r="AU56" i="14"/>
  <c r="N56" i="14"/>
  <c r="BF56" i="14"/>
  <c r="BA56" i="14"/>
  <c r="AZ56" i="14"/>
  <c r="AE56" i="14"/>
  <c r="AC56" i="14"/>
  <c r="M56" i="14"/>
  <c r="AB56" i="14"/>
  <c r="L56" i="14"/>
  <c r="AM56" i="14"/>
  <c r="AF56" i="14"/>
  <c r="S56" i="14"/>
  <c r="AJ56" i="14"/>
  <c r="AW56" i="14"/>
  <c r="AR56" i="14"/>
  <c r="AK56" i="14"/>
  <c r="AN56" i="14"/>
  <c r="P56" i="14"/>
  <c r="BH56" i="14"/>
  <c r="AS56" i="14"/>
  <c r="AY56" i="14"/>
  <c r="AI56" i="14"/>
  <c r="BG56" i="14"/>
  <c r="AQ56" i="14"/>
  <c r="AT56" i="14"/>
  <c r="S41" i="29"/>
  <c r="T35" i="29" s="1"/>
  <c r="T38" i="29" s="1"/>
  <c r="S46" i="29"/>
  <c r="J57" i="14"/>
  <c r="AD29" i="29"/>
  <c r="AD60" i="29" s="1"/>
  <c r="AF15" i="29"/>
  <c r="AF15" i="26"/>
  <c r="AF62" i="26" s="1"/>
  <c r="AC29" i="29"/>
  <c r="AC60" i="29" s="1"/>
  <c r="AD17" i="26"/>
  <c r="AD17" i="29"/>
  <c r="AA106" i="29"/>
  <c r="AE16" i="26"/>
  <c r="AE16" i="29"/>
  <c r="AD155" i="1"/>
  <c r="AD83" i="15" s="1"/>
  <c r="AE146" i="5" a="1"/>
  <c r="AE146" i="5" s="1"/>
  <c r="AB72" i="29"/>
  <c r="AC72" i="29"/>
  <c r="AI42" i="12"/>
  <c r="AF66" i="1"/>
  <c r="AF47" i="26" s="1"/>
  <c r="AB159" i="1"/>
  <c r="AC157" i="1"/>
  <c r="AC159" i="1" s="1"/>
  <c r="AC74" i="29" s="1"/>
  <c r="AD156" i="1"/>
  <c r="AD30" i="18" s="1"/>
  <c r="AD123" i="1"/>
  <c r="AD127" i="1" s="1"/>
  <c r="AD129" i="1" s="1"/>
  <c r="AG42" i="5"/>
  <c r="AA43" i="22"/>
  <c r="AE28" i="1"/>
  <c r="AF43" i="5"/>
  <c r="AD16" i="14"/>
  <c r="AD16" i="25"/>
  <c r="AD16" i="24"/>
  <c r="AD16" i="22"/>
  <c r="AD16" i="18"/>
  <c r="AD18" i="15"/>
  <c r="AG147" i="12" a="1"/>
  <c r="AG147" i="12" s="1"/>
  <c r="AD17" i="16"/>
  <c r="S350" i="1"/>
  <c r="O350" i="1"/>
  <c r="N350" i="1"/>
  <c r="U350" i="1"/>
  <c r="M350" i="1"/>
  <c r="T350" i="1"/>
  <c r="H351" i="1"/>
  <c r="Q350" i="1"/>
  <c r="R350" i="1"/>
  <c r="P350" i="1"/>
  <c r="J349" i="1"/>
  <c r="AF57" i="1"/>
  <c r="AF37" i="26" s="1"/>
  <c r="AF89" i="26" s="1"/>
  <c r="AG74" i="5" a="1"/>
  <c r="AG74" i="5" s="1"/>
  <c r="AG139" i="5" s="1" a="1"/>
  <c r="AG139" i="5" s="1"/>
  <c r="AI55" i="12" a="1"/>
  <c r="AI55" i="12" s="1"/>
  <c r="AI120" i="12" s="1" a="1"/>
  <c r="AI120" i="12" s="1"/>
  <c r="AI74" i="12" a="1"/>
  <c r="AI74" i="12" s="1"/>
  <c r="AI139" i="12" s="1" a="1"/>
  <c r="AI139" i="12" s="1"/>
  <c r="AG65" i="5" a="1"/>
  <c r="AG65" i="5" s="1"/>
  <c r="AG130" i="5" s="1" a="1"/>
  <c r="AG130" i="5" s="1"/>
  <c r="AI65" i="12" a="1"/>
  <c r="AI65" i="12" s="1"/>
  <c r="AI130" i="12" s="1" a="1"/>
  <c r="AI130" i="12" s="1"/>
  <c r="AC85" i="15"/>
  <c r="AE193" i="15" a="1"/>
  <c r="AE193" i="15" s="1"/>
  <c r="AH43" i="12"/>
  <c r="AH146" i="12" s="1" a="1"/>
  <c r="AH146" i="12" s="1"/>
  <c r="AE147" i="5" a="1"/>
  <c r="AE147" i="5" s="1"/>
  <c r="AF56" i="1"/>
  <c r="AF36" i="26" s="1"/>
  <c r="AF102" i="26" s="1"/>
  <c r="AF47" i="1"/>
  <c r="AE15" i="18"/>
  <c r="AE15" i="25"/>
  <c r="AE15" i="22"/>
  <c r="AE15" i="14"/>
  <c r="AE17" i="15"/>
  <c r="AE15" i="24"/>
  <c r="AE16" i="16"/>
  <c r="AF48" i="1"/>
  <c r="AF27" i="26" s="1"/>
  <c r="AF27" i="1"/>
  <c r="AG57" i="5" a="1"/>
  <c r="AG57" i="5" s="1"/>
  <c r="AG122" i="5" s="1" a="1"/>
  <c r="AG122" i="5" s="1"/>
  <c r="AG55" i="5" a="1"/>
  <c r="AG55" i="5" s="1"/>
  <c r="AG120" i="5" s="1" a="1"/>
  <c r="AG120" i="5" s="1"/>
  <c r="AG73" i="5" a="1"/>
  <c r="AG73" i="5" s="1"/>
  <c r="AG138" i="5" s="1" a="1"/>
  <c r="AG138" i="5" s="1"/>
  <c r="AG63" i="5" a="1"/>
  <c r="AG63" i="5" s="1"/>
  <c r="AG128" i="5" s="1" a="1"/>
  <c r="AG128" i="5" s="1"/>
  <c r="AG71" i="5" a="1"/>
  <c r="AG71" i="5" s="1"/>
  <c r="AG136" i="5" s="1" a="1"/>
  <c r="AG136" i="5" s="1"/>
  <c r="AG64" i="5" a="1"/>
  <c r="AG64" i="5" s="1"/>
  <c r="AG129" i="5" s="1" a="1"/>
  <c r="AG129" i="5" s="1"/>
  <c r="AG25" i="1"/>
  <c r="AH40" i="5"/>
  <c r="AH75" i="5" s="1" a="1"/>
  <c r="AH75" i="5" s="1"/>
  <c r="AH140" i="5" s="1" a="1"/>
  <c r="AH140" i="5" s="1"/>
  <c r="AH67" i="1" s="1"/>
  <c r="AH48" i="26" s="1"/>
  <c r="AG56" i="5" a="1"/>
  <c r="AG56" i="5" s="1"/>
  <c r="AG121" i="5" s="1" a="1"/>
  <c r="AG121" i="5" s="1"/>
  <c r="AF49" i="1"/>
  <c r="AF28" i="26" s="1"/>
  <c r="AF85" i="26" s="1"/>
  <c r="AF55" i="1"/>
  <c r="AF35" i="26" s="1"/>
  <c r="AF16" i="15"/>
  <c r="AF15" i="16"/>
  <c r="AF14" i="14"/>
  <c r="AF14" i="18"/>
  <c r="AF14" i="24"/>
  <c r="AF14" i="25"/>
  <c r="AF14" i="22"/>
  <c r="AJ40" i="12"/>
  <c r="AI56" i="12" a="1"/>
  <c r="AI56" i="12" s="1"/>
  <c r="AI121" i="12" s="1" a="1"/>
  <c r="AI121" i="12" s="1"/>
  <c r="AI64" i="12" a="1"/>
  <c r="AI64" i="12" s="1"/>
  <c r="AI129" i="12" s="1" a="1"/>
  <c r="AI129" i="12" s="1"/>
  <c r="AI73" i="12" a="1"/>
  <c r="AI73" i="12" s="1"/>
  <c r="AI138" i="12" s="1" a="1"/>
  <c r="AI138" i="12" s="1"/>
  <c r="AI71" i="12" a="1"/>
  <c r="AI71" i="12" s="1"/>
  <c r="AI136" i="12" s="1" a="1"/>
  <c r="AI136" i="12" s="1"/>
  <c r="AI63" i="12" a="1"/>
  <c r="AI63" i="12" s="1"/>
  <c r="AI128" i="12" s="1" a="1"/>
  <c r="AI128" i="12" s="1"/>
  <c r="AI57" i="12" a="1"/>
  <c r="AI57" i="12" s="1"/>
  <c r="AI122" i="12" s="1" a="1"/>
  <c r="AI122" i="12" s="1"/>
  <c r="AC92" i="15"/>
  <c r="AF26" i="26" l="1"/>
  <c r="AE44" i="26"/>
  <c r="AE95" i="26"/>
  <c r="AE130" i="26" s="1"/>
  <c r="AE134" i="26"/>
  <c r="AF40" i="26"/>
  <c r="AF86" i="26"/>
  <c r="AF67" i="26"/>
  <c r="AH93" i="26"/>
  <c r="AH106" i="26"/>
  <c r="AC137" i="26"/>
  <c r="AF84" i="26"/>
  <c r="AF117" i="26"/>
  <c r="AF90" i="26"/>
  <c r="AF103" i="26"/>
  <c r="AF108" i="26" s="1"/>
  <c r="AF131" i="26" s="1"/>
  <c r="AF128" i="26"/>
  <c r="AF49" i="26"/>
  <c r="AE128" i="26"/>
  <c r="AE26" i="29" s="1"/>
  <c r="AE36" i="29" s="1"/>
  <c r="AE49" i="26"/>
  <c r="AE118" i="26"/>
  <c r="AE119" i="26" s="1"/>
  <c r="AF31" i="26"/>
  <c r="AF83" i="26"/>
  <c r="AF116" i="26"/>
  <c r="AD138" i="26"/>
  <c r="AD123" i="26"/>
  <c r="AD127" i="26" s="1"/>
  <c r="AD132" i="26" s="1"/>
  <c r="AD30" i="16"/>
  <c r="AD133" i="26"/>
  <c r="AE68" i="26"/>
  <c r="AE76" i="26" s="1"/>
  <c r="AE129" i="26" s="1"/>
  <c r="AF70" i="26"/>
  <c r="AF71" i="26"/>
  <c r="AF64" i="26"/>
  <c r="AF74" i="26"/>
  <c r="AF66" i="26"/>
  <c r="AF73" i="26"/>
  <c r="AF135" i="26" s="1"/>
  <c r="AF65" i="26"/>
  <c r="AC25" i="29"/>
  <c r="AC27" i="29"/>
  <c r="AC37" i="29" s="1"/>
  <c r="AC80" i="29" s="1"/>
  <c r="AC81" i="29" s="1"/>
  <c r="AJ75" i="12" a="1"/>
  <c r="AJ75" i="12" s="1"/>
  <c r="AJ140" i="12" s="1" a="1"/>
  <c r="AJ140" i="12" s="1"/>
  <c r="AB81" i="29"/>
  <c r="AD28" i="29"/>
  <c r="AD47" i="29" s="1"/>
  <c r="AD91" i="29" s="1"/>
  <c r="AD92" i="29" s="1"/>
  <c r="AJ124" i="12" a="1"/>
  <c r="AJ124" i="12" s="1"/>
  <c r="AJ132" i="12" a="1"/>
  <c r="AJ132" i="12" s="1"/>
  <c r="AJ131" i="12" a="1"/>
  <c r="AJ131" i="12" s="1"/>
  <c r="AJ123" i="12" a="1"/>
  <c r="AJ123" i="12" s="1"/>
  <c r="AS57" i="14"/>
  <c r="AT57" i="14"/>
  <c r="AJ72" i="12" a="1"/>
  <c r="AJ72" i="12" s="1"/>
  <c r="AJ137" i="12" s="1" a="1"/>
  <c r="AJ137" i="12" s="1"/>
  <c r="AH72" i="5" a="1"/>
  <c r="AH72" i="5" s="1"/>
  <c r="AH137" i="5" s="1" a="1"/>
  <c r="AH137" i="5" s="1"/>
  <c r="AH131" i="5" a="1"/>
  <c r="AH131" i="5" s="1"/>
  <c r="AH58" i="1" s="1"/>
  <c r="AH38" i="26" s="1"/>
  <c r="AH104" i="26" s="1"/>
  <c r="AH132" i="5" a="1"/>
  <c r="AH132" i="5" s="1"/>
  <c r="AH59" i="1" s="1"/>
  <c r="AH39" i="26" s="1"/>
  <c r="AH105" i="26" s="1"/>
  <c r="AH123" i="5" a="1"/>
  <c r="AH123" i="5" s="1"/>
  <c r="AH50" i="1" s="1"/>
  <c r="AH29" i="26" s="1"/>
  <c r="AH121" i="26" s="1"/>
  <c r="AH36" i="16" s="1"/>
  <c r="AH124" i="5" a="1"/>
  <c r="AH124" i="5" s="1"/>
  <c r="AH51" i="1" s="1"/>
  <c r="AH30" i="26" s="1"/>
  <c r="AH122" i="26" s="1"/>
  <c r="AH37" i="16" s="1"/>
  <c r="AG63" i="1"/>
  <c r="AG44" i="26" s="1"/>
  <c r="AG65" i="1"/>
  <c r="AG46" i="26" s="1"/>
  <c r="AG64" i="1"/>
  <c r="AG45" i="26" s="1"/>
  <c r="T78" i="29"/>
  <c r="T83" i="29" s="1"/>
  <c r="T85" i="29" s="1"/>
  <c r="T39" i="29" s="1"/>
  <c r="V57" i="14"/>
  <c r="AL57" i="14"/>
  <c r="AX57" i="14"/>
  <c r="AQ57" i="14"/>
  <c r="BA57" i="14"/>
  <c r="AG57" i="14"/>
  <c r="AE57" i="14"/>
  <c r="AP57" i="14"/>
  <c r="AH57" i="14"/>
  <c r="AO57" i="14"/>
  <c r="AI57" i="14"/>
  <c r="BG57" i="14"/>
  <c r="AK57" i="14"/>
  <c r="AZ57" i="14"/>
  <c r="W57" i="14"/>
  <c r="X57" i="14"/>
  <c r="BH57" i="14"/>
  <c r="Q57" i="14"/>
  <c r="AM57" i="14"/>
  <c r="S57" i="14"/>
  <c r="AW57" i="14"/>
  <c r="AC57" i="14"/>
  <c r="AV57" i="14"/>
  <c r="L57" i="14"/>
  <c r="R57" i="14"/>
  <c r="P57" i="14"/>
  <c r="U57" i="14"/>
  <c r="BD57" i="14"/>
  <c r="AJ57" i="14"/>
  <c r="O57" i="14"/>
  <c r="AR57" i="14"/>
  <c r="Y57" i="14"/>
  <c r="N57" i="14"/>
  <c r="BE57" i="14"/>
  <c r="AB57" i="14"/>
  <c r="Z57" i="14"/>
  <c r="BC57" i="14"/>
  <c r="BB57" i="14"/>
  <c r="BF57" i="14"/>
  <c r="AU57" i="14"/>
  <c r="AA57" i="14"/>
  <c r="T57" i="14"/>
  <c r="AN57" i="14"/>
  <c r="AY57" i="14"/>
  <c r="M57" i="14"/>
  <c r="AD57" i="14"/>
  <c r="AF57" i="14"/>
  <c r="AE29" i="29"/>
  <c r="AE60" i="29" s="1"/>
  <c r="AG15" i="29"/>
  <c r="AG15" i="26"/>
  <c r="AG62" i="26" s="1"/>
  <c r="AE17" i="26"/>
  <c r="AE17" i="29"/>
  <c r="AC106" i="29"/>
  <c r="AB43" i="22"/>
  <c r="AB74" i="29"/>
  <c r="AF16" i="26"/>
  <c r="AF16" i="29"/>
  <c r="AF146" i="5" a="1"/>
  <c r="AF146" i="5" s="1"/>
  <c r="AG43" i="5"/>
  <c r="AE155" i="1"/>
  <c r="AE83" i="15" s="1"/>
  <c r="AD72" i="29"/>
  <c r="AJ42" i="12"/>
  <c r="AG66" i="1"/>
  <c r="AG47" i="26" s="1"/>
  <c r="AC31" i="18"/>
  <c r="AD157" i="1"/>
  <c r="AD31" i="18" s="1"/>
  <c r="AE156" i="1"/>
  <c r="AE30" i="18" s="1"/>
  <c r="AH42" i="5"/>
  <c r="AE16" i="18"/>
  <c r="AE16" i="25"/>
  <c r="AE16" i="14"/>
  <c r="AE16" i="24"/>
  <c r="AE17" i="16"/>
  <c r="AE16" i="22"/>
  <c r="AE18" i="15"/>
  <c r="AF28" i="1"/>
  <c r="AH147" i="12" a="1"/>
  <c r="AH147" i="12" s="1"/>
  <c r="M351" i="1"/>
  <c r="H352" i="1"/>
  <c r="R351" i="1"/>
  <c r="N351" i="1"/>
  <c r="T351" i="1"/>
  <c r="S351" i="1"/>
  <c r="P351" i="1"/>
  <c r="O351" i="1"/>
  <c r="Q351" i="1"/>
  <c r="J350" i="1"/>
  <c r="AG57" i="1"/>
  <c r="AG37" i="26" s="1"/>
  <c r="AG89" i="26" s="1"/>
  <c r="AH74" i="5" a="1"/>
  <c r="AH74" i="5" s="1"/>
  <c r="AH139" i="5" s="1" a="1"/>
  <c r="AH139" i="5" s="1"/>
  <c r="AJ55" i="12" a="1"/>
  <c r="AJ55" i="12" s="1"/>
  <c r="AJ120" i="12" s="1" a="1"/>
  <c r="AJ120" i="12" s="1"/>
  <c r="AJ74" i="12" a="1"/>
  <c r="AJ74" i="12" s="1"/>
  <c r="AJ139" i="12" s="1" a="1"/>
  <c r="AJ139" i="12" s="1"/>
  <c r="AH65" i="5" a="1"/>
  <c r="AH65" i="5" s="1"/>
  <c r="AH130" i="5" s="1" a="1"/>
  <c r="AH130" i="5" s="1"/>
  <c r="AJ65" i="12" a="1"/>
  <c r="AJ65" i="12" s="1"/>
  <c r="AJ130" i="12" s="1" a="1"/>
  <c r="AJ130" i="12" s="1"/>
  <c r="AD85" i="15"/>
  <c r="AF193" i="15" a="1"/>
  <c r="AF193" i="15" s="1"/>
  <c r="AI43" i="12"/>
  <c r="AI146" i="12" s="1" a="1"/>
  <c r="AI146" i="12" s="1"/>
  <c r="AG27" i="1"/>
  <c r="AF147" i="5" a="1"/>
  <c r="AF147" i="5" s="1"/>
  <c r="AH71" i="5" a="1"/>
  <c r="AH71" i="5" s="1"/>
  <c r="AH136" i="5" s="1" a="1"/>
  <c r="AH136" i="5" s="1"/>
  <c r="AH55" i="5" a="1"/>
  <c r="AH55" i="5" s="1"/>
  <c r="AH120" i="5" s="1" a="1"/>
  <c r="AH120" i="5" s="1"/>
  <c r="AH63" i="5" a="1"/>
  <c r="AH63" i="5" s="1"/>
  <c r="AH128" i="5" s="1" a="1"/>
  <c r="AH128" i="5" s="1"/>
  <c r="AH57" i="5" a="1"/>
  <c r="AH57" i="5" s="1"/>
  <c r="AH122" i="5" s="1" a="1"/>
  <c r="AH122" i="5" s="1"/>
  <c r="AH73" i="5" a="1"/>
  <c r="AH73" i="5" s="1"/>
  <c r="AH138" i="5" s="1" a="1"/>
  <c r="AH138" i="5" s="1"/>
  <c r="AH56" i="5" a="1"/>
  <c r="AH56" i="5" s="1"/>
  <c r="AH121" i="5" s="1" a="1"/>
  <c r="AH121" i="5" s="1"/>
  <c r="AH64" i="5" a="1"/>
  <c r="AH64" i="5" s="1"/>
  <c r="AH129" i="5" s="1" a="1"/>
  <c r="AH129" i="5" s="1"/>
  <c r="AH25" i="1"/>
  <c r="AI40" i="5"/>
  <c r="AI75" i="5" s="1" a="1"/>
  <c r="AI75" i="5" s="1"/>
  <c r="AI140" i="5" s="1" a="1"/>
  <c r="AI140" i="5" s="1"/>
  <c r="AI67" i="1" s="1"/>
  <c r="AI48" i="26" s="1"/>
  <c r="AG48" i="1"/>
  <c r="AG27" i="26" s="1"/>
  <c r="AG55" i="1"/>
  <c r="AG35" i="26" s="1"/>
  <c r="AG14" i="14"/>
  <c r="AG14" i="18"/>
  <c r="AG14" i="22"/>
  <c r="AG14" i="24"/>
  <c r="AG14" i="25"/>
  <c r="AG15" i="16"/>
  <c r="AG16" i="15"/>
  <c r="AG56" i="1"/>
  <c r="AG36" i="26" s="1"/>
  <c r="AG102" i="26" s="1"/>
  <c r="AG47" i="1"/>
  <c r="AG49" i="1"/>
  <c r="AG28" i="26" s="1"/>
  <c r="AG85" i="26" s="1"/>
  <c r="AF15" i="18"/>
  <c r="AF15" i="25"/>
  <c r="AF17" i="15"/>
  <c r="AF16" i="16"/>
  <c r="AF15" i="22"/>
  <c r="AF15" i="24"/>
  <c r="AF15" i="14"/>
  <c r="AK40" i="12"/>
  <c r="AJ56" i="12" a="1"/>
  <c r="AJ56" i="12" s="1"/>
  <c r="AJ121" i="12" s="1" a="1"/>
  <c r="AJ121" i="12" s="1"/>
  <c r="AJ64" i="12" a="1"/>
  <c r="AJ64" i="12" s="1"/>
  <c r="AJ129" i="12" s="1" a="1"/>
  <c r="AJ129" i="12" s="1"/>
  <c r="AJ71" i="12" a="1"/>
  <c r="AJ71" i="12" s="1"/>
  <c r="AJ136" i="12" s="1" a="1"/>
  <c r="AJ136" i="12" s="1"/>
  <c r="AJ73" i="12" a="1"/>
  <c r="AJ73" i="12" s="1"/>
  <c r="AJ138" i="12" s="1" a="1"/>
  <c r="AJ138" i="12" s="1"/>
  <c r="AJ63" i="12" a="1"/>
  <c r="AJ63" i="12" s="1"/>
  <c r="AJ128" i="12" s="1" a="1"/>
  <c r="AJ128" i="12" s="1"/>
  <c r="AJ57" i="12" a="1"/>
  <c r="AJ57" i="12" s="1"/>
  <c r="AJ122" i="12" s="1" a="1"/>
  <c r="AJ122" i="12" s="1"/>
  <c r="AC43" i="22"/>
  <c r="AD92" i="15"/>
  <c r="AG26" i="26" l="1"/>
  <c r="AF87" i="26"/>
  <c r="AF95" i="26" s="1"/>
  <c r="AF130" i="26" s="1"/>
  <c r="AF134" i="26"/>
  <c r="AG90" i="26"/>
  <c r="AG103" i="26"/>
  <c r="AG108" i="26" s="1"/>
  <c r="AG131" i="26" s="1"/>
  <c r="AG128" i="26"/>
  <c r="AG49" i="26"/>
  <c r="AI93" i="26"/>
  <c r="AI106" i="26"/>
  <c r="AG40" i="26"/>
  <c r="AG86" i="26"/>
  <c r="AG67" i="26"/>
  <c r="AG84" i="26"/>
  <c r="AG117" i="26"/>
  <c r="AE138" i="26"/>
  <c r="AF118" i="26"/>
  <c r="AF119" i="26" s="1"/>
  <c r="AG31" i="26"/>
  <c r="AG83" i="26"/>
  <c r="AG116" i="26"/>
  <c r="AD25" i="29"/>
  <c r="AE123" i="26"/>
  <c r="AE30" i="16"/>
  <c r="AE133" i="26"/>
  <c r="AD137" i="26"/>
  <c r="AG70" i="26"/>
  <c r="AG71" i="26"/>
  <c r="AG64" i="26"/>
  <c r="AG74" i="26"/>
  <c r="AG66" i="26"/>
  <c r="AG65" i="26"/>
  <c r="AG73" i="26"/>
  <c r="AG135" i="26" s="1"/>
  <c r="AF68" i="26"/>
  <c r="AF76" i="26" s="1"/>
  <c r="AF129" i="26" s="1"/>
  <c r="T40" i="29"/>
  <c r="T41" i="29" s="1"/>
  <c r="U35" i="29" s="1"/>
  <c r="U38" i="29" s="1"/>
  <c r="AK75" i="12" a="1"/>
  <c r="AK75" i="12" s="1"/>
  <c r="AK140" i="12" s="1" a="1"/>
  <c r="AK140" i="12" s="1"/>
  <c r="AE28" i="29"/>
  <c r="AE47" i="29" s="1"/>
  <c r="AE91" i="29" s="1"/>
  <c r="AE92" i="29" s="1"/>
  <c r="AD27" i="29"/>
  <c r="AD37" i="29" s="1"/>
  <c r="AD80" i="29" s="1"/>
  <c r="AD81" i="29" s="1"/>
  <c r="AK131" i="12" a="1"/>
  <c r="AK131" i="12" s="1"/>
  <c r="AK123" i="12" a="1"/>
  <c r="AK123" i="12" s="1"/>
  <c r="AK124" i="12" a="1"/>
  <c r="AK124" i="12" s="1"/>
  <c r="AK132" i="12" a="1"/>
  <c r="AK132" i="12" s="1"/>
  <c r="AK72" i="12" a="1"/>
  <c r="AK72" i="12" s="1"/>
  <c r="AK137" i="12" s="1" a="1"/>
  <c r="AK137" i="12" s="1"/>
  <c r="AI72" i="5" a="1"/>
  <c r="AI72" i="5" s="1"/>
  <c r="AI137" i="5" s="1" a="1"/>
  <c r="AI137" i="5" s="1"/>
  <c r="AI123" i="5" a="1"/>
  <c r="AI123" i="5" s="1"/>
  <c r="AI50" i="1" s="1"/>
  <c r="AI29" i="26" s="1"/>
  <c r="AI121" i="26" s="1"/>
  <c r="AI36" i="16" s="1"/>
  <c r="AI131" i="5" a="1"/>
  <c r="AI131" i="5" s="1"/>
  <c r="AI58" i="1" s="1"/>
  <c r="AI38" i="26" s="1"/>
  <c r="AI104" i="26" s="1"/>
  <c r="AI124" i="5" a="1"/>
  <c r="AI124" i="5" s="1"/>
  <c r="AI51" i="1" s="1"/>
  <c r="AI30" i="26" s="1"/>
  <c r="AI122" i="26" s="1"/>
  <c r="AI37" i="16" s="1"/>
  <c r="AI132" i="5" a="1"/>
  <c r="AI132" i="5" s="1"/>
  <c r="AI59" i="1" s="1"/>
  <c r="AI39" i="26" s="1"/>
  <c r="AI105" i="26" s="1"/>
  <c r="AF26" i="29"/>
  <c r="AF36" i="29" s="1"/>
  <c r="AH65" i="1"/>
  <c r="AH46" i="26" s="1"/>
  <c r="AH64" i="1"/>
  <c r="AH45" i="26" s="1"/>
  <c r="U58" i="14"/>
  <c r="BB58" i="14"/>
  <c r="AI58" i="14"/>
  <c r="O58" i="14"/>
  <c r="BE58" i="14"/>
  <c r="Z58" i="14"/>
  <c r="R58" i="14"/>
  <c r="M58" i="14"/>
  <c r="AY58" i="14"/>
  <c r="X58" i="14"/>
  <c r="AJ58" i="14"/>
  <c r="AD58" i="14"/>
  <c r="AZ58" i="14"/>
  <c r="AP58" i="14"/>
  <c r="AU58" i="14"/>
  <c r="AW58" i="14"/>
  <c r="BC58" i="14"/>
  <c r="L58" i="14"/>
  <c r="AH58" i="14"/>
  <c r="BG58" i="14"/>
  <c r="N58" i="14"/>
  <c r="Q58" i="14"/>
  <c r="AC58" i="14"/>
  <c r="AS58" i="14"/>
  <c r="S58" i="14"/>
  <c r="AN58" i="14"/>
  <c r="AA58" i="14"/>
  <c r="AX58" i="14"/>
  <c r="BH58" i="14"/>
  <c r="AB58" i="14"/>
  <c r="T58" i="14"/>
  <c r="V58" i="14"/>
  <c r="AK58" i="14"/>
  <c r="AV58" i="14"/>
  <c r="Y58" i="14"/>
  <c r="AQ58" i="14"/>
  <c r="AT58" i="14"/>
  <c r="AF58" i="14"/>
  <c r="AL58" i="14"/>
  <c r="AG58" i="14"/>
  <c r="BF58" i="14"/>
  <c r="AO58" i="14"/>
  <c r="AM58" i="14"/>
  <c r="BD58" i="14"/>
  <c r="P58" i="14"/>
  <c r="W58" i="14"/>
  <c r="BA58" i="14"/>
  <c r="AE58" i="14"/>
  <c r="AR58" i="14"/>
  <c r="AF29" i="29"/>
  <c r="AF60" i="29" s="1"/>
  <c r="AH15" i="29"/>
  <c r="AH15" i="26"/>
  <c r="AH62" i="26" s="1"/>
  <c r="AB106" i="29"/>
  <c r="AF17" i="26"/>
  <c r="AF17" i="29"/>
  <c r="AG16" i="26"/>
  <c r="AG16" i="29"/>
  <c r="AF155" i="1"/>
  <c r="AF83" i="15" s="1"/>
  <c r="AH43" i="5"/>
  <c r="AG146" i="5" a="1"/>
  <c r="AG146" i="5" s="1"/>
  <c r="AK42" i="12"/>
  <c r="AH66" i="1"/>
  <c r="AH47" i="26" s="1"/>
  <c r="AD159" i="1"/>
  <c r="AF156" i="1"/>
  <c r="AF30" i="18" s="1"/>
  <c r="AF123" i="1"/>
  <c r="AF127" i="1" s="1"/>
  <c r="AF129" i="1" s="1"/>
  <c r="AI42" i="5"/>
  <c r="AF16" i="14"/>
  <c r="AF16" i="24"/>
  <c r="AF16" i="25"/>
  <c r="AF16" i="18"/>
  <c r="AF18" i="15"/>
  <c r="AF16" i="22"/>
  <c r="AF17" i="16"/>
  <c r="AI147" i="12" a="1"/>
  <c r="AI147" i="12" s="1"/>
  <c r="AG28" i="1"/>
  <c r="Q352" i="1"/>
  <c r="R352" i="1"/>
  <c r="H353" i="1"/>
  <c r="S352" i="1"/>
  <c r="P352" i="1"/>
  <c r="O352" i="1"/>
  <c r="N352" i="1"/>
  <c r="M352" i="1"/>
  <c r="J351" i="1"/>
  <c r="AI74" i="5" a="1"/>
  <c r="AI74" i="5" s="1"/>
  <c r="AI139" i="5" s="1" a="1"/>
  <c r="AI139" i="5" s="1"/>
  <c r="AH57" i="1"/>
  <c r="AH37" i="26" s="1"/>
  <c r="AH89" i="26" s="1"/>
  <c r="AK55" i="12" a="1"/>
  <c r="AK55" i="12" s="1"/>
  <c r="AK120" i="12" s="1" a="1"/>
  <c r="AK120" i="12" s="1"/>
  <c r="AK74" i="12" a="1"/>
  <c r="AK74" i="12" s="1"/>
  <c r="AK139" i="12" s="1" a="1"/>
  <c r="AK139" i="12" s="1"/>
  <c r="AI65" i="5" a="1"/>
  <c r="AI65" i="5" s="1"/>
  <c r="AI130" i="5" s="1" a="1"/>
  <c r="AI130" i="5" s="1"/>
  <c r="AK65" i="12" a="1"/>
  <c r="AK65" i="12" s="1"/>
  <c r="AK130" i="12" s="1" a="1"/>
  <c r="AK130" i="12" s="1"/>
  <c r="AG193" i="15" a="1"/>
  <c r="AG193" i="15" s="1"/>
  <c r="AE157" i="1"/>
  <c r="AG15" i="22"/>
  <c r="AJ43" i="12"/>
  <c r="AJ146" i="12" s="1" a="1"/>
  <c r="AJ146" i="12" s="1"/>
  <c r="AG17" i="15"/>
  <c r="AG15" i="25"/>
  <c r="AG15" i="18"/>
  <c r="AG15" i="24"/>
  <c r="AG16" i="16"/>
  <c r="AG15" i="14"/>
  <c r="AH27" i="1"/>
  <c r="AE123" i="1"/>
  <c r="AE127" i="1" s="1"/>
  <c r="AE129" i="1" s="1"/>
  <c r="AG147" i="5" a="1"/>
  <c r="AG147" i="5" s="1"/>
  <c r="AH15" i="16"/>
  <c r="AH16" i="15"/>
  <c r="AH14" i="22"/>
  <c r="AH14" i="18"/>
  <c r="AH14" i="14"/>
  <c r="AH14" i="25"/>
  <c r="AH14" i="24"/>
  <c r="AH48" i="1"/>
  <c r="AH27" i="26" s="1"/>
  <c r="AI57" i="5" a="1"/>
  <c r="AI57" i="5" s="1"/>
  <c r="AI122" i="5" s="1" a="1"/>
  <c r="AI122" i="5" s="1"/>
  <c r="AI63" i="5" a="1"/>
  <c r="AI63" i="5" s="1"/>
  <c r="AI128" i="5" s="1" a="1"/>
  <c r="AI128" i="5" s="1"/>
  <c r="AI73" i="5" a="1"/>
  <c r="AI73" i="5" s="1"/>
  <c r="AI138" i="5" s="1" a="1"/>
  <c r="AI138" i="5" s="1"/>
  <c r="AI64" i="5" a="1"/>
  <c r="AI64" i="5" s="1"/>
  <c r="AI129" i="5" s="1" a="1"/>
  <c r="AI129" i="5" s="1"/>
  <c r="AI71" i="5" a="1"/>
  <c r="AI71" i="5" s="1"/>
  <c r="AI136" i="5" s="1" a="1"/>
  <c r="AI136" i="5" s="1"/>
  <c r="AJ40" i="5"/>
  <c r="AJ75" i="5" s="1" a="1"/>
  <c r="AJ75" i="5" s="1"/>
  <c r="AJ140" i="5" s="1" a="1"/>
  <c r="AJ140" i="5" s="1"/>
  <c r="AJ67" i="1" s="1"/>
  <c r="AJ48" i="26" s="1"/>
  <c r="AI25" i="1"/>
  <c r="AI55" i="5" a="1"/>
  <c r="AI55" i="5" s="1"/>
  <c r="AI120" i="5" s="1" a="1"/>
  <c r="AI120" i="5" s="1"/>
  <c r="AI56" i="5" a="1"/>
  <c r="AI56" i="5" s="1"/>
  <c r="AI121" i="5" s="1" a="1"/>
  <c r="AI121" i="5" s="1"/>
  <c r="AH56" i="1"/>
  <c r="AH36" i="26" s="1"/>
  <c r="AH102" i="26" s="1"/>
  <c r="AH49" i="1"/>
  <c r="AH28" i="26" s="1"/>
  <c r="AH85" i="26" s="1"/>
  <c r="AH55" i="1"/>
  <c r="AH35" i="26" s="1"/>
  <c r="AH47" i="1"/>
  <c r="AL40" i="12"/>
  <c r="AK73" i="12" a="1"/>
  <c r="AK73" i="12" s="1"/>
  <c r="AK138" i="12" s="1" a="1"/>
  <c r="AK138" i="12" s="1"/>
  <c r="AK63" i="12" a="1"/>
  <c r="AK63" i="12" s="1"/>
  <c r="AK128" i="12" s="1" a="1"/>
  <c r="AK128" i="12" s="1"/>
  <c r="AK57" i="12" a="1"/>
  <c r="AK57" i="12" s="1"/>
  <c r="AK122" i="12" s="1" a="1"/>
  <c r="AK122" i="12" s="1"/>
  <c r="AK56" i="12" a="1"/>
  <c r="AK56" i="12" s="1"/>
  <c r="AK121" i="12" s="1" a="1"/>
  <c r="AK121" i="12" s="1"/>
  <c r="AK71" i="12" a="1"/>
  <c r="AK71" i="12" s="1"/>
  <c r="AK136" i="12" s="1" a="1"/>
  <c r="AK136" i="12" s="1"/>
  <c r="AK64" i="12" a="1"/>
  <c r="AK64" i="12" s="1"/>
  <c r="AK129" i="12" s="1" a="1"/>
  <c r="AK129" i="12" s="1"/>
  <c r="AH26" i="26" l="1"/>
  <c r="AG87" i="26"/>
  <c r="AG95" i="26" s="1"/>
  <c r="AG130" i="26" s="1"/>
  <c r="AG134" i="26"/>
  <c r="AH40" i="26"/>
  <c r="AH67" i="26"/>
  <c r="AH86" i="26"/>
  <c r="AJ93" i="26"/>
  <c r="AJ106" i="26"/>
  <c r="AH84" i="26"/>
  <c r="AH117" i="26"/>
  <c r="AH90" i="26"/>
  <c r="AH103" i="26"/>
  <c r="AH108" i="26" s="1"/>
  <c r="AH131" i="26" s="1"/>
  <c r="AF123" i="26"/>
  <c r="AF127" i="26" s="1"/>
  <c r="AF132" i="26" s="1"/>
  <c r="AF30" i="16"/>
  <c r="AF133" i="26"/>
  <c r="AE127" i="26"/>
  <c r="AE132" i="26" s="1"/>
  <c r="AE137" i="26"/>
  <c r="AG118" i="26"/>
  <c r="AG119" i="26" s="1"/>
  <c r="AH31" i="26"/>
  <c r="AH83" i="26"/>
  <c r="AH116" i="26"/>
  <c r="AF138" i="26"/>
  <c r="AH70" i="26"/>
  <c r="AH66" i="26"/>
  <c r="AH73" i="26"/>
  <c r="AH135" i="26" s="1"/>
  <c r="AH64" i="26"/>
  <c r="AH74" i="26"/>
  <c r="AH71" i="26"/>
  <c r="AH65" i="26"/>
  <c r="AG68" i="26"/>
  <c r="AG76" i="26" s="1"/>
  <c r="AG129" i="26" s="1"/>
  <c r="T46" i="29"/>
  <c r="U78" i="29"/>
  <c r="U83" i="29" s="1"/>
  <c r="U85" i="29" s="1"/>
  <c r="U39" i="29" s="1"/>
  <c r="AL75" i="12" a="1"/>
  <c r="AL75" i="12" s="1"/>
  <c r="AL140" i="12" s="1" a="1"/>
  <c r="AL140" i="12" s="1"/>
  <c r="AF28" i="29"/>
  <c r="AF47" i="29" s="1"/>
  <c r="AF91" i="29" s="1"/>
  <c r="AF92" i="29" s="1"/>
  <c r="AE27" i="29"/>
  <c r="AE37" i="29" s="1"/>
  <c r="AE80" i="29" s="1"/>
  <c r="AL124" i="12" a="1"/>
  <c r="AL124" i="12" s="1"/>
  <c r="AL132" i="12" a="1"/>
  <c r="AL132" i="12" s="1"/>
  <c r="AL123" i="12" a="1"/>
  <c r="AL123" i="12" s="1"/>
  <c r="AL131" i="12" a="1"/>
  <c r="AL131" i="12" s="1"/>
  <c r="AL72" i="12" a="1"/>
  <c r="AL72" i="12" s="1"/>
  <c r="AL137" i="12" s="1" a="1"/>
  <c r="AL137" i="12" s="1"/>
  <c r="AJ72" i="5" a="1"/>
  <c r="AJ72" i="5" s="1"/>
  <c r="AJ137" i="5" s="1" a="1"/>
  <c r="AJ137" i="5" s="1"/>
  <c r="AJ131" i="5" a="1"/>
  <c r="AJ131" i="5" s="1"/>
  <c r="AJ58" i="1" s="1"/>
  <c r="AJ38" i="26" s="1"/>
  <c r="AJ104" i="26" s="1"/>
  <c r="AJ123" i="5" a="1"/>
  <c r="AJ123" i="5" s="1"/>
  <c r="AJ50" i="1" s="1"/>
  <c r="AJ29" i="26" s="1"/>
  <c r="AJ121" i="26" s="1"/>
  <c r="AJ36" i="16" s="1"/>
  <c r="AJ124" i="5" a="1"/>
  <c r="AJ124" i="5" s="1"/>
  <c r="AJ51" i="1" s="1"/>
  <c r="AJ30" i="26" s="1"/>
  <c r="AJ122" i="26" s="1"/>
  <c r="AJ37" i="16" s="1"/>
  <c r="AJ132" i="5" a="1"/>
  <c r="AJ132" i="5" s="1"/>
  <c r="AJ59" i="1" s="1"/>
  <c r="AJ39" i="26" s="1"/>
  <c r="AJ105" i="26" s="1"/>
  <c r="AG26" i="29"/>
  <c r="AG36" i="29" s="1"/>
  <c r="AH63" i="1"/>
  <c r="AI65" i="1"/>
  <c r="AI46" i="26" s="1"/>
  <c r="AI64" i="1"/>
  <c r="AI45" i="26" s="1"/>
  <c r="AG29" i="29"/>
  <c r="AG60" i="29" s="1"/>
  <c r="AI15" i="29"/>
  <c r="AI15" i="26"/>
  <c r="AI62" i="26" s="1"/>
  <c r="AD74" i="29"/>
  <c r="AG17" i="26"/>
  <c r="AG17" i="29"/>
  <c r="AH16" i="26"/>
  <c r="AH16" i="29"/>
  <c r="AG17" i="16"/>
  <c r="AI43" i="5"/>
  <c r="AG155" i="1"/>
  <c r="AG83" i="15" s="1"/>
  <c r="AH146" i="5" a="1"/>
  <c r="AH146" i="5" s="1"/>
  <c r="AE72" i="29"/>
  <c r="AF72" i="29"/>
  <c r="AL42" i="12"/>
  <c r="AI66" i="1"/>
  <c r="AI47" i="26" s="1"/>
  <c r="AD43" i="22"/>
  <c r="AG156" i="1"/>
  <c r="AG30" i="18" s="1"/>
  <c r="AJ42" i="5"/>
  <c r="AE159" i="1"/>
  <c r="AE74" i="29" s="1"/>
  <c r="AE31" i="18"/>
  <c r="AG18" i="15"/>
  <c r="AG16" i="22"/>
  <c r="AG16" i="14"/>
  <c r="AG16" i="18"/>
  <c r="AG16" i="24"/>
  <c r="AG16" i="25"/>
  <c r="AJ147" i="12" a="1"/>
  <c r="AJ147" i="12" s="1"/>
  <c r="J352" i="1"/>
  <c r="AH28" i="1"/>
  <c r="O353" i="1"/>
  <c r="N353" i="1"/>
  <c r="M353" i="1"/>
  <c r="Q353" i="1"/>
  <c r="R353" i="1"/>
  <c r="P353" i="1"/>
  <c r="H354" i="1"/>
  <c r="AI57" i="1"/>
  <c r="AI37" i="26" s="1"/>
  <c r="AI89" i="26" s="1"/>
  <c r="AJ74" i="5" a="1"/>
  <c r="AJ74" i="5" s="1"/>
  <c r="AJ139" i="5" s="1" a="1"/>
  <c r="AJ139" i="5" s="1"/>
  <c r="AL55" i="12" a="1"/>
  <c r="AL55" i="12" s="1"/>
  <c r="AL120" i="12" s="1" a="1"/>
  <c r="AL120" i="12" s="1"/>
  <c r="AL74" i="12" a="1"/>
  <c r="AL74" i="12" s="1"/>
  <c r="AL139" i="12" s="1" a="1"/>
  <c r="AL139" i="12" s="1"/>
  <c r="AJ65" i="5" a="1"/>
  <c r="AJ65" i="5" s="1"/>
  <c r="AJ130" i="5" s="1" a="1"/>
  <c r="AJ130" i="5" s="1"/>
  <c r="AL65" i="12" a="1"/>
  <c r="AL65" i="12" s="1"/>
  <c r="AL130" i="12" s="1" a="1"/>
  <c r="AL130" i="12" s="1"/>
  <c r="AE85" i="15"/>
  <c r="AH193" i="15" a="1"/>
  <c r="AH193" i="15" s="1"/>
  <c r="AE92" i="15"/>
  <c r="AH15" i="18"/>
  <c r="AK43" i="12"/>
  <c r="AK146" i="12" s="1" a="1"/>
  <c r="AK146" i="12" s="1"/>
  <c r="AH15" i="14"/>
  <c r="AH16" i="16"/>
  <c r="AH17" i="15"/>
  <c r="AH15" i="25"/>
  <c r="AH15" i="22"/>
  <c r="AH15" i="24"/>
  <c r="AI27" i="1"/>
  <c r="AF157" i="1"/>
  <c r="AI56" i="1"/>
  <c r="AI36" i="26" s="1"/>
  <c r="AI102" i="26" s="1"/>
  <c r="AI47" i="1"/>
  <c r="AI55" i="1"/>
  <c r="AI35" i="26" s="1"/>
  <c r="AI48" i="1"/>
  <c r="AI27" i="26" s="1"/>
  <c r="AH147" i="5" a="1"/>
  <c r="AH147" i="5" s="1"/>
  <c r="AI16" i="15"/>
  <c r="AI15" i="16"/>
  <c r="AI14" i="24"/>
  <c r="AI14" i="18"/>
  <c r="AI14" i="22"/>
  <c r="AI14" i="14"/>
  <c r="AI14" i="25"/>
  <c r="AJ64" i="5" a="1"/>
  <c r="AJ64" i="5" s="1"/>
  <c r="AJ129" i="5" s="1" a="1"/>
  <c r="AJ129" i="5" s="1"/>
  <c r="AJ55" i="5" a="1"/>
  <c r="AJ55" i="5" s="1"/>
  <c r="AJ120" i="5" s="1" a="1"/>
  <c r="AJ120" i="5" s="1"/>
  <c r="AK40" i="5"/>
  <c r="AK75" i="5" s="1" a="1"/>
  <c r="AK75" i="5" s="1"/>
  <c r="AK140" i="5" s="1" a="1"/>
  <c r="AK140" i="5" s="1"/>
  <c r="AK67" i="1" s="1"/>
  <c r="AK48" i="26" s="1"/>
  <c r="AJ73" i="5" a="1"/>
  <c r="AJ73" i="5" s="1"/>
  <c r="AJ138" i="5" s="1" a="1"/>
  <c r="AJ138" i="5" s="1"/>
  <c r="AJ63" i="5" a="1"/>
  <c r="AJ63" i="5" s="1"/>
  <c r="AJ128" i="5" s="1" a="1"/>
  <c r="AJ128" i="5" s="1"/>
  <c r="AJ57" i="5" a="1"/>
  <c r="AJ57" i="5" s="1"/>
  <c r="AJ122" i="5" s="1" a="1"/>
  <c r="AJ122" i="5" s="1"/>
  <c r="AJ71" i="5" a="1"/>
  <c r="AJ71" i="5" s="1"/>
  <c r="AJ136" i="5" s="1" a="1"/>
  <c r="AJ136" i="5" s="1"/>
  <c r="AJ25" i="1"/>
  <c r="AJ56" i="5" a="1"/>
  <c r="AJ56" i="5" s="1"/>
  <c r="AJ121" i="5" s="1" a="1"/>
  <c r="AJ121" i="5" s="1"/>
  <c r="AI49" i="1"/>
  <c r="AI28" i="26" s="1"/>
  <c r="AI85" i="26" s="1"/>
  <c r="AM40" i="12"/>
  <c r="AL57" i="12" a="1"/>
  <c r="AL57" i="12" s="1"/>
  <c r="AL122" i="12" s="1" a="1"/>
  <c r="AL122" i="12" s="1"/>
  <c r="AL56" i="12" a="1"/>
  <c r="AL56" i="12" s="1"/>
  <c r="AL121" i="12" s="1" a="1"/>
  <c r="AL121" i="12" s="1"/>
  <c r="AL64" i="12" a="1"/>
  <c r="AL64" i="12" s="1"/>
  <c r="AL129" i="12" s="1" a="1"/>
  <c r="AL129" i="12" s="1"/>
  <c r="AL71" i="12" a="1"/>
  <c r="AL71" i="12" s="1"/>
  <c r="AL136" i="12" s="1" a="1"/>
  <c r="AL136" i="12" s="1"/>
  <c r="AL73" i="12" a="1"/>
  <c r="AL73" i="12" s="1"/>
  <c r="AL138" i="12" s="1" a="1"/>
  <c r="AL138" i="12" s="1"/>
  <c r="AL63" i="12" a="1"/>
  <c r="AL63" i="12" s="1"/>
  <c r="AL128" i="12" s="1" a="1"/>
  <c r="AL128" i="12" s="1"/>
  <c r="AI26" i="26" l="1"/>
  <c r="AH44" i="26"/>
  <c r="AH87" i="26"/>
  <c r="AH95" i="26"/>
  <c r="AH130" i="26" s="1"/>
  <c r="AI40" i="26"/>
  <c r="AI86" i="26"/>
  <c r="AI67" i="26"/>
  <c r="AF137" i="26"/>
  <c r="AI84" i="26"/>
  <c r="AI117" i="26"/>
  <c r="AF25" i="29"/>
  <c r="AE25" i="29"/>
  <c r="AH134" i="26"/>
  <c r="AK93" i="26"/>
  <c r="AK106" i="26"/>
  <c r="AI90" i="26"/>
  <c r="AI103" i="26"/>
  <c r="AI108" i="26" s="1"/>
  <c r="AI131" i="26" s="1"/>
  <c r="AH128" i="26"/>
  <c r="AH26" i="29" s="1"/>
  <c r="AH36" i="29" s="1"/>
  <c r="AH49" i="26"/>
  <c r="AG138" i="26"/>
  <c r="AG123" i="26"/>
  <c r="AG30" i="16"/>
  <c r="AG133" i="26"/>
  <c r="AI31" i="26"/>
  <c r="AI83" i="26"/>
  <c r="AI116" i="26"/>
  <c r="AI118" i="26" s="1"/>
  <c r="AH118" i="26"/>
  <c r="AH119" i="26" s="1"/>
  <c r="AI70" i="26"/>
  <c r="AI65" i="26"/>
  <c r="AI64" i="26"/>
  <c r="AI66" i="26"/>
  <c r="AI74" i="26"/>
  <c r="AI71" i="26"/>
  <c r="AI73" i="26"/>
  <c r="AI135" i="26" s="1"/>
  <c r="AH68" i="26"/>
  <c r="AH76" i="26" s="1"/>
  <c r="AH129" i="26" s="1"/>
  <c r="U40" i="29"/>
  <c r="U41" i="29" s="1"/>
  <c r="V35" i="29" s="1"/>
  <c r="V38" i="29" s="1"/>
  <c r="AE81" i="29"/>
  <c r="AM75" i="12" a="1"/>
  <c r="AM75" i="12" s="1"/>
  <c r="AM140" i="12" s="1" a="1"/>
  <c r="AM140" i="12" s="1"/>
  <c r="AG28" i="29"/>
  <c r="AG47" i="29" s="1"/>
  <c r="AG91" i="29" s="1"/>
  <c r="AG92" i="29" s="1"/>
  <c r="AF27" i="29"/>
  <c r="AF37" i="29" s="1"/>
  <c r="AF80" i="29" s="1"/>
  <c r="AF81" i="29" s="1"/>
  <c r="AM132" i="12" a="1"/>
  <c r="AM132" i="12" s="1"/>
  <c r="AM131" i="12" a="1"/>
  <c r="AM131" i="12" s="1"/>
  <c r="AM124" i="12" a="1"/>
  <c r="AM124" i="12" s="1"/>
  <c r="AM123" i="12" a="1"/>
  <c r="AM123" i="12" s="1"/>
  <c r="AM72" i="12" a="1"/>
  <c r="AM72" i="12" s="1"/>
  <c r="AM137" i="12" s="1" a="1"/>
  <c r="AM137" i="12" s="1"/>
  <c r="AK72" i="5" a="1"/>
  <c r="AK72" i="5" s="1"/>
  <c r="AK137" i="5" s="1" a="1"/>
  <c r="AK137" i="5" s="1"/>
  <c r="AK132" i="5" a="1"/>
  <c r="AK132" i="5" s="1"/>
  <c r="AK59" i="1" s="1"/>
  <c r="AK39" i="26" s="1"/>
  <c r="AK105" i="26" s="1"/>
  <c r="AK131" i="5" a="1"/>
  <c r="AK131" i="5" s="1"/>
  <c r="AK58" i="1" s="1"/>
  <c r="AK38" i="26" s="1"/>
  <c r="AK104" i="26" s="1"/>
  <c r="AK124" i="5" a="1"/>
  <c r="AK124" i="5" s="1"/>
  <c r="AK51" i="1" s="1"/>
  <c r="AK30" i="26" s="1"/>
  <c r="AK122" i="26" s="1"/>
  <c r="AK37" i="16" s="1"/>
  <c r="AK123" i="5" a="1"/>
  <c r="AK123" i="5" s="1"/>
  <c r="AK50" i="1" s="1"/>
  <c r="AK29" i="26" s="1"/>
  <c r="AK121" i="26" s="1"/>
  <c r="AK36" i="16" s="1"/>
  <c r="AI63" i="1"/>
  <c r="AJ65" i="1"/>
  <c r="AJ46" i="26" s="1"/>
  <c r="AJ64" i="1"/>
  <c r="AJ45" i="26" s="1"/>
  <c r="U59" i="14"/>
  <c r="P59" i="14"/>
  <c r="AZ59" i="14"/>
  <c r="AK59" i="14"/>
  <c r="BB59" i="14"/>
  <c r="AH59" i="14"/>
  <c r="AB59" i="14"/>
  <c r="BC59" i="14"/>
  <c r="N59" i="14"/>
  <c r="AJ59" i="14"/>
  <c r="Y59" i="14"/>
  <c r="AD59" i="14"/>
  <c r="M59" i="14"/>
  <c r="AL59" i="14"/>
  <c r="X59" i="14"/>
  <c r="AT59" i="14"/>
  <c r="AU59" i="14"/>
  <c r="BF59" i="14"/>
  <c r="BG59" i="14"/>
  <c r="AY59" i="14"/>
  <c r="AX59" i="14"/>
  <c r="AE59" i="14"/>
  <c r="AO59" i="14"/>
  <c r="O59" i="14"/>
  <c r="S59" i="14"/>
  <c r="Q59" i="14"/>
  <c r="AQ59" i="14"/>
  <c r="R59" i="14"/>
  <c r="AA59" i="14"/>
  <c r="T59" i="14"/>
  <c r="AN59" i="14"/>
  <c r="AP59" i="14"/>
  <c r="BH59" i="14"/>
  <c r="BE59" i="14"/>
  <c r="AV59" i="14"/>
  <c r="AM59" i="14"/>
  <c r="AI59" i="14"/>
  <c r="W59" i="14"/>
  <c r="AC59" i="14"/>
  <c r="AW59" i="14"/>
  <c r="V59" i="14"/>
  <c r="BD59" i="14"/>
  <c r="AF59" i="14"/>
  <c r="BA59" i="14"/>
  <c r="AG59" i="14"/>
  <c r="Z59" i="14"/>
  <c r="AH29" i="29"/>
  <c r="AH60" i="29" s="1"/>
  <c r="AJ15" i="29"/>
  <c r="AJ15" i="26"/>
  <c r="AJ62" i="26" s="1"/>
  <c r="AI16" i="26"/>
  <c r="AI16" i="29"/>
  <c r="AE106" i="29"/>
  <c r="AD106" i="29"/>
  <c r="AH17" i="26"/>
  <c r="AH17" i="29"/>
  <c r="AH16" i="18"/>
  <c r="AH155" i="1"/>
  <c r="AH83" i="15" s="1"/>
  <c r="AJ43" i="5"/>
  <c r="AI146" i="5" a="1"/>
  <c r="AI146" i="5" s="1"/>
  <c r="AM42" i="12"/>
  <c r="AJ66" i="1"/>
  <c r="AJ47" i="26" s="1"/>
  <c r="AH156" i="1"/>
  <c r="AH30" i="18" s="1"/>
  <c r="AK42" i="5"/>
  <c r="AF159" i="1"/>
  <c r="AF74" i="29" s="1"/>
  <c r="AF31" i="18"/>
  <c r="AH18" i="15"/>
  <c r="AH17" i="16"/>
  <c r="AH16" i="25"/>
  <c r="AH16" i="14"/>
  <c r="AH16" i="22"/>
  <c r="AH16" i="24"/>
  <c r="AK147" i="12" a="1"/>
  <c r="AK147" i="12" s="1"/>
  <c r="AI28" i="1"/>
  <c r="AE43" i="22"/>
  <c r="Q354" i="1"/>
  <c r="N354" i="1"/>
  <c r="M354" i="1"/>
  <c r="P354" i="1"/>
  <c r="H355" i="1"/>
  <c r="O354" i="1"/>
  <c r="J353" i="1"/>
  <c r="AJ57" i="1"/>
  <c r="AJ37" i="26" s="1"/>
  <c r="AJ89" i="26" s="1"/>
  <c r="AK74" i="5" a="1"/>
  <c r="AK74" i="5" s="1"/>
  <c r="AK139" i="5" s="1" a="1"/>
  <c r="AK139" i="5" s="1"/>
  <c r="AM55" i="12" a="1"/>
  <c r="AM55" i="12" s="1"/>
  <c r="AM120" i="12" s="1" a="1"/>
  <c r="AM120" i="12" s="1"/>
  <c r="AM74" i="12" a="1"/>
  <c r="AM74" i="12" s="1"/>
  <c r="AM139" i="12" s="1" a="1"/>
  <c r="AM139" i="12" s="1"/>
  <c r="AK65" i="5" a="1"/>
  <c r="AK65" i="5" s="1"/>
  <c r="AK130" i="5" s="1" a="1"/>
  <c r="AK130" i="5" s="1"/>
  <c r="AM65" i="12" a="1"/>
  <c r="AM65" i="12" s="1"/>
  <c r="AM130" i="12" s="1" a="1"/>
  <c r="AM130" i="12" s="1"/>
  <c r="AF85" i="15"/>
  <c r="AI193" i="15" a="1"/>
  <c r="AI193" i="15" s="1"/>
  <c r="AF92" i="15"/>
  <c r="AG157" i="1"/>
  <c r="AI16" i="16"/>
  <c r="AL43" i="12"/>
  <c r="AL146" i="12" s="1" a="1"/>
  <c r="AL146" i="12" s="1"/>
  <c r="AI15" i="22"/>
  <c r="AI15" i="18"/>
  <c r="AI15" i="14"/>
  <c r="AI17" i="15"/>
  <c r="AI15" i="24"/>
  <c r="AI15" i="25"/>
  <c r="AG123" i="1"/>
  <c r="AG127" i="1" s="1"/>
  <c r="AG129" i="1" s="1"/>
  <c r="AJ27" i="1"/>
  <c r="AI147" i="5" a="1"/>
  <c r="AI147" i="5" s="1"/>
  <c r="AJ49" i="1"/>
  <c r="AJ28" i="26" s="1"/>
  <c r="AJ85" i="26" s="1"/>
  <c r="AJ48" i="1"/>
  <c r="AJ27" i="26" s="1"/>
  <c r="AL40" i="5"/>
  <c r="AL75" i="5" s="1" a="1"/>
  <c r="AL75" i="5" s="1"/>
  <c r="AL140" i="5" s="1" a="1"/>
  <c r="AL140" i="5" s="1"/>
  <c r="AL67" i="1" s="1"/>
  <c r="AL48" i="26" s="1"/>
  <c r="AK57" i="5" a="1"/>
  <c r="AK57" i="5" s="1"/>
  <c r="AK122" i="5" s="1" a="1"/>
  <c r="AK122" i="5" s="1"/>
  <c r="AK56" i="5" a="1"/>
  <c r="AK56" i="5" s="1"/>
  <c r="AK121" i="5" s="1" a="1"/>
  <c r="AK121" i="5" s="1"/>
  <c r="AK63" i="5" a="1"/>
  <c r="AK63" i="5" s="1"/>
  <c r="AK128" i="5" s="1" a="1"/>
  <c r="AK128" i="5" s="1"/>
  <c r="AK55" i="5" a="1"/>
  <c r="AK55" i="5" s="1"/>
  <c r="AK120" i="5" s="1" a="1"/>
  <c r="AK120" i="5" s="1"/>
  <c r="AK64" i="5" a="1"/>
  <c r="AK64" i="5" s="1"/>
  <c r="AK129" i="5" s="1" a="1"/>
  <c r="AK129" i="5" s="1"/>
  <c r="AK25" i="1"/>
  <c r="AK71" i="5" a="1"/>
  <c r="AK71" i="5" s="1"/>
  <c r="AK136" i="5" s="1" a="1"/>
  <c r="AK136" i="5" s="1"/>
  <c r="AK73" i="5" a="1"/>
  <c r="AK73" i="5" s="1"/>
  <c r="AK138" i="5" s="1" a="1"/>
  <c r="AK138" i="5" s="1"/>
  <c r="AJ15" i="16"/>
  <c r="AJ14" i="18"/>
  <c r="AJ14" i="25"/>
  <c r="AJ16" i="15"/>
  <c r="AJ14" i="22"/>
  <c r="AJ14" i="24"/>
  <c r="AJ14" i="14"/>
  <c r="AJ47" i="1"/>
  <c r="AJ55" i="1"/>
  <c r="AJ35" i="26" s="1"/>
  <c r="AJ56" i="1"/>
  <c r="AJ36" i="26" s="1"/>
  <c r="AJ102" i="26" s="1"/>
  <c r="AN40" i="12"/>
  <c r="AM56" i="12" a="1"/>
  <c r="AM56" i="12" s="1"/>
  <c r="AM121" i="12" s="1" a="1"/>
  <c r="AM121" i="12" s="1"/>
  <c r="AM71" i="12" a="1"/>
  <c r="AM71" i="12" s="1"/>
  <c r="AM136" i="12" s="1" a="1"/>
  <c r="AM136" i="12" s="1"/>
  <c r="AM64" i="12" a="1"/>
  <c r="AM64" i="12" s="1"/>
  <c r="AM129" i="12" s="1" a="1"/>
  <c r="AM129" i="12" s="1"/>
  <c r="AM73" i="12" a="1"/>
  <c r="AM73" i="12" s="1"/>
  <c r="AM138" i="12" s="1" a="1"/>
  <c r="AM138" i="12" s="1"/>
  <c r="AM63" i="12" a="1"/>
  <c r="AM63" i="12" s="1"/>
  <c r="AM128" i="12" s="1" a="1"/>
  <c r="AM128" i="12" s="1"/>
  <c r="AM57" i="12" a="1"/>
  <c r="AM57" i="12" s="1"/>
  <c r="AM122" i="12" s="1" a="1"/>
  <c r="AM122" i="12" s="1"/>
  <c r="AJ26" i="26" l="1"/>
  <c r="AI44" i="26"/>
  <c r="AI87" i="26"/>
  <c r="AI95" i="26" s="1"/>
  <c r="AI130" i="26" s="1"/>
  <c r="AJ40" i="26"/>
  <c r="AJ67" i="26"/>
  <c r="AJ86" i="26"/>
  <c r="AI134" i="26"/>
  <c r="AJ90" i="26"/>
  <c r="AJ103" i="26"/>
  <c r="AJ108" i="26" s="1"/>
  <c r="AJ131" i="26" s="1"/>
  <c r="AI128" i="26"/>
  <c r="AI26" i="29" s="1"/>
  <c r="AI36" i="29" s="1"/>
  <c r="AI49" i="26"/>
  <c r="AL93" i="26"/>
  <c r="AL106" i="26"/>
  <c r="AJ84" i="26"/>
  <c r="AJ117" i="26"/>
  <c r="AI119" i="26"/>
  <c r="AI123" i="26" s="1"/>
  <c r="AI127" i="26" s="1"/>
  <c r="AH123" i="26"/>
  <c r="AH127" i="26" s="1"/>
  <c r="AH132" i="26" s="1"/>
  <c r="AH30" i="16"/>
  <c r="AH133" i="26"/>
  <c r="AJ31" i="26"/>
  <c r="AJ83" i="26"/>
  <c r="AJ116" i="26"/>
  <c r="AJ118" i="26" s="1"/>
  <c r="AH138" i="26"/>
  <c r="AG127" i="26"/>
  <c r="AG137" i="26"/>
  <c r="AI68" i="26"/>
  <c r="AI76" i="26" s="1"/>
  <c r="AI129" i="26" s="1"/>
  <c r="AJ70" i="26"/>
  <c r="AJ64" i="26"/>
  <c r="AJ66" i="26"/>
  <c r="AJ65" i="26"/>
  <c r="AJ73" i="26"/>
  <c r="AJ135" i="26" s="1"/>
  <c r="AJ71" i="26"/>
  <c r="AJ74" i="26"/>
  <c r="V78" i="29"/>
  <c r="V83" i="29" s="1"/>
  <c r="V85" i="29" s="1"/>
  <c r="V39" i="29" s="1"/>
  <c r="V40" i="29" s="1"/>
  <c r="V41" i="29" s="1"/>
  <c r="W35" i="29" s="1"/>
  <c r="U46" i="29"/>
  <c r="AN75" i="12" a="1"/>
  <c r="AN75" i="12" s="1"/>
  <c r="AN140" i="12" s="1" a="1"/>
  <c r="AN140" i="12" s="1"/>
  <c r="AH28" i="29"/>
  <c r="AH47" i="29" s="1"/>
  <c r="AH91" i="29" s="1"/>
  <c r="AH92" i="29" s="1"/>
  <c r="AG27" i="29"/>
  <c r="AG37" i="29" s="1"/>
  <c r="AG80" i="29" s="1"/>
  <c r="AN131" i="12" a="1"/>
  <c r="AN131" i="12" s="1"/>
  <c r="AN132" i="12" a="1"/>
  <c r="AN132" i="12" s="1"/>
  <c r="AN124" i="12" a="1"/>
  <c r="AN124" i="12" s="1"/>
  <c r="AN123" i="12" a="1"/>
  <c r="AN123" i="12" s="1"/>
  <c r="AN72" i="12" a="1"/>
  <c r="AN72" i="12" s="1"/>
  <c r="AN137" i="12" s="1" a="1"/>
  <c r="AN137" i="12" s="1"/>
  <c r="AL72" i="5" a="1"/>
  <c r="AL72" i="5" s="1"/>
  <c r="AL137" i="5" s="1" a="1"/>
  <c r="AL137" i="5" s="1"/>
  <c r="AL124" i="5" a="1"/>
  <c r="AL124" i="5" s="1"/>
  <c r="AL51" i="1" s="1"/>
  <c r="AL30" i="26" s="1"/>
  <c r="AL122" i="26" s="1"/>
  <c r="AL37" i="16" s="1"/>
  <c r="AL132" i="5" a="1"/>
  <c r="AL132" i="5" s="1"/>
  <c r="AL59" i="1" s="1"/>
  <c r="AL39" i="26" s="1"/>
  <c r="AL105" i="26" s="1"/>
  <c r="AL123" i="5" a="1"/>
  <c r="AL123" i="5" s="1"/>
  <c r="AL50" i="1" s="1"/>
  <c r="AL29" i="26" s="1"/>
  <c r="AL121" i="26" s="1"/>
  <c r="AL36" i="16" s="1"/>
  <c r="AL131" i="5" a="1"/>
  <c r="AL131" i="5" s="1"/>
  <c r="AL58" i="1" s="1"/>
  <c r="AL38" i="26" s="1"/>
  <c r="AL104" i="26" s="1"/>
  <c r="AJ63" i="1"/>
  <c r="AK63" i="1"/>
  <c r="AK44" i="26" s="1"/>
  <c r="AK65" i="1"/>
  <c r="AK46" i="26" s="1"/>
  <c r="AK64" i="1"/>
  <c r="AK45" i="26" s="1"/>
  <c r="AP60" i="14"/>
  <c r="BH60" i="14"/>
  <c r="AN60" i="14"/>
  <c r="T60" i="14"/>
  <c r="AD60" i="14"/>
  <c r="BC60" i="14"/>
  <c r="AA60" i="14"/>
  <c r="AH60" i="14"/>
  <c r="AQ60" i="14"/>
  <c r="AX60" i="14"/>
  <c r="S60" i="14"/>
  <c r="AI60" i="14"/>
  <c r="AW60" i="14"/>
  <c r="Z60" i="14"/>
  <c r="BB60" i="14"/>
  <c r="M60" i="14"/>
  <c r="U60" i="14"/>
  <c r="L60" i="14"/>
  <c r="AJ60" i="14"/>
  <c r="AB60" i="14"/>
  <c r="O60" i="14"/>
  <c r="AL60" i="14"/>
  <c r="AT60" i="14"/>
  <c r="BD60" i="14"/>
  <c r="AM60" i="14"/>
  <c r="AR60" i="14"/>
  <c r="AE60" i="14"/>
  <c r="AK60" i="14"/>
  <c r="AO60" i="14"/>
  <c r="R60" i="14"/>
  <c r="AF60" i="14"/>
  <c r="BG60" i="14"/>
  <c r="X60" i="14"/>
  <c r="AZ60" i="14"/>
  <c r="P60" i="14"/>
  <c r="BE60" i="14"/>
  <c r="AU60" i="14"/>
  <c r="AC60" i="14"/>
  <c r="BF60" i="14"/>
  <c r="AY60" i="14"/>
  <c r="AS60" i="14"/>
  <c r="V60" i="14"/>
  <c r="Y60" i="14"/>
  <c r="AV60" i="14"/>
  <c r="N60" i="14"/>
  <c r="BA60" i="14"/>
  <c r="AG60" i="14"/>
  <c r="W60" i="14"/>
  <c r="Q60" i="14"/>
  <c r="AK15" i="29"/>
  <c r="AK15" i="26"/>
  <c r="AK62" i="26" s="1"/>
  <c r="J62" i="14"/>
  <c r="AJ16" i="26"/>
  <c r="AJ16" i="29"/>
  <c r="AF106" i="29"/>
  <c r="AI17" i="26"/>
  <c r="AI17" i="29"/>
  <c r="AI16" i="24"/>
  <c r="AK43" i="5"/>
  <c r="AI155" i="1"/>
  <c r="AI83" i="15" s="1"/>
  <c r="AJ146" i="5" a="1"/>
  <c r="AJ146" i="5" s="1"/>
  <c r="AG72" i="29"/>
  <c r="AN42" i="12"/>
  <c r="AK66" i="1"/>
  <c r="AK47" i="26" s="1"/>
  <c r="AI156" i="1"/>
  <c r="AI30" i="18" s="1"/>
  <c r="AI123" i="1"/>
  <c r="AI127" i="1" s="1"/>
  <c r="AI129" i="1" s="1"/>
  <c r="AL42" i="5"/>
  <c r="AG159" i="1"/>
  <c r="AG74" i="29" s="1"/>
  <c r="AG31" i="18"/>
  <c r="AI16" i="22"/>
  <c r="AI16" i="25"/>
  <c r="AI16" i="18"/>
  <c r="AI17" i="16"/>
  <c r="AI18" i="15"/>
  <c r="AI16" i="14"/>
  <c r="AL147" i="12" a="1"/>
  <c r="AL147" i="12" s="1"/>
  <c r="AJ28" i="1"/>
  <c r="N355" i="1"/>
  <c r="M355" i="1"/>
  <c r="H356" i="1"/>
  <c r="O355" i="1"/>
  <c r="P355" i="1"/>
  <c r="J354" i="1"/>
  <c r="AF43" i="22"/>
  <c r="AK57" i="1"/>
  <c r="AK37" i="26" s="1"/>
  <c r="AK89" i="26" s="1"/>
  <c r="AL74" i="5" a="1"/>
  <c r="AL74" i="5" s="1"/>
  <c r="AL139" i="5" s="1" a="1"/>
  <c r="AL139" i="5" s="1"/>
  <c r="AN74" i="12" a="1"/>
  <c r="AN74" i="12" s="1"/>
  <c r="AN139" i="12" s="1" a="1"/>
  <c r="AN139" i="12" s="1"/>
  <c r="AN55" i="12" a="1"/>
  <c r="AN55" i="12" s="1"/>
  <c r="AN120" i="12" s="1" a="1"/>
  <c r="AN120" i="12" s="1"/>
  <c r="AL65" i="5" a="1"/>
  <c r="AL65" i="5" s="1"/>
  <c r="AL130" i="5" s="1" a="1"/>
  <c r="AL130" i="5" s="1"/>
  <c r="AN65" i="12" a="1"/>
  <c r="AN65" i="12" s="1"/>
  <c r="AN130" i="12" s="1" a="1"/>
  <c r="AN130" i="12" s="1"/>
  <c r="AG92" i="15"/>
  <c r="AJ193" i="15" a="1"/>
  <c r="AJ193" i="15" s="1"/>
  <c r="AG85" i="15"/>
  <c r="AJ15" i="25"/>
  <c r="AM43" i="12"/>
  <c r="AM146" i="12" s="1" a="1"/>
  <c r="AM146" i="12" s="1"/>
  <c r="AJ17" i="15"/>
  <c r="AJ15" i="24"/>
  <c r="AJ15" i="22"/>
  <c r="AJ15" i="18"/>
  <c r="AJ16" i="16"/>
  <c r="AJ15" i="14"/>
  <c r="AK27" i="1"/>
  <c r="AH157" i="1"/>
  <c r="AH123" i="1"/>
  <c r="AH127" i="1" s="1"/>
  <c r="AH129" i="1" s="1"/>
  <c r="AJ147" i="5" a="1"/>
  <c r="AJ147" i="5" s="1"/>
  <c r="AK47" i="1"/>
  <c r="AK55" i="1"/>
  <c r="AK35" i="26" s="1"/>
  <c r="AK56" i="1"/>
  <c r="AK36" i="26" s="1"/>
  <c r="AK102" i="26" s="1"/>
  <c r="AK14" i="18"/>
  <c r="AK14" i="14"/>
  <c r="AK15" i="16"/>
  <c r="AK14" i="25"/>
  <c r="AK14" i="24"/>
  <c r="AK14" i="22"/>
  <c r="AK16" i="15"/>
  <c r="AK48" i="1"/>
  <c r="AK27" i="26" s="1"/>
  <c r="AK49" i="1"/>
  <c r="AK28" i="26" s="1"/>
  <c r="AK85" i="26" s="1"/>
  <c r="AL25" i="1"/>
  <c r="AL71" i="5" a="1"/>
  <c r="AL71" i="5" s="1"/>
  <c r="AL136" i="5" s="1" a="1"/>
  <c r="AL136" i="5" s="1"/>
  <c r="AL64" i="5" a="1"/>
  <c r="AL64" i="5" s="1"/>
  <c r="AL129" i="5" s="1" a="1"/>
  <c r="AL129" i="5" s="1"/>
  <c r="AL63" i="5" a="1"/>
  <c r="AL63" i="5" s="1"/>
  <c r="AL128" i="5" s="1" a="1"/>
  <c r="AL128" i="5" s="1"/>
  <c r="AL55" i="5" a="1"/>
  <c r="AL55" i="5" s="1"/>
  <c r="AL120" i="5" s="1" a="1"/>
  <c r="AL120" i="5" s="1"/>
  <c r="AM40" i="5"/>
  <c r="AM75" i="5" s="1" a="1"/>
  <c r="AM75" i="5" s="1"/>
  <c r="AM140" i="5" s="1" a="1"/>
  <c r="AM140" i="5" s="1"/>
  <c r="AM67" i="1" s="1"/>
  <c r="AM48" i="26" s="1"/>
  <c r="AL73" i="5" a="1"/>
  <c r="AL73" i="5" s="1"/>
  <c r="AL138" i="5" s="1" a="1"/>
  <c r="AL138" i="5" s="1"/>
  <c r="AL57" i="5" a="1"/>
  <c r="AL57" i="5" s="1"/>
  <c r="AL122" i="5" s="1" a="1"/>
  <c r="AL122" i="5" s="1"/>
  <c r="AL56" i="5" a="1"/>
  <c r="AL56" i="5" s="1"/>
  <c r="AL121" i="5" s="1" a="1"/>
  <c r="AL121" i="5" s="1"/>
  <c r="AO40" i="12"/>
  <c r="AN64" i="12" a="1"/>
  <c r="AN64" i="12" s="1"/>
  <c r="AN129" i="12" s="1" a="1"/>
  <c r="AN129" i="12" s="1"/>
  <c r="AN73" i="12" a="1"/>
  <c r="AN73" i="12" s="1"/>
  <c r="AN138" i="12" s="1" a="1"/>
  <c r="AN138" i="12" s="1"/>
  <c r="AN63" i="12" a="1"/>
  <c r="AN63" i="12" s="1"/>
  <c r="AN128" i="12" s="1" a="1"/>
  <c r="AN128" i="12" s="1"/>
  <c r="AN71" i="12" a="1"/>
  <c r="AN71" i="12" s="1"/>
  <c r="AN136" i="12" s="1" a="1"/>
  <c r="AN136" i="12" s="1"/>
  <c r="AN57" i="12" a="1"/>
  <c r="AN57" i="12" s="1"/>
  <c r="AN122" i="12" s="1" a="1"/>
  <c r="AN122" i="12" s="1"/>
  <c r="AN56" i="12" a="1"/>
  <c r="AN56" i="12" s="1"/>
  <c r="AN121" i="12" s="1" a="1"/>
  <c r="AN121" i="12" s="1"/>
  <c r="AI133" i="26" l="1"/>
  <c r="AK26" i="26"/>
  <c r="AJ44" i="26"/>
  <c r="AJ134" i="26"/>
  <c r="AH25" i="29"/>
  <c r="AI30" i="16"/>
  <c r="AK84" i="26"/>
  <c r="AK117" i="26"/>
  <c r="AK90" i="26"/>
  <c r="AK103" i="26"/>
  <c r="AK108" i="26" s="1"/>
  <c r="AK131" i="26" s="1"/>
  <c r="AK128" i="26"/>
  <c r="AK26" i="29" s="1"/>
  <c r="AK36" i="29" s="1"/>
  <c r="AK49" i="26"/>
  <c r="AJ128" i="26"/>
  <c r="AJ26" i="29" s="1"/>
  <c r="AJ36" i="29" s="1"/>
  <c r="AJ49" i="26"/>
  <c r="AK40" i="26"/>
  <c r="AK67" i="26"/>
  <c r="AK86" i="26"/>
  <c r="AJ119" i="26"/>
  <c r="AJ133" i="26" s="1"/>
  <c r="AM93" i="26"/>
  <c r="AM106" i="26"/>
  <c r="AJ87" i="26"/>
  <c r="AJ95" i="26" s="1"/>
  <c r="AJ130" i="26" s="1"/>
  <c r="AH137" i="26"/>
  <c r="AI137" i="26"/>
  <c r="AG132" i="26"/>
  <c r="AG25" i="29"/>
  <c r="AK31" i="26"/>
  <c r="AK83" i="26"/>
  <c r="AK116" i="26"/>
  <c r="AI138" i="26"/>
  <c r="AI132" i="26"/>
  <c r="AK70" i="26"/>
  <c r="AK64" i="26"/>
  <c r="AK73" i="26"/>
  <c r="AK135" i="26" s="1"/>
  <c r="AK66" i="26"/>
  <c r="AK71" i="26"/>
  <c r="AK65" i="26"/>
  <c r="AK74" i="26"/>
  <c r="AJ68" i="26"/>
  <c r="AJ76" i="26" s="1"/>
  <c r="AJ129" i="26" s="1"/>
  <c r="AO75" i="12" a="1"/>
  <c r="AO75" i="12" s="1"/>
  <c r="AO140" i="12" s="1" a="1"/>
  <c r="AO140" i="12" s="1"/>
  <c r="AG81" i="29"/>
  <c r="AI28" i="29"/>
  <c r="AI47" i="29" s="1"/>
  <c r="AI91" i="29" s="1"/>
  <c r="AI92" i="29" s="1"/>
  <c r="AH27" i="29"/>
  <c r="AH37" i="29" s="1"/>
  <c r="AH80" i="29" s="1"/>
  <c r="AO123" i="12" a="1"/>
  <c r="AO123" i="12" s="1"/>
  <c r="AO124" i="12" a="1"/>
  <c r="AO124" i="12" s="1"/>
  <c r="AO131" i="12" a="1"/>
  <c r="AO131" i="12" s="1"/>
  <c r="AO132" i="12" a="1"/>
  <c r="AO132" i="12" s="1"/>
  <c r="AO72" i="12" a="1"/>
  <c r="AO72" i="12" s="1"/>
  <c r="AO137" i="12" s="1" a="1"/>
  <c r="AO137" i="12" s="1"/>
  <c r="AM72" i="5" a="1"/>
  <c r="AM72" i="5" s="1"/>
  <c r="AM137" i="5" s="1" a="1"/>
  <c r="AM137" i="5" s="1"/>
  <c r="AM123" i="5" a="1"/>
  <c r="AM123" i="5" s="1"/>
  <c r="AM50" i="1" s="1"/>
  <c r="AM29" i="26" s="1"/>
  <c r="AM121" i="26" s="1"/>
  <c r="AM36" i="16" s="1"/>
  <c r="AM132" i="5" a="1"/>
  <c r="AM132" i="5" s="1"/>
  <c r="AM59" i="1" s="1"/>
  <c r="AM39" i="26" s="1"/>
  <c r="AM105" i="26" s="1"/>
  <c r="AM124" i="5" a="1"/>
  <c r="AM124" i="5" s="1"/>
  <c r="AM51" i="1" s="1"/>
  <c r="AM30" i="26" s="1"/>
  <c r="AM122" i="26" s="1"/>
  <c r="AM37" i="16" s="1"/>
  <c r="AM131" i="5" a="1"/>
  <c r="AM131" i="5" s="1"/>
  <c r="AM58" i="1" s="1"/>
  <c r="AM38" i="26" s="1"/>
  <c r="AM104" i="26" s="1"/>
  <c r="AL63" i="1"/>
  <c r="AL44" i="26" s="1"/>
  <c r="AL65" i="1"/>
  <c r="AL46" i="26" s="1"/>
  <c r="AL64" i="1"/>
  <c r="AL45" i="26" s="1"/>
  <c r="R62" i="14"/>
  <c r="AB62" i="14"/>
  <c r="L62" i="14"/>
  <c r="AO62" i="14"/>
  <c r="AP62" i="14"/>
  <c r="BF62" i="14"/>
  <c r="Y62" i="14"/>
  <c r="N62" i="14"/>
  <c r="AW62" i="14"/>
  <c r="AQ62" i="14"/>
  <c r="BA62" i="14"/>
  <c r="AF62" i="14"/>
  <c r="O62" i="14"/>
  <c r="U62" i="14"/>
  <c r="AN62" i="14"/>
  <c r="AH62" i="14"/>
  <c r="S62" i="14"/>
  <c r="AR62" i="14"/>
  <c r="M62" i="14"/>
  <c r="AT62" i="14"/>
  <c r="AC62" i="14"/>
  <c r="V62" i="14"/>
  <c r="P62" i="14"/>
  <c r="AU62" i="14"/>
  <c r="AX62" i="14"/>
  <c r="W62" i="14"/>
  <c r="X62" i="14"/>
  <c r="AG62" i="14"/>
  <c r="AJ62" i="14"/>
  <c r="AZ62" i="14"/>
  <c r="AV62" i="14"/>
  <c r="BB62" i="14"/>
  <c r="Q62" i="14"/>
  <c r="AK62" i="14"/>
  <c r="AM62" i="14"/>
  <c r="Z62" i="14"/>
  <c r="AS62" i="14"/>
  <c r="AE62" i="14"/>
  <c r="AA62" i="14"/>
  <c r="AY62" i="14"/>
  <c r="AI62" i="14"/>
  <c r="BE62" i="14"/>
  <c r="BG62" i="14"/>
  <c r="T62" i="14"/>
  <c r="AD62" i="14"/>
  <c r="AL62" i="14"/>
  <c r="BD62" i="14"/>
  <c r="BC62" i="14"/>
  <c r="BH62" i="14"/>
  <c r="AI29" i="29"/>
  <c r="AI60" i="29" s="1"/>
  <c r="AJ29" i="29"/>
  <c r="AJ60" i="29" s="1"/>
  <c r="AL15" i="29"/>
  <c r="AL15" i="26"/>
  <c r="AL62" i="26" s="1"/>
  <c r="W38" i="29"/>
  <c r="W78" i="29"/>
  <c r="W83" i="29" s="1"/>
  <c r="W85" i="29" s="1"/>
  <c r="W39" i="29" s="1"/>
  <c r="V46" i="29"/>
  <c r="AK16" i="26"/>
  <c r="AK16" i="29"/>
  <c r="AJ17" i="26"/>
  <c r="AJ17" i="29"/>
  <c r="AG106" i="29"/>
  <c r="AJ155" i="1"/>
  <c r="AJ83" i="15" s="1"/>
  <c r="AL43" i="5"/>
  <c r="AK146" i="5" a="1"/>
  <c r="AK146" i="5" s="1"/>
  <c r="AI72" i="29"/>
  <c r="AH72" i="29"/>
  <c r="AO42" i="12"/>
  <c r="AO43" i="12" s="1"/>
  <c r="AO146" i="12" s="1" a="1"/>
  <c r="AO146" i="12" s="1"/>
  <c r="AL66" i="1"/>
  <c r="AL47" i="26" s="1"/>
  <c r="AJ156" i="1"/>
  <c r="AJ30" i="18" s="1"/>
  <c r="AM42" i="5"/>
  <c r="AH159" i="1"/>
  <c r="AH74" i="29" s="1"/>
  <c r="AH31" i="18"/>
  <c r="AJ16" i="14"/>
  <c r="AJ16" i="25"/>
  <c r="AJ16" i="18"/>
  <c r="AJ18" i="15"/>
  <c r="AJ17" i="16"/>
  <c r="AJ16" i="24"/>
  <c r="AJ16" i="22"/>
  <c r="AM147" i="12" a="1"/>
  <c r="AM147" i="12" s="1"/>
  <c r="AK28" i="1"/>
  <c r="AG43" i="22"/>
  <c r="N356" i="1"/>
  <c r="M356" i="1"/>
  <c r="H357" i="1"/>
  <c r="O356" i="1"/>
  <c r="J355" i="1"/>
  <c r="AL57" i="1"/>
  <c r="AL37" i="26" s="1"/>
  <c r="AL89" i="26" s="1"/>
  <c r="AM74" i="5" a="1"/>
  <c r="AM74" i="5" s="1"/>
  <c r="AM139" i="5" s="1" a="1"/>
  <c r="AM139" i="5" s="1"/>
  <c r="AO74" i="12" a="1"/>
  <c r="AO74" i="12" s="1"/>
  <c r="AO139" i="12" s="1" a="1"/>
  <c r="AO139" i="12" s="1"/>
  <c r="AO55" i="12" a="1"/>
  <c r="AO55" i="12" s="1"/>
  <c r="AO120" i="12" s="1" a="1"/>
  <c r="AO120" i="12" s="1"/>
  <c r="AM65" i="5" a="1"/>
  <c r="AM65" i="5" s="1"/>
  <c r="AM130" i="5" s="1" a="1"/>
  <c r="AM130" i="5" s="1"/>
  <c r="AO65" i="12" a="1"/>
  <c r="AO65" i="12" s="1"/>
  <c r="AO130" i="12" s="1" a="1"/>
  <c r="AO130" i="12" s="1"/>
  <c r="AH85" i="15"/>
  <c r="AK193" i="15" a="1"/>
  <c r="AK193" i="15" s="1"/>
  <c r="AH92" i="15"/>
  <c r="AK16" i="16"/>
  <c r="AK15" i="24"/>
  <c r="AN43" i="12"/>
  <c r="AN146" i="12" s="1" a="1"/>
  <c r="AN146" i="12" s="1"/>
  <c r="AK15" i="14"/>
  <c r="AK17" i="15"/>
  <c r="AK15" i="18"/>
  <c r="AK15" i="25"/>
  <c r="AK15" i="22"/>
  <c r="AL27" i="1"/>
  <c r="AI157" i="1"/>
  <c r="AK147" i="5" a="1"/>
  <c r="AK147" i="5" s="1"/>
  <c r="AL47" i="1"/>
  <c r="AL48" i="1"/>
  <c r="AL27" i="26" s="1"/>
  <c r="AL55" i="1"/>
  <c r="AL35" i="26" s="1"/>
  <c r="AL49" i="1"/>
  <c r="AL28" i="26" s="1"/>
  <c r="AL85" i="26" s="1"/>
  <c r="AL56" i="1"/>
  <c r="AL36" i="26" s="1"/>
  <c r="AL102" i="26" s="1"/>
  <c r="AM71" i="5" a="1"/>
  <c r="AM71" i="5" s="1"/>
  <c r="AM136" i="5" s="1" a="1"/>
  <c r="AM136" i="5" s="1"/>
  <c r="AN40" i="5"/>
  <c r="AN75" i="5" s="1" a="1"/>
  <c r="AN75" i="5" s="1"/>
  <c r="AN140" i="5" s="1" a="1"/>
  <c r="AN140" i="5" s="1"/>
  <c r="AN67" i="1" s="1"/>
  <c r="AN48" i="26" s="1"/>
  <c r="AM73" i="5" a="1"/>
  <c r="AM73" i="5" s="1"/>
  <c r="AM138" i="5" s="1" a="1"/>
  <c r="AM138" i="5" s="1"/>
  <c r="AM55" i="5" a="1"/>
  <c r="AM55" i="5" s="1"/>
  <c r="AM120" i="5" s="1" a="1"/>
  <c r="AM120" i="5" s="1"/>
  <c r="AM63" i="5" a="1"/>
  <c r="AM63" i="5" s="1"/>
  <c r="AM128" i="5" s="1" a="1"/>
  <c r="AM128" i="5" s="1"/>
  <c r="AM56" i="5" a="1"/>
  <c r="AM56" i="5" s="1"/>
  <c r="AM121" i="5" s="1" a="1"/>
  <c r="AM121" i="5" s="1"/>
  <c r="AM25" i="1"/>
  <c r="AM64" i="5" a="1"/>
  <c r="AM64" i="5" s="1"/>
  <c r="AM129" i="5" s="1" a="1"/>
  <c r="AM129" i="5" s="1"/>
  <c r="AM57" i="5" a="1"/>
  <c r="AM57" i="5" s="1"/>
  <c r="AM122" i="5" s="1" a="1"/>
  <c r="AM122" i="5" s="1"/>
  <c r="AL15" i="16"/>
  <c r="AL14" i="18"/>
  <c r="AL14" i="22"/>
  <c r="AL14" i="24"/>
  <c r="AL14" i="14"/>
  <c r="AL14" i="25"/>
  <c r="AL16" i="15"/>
  <c r="AP40" i="12"/>
  <c r="AO71" i="12" a="1"/>
  <c r="AO71" i="12" s="1"/>
  <c r="AO136" i="12" s="1" a="1"/>
  <c r="AO136" i="12" s="1"/>
  <c r="AO57" i="12" a="1"/>
  <c r="AO57" i="12" s="1"/>
  <c r="AO122" i="12" s="1" a="1"/>
  <c r="AO122" i="12" s="1"/>
  <c r="AO64" i="12" a="1"/>
  <c r="AO64" i="12" s="1"/>
  <c r="AO129" i="12" s="1" a="1"/>
  <c r="AO129" i="12" s="1"/>
  <c r="AO73" i="12" a="1"/>
  <c r="AO73" i="12" s="1"/>
  <c r="AO138" i="12" s="1" a="1"/>
  <c r="AO138" i="12" s="1"/>
  <c r="AO56" i="12" a="1"/>
  <c r="AO56" i="12" s="1"/>
  <c r="AO121" i="12" s="1" a="1"/>
  <c r="AO121" i="12" s="1"/>
  <c r="AO63" i="12" a="1"/>
  <c r="AO63" i="12" s="1"/>
  <c r="AO128" i="12" s="1" a="1"/>
  <c r="AO128" i="12" s="1"/>
  <c r="AL26" i="26" l="1"/>
  <c r="AK134" i="26"/>
  <c r="AJ30" i="16"/>
  <c r="AJ123" i="26"/>
  <c r="AJ127" i="26" s="1"/>
  <c r="AL40" i="26"/>
  <c r="AL67" i="26"/>
  <c r="AL86" i="26"/>
  <c r="AL90" i="26"/>
  <c r="AL103" i="26"/>
  <c r="AL108" i="26" s="1"/>
  <c r="AL131" i="26" s="1"/>
  <c r="AL84" i="26"/>
  <c r="AL117" i="26"/>
  <c r="AL128" i="26"/>
  <c r="AL49" i="26"/>
  <c r="AN93" i="26"/>
  <c r="AN106" i="26"/>
  <c r="AK87" i="26"/>
  <c r="AK95" i="26" s="1"/>
  <c r="AK130" i="26" s="1"/>
  <c r="AL31" i="26"/>
  <c r="AL83" i="26"/>
  <c r="AL116" i="26"/>
  <c r="AL118" i="26" s="1"/>
  <c r="AJ137" i="26"/>
  <c r="AJ132" i="26"/>
  <c r="AK118" i="26"/>
  <c r="AK119" i="26" s="1"/>
  <c r="AJ138" i="26"/>
  <c r="AL70" i="26"/>
  <c r="AL65" i="26"/>
  <c r="AL66" i="26"/>
  <c r="AL64" i="26"/>
  <c r="AL71" i="26"/>
  <c r="AL74" i="26"/>
  <c r="AL73" i="26"/>
  <c r="AL135" i="26" s="1"/>
  <c r="AK68" i="26"/>
  <c r="AK76" i="26" s="1"/>
  <c r="AK129" i="26" s="1"/>
  <c r="AI25" i="29"/>
  <c r="AI27" i="29"/>
  <c r="AI37" i="29" s="1"/>
  <c r="AI80" i="29" s="1"/>
  <c r="AI81" i="29" s="1"/>
  <c r="AP75" i="12" a="1"/>
  <c r="AP75" i="12" s="1"/>
  <c r="AP140" i="12" s="1" a="1"/>
  <c r="AP140" i="12" s="1"/>
  <c r="AH81" i="29"/>
  <c r="AJ28" i="29"/>
  <c r="AJ47" i="29" s="1"/>
  <c r="AJ91" i="29" s="1"/>
  <c r="AJ92" i="29" s="1"/>
  <c r="AP131" i="12" a="1"/>
  <c r="AP131" i="12" s="1"/>
  <c r="AP124" i="12" a="1"/>
  <c r="AP124" i="12" s="1"/>
  <c r="AP132" i="12" a="1"/>
  <c r="AP132" i="12" s="1"/>
  <c r="AP123" i="12" a="1"/>
  <c r="AP123" i="12" s="1"/>
  <c r="AP72" i="12" a="1"/>
  <c r="AP72" i="12" s="1"/>
  <c r="AP137" i="12" s="1" a="1"/>
  <c r="AP137" i="12" s="1"/>
  <c r="AN72" i="5" a="1"/>
  <c r="AN72" i="5" s="1"/>
  <c r="AN137" i="5" s="1" a="1"/>
  <c r="AN137" i="5" s="1"/>
  <c r="AN124" i="5" a="1"/>
  <c r="AN124" i="5" s="1"/>
  <c r="AN51" i="1" s="1"/>
  <c r="AN30" i="26" s="1"/>
  <c r="AN122" i="26" s="1"/>
  <c r="AN37" i="16" s="1"/>
  <c r="AN131" i="5" a="1"/>
  <c r="AN131" i="5" s="1"/>
  <c r="AN58" i="1" s="1"/>
  <c r="AN38" i="26" s="1"/>
  <c r="AN104" i="26" s="1"/>
  <c r="AN123" i="5" a="1"/>
  <c r="AN123" i="5" s="1"/>
  <c r="AN50" i="1" s="1"/>
  <c r="AN29" i="26" s="1"/>
  <c r="AN121" i="26" s="1"/>
  <c r="AN36" i="16" s="1"/>
  <c r="AN132" i="5" a="1"/>
  <c r="AN132" i="5" s="1"/>
  <c r="AN59" i="1" s="1"/>
  <c r="AN39" i="26" s="1"/>
  <c r="AN105" i="26" s="1"/>
  <c r="AM65" i="1"/>
  <c r="AM46" i="26" s="1"/>
  <c r="AM64" i="1"/>
  <c r="AM45" i="26" s="1"/>
  <c r="S61" i="14"/>
  <c r="AS61" i="14"/>
  <c r="AE61" i="14"/>
  <c r="AX61" i="14"/>
  <c r="AM61" i="14"/>
  <c r="AF61" i="14"/>
  <c r="AR61" i="14"/>
  <c r="BC61" i="14"/>
  <c r="AN61" i="14"/>
  <c r="U61" i="14"/>
  <c r="AK61" i="14"/>
  <c r="AV61" i="14"/>
  <c r="BG61" i="14"/>
  <c r="Q61" i="14"/>
  <c r="BE61" i="14"/>
  <c r="AA61" i="14"/>
  <c r="M61" i="14"/>
  <c r="P61" i="14"/>
  <c r="AH61" i="14"/>
  <c r="O61" i="14"/>
  <c r="AL61" i="14"/>
  <c r="AG61" i="14"/>
  <c r="BF61" i="14"/>
  <c r="AZ61" i="14"/>
  <c r="R61" i="14"/>
  <c r="AQ61" i="14"/>
  <c r="L61" i="14"/>
  <c r="T61" i="14"/>
  <c r="AT61" i="14"/>
  <c r="X61" i="14"/>
  <c r="Z61" i="14"/>
  <c r="AJ61" i="14"/>
  <c r="BH61" i="14"/>
  <c r="AW61" i="14"/>
  <c r="N61" i="14"/>
  <c r="AB61" i="14"/>
  <c r="BA61" i="14"/>
  <c r="BD61" i="14"/>
  <c r="V61" i="14"/>
  <c r="BB61" i="14"/>
  <c r="Y61" i="14"/>
  <c r="AU61" i="14"/>
  <c r="AY61" i="14"/>
  <c r="AI61" i="14"/>
  <c r="AO61" i="14"/>
  <c r="AD61" i="14"/>
  <c r="AP61" i="14"/>
  <c r="W61" i="14"/>
  <c r="AC61" i="14"/>
  <c r="J63" i="14"/>
  <c r="AK29" i="29"/>
  <c r="AK60" i="29" s="1"/>
  <c r="W40" i="29"/>
  <c r="W41" i="29" s="1"/>
  <c r="X35" i="29" s="1"/>
  <c r="J64" i="14"/>
  <c r="X64" i="14" s="1"/>
  <c r="AM15" i="26"/>
  <c r="AM62" i="26" s="1"/>
  <c r="AM15" i="29"/>
  <c r="AJ25" i="29"/>
  <c r="AL16" i="26"/>
  <c r="AL16" i="29"/>
  <c r="AK17" i="26"/>
  <c r="AK17" i="29"/>
  <c r="AH106" i="29"/>
  <c r="AL146" i="5" a="1"/>
  <c r="AL146" i="5" s="1"/>
  <c r="AM43" i="5"/>
  <c r="AK155" i="1"/>
  <c r="AK83" i="15" s="1"/>
  <c r="AP42" i="12"/>
  <c r="AP43" i="12" s="1"/>
  <c r="AP146" i="12" s="1" a="1"/>
  <c r="AP146" i="12" s="1"/>
  <c r="AM66" i="1"/>
  <c r="AM47" i="26" s="1"/>
  <c r="AK156" i="1"/>
  <c r="AK30" i="18" s="1"/>
  <c r="AK123" i="1"/>
  <c r="AK127" i="1" s="1"/>
  <c r="AK129" i="1" s="1"/>
  <c r="AN42" i="5"/>
  <c r="AI159" i="1"/>
  <c r="AI74" i="29" s="1"/>
  <c r="AI31" i="18"/>
  <c r="AK16" i="18"/>
  <c r="AK16" i="14"/>
  <c r="AK16" i="25"/>
  <c r="AK17" i="16"/>
  <c r="AK16" i="24"/>
  <c r="AK16" i="22"/>
  <c r="AK18" i="15"/>
  <c r="AN147" i="12" a="1"/>
  <c r="AN147" i="12" s="1"/>
  <c r="AO147" i="12" s="1" a="1"/>
  <c r="AO147" i="12" s="1"/>
  <c r="J356" i="1"/>
  <c r="AL28" i="1"/>
  <c r="AH43" i="22"/>
  <c r="AJ157" i="1"/>
  <c r="AJ31" i="18" s="1"/>
  <c r="N357" i="1"/>
  <c r="M357" i="1"/>
  <c r="AM57" i="1"/>
  <c r="AM37" i="26" s="1"/>
  <c r="AM89" i="26" s="1"/>
  <c r="AN74" i="5" a="1"/>
  <c r="AN74" i="5" s="1"/>
  <c r="AN139" i="5" s="1" a="1"/>
  <c r="AN139" i="5" s="1"/>
  <c r="AP74" i="12" a="1"/>
  <c r="AP74" i="12" s="1"/>
  <c r="AP139" i="12" s="1" a="1"/>
  <c r="AP139" i="12" s="1"/>
  <c r="AP55" i="12" a="1"/>
  <c r="AP55" i="12" s="1"/>
  <c r="AP120" i="12" s="1" a="1"/>
  <c r="AP120" i="12" s="1"/>
  <c r="AN65" i="5" a="1"/>
  <c r="AN65" i="5" s="1"/>
  <c r="AN130" i="5" s="1" a="1"/>
  <c r="AN130" i="5" s="1"/>
  <c r="AP65" i="12" a="1"/>
  <c r="AP65" i="12" s="1"/>
  <c r="AP130" i="12" s="1" a="1"/>
  <c r="AP130" i="12" s="1"/>
  <c r="AI85" i="15"/>
  <c r="AJ85" i="15"/>
  <c r="AL193" i="15" a="1"/>
  <c r="AL193" i="15" s="1"/>
  <c r="AI92" i="15"/>
  <c r="AL17" i="15"/>
  <c r="AL15" i="25"/>
  <c r="AL16" i="16"/>
  <c r="AL15" i="22"/>
  <c r="AL15" i="14"/>
  <c r="AL15" i="24"/>
  <c r="AL15" i="18"/>
  <c r="AM27" i="1"/>
  <c r="AJ123" i="1"/>
  <c r="AJ127" i="1" s="1"/>
  <c r="AJ129" i="1" s="1"/>
  <c r="AL147" i="5" a="1"/>
  <c r="AL147" i="5" s="1"/>
  <c r="AM56" i="1"/>
  <c r="AM36" i="26" s="1"/>
  <c r="AM102" i="26" s="1"/>
  <c r="AM14" i="24"/>
  <c r="AM16" i="15"/>
  <c r="AM14" i="22"/>
  <c r="AM14" i="18"/>
  <c r="AM15" i="16"/>
  <c r="AM14" i="14"/>
  <c r="AM14" i="25"/>
  <c r="AM48" i="1"/>
  <c r="AM27" i="26" s="1"/>
  <c r="AN55" i="5" a="1"/>
  <c r="AN55" i="5" s="1"/>
  <c r="AN120" i="5" s="1" a="1"/>
  <c r="AN120" i="5" s="1"/>
  <c r="AN71" i="5" a="1"/>
  <c r="AN71" i="5" s="1"/>
  <c r="AN136" i="5" s="1" a="1"/>
  <c r="AN136" i="5" s="1"/>
  <c r="AO40" i="5"/>
  <c r="AO75" i="5" s="1" a="1"/>
  <c r="AO75" i="5" s="1"/>
  <c r="AO140" i="5" s="1" a="1"/>
  <c r="AO140" i="5" s="1"/>
  <c r="AO67" i="1" s="1"/>
  <c r="AO48" i="26" s="1"/>
  <c r="AN56" i="5" a="1"/>
  <c r="AN56" i="5" s="1"/>
  <c r="AN121" i="5" s="1" a="1"/>
  <c r="AN121" i="5" s="1"/>
  <c r="AN73" i="5" a="1"/>
  <c r="AN73" i="5" s="1"/>
  <c r="AN138" i="5" s="1" a="1"/>
  <c r="AN138" i="5" s="1"/>
  <c r="AN25" i="1"/>
  <c r="AN63" i="5" a="1"/>
  <c r="AN63" i="5" s="1"/>
  <c r="AN128" i="5" s="1" a="1"/>
  <c r="AN128" i="5" s="1"/>
  <c r="AN57" i="5" a="1"/>
  <c r="AN57" i="5" s="1"/>
  <c r="AN122" i="5" s="1" a="1"/>
  <c r="AN122" i="5" s="1"/>
  <c r="AN64" i="5" a="1"/>
  <c r="AN64" i="5" s="1"/>
  <c r="AN129" i="5" s="1" a="1"/>
  <c r="AN129" i="5" s="1"/>
  <c r="AM55" i="1"/>
  <c r="AM35" i="26" s="1"/>
  <c r="AM63" i="1"/>
  <c r="AM44" i="26" s="1"/>
  <c r="AM49" i="1"/>
  <c r="AM28" i="26" s="1"/>
  <c r="AM85" i="26" s="1"/>
  <c r="AM47" i="1"/>
  <c r="AQ40" i="12"/>
  <c r="AP64" i="12" a="1"/>
  <c r="AP64" i="12" s="1"/>
  <c r="AP129" i="12" s="1" a="1"/>
  <c r="AP129" i="12" s="1"/>
  <c r="AP73" i="12" a="1"/>
  <c r="AP73" i="12" s="1"/>
  <c r="AP138" i="12" s="1" a="1"/>
  <c r="AP138" i="12" s="1"/>
  <c r="AP71" i="12" a="1"/>
  <c r="AP71" i="12" s="1"/>
  <c r="AP136" i="12" s="1" a="1"/>
  <c r="AP136" i="12" s="1"/>
  <c r="AP63" i="12" a="1"/>
  <c r="AP63" i="12" s="1"/>
  <c r="AP128" i="12" s="1" a="1"/>
  <c r="AP128" i="12" s="1"/>
  <c r="AP57" i="12" a="1"/>
  <c r="AP57" i="12" s="1"/>
  <c r="AP122" i="12" s="1" a="1"/>
  <c r="AP122" i="12" s="1"/>
  <c r="AP56" i="12" a="1"/>
  <c r="AP56" i="12" s="1"/>
  <c r="AP121" i="12" s="1" a="1"/>
  <c r="AP121" i="12" s="1"/>
  <c r="AJ92" i="15"/>
  <c r="AM26" i="26" l="1"/>
  <c r="AL87" i="26"/>
  <c r="AL95" i="26" s="1"/>
  <c r="AL130" i="26" s="1"/>
  <c r="AL119" i="26"/>
  <c r="AM40" i="26"/>
  <c r="AM86" i="26"/>
  <c r="AM67" i="26"/>
  <c r="AM128" i="26"/>
  <c r="AM49" i="26"/>
  <c r="AM84" i="26"/>
  <c r="AM117" i="26"/>
  <c r="AL134" i="26"/>
  <c r="AO93" i="26"/>
  <c r="AO106" i="26"/>
  <c r="AM90" i="26"/>
  <c r="AM103" i="26"/>
  <c r="AM108" i="26" s="1"/>
  <c r="AM131" i="26" s="1"/>
  <c r="AK123" i="26"/>
  <c r="AK127" i="26" s="1"/>
  <c r="AK132" i="26" s="1"/>
  <c r="AK30" i="16"/>
  <c r="AK133" i="26"/>
  <c r="AK138" i="26"/>
  <c r="AL123" i="26"/>
  <c r="AL127" i="26" s="1"/>
  <c r="AL30" i="16"/>
  <c r="AM31" i="26"/>
  <c r="AM83" i="26"/>
  <c r="AM116" i="26"/>
  <c r="AM118" i="26" s="1"/>
  <c r="AL133" i="26"/>
  <c r="AL68" i="26"/>
  <c r="AL76" i="26" s="1"/>
  <c r="AL129" i="26" s="1"/>
  <c r="AM70" i="26"/>
  <c r="AM64" i="26"/>
  <c r="AM74" i="26"/>
  <c r="AM71" i="26"/>
  <c r="AM73" i="26"/>
  <c r="AM135" i="26" s="1"/>
  <c r="AM66" i="26"/>
  <c r="AM65" i="26"/>
  <c r="AQ75" i="12" a="1"/>
  <c r="AQ75" i="12" s="1"/>
  <c r="AQ140" i="12" s="1" a="1"/>
  <c r="AQ140" i="12" s="1"/>
  <c r="AK28" i="29"/>
  <c r="AK47" i="29" s="1"/>
  <c r="AK91" i="29" s="1"/>
  <c r="AK92" i="29" s="1"/>
  <c r="AJ27" i="29"/>
  <c r="AJ37" i="29" s="1"/>
  <c r="AJ80" i="29" s="1"/>
  <c r="AQ123" i="12" a="1"/>
  <c r="AQ123" i="12" s="1"/>
  <c r="AQ124" i="12" a="1"/>
  <c r="AQ124" i="12" s="1"/>
  <c r="AQ131" i="12" a="1"/>
  <c r="AQ131" i="12" s="1"/>
  <c r="AQ132" i="12" a="1"/>
  <c r="AQ132" i="12" s="1"/>
  <c r="AQ72" i="12" a="1"/>
  <c r="AQ72" i="12" s="1"/>
  <c r="AQ137" i="12" s="1" a="1"/>
  <c r="AQ137" i="12" s="1"/>
  <c r="AO72" i="5" a="1"/>
  <c r="AO72" i="5" s="1"/>
  <c r="AO137" i="5" s="1" a="1"/>
  <c r="AO137" i="5" s="1"/>
  <c r="AO124" i="5" a="1"/>
  <c r="AO124" i="5" s="1"/>
  <c r="AO51" i="1" s="1"/>
  <c r="AO30" i="26" s="1"/>
  <c r="AO122" i="26" s="1"/>
  <c r="AO37" i="16" s="1"/>
  <c r="AO131" i="5" a="1"/>
  <c r="AO131" i="5" s="1"/>
  <c r="AO58" i="1" s="1"/>
  <c r="AO38" i="26" s="1"/>
  <c r="AO104" i="26" s="1"/>
  <c r="AO123" i="5" a="1"/>
  <c r="AO123" i="5" s="1"/>
  <c r="AO50" i="1" s="1"/>
  <c r="AO29" i="26" s="1"/>
  <c r="AO121" i="26" s="1"/>
  <c r="AO36" i="16" s="1"/>
  <c r="AO132" i="5" a="1"/>
  <c r="AO132" i="5" s="1"/>
  <c r="AO59" i="1" s="1"/>
  <c r="AO39" i="26" s="1"/>
  <c r="AO105" i="26" s="1"/>
  <c r="AL26" i="29"/>
  <c r="AL36" i="29" s="1"/>
  <c r="AN63" i="1"/>
  <c r="AN44" i="26" s="1"/>
  <c r="AN65" i="1"/>
  <c r="AN46" i="26" s="1"/>
  <c r="AN64" i="1"/>
  <c r="AN45" i="26" s="1"/>
  <c r="AW64" i="14"/>
  <c r="BF64" i="14"/>
  <c r="M64" i="14"/>
  <c r="AM64" i="14"/>
  <c r="Y64" i="14"/>
  <c r="O64" i="14"/>
  <c r="AA64" i="14"/>
  <c r="V64" i="14"/>
  <c r="AS64" i="14"/>
  <c r="AB64" i="14"/>
  <c r="BB64" i="14"/>
  <c r="AN64" i="14"/>
  <c r="AE64" i="14"/>
  <c r="AD64" i="14"/>
  <c r="AU64" i="14"/>
  <c r="AT64" i="14"/>
  <c r="L64" i="14"/>
  <c r="AC64" i="14"/>
  <c r="AX64" i="14"/>
  <c r="S64" i="14"/>
  <c r="AZ64" i="14"/>
  <c r="AR64" i="14"/>
  <c r="AP64" i="14"/>
  <c r="AK64" i="14"/>
  <c r="BH64" i="14"/>
  <c r="AY64" i="14"/>
  <c r="BA64" i="14"/>
  <c r="W64" i="14"/>
  <c r="AQ64" i="14"/>
  <c r="R64" i="14"/>
  <c r="BE64" i="14"/>
  <c r="Q64" i="14"/>
  <c r="N64" i="14"/>
  <c r="U64" i="14"/>
  <c r="AI64" i="14"/>
  <c r="BG64" i="14"/>
  <c r="Y63" i="14"/>
  <c r="X63" i="14"/>
  <c r="Z63" i="14"/>
  <c r="AP63" i="14"/>
  <c r="BC63" i="14"/>
  <c r="AK63" i="14"/>
  <c r="AA63" i="14"/>
  <c r="S63" i="14"/>
  <c r="AS63" i="14"/>
  <c r="AZ63" i="14"/>
  <c r="BD63" i="14"/>
  <c r="M63" i="14"/>
  <c r="AW63" i="14"/>
  <c r="Q63" i="14"/>
  <c r="P63" i="14"/>
  <c r="AC63" i="14"/>
  <c r="V63" i="14"/>
  <c r="BE63" i="14"/>
  <c r="BB63" i="14"/>
  <c r="BG63" i="14"/>
  <c r="U63" i="14"/>
  <c r="BA63" i="14"/>
  <c r="W63" i="14"/>
  <c r="AQ63" i="14"/>
  <c r="N63" i="14"/>
  <c r="R63" i="14"/>
  <c r="AJ63" i="14"/>
  <c r="AN63" i="14"/>
  <c r="AT63" i="14"/>
  <c r="BF63" i="14"/>
  <c r="AL63" i="14"/>
  <c r="AF63" i="14"/>
  <c r="AB63" i="14"/>
  <c r="AR63" i="14"/>
  <c r="BH63" i="14"/>
  <c r="AI63" i="14"/>
  <c r="AY63" i="14"/>
  <c r="AD63" i="14"/>
  <c r="T63" i="14"/>
  <c r="O63" i="14"/>
  <c r="AV63" i="14"/>
  <c r="AM63" i="14"/>
  <c r="AH63" i="14"/>
  <c r="AE63" i="14"/>
  <c r="AO63" i="14"/>
  <c r="AU63" i="14"/>
  <c r="L63" i="14"/>
  <c r="AX63" i="14"/>
  <c r="AG63" i="14"/>
  <c r="BD64" i="14"/>
  <c r="Z64" i="14"/>
  <c r="AG64" i="14"/>
  <c r="P64" i="14"/>
  <c r="AF64" i="14"/>
  <c r="AJ64" i="14"/>
  <c r="AV64" i="14"/>
  <c r="AO64" i="14"/>
  <c r="AH64" i="14"/>
  <c r="T64" i="14"/>
  <c r="BC64" i="14"/>
  <c r="AL64" i="14"/>
  <c r="X38" i="29"/>
  <c r="X78" i="29"/>
  <c r="X83" i="29" s="1"/>
  <c r="X85" i="29" s="1"/>
  <c r="X39" i="29" s="1"/>
  <c r="W46" i="29"/>
  <c r="AL29" i="29"/>
  <c r="AL60" i="29" s="1"/>
  <c r="AN15" i="29"/>
  <c r="AN15" i="26"/>
  <c r="AN62" i="26" s="1"/>
  <c r="AM16" i="26"/>
  <c r="AM16" i="29"/>
  <c r="AL17" i="26"/>
  <c r="AL17" i="29"/>
  <c r="AI106" i="29"/>
  <c r="AM146" i="5" a="1"/>
  <c r="AM146" i="5" s="1"/>
  <c r="AN43" i="5"/>
  <c r="AL155" i="1"/>
  <c r="AL83" i="15" s="1"/>
  <c r="AJ72" i="29"/>
  <c r="AK72" i="29"/>
  <c r="AQ42" i="12"/>
  <c r="AQ43" i="12" s="1"/>
  <c r="AQ146" i="12" s="1" a="1"/>
  <c r="AQ146" i="12" s="1"/>
  <c r="AN66" i="1"/>
  <c r="AN47" i="26" s="1"/>
  <c r="AL156" i="1"/>
  <c r="AL30" i="18" s="1"/>
  <c r="AO42" i="5"/>
  <c r="AL16" i="18"/>
  <c r="AL18" i="15"/>
  <c r="AL17" i="16"/>
  <c r="AL16" i="14"/>
  <c r="AL16" i="22"/>
  <c r="AL16" i="25"/>
  <c r="AL16" i="24"/>
  <c r="AJ159" i="1"/>
  <c r="AJ74" i="29" s="1"/>
  <c r="J357" i="1"/>
  <c r="AM28" i="1"/>
  <c r="AN57" i="1"/>
  <c r="AN37" i="26" s="1"/>
  <c r="AN89" i="26" s="1"/>
  <c r="AO74" i="5" a="1"/>
  <c r="AO74" i="5" s="1"/>
  <c r="AO139" i="5" s="1" a="1"/>
  <c r="AO139" i="5" s="1"/>
  <c r="AQ74" i="12" a="1"/>
  <c r="AQ74" i="12" s="1"/>
  <c r="AQ139" i="12" s="1" a="1"/>
  <c r="AQ139" i="12" s="1"/>
  <c r="AQ55" i="12" a="1"/>
  <c r="AQ55" i="12" s="1"/>
  <c r="AQ120" i="12" s="1" a="1"/>
  <c r="AQ120" i="12" s="1"/>
  <c r="AO65" i="5" a="1"/>
  <c r="AO65" i="5" s="1"/>
  <c r="AO130" i="5" s="1" a="1"/>
  <c r="AO130" i="5" s="1"/>
  <c r="AQ65" i="12" a="1"/>
  <c r="AQ65" i="12" s="1"/>
  <c r="AQ130" i="12" s="1" a="1"/>
  <c r="AQ130" i="12" s="1"/>
  <c r="AM193" i="15" a="1"/>
  <c r="AM193" i="15" s="1"/>
  <c r="AM17" i="15"/>
  <c r="AM15" i="14"/>
  <c r="AM15" i="25"/>
  <c r="AM15" i="22"/>
  <c r="AM15" i="18"/>
  <c r="AM15" i="24"/>
  <c r="AM16" i="16"/>
  <c r="AN27" i="1"/>
  <c r="AK157" i="1"/>
  <c r="AM147" i="5" a="1"/>
  <c r="AM147" i="5" s="1"/>
  <c r="AN14" i="14"/>
  <c r="AN14" i="22"/>
  <c r="AN14" i="24"/>
  <c r="AN14" i="25"/>
  <c r="AN16" i="15"/>
  <c r="AN15" i="16"/>
  <c r="AN14" i="18"/>
  <c r="AN56" i="1"/>
  <c r="AN36" i="26" s="1"/>
  <c r="AN102" i="26" s="1"/>
  <c r="AN48" i="1"/>
  <c r="AN27" i="26" s="1"/>
  <c r="AO55" i="5" a="1"/>
  <c r="AO55" i="5" s="1"/>
  <c r="AO120" i="5" s="1" a="1"/>
  <c r="AO120" i="5" s="1"/>
  <c r="AO64" i="5" a="1"/>
  <c r="AO64" i="5" s="1"/>
  <c r="AO129" i="5" s="1" a="1"/>
  <c r="AO129" i="5" s="1"/>
  <c r="AO57" i="5" a="1"/>
  <c r="AO57" i="5" s="1"/>
  <c r="AO122" i="5" s="1" a="1"/>
  <c r="AO122" i="5" s="1"/>
  <c r="AO63" i="5" a="1"/>
  <c r="AO63" i="5" s="1"/>
  <c r="AO128" i="5" s="1" a="1"/>
  <c r="AO128" i="5" s="1"/>
  <c r="AO56" i="5" a="1"/>
  <c r="AO56" i="5" s="1"/>
  <c r="AO121" i="5" s="1" a="1"/>
  <c r="AO121" i="5" s="1"/>
  <c r="AO73" i="5" a="1"/>
  <c r="AO73" i="5" s="1"/>
  <c r="AO138" i="5" s="1" a="1"/>
  <c r="AO138" i="5" s="1"/>
  <c r="AP40" i="5"/>
  <c r="AP75" i="5" s="1" a="1"/>
  <c r="AP75" i="5" s="1"/>
  <c r="AP140" i="5" s="1" a="1"/>
  <c r="AP140" i="5" s="1"/>
  <c r="AP67" i="1" s="1"/>
  <c r="AP48" i="26" s="1"/>
  <c r="AO25" i="1"/>
  <c r="AO71" i="5" a="1"/>
  <c r="AO71" i="5" s="1"/>
  <c r="AO136" i="5" s="1" a="1"/>
  <c r="AO136" i="5" s="1"/>
  <c r="AN49" i="1"/>
  <c r="AN28" i="26" s="1"/>
  <c r="AN85" i="26" s="1"/>
  <c r="AN47" i="1"/>
  <c r="AN55" i="1"/>
  <c r="AN35" i="26" s="1"/>
  <c r="AP147" i="12" a="1"/>
  <c r="AP147" i="12" s="1"/>
  <c r="AR40" i="12"/>
  <c r="AQ71" i="12" a="1"/>
  <c r="AQ71" i="12" s="1"/>
  <c r="AQ136" i="12" s="1" a="1"/>
  <c r="AQ136" i="12" s="1"/>
  <c r="AQ57" i="12" a="1"/>
  <c r="AQ57" i="12" s="1"/>
  <c r="AQ122" i="12" s="1" a="1"/>
  <c r="AQ122" i="12" s="1"/>
  <c r="AQ56" i="12" a="1"/>
  <c r="AQ56" i="12" s="1"/>
  <c r="AQ121" i="12" s="1" a="1"/>
  <c r="AQ121" i="12" s="1"/>
  <c r="AQ64" i="12" a="1"/>
  <c r="AQ64" i="12" s="1"/>
  <c r="AQ129" i="12" s="1" a="1"/>
  <c r="AQ129" i="12" s="1"/>
  <c r="AQ63" i="12" a="1"/>
  <c r="AQ63" i="12" s="1"/>
  <c r="AQ128" i="12" s="1" a="1"/>
  <c r="AQ128" i="12" s="1"/>
  <c r="AQ73" i="12" a="1"/>
  <c r="AQ73" i="12" s="1"/>
  <c r="AQ138" i="12" s="1" a="1"/>
  <c r="AQ138" i="12" s="1"/>
  <c r="AN26" i="26" l="1"/>
  <c r="AK137" i="26"/>
  <c r="AN40" i="26"/>
  <c r="AN67" i="26"/>
  <c r="AN86" i="26"/>
  <c r="AM134" i="26"/>
  <c r="AP93" i="26"/>
  <c r="AP106" i="26"/>
  <c r="AN84" i="26"/>
  <c r="AN117" i="26"/>
  <c r="AN90" i="26"/>
  <c r="AN103" i="26"/>
  <c r="AN108" i="26" s="1"/>
  <c r="AN131" i="26" s="1"/>
  <c r="AN128" i="26"/>
  <c r="AN49" i="26"/>
  <c r="AL132" i="26"/>
  <c r="AM119" i="26"/>
  <c r="AM123" i="26" s="1"/>
  <c r="AM127" i="26" s="1"/>
  <c r="AM87" i="26"/>
  <c r="AM95" i="26" s="1"/>
  <c r="AM130" i="26" s="1"/>
  <c r="AL137" i="26"/>
  <c r="AN31" i="26"/>
  <c r="AN83" i="26"/>
  <c r="AN116" i="26"/>
  <c r="AN118" i="26" s="1"/>
  <c r="AL138" i="26"/>
  <c r="AM68" i="26"/>
  <c r="AM76" i="26" s="1"/>
  <c r="AM129" i="26" s="1"/>
  <c r="AN70" i="26"/>
  <c r="AN74" i="26"/>
  <c r="AN65" i="26"/>
  <c r="AN64" i="26"/>
  <c r="AN66" i="26"/>
  <c r="AN73" i="26"/>
  <c r="AN135" i="26" s="1"/>
  <c r="AN71" i="26"/>
  <c r="AK25" i="29"/>
  <c r="AR75" i="12" a="1"/>
  <c r="AR75" i="12" s="1"/>
  <c r="AR140" i="12" s="1" a="1"/>
  <c r="AR140" i="12" s="1"/>
  <c r="AJ81" i="29"/>
  <c r="AL28" i="29"/>
  <c r="AL47" i="29" s="1"/>
  <c r="AL91" i="29" s="1"/>
  <c r="AL92" i="29" s="1"/>
  <c r="AK27" i="29"/>
  <c r="AK37" i="29" s="1"/>
  <c r="AK80" i="29" s="1"/>
  <c r="AK81" i="29" s="1"/>
  <c r="AR124" i="12" a="1"/>
  <c r="AR124" i="12" s="1"/>
  <c r="AR132" i="12" a="1"/>
  <c r="AR132" i="12" s="1"/>
  <c r="AR123" i="12" a="1"/>
  <c r="AR123" i="12" s="1"/>
  <c r="AR131" i="12" a="1"/>
  <c r="AR131" i="12" s="1"/>
  <c r="AR72" i="12" a="1"/>
  <c r="AR72" i="12" s="1"/>
  <c r="AR137" i="12" s="1" a="1"/>
  <c r="AR137" i="12" s="1"/>
  <c r="AP72" i="5" a="1"/>
  <c r="AP72" i="5" s="1"/>
  <c r="AP137" i="5" s="1" a="1"/>
  <c r="AP137" i="5" s="1"/>
  <c r="AP123" i="5" a="1"/>
  <c r="AP123" i="5" s="1"/>
  <c r="AP50" i="1" s="1"/>
  <c r="AP29" i="26" s="1"/>
  <c r="AP121" i="26" s="1"/>
  <c r="AP36" i="16" s="1"/>
  <c r="AP124" i="5" a="1"/>
  <c r="AP124" i="5" s="1"/>
  <c r="AP51" i="1" s="1"/>
  <c r="AP30" i="26" s="1"/>
  <c r="AP122" i="26" s="1"/>
  <c r="AP37" i="16" s="1"/>
  <c r="AP131" i="5" a="1"/>
  <c r="AP131" i="5" s="1"/>
  <c r="AP58" i="1" s="1"/>
  <c r="AP38" i="26" s="1"/>
  <c r="AP104" i="26" s="1"/>
  <c r="AP132" i="5" a="1"/>
  <c r="AP132" i="5" s="1"/>
  <c r="AP59" i="1" s="1"/>
  <c r="AP39" i="26" s="1"/>
  <c r="AP105" i="26" s="1"/>
  <c r="AM26" i="29"/>
  <c r="AM36" i="29" s="1"/>
  <c r="AO65" i="1"/>
  <c r="AO46" i="26" s="1"/>
  <c r="AO64" i="1"/>
  <c r="AO45" i="26" s="1"/>
  <c r="J65" i="14"/>
  <c r="AL25" i="29"/>
  <c r="AM29" i="29"/>
  <c r="AM60" i="29" s="1"/>
  <c r="AO15" i="29"/>
  <c r="AO15" i="26"/>
  <c r="AO62" i="26" s="1"/>
  <c r="X40" i="29"/>
  <c r="X41" i="29" s="1"/>
  <c r="Y35" i="29" s="1"/>
  <c r="AJ106" i="29"/>
  <c r="AN16" i="26"/>
  <c r="AN16" i="29"/>
  <c r="AM17" i="26"/>
  <c r="AM17" i="29"/>
  <c r="AO43" i="5"/>
  <c r="AN146" i="5" a="1"/>
  <c r="AN146" i="5" s="1"/>
  <c r="AM155" i="1"/>
  <c r="AM83" i="15" s="1"/>
  <c r="AR42" i="12"/>
  <c r="AR43" i="12" s="1"/>
  <c r="AR146" i="12" s="1" a="1"/>
  <c r="AR146" i="12" s="1"/>
  <c r="AO66" i="1"/>
  <c r="AO47" i="26" s="1"/>
  <c r="AM156" i="1"/>
  <c r="AM30" i="18" s="1"/>
  <c r="AP42" i="5"/>
  <c r="AK159" i="1"/>
  <c r="AK74" i="29" s="1"/>
  <c r="AK31" i="18"/>
  <c r="AM16" i="24"/>
  <c r="AJ43" i="22"/>
  <c r="AM18" i="15"/>
  <c r="AM17" i="16"/>
  <c r="AM16" i="25"/>
  <c r="AM16" i="18"/>
  <c r="AM16" i="14"/>
  <c r="AM16" i="22"/>
  <c r="AI43" i="22"/>
  <c r="AN28" i="1"/>
  <c r="AL157" i="1"/>
  <c r="AO57" i="1"/>
  <c r="AO37" i="26" s="1"/>
  <c r="AO89" i="26" s="1"/>
  <c r="AP74" i="5" a="1"/>
  <c r="AP74" i="5" s="1"/>
  <c r="AP139" i="5" s="1" a="1"/>
  <c r="AP139" i="5" s="1"/>
  <c r="AR55" i="12" a="1"/>
  <c r="AR55" i="12" s="1"/>
  <c r="AR120" i="12" s="1" a="1"/>
  <c r="AR120" i="12" s="1"/>
  <c r="AR74" i="12" a="1"/>
  <c r="AR74" i="12" s="1"/>
  <c r="AR139" i="12" s="1" a="1"/>
  <c r="AR139" i="12" s="1"/>
  <c r="AP65" i="5" a="1"/>
  <c r="AP65" i="5" s="1"/>
  <c r="AP130" i="5" s="1" a="1"/>
  <c r="AP130" i="5" s="1"/>
  <c r="AR65" i="12" a="1"/>
  <c r="AR65" i="12" s="1"/>
  <c r="AR130" i="12" s="1" a="1"/>
  <c r="AR130" i="12" s="1"/>
  <c r="AS40" i="12"/>
  <c r="AL85" i="15"/>
  <c r="AK85" i="15"/>
  <c r="AN193" i="15" a="1"/>
  <c r="AN193" i="15" s="1"/>
  <c r="AK92" i="15"/>
  <c r="AN15" i="24"/>
  <c r="AN17" i="15"/>
  <c r="AN15" i="22"/>
  <c r="AN15" i="14"/>
  <c r="AN16" i="16"/>
  <c r="AN15" i="25"/>
  <c r="AN15" i="18"/>
  <c r="AO27" i="1"/>
  <c r="AL123" i="1"/>
  <c r="AL127" i="1" s="1"/>
  <c r="AL129" i="1" s="1"/>
  <c r="AN147" i="5" a="1"/>
  <c r="AN147" i="5" s="1"/>
  <c r="AO55" i="1"/>
  <c r="AO35" i="26" s="1"/>
  <c r="AO56" i="1"/>
  <c r="AO36" i="26" s="1"/>
  <c r="AO102" i="26" s="1"/>
  <c r="AO14" i="14"/>
  <c r="AO14" i="24"/>
  <c r="AO14" i="18"/>
  <c r="AO14" i="25"/>
  <c r="AO15" i="16"/>
  <c r="AO16" i="15"/>
  <c r="AO14" i="22"/>
  <c r="AQ40" i="5"/>
  <c r="AQ75" i="5" s="1" a="1"/>
  <c r="AQ75" i="5" s="1"/>
  <c r="AQ140" i="5" s="1" a="1"/>
  <c r="AQ140" i="5" s="1"/>
  <c r="AQ67" i="1" s="1"/>
  <c r="AQ48" i="26" s="1"/>
  <c r="AP71" i="5" a="1"/>
  <c r="AP71" i="5" s="1"/>
  <c r="AP136" i="5" s="1" a="1"/>
  <c r="AP136" i="5" s="1"/>
  <c r="AP57" i="5" a="1"/>
  <c r="AP57" i="5" s="1"/>
  <c r="AP122" i="5" s="1" a="1"/>
  <c r="AP122" i="5" s="1"/>
  <c r="AP63" i="5" a="1"/>
  <c r="AP63" i="5" s="1"/>
  <c r="AP128" i="5" s="1" a="1"/>
  <c r="AP128" i="5" s="1"/>
  <c r="AP64" i="5" a="1"/>
  <c r="AP64" i="5" s="1"/>
  <c r="AP129" i="5" s="1" a="1"/>
  <c r="AP129" i="5" s="1"/>
  <c r="AP25" i="1"/>
  <c r="AP56" i="5" a="1"/>
  <c r="AP56" i="5" s="1"/>
  <c r="AP121" i="5" s="1" a="1"/>
  <c r="AP121" i="5" s="1"/>
  <c r="AP73" i="5" a="1"/>
  <c r="AP73" i="5" s="1"/>
  <c r="AP138" i="5" s="1" a="1"/>
  <c r="AP138" i="5" s="1"/>
  <c r="AP55" i="5" a="1"/>
  <c r="AP55" i="5" s="1"/>
  <c r="AP120" i="5" s="1" a="1"/>
  <c r="AP120" i="5" s="1"/>
  <c r="AO49" i="1"/>
  <c r="AO28" i="26" s="1"/>
  <c r="AO85" i="26" s="1"/>
  <c r="AO48" i="1"/>
  <c r="AO27" i="26" s="1"/>
  <c r="AO47" i="1"/>
  <c r="AQ147" i="12" a="1"/>
  <c r="AQ147" i="12" s="1"/>
  <c r="AR56" i="12" a="1"/>
  <c r="AR56" i="12" s="1"/>
  <c r="AR121" i="12" s="1" a="1"/>
  <c r="AR121" i="12" s="1"/>
  <c r="AR57" i="12" a="1"/>
  <c r="AR57" i="12" s="1"/>
  <c r="AR122" i="12" s="1" a="1"/>
  <c r="AR122" i="12" s="1"/>
  <c r="AR63" i="12" a="1"/>
  <c r="AR63" i="12" s="1"/>
  <c r="AR128" i="12" s="1" a="1"/>
  <c r="AR128" i="12" s="1"/>
  <c r="AR73" i="12" a="1"/>
  <c r="AR73" i="12" s="1"/>
  <c r="AR138" i="12" s="1" a="1"/>
  <c r="AR138" i="12" s="1"/>
  <c r="AR64" i="12" a="1"/>
  <c r="AR64" i="12" s="1"/>
  <c r="AR129" i="12" s="1" a="1"/>
  <c r="AR129" i="12" s="1"/>
  <c r="AR71" i="12" a="1"/>
  <c r="AR71" i="12" s="1"/>
  <c r="AR136" i="12" s="1" a="1"/>
  <c r="AR136" i="12" s="1"/>
  <c r="AL92" i="15"/>
  <c r="AM133" i="26" l="1"/>
  <c r="AO26" i="26"/>
  <c r="AM30" i="16"/>
  <c r="AN87" i="26"/>
  <c r="AN95" i="26" s="1"/>
  <c r="AN130" i="26" s="1"/>
  <c r="AN134" i="26"/>
  <c r="AO40" i="26"/>
  <c r="AO86" i="26"/>
  <c r="AO67" i="26"/>
  <c r="AO84" i="26"/>
  <c r="AO117" i="26"/>
  <c r="AO90" i="26"/>
  <c r="AO103" i="26"/>
  <c r="AO108" i="26" s="1"/>
  <c r="AO131" i="26" s="1"/>
  <c r="AQ93" i="26"/>
  <c r="AQ106" i="26"/>
  <c r="AN119" i="26"/>
  <c r="AN30" i="16" s="1"/>
  <c r="AO31" i="26"/>
  <c r="AO83" i="26"/>
  <c r="AO116" i="26"/>
  <c r="AO118" i="26" s="1"/>
  <c r="AM137" i="26"/>
  <c r="AM138" i="26"/>
  <c r="AM132" i="26"/>
  <c r="AO70" i="26"/>
  <c r="AO74" i="26"/>
  <c r="AO65" i="26"/>
  <c r="AO64" i="26"/>
  <c r="AO73" i="26"/>
  <c r="AO135" i="26" s="1"/>
  <c r="AO71" i="26"/>
  <c r="AO66" i="26"/>
  <c r="AN68" i="26"/>
  <c r="AN76" i="26" s="1"/>
  <c r="AN129" i="26" s="1"/>
  <c r="AS75" i="12" a="1"/>
  <c r="AS75" i="12" s="1"/>
  <c r="AS140" i="12" s="1" a="1"/>
  <c r="AS140" i="12" s="1"/>
  <c r="AM28" i="29"/>
  <c r="AM47" i="29" s="1"/>
  <c r="AM91" i="29" s="1"/>
  <c r="AM92" i="29" s="1"/>
  <c r="AL27" i="29"/>
  <c r="AL37" i="29" s="1"/>
  <c r="AL80" i="29" s="1"/>
  <c r="AS132" i="12" a="1"/>
  <c r="AS132" i="12" s="1"/>
  <c r="AS124" i="12" a="1"/>
  <c r="AS124" i="12" s="1"/>
  <c r="AS123" i="12" a="1"/>
  <c r="AS123" i="12" s="1"/>
  <c r="AS131" i="12" a="1"/>
  <c r="AS131" i="12" s="1"/>
  <c r="AS72" i="12" a="1"/>
  <c r="AS72" i="12" s="1"/>
  <c r="AS137" i="12" s="1" a="1"/>
  <c r="AS137" i="12" s="1"/>
  <c r="AQ124" i="5" a="1"/>
  <c r="AQ124" i="5" s="1"/>
  <c r="AQ51" i="1" s="1"/>
  <c r="AQ30" i="26" s="1"/>
  <c r="AQ122" i="26" s="1"/>
  <c r="AQ37" i="16" s="1"/>
  <c r="AQ132" i="5" a="1"/>
  <c r="AQ132" i="5" s="1"/>
  <c r="AQ59" i="1" s="1"/>
  <c r="AQ39" i="26" s="1"/>
  <c r="AQ105" i="26" s="1"/>
  <c r="AQ123" i="5" a="1"/>
  <c r="AQ123" i="5" s="1"/>
  <c r="AQ50" i="1" s="1"/>
  <c r="AQ29" i="26" s="1"/>
  <c r="AQ121" i="26" s="1"/>
  <c r="AQ36" i="16" s="1"/>
  <c r="AQ131" i="5" a="1"/>
  <c r="AQ131" i="5" s="1"/>
  <c r="AQ58" i="1" s="1"/>
  <c r="AQ38" i="26" s="1"/>
  <c r="AQ104" i="26" s="1"/>
  <c r="AN26" i="29"/>
  <c r="AN36" i="29" s="1"/>
  <c r="AO63" i="1"/>
  <c r="AR40" i="5"/>
  <c r="AR75" i="5" s="1" a="1"/>
  <c r="AR75" i="5" s="1"/>
  <c r="AR140" i="5" s="1" a="1"/>
  <c r="AR140" i="5" s="1"/>
  <c r="AR67" i="1" s="1"/>
  <c r="AR48" i="26" s="1"/>
  <c r="AQ72" i="5" a="1"/>
  <c r="AQ72" i="5" s="1"/>
  <c r="AQ137" i="5" s="1" a="1"/>
  <c r="AQ137" i="5" s="1"/>
  <c r="AP65" i="1"/>
  <c r="AP46" i="26" s="1"/>
  <c r="AP64" i="1"/>
  <c r="AP45" i="26" s="1"/>
  <c r="J66" i="14"/>
  <c r="AL65" i="14"/>
  <c r="V65" i="14"/>
  <c r="BG65" i="14"/>
  <c r="AM65" i="14"/>
  <c r="BD65" i="14"/>
  <c r="BC65" i="14"/>
  <c r="BF65" i="14"/>
  <c r="S65" i="14"/>
  <c r="U65" i="14"/>
  <c r="BA65" i="14"/>
  <c r="BH65" i="14"/>
  <c r="AD65" i="14"/>
  <c r="AA65" i="14"/>
  <c r="W65" i="14"/>
  <c r="AU65" i="14"/>
  <c r="O65" i="14"/>
  <c r="AZ65" i="14"/>
  <c r="AE65" i="14"/>
  <c r="X65" i="14"/>
  <c r="AR65" i="14"/>
  <c r="AH65" i="14"/>
  <c r="AV65" i="14"/>
  <c r="AN65" i="14"/>
  <c r="AX65" i="14"/>
  <c r="AT65" i="14"/>
  <c r="AO65" i="14"/>
  <c r="Y65" i="14"/>
  <c r="M65" i="14"/>
  <c r="BB65" i="14"/>
  <c r="N65" i="14"/>
  <c r="L65" i="14"/>
  <c r="Q65" i="14"/>
  <c r="AF65" i="14"/>
  <c r="Z65" i="14"/>
  <c r="AG65" i="14"/>
  <c r="P65" i="14"/>
  <c r="T65" i="14"/>
  <c r="AW65" i="14"/>
  <c r="AI65" i="14"/>
  <c r="R65" i="14"/>
  <c r="AS65" i="14"/>
  <c r="AP65" i="14"/>
  <c r="BE65" i="14"/>
  <c r="AQ65" i="14"/>
  <c r="AC65" i="14"/>
  <c r="AB65" i="14"/>
  <c r="AJ65" i="14"/>
  <c r="AK65" i="14"/>
  <c r="AY65" i="14"/>
  <c r="AN29" i="29"/>
  <c r="AN60" i="29" s="1"/>
  <c r="X46" i="29"/>
  <c r="AP15" i="29"/>
  <c r="AP15" i="26"/>
  <c r="AP62" i="26" s="1"/>
  <c r="Y38" i="29"/>
  <c r="Y78" i="29"/>
  <c r="Y83" i="29" s="1"/>
  <c r="Y85" i="29" s="1"/>
  <c r="Y39" i="29" s="1"/>
  <c r="AO16" i="26"/>
  <c r="AO16" i="29"/>
  <c r="AK106" i="29"/>
  <c r="AN17" i="26"/>
  <c r="AN17" i="29"/>
  <c r="AO193" i="15" a="1"/>
  <c r="AO193" i="15" s="1"/>
  <c r="AN155" i="1"/>
  <c r="AN83" i="15" s="1"/>
  <c r="AP43" i="5"/>
  <c r="AO146" i="5" a="1"/>
  <c r="AO146" i="5" s="1"/>
  <c r="AL72" i="29"/>
  <c r="AP66" i="1"/>
  <c r="AP47" i="26" s="1"/>
  <c r="AT40" i="12"/>
  <c r="AS42" i="12"/>
  <c r="AM157" i="1"/>
  <c r="AM31" i="18" s="1"/>
  <c r="AN156" i="1"/>
  <c r="AN30" i="18" s="1"/>
  <c r="AQ42" i="5"/>
  <c r="AL159" i="1"/>
  <c r="AL74" i="29" s="1"/>
  <c r="AL31" i="18"/>
  <c r="AV40" i="12"/>
  <c r="AN16" i="14"/>
  <c r="AN16" i="18"/>
  <c r="AN16" i="24"/>
  <c r="AN17" i="16"/>
  <c r="AN18" i="15"/>
  <c r="AN16" i="25"/>
  <c r="AN16" i="22"/>
  <c r="AO28" i="1"/>
  <c r="AP57" i="1"/>
  <c r="AP37" i="26" s="1"/>
  <c r="AP89" i="26" s="1"/>
  <c r="AQ74" i="5" a="1"/>
  <c r="AQ74" i="5" s="1"/>
  <c r="AQ139" i="5" s="1" a="1"/>
  <c r="AQ139" i="5" s="1"/>
  <c r="AS74" i="12" a="1"/>
  <c r="AS74" i="12" s="1"/>
  <c r="AS139" i="12" s="1" a="1"/>
  <c r="AS139" i="12" s="1"/>
  <c r="AS55" i="12" a="1"/>
  <c r="AS55" i="12" s="1"/>
  <c r="AS120" i="12" s="1" a="1"/>
  <c r="AS120" i="12" s="1"/>
  <c r="AQ65" i="5" a="1"/>
  <c r="AQ65" i="5" s="1"/>
  <c r="AQ130" i="5" s="1" a="1"/>
  <c r="AQ130" i="5" s="1"/>
  <c r="AS56" i="12" a="1"/>
  <c r="AS56" i="12" s="1"/>
  <c r="AS121" i="12" s="1" a="1"/>
  <c r="AS121" i="12" s="1"/>
  <c r="AS57" i="12" a="1"/>
  <c r="AS57" i="12" s="1"/>
  <c r="AS122" i="12" s="1" a="1"/>
  <c r="AS122" i="12" s="1"/>
  <c r="AS64" i="12" a="1"/>
  <c r="AS64" i="12" s="1"/>
  <c r="AS129" i="12" s="1" a="1"/>
  <c r="AS129" i="12" s="1"/>
  <c r="AS73" i="12" a="1"/>
  <c r="AS73" i="12" s="1"/>
  <c r="AS138" i="12" s="1" a="1"/>
  <c r="AS138" i="12" s="1"/>
  <c r="AS71" i="12" a="1"/>
  <c r="AS71" i="12" s="1"/>
  <c r="AS136" i="12" s="1" a="1"/>
  <c r="AS136" i="12" s="1"/>
  <c r="AS63" i="12" a="1"/>
  <c r="AS63" i="12" s="1"/>
  <c r="AS128" i="12" s="1" a="1"/>
  <c r="AS128" i="12" s="1"/>
  <c r="AS65" i="12" a="1"/>
  <c r="AS65" i="12" s="1"/>
  <c r="AS130" i="12" s="1" a="1"/>
  <c r="AS130" i="12" s="1"/>
  <c r="AM85" i="15"/>
  <c r="AO17" i="15"/>
  <c r="AO15" i="25"/>
  <c r="AO16" i="16"/>
  <c r="AO15" i="14"/>
  <c r="AO15" i="22"/>
  <c r="AO15" i="18"/>
  <c r="AO15" i="24"/>
  <c r="AP27" i="1"/>
  <c r="AM123" i="1"/>
  <c r="AM127" i="1" s="1"/>
  <c r="AM129" i="1" s="1"/>
  <c r="AO147" i="5" a="1"/>
  <c r="AO147" i="5" s="1"/>
  <c r="AP56" i="1"/>
  <c r="AP36" i="26" s="1"/>
  <c r="AP102" i="26" s="1"/>
  <c r="AP47" i="1"/>
  <c r="AP55" i="1"/>
  <c r="AP35" i="26" s="1"/>
  <c r="AQ71" i="5" a="1"/>
  <c r="AQ71" i="5" s="1"/>
  <c r="AQ136" i="5" s="1" a="1"/>
  <c r="AQ136" i="5" s="1"/>
  <c r="AQ73" i="5" a="1"/>
  <c r="AQ73" i="5" s="1"/>
  <c r="AQ138" i="5" s="1" a="1"/>
  <c r="AQ138" i="5" s="1"/>
  <c r="AQ25" i="1"/>
  <c r="AQ57" i="5" a="1"/>
  <c r="AQ57" i="5" s="1"/>
  <c r="AQ122" i="5" s="1" a="1"/>
  <c r="AQ122" i="5" s="1"/>
  <c r="AQ56" i="5" a="1"/>
  <c r="AQ56" i="5" s="1"/>
  <c r="AQ121" i="5" s="1" a="1"/>
  <c r="AQ121" i="5" s="1"/>
  <c r="AQ64" i="5" a="1"/>
  <c r="AQ64" i="5" s="1"/>
  <c r="AQ129" i="5" s="1" a="1"/>
  <c r="AQ129" i="5" s="1"/>
  <c r="AQ63" i="5" a="1"/>
  <c r="AQ63" i="5" s="1"/>
  <c r="AQ128" i="5" s="1" a="1"/>
  <c r="AQ128" i="5" s="1"/>
  <c r="AQ55" i="5" a="1"/>
  <c r="AQ55" i="5" s="1"/>
  <c r="AQ120" i="5" s="1" a="1"/>
  <c r="AQ120" i="5" s="1"/>
  <c r="AP49" i="1"/>
  <c r="AP28" i="26" s="1"/>
  <c r="AP85" i="26" s="1"/>
  <c r="AP48" i="1"/>
  <c r="AP27" i="26" s="1"/>
  <c r="AP14" i="24"/>
  <c r="AP16" i="15"/>
  <c r="AP14" i="22"/>
  <c r="AP14" i="14"/>
  <c r="AP14" i="25"/>
  <c r="AP15" i="16"/>
  <c r="AP14" i="18"/>
  <c r="AR147" i="12" a="1"/>
  <c r="AR147" i="12" s="1"/>
  <c r="AK43" i="22"/>
  <c r="AM92" i="15"/>
  <c r="AO119" i="26" l="1"/>
  <c r="AP26" i="26"/>
  <c r="AP116" i="26" s="1"/>
  <c r="AP118" i="26" s="1"/>
  <c r="AO44" i="26"/>
  <c r="AN133" i="26"/>
  <c r="AN123" i="26"/>
  <c r="AN127" i="26" s="1"/>
  <c r="AN132" i="26" s="1"/>
  <c r="AO134" i="26"/>
  <c r="AR93" i="26"/>
  <c r="AR106" i="26"/>
  <c r="AO128" i="26"/>
  <c r="AO26" i="29" s="1"/>
  <c r="AO36" i="29" s="1"/>
  <c r="AO49" i="26"/>
  <c r="AO87" i="26"/>
  <c r="AO95" i="26" s="1"/>
  <c r="AO130" i="26" s="1"/>
  <c r="AP84" i="26"/>
  <c r="AP117" i="26"/>
  <c r="AP40" i="26"/>
  <c r="AP67" i="26"/>
  <c r="AP86" i="26"/>
  <c r="AP90" i="26"/>
  <c r="AP103" i="26"/>
  <c r="AP108" i="26" s="1"/>
  <c r="AP131" i="26" s="1"/>
  <c r="AN138" i="26"/>
  <c r="AO133" i="26"/>
  <c r="AP31" i="26"/>
  <c r="AP83" i="26"/>
  <c r="AO123" i="26"/>
  <c r="AO127" i="26" s="1"/>
  <c r="AO30" i="16"/>
  <c r="AO68" i="26"/>
  <c r="AO76" i="26" s="1"/>
  <c r="AO129" i="26" s="1"/>
  <c r="AP70" i="26"/>
  <c r="AP73" i="26"/>
  <c r="AP135" i="26" s="1"/>
  <c r="AP74" i="26"/>
  <c r="AP64" i="26"/>
  <c r="AP71" i="26"/>
  <c r="AP65" i="26"/>
  <c r="AP66" i="26"/>
  <c r="AM25" i="29"/>
  <c r="AN25" i="29"/>
  <c r="AV75" i="12" a="1"/>
  <c r="AV75" i="12" s="1"/>
  <c r="AV140" i="12" s="1" a="1"/>
  <c r="AV140" i="12" s="1"/>
  <c r="AT75" i="12" a="1"/>
  <c r="AT75" i="12" s="1"/>
  <c r="AT140" i="12" s="1" a="1"/>
  <c r="AT140" i="12" s="1"/>
  <c r="AL81" i="29"/>
  <c r="AN28" i="29"/>
  <c r="AN47" i="29" s="1"/>
  <c r="AN91" i="29" s="1"/>
  <c r="AN92" i="29" s="1"/>
  <c r="AM27" i="29"/>
  <c r="AM37" i="29" s="1"/>
  <c r="AM80" i="29" s="1"/>
  <c r="AT124" i="12" a="1"/>
  <c r="AT124" i="12" s="1"/>
  <c r="AT132" i="12" a="1"/>
  <c r="AT132" i="12" s="1"/>
  <c r="AT123" i="12" a="1"/>
  <c r="AT123" i="12" s="1"/>
  <c r="AT131" i="12" a="1"/>
  <c r="AT131" i="12" s="1"/>
  <c r="AV124" i="12" a="1"/>
  <c r="AV124" i="12" s="1"/>
  <c r="AV123" i="12" a="1"/>
  <c r="AV123" i="12" s="1"/>
  <c r="AV132" i="12" a="1"/>
  <c r="AV132" i="12" s="1"/>
  <c r="AV131" i="12" a="1"/>
  <c r="AV131" i="12" s="1"/>
  <c r="AV72" i="12" a="1"/>
  <c r="AV72" i="12" s="1"/>
  <c r="AV137" i="12" s="1" a="1"/>
  <c r="AV137" i="12" s="1"/>
  <c r="AR72" i="5" a="1"/>
  <c r="AR72" i="5" s="1"/>
  <c r="AR137" i="5" s="1" a="1"/>
  <c r="AR137" i="5" s="1"/>
  <c r="AR131" i="5" a="1"/>
  <c r="AR131" i="5" s="1"/>
  <c r="AR58" i="1" s="1"/>
  <c r="AR38" i="26" s="1"/>
  <c r="AR104" i="26" s="1"/>
  <c r="AR132" i="5" a="1"/>
  <c r="AR132" i="5" s="1"/>
  <c r="AR59" i="1" s="1"/>
  <c r="AR39" i="26" s="1"/>
  <c r="AR105" i="26" s="1"/>
  <c r="AR123" i="5" a="1"/>
  <c r="AR123" i="5" s="1"/>
  <c r="AR50" i="1" s="1"/>
  <c r="AR29" i="26" s="1"/>
  <c r="AR121" i="26" s="1"/>
  <c r="AR36" i="16" s="1"/>
  <c r="AR124" i="5" a="1"/>
  <c r="AR124" i="5" s="1"/>
  <c r="AR51" i="1" s="1"/>
  <c r="AR30" i="26" s="1"/>
  <c r="AR122" i="26" s="1"/>
  <c r="AR37" i="16" s="1"/>
  <c r="AP63" i="1"/>
  <c r="AU40" i="12"/>
  <c r="AT72" i="12" a="1"/>
  <c r="AT72" i="12" s="1"/>
  <c r="AT137" i="12" s="1" a="1"/>
  <c r="AT137" i="12" s="1"/>
  <c r="AQ65" i="1"/>
  <c r="AQ46" i="26" s="1"/>
  <c r="AQ64" i="1"/>
  <c r="AQ45" i="26" s="1"/>
  <c r="V66" i="14"/>
  <c r="BB66" i="14"/>
  <c r="AC66" i="14"/>
  <c r="AB66" i="14"/>
  <c r="Q66" i="14"/>
  <c r="AR66" i="14"/>
  <c r="X66" i="14"/>
  <c r="AM66" i="14"/>
  <c r="L66" i="14"/>
  <c r="BG66" i="14"/>
  <c r="AA66" i="14"/>
  <c r="AL66" i="14"/>
  <c r="M66" i="14"/>
  <c r="N66" i="14"/>
  <c r="BD66" i="14"/>
  <c r="AH66" i="14"/>
  <c r="Z66" i="14"/>
  <c r="AY66" i="14"/>
  <c r="AV66" i="14"/>
  <c r="AP66" i="14"/>
  <c r="BF66" i="14"/>
  <c r="AS66" i="14"/>
  <c r="AK66" i="14"/>
  <c r="AI66" i="14"/>
  <c r="S66" i="14"/>
  <c r="AE66" i="14"/>
  <c r="AW66" i="14"/>
  <c r="AD66" i="14"/>
  <c r="U66" i="14"/>
  <c r="AJ66" i="14"/>
  <c r="AX66" i="14"/>
  <c r="AF66" i="14"/>
  <c r="AZ66" i="14"/>
  <c r="BC66" i="14"/>
  <c r="AG66" i="14"/>
  <c r="W66" i="14"/>
  <c r="O66" i="14"/>
  <c r="AT66" i="14"/>
  <c r="T66" i="14"/>
  <c r="Y66" i="14"/>
  <c r="R66" i="14"/>
  <c r="BE66" i="14"/>
  <c r="AO66" i="14"/>
  <c r="AQ66" i="14"/>
  <c r="AU66" i="14"/>
  <c r="BH66" i="14"/>
  <c r="AN66" i="14"/>
  <c r="BA66" i="14"/>
  <c r="P66" i="14"/>
  <c r="Y40" i="29"/>
  <c r="AQ15" i="29"/>
  <c r="AQ15" i="26"/>
  <c r="AQ62" i="26" s="1"/>
  <c r="AO17" i="26"/>
  <c r="AO17" i="29"/>
  <c r="AP16" i="26"/>
  <c r="AP16" i="29"/>
  <c r="AL106" i="29"/>
  <c r="AQ16" i="15"/>
  <c r="AO155" i="1"/>
  <c r="AO83" i="15" s="1"/>
  <c r="AQ43" i="5"/>
  <c r="AP146" i="5" a="1"/>
  <c r="AP146" i="5" s="1"/>
  <c r="AM72" i="29"/>
  <c r="AT74" i="12" a="1"/>
  <c r="AT74" i="12" s="1"/>
  <c r="AT139" i="12" s="1" a="1"/>
  <c r="AT139" i="12" s="1"/>
  <c r="AQ66" i="1"/>
  <c r="AQ47" i="26" s="1"/>
  <c r="AT65" i="12" a="1"/>
  <c r="AT65" i="12" s="1"/>
  <c r="AT130" i="12" s="1" a="1"/>
  <c r="AT130" i="12" s="1"/>
  <c r="AT57" i="12" a="1"/>
  <c r="AT57" i="12" s="1"/>
  <c r="AT122" i="12" s="1" a="1"/>
  <c r="AT122" i="12" s="1"/>
  <c r="AT73" i="12" a="1"/>
  <c r="AT73" i="12" s="1"/>
  <c r="AT138" i="12" s="1" a="1"/>
  <c r="AT138" i="12" s="1"/>
  <c r="AT63" i="12" a="1"/>
  <c r="AT63" i="12" s="1"/>
  <c r="AT128" i="12" s="1" a="1"/>
  <c r="AT128" i="12" s="1"/>
  <c r="AT71" i="12" a="1"/>
  <c r="AT71" i="12" s="1"/>
  <c r="AT136" i="12" s="1" a="1"/>
  <c r="AT136" i="12" s="1"/>
  <c r="AT64" i="12" a="1"/>
  <c r="AT64" i="12" s="1"/>
  <c r="AT129" i="12" s="1" a="1"/>
  <c r="AT129" i="12" s="1"/>
  <c r="AT56" i="12" a="1"/>
  <c r="AT56" i="12" s="1"/>
  <c r="AT121" i="12" s="1" a="1"/>
  <c r="AT121" i="12" s="1"/>
  <c r="AT55" i="12" a="1"/>
  <c r="AT55" i="12" s="1"/>
  <c r="AT120" i="12" s="1" a="1"/>
  <c r="AT120" i="12" s="1"/>
  <c r="AT42" i="12"/>
  <c r="AM159" i="1"/>
  <c r="AM74" i="29" s="1"/>
  <c r="AO156" i="1"/>
  <c r="AO30" i="18" s="1"/>
  <c r="AO123" i="1"/>
  <c r="AO127" i="1" s="1"/>
  <c r="AO129" i="1" s="1"/>
  <c r="AR42" i="5"/>
  <c r="AS43" i="12"/>
  <c r="AS146" i="12" s="1" a="1"/>
  <c r="AS146" i="12" s="1"/>
  <c r="AW40" i="12"/>
  <c r="AV74" i="12" a="1"/>
  <c r="AV74" i="12" s="1"/>
  <c r="AV139" i="12" s="1" a="1"/>
  <c r="AV139" i="12" s="1"/>
  <c r="AV65" i="12" a="1"/>
  <c r="AV65" i="12" s="1"/>
  <c r="AV130" i="12" s="1" a="1"/>
  <c r="AV130" i="12" s="1"/>
  <c r="AV55" i="12" a="1"/>
  <c r="AV55" i="12" s="1"/>
  <c r="AV120" i="12" s="1" a="1"/>
  <c r="AV120" i="12" s="1"/>
  <c r="AV73" i="12" a="1"/>
  <c r="AV73" i="12" s="1"/>
  <c r="AV138" i="12" s="1" a="1"/>
  <c r="AV138" i="12" s="1"/>
  <c r="AV64" i="12" a="1"/>
  <c r="AV64" i="12" s="1"/>
  <c r="AV129" i="12" s="1" a="1"/>
  <c r="AV129" i="12" s="1"/>
  <c r="AV71" i="12" a="1"/>
  <c r="AV71" i="12" s="1"/>
  <c r="AV136" i="12" s="1" a="1"/>
  <c r="AV136" i="12" s="1"/>
  <c r="AV57" i="12" a="1"/>
  <c r="AV57" i="12" s="1"/>
  <c r="AV122" i="12" s="1" a="1"/>
  <c r="AV122" i="12" s="1"/>
  <c r="AV56" i="12" a="1"/>
  <c r="AV56" i="12" s="1"/>
  <c r="AV121" i="12" s="1" a="1"/>
  <c r="AV121" i="12" s="1"/>
  <c r="AV63" i="12" a="1"/>
  <c r="AV63" i="12" s="1"/>
  <c r="AV128" i="12" s="1" a="1"/>
  <c r="AV128" i="12" s="1"/>
  <c r="AO16" i="18"/>
  <c r="AO18" i="15"/>
  <c r="AO16" i="25"/>
  <c r="AO16" i="22"/>
  <c r="AO16" i="24"/>
  <c r="AO17" i="16"/>
  <c r="AO16" i="14"/>
  <c r="AP28" i="1"/>
  <c r="AN157" i="1"/>
  <c r="AQ57" i="1"/>
  <c r="AQ37" i="26" s="1"/>
  <c r="AQ89" i="26" s="1"/>
  <c r="AR74" i="5" a="1"/>
  <c r="AR74" i="5" s="1"/>
  <c r="AR139" i="5" s="1" a="1"/>
  <c r="AR139" i="5" s="1"/>
  <c r="AR65" i="5" a="1"/>
  <c r="AR65" i="5" s="1"/>
  <c r="AR130" i="5" s="1" a="1"/>
  <c r="AR130" i="5" s="1"/>
  <c r="AN92" i="15"/>
  <c r="AP193" i="15" a="1"/>
  <c r="AP193" i="15" s="1"/>
  <c r="AP15" i="25"/>
  <c r="AP15" i="18"/>
  <c r="AP15" i="24"/>
  <c r="AP16" i="16"/>
  <c r="AP15" i="14"/>
  <c r="AP17" i="15"/>
  <c r="AP15" i="22"/>
  <c r="AQ27" i="1"/>
  <c r="AN123" i="1"/>
  <c r="AN127" i="1" s="1"/>
  <c r="AN129" i="1" s="1"/>
  <c r="AP147" i="5" a="1"/>
  <c r="AP147" i="5" s="1"/>
  <c r="AQ49" i="1"/>
  <c r="AQ28" i="26" s="1"/>
  <c r="AQ85" i="26" s="1"/>
  <c r="AQ47" i="1"/>
  <c r="AQ14" i="25"/>
  <c r="AQ14" i="14"/>
  <c r="AQ14" i="18"/>
  <c r="AQ14" i="22"/>
  <c r="AQ14" i="24"/>
  <c r="AQ15" i="16"/>
  <c r="AS40" i="5"/>
  <c r="AS75" i="5" s="1" a="1"/>
  <c r="AS75" i="5" s="1"/>
  <c r="AS140" i="5" s="1" a="1"/>
  <c r="AS140" i="5" s="1"/>
  <c r="AS67" i="1" s="1"/>
  <c r="AS48" i="26" s="1"/>
  <c r="AR64" i="5" a="1"/>
  <c r="AR64" i="5" s="1"/>
  <c r="AR129" i="5" s="1" a="1"/>
  <c r="AR129" i="5" s="1"/>
  <c r="AR71" i="5" a="1"/>
  <c r="AR71" i="5" s="1"/>
  <c r="AR136" i="5" s="1" a="1"/>
  <c r="AR136" i="5" s="1"/>
  <c r="AR55" i="5" a="1"/>
  <c r="AR55" i="5" s="1"/>
  <c r="AR120" i="5" s="1" a="1"/>
  <c r="AR120" i="5" s="1"/>
  <c r="AR56" i="5" a="1"/>
  <c r="AR56" i="5" s="1"/>
  <c r="AR121" i="5" s="1" a="1"/>
  <c r="AR121" i="5" s="1"/>
  <c r="AR63" i="5" a="1"/>
  <c r="AR63" i="5" s="1"/>
  <c r="AR128" i="5" s="1" a="1"/>
  <c r="AR128" i="5" s="1"/>
  <c r="AR25" i="1"/>
  <c r="AR57" i="5" a="1"/>
  <c r="AR57" i="5" s="1"/>
  <c r="AR122" i="5" s="1" a="1"/>
  <c r="AR122" i="5" s="1"/>
  <c r="AR73" i="5" a="1"/>
  <c r="AR73" i="5" s="1"/>
  <c r="AR138" i="5" s="1" a="1"/>
  <c r="AR138" i="5" s="1"/>
  <c r="AQ55" i="1"/>
  <c r="AQ35" i="26" s="1"/>
  <c r="AQ63" i="1"/>
  <c r="AQ44" i="26" s="1"/>
  <c r="AQ56" i="1"/>
  <c r="AQ36" i="26" s="1"/>
  <c r="AQ102" i="26" s="1"/>
  <c r="AQ48" i="1"/>
  <c r="AQ27" i="26" s="1"/>
  <c r="AL43" i="22"/>
  <c r="AN85" i="15"/>
  <c r="AP87" i="26" l="1"/>
  <c r="AN137" i="26"/>
  <c r="AQ26" i="26"/>
  <c r="AQ31" i="26" s="1"/>
  <c r="AP44" i="26"/>
  <c r="AP119" i="26"/>
  <c r="AP30" i="16" s="1"/>
  <c r="AP134" i="26"/>
  <c r="AP95" i="26"/>
  <c r="AP130" i="26" s="1"/>
  <c r="AQ84" i="26"/>
  <c r="AQ117" i="26"/>
  <c r="AQ90" i="26"/>
  <c r="AQ103" i="26"/>
  <c r="AQ108" i="26" s="1"/>
  <c r="AQ131" i="26" s="1"/>
  <c r="AP128" i="26"/>
  <c r="AP26" i="29" s="1"/>
  <c r="AP36" i="29" s="1"/>
  <c r="AP49" i="26"/>
  <c r="AQ128" i="26"/>
  <c r="AQ49" i="26"/>
  <c r="AS93" i="26"/>
  <c r="AS106" i="26"/>
  <c r="AQ40" i="26"/>
  <c r="AQ86" i="26"/>
  <c r="AQ67" i="26"/>
  <c r="AP123" i="26"/>
  <c r="AP127" i="26" s="1"/>
  <c r="AO132" i="26"/>
  <c r="AO137" i="26"/>
  <c r="AQ83" i="26"/>
  <c r="AQ116" i="26"/>
  <c r="AQ118" i="26" s="1"/>
  <c r="AO138" i="26"/>
  <c r="AP68" i="26"/>
  <c r="AP76" i="26" s="1"/>
  <c r="AP129" i="26" s="1"/>
  <c r="AQ70" i="26"/>
  <c r="AQ71" i="26"/>
  <c r="AQ66" i="26"/>
  <c r="AQ64" i="26"/>
  <c r="AQ73" i="26"/>
  <c r="AQ135" i="26" s="1"/>
  <c r="AQ74" i="26"/>
  <c r="AQ65" i="26"/>
  <c r="AW75" i="12" a="1"/>
  <c r="AW75" i="12" s="1"/>
  <c r="AW140" i="12" s="1" a="1"/>
  <c r="AW140" i="12" s="1"/>
  <c r="AU75" i="12" a="1"/>
  <c r="AU75" i="12" s="1"/>
  <c r="AU140" i="12" s="1" a="1"/>
  <c r="AU140" i="12" s="1"/>
  <c r="AM81" i="29"/>
  <c r="AO28" i="29"/>
  <c r="AO47" i="29" s="1"/>
  <c r="AO91" i="29" s="1"/>
  <c r="AO92" i="29" s="1"/>
  <c r="AN27" i="29"/>
  <c r="AN37" i="29" s="1"/>
  <c r="AN80" i="29" s="1"/>
  <c r="AW131" i="12" a="1"/>
  <c r="AW131" i="12" s="1"/>
  <c r="AW124" i="12" a="1"/>
  <c r="AW124" i="12" s="1"/>
  <c r="AW123" i="12" a="1"/>
  <c r="AW123" i="12" s="1"/>
  <c r="AW132" i="12" a="1"/>
  <c r="AW132" i="12" s="1"/>
  <c r="AU132" i="12" a="1"/>
  <c r="AU132" i="12" s="1"/>
  <c r="AU124" i="12" a="1"/>
  <c r="AU124" i="12" s="1"/>
  <c r="AU123" i="12" a="1"/>
  <c r="AU123" i="12" s="1"/>
  <c r="AU131" i="12" a="1"/>
  <c r="AU131" i="12" s="1"/>
  <c r="AU72" i="12" a="1"/>
  <c r="AU72" i="12" s="1"/>
  <c r="AU137" i="12" s="1" a="1"/>
  <c r="AU137" i="12" s="1"/>
  <c r="AW72" i="12" a="1"/>
  <c r="AW72" i="12" s="1"/>
  <c r="AW137" i="12" s="1" a="1"/>
  <c r="AW137" i="12" s="1"/>
  <c r="AS72" i="5" a="1"/>
  <c r="AS72" i="5" s="1"/>
  <c r="AS137" i="5" s="1" a="1"/>
  <c r="AS137" i="5" s="1"/>
  <c r="AS124" i="5" a="1"/>
  <c r="AS124" i="5" s="1"/>
  <c r="AS51" i="1" s="1"/>
  <c r="AS30" i="26" s="1"/>
  <c r="AS122" i="26" s="1"/>
  <c r="AS37" i="16" s="1"/>
  <c r="AS131" i="5" a="1"/>
  <c r="AS131" i="5" s="1"/>
  <c r="AS58" i="1" s="1"/>
  <c r="AS38" i="26" s="1"/>
  <c r="AS104" i="26" s="1"/>
  <c r="AS123" i="5" a="1"/>
  <c r="AS123" i="5" s="1"/>
  <c r="AS50" i="1" s="1"/>
  <c r="AS29" i="26" s="1"/>
  <c r="AS121" i="26" s="1"/>
  <c r="AS36" i="16" s="1"/>
  <c r="AS132" i="5" a="1"/>
  <c r="AS132" i="5" s="1"/>
  <c r="AS59" i="1" s="1"/>
  <c r="AS39" i="26" s="1"/>
  <c r="AS105" i="26" s="1"/>
  <c r="AU64" i="12" a="1"/>
  <c r="AU64" i="12" s="1"/>
  <c r="AU129" i="12" s="1" a="1"/>
  <c r="AU129" i="12" s="1"/>
  <c r="AU71" i="12" a="1"/>
  <c r="AU71" i="12" s="1"/>
  <c r="AU136" i="12" s="1" a="1"/>
  <c r="AU136" i="12" s="1"/>
  <c r="AU73" i="12" a="1"/>
  <c r="AU73" i="12" s="1"/>
  <c r="AU138" i="12" s="1" a="1"/>
  <c r="AU138" i="12" s="1"/>
  <c r="AU57" i="12" a="1"/>
  <c r="AU57" i="12" s="1"/>
  <c r="AU122" i="12" s="1" a="1"/>
  <c r="AU122" i="12" s="1"/>
  <c r="AU42" i="12"/>
  <c r="AU43" i="12" s="1"/>
  <c r="AU146" i="12" s="1" a="1"/>
  <c r="AU146" i="12" s="1"/>
  <c r="AU56" i="12" a="1"/>
  <c r="AU56" i="12" s="1"/>
  <c r="AU121" i="12" s="1" a="1"/>
  <c r="AU121" i="12" s="1"/>
  <c r="AU65" i="12" a="1"/>
  <c r="AU65" i="12" s="1"/>
  <c r="AU130" i="12" s="1" a="1"/>
  <c r="AU130" i="12" s="1"/>
  <c r="AU55" i="12" a="1"/>
  <c r="AU55" i="12" s="1"/>
  <c r="AU120" i="12" s="1" a="1"/>
  <c r="AU120" i="12" s="1"/>
  <c r="AU63" i="12" a="1"/>
  <c r="AU63" i="12" s="1"/>
  <c r="AU128" i="12" s="1" a="1"/>
  <c r="AU128" i="12" s="1"/>
  <c r="AU74" i="12" a="1"/>
  <c r="AU74" i="12" s="1"/>
  <c r="AU139" i="12" s="1" a="1"/>
  <c r="AU139" i="12" s="1"/>
  <c r="AR65" i="1"/>
  <c r="AR46" i="26" s="1"/>
  <c r="AR64" i="1"/>
  <c r="AR45" i="26" s="1"/>
  <c r="AO29" i="29"/>
  <c r="AO60" i="29" s="1"/>
  <c r="J67" i="14"/>
  <c r="J68" i="14"/>
  <c r="J69" i="14"/>
  <c r="AP29" i="29"/>
  <c r="AP60" i="29" s="1"/>
  <c r="Y46" i="29"/>
  <c r="AR15" i="29"/>
  <c r="AR15" i="26"/>
  <c r="AR62" i="26" s="1"/>
  <c r="Y41" i="29"/>
  <c r="Z35" i="29" s="1"/>
  <c r="AO25" i="29"/>
  <c r="AM106" i="29"/>
  <c r="AQ16" i="26"/>
  <c r="AQ16" i="29"/>
  <c r="AP17" i="26"/>
  <c r="AP17" i="29"/>
  <c r="AR16" i="15"/>
  <c r="AP155" i="1"/>
  <c r="AP83" i="15" s="1"/>
  <c r="AQ146" i="5" a="1"/>
  <c r="AQ146" i="5" s="1"/>
  <c r="AR43" i="5"/>
  <c r="AO72" i="29"/>
  <c r="AN72" i="29"/>
  <c r="AR66" i="1"/>
  <c r="AR47" i="26" s="1"/>
  <c r="AT43" i="12"/>
  <c r="AT146" i="12" s="1" a="1"/>
  <c r="AT146" i="12" s="1"/>
  <c r="AP156" i="1"/>
  <c r="AP30" i="18" s="1"/>
  <c r="AP123" i="1"/>
  <c r="AP127" i="1" s="1"/>
  <c r="AP129" i="1" s="1"/>
  <c r="AS42" i="5"/>
  <c r="AN159" i="1"/>
  <c r="AN74" i="29" s="1"/>
  <c r="AN31" i="18"/>
  <c r="AS147" i="12" a="1"/>
  <c r="AS147" i="12" s="1"/>
  <c r="AX40" i="12"/>
  <c r="AW74" i="12" a="1"/>
  <c r="AW74" i="12" s="1"/>
  <c r="AW139" i="12" s="1" a="1"/>
  <c r="AW139" i="12" s="1"/>
  <c r="AW55" i="12" a="1"/>
  <c r="AW55" i="12" s="1"/>
  <c r="AW120" i="12" s="1" a="1"/>
  <c r="AW120" i="12" s="1"/>
  <c r="AW65" i="12" a="1"/>
  <c r="AW65" i="12" s="1"/>
  <c r="AW130" i="12" s="1" a="1"/>
  <c r="AW130" i="12" s="1"/>
  <c r="AW73" i="12" a="1"/>
  <c r="AW73" i="12" s="1"/>
  <c r="AW138" i="12" s="1" a="1"/>
  <c r="AW138" i="12" s="1"/>
  <c r="AW63" i="12" a="1"/>
  <c r="AW63" i="12" s="1"/>
  <c r="AW128" i="12" s="1" a="1"/>
  <c r="AW128" i="12" s="1"/>
  <c r="AW64" i="12" a="1"/>
  <c r="AW64" i="12" s="1"/>
  <c r="AW129" i="12" s="1" a="1"/>
  <c r="AW129" i="12" s="1"/>
  <c r="AW71" i="12" a="1"/>
  <c r="AW71" i="12" s="1"/>
  <c r="AW136" i="12" s="1" a="1"/>
  <c r="AW136" i="12" s="1"/>
  <c r="AW57" i="12" a="1"/>
  <c r="AW57" i="12" s="1"/>
  <c r="AW122" i="12" s="1" a="1"/>
  <c r="AW122" i="12" s="1"/>
  <c r="AW56" i="12" a="1"/>
  <c r="AW56" i="12" s="1"/>
  <c r="AW121" i="12" s="1" a="1"/>
  <c r="AW121" i="12" s="1"/>
  <c r="AP16" i="18"/>
  <c r="AP16" i="14"/>
  <c r="AP16" i="22"/>
  <c r="AP17" i="16"/>
  <c r="AP18" i="15"/>
  <c r="AP16" i="25"/>
  <c r="AP16" i="24"/>
  <c r="AQ28" i="1"/>
  <c r="AO157" i="1"/>
  <c r="AR57" i="1"/>
  <c r="AR37" i="26" s="1"/>
  <c r="AR89" i="26" s="1"/>
  <c r="AS74" i="5" a="1"/>
  <c r="AS74" i="5" s="1"/>
  <c r="AS139" i="5" s="1" a="1"/>
  <c r="AS139" i="5" s="1"/>
  <c r="AS65" i="5" a="1"/>
  <c r="AS65" i="5" s="1"/>
  <c r="AS130" i="5" s="1" a="1"/>
  <c r="AS130" i="5" s="1"/>
  <c r="AQ193" i="15" a="1"/>
  <c r="AQ193" i="15" s="1"/>
  <c r="AQ15" i="18"/>
  <c r="AQ15" i="25"/>
  <c r="AQ17" i="15"/>
  <c r="AQ16" i="16"/>
  <c r="AQ15" i="22"/>
  <c r="AQ15" i="24"/>
  <c r="AQ15" i="14"/>
  <c r="AO85" i="15"/>
  <c r="AR49" i="1"/>
  <c r="AR28" i="26" s="1"/>
  <c r="AR85" i="26" s="1"/>
  <c r="AR14" i="18"/>
  <c r="AR14" i="22"/>
  <c r="AR14" i="24"/>
  <c r="AR14" i="25"/>
  <c r="AR14" i="14"/>
  <c r="AR15" i="16"/>
  <c r="AR56" i="1"/>
  <c r="AR36" i="26" s="1"/>
  <c r="AR102" i="26" s="1"/>
  <c r="AR55" i="1"/>
  <c r="AR35" i="26" s="1"/>
  <c r="AR27" i="1"/>
  <c r="AQ147" i="5" a="1"/>
  <c r="AQ147" i="5" s="1"/>
  <c r="AR48" i="1"/>
  <c r="AR27" i="26" s="1"/>
  <c r="AT40" i="5"/>
  <c r="AT75" i="5" s="1" a="1"/>
  <c r="AT75" i="5" s="1"/>
  <c r="AT140" i="5" s="1" a="1"/>
  <c r="AT140" i="5" s="1"/>
  <c r="AT67" i="1" s="1"/>
  <c r="AT48" i="26" s="1"/>
  <c r="AS55" i="5" a="1"/>
  <c r="AS55" i="5" s="1"/>
  <c r="AS120" i="5" s="1" a="1"/>
  <c r="AS120" i="5" s="1"/>
  <c r="AS64" i="5" a="1"/>
  <c r="AS64" i="5" s="1"/>
  <c r="AS129" i="5" s="1" a="1"/>
  <c r="AS129" i="5" s="1"/>
  <c r="AS63" i="5" a="1"/>
  <c r="AS63" i="5" s="1"/>
  <c r="AS128" i="5" s="1" a="1"/>
  <c r="AS128" i="5" s="1"/>
  <c r="AS73" i="5" a="1"/>
  <c r="AS73" i="5" s="1"/>
  <c r="AS138" i="5" s="1" a="1"/>
  <c r="AS138" i="5" s="1"/>
  <c r="AS57" i="5" a="1"/>
  <c r="AS57" i="5" s="1"/>
  <c r="AS122" i="5" s="1" a="1"/>
  <c r="AS122" i="5" s="1"/>
  <c r="AS71" i="5" a="1"/>
  <c r="AS71" i="5" s="1"/>
  <c r="AS136" i="5" s="1" a="1"/>
  <c r="AS136" i="5" s="1"/>
  <c r="AS56" i="5" a="1"/>
  <c r="AS56" i="5" s="1"/>
  <c r="AS121" i="5" s="1" a="1"/>
  <c r="AS121" i="5" s="1"/>
  <c r="AS25" i="1"/>
  <c r="AR47" i="1"/>
  <c r="AM43" i="22"/>
  <c r="AP133" i="26" l="1"/>
  <c r="AR26" i="26"/>
  <c r="AR64" i="26" s="1"/>
  <c r="AQ134" i="26"/>
  <c r="AR90" i="26"/>
  <c r="AR103" i="26"/>
  <c r="AR108" i="26" s="1"/>
  <c r="AR131" i="26" s="1"/>
  <c r="AQ87" i="26"/>
  <c r="AQ95" i="26" s="1"/>
  <c r="AQ130" i="26" s="1"/>
  <c r="AT93" i="26"/>
  <c r="AT106" i="26"/>
  <c r="AR84" i="26"/>
  <c r="AR117" i="26"/>
  <c r="AR40" i="26"/>
  <c r="AR67" i="26"/>
  <c r="AR86" i="26"/>
  <c r="AQ119" i="26"/>
  <c r="AQ133" i="26" s="1"/>
  <c r="AP138" i="26"/>
  <c r="AR31" i="26"/>
  <c r="AR83" i="26"/>
  <c r="AR116" i="26"/>
  <c r="AP137" i="26"/>
  <c r="AP132" i="26"/>
  <c r="AQ68" i="26"/>
  <c r="AQ76" i="26" s="1"/>
  <c r="AQ129" i="26" s="1"/>
  <c r="AR70" i="26"/>
  <c r="AR73" i="26"/>
  <c r="AR135" i="26" s="1"/>
  <c r="AR74" i="26"/>
  <c r="AR66" i="26"/>
  <c r="AR65" i="26"/>
  <c r="AR71" i="26"/>
  <c r="AP25" i="29"/>
  <c r="AO27" i="29"/>
  <c r="AO37" i="29" s="1"/>
  <c r="AO80" i="29" s="1"/>
  <c r="AO81" i="29" s="1"/>
  <c r="AN81" i="29"/>
  <c r="AX75" i="12" a="1"/>
  <c r="AX75" i="12" s="1"/>
  <c r="AX140" i="12" s="1" a="1"/>
  <c r="AX140" i="12" s="1"/>
  <c r="AP28" i="29"/>
  <c r="AP47" i="29" s="1"/>
  <c r="AP91" i="29" s="1"/>
  <c r="AP92" i="29" s="1"/>
  <c r="AX123" i="12" a="1"/>
  <c r="AX123" i="12" s="1"/>
  <c r="AX131" i="12" a="1"/>
  <c r="AX131" i="12" s="1"/>
  <c r="AX124" i="12" a="1"/>
  <c r="AX124" i="12" s="1"/>
  <c r="AX132" i="12" a="1"/>
  <c r="AX132" i="12" s="1"/>
  <c r="AX72" i="12" a="1"/>
  <c r="AX72" i="12" s="1"/>
  <c r="AX137" i="12" s="1" a="1"/>
  <c r="AX137" i="12" s="1"/>
  <c r="AT72" i="5" a="1"/>
  <c r="AT72" i="5" s="1"/>
  <c r="AT137" i="5" s="1" a="1"/>
  <c r="AT137" i="5" s="1"/>
  <c r="AT124" i="5" a="1"/>
  <c r="AT124" i="5" s="1"/>
  <c r="AT51" i="1" s="1"/>
  <c r="AT30" i="26" s="1"/>
  <c r="AT122" i="26" s="1"/>
  <c r="AT37" i="16" s="1"/>
  <c r="AT132" i="5" a="1"/>
  <c r="AT132" i="5" s="1"/>
  <c r="AT59" i="1" s="1"/>
  <c r="AT39" i="26" s="1"/>
  <c r="AT105" i="26" s="1"/>
  <c r="AT131" i="5" a="1"/>
  <c r="AT131" i="5" s="1"/>
  <c r="AT58" i="1" s="1"/>
  <c r="AT38" i="26" s="1"/>
  <c r="AT104" i="26" s="1"/>
  <c r="AT123" i="5" a="1"/>
  <c r="AT123" i="5" s="1"/>
  <c r="AT50" i="1" s="1"/>
  <c r="AT29" i="26" s="1"/>
  <c r="AT121" i="26" s="1"/>
  <c r="AT36" i="16" s="1"/>
  <c r="AV42" i="12"/>
  <c r="AW42" i="12" s="1"/>
  <c r="AQ26" i="29"/>
  <c r="AQ36" i="29" s="1"/>
  <c r="AR63" i="1"/>
  <c r="AS63" i="1"/>
  <c r="AS44" i="26" s="1"/>
  <c r="AS65" i="1"/>
  <c r="AS46" i="26" s="1"/>
  <c r="AS64" i="1"/>
  <c r="AS45" i="26" s="1"/>
  <c r="BA68" i="14"/>
  <c r="N68" i="14"/>
  <c r="AE68" i="14"/>
  <c r="BD68" i="14"/>
  <c r="R68" i="14"/>
  <c r="S68" i="14"/>
  <c r="Z68" i="14"/>
  <c r="BG68" i="14"/>
  <c r="AZ68" i="14"/>
  <c r="AI68" i="14"/>
  <c r="AH68" i="14"/>
  <c r="AM68" i="14"/>
  <c r="L68" i="14"/>
  <c r="AT68" i="14"/>
  <c r="AA68" i="14"/>
  <c r="AO68" i="14"/>
  <c r="AG68" i="14"/>
  <c r="AS68" i="14"/>
  <c r="BB68" i="14"/>
  <c r="AC68" i="14"/>
  <c r="AK68" i="14"/>
  <c r="AW68" i="14"/>
  <c r="BE68" i="14"/>
  <c r="AR68" i="14"/>
  <c r="AU68" i="14"/>
  <c r="M68" i="14"/>
  <c r="T68" i="14"/>
  <c r="AV68" i="14"/>
  <c r="BF68" i="14"/>
  <c r="P68" i="14"/>
  <c r="Q68" i="14"/>
  <c r="AP68" i="14"/>
  <c r="BH68" i="14"/>
  <c r="O68" i="14"/>
  <c r="AY68" i="14"/>
  <c r="W68" i="14"/>
  <c r="BC68" i="14"/>
  <c r="U68" i="14"/>
  <c r="AN68" i="14"/>
  <c r="AQ68" i="14"/>
  <c r="AL68" i="14"/>
  <c r="V68" i="14"/>
  <c r="AJ68" i="14"/>
  <c r="AD68" i="14"/>
  <c r="Y68" i="14"/>
  <c r="AB68" i="14"/>
  <c r="AX68" i="14"/>
  <c r="X68" i="14"/>
  <c r="AF68" i="14"/>
  <c r="X67" i="14"/>
  <c r="AK67" i="14"/>
  <c r="BH67" i="14"/>
  <c r="AS67" i="14"/>
  <c r="AX67" i="14"/>
  <c r="AY67" i="14"/>
  <c r="AH67" i="14"/>
  <c r="N67" i="14"/>
  <c r="BB67" i="14"/>
  <c r="AR67" i="14"/>
  <c r="AC67" i="14"/>
  <c r="AP67" i="14"/>
  <c r="AU67" i="14"/>
  <c r="AQ67" i="14"/>
  <c r="BF67" i="14"/>
  <c r="BC67" i="14"/>
  <c r="AF67" i="14"/>
  <c r="V67" i="14"/>
  <c r="AE67" i="14"/>
  <c r="BE67" i="14"/>
  <c r="U67" i="14"/>
  <c r="S67" i="14"/>
  <c r="AI67" i="14"/>
  <c r="AW67" i="14"/>
  <c r="AO67" i="14"/>
  <c r="AA67" i="14"/>
  <c r="AM67" i="14"/>
  <c r="BA67" i="14"/>
  <c r="AJ67" i="14"/>
  <c r="O67" i="14"/>
  <c r="AN67" i="14"/>
  <c r="AB67" i="14"/>
  <c r="AT67" i="14"/>
  <c r="T67" i="14"/>
  <c r="P67" i="14"/>
  <c r="BD67" i="14"/>
  <c r="M67" i="14"/>
  <c r="Y67" i="14"/>
  <c r="AZ67" i="14"/>
  <c r="AD67" i="14"/>
  <c r="Q67" i="14"/>
  <c r="W67" i="14"/>
  <c r="AV67" i="14"/>
  <c r="AL67" i="14"/>
  <c r="R67" i="14"/>
  <c r="BG67" i="14"/>
  <c r="Z67" i="14"/>
  <c r="AG67" i="14"/>
  <c r="L67" i="14"/>
  <c r="AS73" i="29"/>
  <c r="O69" i="14"/>
  <c r="N69" i="14"/>
  <c r="AT69" i="14"/>
  <c r="AS69" i="14"/>
  <c r="AP69" i="14"/>
  <c r="AY69" i="14"/>
  <c r="Z69" i="14"/>
  <c r="AC69" i="14"/>
  <c r="L69" i="14"/>
  <c r="AR69" i="14"/>
  <c r="S69" i="14"/>
  <c r="AB69" i="14"/>
  <c r="AU69" i="14"/>
  <c r="U69" i="14"/>
  <c r="AH69" i="14"/>
  <c r="W69" i="14"/>
  <c r="R69" i="14"/>
  <c r="BD69" i="14"/>
  <c r="X69" i="14"/>
  <c r="Y69" i="14"/>
  <c r="M69" i="14"/>
  <c r="T69" i="14"/>
  <c r="AD69" i="14"/>
  <c r="AQ69" i="14"/>
  <c r="AJ69" i="14"/>
  <c r="BH69" i="14"/>
  <c r="AW69" i="14"/>
  <c r="AM69" i="14"/>
  <c r="P69" i="14"/>
  <c r="BG69" i="14"/>
  <c r="AO69" i="14"/>
  <c r="BF69" i="14"/>
  <c r="Q69" i="14"/>
  <c r="BB69" i="14"/>
  <c r="AE69" i="14"/>
  <c r="AZ69" i="14"/>
  <c r="AF69" i="14"/>
  <c r="AI69" i="14"/>
  <c r="AV69" i="14"/>
  <c r="BC69" i="14"/>
  <c r="BA69" i="14"/>
  <c r="AX69" i="14"/>
  <c r="AN69" i="14"/>
  <c r="V69" i="14"/>
  <c r="AA69" i="14"/>
  <c r="AK69" i="14"/>
  <c r="AG69" i="14"/>
  <c r="BE69" i="14"/>
  <c r="AL69" i="14"/>
  <c r="AQ29" i="29"/>
  <c r="AQ60" i="29" s="1"/>
  <c r="Z38" i="29"/>
  <c r="Z78" i="29"/>
  <c r="Z83" i="29" s="1"/>
  <c r="Z85" i="29" s="1"/>
  <c r="Z39" i="29" s="1"/>
  <c r="AS15" i="29"/>
  <c r="AS15" i="26"/>
  <c r="AS62" i="26" s="1"/>
  <c r="AR16" i="26"/>
  <c r="AR16" i="29"/>
  <c r="AQ17" i="26"/>
  <c r="AQ17" i="29"/>
  <c r="AN106" i="29"/>
  <c r="AS16" i="15"/>
  <c r="AQ16" i="24"/>
  <c r="AS43" i="5"/>
  <c r="AR146" i="5" a="1"/>
  <c r="AR146" i="5" s="1"/>
  <c r="AQ155" i="1"/>
  <c r="AQ83" i="15" s="1"/>
  <c r="AP72" i="29"/>
  <c r="AS66" i="1"/>
  <c r="AS47" i="26" s="1"/>
  <c r="AT147" i="12" a="1"/>
  <c r="AT147" i="12" s="1"/>
  <c r="AU147" i="12" s="1" a="1"/>
  <c r="AU147" i="12" s="1"/>
  <c r="AQ156" i="1"/>
  <c r="AQ30" i="18" s="1"/>
  <c r="AT42" i="5"/>
  <c r="AO159" i="1"/>
  <c r="AO74" i="29" s="1"/>
  <c r="AO31" i="18"/>
  <c r="AY40" i="12"/>
  <c r="AX55" i="12" a="1"/>
  <c r="AX55" i="12" s="1"/>
  <c r="AX120" i="12" s="1" a="1"/>
  <c r="AX120" i="12" s="1"/>
  <c r="AX65" i="12" a="1"/>
  <c r="AX65" i="12" s="1"/>
  <c r="AX130" i="12" s="1" a="1"/>
  <c r="AX130" i="12" s="1"/>
  <c r="AX74" i="12" a="1"/>
  <c r="AX74" i="12" s="1"/>
  <c r="AX139" i="12" s="1" a="1"/>
  <c r="AX139" i="12" s="1"/>
  <c r="AX57" i="12" a="1"/>
  <c r="AX57" i="12" s="1"/>
  <c r="AX122" i="12" s="1" a="1"/>
  <c r="AX122" i="12" s="1"/>
  <c r="AX71" i="12" a="1"/>
  <c r="AX71" i="12" s="1"/>
  <c r="AX136" i="12" s="1" a="1"/>
  <c r="AX136" i="12" s="1"/>
  <c r="AX56" i="12" a="1"/>
  <c r="AX56" i="12" s="1"/>
  <c r="AX121" i="12" s="1" a="1"/>
  <c r="AX121" i="12" s="1"/>
  <c r="AX63" i="12" a="1"/>
  <c r="AX63" i="12" s="1"/>
  <c r="AX128" i="12" s="1" a="1"/>
  <c r="AX128" i="12" s="1"/>
  <c r="AX73" i="12" a="1"/>
  <c r="AX73" i="12" s="1"/>
  <c r="AX138" i="12" s="1" a="1"/>
  <c r="AX138" i="12" s="1"/>
  <c r="AX64" i="12" a="1"/>
  <c r="AX64" i="12" s="1"/>
  <c r="AX129" i="12" s="1" a="1"/>
  <c r="AX129" i="12" s="1"/>
  <c r="AQ16" i="22"/>
  <c r="AQ17" i="16"/>
  <c r="AQ16" i="18"/>
  <c r="AQ16" i="25"/>
  <c r="AQ16" i="14"/>
  <c r="AQ18" i="15"/>
  <c r="AR28" i="1"/>
  <c r="AP157" i="1"/>
  <c r="AT74" i="5" a="1"/>
  <c r="AT74" i="5" s="1"/>
  <c r="AT139" i="5" s="1" a="1"/>
  <c r="AT139" i="5" s="1"/>
  <c r="AS57" i="1"/>
  <c r="AS37" i="26" s="1"/>
  <c r="AS89" i="26" s="1"/>
  <c r="AT65" i="5" a="1"/>
  <c r="AT65" i="5" s="1"/>
  <c r="AT130" i="5" s="1" a="1"/>
  <c r="AT130" i="5" s="1"/>
  <c r="AR193" i="15" a="1"/>
  <c r="AR193" i="15" s="1"/>
  <c r="AO92" i="15"/>
  <c r="AP85" i="15"/>
  <c r="AR147" i="5" a="1"/>
  <c r="AR147" i="5" s="1"/>
  <c r="AS48" i="1"/>
  <c r="AS27" i="26" s="1"/>
  <c r="AS47" i="1"/>
  <c r="AS49" i="1"/>
  <c r="AS28" i="26" s="1"/>
  <c r="AS85" i="26" s="1"/>
  <c r="AS14" i="14"/>
  <c r="AS14" i="24"/>
  <c r="AS15" i="16"/>
  <c r="AS14" i="22"/>
  <c r="AS14" i="25"/>
  <c r="AS14" i="18"/>
  <c r="AS56" i="1"/>
  <c r="AS36" i="26" s="1"/>
  <c r="AS102" i="26" s="1"/>
  <c r="AS55" i="1"/>
  <c r="AS35" i="26" s="1"/>
  <c r="AS27" i="1"/>
  <c r="AU40" i="5"/>
  <c r="AU75" i="5" s="1" a="1"/>
  <c r="AU75" i="5" s="1"/>
  <c r="AU140" i="5" s="1" a="1"/>
  <c r="AU140" i="5" s="1"/>
  <c r="AU67" i="1" s="1"/>
  <c r="AU48" i="26" s="1"/>
  <c r="AT73" i="5" a="1"/>
  <c r="AT73" i="5" s="1"/>
  <c r="AT138" i="5" s="1" a="1"/>
  <c r="AT138" i="5" s="1"/>
  <c r="AT57" i="5" a="1"/>
  <c r="AT57" i="5" s="1"/>
  <c r="AT122" i="5" s="1" a="1"/>
  <c r="AT122" i="5" s="1"/>
  <c r="AT63" i="5" a="1"/>
  <c r="AT63" i="5" s="1"/>
  <c r="AT128" i="5" s="1" a="1"/>
  <c r="AT128" i="5" s="1"/>
  <c r="AT71" i="5" a="1"/>
  <c r="AT71" i="5" s="1"/>
  <c r="AT136" i="5" s="1" a="1"/>
  <c r="AT136" i="5" s="1"/>
  <c r="AT55" i="5" a="1"/>
  <c r="AT55" i="5" s="1"/>
  <c r="AT120" i="5" s="1" a="1"/>
  <c r="AT120" i="5" s="1"/>
  <c r="AT25" i="1"/>
  <c r="AT56" i="5" a="1"/>
  <c r="AT56" i="5" s="1"/>
  <c r="AT121" i="5" s="1" a="1"/>
  <c r="AT121" i="5" s="1"/>
  <c r="AT64" i="5" a="1"/>
  <c r="AT64" i="5" s="1"/>
  <c r="AT129" i="5" s="1" a="1"/>
  <c r="AT129" i="5" s="1"/>
  <c r="AR15" i="24"/>
  <c r="AR15" i="18"/>
  <c r="AR15" i="14"/>
  <c r="AR17" i="15"/>
  <c r="AR15" i="22"/>
  <c r="AR15" i="25"/>
  <c r="AR16" i="16"/>
  <c r="AN43" i="22"/>
  <c r="BJ60" i="14"/>
  <c r="AR134" i="26" l="1"/>
  <c r="AS26" i="26"/>
  <c r="AR44" i="26"/>
  <c r="AQ123" i="26"/>
  <c r="AQ127" i="26" s="1"/>
  <c r="AQ132" i="26" s="1"/>
  <c r="AQ30" i="16"/>
  <c r="AR87" i="26"/>
  <c r="AR95" i="26" s="1"/>
  <c r="AR130" i="26" s="1"/>
  <c r="AS40" i="26"/>
  <c r="AS86" i="26"/>
  <c r="AS67" i="26"/>
  <c r="AU93" i="26"/>
  <c r="AU106" i="26"/>
  <c r="AS90" i="26"/>
  <c r="AS103" i="26"/>
  <c r="AS108" i="26" s="1"/>
  <c r="AS131" i="26" s="1"/>
  <c r="AS128" i="26"/>
  <c r="AS26" i="29" s="1"/>
  <c r="AS36" i="29" s="1"/>
  <c r="AS49" i="26"/>
  <c r="AS84" i="26"/>
  <c r="AS117" i="26"/>
  <c r="AR128" i="26"/>
  <c r="AR26" i="29" s="1"/>
  <c r="AR36" i="29" s="1"/>
  <c r="AR49" i="26"/>
  <c r="AS31" i="26"/>
  <c r="AS83" i="26"/>
  <c r="AS116" i="26"/>
  <c r="AS118" i="26" s="1"/>
  <c r="AR118" i="26"/>
  <c r="AR119" i="26" s="1"/>
  <c r="AQ138" i="26"/>
  <c r="AS70" i="26"/>
  <c r="AS71" i="26"/>
  <c r="AS65" i="26"/>
  <c r="AS74" i="26"/>
  <c r="AS73" i="26"/>
  <c r="AS135" i="26" s="1"/>
  <c r="AS64" i="26"/>
  <c r="AS66" i="26"/>
  <c r="AR68" i="26"/>
  <c r="AR76" i="26" s="1"/>
  <c r="AR129" i="26" s="1"/>
  <c r="AQ25" i="29"/>
  <c r="AY75" i="12" a="1"/>
  <c r="AY75" i="12" s="1"/>
  <c r="AY140" i="12" s="1" a="1"/>
  <c r="AY140" i="12" s="1"/>
  <c r="AQ28" i="29"/>
  <c r="AQ47" i="29" s="1"/>
  <c r="AQ91" i="29" s="1"/>
  <c r="AQ92" i="29" s="1"/>
  <c r="AP27" i="29"/>
  <c r="AP37" i="29" s="1"/>
  <c r="AP80" i="29" s="1"/>
  <c r="AP81" i="29" s="1"/>
  <c r="AY123" i="12" a="1"/>
  <c r="AY123" i="12" s="1"/>
  <c r="AY131" i="12" a="1"/>
  <c r="AY131" i="12" s="1"/>
  <c r="AY124" i="12" a="1"/>
  <c r="AY124" i="12" s="1"/>
  <c r="AY132" i="12" a="1"/>
  <c r="AY132" i="12" s="1"/>
  <c r="AY72" i="12" a="1"/>
  <c r="AY72" i="12" s="1"/>
  <c r="AY137" i="12" s="1" a="1"/>
  <c r="AY137" i="12" s="1"/>
  <c r="AU72" i="5" a="1"/>
  <c r="AU72" i="5" s="1"/>
  <c r="AU137" i="5" s="1" a="1"/>
  <c r="AU137" i="5" s="1"/>
  <c r="AU123" i="5" a="1"/>
  <c r="AU123" i="5" s="1"/>
  <c r="AU50" i="1" s="1"/>
  <c r="AU29" i="26" s="1"/>
  <c r="AU121" i="26" s="1"/>
  <c r="AU36" i="16" s="1"/>
  <c r="AU132" i="5" a="1"/>
  <c r="AU132" i="5" s="1"/>
  <c r="AU59" i="1" s="1"/>
  <c r="AU39" i="26" s="1"/>
  <c r="AU105" i="26" s="1"/>
  <c r="AU124" i="5" a="1"/>
  <c r="AU124" i="5" s="1"/>
  <c r="AU51" i="1" s="1"/>
  <c r="AU30" i="26" s="1"/>
  <c r="AU122" i="26" s="1"/>
  <c r="AU37" i="16" s="1"/>
  <c r="AU131" i="5" a="1"/>
  <c r="AU131" i="5" s="1"/>
  <c r="AU58" i="1" s="1"/>
  <c r="AU38" i="26" s="1"/>
  <c r="AU104" i="26" s="1"/>
  <c r="AV43" i="12"/>
  <c r="AV146" i="12" s="1" a="1"/>
  <c r="AV146" i="12" s="1"/>
  <c r="AX42" i="12"/>
  <c r="AY42" i="12" s="1"/>
  <c r="AT63" i="1"/>
  <c r="AT44" i="26" s="1"/>
  <c r="AT65" i="1"/>
  <c r="AT46" i="26" s="1"/>
  <c r="AT64" i="1"/>
  <c r="AT45" i="26" s="1"/>
  <c r="AT73" i="29"/>
  <c r="Z40" i="29"/>
  <c r="Z41" i="29" s="1"/>
  <c r="AA35" i="29" s="1"/>
  <c r="AT15" i="29"/>
  <c r="AT15" i="26"/>
  <c r="AT62" i="26" s="1"/>
  <c r="J71" i="14"/>
  <c r="Z71" i="14" s="1"/>
  <c r="AS16" i="26"/>
  <c r="AS16" i="29"/>
  <c r="AO106" i="29"/>
  <c r="AR17" i="26"/>
  <c r="AR17" i="29"/>
  <c r="AT16" i="15"/>
  <c r="AR155" i="1"/>
  <c r="AR83" i="15" s="1"/>
  <c r="AT43" i="5"/>
  <c r="AS146" i="5" a="1"/>
  <c r="AS146" i="5" s="1"/>
  <c r="AT66" i="1"/>
  <c r="AT47" i="26" s="1"/>
  <c r="AQ157" i="1"/>
  <c r="AQ159" i="1" s="1"/>
  <c r="AQ74" i="29" s="1"/>
  <c r="AR156" i="1"/>
  <c r="AR30" i="18" s="1"/>
  <c r="AU42" i="5"/>
  <c r="AP159" i="1"/>
  <c r="AP74" i="29" s="1"/>
  <c r="AP31" i="18"/>
  <c r="AZ40" i="12"/>
  <c r="AY74" i="12" a="1"/>
  <c r="AY74" i="12" s="1"/>
  <c r="AY139" i="12" s="1" a="1"/>
  <c r="AY139" i="12" s="1"/>
  <c r="AY65" i="12" a="1"/>
  <c r="AY65" i="12" s="1"/>
  <c r="AY130" i="12" s="1" a="1"/>
  <c r="AY130" i="12" s="1"/>
  <c r="AY55" i="12" a="1"/>
  <c r="AY55" i="12" s="1"/>
  <c r="AY120" i="12" s="1" a="1"/>
  <c r="AY120" i="12" s="1"/>
  <c r="AY63" i="12" a="1"/>
  <c r="AY63" i="12" s="1"/>
  <c r="AY128" i="12" s="1" a="1"/>
  <c r="AY128" i="12" s="1"/>
  <c r="AY64" i="12" a="1"/>
  <c r="AY64" i="12" s="1"/>
  <c r="AY129" i="12" s="1" a="1"/>
  <c r="AY129" i="12" s="1"/>
  <c r="AY57" i="12" a="1"/>
  <c r="AY57" i="12" s="1"/>
  <c r="AY122" i="12" s="1" a="1"/>
  <c r="AY122" i="12" s="1"/>
  <c r="AY73" i="12" a="1"/>
  <c r="AY73" i="12" s="1"/>
  <c r="AY138" i="12" s="1" a="1"/>
  <c r="AY138" i="12" s="1"/>
  <c r="AY56" i="12" a="1"/>
  <c r="AY56" i="12" s="1"/>
  <c r="AY121" i="12" s="1" a="1"/>
  <c r="AY121" i="12" s="1"/>
  <c r="AY71" i="12" a="1"/>
  <c r="AY71" i="12" s="1"/>
  <c r="AY136" i="12" s="1" a="1"/>
  <c r="AY136" i="12" s="1"/>
  <c r="AV40" i="5"/>
  <c r="AV75" i="5" s="1" a="1"/>
  <c r="AV75" i="5" s="1"/>
  <c r="AV140" i="5" s="1" a="1"/>
  <c r="AV140" i="5" s="1"/>
  <c r="AV67" i="1" s="1"/>
  <c r="AV48" i="26" s="1"/>
  <c r="AR18" i="15"/>
  <c r="AR16" i="14"/>
  <c r="AR16" i="18"/>
  <c r="AR16" i="24"/>
  <c r="AR16" i="25"/>
  <c r="AR17" i="16"/>
  <c r="AR16" i="22"/>
  <c r="AS28" i="1"/>
  <c r="AT57" i="1"/>
  <c r="AT37" i="26" s="1"/>
  <c r="AT89" i="26" s="1"/>
  <c r="AU74" i="5" a="1"/>
  <c r="AU74" i="5" s="1"/>
  <c r="AU139" i="5" s="1" a="1"/>
  <c r="AU139" i="5" s="1"/>
  <c r="AU65" i="5" a="1"/>
  <c r="AU65" i="5" s="1"/>
  <c r="AU130" i="5" s="1" a="1"/>
  <c r="AU130" i="5" s="1"/>
  <c r="AQ85" i="15"/>
  <c r="AS193" i="15" a="1"/>
  <c r="AS193" i="15" s="1"/>
  <c r="AS147" i="5" a="1"/>
  <c r="AS147" i="5" s="1"/>
  <c r="AP92" i="15"/>
  <c r="AQ123" i="1"/>
  <c r="AQ127" i="1" s="1"/>
  <c r="AQ129" i="1" s="1"/>
  <c r="AT47" i="1"/>
  <c r="AT27" i="1"/>
  <c r="AT56" i="1"/>
  <c r="AT36" i="26" s="1"/>
  <c r="AT102" i="26" s="1"/>
  <c r="AU57" i="5" a="1"/>
  <c r="AU57" i="5" s="1"/>
  <c r="AU122" i="5" s="1" a="1"/>
  <c r="AU122" i="5" s="1"/>
  <c r="AU63" i="5" a="1"/>
  <c r="AU63" i="5" s="1"/>
  <c r="AU128" i="5" s="1" a="1"/>
  <c r="AU128" i="5" s="1"/>
  <c r="AU56" i="5" a="1"/>
  <c r="AU56" i="5" s="1"/>
  <c r="AU121" i="5" s="1" a="1"/>
  <c r="AU121" i="5" s="1"/>
  <c r="AU64" i="5" a="1"/>
  <c r="AU64" i="5" s="1"/>
  <c r="AU129" i="5" s="1" a="1"/>
  <c r="AU129" i="5" s="1"/>
  <c r="AU25" i="1"/>
  <c r="AU55" i="5" a="1"/>
  <c r="AU55" i="5" s="1"/>
  <c r="AU120" i="5" s="1" a="1"/>
  <c r="AU120" i="5" s="1"/>
  <c r="AU73" i="5" a="1"/>
  <c r="AU73" i="5" s="1"/>
  <c r="AU138" i="5" s="1" a="1"/>
  <c r="AU138" i="5" s="1"/>
  <c r="AU71" i="5" a="1"/>
  <c r="AU71" i="5" s="1"/>
  <c r="AU136" i="5" s="1" a="1"/>
  <c r="AU136" i="5" s="1"/>
  <c r="AT55" i="1"/>
  <c r="AT35" i="26" s="1"/>
  <c r="AT48" i="1"/>
  <c r="AT27" i="26" s="1"/>
  <c r="AT49" i="1"/>
  <c r="AT28" i="26" s="1"/>
  <c r="AT85" i="26" s="1"/>
  <c r="AS15" i="22"/>
  <c r="AS15" i="14"/>
  <c r="AS15" i="25"/>
  <c r="AS15" i="24"/>
  <c r="AS17" i="15"/>
  <c r="AS16" i="16"/>
  <c r="AS15" i="18"/>
  <c r="AT14" i="22"/>
  <c r="AT14" i="14"/>
  <c r="AT14" i="24"/>
  <c r="AT14" i="25"/>
  <c r="AT14" i="18"/>
  <c r="AT15" i="16"/>
  <c r="AW43" i="12"/>
  <c r="AW146" i="12" s="1" a="1"/>
  <c r="AW146" i="12" s="1"/>
  <c r="AO43" i="22"/>
  <c r="AQ92" i="15"/>
  <c r="AQ137" i="26" l="1"/>
  <c r="AT26" i="26"/>
  <c r="AS119" i="26"/>
  <c r="AS133" i="26" s="1"/>
  <c r="AS134" i="26"/>
  <c r="AS87" i="26"/>
  <c r="AS95" i="26" s="1"/>
  <c r="AS130" i="26" s="1"/>
  <c r="AV93" i="26"/>
  <c r="AV106" i="26"/>
  <c r="AT90" i="26"/>
  <c r="AT103" i="26"/>
  <c r="AT108" i="26" s="1"/>
  <c r="AT131" i="26" s="1"/>
  <c r="AT128" i="26"/>
  <c r="AT49" i="26"/>
  <c r="AT84" i="26"/>
  <c r="AT117" i="26"/>
  <c r="AT40" i="26"/>
  <c r="AT86" i="26"/>
  <c r="AT67" i="26"/>
  <c r="AR123" i="26"/>
  <c r="AR127" i="26" s="1"/>
  <c r="AR132" i="26" s="1"/>
  <c r="AR30" i="16"/>
  <c r="AR133" i="26"/>
  <c r="AT31" i="26"/>
  <c r="AT83" i="26"/>
  <c r="AT116" i="26"/>
  <c r="AT118" i="26" s="1"/>
  <c r="AR138" i="26"/>
  <c r="AT70" i="26"/>
  <c r="AT74" i="26"/>
  <c r="AT64" i="26"/>
  <c r="AT71" i="26"/>
  <c r="AT73" i="26"/>
  <c r="AT135" i="26" s="1"/>
  <c r="AT66" i="26"/>
  <c r="AT65" i="26"/>
  <c r="AS68" i="26"/>
  <c r="AS76" i="26" s="1"/>
  <c r="AS129" i="26" s="1"/>
  <c r="AZ75" i="12" a="1"/>
  <c r="AZ75" i="12" s="1"/>
  <c r="AZ140" i="12" s="1" a="1"/>
  <c r="AZ140" i="12" s="1"/>
  <c r="AR28" i="29"/>
  <c r="AR47" i="29" s="1"/>
  <c r="AR91" i="29" s="1"/>
  <c r="AR92" i="29" s="1"/>
  <c r="AQ27" i="29"/>
  <c r="AQ37" i="29" s="1"/>
  <c r="AQ80" i="29" s="1"/>
  <c r="AZ132" i="12" a="1"/>
  <c r="AZ132" i="12" s="1"/>
  <c r="AZ123" i="12" a="1"/>
  <c r="AZ123" i="12" s="1"/>
  <c r="AZ131" i="12" a="1"/>
  <c r="AZ131" i="12" s="1"/>
  <c r="AZ124" i="12" a="1"/>
  <c r="AZ124" i="12" s="1"/>
  <c r="AZ72" i="12" a="1"/>
  <c r="AZ72" i="12" s="1"/>
  <c r="AZ137" i="12" s="1" a="1"/>
  <c r="AZ137" i="12" s="1"/>
  <c r="AV72" i="5" a="1"/>
  <c r="AV72" i="5" s="1"/>
  <c r="AV137" i="5" s="1" a="1"/>
  <c r="AV137" i="5" s="1"/>
  <c r="AV123" i="5" a="1"/>
  <c r="AV123" i="5" s="1"/>
  <c r="AV50" i="1" s="1"/>
  <c r="AV29" i="26" s="1"/>
  <c r="AV121" i="26" s="1"/>
  <c r="AV36" i="16" s="1"/>
  <c r="AV132" i="5" a="1"/>
  <c r="AV132" i="5" s="1"/>
  <c r="AV59" i="1" s="1"/>
  <c r="AV39" i="26" s="1"/>
  <c r="AV105" i="26" s="1"/>
  <c r="AV124" i="5" a="1"/>
  <c r="AV124" i="5" s="1"/>
  <c r="AV51" i="1" s="1"/>
  <c r="AV30" i="26" s="1"/>
  <c r="AV122" i="26" s="1"/>
  <c r="AV37" i="16" s="1"/>
  <c r="AV131" i="5" a="1"/>
  <c r="AV131" i="5" s="1"/>
  <c r="AV58" i="1" s="1"/>
  <c r="AV38" i="26" s="1"/>
  <c r="AV104" i="26" s="1"/>
  <c r="AV147" i="12" a="1"/>
  <c r="AV147" i="12" s="1"/>
  <c r="AU63" i="1"/>
  <c r="AU44" i="26" s="1"/>
  <c r="AU65" i="1"/>
  <c r="AU46" i="26" s="1"/>
  <c r="AU64" i="1"/>
  <c r="AU45" i="26" s="1"/>
  <c r="U71" i="14"/>
  <c r="BC71" i="14"/>
  <c r="AM71" i="14"/>
  <c r="AR29" i="29"/>
  <c r="AR60" i="29" s="1"/>
  <c r="J70" i="14"/>
  <c r="AC71" i="14"/>
  <c r="AF71" i="14"/>
  <c r="L71" i="14"/>
  <c r="AG71" i="14"/>
  <c r="AR71" i="14"/>
  <c r="AZ71" i="14"/>
  <c r="P71" i="14"/>
  <c r="BA71" i="14"/>
  <c r="BD71" i="14"/>
  <c r="AA71" i="14"/>
  <c r="AQ71" i="14"/>
  <c r="BG71" i="14"/>
  <c r="AS71" i="14"/>
  <c r="R71" i="14"/>
  <c r="V71" i="14"/>
  <c r="W71" i="14"/>
  <c r="AI71" i="14"/>
  <c r="Q71" i="14"/>
  <c r="O71" i="14"/>
  <c r="T71" i="14"/>
  <c r="AK71" i="14"/>
  <c r="N71" i="14"/>
  <c r="AJ71" i="14"/>
  <c r="X71" i="14"/>
  <c r="BH71" i="14"/>
  <c r="BE71" i="14"/>
  <c r="AP71" i="14"/>
  <c r="AL71" i="14"/>
  <c r="M71" i="14"/>
  <c r="AO71" i="14"/>
  <c r="S71" i="14"/>
  <c r="AW71" i="14"/>
  <c r="BB71" i="14"/>
  <c r="AD71" i="14"/>
  <c r="AY71" i="14"/>
  <c r="AT71" i="14"/>
  <c r="AV71" i="14"/>
  <c r="AU71" i="14"/>
  <c r="AN71" i="14"/>
  <c r="Y71" i="14"/>
  <c r="BF71" i="14"/>
  <c r="AE71" i="14"/>
  <c r="AH71" i="14"/>
  <c r="AX71" i="14"/>
  <c r="AB71" i="14"/>
  <c r="AU73" i="29"/>
  <c r="AS29" i="29"/>
  <c r="AS60" i="29" s="1"/>
  <c r="AU15" i="29"/>
  <c r="AU15" i="26"/>
  <c r="AU62" i="26" s="1"/>
  <c r="AA38" i="29"/>
  <c r="AA78" i="29"/>
  <c r="AA83" i="29" s="1"/>
  <c r="AA85" i="29" s="1"/>
  <c r="AA39" i="29" s="1"/>
  <c r="Z46" i="29"/>
  <c r="AQ106" i="29"/>
  <c r="AT16" i="26"/>
  <c r="AT16" i="29"/>
  <c r="AS17" i="26"/>
  <c r="AS17" i="29"/>
  <c r="AP106" i="29"/>
  <c r="AU16" i="15"/>
  <c r="AS155" i="1"/>
  <c r="AS83" i="15" s="1"/>
  <c r="AT146" i="5" a="1"/>
  <c r="AT146" i="5" s="1"/>
  <c r="AQ72" i="29"/>
  <c r="AU66" i="1"/>
  <c r="AU47" i="26" s="1"/>
  <c r="AQ31" i="18"/>
  <c r="AZ42" i="12"/>
  <c r="AS156" i="1"/>
  <c r="AS30" i="18" s="1"/>
  <c r="AS123" i="1"/>
  <c r="AS127" i="1" s="1"/>
  <c r="AS129" i="1" s="1"/>
  <c r="AV42" i="5"/>
  <c r="BA40" i="12"/>
  <c r="AZ55" i="12" a="1"/>
  <c r="AZ55" i="12" s="1"/>
  <c r="AZ120" i="12" s="1" a="1"/>
  <c r="AZ120" i="12" s="1"/>
  <c r="AZ74" i="12" a="1"/>
  <c r="AZ74" i="12" s="1"/>
  <c r="AZ139" i="12" s="1" a="1"/>
  <c r="AZ139" i="12" s="1"/>
  <c r="AZ65" i="12" a="1"/>
  <c r="AZ65" i="12" s="1"/>
  <c r="AZ130" i="12" s="1" a="1"/>
  <c r="AZ130" i="12" s="1"/>
  <c r="AZ64" i="12" a="1"/>
  <c r="AZ64" i="12" s="1"/>
  <c r="AZ129" i="12" s="1" a="1"/>
  <c r="AZ129" i="12" s="1"/>
  <c r="AZ57" i="12" a="1"/>
  <c r="AZ57" i="12" s="1"/>
  <c r="AZ122" i="12" s="1" a="1"/>
  <c r="AZ122" i="12" s="1"/>
  <c r="AZ71" i="12" a="1"/>
  <c r="AZ71" i="12" s="1"/>
  <c r="AZ136" i="12" s="1" a="1"/>
  <c r="AZ136" i="12" s="1"/>
  <c r="AZ56" i="12" a="1"/>
  <c r="AZ56" i="12" s="1"/>
  <c r="AZ121" i="12" s="1" a="1"/>
  <c r="AZ121" i="12" s="1"/>
  <c r="AZ63" i="12" a="1"/>
  <c r="AZ63" i="12" s="1"/>
  <c r="AZ128" i="12" s="1" a="1"/>
  <c r="AZ128" i="12" s="1"/>
  <c r="AZ73" i="12" a="1"/>
  <c r="AZ73" i="12" s="1"/>
  <c r="AZ138" i="12" s="1" a="1"/>
  <c r="AZ138" i="12" s="1"/>
  <c r="AV55" i="5" a="1"/>
  <c r="AV55" i="5" s="1"/>
  <c r="AV120" i="5" s="1" a="1"/>
  <c r="AV120" i="5" s="1"/>
  <c r="AV64" i="5" a="1"/>
  <c r="AV64" i="5" s="1"/>
  <c r="AV129" i="5" s="1" a="1"/>
  <c r="AV129" i="5" s="1"/>
  <c r="AV73" i="5" a="1"/>
  <c r="AV73" i="5" s="1"/>
  <c r="AV138" i="5" s="1" a="1"/>
  <c r="AV138" i="5" s="1"/>
  <c r="AV63" i="5" a="1"/>
  <c r="AV63" i="5" s="1"/>
  <c r="AV128" i="5" s="1" a="1"/>
  <c r="AV128" i="5" s="1"/>
  <c r="AW40" i="5"/>
  <c r="AW75" i="5" s="1" a="1"/>
  <c r="AW75" i="5" s="1"/>
  <c r="AW140" i="5" s="1" a="1"/>
  <c r="AW140" i="5" s="1"/>
  <c r="AW67" i="1" s="1"/>
  <c r="AW48" i="26" s="1"/>
  <c r="AV57" i="5" a="1"/>
  <c r="AV57" i="5" s="1"/>
  <c r="AV122" i="5" s="1" a="1"/>
  <c r="AV122" i="5" s="1"/>
  <c r="AV25" i="1"/>
  <c r="AV74" i="5" a="1"/>
  <c r="AV74" i="5" s="1"/>
  <c r="AV139" i="5" s="1" a="1"/>
  <c r="AV139" i="5" s="1"/>
  <c r="AV65" i="5" a="1"/>
  <c r="AV65" i="5" s="1"/>
  <c r="AV130" i="5" s="1" a="1"/>
  <c r="AV130" i="5" s="1"/>
  <c r="AV56" i="5" a="1"/>
  <c r="AV56" i="5" s="1"/>
  <c r="AV121" i="5" s="1" a="1"/>
  <c r="AV121" i="5" s="1"/>
  <c r="AV71" i="5" a="1"/>
  <c r="AV71" i="5" s="1"/>
  <c r="AV136" i="5" s="1" a="1"/>
  <c r="AV136" i="5" s="1"/>
  <c r="AU43" i="5"/>
  <c r="AS16" i="22"/>
  <c r="AS18" i="15"/>
  <c r="AS17" i="16"/>
  <c r="AS16" i="25"/>
  <c r="AS16" i="14"/>
  <c r="AS16" i="24"/>
  <c r="AS16" i="18"/>
  <c r="AT28" i="1"/>
  <c r="AR157" i="1"/>
  <c r="AU57" i="1"/>
  <c r="AU37" i="26" s="1"/>
  <c r="AU89" i="26" s="1"/>
  <c r="AR92" i="15"/>
  <c r="AT193" i="15" a="1"/>
  <c r="AT193" i="15" s="1"/>
  <c r="AT147" i="5" a="1"/>
  <c r="AT147" i="5" s="1"/>
  <c r="AR123" i="1"/>
  <c r="AR127" i="1" s="1"/>
  <c r="AR129" i="1" s="1"/>
  <c r="BJ61" i="14"/>
  <c r="AU14" i="24"/>
  <c r="AU14" i="14"/>
  <c r="AU15" i="16"/>
  <c r="AU14" i="22"/>
  <c r="AU14" i="25"/>
  <c r="AU14" i="18"/>
  <c r="AU27" i="1"/>
  <c r="AU56" i="1"/>
  <c r="AU36" i="26" s="1"/>
  <c r="AU102" i="26" s="1"/>
  <c r="AT15" i="25"/>
  <c r="AT15" i="18"/>
  <c r="AT15" i="14"/>
  <c r="AT17" i="15"/>
  <c r="AT16" i="16"/>
  <c r="AT15" i="22"/>
  <c r="AT15" i="24"/>
  <c r="AU48" i="1"/>
  <c r="AU27" i="26" s="1"/>
  <c r="AU55" i="1"/>
  <c r="AU35" i="26" s="1"/>
  <c r="AU47" i="1"/>
  <c r="AU49" i="1"/>
  <c r="AU28" i="26" s="1"/>
  <c r="AU85" i="26" s="1"/>
  <c r="AW147" i="12" a="1"/>
  <c r="AW147" i="12" s="1"/>
  <c r="AX43" i="12"/>
  <c r="AX146" i="12" s="1" a="1"/>
  <c r="AX146" i="12" s="1"/>
  <c r="AP43" i="22"/>
  <c r="BJ63" i="14"/>
  <c r="AR85" i="15"/>
  <c r="AS30" i="16" l="1"/>
  <c r="AS123" i="26"/>
  <c r="AS127" i="26" s="1"/>
  <c r="AU26" i="26"/>
  <c r="AU31" i="26" s="1"/>
  <c r="AT119" i="26"/>
  <c r="AT30" i="16" s="1"/>
  <c r="AT134" i="26"/>
  <c r="AT87" i="26"/>
  <c r="AT95" i="26" s="1"/>
  <c r="AT130" i="26" s="1"/>
  <c r="AU84" i="26"/>
  <c r="AU117" i="26"/>
  <c r="AU40" i="26"/>
  <c r="AU67" i="26"/>
  <c r="AU86" i="26"/>
  <c r="AU90" i="26"/>
  <c r="AU103" i="26"/>
  <c r="AU108" i="26" s="1"/>
  <c r="AU131" i="26" s="1"/>
  <c r="AU49" i="26"/>
  <c r="AU128" i="26"/>
  <c r="AU26" i="29" s="1"/>
  <c r="AU36" i="29" s="1"/>
  <c r="AW93" i="26"/>
  <c r="AW106" i="26"/>
  <c r="AS137" i="26"/>
  <c r="AS132" i="26"/>
  <c r="AR137" i="26"/>
  <c r="AS138" i="26"/>
  <c r="AT123" i="26"/>
  <c r="AT127" i="26" s="1"/>
  <c r="AU70" i="26"/>
  <c r="AU65" i="26"/>
  <c r="AU71" i="26"/>
  <c r="AU73" i="26"/>
  <c r="AU135" i="26" s="1"/>
  <c r="AU64" i="26"/>
  <c r="AU66" i="26"/>
  <c r="AU74" i="26"/>
  <c r="AT68" i="26"/>
  <c r="AT76" i="26" s="1"/>
  <c r="AT129" i="26" s="1"/>
  <c r="AR25" i="29"/>
  <c r="AR27" i="29"/>
  <c r="AR37" i="29" s="1"/>
  <c r="AR80" i="29" s="1"/>
  <c r="AQ81" i="29"/>
  <c r="BA75" i="12" a="1"/>
  <c r="BA75" i="12" s="1"/>
  <c r="BA140" i="12" s="1" a="1"/>
  <c r="BA140" i="12" s="1"/>
  <c r="AS28" i="29"/>
  <c r="AS47" i="29" s="1"/>
  <c r="AS91" i="29" s="1"/>
  <c r="AS92" i="29" s="1"/>
  <c r="BA124" i="12" a="1"/>
  <c r="BA124" i="12" s="1"/>
  <c r="BA123" i="12" a="1"/>
  <c r="BA123" i="12" s="1"/>
  <c r="BA131" i="12" a="1"/>
  <c r="BA131" i="12" s="1"/>
  <c r="BA132" i="12" a="1"/>
  <c r="BA132" i="12" s="1"/>
  <c r="BA72" i="12" a="1"/>
  <c r="BA72" i="12" s="1"/>
  <c r="BA137" i="12" s="1" a="1"/>
  <c r="BA137" i="12" s="1"/>
  <c r="AW72" i="5" a="1"/>
  <c r="AW72" i="5" s="1"/>
  <c r="AW137" i="5" s="1" a="1"/>
  <c r="AW137" i="5" s="1"/>
  <c r="AW131" i="5" a="1"/>
  <c r="AW131" i="5" s="1"/>
  <c r="AW58" i="1" s="1"/>
  <c r="AW38" i="26" s="1"/>
  <c r="AW104" i="26" s="1"/>
  <c r="AW123" i="5" a="1"/>
  <c r="AW123" i="5" s="1"/>
  <c r="AW50" i="1" s="1"/>
  <c r="AW29" i="26" s="1"/>
  <c r="AW121" i="26" s="1"/>
  <c r="AW36" i="16" s="1"/>
  <c r="AW132" i="5" a="1"/>
  <c r="AW132" i="5" s="1"/>
  <c r="AW59" i="1" s="1"/>
  <c r="AW39" i="26" s="1"/>
  <c r="AW105" i="26" s="1"/>
  <c r="AW124" i="5" a="1"/>
  <c r="AW124" i="5" s="1"/>
  <c r="AW51" i="1" s="1"/>
  <c r="AW30" i="26" s="1"/>
  <c r="AW122" i="26" s="1"/>
  <c r="AW37" i="16" s="1"/>
  <c r="AT26" i="29"/>
  <c r="AT36" i="29" s="1"/>
  <c r="AV65" i="1"/>
  <c r="AV46" i="26" s="1"/>
  <c r="AV64" i="1"/>
  <c r="AV45" i="26" s="1"/>
  <c r="BJ71" i="14"/>
  <c r="W70" i="14"/>
  <c r="S70" i="14"/>
  <c r="AG70" i="14"/>
  <c r="AZ70" i="14"/>
  <c r="AC70" i="14"/>
  <c r="BE70" i="14"/>
  <c r="M70" i="14"/>
  <c r="AP70" i="14"/>
  <c r="BF70" i="14"/>
  <c r="AK70" i="14"/>
  <c r="BH70" i="14"/>
  <c r="BA70" i="14"/>
  <c r="L70" i="14"/>
  <c r="AT70" i="14"/>
  <c r="AQ70" i="14"/>
  <c r="T70" i="14"/>
  <c r="AR70" i="14"/>
  <c r="Y70" i="14"/>
  <c r="AD70" i="14"/>
  <c r="AW70" i="14"/>
  <c r="O70" i="14"/>
  <c r="N70" i="14"/>
  <c r="AX70" i="14"/>
  <c r="Q70" i="14"/>
  <c r="BB70" i="14"/>
  <c r="AI70" i="14"/>
  <c r="AS70" i="14"/>
  <c r="AN70" i="14"/>
  <c r="AH70" i="14"/>
  <c r="AL70" i="14"/>
  <c r="P70" i="14"/>
  <c r="Z70" i="14"/>
  <c r="X70" i="14"/>
  <c r="U70" i="14"/>
  <c r="R70" i="14"/>
  <c r="BD70" i="14"/>
  <c r="BG70" i="14"/>
  <c r="AE70" i="14"/>
  <c r="AO70" i="14"/>
  <c r="AU70" i="14"/>
  <c r="AV70" i="14"/>
  <c r="AF70" i="14"/>
  <c r="AY70" i="14"/>
  <c r="V70" i="14"/>
  <c r="BC70" i="14"/>
  <c r="AA70" i="14"/>
  <c r="AJ70" i="14"/>
  <c r="AM70" i="14"/>
  <c r="AB70" i="14"/>
  <c r="AV73" i="29"/>
  <c r="AV16" i="15"/>
  <c r="AV15" i="29"/>
  <c r="AV15" i="26"/>
  <c r="AV62" i="26" s="1"/>
  <c r="AA40" i="29"/>
  <c r="AA41" i="29" s="1"/>
  <c r="AB35" i="29" s="1"/>
  <c r="AT17" i="26"/>
  <c r="AT17" i="29"/>
  <c r="AU16" i="26"/>
  <c r="AU16" i="29"/>
  <c r="AT155" i="1"/>
  <c r="AT83" i="15" s="1"/>
  <c r="AU146" i="5" a="1"/>
  <c r="AU146" i="5" s="1"/>
  <c r="AR72" i="29"/>
  <c r="AS72" i="29"/>
  <c r="AV66" i="1"/>
  <c r="AV47" i="26" s="1"/>
  <c r="AV57" i="1"/>
  <c r="AV37" i="26" s="1"/>
  <c r="AV89" i="26" s="1"/>
  <c r="AV55" i="1"/>
  <c r="AV35" i="26" s="1"/>
  <c r="AV56" i="1"/>
  <c r="AV36" i="26" s="1"/>
  <c r="AV102" i="26" s="1"/>
  <c r="AV47" i="1"/>
  <c r="AV49" i="1"/>
  <c r="AV28" i="26" s="1"/>
  <c r="AV85" i="26" s="1"/>
  <c r="AV48" i="1"/>
  <c r="AV27" i="26" s="1"/>
  <c r="BA42" i="12"/>
  <c r="AS157" i="1"/>
  <c r="AS159" i="1" s="1"/>
  <c r="AS74" i="29" s="1"/>
  <c r="AT156" i="1"/>
  <c r="AT123" i="1"/>
  <c r="AT127" i="1" s="1"/>
  <c r="AT129" i="1" s="1"/>
  <c r="AW42" i="5"/>
  <c r="AR159" i="1"/>
  <c r="AR74" i="29" s="1"/>
  <c r="AR31" i="18"/>
  <c r="BB40" i="12"/>
  <c r="BA65" i="12" a="1"/>
  <c r="BA65" i="12" s="1"/>
  <c r="BA130" i="12" s="1" a="1"/>
  <c r="BA130" i="12" s="1"/>
  <c r="BA74" i="12" a="1"/>
  <c r="BA74" i="12" s="1"/>
  <c r="BA139" i="12" s="1" a="1"/>
  <c r="BA139" i="12" s="1"/>
  <c r="BA55" i="12" a="1"/>
  <c r="BA55" i="12" s="1"/>
  <c r="BA120" i="12" s="1" a="1"/>
  <c r="BA120" i="12" s="1"/>
  <c r="BA63" i="12" a="1"/>
  <c r="BA63" i="12" s="1"/>
  <c r="BA128" i="12" s="1" a="1"/>
  <c r="BA128" i="12" s="1"/>
  <c r="BA57" i="12" a="1"/>
  <c r="BA57" i="12" s="1"/>
  <c r="BA122" i="12" s="1" a="1"/>
  <c r="BA122" i="12" s="1"/>
  <c r="BA71" i="12" a="1"/>
  <c r="BA71" i="12" s="1"/>
  <c r="BA136" i="12" s="1" a="1"/>
  <c r="BA136" i="12" s="1"/>
  <c r="BA56" i="12" a="1"/>
  <c r="BA56" i="12" s="1"/>
  <c r="BA121" i="12" s="1" a="1"/>
  <c r="BA121" i="12" s="1"/>
  <c r="BA73" i="12" a="1"/>
  <c r="BA73" i="12" s="1"/>
  <c r="BA138" i="12" s="1" a="1"/>
  <c r="BA138" i="12" s="1"/>
  <c r="BA64" i="12" a="1"/>
  <c r="BA64" i="12" s="1"/>
  <c r="BA129" i="12" s="1" a="1"/>
  <c r="BA129" i="12" s="1"/>
  <c r="AW55" i="5" a="1"/>
  <c r="AW55" i="5" s="1"/>
  <c r="AW120" i="5" s="1" a="1"/>
  <c r="AW120" i="5" s="1"/>
  <c r="AW63" i="5" a="1"/>
  <c r="AW63" i="5" s="1"/>
  <c r="AW128" i="5" s="1" a="1"/>
  <c r="AW128" i="5" s="1"/>
  <c r="AW64" i="5" a="1"/>
  <c r="AW64" i="5" s="1"/>
  <c r="AW129" i="5" s="1" a="1"/>
  <c r="AW129" i="5" s="1"/>
  <c r="AW25" i="1"/>
  <c r="AW57" i="5" a="1"/>
  <c r="AW57" i="5" s="1"/>
  <c r="AW122" i="5" s="1" a="1"/>
  <c r="AW122" i="5" s="1"/>
  <c r="AW74" i="5" a="1"/>
  <c r="AW74" i="5" s="1"/>
  <c r="AW139" i="5" s="1" a="1"/>
  <c r="AW139" i="5" s="1"/>
  <c r="AX40" i="5"/>
  <c r="AX75" i="5" s="1" a="1"/>
  <c r="AX75" i="5" s="1"/>
  <c r="AX140" i="5" s="1" a="1"/>
  <c r="AX140" i="5" s="1"/>
  <c r="AX67" i="1" s="1"/>
  <c r="AX48" i="26" s="1"/>
  <c r="AW65" i="5" a="1"/>
  <c r="AW65" i="5" s="1"/>
  <c r="AW130" i="5" s="1" a="1"/>
  <c r="AW130" i="5" s="1"/>
  <c r="AW56" i="5" a="1"/>
  <c r="AW56" i="5" s="1"/>
  <c r="AW121" i="5" s="1" a="1"/>
  <c r="AW121" i="5" s="1"/>
  <c r="AW71" i="5" a="1"/>
  <c r="AW71" i="5" s="1"/>
  <c r="AW136" i="5" s="1" a="1"/>
  <c r="AW136" i="5" s="1"/>
  <c r="AW73" i="5" a="1"/>
  <c r="AW73" i="5" s="1"/>
  <c r="AW138" i="5" s="1" a="1"/>
  <c r="AW138" i="5" s="1"/>
  <c r="AV14" i="25"/>
  <c r="AV14" i="14"/>
  <c r="AV14" i="24"/>
  <c r="AV14" i="18"/>
  <c r="AV14" i="22"/>
  <c r="AV15" i="16"/>
  <c r="AU28" i="1"/>
  <c r="AV43" i="5"/>
  <c r="AT16" i="25"/>
  <c r="AT16" i="24"/>
  <c r="AT16" i="14"/>
  <c r="AT18" i="15"/>
  <c r="AT17" i="16"/>
  <c r="AT16" i="18"/>
  <c r="AT16" i="22"/>
  <c r="AS85" i="15"/>
  <c r="AU193" i="15" a="1"/>
  <c r="AU193" i="15" s="1"/>
  <c r="AU147" i="5" a="1"/>
  <c r="AU147" i="5" s="1"/>
  <c r="AU15" i="25"/>
  <c r="AU15" i="14"/>
  <c r="AU17" i="15"/>
  <c r="AU15" i="18"/>
  <c r="AU15" i="22"/>
  <c r="AU16" i="16"/>
  <c r="AU15" i="24"/>
  <c r="AV27" i="1"/>
  <c r="AX147" i="12" a="1"/>
  <c r="AX147" i="12" s="1"/>
  <c r="AY43" i="12"/>
  <c r="AY146" i="12" s="1" a="1"/>
  <c r="AY146" i="12" s="1"/>
  <c r="AQ43" i="22"/>
  <c r="AS92" i="15"/>
  <c r="AU116" i="26" l="1"/>
  <c r="AU118" i="26" s="1"/>
  <c r="AU83" i="26"/>
  <c r="AT133" i="26"/>
  <c r="AU87" i="26"/>
  <c r="AU95" i="26" s="1"/>
  <c r="AU130" i="26" s="1"/>
  <c r="AV26" i="26"/>
  <c r="AV64" i="26" s="1"/>
  <c r="AU134" i="26"/>
  <c r="AU119" i="26"/>
  <c r="AU30" i="16" s="1"/>
  <c r="AV40" i="26"/>
  <c r="AV67" i="26"/>
  <c r="AV86" i="26"/>
  <c r="AX93" i="26"/>
  <c r="AX106" i="26"/>
  <c r="AV84" i="26"/>
  <c r="AV117" i="26"/>
  <c r="AV90" i="26"/>
  <c r="AV103" i="26"/>
  <c r="AV108" i="26" s="1"/>
  <c r="AV131" i="26" s="1"/>
  <c r="AT137" i="26"/>
  <c r="AV116" i="26"/>
  <c r="AV118" i="26" s="1"/>
  <c r="AV119" i="26" s="1"/>
  <c r="AT132" i="26"/>
  <c r="AT138" i="26"/>
  <c r="AU68" i="26"/>
  <c r="AU76" i="26" s="1"/>
  <c r="AU129" i="26" s="1"/>
  <c r="AV70" i="26"/>
  <c r="AV71" i="26"/>
  <c r="AV65" i="26"/>
  <c r="AV73" i="26"/>
  <c r="AV135" i="26" s="1"/>
  <c r="AV74" i="26"/>
  <c r="AV66" i="26"/>
  <c r="AS25" i="29"/>
  <c r="AR81" i="29"/>
  <c r="BB75" i="12" a="1"/>
  <c r="BB75" i="12" s="1"/>
  <c r="BB140" i="12" s="1" a="1"/>
  <c r="BB140" i="12" s="1"/>
  <c r="AT28" i="29"/>
  <c r="AT47" i="29" s="1"/>
  <c r="AT91" i="29" s="1"/>
  <c r="AT92" i="29" s="1"/>
  <c r="AS27" i="29"/>
  <c r="AS37" i="29" s="1"/>
  <c r="AS80" i="29" s="1"/>
  <c r="AS81" i="29" s="1"/>
  <c r="BB124" i="12" a="1"/>
  <c r="BB124" i="12" s="1"/>
  <c r="BB131" i="12" a="1"/>
  <c r="BB131" i="12" s="1"/>
  <c r="BB123" i="12" a="1"/>
  <c r="BB123" i="12" s="1"/>
  <c r="BB132" i="12" a="1"/>
  <c r="BB132" i="12" s="1"/>
  <c r="BB72" i="12" a="1"/>
  <c r="BB72" i="12" s="1"/>
  <c r="BB137" i="12" s="1" a="1"/>
  <c r="BB137" i="12" s="1"/>
  <c r="AX72" i="5" a="1"/>
  <c r="AX72" i="5" s="1"/>
  <c r="AX137" i="5" s="1" a="1"/>
  <c r="AX137" i="5" s="1"/>
  <c r="AX131" i="5" a="1"/>
  <c r="AX131" i="5" s="1"/>
  <c r="AX58" i="1" s="1"/>
  <c r="AX38" i="26" s="1"/>
  <c r="AX104" i="26" s="1"/>
  <c r="AX123" i="5" a="1"/>
  <c r="AX123" i="5" s="1"/>
  <c r="AX50" i="1" s="1"/>
  <c r="AX29" i="26" s="1"/>
  <c r="AX121" i="26" s="1"/>
  <c r="AX36" i="16" s="1"/>
  <c r="AX132" i="5" a="1"/>
  <c r="AX132" i="5" s="1"/>
  <c r="AX59" i="1" s="1"/>
  <c r="AX39" i="26" s="1"/>
  <c r="AX105" i="26" s="1"/>
  <c r="AX124" i="5" a="1"/>
  <c r="AX124" i="5" s="1"/>
  <c r="AX51" i="1" s="1"/>
  <c r="AX30" i="26" s="1"/>
  <c r="AX122" i="26" s="1"/>
  <c r="AX37" i="16" s="1"/>
  <c r="AV63" i="1"/>
  <c r="AW65" i="1"/>
  <c r="AW46" i="26" s="1"/>
  <c r="AW64" i="1"/>
  <c r="AW45" i="26" s="1"/>
  <c r="J72" i="14"/>
  <c r="AW73" i="29"/>
  <c r="AT29" i="29"/>
  <c r="AT60" i="29" s="1"/>
  <c r="J73" i="14"/>
  <c r="AB38" i="29"/>
  <c r="AB78" i="29"/>
  <c r="AB83" i="29" s="1"/>
  <c r="AB85" i="29" s="1"/>
  <c r="AB39" i="29" s="1"/>
  <c r="AS106" i="29"/>
  <c r="J74" i="14"/>
  <c r="AW16" i="15"/>
  <c r="AW15" i="29"/>
  <c r="AW15" i="26"/>
  <c r="AW62" i="26" s="1"/>
  <c r="AA46" i="29"/>
  <c r="AV16" i="26"/>
  <c r="AV16" i="29"/>
  <c r="AU17" i="26"/>
  <c r="AU17" i="29"/>
  <c r="AR106" i="29"/>
  <c r="AU16" i="14"/>
  <c r="AT157" i="1"/>
  <c r="AT159" i="1" s="1"/>
  <c r="AT74" i="29" s="1"/>
  <c r="AU155" i="1"/>
  <c r="AU83" i="15" s="1"/>
  <c r="AV146" i="5" a="1"/>
  <c r="AV146" i="5" s="1"/>
  <c r="AT72" i="29"/>
  <c r="AW66" i="1"/>
  <c r="AW47" i="26" s="1"/>
  <c r="AW56" i="1"/>
  <c r="AW36" i="26" s="1"/>
  <c r="AW102" i="26" s="1"/>
  <c r="AW57" i="1"/>
  <c r="AW37" i="26" s="1"/>
  <c r="AW89" i="26" s="1"/>
  <c r="AW55" i="1"/>
  <c r="AW35" i="26" s="1"/>
  <c r="AW47" i="1"/>
  <c r="AW49" i="1"/>
  <c r="AW28" i="26" s="1"/>
  <c r="AW85" i="26" s="1"/>
  <c r="AW48" i="1"/>
  <c r="AW27" i="26" s="1"/>
  <c r="BB42" i="12"/>
  <c r="AS31" i="18"/>
  <c r="AT30" i="18"/>
  <c r="AU156" i="1"/>
  <c r="AU30" i="18" s="1"/>
  <c r="AX42" i="5"/>
  <c r="AV193" i="15" a="1"/>
  <c r="AV193" i="15" s="1"/>
  <c r="BC40" i="12"/>
  <c r="BB65" i="12" a="1"/>
  <c r="BB65" i="12" s="1"/>
  <c r="BB130" i="12" s="1" a="1"/>
  <c r="BB130" i="12" s="1"/>
  <c r="BB74" i="12" a="1"/>
  <c r="BB74" i="12" s="1"/>
  <c r="BB139" i="12" s="1" a="1"/>
  <c r="BB139" i="12" s="1"/>
  <c r="BB55" i="12" a="1"/>
  <c r="BB55" i="12" s="1"/>
  <c r="BB120" i="12" s="1" a="1"/>
  <c r="BB120" i="12" s="1"/>
  <c r="BB73" i="12" a="1"/>
  <c r="BB73" i="12" s="1"/>
  <c r="BB138" i="12" s="1" a="1"/>
  <c r="BB138" i="12" s="1"/>
  <c r="BB64" i="12" a="1"/>
  <c r="BB64" i="12" s="1"/>
  <c r="BB129" i="12" s="1" a="1"/>
  <c r="BB129" i="12" s="1"/>
  <c r="BB63" i="12" a="1"/>
  <c r="BB63" i="12" s="1"/>
  <c r="BB128" i="12" s="1" a="1"/>
  <c r="BB128" i="12" s="1"/>
  <c r="BB71" i="12" a="1"/>
  <c r="BB71" i="12" s="1"/>
  <c r="BB136" i="12" s="1" a="1"/>
  <c r="BB136" i="12" s="1"/>
  <c r="BB57" i="12" a="1"/>
  <c r="BB57" i="12" s="1"/>
  <c r="BB122" i="12" s="1" a="1"/>
  <c r="BB122" i="12" s="1"/>
  <c r="BB56" i="12" a="1"/>
  <c r="BB56" i="12" s="1"/>
  <c r="BB121" i="12" s="1" a="1"/>
  <c r="BB121" i="12" s="1"/>
  <c r="AW14" i="18"/>
  <c r="AW14" i="24"/>
  <c r="AW14" i="22"/>
  <c r="AW14" i="14"/>
  <c r="AW14" i="25"/>
  <c r="AW15" i="16"/>
  <c r="AY40" i="5"/>
  <c r="AY75" i="5" s="1" a="1"/>
  <c r="AY75" i="5" s="1"/>
  <c r="AY140" i="5" s="1" a="1"/>
  <c r="AY140" i="5" s="1"/>
  <c r="AY67" i="1" s="1"/>
  <c r="AY48" i="26" s="1"/>
  <c r="AX73" i="5" a="1"/>
  <c r="AX73" i="5" s="1"/>
  <c r="AX138" i="5" s="1" a="1"/>
  <c r="AX138" i="5" s="1"/>
  <c r="AX55" i="5" a="1"/>
  <c r="AX55" i="5" s="1"/>
  <c r="AX120" i="5" s="1" a="1"/>
  <c r="AX120" i="5" s="1"/>
  <c r="AX63" i="5" a="1"/>
  <c r="AX63" i="5" s="1"/>
  <c r="AX128" i="5" s="1" a="1"/>
  <c r="AX128" i="5" s="1"/>
  <c r="AX74" i="5" a="1"/>
  <c r="AX74" i="5" s="1"/>
  <c r="AX139" i="5" s="1" a="1"/>
  <c r="AX139" i="5" s="1"/>
  <c r="AX65" i="5" a="1"/>
  <c r="AX65" i="5" s="1"/>
  <c r="AX130" i="5" s="1" a="1"/>
  <c r="AX130" i="5" s="1"/>
  <c r="AX57" i="5" a="1"/>
  <c r="AX57" i="5" s="1"/>
  <c r="AX122" i="5" s="1" a="1"/>
  <c r="AX122" i="5" s="1"/>
  <c r="AX25" i="1"/>
  <c r="AX64" i="5" a="1"/>
  <c r="AX64" i="5" s="1"/>
  <c r="AX129" i="5" s="1" a="1"/>
  <c r="AX129" i="5" s="1"/>
  <c r="AX56" i="5" a="1"/>
  <c r="AX56" i="5" s="1"/>
  <c r="AX121" i="5" s="1" a="1"/>
  <c r="AX121" i="5" s="1"/>
  <c r="AX71" i="5" a="1"/>
  <c r="AX71" i="5" s="1"/>
  <c r="AX136" i="5" s="1" a="1"/>
  <c r="AX136" i="5" s="1"/>
  <c r="AU16" i="18"/>
  <c r="AU16" i="24"/>
  <c r="AU17" i="16"/>
  <c r="AU16" i="22"/>
  <c r="AU18" i="15"/>
  <c r="AU16" i="25"/>
  <c r="AV28" i="1"/>
  <c r="AW43" i="5"/>
  <c r="AT85" i="15"/>
  <c r="BJ68" i="14"/>
  <c r="AV147" i="5" a="1"/>
  <c r="AV147" i="5" s="1"/>
  <c r="AW27" i="1"/>
  <c r="AV15" i="25"/>
  <c r="AV15" i="22"/>
  <c r="AV15" i="18"/>
  <c r="AV17" i="15"/>
  <c r="AV16" i="16"/>
  <c r="AV15" i="14"/>
  <c r="AV15" i="24"/>
  <c r="AY147" i="12" a="1"/>
  <c r="AY147" i="12" s="1"/>
  <c r="AZ43" i="12"/>
  <c r="AZ146" i="12" s="1" a="1"/>
  <c r="AZ146" i="12" s="1"/>
  <c r="AR43" i="22"/>
  <c r="BJ67" i="14"/>
  <c r="AT92" i="15"/>
  <c r="AU123" i="26" l="1"/>
  <c r="AU127" i="26" s="1"/>
  <c r="AV83" i="26"/>
  <c r="AV31" i="26"/>
  <c r="AW26" i="26"/>
  <c r="AW64" i="26" s="1"/>
  <c r="AV44" i="26"/>
  <c r="AV49" i="26" s="1"/>
  <c r="AU133" i="26"/>
  <c r="AV87" i="26"/>
  <c r="AV95" i="26" s="1"/>
  <c r="AV130" i="26" s="1"/>
  <c r="AV134" i="26"/>
  <c r="AW40" i="26"/>
  <c r="AW67" i="26"/>
  <c r="AW86" i="26"/>
  <c r="AY93" i="26"/>
  <c r="AY106" i="26"/>
  <c r="AW84" i="26"/>
  <c r="AW117" i="26"/>
  <c r="AW90" i="26"/>
  <c r="AW103" i="26"/>
  <c r="AW108" i="26" s="1"/>
  <c r="AW131" i="26" s="1"/>
  <c r="AW31" i="26"/>
  <c r="AW83" i="26"/>
  <c r="AW116" i="26"/>
  <c r="AU137" i="26"/>
  <c r="AV123" i="26"/>
  <c r="AV127" i="26" s="1"/>
  <c r="AV30" i="16"/>
  <c r="AU132" i="26"/>
  <c r="AU138" i="26"/>
  <c r="AV133" i="26"/>
  <c r="AV68" i="26"/>
  <c r="AV76" i="26" s="1"/>
  <c r="AV129" i="26" s="1"/>
  <c r="AW70" i="26"/>
  <c r="AW74" i="26"/>
  <c r="AW71" i="26"/>
  <c r="AW66" i="26"/>
  <c r="AW73" i="26"/>
  <c r="AW135" i="26" s="1"/>
  <c r="AW65" i="26"/>
  <c r="AT25" i="29"/>
  <c r="AT27" i="29"/>
  <c r="AT37" i="29" s="1"/>
  <c r="AT80" i="29" s="1"/>
  <c r="AT81" i="29" s="1"/>
  <c r="BC75" i="12" a="1"/>
  <c r="BC75" i="12" s="1"/>
  <c r="BC140" i="12" s="1" a="1"/>
  <c r="BC140" i="12" s="1"/>
  <c r="AU28" i="29"/>
  <c r="AU47" i="29" s="1"/>
  <c r="AU91" i="29" s="1"/>
  <c r="AU92" i="29" s="1"/>
  <c r="BC132" i="12" a="1"/>
  <c r="BC132" i="12" s="1"/>
  <c r="BC131" i="12" a="1"/>
  <c r="BC131" i="12" s="1"/>
  <c r="BC124" i="12" a="1"/>
  <c r="BC124" i="12" s="1"/>
  <c r="BC123" i="12" a="1"/>
  <c r="BC123" i="12" s="1"/>
  <c r="BC72" i="12" a="1"/>
  <c r="BC72" i="12" s="1"/>
  <c r="BC137" i="12" s="1" a="1"/>
  <c r="BC137" i="12" s="1"/>
  <c r="AY72" i="5" a="1"/>
  <c r="AY72" i="5" s="1"/>
  <c r="AY137" i="5" s="1" a="1"/>
  <c r="AY137" i="5" s="1"/>
  <c r="AY131" i="5" a="1"/>
  <c r="AY131" i="5" s="1"/>
  <c r="AY58" i="1" s="1"/>
  <c r="AY38" i="26" s="1"/>
  <c r="AY104" i="26" s="1"/>
  <c r="AY123" i="5" a="1"/>
  <c r="AY123" i="5" s="1"/>
  <c r="AY50" i="1" s="1"/>
  <c r="AY29" i="26" s="1"/>
  <c r="AY121" i="26" s="1"/>
  <c r="AY36" i="16" s="1"/>
  <c r="AY132" i="5" a="1"/>
  <c r="AY132" i="5" s="1"/>
  <c r="AY59" i="1" s="1"/>
  <c r="AY39" i="26" s="1"/>
  <c r="AY105" i="26" s="1"/>
  <c r="AY124" i="5" a="1"/>
  <c r="AY124" i="5" s="1"/>
  <c r="AY51" i="1" s="1"/>
  <c r="AY30" i="26" s="1"/>
  <c r="AY122" i="26" s="1"/>
  <c r="AY37" i="16" s="1"/>
  <c r="AW63" i="1"/>
  <c r="AX65" i="1"/>
  <c r="AX46" i="26" s="1"/>
  <c r="AX64" i="1"/>
  <c r="AX45" i="26" s="1"/>
  <c r="BH74" i="14"/>
  <c r="X74" i="14"/>
  <c r="T74" i="14"/>
  <c r="BG74" i="14"/>
  <c r="W74" i="14"/>
  <c r="AD74" i="14"/>
  <c r="R74" i="14"/>
  <c r="AI74" i="14"/>
  <c r="AY74" i="14"/>
  <c r="P74" i="14"/>
  <c r="AR74" i="14"/>
  <c r="AO74" i="14"/>
  <c r="BA74" i="14"/>
  <c r="AC74" i="14"/>
  <c r="BF74" i="14"/>
  <c r="AZ74" i="14"/>
  <c r="BB74" i="14"/>
  <c r="L74" i="14"/>
  <c r="AX74" i="14"/>
  <c r="AT74" i="14"/>
  <c r="AP74" i="14"/>
  <c r="AH74" i="14"/>
  <c r="Z74" i="14"/>
  <c r="Q74" i="14"/>
  <c r="S74" i="14"/>
  <c r="AE74" i="14"/>
  <c r="AW74" i="14"/>
  <c r="BD74" i="14"/>
  <c r="Y74" i="14"/>
  <c r="N74" i="14"/>
  <c r="AK74" i="14"/>
  <c r="AB74" i="14"/>
  <c r="AG74" i="14"/>
  <c r="AU74" i="14"/>
  <c r="M74" i="14"/>
  <c r="AL74" i="14"/>
  <c r="AM74" i="14"/>
  <c r="AS74" i="14"/>
  <c r="U74" i="14"/>
  <c r="AV74" i="14"/>
  <c r="O74" i="14"/>
  <c r="AN74" i="14"/>
  <c r="BC74" i="14"/>
  <c r="AA74" i="14"/>
  <c r="AJ74" i="14"/>
  <c r="V74" i="14"/>
  <c r="BE74" i="14"/>
  <c r="AF74" i="14"/>
  <c r="AQ74" i="14"/>
  <c r="AX73" i="14"/>
  <c r="P73" i="14"/>
  <c r="AV73" i="14"/>
  <c r="AE73" i="14"/>
  <c r="Y73" i="14"/>
  <c r="BB73" i="14"/>
  <c r="AK73" i="14"/>
  <c r="AQ73" i="14"/>
  <c r="Z73" i="14"/>
  <c r="AY73" i="14"/>
  <c r="L73" i="14"/>
  <c r="BC73" i="14"/>
  <c r="AW73" i="14"/>
  <c r="AC73" i="14"/>
  <c r="V73" i="14"/>
  <c r="AU73" i="14"/>
  <c r="AG73" i="14"/>
  <c r="BE73" i="14"/>
  <c r="N73" i="14"/>
  <c r="AT73" i="14"/>
  <c r="AD73" i="14"/>
  <c r="X73" i="14"/>
  <c r="AR73" i="14"/>
  <c r="AF73" i="14"/>
  <c r="U73" i="14"/>
  <c r="W73" i="14"/>
  <c r="AS73" i="14"/>
  <c r="AP73" i="14"/>
  <c r="BD73" i="14"/>
  <c r="AJ73" i="14"/>
  <c r="O73" i="14"/>
  <c r="AL73" i="14"/>
  <c r="AM73" i="14"/>
  <c r="BG73" i="14"/>
  <c r="Q73" i="14"/>
  <c r="AA73" i="14"/>
  <c r="BF73" i="14"/>
  <c r="R73" i="14"/>
  <c r="AZ73" i="14"/>
  <c r="BH73" i="14"/>
  <c r="S73" i="14"/>
  <c r="AN73" i="14"/>
  <c r="BA73" i="14"/>
  <c r="M73" i="14"/>
  <c r="AB73" i="14"/>
  <c r="T73" i="14"/>
  <c r="AI73" i="14"/>
  <c r="AH73" i="14"/>
  <c r="AO73" i="14"/>
  <c r="Y72" i="14"/>
  <c r="AU72" i="14"/>
  <c r="P72" i="14"/>
  <c r="BF72" i="14"/>
  <c r="AE72" i="14"/>
  <c r="AG72" i="14"/>
  <c r="BE72" i="14"/>
  <c r="BG72" i="14"/>
  <c r="N72" i="14"/>
  <c r="AZ72" i="14"/>
  <c r="Z72" i="14"/>
  <c r="AL72" i="14"/>
  <c r="AS72" i="14"/>
  <c r="AW72" i="14"/>
  <c r="W72" i="14"/>
  <c r="O72" i="14"/>
  <c r="Q72" i="14"/>
  <c r="AK72" i="14"/>
  <c r="AA72" i="14"/>
  <c r="M72" i="14"/>
  <c r="AI72" i="14"/>
  <c r="AD72" i="14"/>
  <c r="AB72" i="14"/>
  <c r="U72" i="14"/>
  <c r="BA72" i="14"/>
  <c r="AN72" i="14"/>
  <c r="AR72" i="14"/>
  <c r="AM72" i="14"/>
  <c r="AO72" i="14"/>
  <c r="AJ72" i="14"/>
  <c r="AF72" i="14"/>
  <c r="AV72" i="14"/>
  <c r="S72" i="14"/>
  <c r="AX72" i="14"/>
  <c r="AH72" i="14"/>
  <c r="AC72" i="14"/>
  <c r="BB72" i="14"/>
  <c r="AT72" i="14"/>
  <c r="AY72" i="14"/>
  <c r="BC72" i="14"/>
  <c r="T72" i="14"/>
  <c r="BD72" i="14"/>
  <c r="R72" i="14"/>
  <c r="V72" i="14"/>
  <c r="AP72" i="14"/>
  <c r="X72" i="14"/>
  <c r="AQ72" i="14"/>
  <c r="BH72" i="14"/>
  <c r="L72" i="14"/>
  <c r="AX73" i="29"/>
  <c r="AU29" i="29"/>
  <c r="AU60" i="29" s="1"/>
  <c r="AV29" i="29"/>
  <c r="AV60" i="29" s="1"/>
  <c r="AT106" i="29"/>
  <c r="AX16" i="15"/>
  <c r="AX165" i="15" s="1"/>
  <c r="AX15" i="29"/>
  <c r="AX15" i="26"/>
  <c r="AX62" i="26" s="1"/>
  <c r="J75" i="14"/>
  <c r="AU25" i="29"/>
  <c r="AB40" i="29"/>
  <c r="AW16" i="26"/>
  <c r="AW16" i="29"/>
  <c r="AV17" i="26"/>
  <c r="AV17" i="29"/>
  <c r="AT31" i="18"/>
  <c r="AV155" i="1"/>
  <c r="AV83" i="15" s="1"/>
  <c r="AW146" i="5" a="1"/>
  <c r="AW146" i="5" s="1"/>
  <c r="AX66" i="1"/>
  <c r="AX47" i="26" s="1"/>
  <c r="AX56" i="1"/>
  <c r="AX36" i="26" s="1"/>
  <c r="AX102" i="26" s="1"/>
  <c r="AX55" i="1"/>
  <c r="AX35" i="26" s="1"/>
  <c r="AX57" i="1"/>
  <c r="AX37" i="26" s="1"/>
  <c r="AX89" i="26" s="1"/>
  <c r="BC42" i="12"/>
  <c r="AX49" i="1"/>
  <c r="AX28" i="26" s="1"/>
  <c r="AX85" i="26" s="1"/>
  <c r="AX48" i="1"/>
  <c r="AX27" i="26" s="1"/>
  <c r="AX47" i="1"/>
  <c r="AV156" i="1"/>
  <c r="AV30" i="18" s="1"/>
  <c r="AY42" i="5"/>
  <c r="BD40" i="12"/>
  <c r="BC74" i="12" a="1"/>
  <c r="BC74" i="12" s="1"/>
  <c r="BC139" i="12" s="1" a="1"/>
  <c r="BC139" i="12" s="1"/>
  <c r="BC65" i="12" a="1"/>
  <c r="BC65" i="12" s="1"/>
  <c r="BC130" i="12" s="1" a="1"/>
  <c r="BC130" i="12" s="1"/>
  <c r="BC55" i="12" a="1"/>
  <c r="BC55" i="12" s="1"/>
  <c r="BC120" i="12" s="1" a="1"/>
  <c r="BC120" i="12" s="1"/>
  <c r="BC57" i="12" a="1"/>
  <c r="BC57" i="12" s="1"/>
  <c r="BC122" i="12" s="1" a="1"/>
  <c r="BC122" i="12" s="1"/>
  <c r="BC56" i="12" a="1"/>
  <c r="BC56" i="12" s="1"/>
  <c r="BC121" i="12" s="1" a="1"/>
  <c r="BC121" i="12" s="1"/>
  <c r="BC71" i="12" a="1"/>
  <c r="BC71" i="12" s="1"/>
  <c r="BC136" i="12" s="1" a="1"/>
  <c r="BC136" i="12" s="1"/>
  <c r="BC73" i="12" a="1"/>
  <c r="BC73" i="12" s="1"/>
  <c r="BC138" i="12" s="1" a="1"/>
  <c r="BC138" i="12" s="1"/>
  <c r="BC64" i="12" a="1"/>
  <c r="BC64" i="12" s="1"/>
  <c r="BC129" i="12" s="1" a="1"/>
  <c r="BC129" i="12" s="1"/>
  <c r="BC63" i="12" a="1"/>
  <c r="BC63" i="12" s="1"/>
  <c r="BC128" i="12" s="1" a="1"/>
  <c r="BC128" i="12" s="1"/>
  <c r="AX15" i="16"/>
  <c r="AX14" i="18"/>
  <c r="AX14" i="25"/>
  <c r="AX14" i="24"/>
  <c r="AX14" i="14"/>
  <c r="AX14" i="22"/>
  <c r="AY56" i="5" a="1"/>
  <c r="AY56" i="5" s="1"/>
  <c r="AY121" i="5" s="1" a="1"/>
  <c r="AY121" i="5" s="1"/>
  <c r="AY25" i="1"/>
  <c r="AZ40" i="5"/>
  <c r="AZ75" i="5" s="1" a="1"/>
  <c r="AZ75" i="5" s="1"/>
  <c r="AZ140" i="5" s="1" a="1"/>
  <c r="AZ140" i="5" s="1"/>
  <c r="AZ67" i="1" s="1"/>
  <c r="AZ48" i="26" s="1"/>
  <c r="AY73" i="5" a="1"/>
  <c r="AY73" i="5" s="1"/>
  <c r="AY138" i="5" s="1" a="1"/>
  <c r="AY138" i="5" s="1"/>
  <c r="AY65" i="5" a="1"/>
  <c r="AY65" i="5" s="1"/>
  <c r="AY130" i="5" s="1" a="1"/>
  <c r="AY130" i="5" s="1"/>
  <c r="AY74" i="5" a="1"/>
  <c r="AY74" i="5" s="1"/>
  <c r="AY139" i="5" s="1" a="1"/>
  <c r="AY139" i="5" s="1"/>
  <c r="AY71" i="5" a="1"/>
  <c r="AY71" i="5" s="1"/>
  <c r="AY136" i="5" s="1" a="1"/>
  <c r="AY136" i="5" s="1"/>
  <c r="AY57" i="5" a="1"/>
  <c r="AY57" i="5" s="1"/>
  <c r="AY122" i="5" s="1" a="1"/>
  <c r="AY122" i="5" s="1"/>
  <c r="AY64" i="5" a="1"/>
  <c r="AY64" i="5" s="1"/>
  <c r="AY129" i="5" s="1" a="1"/>
  <c r="AY129" i="5" s="1"/>
  <c r="AY55" i="5" a="1"/>
  <c r="AY55" i="5" s="1"/>
  <c r="AY120" i="5" s="1" a="1"/>
  <c r="AY120" i="5" s="1"/>
  <c r="AY63" i="5" a="1"/>
  <c r="AY63" i="5" s="1"/>
  <c r="AY128" i="5" s="1" a="1"/>
  <c r="AY128" i="5" s="1"/>
  <c r="AV16" i="22"/>
  <c r="AV16" i="14"/>
  <c r="AV16" i="18"/>
  <c r="AV16" i="25"/>
  <c r="AV18" i="15"/>
  <c r="AV17" i="16"/>
  <c r="AV16" i="24"/>
  <c r="AX43" i="5"/>
  <c r="AU157" i="1"/>
  <c r="BJ69" i="14"/>
  <c r="AU123" i="1"/>
  <c r="AU127" i="1" s="1"/>
  <c r="AU129" i="1" s="1"/>
  <c r="BJ62" i="14"/>
  <c r="AW15" i="25"/>
  <c r="AW16" i="16"/>
  <c r="AW15" i="14"/>
  <c r="AW15" i="24"/>
  <c r="AW15" i="18"/>
  <c r="AW17" i="15"/>
  <c r="AW15" i="22"/>
  <c r="AW28" i="1"/>
  <c r="AW147" i="5" a="1"/>
  <c r="AW147" i="5" s="1"/>
  <c r="AX27" i="1"/>
  <c r="AZ147" i="12" a="1"/>
  <c r="AZ147" i="12" s="1"/>
  <c r="AS43" i="22"/>
  <c r="AV128" i="26" l="1"/>
  <c r="AV26" i="29" s="1"/>
  <c r="AV36" i="29" s="1"/>
  <c r="AW87" i="26"/>
  <c r="AW95" i="26" s="1"/>
  <c r="AW130" i="26" s="1"/>
  <c r="AX26" i="26"/>
  <c r="AW44" i="26"/>
  <c r="AX84" i="26"/>
  <c r="AX117" i="26"/>
  <c r="AX40" i="26"/>
  <c r="AX67" i="26"/>
  <c r="AX86" i="26"/>
  <c r="AW134" i="26"/>
  <c r="AZ93" i="26"/>
  <c r="AZ106" i="26"/>
  <c r="AX90" i="26"/>
  <c r="AX103" i="26"/>
  <c r="AX108" i="26" s="1"/>
  <c r="AX131" i="26" s="1"/>
  <c r="AW128" i="26"/>
  <c r="AW26" i="29" s="1"/>
  <c r="AW36" i="29" s="1"/>
  <c r="AW49" i="26"/>
  <c r="AX31" i="26"/>
  <c r="AX83" i="26"/>
  <c r="AX116" i="26"/>
  <c r="AX118" i="26" s="1"/>
  <c r="AX119" i="26" s="1"/>
  <c r="AV138" i="26"/>
  <c r="AV132" i="26"/>
  <c r="AW118" i="26"/>
  <c r="AW119" i="26" s="1"/>
  <c r="AV137" i="26"/>
  <c r="AW68" i="26"/>
  <c r="AW76" i="26" s="1"/>
  <c r="AW129" i="26" s="1"/>
  <c r="AX70" i="26"/>
  <c r="AX65" i="26"/>
  <c r="AX71" i="26"/>
  <c r="AX74" i="26"/>
  <c r="AX73" i="26"/>
  <c r="AX135" i="26" s="1"/>
  <c r="AX66" i="26"/>
  <c r="AX64" i="26"/>
  <c r="AU27" i="29"/>
  <c r="AU37" i="29" s="1"/>
  <c r="AU80" i="29" s="1"/>
  <c r="BD75" i="12" a="1"/>
  <c r="BD75" i="12" s="1"/>
  <c r="BD140" i="12" s="1" a="1"/>
  <c r="BD140" i="12" s="1"/>
  <c r="AV28" i="29"/>
  <c r="AV47" i="29" s="1"/>
  <c r="AV91" i="29" s="1"/>
  <c r="AV92" i="29" s="1"/>
  <c r="BD124" i="12" a="1"/>
  <c r="BD124" i="12" s="1"/>
  <c r="BD132" i="12" a="1"/>
  <c r="BD132" i="12" s="1"/>
  <c r="BD131" i="12" a="1"/>
  <c r="BD131" i="12" s="1"/>
  <c r="BD123" i="12" a="1"/>
  <c r="BD123" i="12" s="1"/>
  <c r="BD72" i="12" a="1"/>
  <c r="BD72" i="12" s="1"/>
  <c r="BD137" i="12" s="1" a="1"/>
  <c r="BD137" i="12" s="1"/>
  <c r="AZ72" i="5" a="1"/>
  <c r="AZ72" i="5" s="1"/>
  <c r="AZ137" i="5" s="1" a="1"/>
  <c r="AZ137" i="5" s="1"/>
  <c r="AZ124" i="5" a="1"/>
  <c r="AZ124" i="5" s="1"/>
  <c r="AZ51" i="1" s="1"/>
  <c r="AZ30" i="26" s="1"/>
  <c r="AZ122" i="26" s="1"/>
  <c r="AZ37" i="16" s="1"/>
  <c r="AZ131" i="5" a="1"/>
  <c r="AZ131" i="5" s="1"/>
  <c r="AZ58" i="1" s="1"/>
  <c r="AZ38" i="26" s="1"/>
  <c r="AZ104" i="26" s="1"/>
  <c r="AZ123" i="5" a="1"/>
  <c r="AZ123" i="5" s="1"/>
  <c r="AZ50" i="1" s="1"/>
  <c r="AZ29" i="26" s="1"/>
  <c r="AZ121" i="26" s="1"/>
  <c r="AZ36" i="16" s="1"/>
  <c r="AZ132" i="5" a="1"/>
  <c r="AZ132" i="5" s="1"/>
  <c r="AZ59" i="1" s="1"/>
  <c r="AZ39" i="26" s="1"/>
  <c r="AZ105" i="26" s="1"/>
  <c r="AX63" i="1"/>
  <c r="AY65" i="1"/>
  <c r="AY46" i="26" s="1"/>
  <c r="AY64" i="1"/>
  <c r="AY45" i="26" s="1"/>
  <c r="BJ72" i="14"/>
  <c r="AY73" i="29"/>
  <c r="AW29" i="29"/>
  <c r="AW60" i="29" s="1"/>
  <c r="AD75" i="14"/>
  <c r="BA75" i="14"/>
  <c r="P75" i="14"/>
  <c r="AE75" i="14"/>
  <c r="X75" i="14"/>
  <c r="O75" i="14"/>
  <c r="BG75" i="14"/>
  <c r="AG75" i="14"/>
  <c r="L75" i="14"/>
  <c r="BC75" i="14"/>
  <c r="V75" i="14"/>
  <c r="AV75" i="14"/>
  <c r="AM75" i="14"/>
  <c r="BE75" i="14"/>
  <c r="AN75" i="14"/>
  <c r="AY75" i="14"/>
  <c r="AT75" i="14"/>
  <c r="AA75" i="14"/>
  <c r="BB75" i="14"/>
  <c r="R75" i="14"/>
  <c r="N75" i="14"/>
  <c r="AL75" i="14"/>
  <c r="BD75" i="14"/>
  <c r="S75" i="14"/>
  <c r="M75" i="14"/>
  <c r="AU75" i="14"/>
  <c r="AC75" i="14"/>
  <c r="W75" i="14"/>
  <c r="BH75" i="14"/>
  <c r="AS75" i="14"/>
  <c r="AP75" i="14"/>
  <c r="Z75" i="14"/>
  <c r="AK75" i="14"/>
  <c r="AJ75" i="14"/>
  <c r="Q75" i="14"/>
  <c r="AR75" i="14"/>
  <c r="T75" i="14"/>
  <c r="AZ75" i="14"/>
  <c r="AH75" i="14"/>
  <c r="Y75" i="14"/>
  <c r="AQ75" i="14"/>
  <c r="AW75" i="14"/>
  <c r="U75" i="14"/>
  <c r="AB75" i="14"/>
  <c r="AI75" i="14"/>
  <c r="AX75" i="14"/>
  <c r="AO75" i="14"/>
  <c r="BF75" i="14"/>
  <c r="AF75" i="14"/>
  <c r="AB46" i="29"/>
  <c r="J76" i="14"/>
  <c r="BC76" i="14" s="1"/>
  <c r="AY16" i="15"/>
  <c r="AY165" i="15" s="1"/>
  <c r="AY15" i="29"/>
  <c r="AY15" i="26"/>
  <c r="AY62" i="26" s="1"/>
  <c r="AB41" i="29"/>
  <c r="AC35" i="29" s="1"/>
  <c r="AW17" i="26"/>
  <c r="AW17" i="29"/>
  <c r="AX16" i="26"/>
  <c r="AX16" i="29"/>
  <c r="AW155" i="1"/>
  <c r="AW83" i="15" s="1"/>
  <c r="AX146" i="5" a="1"/>
  <c r="AX146" i="5" s="1"/>
  <c r="AU72" i="29"/>
  <c r="BD42" i="12"/>
  <c r="AY66" i="1"/>
  <c r="AY47" i="26" s="1"/>
  <c r="AY56" i="1"/>
  <c r="AY36" i="26" s="1"/>
  <c r="AY102" i="26" s="1"/>
  <c r="AY55" i="1"/>
  <c r="AY35" i="26" s="1"/>
  <c r="AY57" i="1"/>
  <c r="AY37" i="26" s="1"/>
  <c r="AY89" i="26" s="1"/>
  <c r="AY47" i="1"/>
  <c r="AY48" i="1"/>
  <c r="AY27" i="26" s="1"/>
  <c r="AY49" i="1"/>
  <c r="AY28" i="26" s="1"/>
  <c r="AY85" i="26" s="1"/>
  <c r="AZ42" i="5"/>
  <c r="AW156" i="1"/>
  <c r="AW30" i="18" s="1"/>
  <c r="AU159" i="1"/>
  <c r="AU74" i="29" s="1"/>
  <c r="AU31" i="18"/>
  <c r="BE40" i="12"/>
  <c r="BD74" i="12" a="1"/>
  <c r="BD74" i="12" s="1"/>
  <c r="BD139" i="12" s="1" a="1"/>
  <c r="BD139" i="12" s="1"/>
  <c r="BD55" i="12" a="1"/>
  <c r="BD55" i="12" s="1"/>
  <c r="BD120" i="12" s="1" a="1"/>
  <c r="BD120" i="12" s="1"/>
  <c r="BD65" i="12" a="1"/>
  <c r="BD65" i="12" s="1"/>
  <c r="BD130" i="12" s="1" a="1"/>
  <c r="BD130" i="12" s="1"/>
  <c r="BD56" i="12" a="1"/>
  <c r="BD56" i="12" s="1"/>
  <c r="BD121" i="12" s="1" a="1"/>
  <c r="BD121" i="12" s="1"/>
  <c r="BD73" i="12" a="1"/>
  <c r="BD73" i="12" s="1"/>
  <c r="BD138" i="12" s="1" a="1"/>
  <c r="BD138" i="12" s="1"/>
  <c r="BD71" i="12" a="1"/>
  <c r="BD71" i="12" s="1"/>
  <c r="BD136" i="12" s="1" a="1"/>
  <c r="BD136" i="12" s="1"/>
  <c r="BD64" i="12" a="1"/>
  <c r="BD64" i="12" s="1"/>
  <c r="BD129" i="12" s="1" a="1"/>
  <c r="BD129" i="12" s="1"/>
  <c r="BD63" i="12" a="1"/>
  <c r="BD63" i="12" s="1"/>
  <c r="BD128" i="12" s="1" a="1"/>
  <c r="BD128" i="12" s="1"/>
  <c r="BD57" i="12" a="1"/>
  <c r="BD57" i="12" s="1"/>
  <c r="BD122" i="12" s="1" a="1"/>
  <c r="BD122" i="12" s="1"/>
  <c r="AY15" i="16"/>
  <c r="AY14" i="22"/>
  <c r="AY14" i="25"/>
  <c r="AY14" i="14"/>
  <c r="AY14" i="24"/>
  <c r="AY14" i="18"/>
  <c r="AZ65" i="5" a="1"/>
  <c r="AZ65" i="5" s="1"/>
  <c r="AZ130" i="5" s="1" a="1"/>
  <c r="AZ130" i="5" s="1"/>
  <c r="AZ57" i="5" a="1"/>
  <c r="AZ57" i="5" s="1"/>
  <c r="AZ122" i="5" s="1" a="1"/>
  <c r="AZ122" i="5" s="1"/>
  <c r="AZ63" i="5" a="1"/>
  <c r="AZ63" i="5" s="1"/>
  <c r="AZ128" i="5" s="1" a="1"/>
  <c r="AZ128" i="5" s="1"/>
  <c r="AZ74" i="5" a="1"/>
  <c r="AZ74" i="5" s="1"/>
  <c r="AZ139" i="5" s="1" a="1"/>
  <c r="AZ139" i="5" s="1"/>
  <c r="AZ25" i="1"/>
  <c r="AZ56" i="5" a="1"/>
  <c r="AZ56" i="5" s="1"/>
  <c r="AZ121" i="5" s="1" a="1"/>
  <c r="AZ121" i="5" s="1"/>
  <c r="AZ73" i="5" a="1"/>
  <c r="AZ73" i="5" s="1"/>
  <c r="AZ138" i="5" s="1" a="1"/>
  <c r="AZ138" i="5" s="1"/>
  <c r="BA40" i="5"/>
  <c r="BA75" i="5" s="1" a="1"/>
  <c r="BA75" i="5" s="1"/>
  <c r="BA140" i="5" s="1" a="1"/>
  <c r="BA140" i="5" s="1"/>
  <c r="BA67" i="1" s="1"/>
  <c r="BA48" i="26" s="1"/>
  <c r="AZ64" i="5" a="1"/>
  <c r="AZ64" i="5" s="1"/>
  <c r="AZ129" i="5" s="1" a="1"/>
  <c r="AZ129" i="5" s="1"/>
  <c r="AZ71" i="5" a="1"/>
  <c r="AZ71" i="5" s="1"/>
  <c r="AZ136" i="5" s="1" a="1"/>
  <c r="AZ136" i="5" s="1"/>
  <c r="AZ55" i="5" a="1"/>
  <c r="AZ55" i="5" s="1"/>
  <c r="AZ120" i="5" s="1" a="1"/>
  <c r="AZ120" i="5" s="1"/>
  <c r="AX28" i="1"/>
  <c r="AY43" i="5"/>
  <c r="AU92" i="15"/>
  <c r="AU85" i="15"/>
  <c r="BB43" i="12"/>
  <c r="BB146" i="12" s="1" a="1"/>
  <c r="BB146" i="12" s="1"/>
  <c r="BA43" i="12"/>
  <c r="BA146" i="12" s="1" a="1"/>
  <c r="BA146" i="12" s="1"/>
  <c r="AV157" i="1"/>
  <c r="AX147" i="5" a="1"/>
  <c r="AX147" i="5" s="1"/>
  <c r="AY27" i="1"/>
  <c r="AX15" i="24"/>
  <c r="AX17" i="15"/>
  <c r="AX15" i="22"/>
  <c r="AX15" i="25"/>
  <c r="AX16" i="16"/>
  <c r="AX15" i="18"/>
  <c r="AX15" i="14"/>
  <c r="AW16" i="18"/>
  <c r="AW16" i="14"/>
  <c r="AW18" i="15"/>
  <c r="AW16" i="24"/>
  <c r="AW16" i="22"/>
  <c r="AW17" i="16"/>
  <c r="AW16" i="25"/>
  <c r="AV123" i="1"/>
  <c r="AV127" i="1" s="1"/>
  <c r="AV129" i="1" s="1"/>
  <c r="BJ64" i="14"/>
  <c r="AT43" i="22"/>
  <c r="BJ70" i="14"/>
  <c r="AX87" i="26" l="1"/>
  <c r="AY26" i="26"/>
  <c r="AX44" i="26"/>
  <c r="AX95" i="26"/>
  <c r="AX130" i="26" s="1"/>
  <c r="AY90" i="26"/>
  <c r="AY103" i="26"/>
  <c r="AY108" i="26" s="1"/>
  <c r="AY131" i="26" s="1"/>
  <c r="AX128" i="26"/>
  <c r="AX26" i="29" s="1"/>
  <c r="AX36" i="29" s="1"/>
  <c r="AX49" i="26"/>
  <c r="BA93" i="26"/>
  <c r="BA106" i="26"/>
  <c r="AX134" i="26"/>
  <c r="AY84" i="26"/>
  <c r="AY117" i="26"/>
  <c r="AY40" i="26"/>
  <c r="AY86" i="26"/>
  <c r="AY67" i="26"/>
  <c r="AW123" i="26"/>
  <c r="AW127" i="26" s="1"/>
  <c r="AW132" i="26" s="1"/>
  <c r="AW30" i="16"/>
  <c r="AW133" i="26"/>
  <c r="AY31" i="26"/>
  <c r="AY83" i="26"/>
  <c r="AY116" i="26"/>
  <c r="AW138" i="26"/>
  <c r="AX123" i="26"/>
  <c r="AX127" i="26" s="1"/>
  <c r="AX30" i="16"/>
  <c r="AX133" i="26"/>
  <c r="AX68" i="26"/>
  <c r="AX76" i="26" s="1"/>
  <c r="AX129" i="26" s="1"/>
  <c r="AY70" i="26"/>
  <c r="AY65" i="26"/>
  <c r="AY74" i="26"/>
  <c r="AY71" i="26"/>
  <c r="AY66" i="26"/>
  <c r="AY64" i="26"/>
  <c r="AY73" i="26"/>
  <c r="AY135" i="26" s="1"/>
  <c r="AV25" i="29"/>
  <c r="AU81" i="29"/>
  <c r="BE75" i="12" a="1"/>
  <c r="BE75" i="12" s="1"/>
  <c r="BE140" i="12" s="1" a="1"/>
  <c r="BE140" i="12" s="1"/>
  <c r="AW28" i="29"/>
  <c r="AW47" i="29" s="1"/>
  <c r="AW91" i="29" s="1"/>
  <c r="AW92" i="29" s="1"/>
  <c r="AV27" i="29"/>
  <c r="AV37" i="29" s="1"/>
  <c r="AV80" i="29" s="1"/>
  <c r="BE131" i="12" a="1"/>
  <c r="BE131" i="12" s="1"/>
  <c r="BE124" i="12" a="1"/>
  <c r="BE124" i="12" s="1"/>
  <c r="BE132" i="12" a="1"/>
  <c r="BE132" i="12" s="1"/>
  <c r="BE123" i="12" a="1"/>
  <c r="BE123" i="12" s="1"/>
  <c r="BE72" i="12" a="1"/>
  <c r="BE72" i="12" s="1"/>
  <c r="BE137" i="12" s="1" a="1"/>
  <c r="BE137" i="12" s="1"/>
  <c r="BA72" i="5" a="1"/>
  <c r="BA72" i="5" s="1"/>
  <c r="BA137" i="5" s="1" a="1"/>
  <c r="BA137" i="5" s="1"/>
  <c r="BA124" i="5" a="1"/>
  <c r="BA124" i="5" s="1"/>
  <c r="BA51" i="1" s="1"/>
  <c r="BA30" i="26" s="1"/>
  <c r="BA122" i="26" s="1"/>
  <c r="BA37" i="16" s="1"/>
  <c r="BA131" i="5" a="1"/>
  <c r="BA131" i="5" s="1"/>
  <c r="BA58" i="1" s="1"/>
  <c r="BA38" i="26" s="1"/>
  <c r="BA104" i="26" s="1"/>
  <c r="BA123" i="5" a="1"/>
  <c r="BA123" i="5" s="1"/>
  <c r="BA50" i="1" s="1"/>
  <c r="BA29" i="26" s="1"/>
  <c r="BA121" i="26" s="1"/>
  <c r="BA36" i="16" s="1"/>
  <c r="BA132" i="5" a="1"/>
  <c r="BA132" i="5" s="1"/>
  <c r="BA59" i="1" s="1"/>
  <c r="BA39" i="26" s="1"/>
  <c r="BA105" i="26" s="1"/>
  <c r="AY63" i="1"/>
  <c r="AZ65" i="1"/>
  <c r="AZ46" i="26" s="1"/>
  <c r="AZ64" i="1"/>
  <c r="AZ45" i="26" s="1"/>
  <c r="M76" i="14"/>
  <c r="AI76" i="14"/>
  <c r="AQ76" i="14"/>
  <c r="O76" i="14"/>
  <c r="BH76" i="14"/>
  <c r="T76" i="14"/>
  <c r="AR76" i="14"/>
  <c r="AC76" i="14"/>
  <c r="P76" i="14"/>
  <c r="AF76" i="14"/>
  <c r="AU76" i="14"/>
  <c r="AJ76" i="14"/>
  <c r="AP76" i="14"/>
  <c r="U76" i="14"/>
  <c r="AN76" i="14"/>
  <c r="AV76" i="14"/>
  <c r="BG76" i="14"/>
  <c r="AZ76" i="14"/>
  <c r="AT76" i="14"/>
  <c r="AK76" i="14"/>
  <c r="AD76" i="14"/>
  <c r="BB76" i="14"/>
  <c r="Q76" i="14"/>
  <c r="AY76" i="14"/>
  <c r="S76" i="14"/>
  <c r="Z76" i="14"/>
  <c r="AA76" i="14"/>
  <c r="BA76" i="14"/>
  <c r="R76" i="14"/>
  <c r="Y76" i="14"/>
  <c r="AX76" i="14"/>
  <c r="V76" i="14"/>
  <c r="L76" i="14"/>
  <c r="AG76" i="14"/>
  <c r="AM76" i="14"/>
  <c r="BE76" i="14"/>
  <c r="AH76" i="14"/>
  <c r="BD76" i="14"/>
  <c r="AB76" i="14"/>
  <c r="AL76" i="14"/>
  <c r="AO76" i="14"/>
  <c r="W76" i="14"/>
  <c r="BF76" i="14"/>
  <c r="AS76" i="14"/>
  <c r="AW76" i="14"/>
  <c r="X76" i="14"/>
  <c r="AE76" i="14"/>
  <c r="N76" i="14"/>
  <c r="AZ73" i="29"/>
  <c r="AX29" i="29"/>
  <c r="AX60" i="29" s="1"/>
  <c r="AU106" i="29"/>
  <c r="J77" i="14"/>
  <c r="AX77" i="14" s="1"/>
  <c r="AZ16" i="15"/>
  <c r="AZ165" i="15" s="1"/>
  <c r="AZ15" i="29"/>
  <c r="AZ15" i="26"/>
  <c r="AZ62" i="26" s="1"/>
  <c r="AC38" i="29"/>
  <c r="AC78" i="29"/>
  <c r="AC83" i="29" s="1"/>
  <c r="AC85" i="29" s="1"/>
  <c r="AC39" i="29" s="1"/>
  <c r="AY16" i="26"/>
  <c r="AY16" i="29"/>
  <c r="AX17" i="26"/>
  <c r="AX17" i="29"/>
  <c r="AX155" i="1"/>
  <c r="AX83" i="15" s="1"/>
  <c r="AZ43" i="5"/>
  <c r="AY146" i="5" a="1"/>
  <c r="AY146" i="5" s="1"/>
  <c r="AV72" i="29"/>
  <c r="BE42" i="12"/>
  <c r="AZ66" i="1"/>
  <c r="AZ47" i="26" s="1"/>
  <c r="AZ57" i="1"/>
  <c r="AZ37" i="26" s="1"/>
  <c r="AZ89" i="26" s="1"/>
  <c r="AZ56" i="1"/>
  <c r="AZ36" i="26" s="1"/>
  <c r="AZ102" i="26" s="1"/>
  <c r="AZ55" i="1"/>
  <c r="AZ35" i="26" s="1"/>
  <c r="AZ49" i="1"/>
  <c r="AZ28" i="26" s="1"/>
  <c r="AZ85" i="26" s="1"/>
  <c r="AZ47" i="1"/>
  <c r="AZ48" i="1"/>
  <c r="AZ27" i="26" s="1"/>
  <c r="BA42" i="5"/>
  <c r="AX156" i="1"/>
  <c r="AX30" i="18" s="1"/>
  <c r="AX123" i="1"/>
  <c r="AX127" i="1" s="1"/>
  <c r="AX129" i="1" s="1"/>
  <c r="AV159" i="1"/>
  <c r="AV74" i="29" s="1"/>
  <c r="AV31" i="18"/>
  <c r="BF40" i="12"/>
  <c r="BE55" i="12" a="1"/>
  <c r="BE55" i="12" s="1"/>
  <c r="BE120" i="12" s="1" a="1"/>
  <c r="BE120" i="12" s="1"/>
  <c r="BE65" i="12" a="1"/>
  <c r="BE65" i="12" s="1"/>
  <c r="BE130" i="12" s="1" a="1"/>
  <c r="BE130" i="12" s="1"/>
  <c r="BE74" i="12" a="1"/>
  <c r="BE74" i="12" s="1"/>
  <c r="BE139" i="12" s="1" a="1"/>
  <c r="BE139" i="12" s="1"/>
  <c r="BE56" i="12" a="1"/>
  <c r="BE56" i="12" s="1"/>
  <c r="BE121" i="12" s="1" a="1"/>
  <c r="BE121" i="12" s="1"/>
  <c r="BE73" i="12" a="1"/>
  <c r="BE73" i="12" s="1"/>
  <c r="BE138" i="12" s="1" a="1"/>
  <c r="BE138" i="12" s="1"/>
  <c r="BE57" i="12" a="1"/>
  <c r="BE57" i="12" s="1"/>
  <c r="BE122" i="12" s="1" a="1"/>
  <c r="BE122" i="12" s="1"/>
  <c r="BE71" i="12" a="1"/>
  <c r="BE71" i="12" s="1"/>
  <c r="BE136" i="12" s="1" a="1"/>
  <c r="BE136" i="12" s="1"/>
  <c r="BE64" i="12" a="1"/>
  <c r="BE64" i="12" s="1"/>
  <c r="BE129" i="12" s="1" a="1"/>
  <c r="BE129" i="12" s="1"/>
  <c r="BE63" i="12" a="1"/>
  <c r="BE63" i="12" s="1"/>
  <c r="BE128" i="12" s="1" a="1"/>
  <c r="BE128" i="12" s="1"/>
  <c r="AZ14" i="22"/>
  <c r="AZ14" i="25"/>
  <c r="AZ14" i="18"/>
  <c r="AZ15" i="16"/>
  <c r="AZ14" i="14"/>
  <c r="AZ14" i="24"/>
  <c r="BA65" i="5" a="1"/>
  <c r="BA65" i="5" s="1"/>
  <c r="BA130" i="5" s="1" a="1"/>
  <c r="BA130" i="5" s="1"/>
  <c r="BA56" i="5" a="1"/>
  <c r="BA56" i="5" s="1"/>
  <c r="BA121" i="5" s="1" a="1"/>
  <c r="BA121" i="5" s="1"/>
  <c r="BA73" i="5" a="1"/>
  <c r="BA73" i="5" s="1"/>
  <c r="BA138" i="5" s="1" a="1"/>
  <c r="BA138" i="5" s="1"/>
  <c r="BA74" i="5" a="1"/>
  <c r="BA74" i="5" s="1"/>
  <c r="BA139" i="5" s="1" a="1"/>
  <c r="BA139" i="5" s="1"/>
  <c r="BA25" i="1"/>
  <c r="BA63" i="5" a="1"/>
  <c r="BA63" i="5" s="1"/>
  <c r="BA128" i="5" s="1" a="1"/>
  <c r="BA128" i="5" s="1"/>
  <c r="BA55" i="5" a="1"/>
  <c r="BA55" i="5" s="1"/>
  <c r="BA120" i="5" s="1" a="1"/>
  <c r="BA120" i="5" s="1"/>
  <c r="BA57" i="5" a="1"/>
  <c r="BA57" i="5" s="1"/>
  <c r="BA122" i="5" s="1" a="1"/>
  <c r="BA122" i="5" s="1"/>
  <c r="BA64" i="5" a="1"/>
  <c r="BA64" i="5" s="1"/>
  <c r="BA129" i="5" s="1" a="1"/>
  <c r="BA129" i="5" s="1"/>
  <c r="BB40" i="5"/>
  <c r="BB75" i="5" s="1" a="1"/>
  <c r="BB75" i="5" s="1"/>
  <c r="BB140" i="5" s="1" a="1"/>
  <c r="BB140" i="5" s="1"/>
  <c r="BB67" i="1" s="1"/>
  <c r="BB48" i="26" s="1"/>
  <c r="BA71" i="5" a="1"/>
  <c r="BA71" i="5" s="1"/>
  <c r="BA136" i="5" s="1" a="1"/>
  <c r="BA136" i="5" s="1"/>
  <c r="AX16" i="25"/>
  <c r="AX16" i="18"/>
  <c r="AX18" i="15"/>
  <c r="AX16" i="22"/>
  <c r="AX17" i="16"/>
  <c r="AX16" i="14"/>
  <c r="AX16" i="24"/>
  <c r="AY28" i="1"/>
  <c r="BA147" i="12" a="1"/>
  <c r="BA147" i="12" s="1"/>
  <c r="BB147" i="12" s="1" a="1"/>
  <c r="BB147" i="12" s="1"/>
  <c r="AU43" i="22"/>
  <c r="BD43" i="12"/>
  <c r="BD146" i="12" s="1" a="1"/>
  <c r="BD146" i="12" s="1"/>
  <c r="AY147" i="5" a="1"/>
  <c r="AY147" i="5" s="1"/>
  <c r="AW123" i="1"/>
  <c r="AW127" i="1" s="1"/>
  <c r="AW129" i="1" s="1"/>
  <c r="AZ27" i="1"/>
  <c r="AW157" i="1"/>
  <c r="AV85" i="15"/>
  <c r="AV92" i="15"/>
  <c r="AY15" i="18"/>
  <c r="AY15" i="22"/>
  <c r="AY16" i="16"/>
  <c r="AY17" i="15"/>
  <c r="AY15" i="25"/>
  <c r="AY15" i="14"/>
  <c r="AY15" i="24"/>
  <c r="AY134" i="26" l="1"/>
  <c r="AZ26" i="26"/>
  <c r="AZ116" i="26" s="1"/>
  <c r="AY44" i="26"/>
  <c r="AY87" i="26"/>
  <c r="AY95" i="26" s="1"/>
  <c r="AY130" i="26" s="1"/>
  <c r="BB93" i="26"/>
  <c r="BB106" i="26"/>
  <c r="AZ84" i="26"/>
  <c r="AZ117" i="26"/>
  <c r="AZ40" i="26"/>
  <c r="AZ86" i="26"/>
  <c r="AZ67" i="26"/>
  <c r="AZ90" i="26"/>
  <c r="AZ103" i="26"/>
  <c r="AZ108" i="26" s="1"/>
  <c r="AZ131" i="26" s="1"/>
  <c r="AY128" i="26"/>
  <c r="AY26" i="29" s="1"/>
  <c r="AY36" i="29" s="1"/>
  <c r="AY49" i="26"/>
  <c r="AW137" i="26"/>
  <c r="AX137" i="26"/>
  <c r="AX138" i="26"/>
  <c r="AX132" i="26"/>
  <c r="AY118" i="26"/>
  <c r="AY119" i="26" s="1"/>
  <c r="AZ31" i="26"/>
  <c r="AZ83" i="26"/>
  <c r="AY68" i="26"/>
  <c r="AY76" i="26" s="1"/>
  <c r="AY129" i="26" s="1"/>
  <c r="AZ70" i="26"/>
  <c r="AZ73" i="26"/>
  <c r="AZ135" i="26" s="1"/>
  <c r="AZ66" i="26"/>
  <c r="AZ74" i="26"/>
  <c r="AZ71" i="26"/>
  <c r="AZ64" i="26"/>
  <c r="AZ65" i="26"/>
  <c r="AW25" i="29"/>
  <c r="BF75" i="12" a="1"/>
  <c r="BF75" i="12" s="1"/>
  <c r="BF140" i="12" s="1" a="1"/>
  <c r="BF140" i="12" s="1"/>
  <c r="AV81" i="29"/>
  <c r="AX28" i="29"/>
  <c r="AX47" i="29" s="1"/>
  <c r="AX91" i="29" s="1"/>
  <c r="AX92" i="29" s="1"/>
  <c r="AW27" i="29"/>
  <c r="AW37" i="29" s="1"/>
  <c r="AW80" i="29" s="1"/>
  <c r="BF123" i="12" a="1"/>
  <c r="BF123" i="12" s="1"/>
  <c r="BF131" i="12" a="1"/>
  <c r="BF131" i="12" s="1"/>
  <c r="BF124" i="12" a="1"/>
  <c r="BF124" i="12" s="1"/>
  <c r="BF132" i="12" a="1"/>
  <c r="BF132" i="12" s="1"/>
  <c r="BF72" i="12" a="1"/>
  <c r="BF72" i="12" s="1"/>
  <c r="BF137" i="12" s="1" a="1"/>
  <c r="BF137" i="12" s="1"/>
  <c r="BB72" i="5" a="1"/>
  <c r="BB72" i="5" s="1"/>
  <c r="BB137" i="5" s="1" a="1"/>
  <c r="BB137" i="5" s="1"/>
  <c r="BB124" i="5" a="1"/>
  <c r="BB124" i="5" s="1"/>
  <c r="BB51" i="1" s="1"/>
  <c r="BB30" i="26" s="1"/>
  <c r="BB122" i="26" s="1"/>
  <c r="BB37" i="16" s="1"/>
  <c r="BB131" i="5" a="1"/>
  <c r="BB131" i="5" s="1"/>
  <c r="BB58" i="1" s="1"/>
  <c r="BB38" i="26" s="1"/>
  <c r="BB104" i="26" s="1"/>
  <c r="BB123" i="5" a="1"/>
  <c r="BB123" i="5" s="1"/>
  <c r="BB50" i="1" s="1"/>
  <c r="BB29" i="26" s="1"/>
  <c r="BB121" i="26" s="1"/>
  <c r="BB36" i="16" s="1"/>
  <c r="BB132" i="5" a="1"/>
  <c r="BB132" i="5" s="1"/>
  <c r="BB59" i="1" s="1"/>
  <c r="BB39" i="26" s="1"/>
  <c r="BB105" i="26" s="1"/>
  <c r="AZ63" i="1"/>
  <c r="BA65" i="1"/>
  <c r="BA46" i="26" s="1"/>
  <c r="BA64" i="1"/>
  <c r="BA45" i="26" s="1"/>
  <c r="W77" i="14"/>
  <c r="Z77" i="14"/>
  <c r="AK77" i="14"/>
  <c r="AJ77" i="14"/>
  <c r="T77" i="14"/>
  <c r="AV77" i="14"/>
  <c r="AT77" i="14"/>
  <c r="U77" i="14"/>
  <c r="AR77" i="14"/>
  <c r="AY77" i="14"/>
  <c r="BB77" i="14"/>
  <c r="Y77" i="14"/>
  <c r="AI77" i="14"/>
  <c r="AL77" i="14"/>
  <c r="Q77" i="14"/>
  <c r="AP77" i="14"/>
  <c r="AH77" i="14"/>
  <c r="V77" i="14"/>
  <c r="N77" i="14"/>
  <c r="AF77" i="14"/>
  <c r="BF77" i="14"/>
  <c r="AM77" i="14"/>
  <c r="P77" i="14"/>
  <c r="BE77" i="14"/>
  <c r="BG77" i="14"/>
  <c r="BD77" i="14"/>
  <c r="AN77" i="14"/>
  <c r="BH77" i="14"/>
  <c r="AE77" i="14"/>
  <c r="AO77" i="14"/>
  <c r="AB77" i="14"/>
  <c r="R77" i="14"/>
  <c r="S77" i="14"/>
  <c r="AC77" i="14"/>
  <c r="BA77" i="14"/>
  <c r="AU77" i="14"/>
  <c r="X77" i="14"/>
  <c r="M77" i="14"/>
  <c r="AS77" i="14"/>
  <c r="AA77" i="14"/>
  <c r="O77" i="14"/>
  <c r="AZ77" i="14"/>
  <c r="AD77" i="14"/>
  <c r="BC77" i="14"/>
  <c r="AW77" i="14"/>
  <c r="AG77" i="14"/>
  <c r="L77" i="14"/>
  <c r="AQ77" i="14"/>
  <c r="BA73" i="29"/>
  <c r="AV106" i="29"/>
  <c r="AY29" i="29"/>
  <c r="AY60" i="29" s="1"/>
  <c r="J78" i="14"/>
  <c r="BG78" i="14" s="1"/>
  <c r="AX25" i="29"/>
  <c r="BA16" i="15"/>
  <c r="BA165" i="15" s="1"/>
  <c r="BA15" i="29"/>
  <c r="BA15" i="26"/>
  <c r="BA62" i="26" s="1"/>
  <c r="AC40" i="29"/>
  <c r="AY17" i="26"/>
  <c r="AY17" i="29"/>
  <c r="AZ16" i="26"/>
  <c r="AZ16" i="29"/>
  <c r="AY155" i="1"/>
  <c r="AY83" i="15" s="1"/>
  <c r="AZ146" i="5" a="1"/>
  <c r="AZ146" i="5" s="1"/>
  <c r="AX72" i="29"/>
  <c r="AW72" i="29"/>
  <c r="BF42" i="12"/>
  <c r="BA66" i="1"/>
  <c r="BA47" i="26" s="1"/>
  <c r="BA57" i="1"/>
  <c r="BA37" i="26" s="1"/>
  <c r="BA89" i="26" s="1"/>
  <c r="BA55" i="1"/>
  <c r="BA35" i="26" s="1"/>
  <c r="BA56" i="1"/>
  <c r="BA36" i="26" s="1"/>
  <c r="BA102" i="26" s="1"/>
  <c r="BA47" i="1"/>
  <c r="BA49" i="1"/>
  <c r="BA28" i="26" s="1"/>
  <c r="BA85" i="26" s="1"/>
  <c r="BA48" i="1"/>
  <c r="BA27" i="26" s="1"/>
  <c r="BB42" i="5"/>
  <c r="AY156" i="1"/>
  <c r="AY30" i="18" s="1"/>
  <c r="AW159" i="1"/>
  <c r="AW74" i="29" s="1"/>
  <c r="AW31" i="18"/>
  <c r="BG40" i="12"/>
  <c r="BF65" i="12" a="1"/>
  <c r="BF65" i="12" s="1"/>
  <c r="BF130" i="12" s="1" a="1"/>
  <c r="BF130" i="12" s="1"/>
  <c r="BF74" i="12" a="1"/>
  <c r="BF74" i="12" s="1"/>
  <c r="BF139" i="12" s="1" a="1"/>
  <c r="BF139" i="12" s="1"/>
  <c r="BF55" i="12" a="1"/>
  <c r="BF55" i="12" s="1"/>
  <c r="BF120" i="12" s="1" a="1"/>
  <c r="BF120" i="12" s="1"/>
  <c r="BF57" i="12" a="1"/>
  <c r="BF57" i="12" s="1"/>
  <c r="BF122" i="12" s="1" a="1"/>
  <c r="BF122" i="12" s="1"/>
  <c r="BF56" i="12" a="1"/>
  <c r="BF56" i="12" s="1"/>
  <c r="BF121" i="12" s="1" a="1"/>
  <c r="BF121" i="12" s="1"/>
  <c r="BF63" i="12" a="1"/>
  <c r="BF63" i="12" s="1"/>
  <c r="BF128" i="12" s="1" a="1"/>
  <c r="BF128" i="12" s="1"/>
  <c r="BF73" i="12" a="1"/>
  <c r="BF73" i="12" s="1"/>
  <c r="BF138" i="12" s="1" a="1"/>
  <c r="BF138" i="12" s="1"/>
  <c r="BF71" i="12" a="1"/>
  <c r="BF71" i="12" s="1"/>
  <c r="BF136" i="12" s="1" a="1"/>
  <c r="BF136" i="12" s="1"/>
  <c r="BF64" i="12" a="1"/>
  <c r="BF64" i="12" s="1"/>
  <c r="BF129" i="12" s="1" a="1"/>
  <c r="BF129" i="12" s="1"/>
  <c r="BB57" i="5" a="1"/>
  <c r="BB57" i="5" s="1"/>
  <c r="BB122" i="5" s="1" a="1"/>
  <c r="BB122" i="5" s="1"/>
  <c r="BB73" i="5" a="1"/>
  <c r="BB73" i="5" s="1"/>
  <c r="BB138" i="5" s="1" a="1"/>
  <c r="BB138" i="5" s="1"/>
  <c r="BC40" i="5"/>
  <c r="BC75" i="5" s="1" a="1"/>
  <c r="BC75" i="5" s="1"/>
  <c r="BC140" i="5" s="1" a="1"/>
  <c r="BC140" i="5" s="1"/>
  <c r="BC67" i="1" s="1"/>
  <c r="BC48" i="26" s="1"/>
  <c r="BB71" i="5" a="1"/>
  <c r="BB71" i="5" s="1"/>
  <c r="BB136" i="5" s="1" a="1"/>
  <c r="BB136" i="5" s="1"/>
  <c r="BB64" i="5" a="1"/>
  <c r="BB64" i="5" s="1"/>
  <c r="BB129" i="5" s="1" a="1"/>
  <c r="BB129" i="5" s="1"/>
  <c r="BB56" i="5" a="1"/>
  <c r="BB56" i="5" s="1"/>
  <c r="BB121" i="5" s="1" a="1"/>
  <c r="BB121" i="5" s="1"/>
  <c r="BB55" i="5" a="1"/>
  <c r="BB55" i="5" s="1"/>
  <c r="BB120" i="5" s="1" a="1"/>
  <c r="BB120" i="5" s="1"/>
  <c r="BB63" i="5" a="1"/>
  <c r="BB63" i="5" s="1"/>
  <c r="BB128" i="5" s="1" a="1"/>
  <c r="BB128" i="5" s="1"/>
  <c r="BB25" i="1"/>
  <c r="BB74" i="5" a="1"/>
  <c r="BB74" i="5" s="1"/>
  <c r="BB139" i="5" s="1" a="1"/>
  <c r="BB139" i="5" s="1"/>
  <c r="BB65" i="5" a="1"/>
  <c r="BB65" i="5" s="1"/>
  <c r="BB130" i="5" s="1" a="1"/>
  <c r="BB130" i="5" s="1"/>
  <c r="BA15" i="16"/>
  <c r="BA14" i="14"/>
  <c r="BA14" i="22"/>
  <c r="BA14" i="24"/>
  <c r="BA14" i="25"/>
  <c r="BA14" i="18"/>
  <c r="AY16" i="22"/>
  <c r="AY16" i="24"/>
  <c r="AY17" i="16"/>
  <c r="AY16" i="14"/>
  <c r="AY16" i="18"/>
  <c r="AY16" i="25"/>
  <c r="AY18" i="15"/>
  <c r="BA43" i="5"/>
  <c r="AV43" i="22"/>
  <c r="AW92" i="15"/>
  <c r="AW85" i="15"/>
  <c r="BC43" i="12"/>
  <c r="BC146" i="12" s="1" a="1"/>
  <c r="BC146" i="12" s="1"/>
  <c r="BE43" i="12"/>
  <c r="BE146" i="12" s="1" a="1"/>
  <c r="BE146" i="12" s="1"/>
  <c r="AX157" i="1"/>
  <c r="BA27" i="1"/>
  <c r="AZ28" i="1"/>
  <c r="AZ147" i="5" a="1"/>
  <c r="AZ147" i="5" s="1"/>
  <c r="AZ16" i="16"/>
  <c r="AZ15" i="24"/>
  <c r="AZ15" i="25"/>
  <c r="AZ15" i="22"/>
  <c r="AZ15" i="14"/>
  <c r="AZ15" i="18"/>
  <c r="AZ17" i="15"/>
  <c r="BJ74" i="14"/>
  <c r="BJ73" i="14"/>
  <c r="BA26" i="26" l="1"/>
  <c r="AZ44" i="26"/>
  <c r="AZ87" i="26"/>
  <c r="AZ95" i="26"/>
  <c r="AZ130" i="26" s="1"/>
  <c r="AZ134" i="26"/>
  <c r="BA84" i="26"/>
  <c r="BA117" i="26"/>
  <c r="BA40" i="26"/>
  <c r="BA67" i="26"/>
  <c r="BA86" i="26"/>
  <c r="BC93" i="26"/>
  <c r="BC106" i="26"/>
  <c r="BA90" i="26"/>
  <c r="BA103" i="26"/>
  <c r="BA108" i="26" s="1"/>
  <c r="BA131" i="26" s="1"/>
  <c r="AZ128" i="26"/>
  <c r="AZ26" i="29" s="1"/>
  <c r="AZ36" i="29" s="1"/>
  <c r="AZ49" i="26"/>
  <c r="BA31" i="26"/>
  <c r="BA83" i="26"/>
  <c r="BA116" i="26"/>
  <c r="AZ118" i="26"/>
  <c r="AZ119" i="26" s="1"/>
  <c r="AY123" i="26"/>
  <c r="AY127" i="26" s="1"/>
  <c r="AY132" i="26" s="1"/>
  <c r="AY30" i="16"/>
  <c r="AY133" i="26"/>
  <c r="AY138" i="26"/>
  <c r="AZ68" i="26"/>
  <c r="AZ76" i="26" s="1"/>
  <c r="AZ129" i="26" s="1"/>
  <c r="BA70" i="26"/>
  <c r="BA64" i="26"/>
  <c r="BA73" i="26"/>
  <c r="BA135" i="26" s="1"/>
  <c r="BA65" i="26"/>
  <c r="BA66" i="26"/>
  <c r="BA74" i="26"/>
  <c r="BA71" i="26"/>
  <c r="BG75" i="12" a="1"/>
  <c r="BG75" i="12" s="1"/>
  <c r="BG140" i="12" s="1" a="1"/>
  <c r="BG140" i="12" s="1"/>
  <c r="AW81" i="29"/>
  <c r="AY28" i="29"/>
  <c r="AY47" i="29" s="1"/>
  <c r="AY91" i="29" s="1"/>
  <c r="AY92" i="29" s="1"/>
  <c r="AX27" i="29"/>
  <c r="AX37" i="29" s="1"/>
  <c r="AX80" i="29" s="1"/>
  <c r="AX81" i="29" s="1"/>
  <c r="BG123" i="12" a="1"/>
  <c r="BG123" i="12" s="1"/>
  <c r="BG131" i="12" a="1"/>
  <c r="BG131" i="12" s="1"/>
  <c r="BG124" i="12" a="1"/>
  <c r="BG124" i="12" s="1"/>
  <c r="BG132" i="12" a="1"/>
  <c r="BG132" i="12" s="1"/>
  <c r="BG72" i="12" a="1"/>
  <c r="BG72" i="12" s="1"/>
  <c r="BG137" i="12" s="1" a="1"/>
  <c r="BG137" i="12" s="1"/>
  <c r="BC72" i="5" a="1"/>
  <c r="BC72" i="5" s="1"/>
  <c r="BC137" i="5" s="1" a="1"/>
  <c r="BC137" i="5" s="1"/>
  <c r="BC123" i="5" a="1"/>
  <c r="BC123" i="5" s="1"/>
  <c r="BC50" i="1" s="1"/>
  <c r="BC29" i="26" s="1"/>
  <c r="BC121" i="26" s="1"/>
  <c r="BC36" i="16" s="1"/>
  <c r="BC132" i="5" a="1"/>
  <c r="BC132" i="5" s="1"/>
  <c r="BC59" i="1" s="1"/>
  <c r="BC39" i="26" s="1"/>
  <c r="BC105" i="26" s="1"/>
  <c r="BC124" i="5" a="1"/>
  <c r="BC124" i="5" s="1"/>
  <c r="BC51" i="1" s="1"/>
  <c r="BC30" i="26" s="1"/>
  <c r="BC122" i="26" s="1"/>
  <c r="BC37" i="16" s="1"/>
  <c r="BC131" i="5" a="1"/>
  <c r="BC131" i="5" s="1"/>
  <c r="BC58" i="1" s="1"/>
  <c r="BC38" i="26" s="1"/>
  <c r="BC104" i="26" s="1"/>
  <c r="BA63" i="1"/>
  <c r="BB65" i="1"/>
  <c r="BB46" i="26" s="1"/>
  <c r="BB64" i="1"/>
  <c r="BB45" i="26" s="1"/>
  <c r="AO78" i="14"/>
  <c r="T78" i="14"/>
  <c r="AI78" i="14"/>
  <c r="AL78" i="14"/>
  <c r="AD78" i="14"/>
  <c r="AF78" i="14"/>
  <c r="AY78" i="14"/>
  <c r="R78" i="14"/>
  <c r="AM78" i="14"/>
  <c r="V78" i="14"/>
  <c r="AS78" i="14"/>
  <c r="M78" i="14"/>
  <c r="BB78" i="14"/>
  <c r="AZ78" i="14"/>
  <c r="BA78" i="14"/>
  <c r="AV78" i="14"/>
  <c r="AW78" i="14"/>
  <c r="Y78" i="14"/>
  <c r="O78" i="14"/>
  <c r="AU78" i="14"/>
  <c r="AQ78" i="14"/>
  <c r="AN78" i="14"/>
  <c r="AG78" i="14"/>
  <c r="BD78" i="14"/>
  <c r="N78" i="14"/>
  <c r="AC78" i="14"/>
  <c r="U78" i="14"/>
  <c r="BH78" i="14"/>
  <c r="AA78" i="14"/>
  <c r="AP78" i="14"/>
  <c r="L78" i="14"/>
  <c r="X78" i="14"/>
  <c r="AR78" i="14"/>
  <c r="AX78" i="14"/>
  <c r="Q78" i="14"/>
  <c r="BF78" i="14"/>
  <c r="BE78" i="14"/>
  <c r="BC78" i="14"/>
  <c r="AK78" i="14"/>
  <c r="AT78" i="14"/>
  <c r="S78" i="14"/>
  <c r="AB78" i="14"/>
  <c r="W78" i="14"/>
  <c r="AJ78" i="14"/>
  <c r="Z78" i="14"/>
  <c r="AE78" i="14"/>
  <c r="P78" i="14"/>
  <c r="AH78" i="14"/>
  <c r="BB73" i="29"/>
  <c r="AW106" i="29"/>
  <c r="AZ29" i="29"/>
  <c r="AZ60" i="29" s="1"/>
  <c r="J79" i="14"/>
  <c r="AT79" i="14" s="1"/>
  <c r="AC46" i="29"/>
  <c r="BB16" i="15"/>
  <c r="BB165" i="15" s="1"/>
  <c r="BB15" i="29"/>
  <c r="BB15" i="26"/>
  <c r="BB62" i="26" s="1"/>
  <c r="AC41" i="29"/>
  <c r="AD35" i="29" s="1"/>
  <c r="AZ17" i="26"/>
  <c r="AZ17" i="29"/>
  <c r="BA16" i="26"/>
  <c r="BA16" i="29"/>
  <c r="BA146" i="5" a="1"/>
  <c r="BA146" i="5" s="1"/>
  <c r="AZ155" i="1"/>
  <c r="AZ83" i="15" s="1"/>
  <c r="BG42" i="12"/>
  <c r="BB66" i="1"/>
  <c r="BB47" i="26" s="1"/>
  <c r="BB55" i="1"/>
  <c r="BB35" i="26" s="1"/>
  <c r="BB57" i="1"/>
  <c r="BB37" i="26" s="1"/>
  <c r="BB89" i="26" s="1"/>
  <c r="BB56" i="1"/>
  <c r="BB36" i="26" s="1"/>
  <c r="BB102" i="26" s="1"/>
  <c r="BB49" i="1"/>
  <c r="BB28" i="26" s="1"/>
  <c r="BB85" i="26" s="1"/>
  <c r="BB47" i="1"/>
  <c r="BB48" i="1"/>
  <c r="BB27" i="26" s="1"/>
  <c r="BC42" i="5"/>
  <c r="AZ156" i="1"/>
  <c r="AZ30" i="18" s="1"/>
  <c r="AX159" i="1"/>
  <c r="AX74" i="29" s="1"/>
  <c r="AX31" i="18"/>
  <c r="BH40" i="12"/>
  <c r="BG74" i="12" a="1"/>
  <c r="BG74" i="12" s="1"/>
  <c r="BG139" i="12" s="1" a="1"/>
  <c r="BG139" i="12" s="1"/>
  <c r="BG55" i="12" a="1"/>
  <c r="BG55" i="12" s="1"/>
  <c r="BG120" i="12" s="1" a="1"/>
  <c r="BG120" i="12" s="1"/>
  <c r="BG65" i="12" a="1"/>
  <c r="BG65" i="12" s="1"/>
  <c r="BG130" i="12" s="1" a="1"/>
  <c r="BG130" i="12" s="1"/>
  <c r="BG57" i="12" a="1"/>
  <c r="BG57" i="12" s="1"/>
  <c r="BG122" i="12" s="1" a="1"/>
  <c r="BG122" i="12" s="1"/>
  <c r="BG63" i="12" a="1"/>
  <c r="BG63" i="12" s="1"/>
  <c r="BG128" i="12" s="1" a="1"/>
  <c r="BG128" i="12" s="1"/>
  <c r="BG71" i="12" a="1"/>
  <c r="BG71" i="12" s="1"/>
  <c r="BG136" i="12" s="1" a="1"/>
  <c r="BG136" i="12" s="1"/>
  <c r="BG64" i="12" a="1"/>
  <c r="BG64" i="12" s="1"/>
  <c r="BG129" i="12" s="1" a="1"/>
  <c r="BG129" i="12" s="1"/>
  <c r="BG56" i="12" a="1"/>
  <c r="BG56" i="12" s="1"/>
  <c r="BG121" i="12" s="1" a="1"/>
  <c r="BG121" i="12" s="1"/>
  <c r="BG73" i="12" a="1"/>
  <c r="BG73" i="12" s="1"/>
  <c r="BG138" i="12" s="1" a="1"/>
  <c r="BG138" i="12" s="1"/>
  <c r="BD40" i="5"/>
  <c r="BD75" i="5" s="1" a="1"/>
  <c r="BD75" i="5" s="1"/>
  <c r="BD140" i="5" s="1" a="1"/>
  <c r="BD140" i="5" s="1"/>
  <c r="BD67" i="1" s="1"/>
  <c r="BD48" i="26" s="1"/>
  <c r="BC74" i="5" a="1"/>
  <c r="BC74" i="5" s="1"/>
  <c r="BC139" i="5" s="1" a="1"/>
  <c r="BC139" i="5" s="1"/>
  <c r="BC64" i="5" a="1"/>
  <c r="BC64" i="5" s="1"/>
  <c r="BC129" i="5" s="1" a="1"/>
  <c r="BC129" i="5" s="1"/>
  <c r="BC71" i="5" a="1"/>
  <c r="BC71" i="5" s="1"/>
  <c r="BC136" i="5" s="1" a="1"/>
  <c r="BC136" i="5" s="1"/>
  <c r="BC73" i="5" a="1"/>
  <c r="BC73" i="5" s="1"/>
  <c r="BC138" i="5" s="1" a="1"/>
  <c r="BC138" i="5" s="1"/>
  <c r="BC56" i="5" a="1"/>
  <c r="BC56" i="5" s="1"/>
  <c r="BC121" i="5" s="1" a="1"/>
  <c r="BC121" i="5" s="1"/>
  <c r="BC55" i="5" a="1"/>
  <c r="BC55" i="5" s="1"/>
  <c r="BC120" i="5" s="1" a="1"/>
  <c r="BC120" i="5" s="1"/>
  <c r="BC57" i="5" a="1"/>
  <c r="BC57" i="5" s="1"/>
  <c r="BC122" i="5" s="1" a="1"/>
  <c r="BC122" i="5" s="1"/>
  <c r="BC25" i="1"/>
  <c r="BC65" i="5" a="1"/>
  <c r="BC65" i="5" s="1"/>
  <c r="BC130" i="5" s="1" a="1"/>
  <c r="BC130" i="5" s="1"/>
  <c r="BC63" i="5" a="1"/>
  <c r="BC63" i="5" s="1"/>
  <c r="BC128" i="5" s="1" a="1"/>
  <c r="BC128" i="5" s="1"/>
  <c r="BB14" i="14"/>
  <c r="BB14" i="24"/>
  <c r="BB14" i="22"/>
  <c r="BB14" i="25"/>
  <c r="BB14" i="18"/>
  <c r="BB15" i="16"/>
  <c r="BA28" i="1"/>
  <c r="BB27" i="1"/>
  <c r="BB43" i="5"/>
  <c r="BC147" i="12" a="1"/>
  <c r="BC147" i="12" s="1"/>
  <c r="BD147" i="12" s="1" a="1"/>
  <c r="BD147" i="12" s="1"/>
  <c r="BE147" i="12" s="1" a="1"/>
  <c r="BE147" i="12" s="1"/>
  <c r="AY157" i="1"/>
  <c r="AY31" i="18" s="1"/>
  <c r="AW43" i="22"/>
  <c r="AY92" i="15"/>
  <c r="AX85" i="15"/>
  <c r="AX92" i="15"/>
  <c r="BA15" i="14"/>
  <c r="BF43" i="12"/>
  <c r="BF146" i="12" s="1" a="1"/>
  <c r="BF146" i="12" s="1"/>
  <c r="BA15" i="25"/>
  <c r="BA15" i="22"/>
  <c r="BA17" i="15"/>
  <c r="BA16" i="16"/>
  <c r="BA15" i="24"/>
  <c r="BA15" i="18"/>
  <c r="AY85" i="15"/>
  <c r="AY123" i="1"/>
  <c r="AY127" i="1" s="1"/>
  <c r="AY129" i="1" s="1"/>
  <c r="BA147" i="5" a="1"/>
  <c r="BA147" i="5" s="1"/>
  <c r="AZ16" i="24"/>
  <c r="AZ16" i="18"/>
  <c r="AZ16" i="22"/>
  <c r="AZ16" i="25"/>
  <c r="AZ17" i="16"/>
  <c r="AZ16" i="14"/>
  <c r="AZ18" i="15"/>
  <c r="BJ56" i="14"/>
  <c r="BB26" i="26" l="1"/>
  <c r="BA44" i="26"/>
  <c r="BA87" i="26"/>
  <c r="BA95" i="26" s="1"/>
  <c r="BA130" i="26" s="1"/>
  <c r="BD93" i="26"/>
  <c r="BD106" i="26"/>
  <c r="BB40" i="26"/>
  <c r="BB67" i="26"/>
  <c r="BB86" i="26"/>
  <c r="BA134" i="26"/>
  <c r="BB84" i="26"/>
  <c r="BB117" i="26"/>
  <c r="BB90" i="26"/>
  <c r="BB103" i="26"/>
  <c r="BB108" i="26" s="1"/>
  <c r="BB131" i="26" s="1"/>
  <c r="BA128" i="26"/>
  <c r="BA26" i="29" s="1"/>
  <c r="BA36" i="29" s="1"/>
  <c r="BA49" i="26"/>
  <c r="AZ123" i="26"/>
  <c r="AZ127" i="26" s="1"/>
  <c r="AZ132" i="26" s="1"/>
  <c r="AZ30" i="16"/>
  <c r="AZ133" i="26"/>
  <c r="AZ138" i="26"/>
  <c r="BA118" i="26"/>
  <c r="BA119" i="26" s="1"/>
  <c r="BB31" i="26"/>
  <c r="BB83" i="26"/>
  <c r="BB116" i="26"/>
  <c r="AY25" i="29"/>
  <c r="AY137" i="26"/>
  <c r="BA68" i="26"/>
  <c r="BA76" i="26" s="1"/>
  <c r="BA129" i="26" s="1"/>
  <c r="BB70" i="26"/>
  <c r="BB66" i="26"/>
  <c r="BB64" i="26"/>
  <c r="BB65" i="26"/>
  <c r="BB74" i="26"/>
  <c r="BB73" i="26"/>
  <c r="BB135" i="26" s="1"/>
  <c r="BB71" i="26"/>
  <c r="BH75" i="12" a="1"/>
  <c r="BH75" i="12" s="1"/>
  <c r="BH140" i="12" s="1" a="1"/>
  <c r="BH140" i="12" s="1"/>
  <c r="AZ28" i="29"/>
  <c r="AZ47" i="29" s="1"/>
  <c r="AZ91" i="29" s="1"/>
  <c r="AZ92" i="29" s="1"/>
  <c r="AY27" i="29"/>
  <c r="AY37" i="29" s="1"/>
  <c r="AY80" i="29" s="1"/>
  <c r="BH132" i="12" a="1"/>
  <c r="BH132" i="12" s="1"/>
  <c r="BH123" i="12" a="1"/>
  <c r="BH123" i="12" s="1"/>
  <c r="BH131" i="12" a="1"/>
  <c r="BH131" i="12" s="1"/>
  <c r="BH124" i="12" a="1"/>
  <c r="BH124" i="12" s="1"/>
  <c r="BH72" i="12" a="1"/>
  <c r="BH72" i="12" s="1"/>
  <c r="BH137" i="12" s="1" a="1"/>
  <c r="BH137" i="12" s="1"/>
  <c r="BD72" i="5" a="1"/>
  <c r="BD72" i="5" s="1"/>
  <c r="BD137" i="5" s="1" a="1"/>
  <c r="BD137" i="5" s="1"/>
  <c r="BD123" i="5" a="1"/>
  <c r="BD123" i="5" s="1"/>
  <c r="BD50" i="1" s="1"/>
  <c r="BD29" i="26" s="1"/>
  <c r="BD121" i="26" s="1"/>
  <c r="BD36" i="16" s="1"/>
  <c r="BD132" i="5" a="1"/>
  <c r="BD132" i="5" s="1"/>
  <c r="BD59" i="1" s="1"/>
  <c r="BD39" i="26" s="1"/>
  <c r="BD105" i="26" s="1"/>
  <c r="BD124" i="5" a="1"/>
  <c r="BD124" i="5" s="1"/>
  <c r="BD51" i="1" s="1"/>
  <c r="BD30" i="26" s="1"/>
  <c r="BD122" i="26" s="1"/>
  <c r="BD37" i="16" s="1"/>
  <c r="BD131" i="5" a="1"/>
  <c r="BD131" i="5" s="1"/>
  <c r="BD58" i="1" s="1"/>
  <c r="BD38" i="26" s="1"/>
  <c r="BD104" i="26" s="1"/>
  <c r="BB63" i="1"/>
  <c r="BC65" i="1"/>
  <c r="BC46" i="26" s="1"/>
  <c r="BC64" i="1"/>
  <c r="BC45" i="26" s="1"/>
  <c r="V79" i="14"/>
  <c r="W79" i="14"/>
  <c r="AH79" i="14"/>
  <c r="BA79" i="14"/>
  <c r="S79" i="14"/>
  <c r="BF79" i="14"/>
  <c r="Z79" i="14"/>
  <c r="AO79" i="14"/>
  <c r="AZ79" i="14"/>
  <c r="AP79" i="14"/>
  <c r="AM79" i="14"/>
  <c r="AW79" i="14"/>
  <c r="AE79" i="14"/>
  <c r="AG79" i="14"/>
  <c r="AL79" i="14"/>
  <c r="AA79" i="14"/>
  <c r="AI79" i="14"/>
  <c r="AV79" i="14"/>
  <c r="BD79" i="14"/>
  <c r="L79" i="14"/>
  <c r="O79" i="14"/>
  <c r="BH79" i="14"/>
  <c r="Y79" i="14"/>
  <c r="AQ79" i="14"/>
  <c r="P79" i="14"/>
  <c r="AC79" i="14"/>
  <c r="U79" i="14"/>
  <c r="BB79" i="14"/>
  <c r="Q79" i="14"/>
  <c r="AN79" i="14"/>
  <c r="M79" i="14"/>
  <c r="AX79" i="14"/>
  <c r="AY79" i="14"/>
  <c r="AU79" i="14"/>
  <c r="AS79" i="14"/>
  <c r="AD79" i="14"/>
  <c r="AK79" i="14"/>
  <c r="BE79" i="14"/>
  <c r="N79" i="14"/>
  <c r="BG79" i="14"/>
  <c r="R79" i="14"/>
  <c r="T79" i="14"/>
  <c r="AR79" i="14"/>
  <c r="AB79" i="14"/>
  <c r="X79" i="14"/>
  <c r="AJ79" i="14"/>
  <c r="BC79" i="14"/>
  <c r="AF79" i="14"/>
  <c r="BC73" i="29"/>
  <c r="BA29" i="29"/>
  <c r="BA60" i="29" s="1"/>
  <c r="AX106" i="29"/>
  <c r="BC16" i="15"/>
  <c r="BC165" i="15" s="1"/>
  <c r="BC15" i="29"/>
  <c r="BC15" i="26"/>
  <c r="BC62" i="26" s="1"/>
  <c r="AD38" i="29"/>
  <c r="AD78" i="29"/>
  <c r="AD83" i="29" s="1"/>
  <c r="AD85" i="29" s="1"/>
  <c r="AD39" i="29" s="1"/>
  <c r="J80" i="14"/>
  <c r="BD80" i="14" s="1"/>
  <c r="BA17" i="26"/>
  <c r="BA17" i="29"/>
  <c r="BB16" i="26"/>
  <c r="BB16" i="29"/>
  <c r="BA17" i="16"/>
  <c r="BA155" i="1"/>
  <c r="BA83" i="15" s="1"/>
  <c r="BB146" i="5" a="1"/>
  <c r="BB146" i="5" s="1"/>
  <c r="AY72" i="29"/>
  <c r="BH42" i="12"/>
  <c r="BC66" i="1"/>
  <c r="BC47" i="26" s="1"/>
  <c r="BC57" i="1"/>
  <c r="BC37" i="26" s="1"/>
  <c r="BC89" i="26" s="1"/>
  <c r="BC56" i="1"/>
  <c r="BC36" i="26" s="1"/>
  <c r="BC102" i="26" s="1"/>
  <c r="BC55" i="1"/>
  <c r="BC35" i="26" s="1"/>
  <c r="BC49" i="1"/>
  <c r="BC28" i="26" s="1"/>
  <c r="BC85" i="26" s="1"/>
  <c r="BC47" i="1"/>
  <c r="BC48" i="1"/>
  <c r="BC27" i="26" s="1"/>
  <c r="BD42" i="5"/>
  <c r="BA156" i="1"/>
  <c r="BA30" i="18" s="1"/>
  <c r="BH65" i="12" a="1"/>
  <c r="BH65" i="12" s="1"/>
  <c r="BH130" i="12" s="1" a="1"/>
  <c r="BH130" i="12" s="1"/>
  <c r="BH55" i="12" a="1"/>
  <c r="BH55" i="12" s="1"/>
  <c r="BH120" i="12" s="1" a="1"/>
  <c r="BH120" i="12" s="1"/>
  <c r="BH74" i="12" a="1"/>
  <c r="BH74" i="12" s="1"/>
  <c r="BH139" i="12" s="1" a="1"/>
  <c r="BH139" i="12" s="1"/>
  <c r="BH57" i="12" a="1"/>
  <c r="BH57" i="12" s="1"/>
  <c r="BH122" i="12" s="1" a="1"/>
  <c r="BH122" i="12" s="1"/>
  <c r="BH63" i="12" a="1"/>
  <c r="BH63" i="12" s="1"/>
  <c r="BH128" i="12" s="1" a="1"/>
  <c r="BH128" i="12" s="1"/>
  <c r="BH73" i="12" a="1"/>
  <c r="BH73" i="12" s="1"/>
  <c r="BH138" i="12" s="1" a="1"/>
  <c r="BH138" i="12" s="1"/>
  <c r="BH56" i="12" a="1"/>
  <c r="BH56" i="12" s="1"/>
  <c r="BH121" i="12" s="1" a="1"/>
  <c r="BH121" i="12" s="1"/>
  <c r="BH71" i="12" a="1"/>
  <c r="BH71" i="12" s="1"/>
  <c r="BH136" i="12" s="1" a="1"/>
  <c r="BH136" i="12" s="1"/>
  <c r="BH64" i="12" a="1"/>
  <c r="BH64" i="12" s="1"/>
  <c r="BH129" i="12" s="1" a="1"/>
  <c r="BH129" i="12" s="1"/>
  <c r="BC14" i="18"/>
  <c r="BC14" i="25"/>
  <c r="BC14" i="22"/>
  <c r="BC14" i="24"/>
  <c r="BC15" i="16"/>
  <c r="BC14" i="14"/>
  <c r="BD25" i="1"/>
  <c r="BE40" i="5"/>
  <c r="BE75" i="5" s="1" a="1"/>
  <c r="BE75" i="5" s="1"/>
  <c r="BE140" i="5" s="1" a="1"/>
  <c r="BE140" i="5" s="1"/>
  <c r="BE67" i="1" s="1"/>
  <c r="BE48" i="26" s="1"/>
  <c r="BD64" i="5" a="1"/>
  <c r="BD64" i="5" s="1"/>
  <c r="BD129" i="5" s="1" a="1"/>
  <c r="BD129" i="5" s="1"/>
  <c r="BD65" i="5" a="1"/>
  <c r="BD65" i="5" s="1"/>
  <c r="BD130" i="5" s="1" a="1"/>
  <c r="BD130" i="5" s="1"/>
  <c r="BD57" i="5" a="1"/>
  <c r="BD57" i="5" s="1"/>
  <c r="BD122" i="5" s="1" a="1"/>
  <c r="BD122" i="5" s="1"/>
  <c r="BD74" i="5" a="1"/>
  <c r="BD74" i="5" s="1"/>
  <c r="BD139" i="5" s="1" a="1"/>
  <c r="BD139" i="5" s="1"/>
  <c r="BD63" i="5" a="1"/>
  <c r="BD63" i="5" s="1"/>
  <c r="BD128" i="5" s="1" a="1"/>
  <c r="BD128" i="5" s="1"/>
  <c r="BD55" i="5" a="1"/>
  <c r="BD55" i="5" s="1"/>
  <c r="BD120" i="5" s="1" a="1"/>
  <c r="BD120" i="5" s="1"/>
  <c r="BD71" i="5" a="1"/>
  <c r="BD71" i="5" s="1"/>
  <c r="BD136" i="5" s="1" a="1"/>
  <c r="BD136" i="5" s="1"/>
  <c r="BD56" i="5" a="1"/>
  <c r="BD56" i="5" s="1"/>
  <c r="BD121" i="5" s="1" a="1"/>
  <c r="BD121" i="5" s="1"/>
  <c r="BD73" i="5" a="1"/>
  <c r="BD73" i="5" s="1"/>
  <c r="BD138" i="5" s="1" a="1"/>
  <c r="BD138" i="5" s="1"/>
  <c r="BB15" i="22"/>
  <c r="BB15" i="25"/>
  <c r="BA16" i="25"/>
  <c r="BA18" i="15"/>
  <c r="BA16" i="14"/>
  <c r="BA16" i="24"/>
  <c r="BA16" i="22"/>
  <c r="BA16" i="18"/>
  <c r="BB16" i="16"/>
  <c r="BB15" i="24"/>
  <c r="BB15" i="14"/>
  <c r="BB17" i="15"/>
  <c r="BB15" i="18"/>
  <c r="BC27" i="1"/>
  <c r="BC43" i="5"/>
  <c r="BF147" i="12" a="1"/>
  <c r="BF147" i="12" s="1"/>
  <c r="AY159" i="1"/>
  <c r="AY74" i="29" s="1"/>
  <c r="BB28" i="1"/>
  <c r="BG43" i="12"/>
  <c r="BG146" i="12" s="1" a="1"/>
  <c r="BG146" i="12" s="1"/>
  <c r="BB147" i="5" a="1"/>
  <c r="BB147" i="5" s="1"/>
  <c r="AZ123" i="1"/>
  <c r="AZ127" i="1" s="1"/>
  <c r="AZ129" i="1" s="1"/>
  <c r="AZ157" i="1"/>
  <c r="AX43" i="22"/>
  <c r="BJ75" i="14"/>
  <c r="BC26" i="26" l="1"/>
  <c r="BC83" i="26" s="1"/>
  <c r="BB44" i="26"/>
  <c r="AZ25" i="29"/>
  <c r="BB87" i="26"/>
  <c r="BB95" i="26" s="1"/>
  <c r="BB130" i="26" s="1"/>
  <c r="BB134" i="26"/>
  <c r="BC84" i="26"/>
  <c r="BC117" i="26"/>
  <c r="BC40" i="26"/>
  <c r="BC67" i="26"/>
  <c r="BC86" i="26"/>
  <c r="BE93" i="26"/>
  <c r="BE106" i="26"/>
  <c r="BC90" i="26"/>
  <c r="BC103" i="26"/>
  <c r="BC108" i="26" s="1"/>
  <c r="BC131" i="26" s="1"/>
  <c r="BB128" i="26"/>
  <c r="BB26" i="29" s="1"/>
  <c r="BB36" i="29" s="1"/>
  <c r="BB49" i="26"/>
  <c r="AZ137" i="26"/>
  <c r="BA123" i="26"/>
  <c r="BA127" i="26" s="1"/>
  <c r="BA132" i="26" s="1"/>
  <c r="BA30" i="16"/>
  <c r="BA133" i="26"/>
  <c r="BA138" i="26"/>
  <c r="BB118" i="26"/>
  <c r="BB119" i="26" s="1"/>
  <c r="BC31" i="26"/>
  <c r="BB68" i="26"/>
  <c r="BB76" i="26" s="1"/>
  <c r="BB129" i="26" s="1"/>
  <c r="BC70" i="26"/>
  <c r="BC74" i="26"/>
  <c r="BC65" i="26"/>
  <c r="BC71" i="26"/>
  <c r="BC73" i="26"/>
  <c r="BC135" i="26" s="1"/>
  <c r="BC66" i="26"/>
  <c r="BC64" i="26"/>
  <c r="AY81" i="29"/>
  <c r="BA28" i="29"/>
  <c r="BA47" i="29" s="1"/>
  <c r="BA91" i="29" s="1"/>
  <c r="BA92" i="29" s="1"/>
  <c r="AZ27" i="29"/>
  <c r="AZ37" i="29" s="1"/>
  <c r="AZ80" i="29" s="1"/>
  <c r="BE72" i="5" a="1"/>
  <c r="BE72" i="5" s="1"/>
  <c r="BE137" i="5" s="1" a="1"/>
  <c r="BE137" i="5" s="1"/>
  <c r="BE131" i="5" a="1"/>
  <c r="BE131" i="5" s="1"/>
  <c r="BE58" i="1" s="1"/>
  <c r="BE38" i="26" s="1"/>
  <c r="BE104" i="26" s="1"/>
  <c r="BE123" i="5" a="1"/>
  <c r="BE123" i="5" s="1"/>
  <c r="BE50" i="1" s="1"/>
  <c r="BE29" i="26" s="1"/>
  <c r="BE121" i="26" s="1"/>
  <c r="BE36" i="16" s="1"/>
  <c r="BE132" i="5" a="1"/>
  <c r="BE132" i="5" s="1"/>
  <c r="BE59" i="1" s="1"/>
  <c r="BE39" i="26" s="1"/>
  <c r="BE105" i="26" s="1"/>
  <c r="BE124" i="5" a="1"/>
  <c r="BE124" i="5" s="1"/>
  <c r="BE51" i="1" s="1"/>
  <c r="BE30" i="26" s="1"/>
  <c r="BE122" i="26" s="1"/>
  <c r="BE37" i="16" s="1"/>
  <c r="BC63" i="1"/>
  <c r="BD65" i="1"/>
  <c r="BD46" i="26" s="1"/>
  <c r="BD64" i="1"/>
  <c r="BD45" i="26" s="1"/>
  <c r="BJ79" i="14"/>
  <c r="Y80" i="14"/>
  <c r="AX80" i="14"/>
  <c r="AW80" i="14"/>
  <c r="AC80" i="14"/>
  <c r="AE80" i="14"/>
  <c r="AK80" i="14"/>
  <c r="X80" i="14"/>
  <c r="BE80" i="14"/>
  <c r="N80" i="14"/>
  <c r="BF80" i="14"/>
  <c r="P80" i="14"/>
  <c r="AM80" i="14"/>
  <c r="AJ80" i="14"/>
  <c r="BH80" i="14"/>
  <c r="AR80" i="14"/>
  <c r="U80" i="14"/>
  <c r="Z80" i="14"/>
  <c r="AO80" i="14"/>
  <c r="AU80" i="14"/>
  <c r="AY80" i="14"/>
  <c r="AT80" i="14"/>
  <c r="AB80" i="14"/>
  <c r="AN80" i="14"/>
  <c r="BA80" i="14"/>
  <c r="V80" i="14"/>
  <c r="Q80" i="14"/>
  <c r="AF80" i="14"/>
  <c r="AP80" i="14"/>
  <c r="T80" i="14"/>
  <c r="AG80" i="14"/>
  <c r="AD80" i="14"/>
  <c r="M80" i="14"/>
  <c r="AA80" i="14"/>
  <c r="AL80" i="14"/>
  <c r="L80" i="14"/>
  <c r="AS80" i="14"/>
  <c r="O80" i="14"/>
  <c r="W80" i="14"/>
  <c r="BC80" i="14"/>
  <c r="AZ80" i="14"/>
  <c r="BB80" i="14"/>
  <c r="S80" i="14"/>
  <c r="AQ80" i="14"/>
  <c r="BG80" i="14"/>
  <c r="AI80" i="14"/>
  <c r="AH80" i="14"/>
  <c r="R80" i="14"/>
  <c r="AV80" i="14"/>
  <c r="BD73" i="29"/>
  <c r="AY106" i="29"/>
  <c r="BB29" i="29"/>
  <c r="BB60" i="29" s="1"/>
  <c r="BD16" i="15"/>
  <c r="BD165" i="15" s="1"/>
  <c r="BD15" i="29"/>
  <c r="BD15" i="26"/>
  <c r="BD62" i="26" s="1"/>
  <c r="J81" i="14"/>
  <c r="AL81" i="14" s="1"/>
  <c r="AD40" i="29"/>
  <c r="AD41" i="29" s="1"/>
  <c r="AE35" i="29" s="1"/>
  <c r="BC16" i="26"/>
  <c r="BC16" i="29"/>
  <c r="BB17" i="26"/>
  <c r="BB17" i="29"/>
  <c r="BB155" i="1"/>
  <c r="BB83" i="15" s="1"/>
  <c r="BC146" i="5" a="1"/>
  <c r="BC146" i="5" s="1"/>
  <c r="BD43" i="5"/>
  <c r="AZ72" i="29"/>
  <c r="BD66" i="1"/>
  <c r="BD47" i="26" s="1"/>
  <c r="BD56" i="1"/>
  <c r="BD36" i="26" s="1"/>
  <c r="BD102" i="26" s="1"/>
  <c r="BD55" i="1"/>
  <c r="BD35" i="26" s="1"/>
  <c r="BD57" i="1"/>
  <c r="BD37" i="26" s="1"/>
  <c r="BD89" i="26" s="1"/>
  <c r="BD47" i="1"/>
  <c r="BD48" i="1"/>
  <c r="BD27" i="26" s="1"/>
  <c r="BD49" i="1"/>
  <c r="BD28" i="26" s="1"/>
  <c r="BD85" i="26" s="1"/>
  <c r="BE42" i="5"/>
  <c r="BB156" i="1"/>
  <c r="BB30" i="18" s="1"/>
  <c r="BB123" i="1"/>
  <c r="BB127" i="1" s="1"/>
  <c r="BB129" i="1" s="1"/>
  <c r="AZ159" i="1"/>
  <c r="AZ74" i="29" s="1"/>
  <c r="AZ31" i="18"/>
  <c r="BD14" i="24"/>
  <c r="BD14" i="14"/>
  <c r="BD14" i="25"/>
  <c r="BD14" i="18"/>
  <c r="BD15" i="16"/>
  <c r="BD14" i="22"/>
  <c r="BE63" i="5" a="1"/>
  <c r="BE63" i="5" s="1"/>
  <c r="BE128" i="5" s="1" a="1"/>
  <c r="BE128" i="5" s="1"/>
  <c r="BE57" i="5" a="1"/>
  <c r="BE57" i="5" s="1"/>
  <c r="BE122" i="5" s="1" a="1"/>
  <c r="BE122" i="5" s="1"/>
  <c r="BE56" i="5" a="1"/>
  <c r="BE56" i="5" s="1"/>
  <c r="BE121" i="5" s="1" a="1"/>
  <c r="BE121" i="5" s="1"/>
  <c r="BE71" i="5" a="1"/>
  <c r="BE71" i="5" s="1"/>
  <c r="BE136" i="5" s="1" a="1"/>
  <c r="BE136" i="5" s="1"/>
  <c r="BE74" i="5" a="1"/>
  <c r="BE74" i="5" s="1"/>
  <c r="BE139" i="5" s="1" a="1"/>
  <c r="BE139" i="5" s="1"/>
  <c r="BE55" i="5" a="1"/>
  <c r="BE55" i="5" s="1"/>
  <c r="BE120" i="5" s="1" a="1"/>
  <c r="BE120" i="5" s="1"/>
  <c r="BF40" i="5"/>
  <c r="BF75" i="5" s="1" a="1"/>
  <c r="BF75" i="5" s="1"/>
  <c r="BF140" i="5" s="1" a="1"/>
  <c r="BF140" i="5" s="1"/>
  <c r="BF67" i="1" s="1"/>
  <c r="BF48" i="26" s="1"/>
  <c r="BE73" i="5" a="1"/>
  <c r="BE73" i="5" s="1"/>
  <c r="BE138" i="5" s="1" a="1"/>
  <c r="BE138" i="5" s="1"/>
  <c r="BE64" i="5" a="1"/>
  <c r="BE64" i="5" s="1"/>
  <c r="BE129" i="5" s="1" a="1"/>
  <c r="BE129" i="5" s="1"/>
  <c r="BE65" i="5" a="1"/>
  <c r="BE65" i="5" s="1"/>
  <c r="BE130" i="5" s="1" a="1"/>
  <c r="BE130" i="5" s="1"/>
  <c r="BE25" i="1"/>
  <c r="BC15" i="25"/>
  <c r="BC15" i="22"/>
  <c r="BC16" i="16"/>
  <c r="BC17" i="15"/>
  <c r="BC15" i="24"/>
  <c r="BC15" i="14"/>
  <c r="BC15" i="18"/>
  <c r="BB16" i="22"/>
  <c r="BB16" i="25"/>
  <c r="BB16" i="24"/>
  <c r="BB16" i="18"/>
  <c r="BB18" i="15"/>
  <c r="BB17" i="16"/>
  <c r="BG147" i="12" a="1"/>
  <c r="BG147" i="12" s="1"/>
  <c r="BB16" i="14"/>
  <c r="AY43" i="22"/>
  <c r="AZ85" i="15"/>
  <c r="AZ92" i="15"/>
  <c r="BH43" i="12"/>
  <c r="BH146" i="12" s="1" a="1"/>
  <c r="BH146" i="12" s="1"/>
  <c r="BD27" i="1"/>
  <c r="BC28" i="1"/>
  <c r="BC147" i="5" a="1"/>
  <c r="BC147" i="5" s="1"/>
  <c r="BA157" i="1"/>
  <c r="BA123" i="1"/>
  <c r="BA127" i="1" s="1"/>
  <c r="BA129" i="1" s="1"/>
  <c r="BJ57" i="14"/>
  <c r="BC116" i="26" l="1"/>
  <c r="BC87" i="26"/>
  <c r="BD26" i="26"/>
  <c r="BC44" i="26"/>
  <c r="BC128" i="26" s="1"/>
  <c r="BC26" i="29" s="1"/>
  <c r="BC36" i="29" s="1"/>
  <c r="BC95" i="26"/>
  <c r="BC130" i="26" s="1"/>
  <c r="BC134" i="26"/>
  <c r="BD40" i="26"/>
  <c r="BD86" i="26"/>
  <c r="BD67" i="26"/>
  <c r="BF93" i="26"/>
  <c r="BF106" i="26"/>
  <c r="BD90" i="26"/>
  <c r="BD103" i="26"/>
  <c r="BD108" i="26" s="1"/>
  <c r="BD131" i="26" s="1"/>
  <c r="BD84" i="26"/>
  <c r="BD117" i="26"/>
  <c r="BB123" i="26"/>
  <c r="BB127" i="26" s="1"/>
  <c r="BB132" i="26" s="1"/>
  <c r="BB30" i="16"/>
  <c r="BB133" i="26"/>
  <c r="BD31" i="26"/>
  <c r="BD83" i="26"/>
  <c r="BD116" i="26"/>
  <c r="BD118" i="26" s="1"/>
  <c r="BC118" i="26"/>
  <c r="BC119" i="26" s="1"/>
  <c r="BB138" i="26"/>
  <c r="BA25" i="29"/>
  <c r="BA137" i="26"/>
  <c r="BD70" i="26"/>
  <c r="BD64" i="26"/>
  <c r="BD71" i="26"/>
  <c r="BD74" i="26"/>
  <c r="BD65" i="26"/>
  <c r="BD73" i="26"/>
  <c r="BD135" i="26" s="1"/>
  <c r="BD66" i="26"/>
  <c r="BC68" i="26"/>
  <c r="BC76" i="26" s="1"/>
  <c r="BC129" i="26" s="1"/>
  <c r="AZ81" i="29"/>
  <c r="BB28" i="29"/>
  <c r="BB47" i="29" s="1"/>
  <c r="BB91" i="29" s="1"/>
  <c r="BB92" i="29" s="1"/>
  <c r="BA27" i="29"/>
  <c r="BA37" i="29" s="1"/>
  <c r="BA80" i="29" s="1"/>
  <c r="BF72" i="5" a="1"/>
  <c r="BF72" i="5" s="1"/>
  <c r="BF137" i="5" s="1" a="1"/>
  <c r="BF137" i="5" s="1"/>
  <c r="BF131" i="5" a="1"/>
  <c r="BF131" i="5" s="1"/>
  <c r="BF58" i="1" s="1"/>
  <c r="BF38" i="26" s="1"/>
  <c r="BF104" i="26" s="1"/>
  <c r="BF123" i="5" a="1"/>
  <c r="BF123" i="5" s="1"/>
  <c r="BF50" i="1" s="1"/>
  <c r="BF29" i="26" s="1"/>
  <c r="BF121" i="26" s="1"/>
  <c r="BF36" i="16" s="1"/>
  <c r="BF132" i="5" a="1"/>
  <c r="BF132" i="5" s="1"/>
  <c r="BF59" i="1" s="1"/>
  <c r="BF39" i="26" s="1"/>
  <c r="BF105" i="26" s="1"/>
  <c r="BF124" i="5" a="1"/>
  <c r="BF124" i="5" s="1"/>
  <c r="BF51" i="1" s="1"/>
  <c r="BF30" i="26" s="1"/>
  <c r="BF122" i="26" s="1"/>
  <c r="BF37" i="16" s="1"/>
  <c r="BD63" i="1"/>
  <c r="BE65" i="1"/>
  <c r="BE46" i="26" s="1"/>
  <c r="BE64" i="1"/>
  <c r="BE45" i="26" s="1"/>
  <c r="BJ80" i="14"/>
  <c r="L81" i="14"/>
  <c r="T81" i="14"/>
  <c r="AX81" i="14"/>
  <c r="AD81" i="14"/>
  <c r="V81" i="14"/>
  <c r="AZ81" i="14"/>
  <c r="AV81" i="14"/>
  <c r="AW81" i="14"/>
  <c r="BB81" i="14"/>
  <c r="AM81" i="14"/>
  <c r="Q81" i="14"/>
  <c r="AK81" i="14"/>
  <c r="AE81" i="14"/>
  <c r="AY81" i="14"/>
  <c r="N81" i="14"/>
  <c r="AI81" i="14"/>
  <c r="BD81" i="14"/>
  <c r="R81" i="14"/>
  <c r="S81" i="14"/>
  <c r="O81" i="14"/>
  <c r="AU81" i="14"/>
  <c r="Z81" i="14"/>
  <c r="BG81" i="14"/>
  <c r="BA81" i="14"/>
  <c r="W81" i="14"/>
  <c r="Y81" i="14"/>
  <c r="BC81" i="14"/>
  <c r="AG81" i="14"/>
  <c r="M81" i="14"/>
  <c r="P81" i="14"/>
  <c r="X81" i="14"/>
  <c r="AA81" i="14"/>
  <c r="AN81" i="14"/>
  <c r="AQ81" i="14"/>
  <c r="BH81" i="14"/>
  <c r="AP81" i="14"/>
  <c r="AT81" i="14"/>
  <c r="BE81" i="14"/>
  <c r="AJ81" i="14"/>
  <c r="U81" i="14"/>
  <c r="AS81" i="14"/>
  <c r="AR81" i="14"/>
  <c r="BF81" i="14"/>
  <c r="AH81" i="14"/>
  <c r="AC81" i="14"/>
  <c r="AO81" i="14"/>
  <c r="AB81" i="14"/>
  <c r="AF81" i="14"/>
  <c r="BE73" i="29"/>
  <c r="AZ106" i="29"/>
  <c r="BC29" i="29"/>
  <c r="BC60" i="29" s="1"/>
  <c r="AE38" i="29"/>
  <c r="AE78" i="29"/>
  <c r="AE83" i="29" s="1"/>
  <c r="AE85" i="29" s="1"/>
  <c r="AE39" i="29" s="1"/>
  <c r="BE16" i="15"/>
  <c r="BE165" i="15" s="1"/>
  <c r="BE15" i="29"/>
  <c r="BE15" i="26"/>
  <c r="BE62" i="26" s="1"/>
  <c r="AD46" i="29"/>
  <c r="BD16" i="26"/>
  <c r="BD16" i="29"/>
  <c r="BC17" i="26"/>
  <c r="BC17" i="29"/>
  <c r="BC155" i="1"/>
  <c r="BC83" i="15" s="1"/>
  <c r="BE43" i="5"/>
  <c r="BD146" i="5" a="1"/>
  <c r="BD146" i="5" s="1"/>
  <c r="BA72" i="29"/>
  <c r="BB72" i="29"/>
  <c r="BE66" i="1"/>
  <c r="BE47" i="26" s="1"/>
  <c r="BE56" i="1"/>
  <c r="BE36" i="26" s="1"/>
  <c r="BE102" i="26" s="1"/>
  <c r="BE55" i="1"/>
  <c r="BE35" i="26" s="1"/>
  <c r="BE57" i="1"/>
  <c r="BE37" i="26" s="1"/>
  <c r="BE89" i="26" s="1"/>
  <c r="BE47" i="1"/>
  <c r="BE48" i="1"/>
  <c r="BE27" i="26" s="1"/>
  <c r="BE49" i="1"/>
  <c r="BE28" i="26" s="1"/>
  <c r="BE85" i="26" s="1"/>
  <c r="BF42" i="5"/>
  <c r="BC156" i="1"/>
  <c r="BC30" i="18" s="1"/>
  <c r="BA159" i="1"/>
  <c r="BA74" i="29" s="1"/>
  <c r="BA31" i="18"/>
  <c r="BG40" i="5"/>
  <c r="BG75" i="5" s="1" a="1"/>
  <c r="BG75" i="5" s="1"/>
  <c r="BG140" i="5" s="1" a="1"/>
  <c r="BG140" i="5" s="1"/>
  <c r="BG67" i="1" s="1"/>
  <c r="BG48" i="26" s="1"/>
  <c r="BF56" i="5" a="1"/>
  <c r="BF56" i="5" s="1"/>
  <c r="BF121" i="5" s="1" a="1"/>
  <c r="BF121" i="5" s="1"/>
  <c r="BF25" i="1"/>
  <c r="BF57" i="5" a="1"/>
  <c r="BF57" i="5" s="1"/>
  <c r="BF122" i="5" s="1" a="1"/>
  <c r="BF122" i="5" s="1"/>
  <c r="BF74" i="5" a="1"/>
  <c r="BF74" i="5" s="1"/>
  <c r="BF139" i="5" s="1" a="1"/>
  <c r="BF139" i="5" s="1"/>
  <c r="BF65" i="5" a="1"/>
  <c r="BF65" i="5" s="1"/>
  <c r="BF130" i="5" s="1" a="1"/>
  <c r="BF130" i="5" s="1"/>
  <c r="BF63" i="5" a="1"/>
  <c r="BF63" i="5" s="1"/>
  <c r="BF128" i="5" s="1" a="1"/>
  <c r="BF128" i="5" s="1"/>
  <c r="BF71" i="5" a="1"/>
  <c r="BF71" i="5" s="1"/>
  <c r="BF136" i="5" s="1" a="1"/>
  <c r="BF136" i="5" s="1"/>
  <c r="BF73" i="5" a="1"/>
  <c r="BF73" i="5" s="1"/>
  <c r="BF138" i="5" s="1" a="1"/>
  <c r="BF138" i="5" s="1"/>
  <c r="BF55" i="5" a="1"/>
  <c r="BF55" i="5" s="1"/>
  <c r="BF120" i="5" s="1" a="1"/>
  <c r="BF120" i="5" s="1"/>
  <c r="BF64" i="5" a="1"/>
  <c r="BF64" i="5" s="1"/>
  <c r="BF129" i="5" s="1" a="1"/>
  <c r="BF129" i="5" s="1"/>
  <c r="BE14" i="22"/>
  <c r="BE15" i="16"/>
  <c r="BE14" i="18"/>
  <c r="BE14" i="25"/>
  <c r="BE14" i="14"/>
  <c r="BE14" i="24"/>
  <c r="BH147" i="12" a="1"/>
  <c r="BH147" i="12" s="1"/>
  <c r="BA92" i="15"/>
  <c r="BA85" i="15"/>
  <c r="BB157" i="1"/>
  <c r="BC17" i="16"/>
  <c r="BC16" i="22"/>
  <c r="BC18" i="15"/>
  <c r="BC16" i="24"/>
  <c r="BC16" i="14"/>
  <c r="BC16" i="18"/>
  <c r="BC16" i="25"/>
  <c r="BD17" i="15"/>
  <c r="BD15" i="22"/>
  <c r="BD15" i="25"/>
  <c r="BD15" i="14"/>
  <c r="BD15" i="18"/>
  <c r="BD15" i="24"/>
  <c r="BD16" i="16"/>
  <c r="BD28" i="1"/>
  <c r="BD147" i="5" a="1"/>
  <c r="BD147" i="5" s="1"/>
  <c r="BE27" i="1"/>
  <c r="BJ58" i="14"/>
  <c r="BJ77" i="14"/>
  <c r="BJ76" i="14"/>
  <c r="BC49" i="26" l="1"/>
  <c r="BE26" i="26"/>
  <c r="BE31" i="26" s="1"/>
  <c r="BD44" i="26"/>
  <c r="BD49" i="26" s="1"/>
  <c r="BD119" i="26"/>
  <c r="BD133" i="26" s="1"/>
  <c r="BB137" i="26"/>
  <c r="BD87" i="26"/>
  <c r="BD95" i="26" s="1"/>
  <c r="BD130" i="26" s="1"/>
  <c r="BB25" i="29"/>
  <c r="BE90" i="26"/>
  <c r="BE103" i="26"/>
  <c r="BE108" i="26" s="1"/>
  <c r="BE131" i="26" s="1"/>
  <c r="BD128" i="26"/>
  <c r="BD26" i="29" s="1"/>
  <c r="BD36" i="29" s="1"/>
  <c r="BG93" i="26"/>
  <c r="BG106" i="26"/>
  <c r="BD134" i="26"/>
  <c r="BE84" i="26"/>
  <c r="BE117" i="26"/>
  <c r="BE40" i="26"/>
  <c r="BE86" i="26"/>
  <c r="BE67" i="26"/>
  <c r="BC138" i="26"/>
  <c r="BC123" i="26"/>
  <c r="BC127" i="26" s="1"/>
  <c r="BC132" i="26" s="1"/>
  <c r="BC30" i="16"/>
  <c r="BC133" i="26"/>
  <c r="BE116" i="26"/>
  <c r="BE118" i="26" s="1"/>
  <c r="BE70" i="26"/>
  <c r="BE71" i="26"/>
  <c r="BE73" i="26"/>
  <c r="BE135" i="26" s="1"/>
  <c r="BE66" i="26"/>
  <c r="BE65" i="26"/>
  <c r="BE74" i="26"/>
  <c r="BE64" i="26"/>
  <c r="BD68" i="26"/>
  <c r="BD76" i="26" s="1"/>
  <c r="BD129" i="26" s="1"/>
  <c r="BA81" i="29"/>
  <c r="BC28" i="29"/>
  <c r="BC47" i="29" s="1"/>
  <c r="BC91" i="29" s="1"/>
  <c r="BC92" i="29" s="1"/>
  <c r="BB27" i="29"/>
  <c r="BB37" i="29" s="1"/>
  <c r="BB80" i="29" s="1"/>
  <c r="BB81" i="29" s="1"/>
  <c r="BG72" i="5" a="1"/>
  <c r="BG72" i="5" s="1"/>
  <c r="BG137" i="5" s="1" a="1"/>
  <c r="BG137" i="5" s="1"/>
  <c r="BG131" i="5" a="1"/>
  <c r="BG131" i="5" s="1"/>
  <c r="BG58" i="1" s="1"/>
  <c r="BG38" i="26" s="1"/>
  <c r="BG104" i="26" s="1"/>
  <c r="BG123" i="5" a="1"/>
  <c r="BG123" i="5" s="1"/>
  <c r="BG50" i="1" s="1"/>
  <c r="BG29" i="26" s="1"/>
  <c r="BG121" i="26" s="1"/>
  <c r="BG36" i="16" s="1"/>
  <c r="BG132" i="5" a="1"/>
  <c r="BG132" i="5" s="1"/>
  <c r="BG59" i="1" s="1"/>
  <c r="BG39" i="26" s="1"/>
  <c r="BG105" i="26" s="1"/>
  <c r="BG124" i="5" a="1"/>
  <c r="BG124" i="5" s="1"/>
  <c r="BG51" i="1" s="1"/>
  <c r="BG30" i="26" s="1"/>
  <c r="BG122" i="26" s="1"/>
  <c r="BG37" i="16" s="1"/>
  <c r="BE63" i="1"/>
  <c r="BF65" i="1"/>
  <c r="BF46" i="26" s="1"/>
  <c r="BF64" i="1"/>
  <c r="BF45" i="26" s="1"/>
  <c r="BJ81" i="14"/>
  <c r="BD29" i="29"/>
  <c r="BD60" i="29" s="1"/>
  <c r="J82" i="14"/>
  <c r="BF73" i="29"/>
  <c r="BA106" i="29"/>
  <c r="BF16" i="15"/>
  <c r="BF165" i="15" s="1"/>
  <c r="BF15" i="29"/>
  <c r="BF15" i="26"/>
  <c r="BF62" i="26" s="1"/>
  <c r="AE40" i="29"/>
  <c r="AE41" i="29" s="1"/>
  <c r="AF35" i="29" s="1"/>
  <c r="BD17" i="26"/>
  <c r="BD17" i="29"/>
  <c r="BE16" i="26"/>
  <c r="BE16" i="29"/>
  <c r="BD155" i="1"/>
  <c r="BD83" i="15" s="1"/>
  <c r="BE146" i="5" a="1"/>
  <c r="BE146" i="5" s="1"/>
  <c r="BF66" i="1"/>
  <c r="BF47" i="26" s="1"/>
  <c r="BF55" i="1"/>
  <c r="BF35" i="26" s="1"/>
  <c r="BF57" i="1"/>
  <c r="BF37" i="26" s="1"/>
  <c r="BF89" i="26" s="1"/>
  <c r="BF56" i="1"/>
  <c r="BF36" i="26" s="1"/>
  <c r="BF102" i="26" s="1"/>
  <c r="BF48" i="1"/>
  <c r="BF27" i="26" s="1"/>
  <c r="BF47" i="1"/>
  <c r="BF49" i="1"/>
  <c r="BF28" i="26" s="1"/>
  <c r="BF85" i="26" s="1"/>
  <c r="BG42" i="5"/>
  <c r="BD156" i="1"/>
  <c r="BD30" i="18" s="1"/>
  <c r="BB159" i="1"/>
  <c r="BB74" i="29" s="1"/>
  <c r="BB31" i="18"/>
  <c r="BF14" i="25"/>
  <c r="BF14" i="18"/>
  <c r="BF14" i="24"/>
  <c r="BF15" i="16"/>
  <c r="BF14" i="14"/>
  <c r="BF14" i="22"/>
  <c r="BG73" i="5" a="1"/>
  <c r="BG73" i="5" s="1"/>
  <c r="BG138" i="5" s="1" a="1"/>
  <c r="BG138" i="5" s="1"/>
  <c r="BG74" i="5" a="1"/>
  <c r="BG74" i="5" s="1"/>
  <c r="BG139" i="5" s="1" a="1"/>
  <c r="BG139" i="5" s="1"/>
  <c r="BG65" i="5" a="1"/>
  <c r="BG65" i="5" s="1"/>
  <c r="BG130" i="5" s="1" a="1"/>
  <c r="BG130" i="5" s="1"/>
  <c r="BG55" i="5" a="1"/>
  <c r="BG55" i="5" s="1"/>
  <c r="BG120" i="5" s="1" a="1"/>
  <c r="BG120" i="5" s="1"/>
  <c r="BG25" i="1"/>
  <c r="BH40" i="5"/>
  <c r="BH75" i="5" s="1" a="1"/>
  <c r="BH75" i="5" s="1"/>
  <c r="BH140" i="5" s="1" a="1"/>
  <c r="BH140" i="5" s="1"/>
  <c r="BH67" i="1" s="1"/>
  <c r="BH48" i="26" s="1"/>
  <c r="BG56" i="5" a="1"/>
  <c r="BG56" i="5" s="1"/>
  <c r="BG121" i="5" s="1" a="1"/>
  <c r="BG121" i="5" s="1"/>
  <c r="BG71" i="5" a="1"/>
  <c r="BG71" i="5" s="1"/>
  <c r="BG136" i="5" s="1" a="1"/>
  <c r="BG136" i="5" s="1"/>
  <c r="BG63" i="5" a="1"/>
  <c r="BG63" i="5" s="1"/>
  <c r="BG128" i="5" s="1" a="1"/>
  <c r="BG128" i="5" s="1"/>
  <c r="BG57" i="5" a="1"/>
  <c r="BG57" i="5" s="1"/>
  <c r="BG122" i="5" s="1" a="1"/>
  <c r="BG122" i="5" s="1"/>
  <c r="BG64" i="5" a="1"/>
  <c r="BG64" i="5" s="1"/>
  <c r="BG129" i="5" s="1" a="1"/>
  <c r="BG129" i="5" s="1"/>
  <c r="BF43" i="5"/>
  <c r="AZ43" i="22"/>
  <c r="BA43" i="22"/>
  <c r="BB92" i="15"/>
  <c r="BB85" i="15"/>
  <c r="BJ59" i="14"/>
  <c r="BD16" i="14"/>
  <c r="BD16" i="18"/>
  <c r="BD16" i="25"/>
  <c r="BD16" i="22"/>
  <c r="BD17" i="16"/>
  <c r="BD16" i="24"/>
  <c r="BD18" i="15"/>
  <c r="BF27" i="1"/>
  <c r="BE15" i="14"/>
  <c r="BE15" i="24"/>
  <c r="BE15" i="25"/>
  <c r="BE16" i="16"/>
  <c r="BE17" i="15"/>
  <c r="BE15" i="22"/>
  <c r="BE15" i="18"/>
  <c r="BE28" i="1"/>
  <c r="BE147" i="5" a="1"/>
  <c r="BE147" i="5" s="1"/>
  <c r="BC123" i="1"/>
  <c r="BC127" i="1" s="1"/>
  <c r="BC129" i="1" s="1"/>
  <c r="BC157" i="1"/>
  <c r="BJ78" i="14"/>
  <c r="BD30" i="16" l="1"/>
  <c r="BD123" i="26"/>
  <c r="BD127" i="26" s="1"/>
  <c r="BE83" i="26"/>
  <c r="BF26" i="26"/>
  <c r="BE44" i="26"/>
  <c r="BE128" i="26" s="1"/>
  <c r="BE26" i="29" s="1"/>
  <c r="BE36" i="29" s="1"/>
  <c r="BE134" i="26"/>
  <c r="BE119" i="26"/>
  <c r="BE133" i="26" s="1"/>
  <c r="BF90" i="26"/>
  <c r="BF103" i="26"/>
  <c r="BF108" i="26" s="1"/>
  <c r="BF131" i="26" s="1"/>
  <c r="BE87" i="26"/>
  <c r="BE95" i="26" s="1"/>
  <c r="BE130" i="26" s="1"/>
  <c r="BH93" i="26"/>
  <c r="BH106" i="26"/>
  <c r="BF84" i="26"/>
  <c r="BF117" i="26"/>
  <c r="BE49" i="26"/>
  <c r="BC25" i="29"/>
  <c r="BF40" i="26"/>
  <c r="BF86" i="26"/>
  <c r="BF67" i="26"/>
  <c r="BC137" i="26"/>
  <c r="BD137" i="26"/>
  <c r="BD132" i="26"/>
  <c r="BD138" i="26"/>
  <c r="BF31" i="26"/>
  <c r="BF83" i="26"/>
  <c r="BF116" i="26"/>
  <c r="BF118" i="26" s="1"/>
  <c r="BF70" i="26"/>
  <c r="BF66" i="26"/>
  <c r="BF74" i="26"/>
  <c r="BF64" i="26"/>
  <c r="BF73" i="26"/>
  <c r="BF135" i="26" s="1"/>
  <c r="BF71" i="26"/>
  <c r="BF65" i="26"/>
  <c r="BE68" i="26"/>
  <c r="BE76" i="26" s="1"/>
  <c r="BE129" i="26" s="1"/>
  <c r="BD25" i="29"/>
  <c r="BD28" i="29"/>
  <c r="BD47" i="29" s="1"/>
  <c r="BD91" i="29" s="1"/>
  <c r="BD92" i="29" s="1"/>
  <c r="BC27" i="29"/>
  <c r="BC37" i="29" s="1"/>
  <c r="BC80" i="29" s="1"/>
  <c r="BH72" i="5" a="1"/>
  <c r="BH72" i="5" s="1"/>
  <c r="BH137" i="5" s="1" a="1"/>
  <c r="BH137" i="5" s="1"/>
  <c r="BH124" i="5" a="1"/>
  <c r="BH124" i="5" s="1"/>
  <c r="BH51" i="1" s="1"/>
  <c r="BH30" i="26" s="1"/>
  <c r="BH122" i="26" s="1"/>
  <c r="BH37" i="16" s="1"/>
  <c r="BH131" i="5" a="1"/>
  <c r="BH131" i="5" s="1"/>
  <c r="BH58" i="1" s="1"/>
  <c r="BH38" i="26" s="1"/>
  <c r="BH104" i="26" s="1"/>
  <c r="BH123" i="5" a="1"/>
  <c r="BH123" i="5" s="1"/>
  <c r="BH50" i="1" s="1"/>
  <c r="BH29" i="26" s="1"/>
  <c r="BH121" i="26" s="1"/>
  <c r="BH36" i="16" s="1"/>
  <c r="BH132" i="5" a="1"/>
  <c r="BH132" i="5" s="1"/>
  <c r="BH59" i="1" s="1"/>
  <c r="BH39" i="26" s="1"/>
  <c r="BH105" i="26" s="1"/>
  <c r="BF63" i="1"/>
  <c r="BG65" i="1"/>
  <c r="BG46" i="26" s="1"/>
  <c r="BG64" i="1"/>
  <c r="BG45" i="26" s="1"/>
  <c r="AM82" i="14"/>
  <c r="N82" i="14"/>
  <c r="AS82" i="14"/>
  <c r="AA82" i="14"/>
  <c r="AC82" i="14"/>
  <c r="Q82" i="14"/>
  <c r="T82" i="14"/>
  <c r="AE82" i="14"/>
  <c r="AI82" i="14"/>
  <c r="BD82" i="14"/>
  <c r="AK82" i="14"/>
  <c r="BB82" i="14"/>
  <c r="AW82" i="14"/>
  <c r="BE82" i="14"/>
  <c r="BH82" i="14"/>
  <c r="AR82" i="14"/>
  <c r="AL82" i="14"/>
  <c r="AJ82" i="14"/>
  <c r="AV82" i="14"/>
  <c r="AZ82" i="14"/>
  <c r="AQ82" i="14"/>
  <c r="P82" i="14"/>
  <c r="W82" i="14"/>
  <c r="L82" i="14"/>
  <c r="O82" i="14"/>
  <c r="AG82" i="14"/>
  <c r="V82" i="14"/>
  <c r="S82" i="14"/>
  <c r="AN82" i="14"/>
  <c r="BF82" i="14"/>
  <c r="BG82" i="14"/>
  <c r="AO82" i="14"/>
  <c r="Y82" i="14"/>
  <c r="AY82" i="14"/>
  <c r="M82" i="14"/>
  <c r="BC82" i="14"/>
  <c r="AX82" i="14"/>
  <c r="X82" i="14"/>
  <c r="U82" i="14"/>
  <c r="AU82" i="14"/>
  <c r="AH82" i="14"/>
  <c r="Z82" i="14"/>
  <c r="AD82" i="14"/>
  <c r="AB82" i="14"/>
  <c r="AP82" i="14"/>
  <c r="AT82" i="14"/>
  <c r="BA82" i="14"/>
  <c r="AF82" i="14"/>
  <c r="R82" i="14"/>
  <c r="BG73" i="29"/>
  <c r="BB106" i="29"/>
  <c r="BF179" i="15"/>
  <c r="AF38" i="29"/>
  <c r="AF78" i="29"/>
  <c r="AF83" i="29" s="1"/>
  <c r="AF85" i="29" s="1"/>
  <c r="AF39" i="29" s="1"/>
  <c r="AE46" i="29"/>
  <c r="BG16" i="15"/>
  <c r="BG15" i="29"/>
  <c r="BG15" i="26"/>
  <c r="BG62" i="26" s="1"/>
  <c r="BE17" i="26"/>
  <c r="BE17" i="29"/>
  <c r="BF16" i="26"/>
  <c r="BF16" i="29"/>
  <c r="BE155" i="1"/>
  <c r="BE83" i="15" s="1"/>
  <c r="BF146" i="5" a="1"/>
  <c r="BF146" i="5" s="1"/>
  <c r="BC72" i="29"/>
  <c r="BG66" i="1"/>
  <c r="BG47" i="26" s="1"/>
  <c r="BG56" i="1"/>
  <c r="BG36" i="26" s="1"/>
  <c r="BG102" i="26" s="1"/>
  <c r="BG55" i="1"/>
  <c r="BG35" i="26" s="1"/>
  <c r="BG57" i="1"/>
  <c r="BG37" i="26" s="1"/>
  <c r="BG89" i="26" s="1"/>
  <c r="BG49" i="1"/>
  <c r="BG28" i="26" s="1"/>
  <c r="BG85" i="26" s="1"/>
  <c r="BG48" i="1"/>
  <c r="BG27" i="26" s="1"/>
  <c r="BG47" i="1"/>
  <c r="BH42" i="5"/>
  <c r="BE156" i="1"/>
  <c r="BE30" i="18" s="1"/>
  <c r="BC159" i="1"/>
  <c r="BC74" i="29" s="1"/>
  <c r="BC31" i="18"/>
  <c r="BH74" i="5" a="1"/>
  <c r="BH74" i="5" s="1"/>
  <c r="BH139" i="5" s="1" a="1"/>
  <c r="BH139" i="5" s="1"/>
  <c r="BH64" i="5" a="1"/>
  <c r="BH64" i="5" s="1"/>
  <c r="BH129" i="5" s="1" a="1"/>
  <c r="BH129" i="5" s="1"/>
  <c r="BH57" i="5" a="1"/>
  <c r="BH57" i="5" s="1"/>
  <c r="BH122" i="5" s="1" a="1"/>
  <c r="BH122" i="5" s="1"/>
  <c r="BH71" i="5" a="1"/>
  <c r="BH71" i="5" s="1"/>
  <c r="BH136" i="5" s="1" a="1"/>
  <c r="BH136" i="5" s="1"/>
  <c r="BH55" i="5" a="1"/>
  <c r="BH55" i="5" s="1"/>
  <c r="BH120" i="5" s="1" a="1"/>
  <c r="BH120" i="5" s="1"/>
  <c r="BH25" i="1"/>
  <c r="BH63" i="5" a="1"/>
  <c r="BH63" i="5" s="1"/>
  <c r="BH128" i="5" s="1" a="1"/>
  <c r="BH128" i="5" s="1"/>
  <c r="BH56" i="5" a="1"/>
  <c r="BH56" i="5" s="1"/>
  <c r="BH121" i="5" s="1" a="1"/>
  <c r="BH121" i="5" s="1"/>
  <c r="BH65" i="5" a="1"/>
  <c r="BH65" i="5" s="1"/>
  <c r="BH130" i="5" s="1" a="1"/>
  <c r="BH130" i="5" s="1"/>
  <c r="BH73" i="5" a="1"/>
  <c r="BH73" i="5" s="1"/>
  <c r="BH138" i="5" s="1" a="1"/>
  <c r="BH138" i="5" s="1"/>
  <c r="BG14" i="25"/>
  <c r="BG14" i="24"/>
  <c r="BG15" i="16"/>
  <c r="BG14" i="14"/>
  <c r="BG14" i="22"/>
  <c r="BG14" i="18"/>
  <c r="BF28" i="1"/>
  <c r="BG27" i="1"/>
  <c r="BG43" i="5"/>
  <c r="BC92" i="15"/>
  <c r="BC85" i="15"/>
  <c r="BD157" i="1"/>
  <c r="BF147" i="5" a="1"/>
  <c r="BF147" i="5" s="1"/>
  <c r="BE16" i="18"/>
  <c r="BE16" i="22"/>
  <c r="BE18" i="15"/>
  <c r="BE16" i="24"/>
  <c r="BE16" i="25"/>
  <c r="BE16" i="14"/>
  <c r="BE17" i="16"/>
  <c r="BF15" i="25"/>
  <c r="BF17" i="15"/>
  <c r="BF15" i="24"/>
  <c r="BF16" i="16"/>
  <c r="BF15" i="22"/>
  <c r="BF15" i="18"/>
  <c r="BF15" i="14"/>
  <c r="BD123" i="1"/>
  <c r="BD127" i="1" s="1"/>
  <c r="BD129" i="1" s="1"/>
  <c r="BE30" i="16" l="1"/>
  <c r="BE123" i="26"/>
  <c r="BE127" i="26" s="1"/>
  <c r="BF134" i="26"/>
  <c r="BG26" i="26"/>
  <c r="BG64" i="26" s="1"/>
  <c r="BF44" i="26"/>
  <c r="BF128" i="26" s="1"/>
  <c r="BG84" i="26"/>
  <c r="BG117" i="26"/>
  <c r="BG90" i="26"/>
  <c r="BG103" i="26"/>
  <c r="BG108" i="26" s="1"/>
  <c r="BG131" i="26" s="1"/>
  <c r="BG40" i="26"/>
  <c r="BG67" i="26"/>
  <c r="BG86" i="26"/>
  <c r="BF119" i="26"/>
  <c r="BF133" i="26" s="1"/>
  <c r="BF87" i="26"/>
  <c r="BF95" i="26" s="1"/>
  <c r="BF130" i="26" s="1"/>
  <c r="BF49" i="26"/>
  <c r="BG31" i="26"/>
  <c r="BG83" i="26"/>
  <c r="BG87" i="26" s="1"/>
  <c r="BG95" i="26" s="1"/>
  <c r="BG130" i="26" s="1"/>
  <c r="BG116" i="26"/>
  <c r="BE137" i="26"/>
  <c r="BE132" i="26"/>
  <c r="BE138" i="26"/>
  <c r="BG70" i="26"/>
  <c r="BG66" i="26"/>
  <c r="BG65" i="26"/>
  <c r="BG74" i="26"/>
  <c r="BG71" i="26"/>
  <c r="BG73" i="26"/>
  <c r="BG135" i="26" s="1"/>
  <c r="BF68" i="26"/>
  <c r="BF76" i="26" s="1"/>
  <c r="BF129" i="26" s="1"/>
  <c r="BE25" i="29"/>
  <c r="BC81" i="29"/>
  <c r="BF29" i="29"/>
  <c r="BF60" i="29" s="1"/>
  <c r="BE28" i="29"/>
  <c r="BE47" i="29" s="1"/>
  <c r="BE91" i="29" s="1"/>
  <c r="BE92" i="29" s="1"/>
  <c r="BD27" i="29"/>
  <c r="BD37" i="29" s="1"/>
  <c r="BD80" i="29" s="1"/>
  <c r="J36" i="16"/>
  <c r="BF26" i="29"/>
  <c r="BF36" i="29" s="1"/>
  <c r="BG63" i="1"/>
  <c r="BH65" i="1"/>
  <c r="BH46" i="26" s="1"/>
  <c r="BH64" i="1"/>
  <c r="BH45" i="26" s="1"/>
  <c r="BG179" i="15"/>
  <c r="BG165" i="15"/>
  <c r="BE29" i="29"/>
  <c r="BE60" i="29" s="1"/>
  <c r="J83" i="14"/>
  <c r="BJ82" i="14"/>
  <c r="BH73" i="29"/>
  <c r="BC106" i="29"/>
  <c r="AF40" i="29"/>
  <c r="AF41" i="29" s="1"/>
  <c r="AG35" i="29" s="1"/>
  <c r="BH16" i="15"/>
  <c r="BH15" i="29"/>
  <c r="BH15" i="26"/>
  <c r="BH62" i="26" s="1"/>
  <c r="BF17" i="26"/>
  <c r="BF17" i="29"/>
  <c r="BG16" i="26"/>
  <c r="BG16" i="29"/>
  <c r="BF16" i="22"/>
  <c r="BF155" i="1"/>
  <c r="BF83" i="15" s="1"/>
  <c r="BH43" i="5"/>
  <c r="BG146" i="5" a="1"/>
  <c r="BG146" i="5" s="1"/>
  <c r="BD72" i="29"/>
  <c r="BG15" i="24"/>
  <c r="BH66" i="1"/>
  <c r="BH47" i="26" s="1"/>
  <c r="BH57" i="1"/>
  <c r="BH37" i="26" s="1"/>
  <c r="BH89" i="26" s="1"/>
  <c r="BH55" i="1"/>
  <c r="BH35" i="26" s="1"/>
  <c r="BH56" i="1"/>
  <c r="BH36" i="26" s="1"/>
  <c r="BH102" i="26" s="1"/>
  <c r="BH49" i="1"/>
  <c r="BH28" i="26" s="1"/>
  <c r="BH85" i="26" s="1"/>
  <c r="BH48" i="1"/>
  <c r="BH27" i="26" s="1"/>
  <c r="BH47" i="1"/>
  <c r="BF156" i="1"/>
  <c r="BF30" i="18" s="1"/>
  <c r="BD159" i="1"/>
  <c r="BD74" i="29" s="1"/>
  <c r="BD31" i="18"/>
  <c r="BH14" i="18"/>
  <c r="BH15" i="16"/>
  <c r="BH14" i="24"/>
  <c r="BH14" i="14"/>
  <c r="BH14" i="22"/>
  <c r="BH14" i="25"/>
  <c r="BF16" i="18"/>
  <c r="BF18" i="15"/>
  <c r="BF16" i="14"/>
  <c r="BF17" i="16"/>
  <c r="BF16" i="25"/>
  <c r="BF16" i="24"/>
  <c r="BG15" i="14"/>
  <c r="BG16" i="16"/>
  <c r="BG17" i="15"/>
  <c r="BG15" i="22"/>
  <c r="BG15" i="18"/>
  <c r="BG15" i="25"/>
  <c r="BB43" i="22"/>
  <c r="BD92" i="15"/>
  <c r="BD85" i="15"/>
  <c r="BE123" i="1"/>
  <c r="BE127" i="1" s="1"/>
  <c r="BE129" i="1" s="1"/>
  <c r="BE157" i="1"/>
  <c r="BG28" i="1"/>
  <c r="BG147" i="5" a="1"/>
  <c r="BG147" i="5" s="1"/>
  <c r="BH27" i="1"/>
  <c r="BH26" i="26" l="1"/>
  <c r="BG44" i="26"/>
  <c r="BF30" i="16"/>
  <c r="BF123" i="26"/>
  <c r="BF127" i="26" s="1"/>
  <c r="BF25" i="29" s="1"/>
  <c r="BG134" i="26"/>
  <c r="BH84" i="26"/>
  <c r="BH117" i="26"/>
  <c r="BG128" i="26"/>
  <c r="BG49" i="26"/>
  <c r="BH90" i="26"/>
  <c r="BH103" i="26"/>
  <c r="BH108" i="26" s="1"/>
  <c r="BH131" i="26" s="1"/>
  <c r="BH40" i="26"/>
  <c r="BH86" i="26"/>
  <c r="BH67" i="26"/>
  <c r="BF138" i="26"/>
  <c r="BH31" i="26"/>
  <c r="BH83" i="26"/>
  <c r="BH116" i="26"/>
  <c r="BG118" i="26"/>
  <c r="BG119" i="26" s="1"/>
  <c r="BF137" i="26"/>
  <c r="BF132" i="26"/>
  <c r="BH70" i="26"/>
  <c r="BH71" i="26"/>
  <c r="BH65" i="26"/>
  <c r="BH66" i="26"/>
  <c r="BH74" i="26"/>
  <c r="BH64" i="26"/>
  <c r="BH73" i="26"/>
  <c r="BH135" i="26" s="1"/>
  <c r="BG68" i="26"/>
  <c r="BG76" i="26" s="1"/>
  <c r="BG129" i="26" s="1"/>
  <c r="BD81" i="29"/>
  <c r="BE27" i="29"/>
  <c r="BE37" i="29" s="1"/>
  <c r="BE80" i="29" s="1"/>
  <c r="BG29" i="29"/>
  <c r="BG60" i="29" s="1"/>
  <c r="BF28" i="29"/>
  <c r="BF47" i="29" s="1"/>
  <c r="BF91" i="29" s="1"/>
  <c r="BF92" i="29" s="1"/>
  <c r="BG26" i="29"/>
  <c r="BG36" i="29" s="1"/>
  <c r="BH63" i="1"/>
  <c r="BH179" i="15"/>
  <c r="BH165" i="15"/>
  <c r="BD106" i="29"/>
  <c r="AC83" i="14"/>
  <c r="AB83" i="14"/>
  <c r="X83" i="14"/>
  <c r="BC83" i="14"/>
  <c r="N83" i="14"/>
  <c r="AW83" i="14"/>
  <c r="AA83" i="14"/>
  <c r="BD83" i="14"/>
  <c r="O83" i="14"/>
  <c r="S83" i="14"/>
  <c r="BE83" i="14"/>
  <c r="R83" i="14"/>
  <c r="AY83" i="14"/>
  <c r="AX83" i="14"/>
  <c r="BH83" i="14"/>
  <c r="AI83" i="14"/>
  <c r="M83" i="14"/>
  <c r="BF83" i="14"/>
  <c r="W83" i="14"/>
  <c r="AR83" i="14"/>
  <c r="AK83" i="14"/>
  <c r="AU83" i="14"/>
  <c r="AP83" i="14"/>
  <c r="AL83" i="14"/>
  <c r="AH83" i="14"/>
  <c r="AN83" i="14"/>
  <c r="AS83" i="14"/>
  <c r="AG83" i="14"/>
  <c r="AT83" i="14"/>
  <c r="P83" i="14"/>
  <c r="Q83" i="14"/>
  <c r="U83" i="14"/>
  <c r="AQ83" i="14"/>
  <c r="AE83" i="14"/>
  <c r="V83" i="14"/>
  <c r="AJ83" i="14"/>
  <c r="BA83" i="14"/>
  <c r="Y83" i="14"/>
  <c r="AV83" i="14"/>
  <c r="AD83" i="14"/>
  <c r="AO83" i="14"/>
  <c r="AZ83" i="14"/>
  <c r="AM83" i="14"/>
  <c r="BB83" i="14"/>
  <c r="L83" i="14"/>
  <c r="AF83" i="14"/>
  <c r="Z83" i="14"/>
  <c r="T83" i="14"/>
  <c r="BG83" i="14"/>
  <c r="AG38" i="29"/>
  <c r="AG78" i="29"/>
  <c r="AG83" i="29" s="1"/>
  <c r="AG85" i="29" s="1"/>
  <c r="AG39" i="29" s="1"/>
  <c r="AF46" i="29"/>
  <c r="J37" i="16"/>
  <c r="BH16" i="26"/>
  <c r="BH16" i="29"/>
  <c r="BG17" i="26"/>
  <c r="BG17" i="29"/>
  <c r="BG155" i="1"/>
  <c r="BG83" i="15" s="1"/>
  <c r="BH146" i="5" a="1"/>
  <c r="BH146" i="5" s="1"/>
  <c r="BE72" i="29"/>
  <c r="BG156" i="1"/>
  <c r="BG30" i="18" s="1"/>
  <c r="BE159" i="1"/>
  <c r="BE74" i="29" s="1"/>
  <c r="BE31" i="18"/>
  <c r="BC43" i="22"/>
  <c r="BD43" i="22"/>
  <c r="BE85" i="15"/>
  <c r="BE92" i="15"/>
  <c r="BF157" i="1"/>
  <c r="BF123" i="1"/>
  <c r="BF127" i="1" s="1"/>
  <c r="BF129" i="1" s="1"/>
  <c r="BH15" i="25"/>
  <c r="BH15" i="14"/>
  <c r="BH17" i="15"/>
  <c r="BH16" i="16"/>
  <c r="BH15" i="24"/>
  <c r="BH15" i="22"/>
  <c r="BH15" i="18"/>
  <c r="BH28" i="1"/>
  <c r="BH147" i="5" a="1"/>
  <c r="BH147" i="5" s="1"/>
  <c r="BG18" i="15"/>
  <c r="BG16" i="18"/>
  <c r="BG16" i="25"/>
  <c r="BG17" i="16"/>
  <c r="BG16" i="14"/>
  <c r="BG16" i="22"/>
  <c r="BG16" i="24"/>
  <c r="BH44" i="26" l="1"/>
  <c r="BH87" i="26"/>
  <c r="BH95" i="26" s="1"/>
  <c r="BH130" i="26" s="1"/>
  <c r="BH134" i="26"/>
  <c r="BH128" i="26"/>
  <c r="BH49" i="26"/>
  <c r="BG123" i="26"/>
  <c r="BG127" i="26" s="1"/>
  <c r="BG132" i="26" s="1"/>
  <c r="BG30" i="16"/>
  <c r="BG133" i="26"/>
  <c r="BG138" i="26"/>
  <c r="BH118" i="26"/>
  <c r="BH119" i="26" s="1"/>
  <c r="BH68" i="26"/>
  <c r="BH76" i="26" s="1"/>
  <c r="BH129" i="26" s="1"/>
  <c r="BE81" i="29"/>
  <c r="BG28" i="29"/>
  <c r="BG47" i="29" s="1"/>
  <c r="BG91" i="29" s="1"/>
  <c r="BG92" i="29" s="1"/>
  <c r="BF27" i="29"/>
  <c r="BF37" i="29" s="1"/>
  <c r="BF80" i="29" s="1"/>
  <c r="BH26" i="29"/>
  <c r="BH36" i="29" s="1"/>
  <c r="BJ83" i="14"/>
  <c r="BE106" i="29"/>
  <c r="AG40" i="29"/>
  <c r="AG41" i="29" s="1"/>
  <c r="AH35" i="29" s="1"/>
  <c r="BH17" i="26"/>
  <c r="BH17" i="29"/>
  <c r="BH155" i="1"/>
  <c r="BH83" i="15" s="1"/>
  <c r="BF72" i="29"/>
  <c r="BH156" i="1"/>
  <c r="BH30" i="18" s="1"/>
  <c r="BF159" i="1"/>
  <c r="BF74" i="29" s="1"/>
  <c r="BF106" i="29" s="1"/>
  <c r="BF31" i="18"/>
  <c r="BE43" i="22"/>
  <c r="BF92" i="15"/>
  <c r="BF85" i="15"/>
  <c r="BJ65" i="14"/>
  <c r="BG157" i="1"/>
  <c r="BH18" i="15"/>
  <c r="BH17" i="16"/>
  <c r="BH16" i="25"/>
  <c r="BH16" i="24"/>
  <c r="BH16" i="22"/>
  <c r="BH16" i="14"/>
  <c r="BH16" i="18"/>
  <c r="BG123" i="1"/>
  <c r="BG127" i="1" s="1"/>
  <c r="BG129" i="1" s="1"/>
  <c r="BH123" i="26" l="1"/>
  <c r="BH127" i="26" s="1"/>
  <c r="BH132" i="26" s="1"/>
  <c r="BH30" i="16"/>
  <c r="J30" i="16" s="1"/>
  <c r="BH133" i="26"/>
  <c r="BG25" i="29"/>
  <c r="BG137" i="26"/>
  <c r="BH138" i="26"/>
  <c r="BF81" i="29"/>
  <c r="BG27" i="29"/>
  <c r="BG37" i="29" s="1"/>
  <c r="BG80" i="29" s="1"/>
  <c r="BH28" i="29"/>
  <c r="BH47" i="29" s="1"/>
  <c r="BH91" i="29" s="1"/>
  <c r="BH92" i="29" s="1"/>
  <c r="J128" i="26"/>
  <c r="AH38" i="29"/>
  <c r="AH78" i="29"/>
  <c r="AH83" i="29" s="1"/>
  <c r="AH85" i="29" s="1"/>
  <c r="AH39" i="29" s="1"/>
  <c r="J108" i="26"/>
  <c r="BH25" i="29"/>
  <c r="J127" i="26"/>
  <c r="AG46" i="29"/>
  <c r="BG72" i="29"/>
  <c r="BG159" i="1"/>
  <c r="BG74" i="29" s="1"/>
  <c r="BG106" i="29" s="1"/>
  <c r="BG31" i="18"/>
  <c r="BF43" i="22"/>
  <c r="BG92" i="15"/>
  <c r="BG85" i="15"/>
  <c r="BJ66" i="14"/>
  <c r="BH157" i="1"/>
  <c r="BH123" i="1"/>
  <c r="BH127" i="1" s="1"/>
  <c r="BH129" i="1" s="1"/>
  <c r="BH137" i="26" l="1"/>
  <c r="H1" i="26" s="1"/>
  <c r="J129" i="26"/>
  <c r="BG81" i="29"/>
  <c r="BH27" i="29"/>
  <c r="BH37" i="29" s="1"/>
  <c r="BH80" i="29" s="1"/>
  <c r="J130" i="26"/>
  <c r="BH29" i="29"/>
  <c r="BH60" i="29" s="1"/>
  <c r="J131" i="26"/>
  <c r="AH40" i="29"/>
  <c r="BH72" i="29"/>
  <c r="BH159" i="1"/>
  <c r="BH74" i="29" s="1"/>
  <c r="BH106" i="29" s="1"/>
  <c r="BH31" i="18"/>
  <c r="BH92" i="15"/>
  <c r="BH85" i="15"/>
  <c r="BH81" i="29" l="1"/>
  <c r="AH46" i="29"/>
  <c r="AH41" i="29"/>
  <c r="AI35" i="29" s="1"/>
  <c r="BG43" i="22"/>
  <c r="BH43" i="22"/>
  <c r="AI38" i="29" l="1"/>
  <c r="AI78" i="29"/>
  <c r="AI83" i="29" s="1"/>
  <c r="AI85" i="29" s="1"/>
  <c r="AI39" i="29" s="1"/>
  <c r="AI40" i="29" l="1"/>
  <c r="AI41" i="29" s="1"/>
  <c r="AJ35" i="29" s="1"/>
  <c r="AJ38" i="29" l="1"/>
  <c r="AJ78" i="29"/>
  <c r="AJ83" i="29" s="1"/>
  <c r="AJ85" i="29" s="1"/>
  <c r="AJ39" i="29" s="1"/>
  <c r="AI46" i="29"/>
  <c r="L52" i="25"/>
  <c r="AJ40" i="29" l="1"/>
  <c r="M34" i="24"/>
  <c r="M47" i="25"/>
  <c r="AJ46" i="29" l="1"/>
  <c r="AJ41" i="29"/>
  <c r="AK35" i="29" s="1"/>
  <c r="M45" i="25"/>
  <c r="AK38" i="29" l="1"/>
  <c r="AK78" i="29"/>
  <c r="AK83" i="29" s="1"/>
  <c r="AK85" i="29" s="1"/>
  <c r="AK39" i="29" s="1"/>
  <c r="M46" i="25"/>
  <c r="AK40" i="29" l="1"/>
  <c r="AK41" i="29" s="1"/>
  <c r="AL35" i="29" s="1"/>
  <c r="M48" i="25"/>
  <c r="AL38" i="29" l="1"/>
  <c r="AL78" i="29"/>
  <c r="AL83" i="29" s="1"/>
  <c r="AL85" i="29" s="1"/>
  <c r="AL39" i="29" s="1"/>
  <c r="AK46" i="29"/>
  <c r="M52" i="25"/>
  <c r="AL40" i="29" l="1"/>
  <c r="AL41" i="29" s="1"/>
  <c r="AM35" i="29" s="1"/>
  <c r="M54" i="25"/>
  <c r="AM38" i="29" l="1"/>
  <c r="AM78" i="29"/>
  <c r="AM83" i="29" s="1"/>
  <c r="AM85" i="29" s="1"/>
  <c r="AM39" i="29" s="1"/>
  <c r="AL46" i="29"/>
  <c r="AM40" i="29" l="1"/>
  <c r="AM41" i="29" s="1"/>
  <c r="AN35" i="29" s="1"/>
  <c r="L45" i="25"/>
  <c r="L49" i="25"/>
  <c r="AN38" i="29" l="1"/>
  <c r="AN78" i="29"/>
  <c r="AN83" i="29" s="1"/>
  <c r="AN85" i="29" s="1"/>
  <c r="AN39" i="29" s="1"/>
  <c r="AM46" i="29"/>
  <c r="M49" i="25"/>
  <c r="AN40" i="29" l="1"/>
  <c r="AN41" i="29" s="1"/>
  <c r="AO35" i="29" s="1"/>
  <c r="P54" i="18"/>
  <c r="P35" i="16" s="1"/>
  <c r="AO38" i="29" l="1"/>
  <c r="AO78" i="29"/>
  <c r="AO83" i="29" s="1"/>
  <c r="AO85" i="29" s="1"/>
  <c r="AO39" i="29" s="1"/>
  <c r="AN46" i="29"/>
  <c r="AO40" i="29" l="1"/>
  <c r="AO41" i="29" s="1"/>
  <c r="AP35" i="29" s="1"/>
  <c r="AP38" i="29" l="1"/>
  <c r="AP78" i="29"/>
  <c r="AP83" i="29" s="1"/>
  <c r="AP85" i="29" s="1"/>
  <c r="AP39" i="29" s="1"/>
  <c r="AO46" i="29"/>
  <c r="AP40" i="29" l="1"/>
  <c r="AP41" i="29" s="1"/>
  <c r="AQ35" i="29" s="1"/>
  <c r="AQ38" i="29" l="1"/>
  <c r="AQ78" i="29"/>
  <c r="AQ83" i="29" s="1"/>
  <c r="AQ85" i="29" s="1"/>
  <c r="AQ39" i="29" s="1"/>
  <c r="AP46" i="29"/>
  <c r="AQ40" i="29" l="1"/>
  <c r="AQ46" i="29" l="1"/>
  <c r="AQ41" i="29"/>
  <c r="AR35" i="29" s="1"/>
  <c r="AR38" i="29" l="1"/>
  <c r="AR78" i="29"/>
  <c r="AR83" i="29" s="1"/>
  <c r="AR85" i="29" s="1"/>
  <c r="AR39" i="29" s="1"/>
  <c r="AR40" i="29" l="1"/>
  <c r="AR41" i="29" s="1"/>
  <c r="AS35" i="29" s="1"/>
  <c r="AS38" i="29" l="1"/>
  <c r="AS78" i="29"/>
  <c r="AS83" i="29" s="1"/>
  <c r="AS85" i="29" s="1"/>
  <c r="AS39" i="29" s="1"/>
  <c r="AR46" i="29"/>
  <c r="AS40" i="29" l="1"/>
  <c r="AS41" i="29" s="1"/>
  <c r="AT35" i="29" s="1"/>
  <c r="AS46" i="29" l="1"/>
  <c r="AT38" i="29"/>
  <c r="AT78" i="29"/>
  <c r="AT83" i="29" s="1"/>
  <c r="AT85" i="29" s="1"/>
  <c r="AT39" i="29" s="1"/>
  <c r="AT40" i="29" l="1"/>
  <c r="AT46" i="29" l="1"/>
  <c r="AT41" i="29"/>
  <c r="AU35" i="29" s="1"/>
  <c r="AU38" i="29" l="1"/>
  <c r="AU78" i="29"/>
  <c r="AU83" i="29" s="1"/>
  <c r="AU85" i="29" s="1"/>
  <c r="AU39" i="29" s="1"/>
  <c r="AU40" i="29" l="1"/>
  <c r="AU41" i="29" s="1"/>
  <c r="AV35" i="29" s="1"/>
  <c r="AV38" i="29" l="1"/>
  <c r="AV78" i="29"/>
  <c r="AV83" i="29" s="1"/>
  <c r="AV85" i="29" s="1"/>
  <c r="AV39" i="29" s="1"/>
  <c r="AU46" i="29"/>
  <c r="AV40" i="29" l="1"/>
  <c r="AV41" i="29" s="1"/>
  <c r="AW35" i="29" s="1"/>
  <c r="AW38" i="29" l="1"/>
  <c r="AW78" i="29"/>
  <c r="AW83" i="29" s="1"/>
  <c r="AW85" i="29" s="1"/>
  <c r="AW39" i="29" s="1"/>
  <c r="AV46" i="29"/>
  <c r="AW40" i="29" l="1"/>
  <c r="AW46" i="29" l="1"/>
  <c r="AW41" i="29"/>
  <c r="AX35" i="29" s="1"/>
  <c r="AX38" i="29" l="1"/>
  <c r="AX78" i="29"/>
  <c r="AX83" i="29" s="1"/>
  <c r="AX85" i="29" s="1"/>
  <c r="AX39" i="29" s="1"/>
  <c r="AX40" i="29" l="1"/>
  <c r="BH54" i="18"/>
  <c r="BH35" i="16" s="1"/>
  <c r="AX46" i="29" l="1"/>
  <c r="AX41" i="29"/>
  <c r="AY35" i="29" s="1"/>
  <c r="C107" i="3"/>
  <c r="AY38" i="29" l="1"/>
  <c r="AY78" i="29"/>
  <c r="AY83" i="29" s="1"/>
  <c r="AY85" i="29" s="1"/>
  <c r="AY39" i="29" s="1"/>
  <c r="C121" i="3"/>
  <c r="C135" i="3" s="1"/>
  <c r="C149" i="3" s="1"/>
  <c r="AY40" i="29" l="1"/>
  <c r="AY41" i="29" s="1"/>
  <c r="AZ35" i="29" s="1"/>
  <c r="C163" i="3"/>
  <c r="C179" i="3" s="1"/>
  <c r="C197" i="3" s="1"/>
  <c r="AZ38" i="29" l="1"/>
  <c r="AZ78" i="29"/>
  <c r="AZ83" i="29" s="1"/>
  <c r="AZ85" i="29" s="1"/>
  <c r="AZ39" i="29" s="1"/>
  <c r="AY46" i="29"/>
  <c r="C215" i="3"/>
  <c r="C233" i="3" s="1"/>
  <c r="AZ40" i="29" l="1"/>
  <c r="AZ41" i="29" s="1"/>
  <c r="BA35" i="29" s="1"/>
  <c r="C251" i="3"/>
  <c r="BA38" i="29" l="1"/>
  <c r="BA78" i="29"/>
  <c r="BA83" i="29" s="1"/>
  <c r="BA85" i="29" s="1"/>
  <c r="BA39" i="29" s="1"/>
  <c r="AZ46" i="29"/>
  <c r="C269" i="3"/>
  <c r="C289" i="3" s="1"/>
  <c r="BA40" i="29" l="1"/>
  <c r="BA41" i="29" s="1"/>
  <c r="BB35" i="29" s="1"/>
  <c r="C301" i="3"/>
  <c r="C310" i="3" s="1"/>
  <c r="BB38" i="29" l="1"/>
  <c r="BB78" i="29"/>
  <c r="BB83" i="29" s="1"/>
  <c r="BB85" i="29" s="1"/>
  <c r="BB39" i="29" s="1"/>
  <c r="BA46" i="29"/>
  <c r="C319" i="3"/>
  <c r="C328" i="3" s="1"/>
  <c r="BB40" i="29" l="1"/>
  <c r="BB41" i="29" s="1"/>
  <c r="BC35" i="29" s="1"/>
  <c r="J300" i="1"/>
  <c r="H1" i="1" s="1"/>
  <c r="BC38" i="29" l="1"/>
  <c r="BC78" i="29"/>
  <c r="BC83" i="29" s="1"/>
  <c r="BC85" i="29" s="1"/>
  <c r="BC39" i="29" s="1"/>
  <c r="BB46" i="29"/>
  <c r="N91" i="15"/>
  <c r="N92" i="15" s="1"/>
  <c r="BC40" i="29" l="1"/>
  <c r="BC41" i="29" s="1"/>
  <c r="BD35" i="29" s="1"/>
  <c r="N20" i="25"/>
  <c r="N22" i="22"/>
  <c r="M44" i="22" s="1"/>
  <c r="N24" i="16"/>
  <c r="N20" i="24"/>
  <c r="N33" i="24" s="1"/>
  <c r="N24" i="15"/>
  <c r="N40" i="15" l="1"/>
  <c r="N35" i="15"/>
  <c r="N34" i="16"/>
  <c r="N42" i="16"/>
  <c r="N124" i="15"/>
  <c r="N136" i="15" s="1"/>
  <c r="N211" i="15" s="1"/>
  <c r="M45" i="22"/>
  <c r="BD38" i="29"/>
  <c r="BD78" i="29"/>
  <c r="BD83" i="29" s="1"/>
  <c r="BD85" i="29" s="1"/>
  <c r="BD39" i="29" s="1"/>
  <c r="BC46" i="29"/>
  <c r="N129" i="15"/>
  <c r="N126" i="15"/>
  <c r="N120" i="15"/>
  <c r="N113" i="15"/>
  <c r="N125" i="15"/>
  <c r="N35" i="24"/>
  <c r="N36" i="15"/>
  <c r="N109" i="15"/>
  <c r="N123" i="15"/>
  <c r="N116" i="15"/>
  <c r="N119" i="15"/>
  <c r="N111" i="15"/>
  <c r="N118" i="15"/>
  <c r="N117" i="15"/>
  <c r="N112" i="15"/>
  <c r="N110" i="15"/>
  <c r="N34" i="24"/>
  <c r="N49" i="25"/>
  <c r="N47" i="25"/>
  <c r="N46" i="25"/>
  <c r="N45" i="25"/>
  <c r="N121" i="15" l="1"/>
  <c r="N135" i="15" s="1"/>
  <c r="N114" i="15"/>
  <c r="N213" i="15"/>
  <c r="N52" i="25"/>
  <c r="N48" i="25"/>
  <c r="BD40" i="29"/>
  <c r="BD41" i="29" s="1"/>
  <c r="BE35" i="29" s="1"/>
  <c r="N127" i="15"/>
  <c r="N137" i="15" s="1"/>
  <c r="N222" i="15"/>
  <c r="BE38" i="29" l="1"/>
  <c r="BE78" i="29"/>
  <c r="BE83" i="29" s="1"/>
  <c r="BE85" i="29" s="1"/>
  <c r="BE39" i="29" s="1"/>
  <c r="BD46" i="29"/>
  <c r="N270" i="15"/>
  <c r="BE40" i="29" l="1"/>
  <c r="BE41" i="29" s="1"/>
  <c r="BF35" i="29" s="1"/>
  <c r="BF38" i="29" l="1"/>
  <c r="BF78" i="29"/>
  <c r="BF83" i="29" s="1"/>
  <c r="BF85" i="29" s="1"/>
  <c r="BF39" i="29" s="1"/>
  <c r="BE46" i="29"/>
  <c r="BF40" i="29" l="1"/>
  <c r="BF41" i="29" s="1"/>
  <c r="BG35" i="29" s="1"/>
  <c r="BG38" i="29" l="1"/>
  <c r="BG78" i="29"/>
  <c r="BG83" i="29" s="1"/>
  <c r="BG85" i="29" s="1"/>
  <c r="BG39" i="29" s="1"/>
  <c r="BF46" i="29"/>
  <c r="BG40" i="29" l="1"/>
  <c r="BG41" i="29" s="1"/>
  <c r="BH35" i="29" s="1"/>
  <c r="BH38" i="29" l="1"/>
  <c r="BH78" i="29"/>
  <c r="BH83" i="29" s="1"/>
  <c r="BH85" i="29" s="1"/>
  <c r="BH39" i="29" s="1"/>
  <c r="BG46" i="29"/>
  <c r="BH40" i="29" l="1"/>
  <c r="BH41" i="29" s="1"/>
  <c r="BH46" i="29" l="1"/>
  <c r="BG193" i="15" l="1" a="1"/>
  <c r="BG193" i="15" s="1"/>
  <c r="BH193" i="15" l="1" a="1"/>
  <c r="BH193" i="15" s="1"/>
  <c r="BF193" i="15" a="1"/>
  <c r="BF193" i="15" s="1"/>
  <c r="M138" i="15"/>
  <c r="M151" i="15" s="1"/>
  <c r="M223" i="15" s="1"/>
  <c r="L152" i="15"/>
  <c r="L177" i="15"/>
  <c r="L178" i="15" s="1"/>
  <c r="M271" i="15" l="1"/>
  <c r="M152" i="15"/>
  <c r="L181" i="15"/>
  <c r="L205" i="15" s="1"/>
  <c r="N138" i="15"/>
  <c r="L194" i="15"/>
  <c r="M191" i="15" s="1"/>
  <c r="M149" i="15"/>
  <c r="M150" i="15"/>
  <c r="M148" i="15"/>
  <c r="N151" i="15" l="1"/>
  <c r="N223" i="15" s="1"/>
  <c r="N271" i="15" s="1"/>
  <c r="M189" i="15"/>
  <c r="M192" i="15" s="1"/>
  <c r="AW193" i="15" s="1" a="1"/>
  <c r="AW193" i="15" s="1"/>
  <c r="M177" i="15"/>
  <c r="M179" i="15" s="1"/>
  <c r="M163" i="15"/>
  <c r="M165" i="15" s="1"/>
  <c r="N152" i="15"/>
  <c r="L199" i="15"/>
  <c r="L206" i="15" s="1"/>
  <c r="L182" i="15"/>
  <c r="M175" i="15" s="1"/>
  <c r="M180" i="15" s="1"/>
  <c r="N150" i="15"/>
  <c r="N148" i="15"/>
  <c r="N149" i="15"/>
  <c r="N177" i="15" l="1"/>
  <c r="N179" i="15" s="1"/>
  <c r="N163" i="15"/>
  <c r="N165" i="15" s="1"/>
  <c r="N189" i="15"/>
  <c r="N192" i="15" s="1"/>
  <c r="AX193" i="15" s="1" a="1"/>
  <c r="AX193" i="15" s="1"/>
  <c r="M194" i="15"/>
  <c r="N191" i="15" s="1"/>
  <c r="M198" i="15"/>
  <c r="M178" i="15"/>
  <c r="L200" i="15"/>
  <c r="M196" i="15" s="1"/>
  <c r="N194" i="15" l="1"/>
  <c r="O191" i="15" s="1"/>
  <c r="M199" i="15"/>
  <c r="M206" i="15" s="1"/>
  <c r="N198" i="15"/>
  <c r="M181" i="15"/>
  <c r="M205" i="15" s="1"/>
  <c r="M200" i="15" l="1"/>
  <c r="N196" i="15" s="1"/>
  <c r="N199" i="15" s="1"/>
  <c r="N206" i="15" s="1"/>
  <c r="M182" i="15"/>
  <c r="N175" i="15" s="1"/>
  <c r="N180" i="15" s="1"/>
  <c r="N178" i="15" l="1"/>
  <c r="N181" i="15" s="1"/>
  <c r="N182" i="15" s="1"/>
  <c r="O175" i="15" s="1"/>
  <c r="O180" i="15" s="1"/>
  <c r="N200" i="15"/>
  <c r="O196" i="15" s="1"/>
  <c r="N205" i="15" l="1"/>
  <c r="BB193" i="15" l="1" a="1"/>
  <c r="BB193" i="15" s="1"/>
  <c r="BC193" i="15" l="1" a="1"/>
  <c r="BC193" i="15" s="1"/>
  <c r="AS35" i="18" l="1"/>
  <c r="AS47" i="18" s="1"/>
  <c r="AS50" i="18" s="1"/>
  <c r="AS44" i="18" l="1"/>
  <c r="AS49" i="18" s="1"/>
  <c r="AS52" i="18" s="1"/>
  <c r="AS56" i="18" s="1"/>
  <c r="AU54" i="18" l="1"/>
  <c r="AU35" i="16" s="1"/>
  <c r="AS55" i="18"/>
  <c r="L167" i="15" l="1"/>
  <c r="L204" i="15" s="1"/>
  <c r="L207" i="15" s="1"/>
  <c r="L224" i="15" s="1"/>
  <c r="L168" i="15" l="1"/>
  <c r="M161" i="15" s="1"/>
  <c r="M166" i="15" s="1"/>
  <c r="L272" i="15"/>
  <c r="M164" i="15" l="1"/>
  <c r="L40" i="22" l="1"/>
  <c r="L32" i="24" s="1"/>
  <c r="L36" i="24" s="1"/>
  <c r="L51" i="24" l="1"/>
  <c r="M167" i="15" l="1"/>
  <c r="M168" i="15" s="1"/>
  <c r="N161" i="15" s="1"/>
  <c r="N166" i="15" s="1"/>
  <c r="N164" i="15" l="1"/>
  <c r="M204" i="15"/>
  <c r="M207" i="15" s="1"/>
  <c r="M224" i="15" s="1"/>
  <c r="M272" i="15" s="1"/>
  <c r="N167" i="15" l="1"/>
  <c r="N168" i="15" s="1"/>
  <c r="O161" i="15" s="1"/>
  <c r="O166" i="15" s="1"/>
  <c r="N204" i="15" l="1"/>
  <c r="N207" i="15" s="1"/>
  <c r="N224" i="15" s="1"/>
  <c r="N272" i="15" l="1"/>
  <c r="M40" i="22" l="1"/>
  <c r="M32" i="24" l="1"/>
  <c r="M36" i="24" s="1"/>
  <c r="M51" i="24" l="1"/>
  <c r="N55" i="22" l="1"/>
  <c r="N40" i="22" s="1"/>
  <c r="N32" i="24" s="1"/>
  <c r="N36" i="24" s="1"/>
  <c r="N51" i="24" l="1"/>
  <c r="O55" i="22" l="1"/>
  <c r="O40" i="22" s="1"/>
  <c r="O32" i="24" s="1"/>
  <c r="P55" i="22" l="1"/>
  <c r="P40" i="22" s="1"/>
  <c r="P32" i="24" s="1"/>
  <c r="Q55" i="22" l="1"/>
  <c r="Q40" i="22" s="1"/>
  <c r="Q32" i="24" s="1"/>
  <c r="R55" i="22" l="1"/>
  <c r="R40" i="22" s="1"/>
  <c r="R32" i="24" s="1"/>
  <c r="S55" i="22" l="1"/>
  <c r="S40" i="22" s="1"/>
  <c r="S32" i="24" s="1"/>
  <c r="T55" i="22" l="1"/>
  <c r="T40" i="22" s="1"/>
  <c r="T32" i="24" l="1"/>
  <c r="U55" i="22" l="1"/>
  <c r="U40" i="22" s="1"/>
  <c r="U32" i="24" s="1"/>
  <c r="V55" i="22" l="1"/>
  <c r="V40" i="22" s="1"/>
  <c r="V32" i="24" s="1"/>
  <c r="W55" i="22" l="1"/>
  <c r="W40" i="22" s="1"/>
  <c r="W32" i="24" s="1"/>
  <c r="X55" i="22" l="1"/>
  <c r="X40" i="22" s="1"/>
  <c r="X32" i="24" s="1"/>
  <c r="Y55" i="22" l="1"/>
  <c r="Y40" i="22" s="1"/>
  <c r="Y32" i="24" s="1"/>
  <c r="Z55" i="22" l="1"/>
  <c r="Z40" i="22" s="1"/>
  <c r="Z32" i="24" s="1"/>
  <c r="AA55" i="22" l="1"/>
  <c r="AA40" i="22" s="1"/>
  <c r="AA32" i="24" s="1"/>
  <c r="AB55" i="22" l="1"/>
  <c r="AB40" i="22" s="1"/>
  <c r="AB32" i="24" s="1"/>
  <c r="AC55" i="22" l="1"/>
  <c r="AC40" i="22" s="1"/>
  <c r="AC32" i="24" s="1"/>
  <c r="AD55" i="22" l="1"/>
  <c r="AD40" i="22" s="1"/>
  <c r="AD32" i="24" s="1"/>
  <c r="AE55" i="22" l="1"/>
  <c r="AE40" i="22" s="1"/>
  <c r="AE32" i="24" s="1"/>
  <c r="AF55" i="22" l="1"/>
  <c r="AF40" i="22" s="1"/>
  <c r="AF32" i="24" s="1"/>
  <c r="AG55" i="22" l="1"/>
  <c r="AG40" i="22" s="1"/>
  <c r="AG32" i="24" s="1"/>
  <c r="AH55" i="22" l="1"/>
  <c r="AH40" i="22" s="1"/>
  <c r="AH32" i="24" s="1"/>
  <c r="AI55" i="22" l="1"/>
  <c r="AI40" i="22" s="1"/>
  <c r="AI32" i="24" s="1"/>
  <c r="AJ55" i="22" l="1"/>
  <c r="AJ40" i="22" s="1"/>
  <c r="AJ32" i="24" s="1"/>
  <c r="AK55" i="22" l="1"/>
  <c r="AK40" i="22" s="1"/>
  <c r="AK32" i="24" s="1"/>
  <c r="AL55" i="22" l="1"/>
  <c r="AL40" i="22" s="1"/>
  <c r="AL32" i="24" s="1"/>
  <c r="AM55" i="22" l="1"/>
  <c r="AM40" i="22" s="1"/>
  <c r="AM32" i="24" s="1"/>
  <c r="AN55" i="22" l="1"/>
  <c r="AN40" i="22" s="1"/>
  <c r="AN32" i="24" s="1"/>
  <c r="AO55" i="22" l="1"/>
  <c r="AO40" i="22" s="1"/>
  <c r="AO32" i="24" s="1"/>
  <c r="AP55" i="22" l="1"/>
  <c r="AP40" i="22" s="1"/>
  <c r="AP32" i="24" s="1"/>
  <c r="AQ55" i="22" l="1"/>
  <c r="AQ40" i="22" s="1"/>
  <c r="AQ32" i="24" s="1"/>
  <c r="AR55" i="22" l="1"/>
  <c r="AR40" i="22" s="1"/>
  <c r="AR32" i="24" s="1"/>
  <c r="AS55" i="22" l="1"/>
  <c r="AS40" i="22" s="1"/>
  <c r="AS32" i="24" s="1"/>
  <c r="AT55" i="22" l="1"/>
  <c r="AT40" i="22" s="1"/>
  <c r="AT32" i="24" s="1"/>
  <c r="AU55" i="22" l="1"/>
  <c r="AU40" i="22" s="1"/>
  <c r="AU32" i="24" s="1"/>
  <c r="AV55" i="22" l="1"/>
  <c r="AV40" i="22" s="1"/>
  <c r="AV32" i="24" s="1"/>
  <c r="AW55" i="22" l="1"/>
  <c r="AW40" i="22" s="1"/>
  <c r="AW32" i="24" s="1"/>
  <c r="AX55" i="22" l="1"/>
  <c r="AX40" i="22" s="1"/>
  <c r="AX32" i="24" s="1"/>
  <c r="AY55" i="22" l="1"/>
  <c r="AY40" i="22" s="1"/>
  <c r="AY32" i="24" s="1"/>
  <c r="AZ55" i="22" l="1"/>
  <c r="AZ40" i="22" s="1"/>
  <c r="AZ32" i="24" s="1"/>
  <c r="BA55" i="22" l="1"/>
  <c r="BA40" i="22" s="1"/>
  <c r="BA32" i="24" s="1"/>
  <c r="BB55" i="22" l="1"/>
  <c r="BB40" i="22" s="1"/>
  <c r="BB32" i="24" l="1"/>
  <c r="BC55" i="22" l="1"/>
  <c r="BC40" i="22" s="1"/>
  <c r="BC32" i="24" s="1"/>
  <c r="BD55" i="22" l="1"/>
  <c r="BD40" i="22" s="1"/>
  <c r="BD32" i="24" s="1"/>
  <c r="BE55" i="22" l="1"/>
  <c r="BE40" i="22" s="1"/>
  <c r="BE32" i="24" s="1"/>
  <c r="BF55" i="22" l="1"/>
  <c r="BF40" i="22" s="1"/>
  <c r="BF32" i="24" s="1"/>
  <c r="BG55" i="22" l="1"/>
  <c r="BG40" i="22" s="1"/>
  <c r="BG32" i="24" s="1"/>
  <c r="BH55" i="22" l="1"/>
  <c r="BH40" i="22" s="1"/>
  <c r="BH32" i="24" s="1"/>
  <c r="C97" i="15" l="1"/>
  <c r="C107" i="15" l="1"/>
  <c r="C131" i="15" s="1"/>
  <c r="C140" i="15" l="1"/>
  <c r="C156" i="15" s="1"/>
  <c r="C170" i="15" l="1"/>
  <c r="C184" i="15"/>
  <c r="C202" i="15" l="1"/>
  <c r="C209" i="15" s="1"/>
  <c r="C217" i="15" l="1"/>
  <c r="C227" i="15" s="1"/>
  <c r="C251" i="15" s="1"/>
  <c r="C265" i="15" s="1"/>
  <c r="C275" i="15" s="1"/>
  <c r="C291" i="15" s="1"/>
  <c r="C301" i="15" s="1"/>
  <c r="C309" i="15" s="1"/>
  <c r="C314" i="15" s="1"/>
  <c r="C321" i="15" s="1"/>
  <c r="C330" i="15" s="1"/>
  <c r="C340" i="15" s="1"/>
  <c r="BE288" i="15" l="1"/>
  <c r="BE294" i="15"/>
  <c r="BE248" i="15"/>
  <c r="BE254" i="15"/>
  <c r="BC288" i="15"/>
  <c r="BC294" i="15"/>
  <c r="BC248" i="15"/>
  <c r="BC254" i="15"/>
  <c r="AW288" i="15"/>
  <c r="AW294" i="15"/>
  <c r="AW248" i="15"/>
  <c r="AW254" i="15"/>
  <c r="AV288" i="15"/>
  <c r="AV294" i="15"/>
  <c r="AV248" i="15"/>
  <c r="AV254" i="15"/>
  <c r="AU288" i="15"/>
  <c r="AU294" i="15"/>
  <c r="AU248" i="15"/>
  <c r="AU254" i="15"/>
  <c r="AT288" i="15"/>
  <c r="AT294" i="15"/>
  <c r="AT248" i="15"/>
  <c r="AT254" i="15"/>
  <c r="AS288" i="15"/>
  <c r="AS294" i="15"/>
  <c r="AS248" i="15"/>
  <c r="AS254" i="15"/>
  <c r="O165" i="15"/>
  <c r="AW165" i="15"/>
  <c r="AV165" i="15"/>
  <c r="AU165" i="15"/>
  <c r="AT165" i="15"/>
  <c r="AS165" i="15"/>
  <c r="BE111" i="29"/>
  <c r="BE29" i="16" s="1"/>
  <c r="BD111" i="29"/>
  <c r="BD29" i="16" s="1"/>
  <c r="BC111" i="29"/>
  <c r="BC29" i="16" s="1"/>
  <c r="BB111" i="29"/>
  <c r="BB29" i="16" s="1"/>
  <c r="BA111" i="29"/>
  <c r="BA29" i="16" s="1"/>
  <c r="AZ111" i="29"/>
  <c r="AZ29" i="16" s="1"/>
  <c r="AY111" i="29"/>
  <c r="AY29" i="16" s="1"/>
  <c r="AX111" i="29"/>
  <c r="AX29" i="16" s="1"/>
  <c r="AW111" i="29"/>
  <c r="AW29" i="16" s="1"/>
  <c r="AV111" i="29"/>
  <c r="AV29" i="16" s="1"/>
  <c r="AU111" i="29"/>
  <c r="AU29" i="16" s="1"/>
  <c r="AT111" i="29"/>
  <c r="AT29" i="16" s="1"/>
  <c r="AS111" i="29"/>
  <c r="AS29" i="16" s="1"/>
  <c r="BE179" i="15"/>
  <c r="BD179" i="15"/>
  <c r="BC179" i="15"/>
  <c r="BB179" i="15"/>
  <c r="BA179" i="15"/>
  <c r="AZ179" i="15"/>
  <c r="AY179" i="15"/>
  <c r="AX179" i="15"/>
  <c r="AW179" i="15"/>
  <c r="AV179" i="15"/>
  <c r="AU179" i="15"/>
  <c r="AT179" i="15"/>
  <c r="AS179" i="15"/>
  <c r="BE193" i="15" a="1"/>
  <c r="BE193" i="15" s="1"/>
  <c r="BD193" i="15" a="1"/>
  <c r="BD193" i="15" s="1"/>
  <c r="O179" i="15"/>
  <c r="BA193" i="15" a="1"/>
  <c r="BA193" i="15" s="1"/>
  <c r="AZ193" i="15" a="1"/>
  <c r="AZ193" i="15" s="1"/>
  <c r="AY193" i="15" a="1"/>
  <c r="AY193" i="15" s="1"/>
  <c r="O91" i="15"/>
  <c r="O92" i="15" s="1"/>
  <c r="O36" i="1"/>
  <c r="O262" i="1" s="1"/>
  <c r="O50" i="29" s="1"/>
  <c r="BD33" i="18" l="1"/>
  <c r="BD35" i="18" s="1"/>
  <c r="BC33" i="18"/>
  <c r="BC35" i="18" s="1"/>
  <c r="AV33" i="18"/>
  <c r="AV35" i="18" s="1"/>
  <c r="AT33" i="18"/>
  <c r="AT35" i="18" s="1"/>
  <c r="AW33" i="18"/>
  <c r="AW35" i="18" s="1"/>
  <c r="BE33" i="18"/>
  <c r="BE35" i="18" s="1"/>
  <c r="AS33" i="18"/>
  <c r="AX33" i="18"/>
  <c r="AX35" i="18" s="1"/>
  <c r="AY33" i="18"/>
  <c r="AY35" i="18" s="1"/>
  <c r="BB33" i="18"/>
  <c r="BB35" i="18" s="1"/>
  <c r="AZ33" i="18"/>
  <c r="AZ35" i="18" s="1"/>
  <c r="AU33" i="18"/>
  <c r="AU35" i="18" s="1"/>
  <c r="BA33" i="18"/>
  <c r="BA35" i="18" s="1"/>
  <c r="O51" i="29"/>
  <c r="O52" i="29" s="1"/>
  <c r="O20" i="25"/>
  <c r="O224" i="1"/>
  <c r="O22" i="22"/>
  <c r="N44" i="22" s="1"/>
  <c r="N45" i="22" s="1"/>
  <c r="O24" i="16"/>
  <c r="O24" i="15"/>
  <c r="O20" i="24"/>
  <c r="O40" i="15" l="1"/>
  <c r="O35" i="15"/>
  <c r="O42" i="16"/>
  <c r="O34" i="16"/>
  <c r="AW47" i="18"/>
  <c r="AW50" i="18" s="1"/>
  <c r="AW44" i="18"/>
  <c r="AW49" i="18" s="1"/>
  <c r="AT47" i="18"/>
  <c r="AT50" i="18" s="1"/>
  <c r="AT44" i="18"/>
  <c r="AT49" i="18" s="1"/>
  <c r="BC44" i="18"/>
  <c r="BC49" i="18" s="1"/>
  <c r="BC47" i="18"/>
  <c r="BC50" i="18" s="1"/>
  <c r="AZ47" i="18"/>
  <c r="AZ50" i="18" s="1"/>
  <c r="AZ44" i="18"/>
  <c r="AZ49" i="18" s="1"/>
  <c r="AV44" i="18"/>
  <c r="AV49" i="18" s="1"/>
  <c r="AV47" i="18"/>
  <c r="AV50" i="18" s="1"/>
  <c r="AU44" i="18"/>
  <c r="AU49" i="18" s="1"/>
  <c r="AU47" i="18"/>
  <c r="AU50" i="18" s="1"/>
  <c r="AY44" i="18"/>
  <c r="AY49" i="18" s="1"/>
  <c r="AY47" i="18"/>
  <c r="AY50" i="18" s="1"/>
  <c r="AX47" i="18"/>
  <c r="AX50" i="18" s="1"/>
  <c r="AX44" i="18"/>
  <c r="AX49" i="18" s="1"/>
  <c r="BA47" i="18"/>
  <c r="BA50" i="18" s="1"/>
  <c r="BA44" i="18"/>
  <c r="BA49" i="18" s="1"/>
  <c r="BD44" i="18"/>
  <c r="BD49" i="18" s="1"/>
  <c r="BD47" i="18"/>
  <c r="BD50" i="18" s="1"/>
  <c r="BB44" i="18"/>
  <c r="BB49" i="18" s="1"/>
  <c r="BB47" i="18"/>
  <c r="BB50" i="18" s="1"/>
  <c r="BE44" i="18"/>
  <c r="BE49" i="18" s="1"/>
  <c r="BE47" i="18"/>
  <c r="BE50" i="18" s="1"/>
  <c r="O46" i="25"/>
  <c r="O47" i="25"/>
  <c r="O52" i="25"/>
  <c r="O49" i="25"/>
  <c r="P45" i="29"/>
  <c r="O59" i="29"/>
  <c r="O101" i="29"/>
  <c r="O37" i="15"/>
  <c r="O35" i="24" s="1"/>
  <c r="O48" i="25"/>
  <c r="O34" i="24"/>
  <c r="O33" i="24"/>
  <c r="O112" i="15"/>
  <c r="O129" i="15"/>
  <c r="O110" i="15"/>
  <c r="O125" i="15"/>
  <c r="O111" i="15"/>
  <c r="O119" i="15"/>
  <c r="O36" i="15"/>
  <c r="O109" i="15"/>
  <c r="O120" i="15"/>
  <c r="O117" i="15"/>
  <c r="O124" i="15"/>
  <c r="O136" i="15" s="1"/>
  <c r="O113" i="15"/>
  <c r="O118" i="15"/>
  <c r="O123" i="15"/>
  <c r="O126" i="15"/>
  <c r="O116" i="15"/>
  <c r="O121" i="15" l="1"/>
  <c r="O114" i="15"/>
  <c r="O222" i="15" s="1"/>
  <c r="O270" i="15" s="1"/>
  <c r="BC55" i="18"/>
  <c r="BC52" i="18"/>
  <c r="BB52" i="18"/>
  <c r="BB55" i="18"/>
  <c r="AZ52" i="18"/>
  <c r="AZ55" i="18"/>
  <c r="AT55" i="18"/>
  <c r="AT52" i="18"/>
  <c r="BA52" i="18"/>
  <c r="BA55" i="18"/>
  <c r="AX55" i="18"/>
  <c r="AX52" i="18"/>
  <c r="AW55" i="18"/>
  <c r="AW52" i="18"/>
  <c r="BE55" i="18"/>
  <c r="BE52" i="18"/>
  <c r="AV52" i="18"/>
  <c r="AV55" i="18"/>
  <c r="AU55" i="18"/>
  <c r="AU52" i="18"/>
  <c r="BD55" i="18"/>
  <c r="BD52" i="18"/>
  <c r="AY55" i="18"/>
  <c r="AY52" i="18"/>
  <c r="O127" i="15"/>
  <c r="O137" i="15" s="1"/>
  <c r="O211" i="15"/>
  <c r="P89" i="29"/>
  <c r="P94" i="29" s="1"/>
  <c r="P96" i="29" s="1"/>
  <c r="P49" i="29" s="1"/>
  <c r="P48" i="29"/>
  <c r="O135" i="15"/>
  <c r="O36" i="24"/>
  <c r="BD56" i="18" l="1"/>
  <c r="BF54" i="18"/>
  <c r="BF35" i="16" s="1"/>
  <c r="AX56" i="18"/>
  <c r="AZ54" i="18"/>
  <c r="AZ35" i="16" s="1"/>
  <c r="AT56" i="18"/>
  <c r="AV54" i="18"/>
  <c r="AV35" i="16" s="1"/>
  <c r="AX54" i="18"/>
  <c r="AX35" i="16" s="1"/>
  <c r="AV56" i="18"/>
  <c r="AZ56" i="18"/>
  <c r="BB54" i="18"/>
  <c r="BB35" i="16" s="1"/>
  <c r="AY56" i="18"/>
  <c r="BA54" i="18"/>
  <c r="BA35" i="16" s="1"/>
  <c r="BB56" i="18"/>
  <c r="BD54" i="18"/>
  <c r="BD35" i="16" s="1"/>
  <c r="AW56" i="18"/>
  <c r="AY54" i="18"/>
  <c r="AY35" i="16" s="1"/>
  <c r="BC56" i="18"/>
  <c r="BE54" i="18"/>
  <c r="BE35" i="16" s="1"/>
  <c r="AU56" i="18"/>
  <c r="AW54" i="18"/>
  <c r="AW35" i="16" s="1"/>
  <c r="BA56" i="18"/>
  <c r="BC54" i="18"/>
  <c r="BC35" i="16" s="1"/>
  <c r="BE56" i="18"/>
  <c r="BG54" i="18"/>
  <c r="BG35" i="16" s="1"/>
  <c r="O138" i="15"/>
  <c r="O213" i="15"/>
  <c r="O51" i="24"/>
  <c r="O152" i="15" l="1"/>
  <c r="O149" i="15"/>
  <c r="O150" i="15"/>
  <c r="O151" i="15"/>
  <c r="O148" i="15"/>
  <c r="O163" i="15" l="1"/>
  <c r="O164" i="15" s="1"/>
  <c r="O189" i="15"/>
  <c r="O223" i="15"/>
  <c r="O177" i="15"/>
  <c r="O178" i="15" s="1"/>
  <c r="O181" i="15" l="1"/>
  <c r="O205" i="15" s="1"/>
  <c r="O192" i="15"/>
  <c r="O194" i="15" s="1"/>
  <c r="P191" i="15" s="1"/>
  <c r="O198" i="15"/>
  <c r="O271" i="15"/>
  <c r="O167" i="15"/>
  <c r="O204" i="15" s="1"/>
  <c r="O182" i="15" l="1"/>
  <c r="P175" i="15" s="1"/>
  <c r="P180" i="15" s="1"/>
  <c r="O199" i="15"/>
  <c r="O206" i="15" s="1"/>
  <c r="O207" i="15" s="1"/>
  <c r="O224" i="15" s="1"/>
  <c r="O168" i="15"/>
  <c r="P161" i="15" s="1"/>
  <c r="O272" i="15" l="1"/>
  <c r="P166" i="15"/>
  <c r="O200" i="15"/>
  <c r="P196" i="15" s="1"/>
  <c r="C59" i="26" l="1"/>
  <c r="C78" i="26" s="1"/>
  <c r="C97" i="26" l="1"/>
  <c r="C112" i="26" s="1"/>
  <c r="P36" i="1"/>
  <c r="P24" i="16" s="1"/>
  <c r="Q35" i="1"/>
  <c r="Q36" i="1" s="1"/>
  <c r="P34" i="1"/>
  <c r="P91" i="15" s="1"/>
  <c r="P92" i="15" s="1"/>
  <c r="P42" i="16" l="1"/>
  <c r="P20" i="25"/>
  <c r="Q24" i="15"/>
  <c r="Q20" i="25"/>
  <c r="Q262" i="1"/>
  <c r="Q50" i="29" s="1"/>
  <c r="Q20" i="24"/>
  <c r="Q24" i="16"/>
  <c r="Q224" i="1"/>
  <c r="Q22" i="22"/>
  <c r="P24" i="15"/>
  <c r="P262" i="1"/>
  <c r="P50" i="29" s="1"/>
  <c r="P22" i="22"/>
  <c r="O44" i="22" s="1"/>
  <c r="O45" i="22" s="1"/>
  <c r="R35" i="1"/>
  <c r="P224" i="1"/>
  <c r="P34" i="16" s="1"/>
  <c r="P20" i="24"/>
  <c r="P46" i="25"/>
  <c r="P49" i="25"/>
  <c r="P52" i="25"/>
  <c r="P47" i="25"/>
  <c r="P40" i="15" l="1"/>
  <c r="P35" i="15"/>
  <c r="Q40" i="15"/>
  <c r="Q35" i="15"/>
  <c r="Q42" i="16"/>
  <c r="Q34" i="16"/>
  <c r="S35" i="1"/>
  <c r="R36" i="1"/>
  <c r="P37" i="15"/>
  <c r="P35" i="24" s="1"/>
  <c r="Q37" i="15"/>
  <c r="Q35" i="24" s="1"/>
  <c r="P33" i="24"/>
  <c r="P34" i="24"/>
  <c r="P44" i="22"/>
  <c r="P45" i="22" s="1"/>
  <c r="Q33" i="24"/>
  <c r="Q34" i="24"/>
  <c r="P51" i="29"/>
  <c r="P109" i="15"/>
  <c r="P123" i="15"/>
  <c r="P129" i="15"/>
  <c r="P110" i="15"/>
  <c r="P120" i="15"/>
  <c r="P126" i="15"/>
  <c r="P124" i="15"/>
  <c r="P136" i="15" s="1"/>
  <c r="P117" i="15"/>
  <c r="P36" i="15"/>
  <c r="P118" i="15"/>
  <c r="P112" i="15"/>
  <c r="P125" i="15"/>
  <c r="P111" i="15"/>
  <c r="P119" i="15"/>
  <c r="P116" i="15"/>
  <c r="P113" i="15"/>
  <c r="Q47" i="25"/>
  <c r="Q52" i="25"/>
  <c r="Q46" i="25"/>
  <c r="Q48" i="25"/>
  <c r="Q36" i="15"/>
  <c r="Q109" i="15"/>
  <c r="Q113" i="15"/>
  <c r="Q111" i="15"/>
  <c r="Q123" i="15"/>
  <c r="Q116" i="15"/>
  <c r="Q110" i="15"/>
  <c r="Q118" i="15"/>
  <c r="Q112" i="15"/>
  <c r="Q124" i="15"/>
  <c r="Q136" i="15" s="1"/>
  <c r="Q211" i="15" s="1"/>
  <c r="Q126" i="15"/>
  <c r="Q129" i="15"/>
  <c r="Q120" i="15"/>
  <c r="Q117" i="15"/>
  <c r="Q119" i="15"/>
  <c r="Q125" i="15"/>
  <c r="Q121" i="15" l="1"/>
  <c r="Q114" i="15"/>
  <c r="Q222" i="15" s="1"/>
  <c r="Q270" i="15" s="1"/>
  <c r="P114" i="15"/>
  <c r="P222" i="15" s="1"/>
  <c r="P121" i="15"/>
  <c r="P36" i="24"/>
  <c r="P127" i="15"/>
  <c r="P137" i="15" s="1"/>
  <c r="Q36" i="24"/>
  <c r="P211" i="15"/>
  <c r="P59" i="29"/>
  <c r="P101" i="29"/>
  <c r="P52" i="29"/>
  <c r="P135" i="15"/>
  <c r="R24" i="15"/>
  <c r="R20" i="25"/>
  <c r="R224" i="1"/>
  <c r="R22" i="22"/>
  <c r="Q44" i="22" s="1"/>
  <c r="Q45" i="22" s="1"/>
  <c r="R20" i="24"/>
  <c r="R24" i="16"/>
  <c r="R262" i="1"/>
  <c r="R50" i="29" s="1"/>
  <c r="P51" i="24"/>
  <c r="Q135" i="15"/>
  <c r="Q127" i="15"/>
  <c r="Q137" i="15" s="1"/>
  <c r="P48" i="25"/>
  <c r="T35" i="1"/>
  <c r="S36" i="1"/>
  <c r="R40" i="15" l="1"/>
  <c r="R35" i="15"/>
  <c r="R42" i="16"/>
  <c r="R34" i="16"/>
  <c r="R33" i="24"/>
  <c r="R34" i="24"/>
  <c r="P138" i="15"/>
  <c r="Q138" i="15" s="1"/>
  <c r="R46" i="25"/>
  <c r="R52" i="25"/>
  <c r="R47" i="25"/>
  <c r="Q45" i="29"/>
  <c r="Q51" i="24"/>
  <c r="R37" i="15"/>
  <c r="R35" i="24" s="1"/>
  <c r="R111" i="15"/>
  <c r="R124" i="15"/>
  <c r="R136" i="15" s="1"/>
  <c r="R109" i="15"/>
  <c r="R36" i="15"/>
  <c r="R117" i="15"/>
  <c r="R126" i="15"/>
  <c r="R129" i="15"/>
  <c r="R120" i="15"/>
  <c r="R119" i="15"/>
  <c r="R110" i="15"/>
  <c r="R125" i="15"/>
  <c r="R118" i="15"/>
  <c r="R123" i="15"/>
  <c r="R116" i="15"/>
  <c r="R113" i="15"/>
  <c r="R112" i="15"/>
  <c r="P213" i="15"/>
  <c r="Q213" i="15" s="1"/>
  <c r="S224" i="1"/>
  <c r="S24" i="15"/>
  <c r="S20" i="24"/>
  <c r="S24" i="16"/>
  <c r="S262" i="1"/>
  <c r="S50" i="29" s="1"/>
  <c r="S20" i="25"/>
  <c r="S22" i="22"/>
  <c r="R44" i="22" s="1"/>
  <c r="R45" i="22" s="1"/>
  <c r="U35" i="1"/>
  <c r="T36" i="1"/>
  <c r="P270" i="15"/>
  <c r="S40" i="15" l="1"/>
  <c r="S35" i="15"/>
  <c r="S42" i="16"/>
  <c r="S34" i="16"/>
  <c r="R121" i="15"/>
  <c r="R114" i="15"/>
  <c r="R127" i="15"/>
  <c r="R137" i="15" s="1"/>
  <c r="Q151" i="15"/>
  <c r="Q223" i="15" s="1"/>
  <c r="Q271" i="15" s="1"/>
  <c r="Q149" i="15"/>
  <c r="Q177" i="15" s="1"/>
  <c r="Q179" i="15" s="1"/>
  <c r="Q148" i="15"/>
  <c r="Q163" i="15" s="1"/>
  <c r="Q165" i="15" s="1"/>
  <c r="Q150" i="15"/>
  <c r="Q189" i="15" s="1"/>
  <c r="Q152" i="15"/>
  <c r="Q89" i="29"/>
  <c r="Q94" i="29" s="1"/>
  <c r="Q96" i="29" s="1"/>
  <c r="Q49" i="29" s="1"/>
  <c r="Q48" i="29"/>
  <c r="R135" i="15"/>
  <c r="S37" i="15"/>
  <c r="S35" i="24" s="1"/>
  <c r="S48" i="25"/>
  <c r="S125" i="15"/>
  <c r="S120" i="15"/>
  <c r="S118" i="15"/>
  <c r="S36" i="15"/>
  <c r="S129" i="15"/>
  <c r="S119" i="15"/>
  <c r="S112" i="15"/>
  <c r="S117" i="15"/>
  <c r="S123" i="15"/>
  <c r="S113" i="15"/>
  <c r="S124" i="15"/>
  <c r="S136" i="15" s="1"/>
  <c r="S211" i="15" s="1"/>
  <c r="S111" i="15"/>
  <c r="S116" i="15"/>
  <c r="S110" i="15"/>
  <c r="S109" i="15"/>
  <c r="S126" i="15"/>
  <c r="R48" i="25"/>
  <c r="S52" i="25"/>
  <c r="S46" i="25"/>
  <c r="S47" i="25"/>
  <c r="R211" i="15"/>
  <c r="T20" i="24"/>
  <c r="T24" i="16"/>
  <c r="T20" i="25"/>
  <c r="T224" i="1"/>
  <c r="T24" i="15"/>
  <c r="T262" i="1"/>
  <c r="T50" i="29" s="1"/>
  <c r="T22" i="22"/>
  <c r="S44" i="22" s="1"/>
  <c r="S45" i="22" s="1"/>
  <c r="P152" i="15"/>
  <c r="P151" i="15"/>
  <c r="P150" i="15"/>
  <c r="P148" i="15"/>
  <c r="P149" i="15"/>
  <c r="R36" i="24"/>
  <c r="V35" i="1"/>
  <c r="U36" i="1"/>
  <c r="R222" i="15"/>
  <c r="S33" i="24"/>
  <c r="S34" i="24"/>
  <c r="S114" i="15" l="1"/>
  <c r="T40" i="15"/>
  <c r="T35" i="15"/>
  <c r="T42" i="16"/>
  <c r="T34" i="16"/>
  <c r="S121" i="15"/>
  <c r="S222" i="15"/>
  <c r="S270" i="15" s="1"/>
  <c r="S36" i="24"/>
  <c r="S51" i="24" s="1"/>
  <c r="R51" i="24"/>
  <c r="R213" i="15"/>
  <c r="S213" i="15" s="1"/>
  <c r="W35" i="1"/>
  <c r="V36" i="1"/>
  <c r="Q198" i="15"/>
  <c r="Q192" i="15"/>
  <c r="P189" i="15"/>
  <c r="R138" i="15"/>
  <c r="P223" i="15"/>
  <c r="S135" i="15"/>
  <c r="S127" i="15"/>
  <c r="S137" i="15" s="1"/>
  <c r="U20" i="25"/>
  <c r="U20" i="24"/>
  <c r="U24" i="16"/>
  <c r="U224" i="1"/>
  <c r="U22" i="22"/>
  <c r="T44" i="22" s="1"/>
  <c r="T45" i="22" s="1"/>
  <c r="U24" i="15"/>
  <c r="U262" i="1"/>
  <c r="U50" i="29" s="1"/>
  <c r="R270" i="15"/>
  <c r="P177" i="15"/>
  <c r="T118" i="15"/>
  <c r="T36" i="15"/>
  <c r="T123" i="15"/>
  <c r="T120" i="15"/>
  <c r="T129" i="15"/>
  <c r="T112" i="15"/>
  <c r="T124" i="15"/>
  <c r="T136" i="15" s="1"/>
  <c r="T119" i="15"/>
  <c r="T126" i="15"/>
  <c r="T110" i="15"/>
  <c r="T109" i="15"/>
  <c r="T125" i="15"/>
  <c r="T113" i="15"/>
  <c r="T111" i="15"/>
  <c r="T116" i="15"/>
  <c r="T117" i="15"/>
  <c r="T46" i="25"/>
  <c r="T52" i="25"/>
  <c r="T47" i="25"/>
  <c r="P163" i="15"/>
  <c r="Q51" i="29"/>
  <c r="Q52" i="29" s="1"/>
  <c r="T37" i="15"/>
  <c r="T35" i="24" s="1"/>
  <c r="T33" i="24"/>
  <c r="T34" i="24"/>
  <c r="U40" i="15" l="1"/>
  <c r="U35" i="15"/>
  <c r="U42" i="16"/>
  <c r="U52" i="25" s="1"/>
  <c r="U34" i="16"/>
  <c r="U48" i="25" s="1"/>
  <c r="T121" i="15"/>
  <c r="T135" i="15" s="1"/>
  <c r="T114" i="15"/>
  <c r="T222" i="15" s="1"/>
  <c r="T211" i="15"/>
  <c r="U113" i="15"/>
  <c r="U124" i="15"/>
  <c r="U136" i="15" s="1"/>
  <c r="U211" i="15" s="1"/>
  <c r="U112" i="15"/>
  <c r="U109" i="15"/>
  <c r="U117" i="15"/>
  <c r="U111" i="15"/>
  <c r="U126" i="15"/>
  <c r="U125" i="15"/>
  <c r="U116" i="15"/>
  <c r="U119" i="15"/>
  <c r="U123" i="15"/>
  <c r="U118" i="15"/>
  <c r="U120" i="15"/>
  <c r="U36" i="15"/>
  <c r="U129" i="15"/>
  <c r="U110" i="15"/>
  <c r="U46" i="25"/>
  <c r="U47" i="25"/>
  <c r="R149" i="15"/>
  <c r="R150" i="15"/>
  <c r="R152" i="15"/>
  <c r="R148" i="15"/>
  <c r="R151" i="15"/>
  <c r="T36" i="24"/>
  <c r="U33" i="24"/>
  <c r="U34" i="24"/>
  <c r="T48" i="25"/>
  <c r="P192" i="15"/>
  <c r="P194" i="15" s="1"/>
  <c r="Q191" i="15" s="1"/>
  <c r="Q194" i="15" s="1"/>
  <c r="R191" i="15" s="1"/>
  <c r="P198" i="15"/>
  <c r="P179" i="15"/>
  <c r="P178" i="15"/>
  <c r="S138" i="15"/>
  <c r="V20" i="24"/>
  <c r="V262" i="1"/>
  <c r="V50" i="29" s="1"/>
  <c r="V20" i="25"/>
  <c r="V224" i="1"/>
  <c r="V22" i="22"/>
  <c r="U44" i="22" s="1"/>
  <c r="U45" i="22" s="1"/>
  <c r="V24" i="15"/>
  <c r="V24" i="16"/>
  <c r="U37" i="15"/>
  <c r="U35" i="24" s="1"/>
  <c r="W36" i="1"/>
  <c r="X35" i="1"/>
  <c r="P271" i="15"/>
  <c r="Q101" i="29"/>
  <c r="Q59" i="29"/>
  <c r="P164" i="15"/>
  <c r="P165" i="15"/>
  <c r="R45" i="29"/>
  <c r="T127" i="15"/>
  <c r="T137" i="15" s="1"/>
  <c r="V40" i="15" l="1"/>
  <c r="V35" i="15"/>
  <c r="V42" i="16"/>
  <c r="V34" i="16"/>
  <c r="V48" i="25" s="1"/>
  <c r="U127" i="15"/>
  <c r="U137" i="15" s="1"/>
  <c r="U121" i="15"/>
  <c r="U135" i="15" s="1"/>
  <c r="U114" i="15"/>
  <c r="Y35" i="1"/>
  <c r="X36" i="1"/>
  <c r="R223" i="15"/>
  <c r="P167" i="15"/>
  <c r="P204" i="15" s="1"/>
  <c r="R163" i="15"/>
  <c r="R165" i="15" s="1"/>
  <c r="R189" i="15"/>
  <c r="V47" i="25"/>
  <c r="V46" i="25"/>
  <c r="V52" i="25"/>
  <c r="T270" i="15"/>
  <c r="P199" i="15"/>
  <c r="P206" i="15" s="1"/>
  <c r="T138" i="15"/>
  <c r="W20" i="24"/>
  <c r="W22" i="22"/>
  <c r="V44" i="22" s="1"/>
  <c r="V45" i="22" s="1"/>
  <c r="W20" i="25"/>
  <c r="W24" i="16"/>
  <c r="W224" i="1"/>
  <c r="W24" i="15"/>
  <c r="W262" i="1"/>
  <c r="W50" i="29" s="1"/>
  <c r="U36" i="24"/>
  <c r="T51" i="24"/>
  <c r="V124" i="15"/>
  <c r="V136" i="15" s="1"/>
  <c r="V118" i="15"/>
  <c r="V109" i="15"/>
  <c r="V111" i="15"/>
  <c r="V123" i="15"/>
  <c r="V119" i="15"/>
  <c r="V117" i="15"/>
  <c r="V36" i="15"/>
  <c r="V116" i="15"/>
  <c r="V120" i="15"/>
  <c r="V113" i="15"/>
  <c r="V112" i="15"/>
  <c r="V125" i="15"/>
  <c r="V126" i="15"/>
  <c r="V129" i="15"/>
  <c r="V110" i="15"/>
  <c r="V37" i="15"/>
  <c r="V35" i="24" s="1"/>
  <c r="R177" i="15"/>
  <c r="R179" i="15" s="1"/>
  <c r="V33" i="24"/>
  <c r="V34" i="24"/>
  <c r="S148" i="15"/>
  <c r="S163" i="15" s="1"/>
  <c r="S165" i="15" s="1"/>
  <c r="S149" i="15"/>
  <c r="S177" i="15" s="1"/>
  <c r="S179" i="15" s="1"/>
  <c r="S152" i="15"/>
  <c r="S150" i="15"/>
  <c r="S189" i="15" s="1"/>
  <c r="S151" i="15"/>
  <c r="S223" i="15" s="1"/>
  <c r="S271" i="15" s="1"/>
  <c r="P181" i="15"/>
  <c r="P205" i="15" s="1"/>
  <c r="U222" i="15"/>
  <c r="U270" i="15" s="1"/>
  <c r="R48" i="29"/>
  <c r="R89" i="29"/>
  <c r="R94" i="29" s="1"/>
  <c r="R96" i="29" s="1"/>
  <c r="R49" i="29" s="1"/>
  <c r="T213" i="15"/>
  <c r="U213" i="15" s="1"/>
  <c r="W40" i="15" l="1"/>
  <c r="W35" i="15"/>
  <c r="W42" i="16"/>
  <c r="W34" i="16"/>
  <c r="U138" i="15"/>
  <c r="U148" i="15" s="1"/>
  <c r="U163" i="15" s="1"/>
  <c r="U165" i="15" s="1"/>
  <c r="V121" i="15"/>
  <c r="V135" i="15" s="1"/>
  <c r="V114" i="15"/>
  <c r="V127" i="15"/>
  <c r="V137" i="15" s="1"/>
  <c r="V36" i="24"/>
  <c r="V51" i="24" s="1"/>
  <c r="P207" i="15"/>
  <c r="P224" i="15" s="1"/>
  <c r="V211" i="15"/>
  <c r="W33" i="24"/>
  <c r="W34" i="24"/>
  <c r="P168" i="15"/>
  <c r="Q161" i="15" s="1"/>
  <c r="U151" i="15"/>
  <c r="U223" i="15" s="1"/>
  <c r="U271" i="15" s="1"/>
  <c r="U149" i="15"/>
  <c r="U177" i="15" s="1"/>
  <c r="U179" i="15" s="1"/>
  <c r="U152" i="15"/>
  <c r="U150" i="15"/>
  <c r="U189" i="15" s="1"/>
  <c r="R198" i="15"/>
  <c r="R192" i="15"/>
  <c r="R194" i="15" s="1"/>
  <c r="S191" i="15" s="1"/>
  <c r="R271" i="15"/>
  <c r="S198" i="15"/>
  <c r="S192" i="15"/>
  <c r="U51" i="24"/>
  <c r="R51" i="29"/>
  <c r="R52" i="29" s="1"/>
  <c r="W117" i="15"/>
  <c r="W113" i="15"/>
  <c r="W36" i="15"/>
  <c r="W112" i="15"/>
  <c r="W129" i="15"/>
  <c r="W120" i="15"/>
  <c r="W126" i="15"/>
  <c r="W116" i="15"/>
  <c r="W123" i="15"/>
  <c r="W110" i="15"/>
  <c r="W118" i="15"/>
  <c r="W119" i="15"/>
  <c r="W109" i="15"/>
  <c r="W125" i="15"/>
  <c r="W124" i="15"/>
  <c r="W136" i="15" s="1"/>
  <c r="W211" i="15" s="1"/>
  <c r="W111" i="15"/>
  <c r="W46" i="25"/>
  <c r="W47" i="25"/>
  <c r="W52" i="25"/>
  <c r="X224" i="1"/>
  <c r="X24" i="16"/>
  <c r="X22" i="22"/>
  <c r="W44" i="22" s="1"/>
  <c r="W45" i="22" s="1"/>
  <c r="X262" i="1"/>
  <c r="X50" i="29" s="1"/>
  <c r="X24" i="15"/>
  <c r="X20" i="24"/>
  <c r="X20" i="25"/>
  <c r="P182" i="15"/>
  <c r="Q175" i="15" s="1"/>
  <c r="V222" i="15"/>
  <c r="V270" i="15" s="1"/>
  <c r="T149" i="15"/>
  <c r="T177" i="15" s="1"/>
  <c r="T179" i="15" s="1"/>
  <c r="T150" i="15"/>
  <c r="T189" i="15" s="1"/>
  <c r="T151" i="15"/>
  <c r="T223" i="15" s="1"/>
  <c r="T271" i="15" s="1"/>
  <c r="T148" i="15"/>
  <c r="T163" i="15" s="1"/>
  <c r="T165" i="15" s="1"/>
  <c r="T152" i="15"/>
  <c r="W48" i="25"/>
  <c r="W37" i="15"/>
  <c r="W35" i="24" s="1"/>
  <c r="P200" i="15"/>
  <c r="Q196" i="15" s="1"/>
  <c r="Z35" i="1"/>
  <c r="Y36" i="1"/>
  <c r="X40" i="15" l="1"/>
  <c r="X35" i="15"/>
  <c r="V138" i="15"/>
  <c r="V148" i="15" s="1"/>
  <c r="X42" i="16"/>
  <c r="X34" i="16"/>
  <c r="X48" i="25" s="1"/>
  <c r="W114" i="15"/>
  <c r="W121" i="15"/>
  <c r="W135" i="15" s="1"/>
  <c r="S194" i="15"/>
  <c r="T191" i="15" s="1"/>
  <c r="W127" i="15"/>
  <c r="W137" i="15" s="1"/>
  <c r="S45" i="29"/>
  <c r="Q199" i="15"/>
  <c r="Q206" i="15" s="1"/>
  <c r="X33" i="24"/>
  <c r="X34" i="24"/>
  <c r="X125" i="15"/>
  <c r="X120" i="15"/>
  <c r="X129" i="15"/>
  <c r="X117" i="15"/>
  <c r="X126" i="15"/>
  <c r="X110" i="15"/>
  <c r="X118" i="15"/>
  <c r="X113" i="15"/>
  <c r="X112" i="15"/>
  <c r="X123" i="15"/>
  <c r="X116" i="15"/>
  <c r="X124" i="15"/>
  <c r="X136" i="15" s="1"/>
  <c r="X211" i="15" s="1"/>
  <c r="X109" i="15"/>
  <c r="X36" i="15"/>
  <c r="X111" i="15"/>
  <c r="X119" i="15"/>
  <c r="W36" i="24"/>
  <c r="Y22" i="22"/>
  <c r="X44" i="22" s="1"/>
  <c r="X45" i="22" s="1"/>
  <c r="Y24" i="16"/>
  <c r="Y20" i="25"/>
  <c r="Y262" i="1"/>
  <c r="Y50" i="29" s="1"/>
  <c r="Y24" i="15"/>
  <c r="Y224" i="1"/>
  <c r="Y20" i="24"/>
  <c r="Q164" i="15"/>
  <c r="Q166" i="15"/>
  <c r="T192" i="15"/>
  <c r="T194" i="15" s="1"/>
  <c r="U191" i="15" s="1"/>
  <c r="T198" i="15"/>
  <c r="U192" i="15"/>
  <c r="U198" i="15"/>
  <c r="V213" i="15"/>
  <c r="W213" i="15" s="1"/>
  <c r="P272" i="15"/>
  <c r="AA35" i="1"/>
  <c r="Z36" i="1"/>
  <c r="X37" i="15"/>
  <c r="X35" i="24" s="1"/>
  <c r="R59" i="29"/>
  <c r="R101" i="29"/>
  <c r="Q178" i="15"/>
  <c r="Q180" i="15"/>
  <c r="W222" i="15"/>
  <c r="W270" i="15" s="1"/>
  <c r="X47" i="25"/>
  <c r="X46" i="25"/>
  <c r="X52" i="25"/>
  <c r="V151" i="15" l="1"/>
  <c r="V152" i="15"/>
  <c r="V149" i="15"/>
  <c r="V177" i="15" s="1"/>
  <c r="V179" i="15" s="1"/>
  <c r="V150" i="15"/>
  <c r="V189" i="15" s="1"/>
  <c r="Y40" i="15"/>
  <c r="Y35" i="15"/>
  <c r="X121" i="15"/>
  <c r="Y42" i="16"/>
  <c r="Y52" i="25" s="1"/>
  <c r="Y34" i="16"/>
  <c r="X114" i="15"/>
  <c r="X222" i="15" s="1"/>
  <c r="X270" i="15" s="1"/>
  <c r="X213" i="15"/>
  <c r="Q167" i="15"/>
  <c r="Q204" i="15" s="1"/>
  <c r="Y33" i="24"/>
  <c r="Y34" i="24"/>
  <c r="Y48" i="25"/>
  <c r="Y37" i="15"/>
  <c r="Y35" i="24" s="1"/>
  <c r="V223" i="15"/>
  <c r="Z24" i="16"/>
  <c r="Z262" i="1"/>
  <c r="Z50" i="29" s="1"/>
  <c r="Z224" i="1"/>
  <c r="Z20" i="24"/>
  <c r="Z20" i="25"/>
  <c r="Z22" i="22"/>
  <c r="Y44" i="22" s="1"/>
  <c r="Y45" i="22" s="1"/>
  <c r="Z24" i="15"/>
  <c r="U194" i="15"/>
  <c r="V191" i="15" s="1"/>
  <c r="Y46" i="25"/>
  <c r="Y47" i="25"/>
  <c r="W51" i="24"/>
  <c r="Q181" i="15"/>
  <c r="Q205" i="15" s="1"/>
  <c r="W138" i="15"/>
  <c r="AA36" i="1"/>
  <c r="AB35" i="1"/>
  <c r="Y116" i="15"/>
  <c r="Y119" i="15"/>
  <c r="Y124" i="15"/>
  <c r="Y136" i="15" s="1"/>
  <c r="Y211" i="15" s="1"/>
  <c r="Y126" i="15"/>
  <c r="Y118" i="15"/>
  <c r="Y129" i="15"/>
  <c r="Y120" i="15"/>
  <c r="Y109" i="15"/>
  <c r="Y123" i="15"/>
  <c r="Y117" i="15"/>
  <c r="Y113" i="15"/>
  <c r="Y111" i="15"/>
  <c r="Y36" i="15"/>
  <c r="Y125" i="15"/>
  <c r="Y110" i="15"/>
  <c r="Y112" i="15"/>
  <c r="Q200" i="15"/>
  <c r="R196" i="15" s="1"/>
  <c r="V163" i="15"/>
  <c r="V165" i="15" s="1"/>
  <c r="X135" i="15"/>
  <c r="X36" i="24"/>
  <c r="V198" i="15"/>
  <c r="V192" i="15"/>
  <c r="X127" i="15"/>
  <c r="X137" i="15" s="1"/>
  <c r="S89" i="29"/>
  <c r="S94" i="29" s="1"/>
  <c r="S96" i="29" s="1"/>
  <c r="S49" i="29" s="1"/>
  <c r="S48" i="29"/>
  <c r="Z40" i="15" l="1"/>
  <c r="Z35" i="15"/>
  <c r="Z42" i="16"/>
  <c r="Z34" i="16"/>
  <c r="Y114" i="15"/>
  <c r="Y121" i="15"/>
  <c r="Y135" i="15" s="1"/>
  <c r="Q182" i="15"/>
  <c r="R175" i="15" s="1"/>
  <c r="Y213" i="15"/>
  <c r="X138" i="15"/>
  <c r="X149" i="15" s="1"/>
  <c r="X177" i="15" s="1"/>
  <c r="X179" i="15" s="1"/>
  <c r="Q207" i="15"/>
  <c r="Q224" i="15" s="1"/>
  <c r="Y127" i="15"/>
  <c r="Y137" i="15" s="1"/>
  <c r="Q168" i="15"/>
  <c r="R161" i="15" s="1"/>
  <c r="S51" i="29"/>
  <c r="S52" i="29" s="1"/>
  <c r="R178" i="15"/>
  <c r="R180" i="15"/>
  <c r="X51" i="24"/>
  <c r="Y222" i="15"/>
  <c r="Y270" i="15" s="1"/>
  <c r="V194" i="15"/>
  <c r="W191" i="15" s="1"/>
  <c r="Z52" i="25"/>
  <c r="Z46" i="25"/>
  <c r="Z47" i="25"/>
  <c r="Y36" i="24"/>
  <c r="Z33" i="24"/>
  <c r="Z34" i="24"/>
  <c r="R199" i="15"/>
  <c r="R206" i="15" s="1"/>
  <c r="AA262" i="1"/>
  <c r="AA50" i="29" s="1"/>
  <c r="AA20" i="24"/>
  <c r="AA224" i="1"/>
  <c r="AA20" i="25"/>
  <c r="AA22" i="22"/>
  <c r="Z44" i="22" s="1"/>
  <c r="Z45" i="22" s="1"/>
  <c r="AA24" i="15"/>
  <c r="AA24" i="16"/>
  <c r="Z36" i="15"/>
  <c r="Z116" i="15"/>
  <c r="Z112" i="15"/>
  <c r="Z109" i="15"/>
  <c r="Z113" i="15"/>
  <c r="Z125" i="15"/>
  <c r="Z118" i="15"/>
  <c r="Z111" i="15"/>
  <c r="Z126" i="15"/>
  <c r="Z117" i="15"/>
  <c r="Z110" i="15"/>
  <c r="Z124" i="15"/>
  <c r="Z136" i="15" s="1"/>
  <c r="Z211" i="15" s="1"/>
  <c r="Z213" i="15" s="1"/>
  <c r="Z119" i="15"/>
  <c r="Z123" i="15"/>
  <c r="Z129" i="15"/>
  <c r="Z120" i="15"/>
  <c r="Z48" i="25"/>
  <c r="Z37" i="15"/>
  <c r="Z35" i="24" s="1"/>
  <c r="AB36" i="1"/>
  <c r="AC35" i="1"/>
  <c r="V271" i="15"/>
  <c r="W148" i="15"/>
  <c r="W150" i="15"/>
  <c r="W151" i="15"/>
  <c r="W152" i="15"/>
  <c r="W149" i="15"/>
  <c r="W177" i="15" s="1"/>
  <c r="W179" i="15" s="1"/>
  <c r="AA40" i="15" l="1"/>
  <c r="AA35" i="15"/>
  <c r="AA34" i="16"/>
  <c r="AA42" i="16"/>
  <c r="X151" i="15"/>
  <c r="X223" i="15" s="1"/>
  <c r="X271" i="15" s="1"/>
  <c r="X150" i="15"/>
  <c r="X189" i="15" s="1"/>
  <c r="X152" i="15"/>
  <c r="Z114" i="15"/>
  <c r="Z121" i="15"/>
  <c r="X148" i="15"/>
  <c r="X163" i="15" s="1"/>
  <c r="X165" i="15" s="1"/>
  <c r="R181" i="15"/>
  <c r="R205" i="15" s="1"/>
  <c r="T45" i="29"/>
  <c r="J24" i="14" a="1"/>
  <c r="J24" i="14" s="1"/>
  <c r="S59" i="29"/>
  <c r="S101" i="29"/>
  <c r="Z222" i="15"/>
  <c r="Z270" i="15" s="1"/>
  <c r="AD35" i="1"/>
  <c r="AC36" i="1"/>
  <c r="Z135" i="15"/>
  <c r="AA48" i="25"/>
  <c r="AA37" i="15"/>
  <c r="AA35" i="24" s="1"/>
  <c r="Y51" i="24"/>
  <c r="W223" i="15"/>
  <c r="W189" i="15"/>
  <c r="W163" i="15"/>
  <c r="W165" i="15" s="1"/>
  <c r="AA112" i="15"/>
  <c r="AA116" i="15"/>
  <c r="AA123" i="15"/>
  <c r="AA119" i="15"/>
  <c r="AA120" i="15"/>
  <c r="AA113" i="15"/>
  <c r="AA125" i="15"/>
  <c r="AA126" i="15"/>
  <c r="AA111" i="15"/>
  <c r="AA110" i="15"/>
  <c r="AA118" i="15"/>
  <c r="AA109" i="15"/>
  <c r="AA129" i="15"/>
  <c r="AA36" i="15"/>
  <c r="AA124" i="15"/>
  <c r="AA136" i="15" s="1"/>
  <c r="AA211" i="15" s="1"/>
  <c r="AA213" i="15" s="1"/>
  <c r="AA117" i="15"/>
  <c r="AA33" i="24"/>
  <c r="AA34" i="24"/>
  <c r="Z127" i="15"/>
  <c r="Z137" i="15" s="1"/>
  <c r="R200" i="15"/>
  <c r="S196" i="15" s="1"/>
  <c r="AB24" i="15"/>
  <c r="AB24" i="16"/>
  <c r="AB224" i="1"/>
  <c r="AB22" i="22"/>
  <c r="AA44" i="22" s="1"/>
  <c r="AA45" i="22" s="1"/>
  <c r="AB20" i="24"/>
  <c r="AB262" i="1"/>
  <c r="AB50" i="29" s="1"/>
  <c r="AB20" i="25"/>
  <c r="AA52" i="25"/>
  <c r="AA46" i="25"/>
  <c r="AA47" i="25"/>
  <c r="R164" i="15"/>
  <c r="R166" i="15"/>
  <c r="Y138" i="15"/>
  <c r="X198" i="15"/>
  <c r="X192" i="15"/>
  <c r="Z36" i="24"/>
  <c r="Q272" i="15"/>
  <c r="AB40" i="15" l="1"/>
  <c r="AB35" i="15"/>
  <c r="AA114" i="15"/>
  <c r="AB34" i="16"/>
  <c r="AB42" i="16"/>
  <c r="R182" i="15"/>
  <c r="S175" i="15" s="1"/>
  <c r="S180" i="15" s="1"/>
  <c r="AA121" i="15"/>
  <c r="AA222" i="15"/>
  <c r="AA270" i="15" s="1"/>
  <c r="R167" i="15"/>
  <c r="R168" i="15" s="1"/>
  <c r="S161" i="15" s="1"/>
  <c r="AB33" i="24"/>
  <c r="AB34" i="24"/>
  <c r="W192" i="15"/>
  <c r="W194" i="15" s="1"/>
  <c r="X191" i="15" s="1"/>
  <c r="X194" i="15" s="1"/>
  <c r="Y191" i="15" s="1"/>
  <c r="W198" i="15"/>
  <c r="AB46" i="25"/>
  <c r="AB47" i="25"/>
  <c r="AB52" i="25"/>
  <c r="AD36" i="1"/>
  <c r="AE35" i="1"/>
  <c r="Z51" i="24"/>
  <c r="S199" i="15"/>
  <c r="S206" i="15" s="1"/>
  <c r="AA135" i="15"/>
  <c r="AB48" i="25"/>
  <c r="AB37" i="15"/>
  <c r="AB35" i="24" s="1"/>
  <c r="AB123" i="15"/>
  <c r="AB117" i="15"/>
  <c r="AB116" i="15"/>
  <c r="AB119" i="15"/>
  <c r="AB125" i="15"/>
  <c r="AB129" i="15"/>
  <c r="AB113" i="15"/>
  <c r="AB126" i="15"/>
  <c r="AB111" i="15"/>
  <c r="AB36" i="15"/>
  <c r="AB120" i="15"/>
  <c r="AB110" i="15"/>
  <c r="AB112" i="15"/>
  <c r="AB109" i="15"/>
  <c r="AB124" i="15"/>
  <c r="AB136" i="15" s="1"/>
  <c r="AB211" i="15" s="1"/>
  <c r="AB213" i="15" s="1"/>
  <c r="AB118" i="15"/>
  <c r="AC24" i="15"/>
  <c r="AC24" i="16"/>
  <c r="AC262" i="1"/>
  <c r="AC50" i="29" s="1"/>
  <c r="AC22" i="22"/>
  <c r="AB44" i="22" s="1"/>
  <c r="AB45" i="22" s="1"/>
  <c r="AC20" i="25"/>
  <c r="AC224" i="1"/>
  <c r="AC20" i="24"/>
  <c r="T48" i="29"/>
  <c r="T89" i="29"/>
  <c r="T94" i="29" s="1"/>
  <c r="T96" i="29" s="1"/>
  <c r="T49" i="29" s="1"/>
  <c r="AA127" i="15"/>
  <c r="AA137" i="15" s="1"/>
  <c r="W271" i="15"/>
  <c r="AW24" i="14"/>
  <c r="AA24" i="14"/>
  <c r="BH24" i="14"/>
  <c r="AM24" i="14"/>
  <c r="AP24" i="14"/>
  <c r="BF24" i="14"/>
  <c r="AV24" i="14"/>
  <c r="AG24" i="14"/>
  <c r="AO24" i="14"/>
  <c r="N24" i="14"/>
  <c r="S24" i="14"/>
  <c r="AC24" i="14"/>
  <c r="BA24" i="14"/>
  <c r="AX24" i="14"/>
  <c r="AB24" i="14"/>
  <c r="AS24" i="14"/>
  <c r="AL24" i="14"/>
  <c r="M24" i="14"/>
  <c r="BE24" i="14"/>
  <c r="W24" i="14"/>
  <c r="BD24" i="14"/>
  <c r="AN24" i="14"/>
  <c r="X24" i="14"/>
  <c r="BC24" i="14"/>
  <c r="BG24" i="14"/>
  <c r="AD24" i="14"/>
  <c r="V24" i="14"/>
  <c r="Q24" i="14"/>
  <c r="AU24" i="14"/>
  <c r="BB24" i="14"/>
  <c r="Z24" i="14"/>
  <c r="L24" i="14"/>
  <c r="AT24" i="14"/>
  <c r="AJ24" i="14"/>
  <c r="T24" i="14"/>
  <c r="AZ24" i="14"/>
  <c r="U24" i="14"/>
  <c r="AQ24" i="14"/>
  <c r="P24" i="14"/>
  <c r="AK24" i="14"/>
  <c r="AE24" i="14"/>
  <c r="Y24" i="14"/>
  <c r="AY24" i="14"/>
  <c r="AH24" i="14"/>
  <c r="O24" i="14"/>
  <c r="R24" i="14"/>
  <c r="AR24" i="14"/>
  <c r="AF24" i="14"/>
  <c r="AI24" i="14"/>
  <c r="Z138" i="15"/>
  <c r="Y149" i="15"/>
  <c r="Y177" i="15" s="1"/>
  <c r="Y179" i="15" s="1"/>
  <c r="Y148" i="15"/>
  <c r="Y163" i="15" s="1"/>
  <c r="Y165" i="15" s="1"/>
  <c r="Y150" i="15"/>
  <c r="Y189" i="15" s="1"/>
  <c r="Y152" i="15"/>
  <c r="Y151" i="15"/>
  <c r="Y223" i="15" s="1"/>
  <c r="Y271" i="15" s="1"/>
  <c r="R204" i="15"/>
  <c r="R207" i="15" s="1"/>
  <c r="R224" i="15" s="1"/>
  <c r="AA36" i="24"/>
  <c r="AB114" i="15" l="1"/>
  <c r="AB222" i="15" s="1"/>
  <c r="AB270" i="15" s="1"/>
  <c r="AC40" i="15"/>
  <c r="AC35" i="15"/>
  <c r="AC34" i="16"/>
  <c r="AC48" i="25" s="1"/>
  <c r="AC42" i="16"/>
  <c r="S178" i="15"/>
  <c r="S181" i="15" s="1"/>
  <c r="S182" i="15" s="1"/>
  <c r="T175" i="15" s="1"/>
  <c r="AB121" i="15"/>
  <c r="Z149" i="15"/>
  <c r="Z177" i="15" s="1"/>
  <c r="Z179" i="15" s="1"/>
  <c r="Z148" i="15"/>
  <c r="Z163" i="15" s="1"/>
  <c r="Z165" i="15" s="1"/>
  <c r="Z151" i="15"/>
  <c r="Z223" i="15" s="1"/>
  <c r="Z271" i="15" s="1"/>
  <c r="Z150" i="15"/>
  <c r="Z189" i="15" s="1"/>
  <c r="Z152" i="15"/>
  <c r="S200" i="15"/>
  <c r="T196" i="15" s="1"/>
  <c r="AF35" i="1"/>
  <c r="AE36" i="1"/>
  <c r="AD22" i="22"/>
  <c r="AC44" i="22" s="1"/>
  <c r="AC45" i="22" s="1"/>
  <c r="AD262" i="1"/>
  <c r="AD50" i="29" s="1"/>
  <c r="AD20" i="25"/>
  <c r="AD24" i="16"/>
  <c r="AD24" i="15"/>
  <c r="AD224" i="1"/>
  <c r="AD20" i="24"/>
  <c r="AC37" i="15"/>
  <c r="AC35" i="24" s="1"/>
  <c r="AA138" i="15"/>
  <c r="AC46" i="25"/>
  <c r="AC52" i="25"/>
  <c r="AC47" i="25"/>
  <c r="AA51" i="24"/>
  <c r="AC33" i="24"/>
  <c r="AC34" i="24"/>
  <c r="BJ24" i="14"/>
  <c r="AB135" i="15"/>
  <c r="R272" i="15"/>
  <c r="AB36" i="24"/>
  <c r="T51" i="29"/>
  <c r="T52" i="29" s="1"/>
  <c r="AC110" i="15"/>
  <c r="AC126" i="15"/>
  <c r="AC116" i="15"/>
  <c r="AC124" i="15"/>
  <c r="AC136" i="15" s="1"/>
  <c r="AC211" i="15" s="1"/>
  <c r="AC213" i="15" s="1"/>
  <c r="AC123" i="15"/>
  <c r="AC111" i="15"/>
  <c r="AC109" i="15"/>
  <c r="AC117" i="15"/>
  <c r="AC36" i="15"/>
  <c r="AC113" i="15"/>
  <c r="AC119" i="15"/>
  <c r="AC120" i="15"/>
  <c r="AC118" i="15"/>
  <c r="AC112" i="15"/>
  <c r="AC129" i="15"/>
  <c r="AC125" i="15"/>
  <c r="AB127" i="15"/>
  <c r="AB137" i="15" s="1"/>
  <c r="S164" i="15"/>
  <c r="S166" i="15"/>
  <c r="Y192" i="15"/>
  <c r="Y194" i="15" s="1"/>
  <c r="Z191" i="15" s="1"/>
  <c r="Y198" i="15"/>
  <c r="AD40" i="15" l="1"/>
  <c r="AD35" i="15"/>
  <c r="AD34" i="16"/>
  <c r="AD42" i="16"/>
  <c r="AC114" i="15"/>
  <c r="AC121" i="15"/>
  <c r="AC135" i="15" s="1"/>
  <c r="AC127" i="15"/>
  <c r="AC137" i="15" s="1"/>
  <c r="S205" i="15"/>
  <c r="AB138" i="15"/>
  <c r="AC222" i="15"/>
  <c r="AC270" i="15" s="1"/>
  <c r="AC36" i="24"/>
  <c r="AC51" i="24" s="1"/>
  <c r="T178" i="15"/>
  <c r="T180" i="15"/>
  <c r="U45" i="29"/>
  <c r="AD33" i="24"/>
  <c r="AD34" i="24"/>
  <c r="AD48" i="25"/>
  <c r="AD37" i="15"/>
  <c r="AD35" i="24" s="1"/>
  <c r="AD109" i="15"/>
  <c r="AD36" i="15"/>
  <c r="AD126" i="15"/>
  <c r="AD111" i="15"/>
  <c r="AD129" i="15"/>
  <c r="AD125" i="15"/>
  <c r="AD113" i="15"/>
  <c r="AD112" i="15"/>
  <c r="AD117" i="15"/>
  <c r="AD118" i="15"/>
  <c r="AD120" i="15"/>
  <c r="AD124" i="15"/>
  <c r="AD136" i="15" s="1"/>
  <c r="AD211" i="15" s="1"/>
  <c r="AD213" i="15" s="1"/>
  <c r="AD110" i="15"/>
  <c r="AD119" i="15"/>
  <c r="AD123" i="15"/>
  <c r="AD116" i="15"/>
  <c r="AD52" i="25"/>
  <c r="AD47" i="25"/>
  <c r="AD46" i="25"/>
  <c r="AE262" i="1"/>
  <c r="AE50" i="29" s="1"/>
  <c r="AE20" i="25"/>
  <c r="AE224" i="1"/>
  <c r="AE20" i="24"/>
  <c r="AE24" i="16"/>
  <c r="AE22" i="22"/>
  <c r="AD44" i="22" s="1"/>
  <c r="AD45" i="22" s="1"/>
  <c r="AE24" i="15"/>
  <c r="AG35" i="1"/>
  <c r="AF36" i="1"/>
  <c r="AA148" i="15"/>
  <c r="AA163" i="15" s="1"/>
  <c r="AA165" i="15" s="1"/>
  <c r="AA149" i="15"/>
  <c r="AA177" i="15" s="1"/>
  <c r="AA179" i="15" s="1"/>
  <c r="AA150" i="15"/>
  <c r="AA189" i="15" s="1"/>
  <c r="AA151" i="15"/>
  <c r="AA223" i="15" s="1"/>
  <c r="AA271" i="15" s="1"/>
  <c r="AA152" i="15"/>
  <c r="T199" i="15"/>
  <c r="T206" i="15" s="1"/>
  <c r="S167" i="15"/>
  <c r="S204" i="15" s="1"/>
  <c r="S207" i="15" s="1"/>
  <c r="S224" i="15" s="1"/>
  <c r="AB51" i="24"/>
  <c r="AB149" i="15"/>
  <c r="AB177" i="15" s="1"/>
  <c r="AB179" i="15" s="1"/>
  <c r="AB148" i="15"/>
  <c r="AB163" i="15" s="1"/>
  <c r="AB165" i="15" s="1"/>
  <c r="AB150" i="15"/>
  <c r="AB189" i="15" s="1"/>
  <c r="AB152" i="15"/>
  <c r="AB151" i="15"/>
  <c r="AB223" i="15" s="1"/>
  <c r="AB271" i="15" s="1"/>
  <c r="Z198" i="15"/>
  <c r="Z192" i="15"/>
  <c r="Z194" i="15" s="1"/>
  <c r="AA191" i="15" s="1"/>
  <c r="J25" i="14" a="1"/>
  <c r="J25" i="14" s="1"/>
  <c r="T59" i="29"/>
  <c r="T101" i="29"/>
  <c r="AE40" i="15" l="1"/>
  <c r="AE35" i="15"/>
  <c r="AE34" i="16"/>
  <c r="AE42" i="16"/>
  <c r="AE52" i="25" s="1"/>
  <c r="AD121" i="15"/>
  <c r="AD135" i="15" s="1"/>
  <c r="AC138" i="15"/>
  <c r="AD114" i="15"/>
  <c r="AD222" i="15" s="1"/>
  <c r="AD270" i="15" s="1"/>
  <c r="S168" i="15"/>
  <c r="T161" i="15" s="1"/>
  <c r="T164" i="15" s="1"/>
  <c r="S272" i="15"/>
  <c r="AE112" i="15"/>
  <c r="AE123" i="15"/>
  <c r="AE109" i="15"/>
  <c r="AE118" i="15"/>
  <c r="AE110" i="15"/>
  <c r="AE129" i="15"/>
  <c r="AE125" i="15"/>
  <c r="AE116" i="15"/>
  <c r="AE111" i="15"/>
  <c r="AE36" i="15"/>
  <c r="AE113" i="15"/>
  <c r="AE120" i="15"/>
  <c r="AE119" i="15"/>
  <c r="AE124" i="15"/>
  <c r="AE136" i="15" s="1"/>
  <c r="AE211" i="15" s="1"/>
  <c r="AE213" i="15" s="1"/>
  <c r="AE117" i="15"/>
  <c r="AE126" i="15"/>
  <c r="AE47" i="25"/>
  <c r="AE46" i="25"/>
  <c r="AE48" i="25"/>
  <c r="AE37" i="15"/>
  <c r="AE35" i="24" s="1"/>
  <c r="AB198" i="15"/>
  <c r="AB192" i="15"/>
  <c r="AE33" i="24"/>
  <c r="AE34" i="24"/>
  <c r="T200" i="15"/>
  <c r="U196" i="15" s="1"/>
  <c r="U89" i="29"/>
  <c r="U94" i="29" s="1"/>
  <c r="U96" i="29" s="1"/>
  <c r="U49" i="29" s="1"/>
  <c r="U48" i="29"/>
  <c r="AC149" i="15"/>
  <c r="AC177" i="15" s="1"/>
  <c r="AC179" i="15" s="1"/>
  <c r="AC148" i="15"/>
  <c r="AC163" i="15" s="1"/>
  <c r="AC165" i="15" s="1"/>
  <c r="AC151" i="15"/>
  <c r="AC223" i="15" s="1"/>
  <c r="AC271" i="15" s="1"/>
  <c r="AC150" i="15"/>
  <c r="AC189" i="15" s="1"/>
  <c r="AC152" i="15"/>
  <c r="AD127" i="15"/>
  <c r="AD137" i="15" s="1"/>
  <c r="AD36" i="24"/>
  <c r="AA198" i="15"/>
  <c r="AA192" i="15"/>
  <c r="AA194" i="15" s="1"/>
  <c r="AB191" i="15" s="1"/>
  <c r="AF224" i="1"/>
  <c r="AF20" i="24"/>
  <c r="AF262" i="1"/>
  <c r="AF50" i="29" s="1"/>
  <c r="AF24" i="16"/>
  <c r="AF24" i="15"/>
  <c r="AF22" i="22"/>
  <c r="AE44" i="22" s="1"/>
  <c r="AE45" i="22" s="1"/>
  <c r="AF20" i="25"/>
  <c r="BE25" i="14"/>
  <c r="BF25" i="14"/>
  <c r="X25" i="14"/>
  <c r="AQ25" i="14"/>
  <c r="AM25" i="14"/>
  <c r="AS25" i="14"/>
  <c r="AV25" i="14"/>
  <c r="Y25" i="14"/>
  <c r="AP25" i="14"/>
  <c r="M25" i="14"/>
  <c r="R25" i="14"/>
  <c r="AC25" i="14"/>
  <c r="AT25" i="14"/>
  <c r="AA25" i="14"/>
  <c r="BD25" i="14"/>
  <c r="AE25" i="14"/>
  <c r="AW25" i="14"/>
  <c r="AG25" i="14"/>
  <c r="AZ25" i="14"/>
  <c r="AN25" i="14"/>
  <c r="N25" i="14"/>
  <c r="AD25" i="14"/>
  <c r="AF25" i="14"/>
  <c r="AB25" i="14"/>
  <c r="AU25" i="14"/>
  <c r="AJ25" i="14"/>
  <c r="AR25" i="14"/>
  <c r="AL25" i="14"/>
  <c r="O25" i="14"/>
  <c r="BA25" i="14"/>
  <c r="Q25" i="14"/>
  <c r="AK25" i="14"/>
  <c r="P25" i="14"/>
  <c r="AX25" i="14"/>
  <c r="T25" i="14"/>
  <c r="S25" i="14"/>
  <c r="AO25" i="14"/>
  <c r="AI25" i="14"/>
  <c r="BG25" i="14"/>
  <c r="BC25" i="14"/>
  <c r="V25" i="14"/>
  <c r="BB25" i="14"/>
  <c r="Z25" i="14"/>
  <c r="AY25" i="14"/>
  <c r="L25" i="14"/>
  <c r="BH25" i="14"/>
  <c r="AH25" i="14"/>
  <c r="W25" i="14"/>
  <c r="U25" i="14"/>
  <c r="AH35" i="1"/>
  <c r="AG36" i="1"/>
  <c r="T181" i="15"/>
  <c r="T205" i="15" s="1"/>
  <c r="AF40" i="15" l="1"/>
  <c r="AF35" i="15"/>
  <c r="T166" i="15"/>
  <c r="AF34" i="16"/>
  <c r="AF42" i="16"/>
  <c r="AE121" i="15"/>
  <c r="AE114" i="15"/>
  <c r="AE222" i="15" s="1"/>
  <c r="AE270" i="15" s="1"/>
  <c r="T182" i="15"/>
  <c r="U175" i="15" s="1"/>
  <c r="U180" i="15" s="1"/>
  <c r="AE36" i="24"/>
  <c r="AB194" i="15"/>
  <c r="AC191" i="15" s="1"/>
  <c r="AF47" i="25"/>
  <c r="AF52" i="25"/>
  <c r="AF46" i="25"/>
  <c r="U199" i="15"/>
  <c r="U206" i="15" s="1"/>
  <c r="AF48" i="25"/>
  <c r="AF37" i="15"/>
  <c r="AF35" i="24" s="1"/>
  <c r="AE135" i="15"/>
  <c r="AD51" i="24"/>
  <c r="AD138" i="15"/>
  <c r="AF124" i="15"/>
  <c r="AF136" i="15" s="1"/>
  <c r="AF211" i="15" s="1"/>
  <c r="AF213" i="15" s="1"/>
  <c r="AF111" i="15"/>
  <c r="AF126" i="15"/>
  <c r="AF119" i="15"/>
  <c r="AF125" i="15"/>
  <c r="AF109" i="15"/>
  <c r="AF118" i="15"/>
  <c r="AF112" i="15"/>
  <c r="AF36" i="15"/>
  <c r="AF123" i="15"/>
  <c r="AF117" i="15"/>
  <c r="AF113" i="15"/>
  <c r="AF116" i="15"/>
  <c r="AF110" i="15"/>
  <c r="AF129" i="15"/>
  <c r="AF120" i="15"/>
  <c r="T167" i="15"/>
  <c r="T204" i="15" s="1"/>
  <c r="T207" i="15" s="1"/>
  <c r="T224" i="15" s="1"/>
  <c r="AH36" i="1"/>
  <c r="AI35" i="1"/>
  <c r="AE127" i="15"/>
  <c r="AE137" i="15" s="1"/>
  <c r="AF33" i="24"/>
  <c r="AF34" i="24"/>
  <c r="AE51" i="24"/>
  <c r="U178" i="15"/>
  <c r="AC198" i="15"/>
  <c r="AC192" i="15"/>
  <c r="U51" i="29"/>
  <c r="AG24" i="16"/>
  <c r="AG262" i="1"/>
  <c r="AG50" i="29" s="1"/>
  <c r="AG20" i="25"/>
  <c r="AG20" i="24"/>
  <c r="AG224" i="1"/>
  <c r="AG24" i="15"/>
  <c r="AG22" i="22"/>
  <c r="AF44" i="22" s="1"/>
  <c r="AF45" i="22" s="1"/>
  <c r="BJ25" i="14"/>
  <c r="AG40" i="15" l="1"/>
  <c r="AG35" i="15"/>
  <c r="AG34" i="16"/>
  <c r="AG42" i="16"/>
  <c r="AG52" i="25" s="1"/>
  <c r="AF114" i="15"/>
  <c r="AF121" i="15"/>
  <c r="AE138" i="15"/>
  <c r="AE152" i="15" s="1"/>
  <c r="T168" i="15"/>
  <c r="U161" i="15" s="1"/>
  <c r="U164" i="15" s="1"/>
  <c r="U200" i="15"/>
  <c r="V196" i="15" s="1"/>
  <c r="V199" i="15" s="1"/>
  <c r="V206" i="15" s="1"/>
  <c r="AF222" i="15"/>
  <c r="AF270" i="15" s="1"/>
  <c r="AF127" i="15"/>
  <c r="AF137" i="15" s="1"/>
  <c r="AC194" i="15"/>
  <c r="AD191" i="15" s="1"/>
  <c r="T272" i="15"/>
  <c r="AF36" i="24"/>
  <c r="AI36" i="1"/>
  <c r="AJ35" i="1"/>
  <c r="AH262" i="1"/>
  <c r="AH50" i="29" s="1"/>
  <c r="AH20" i="25"/>
  <c r="AH224" i="1"/>
  <c r="AH24" i="15"/>
  <c r="AH24" i="16"/>
  <c r="AH20" i="24"/>
  <c r="AH22" i="22"/>
  <c r="AG44" i="22" s="1"/>
  <c r="AG45" i="22" s="1"/>
  <c r="AG109" i="15"/>
  <c r="AG129" i="15"/>
  <c r="AG118" i="15"/>
  <c r="AG126" i="15"/>
  <c r="AG124" i="15"/>
  <c r="AG136" i="15" s="1"/>
  <c r="AG211" i="15" s="1"/>
  <c r="AG213" i="15" s="1"/>
  <c r="AG119" i="15"/>
  <c r="AG110" i="15"/>
  <c r="AG120" i="15"/>
  <c r="AG123" i="15"/>
  <c r="AG112" i="15"/>
  <c r="AG125" i="15"/>
  <c r="AG116" i="15"/>
  <c r="AG117" i="15"/>
  <c r="AG113" i="15"/>
  <c r="AG111" i="15"/>
  <c r="AG36" i="15"/>
  <c r="AG37" i="15"/>
  <c r="AG35" i="24" s="1"/>
  <c r="AG48" i="25"/>
  <c r="U166" i="15"/>
  <c r="AG33" i="24"/>
  <c r="AG34" i="24"/>
  <c r="AG47" i="25"/>
  <c r="AG46" i="25"/>
  <c r="AD149" i="15"/>
  <c r="AD177" i="15" s="1"/>
  <c r="AD179" i="15" s="1"/>
  <c r="AD148" i="15"/>
  <c r="AD163" i="15" s="1"/>
  <c r="AD165" i="15" s="1"/>
  <c r="AD150" i="15"/>
  <c r="AD189" i="15" s="1"/>
  <c r="AD152" i="15"/>
  <c r="AD151" i="15"/>
  <c r="AD223" i="15" s="1"/>
  <c r="AD271" i="15" s="1"/>
  <c r="U181" i="15"/>
  <c r="U205" i="15" s="1"/>
  <c r="J26" i="14" a="1"/>
  <c r="J26" i="14" s="1"/>
  <c r="U59" i="29"/>
  <c r="U101" i="29"/>
  <c r="U52" i="29"/>
  <c r="AF135" i="15"/>
  <c r="AH40" i="15" l="1"/>
  <c r="AH35" i="15"/>
  <c r="AH34" i="16"/>
  <c r="AH42" i="16"/>
  <c r="AE150" i="15"/>
  <c r="AE189" i="15" s="1"/>
  <c r="AE192" i="15" s="1"/>
  <c r="AE149" i="15"/>
  <c r="AE177" i="15" s="1"/>
  <c r="AE179" i="15" s="1"/>
  <c r="AF138" i="15"/>
  <c r="AF148" i="15" s="1"/>
  <c r="AF163" i="15" s="1"/>
  <c r="AF165" i="15" s="1"/>
  <c r="AE151" i="15"/>
  <c r="AE223" i="15" s="1"/>
  <c r="AE271" i="15" s="1"/>
  <c r="AE148" i="15"/>
  <c r="AE163" i="15" s="1"/>
  <c r="AE165" i="15" s="1"/>
  <c r="AG121" i="15"/>
  <c r="AG135" i="15" s="1"/>
  <c r="AG114" i="15"/>
  <c r="AG222" i="15" s="1"/>
  <c r="AG270" i="15" s="1"/>
  <c r="AG36" i="24"/>
  <c r="AG51" i="24" s="1"/>
  <c r="AH124" i="15"/>
  <c r="AH136" i="15" s="1"/>
  <c r="AH211" i="15" s="1"/>
  <c r="AH213" i="15" s="1"/>
  <c r="AH129" i="15"/>
  <c r="AH123" i="15"/>
  <c r="AH117" i="15"/>
  <c r="AH125" i="15"/>
  <c r="AH119" i="15"/>
  <c r="AH116" i="15"/>
  <c r="AH118" i="15"/>
  <c r="AH113" i="15"/>
  <c r="AH120" i="15"/>
  <c r="AH111" i="15"/>
  <c r="AH36" i="15"/>
  <c r="AH109" i="15"/>
  <c r="AH110" i="15"/>
  <c r="AH126" i="15"/>
  <c r="AH112" i="15"/>
  <c r="V200" i="15"/>
  <c r="W196" i="15" s="1"/>
  <c r="R26" i="14"/>
  <c r="N26" i="14"/>
  <c r="BG26" i="14"/>
  <c r="BF26" i="14"/>
  <c r="AE26" i="14"/>
  <c r="AY26" i="14"/>
  <c r="AD26" i="14"/>
  <c r="BC26" i="14"/>
  <c r="AN26" i="14"/>
  <c r="AT26" i="14"/>
  <c r="L26" i="14"/>
  <c r="AG26" i="14"/>
  <c r="AA26" i="14"/>
  <c r="AF26" i="14"/>
  <c r="AH26" i="14"/>
  <c r="U26" i="14"/>
  <c r="AC26" i="14"/>
  <c r="BA26" i="14"/>
  <c r="AQ26" i="14"/>
  <c r="Q26" i="14"/>
  <c r="AV26" i="14"/>
  <c r="M26" i="14"/>
  <c r="BE26" i="14"/>
  <c r="AO26" i="14"/>
  <c r="O26" i="14"/>
  <c r="W26" i="14"/>
  <c r="AR26" i="14"/>
  <c r="P26" i="14"/>
  <c r="S26" i="14"/>
  <c r="AI26" i="14"/>
  <c r="AP26" i="14"/>
  <c r="AB26" i="14"/>
  <c r="BH26" i="14"/>
  <c r="BD26" i="14"/>
  <c r="V26" i="14"/>
  <c r="Z26" i="14"/>
  <c r="T26" i="14"/>
  <c r="AK26" i="14"/>
  <c r="AM26" i="14"/>
  <c r="AW26" i="14"/>
  <c r="AJ26" i="14"/>
  <c r="X26" i="14"/>
  <c r="AU26" i="14"/>
  <c r="AZ26" i="14"/>
  <c r="AS26" i="14"/>
  <c r="AX26" i="14"/>
  <c r="Y26" i="14"/>
  <c r="AL26" i="14"/>
  <c r="BB26" i="14"/>
  <c r="AH46" i="25"/>
  <c r="AH52" i="25"/>
  <c r="AH47" i="25"/>
  <c r="U182" i="15"/>
  <c r="V175" i="15" s="1"/>
  <c r="U167" i="15"/>
  <c r="U204" i="15" s="1"/>
  <c r="U207" i="15" s="1"/>
  <c r="U224" i="15" s="1"/>
  <c r="U272" i="15" s="1"/>
  <c r="AD198" i="15"/>
  <c r="AD192" i="15"/>
  <c r="AD194" i="15" s="1"/>
  <c r="AE191" i="15" s="1"/>
  <c r="AH48" i="25"/>
  <c r="AH37" i="15"/>
  <c r="AH35" i="24" s="1"/>
  <c r="AJ36" i="1"/>
  <c r="AK35" i="1"/>
  <c r="AI224" i="1"/>
  <c r="AI262" i="1"/>
  <c r="AI50" i="29" s="1"/>
  <c r="AI24" i="15"/>
  <c r="AI20" i="25"/>
  <c r="AI24" i="16"/>
  <c r="AI22" i="22"/>
  <c r="AH44" i="22" s="1"/>
  <c r="AH45" i="22" s="1"/>
  <c r="AI20" i="24"/>
  <c r="AF51" i="24"/>
  <c r="AH33" i="24"/>
  <c r="AH34" i="24"/>
  <c r="AG127" i="15"/>
  <c r="AG137" i="15" s="1"/>
  <c r="V45" i="29"/>
  <c r="AI40" i="15" l="1"/>
  <c r="AI35" i="15"/>
  <c r="AI34" i="16"/>
  <c r="AI42" i="16"/>
  <c r="AE198" i="15"/>
  <c r="AF152" i="15"/>
  <c r="AF150" i="15"/>
  <c r="AF189" i="15" s="1"/>
  <c r="AF198" i="15" s="1"/>
  <c r="AF151" i="15"/>
  <c r="AF223" i="15" s="1"/>
  <c r="AF271" i="15" s="1"/>
  <c r="AF149" i="15"/>
  <c r="AF177" i="15" s="1"/>
  <c r="AF179" i="15" s="1"/>
  <c r="AH114" i="15"/>
  <c r="AH121" i="15"/>
  <c r="AH135" i="15" s="1"/>
  <c r="AG138" i="15"/>
  <c r="AG148" i="15" s="1"/>
  <c r="AG163" i="15" s="1"/>
  <c r="AG165" i="15" s="1"/>
  <c r="U168" i="15"/>
  <c r="V161" i="15" s="1"/>
  <c r="V164" i="15" s="1"/>
  <c r="AH222" i="15"/>
  <c r="AH270" i="15" s="1"/>
  <c r="BJ26" i="14"/>
  <c r="AI33" i="24"/>
  <c r="AI34" i="24"/>
  <c r="V178" i="15"/>
  <c r="V180" i="15"/>
  <c r="AI47" i="25"/>
  <c r="AI52" i="25"/>
  <c r="AI46" i="25"/>
  <c r="AK36" i="1"/>
  <c r="AL35" i="1"/>
  <c r="AI125" i="15"/>
  <c r="AI124" i="15"/>
  <c r="AI136" i="15" s="1"/>
  <c r="AI211" i="15" s="1"/>
  <c r="AI213" i="15" s="1"/>
  <c r="AI118" i="15"/>
  <c r="AI129" i="15"/>
  <c r="AI113" i="15"/>
  <c r="AI126" i="15"/>
  <c r="AI116" i="15"/>
  <c r="AI112" i="15"/>
  <c r="AI111" i="15"/>
  <c r="AI36" i="15"/>
  <c r="AI109" i="15"/>
  <c r="AI123" i="15"/>
  <c r="AI120" i="15"/>
  <c r="AI110" i="15"/>
  <c r="AI117" i="15"/>
  <c r="AI119" i="15"/>
  <c r="AI48" i="25"/>
  <c r="AI37" i="15"/>
  <c r="AI35" i="24" s="1"/>
  <c r="W199" i="15"/>
  <c r="W206" i="15" s="1"/>
  <c r="AH127" i="15"/>
  <c r="AH137" i="15" s="1"/>
  <c r="AH36" i="24"/>
  <c r="V89" i="29"/>
  <c r="V94" i="29" s="1"/>
  <c r="V96" i="29" s="1"/>
  <c r="V49" i="29" s="1"/>
  <c r="V48" i="29"/>
  <c r="AE194" i="15"/>
  <c r="AF191" i="15" s="1"/>
  <c r="AJ224" i="1"/>
  <c r="AJ20" i="24"/>
  <c r="AJ24" i="16"/>
  <c r="AJ22" i="22"/>
  <c r="AI44" i="22" s="1"/>
  <c r="AI45" i="22" s="1"/>
  <c r="AJ24" i="15"/>
  <c r="AJ262" i="1"/>
  <c r="AJ50" i="29" s="1"/>
  <c r="AJ20" i="25"/>
  <c r="AG151" i="15" l="1"/>
  <c r="AG223" i="15" s="1"/>
  <c r="AG271" i="15" s="1"/>
  <c r="AG152" i="15"/>
  <c r="AJ40" i="15"/>
  <c r="AJ35" i="15"/>
  <c r="AG150" i="15"/>
  <c r="AG189" i="15" s="1"/>
  <c r="AG198" i="15" s="1"/>
  <c r="AJ34" i="16"/>
  <c r="AJ48" i="25" s="1"/>
  <c r="AJ42" i="16"/>
  <c r="AJ52" i="25" s="1"/>
  <c r="V166" i="15"/>
  <c r="V167" i="15" s="1"/>
  <c r="V204" i="15" s="1"/>
  <c r="AG149" i="15"/>
  <c r="AG177" i="15" s="1"/>
  <c r="AG179" i="15" s="1"/>
  <c r="AF192" i="15"/>
  <c r="AF194" i="15" s="1"/>
  <c r="AG191" i="15" s="1"/>
  <c r="AI114" i="15"/>
  <c r="AI121" i="15"/>
  <c r="AI135" i="15" s="1"/>
  <c r="AI127" i="15"/>
  <c r="AI137" i="15" s="1"/>
  <c r="AK20" i="24"/>
  <c r="AK20" i="25"/>
  <c r="AK224" i="1"/>
  <c r="AK22" i="22"/>
  <c r="AJ44" i="22" s="1"/>
  <c r="AJ45" i="22" s="1"/>
  <c r="AK24" i="15"/>
  <c r="AK262" i="1"/>
  <c r="AK50" i="29" s="1"/>
  <c r="AK24" i="16"/>
  <c r="AI222" i="15"/>
  <c r="AI270" i="15" s="1"/>
  <c r="AI36" i="24"/>
  <c r="AH51" i="24"/>
  <c r="AJ37" i="15"/>
  <c r="AJ35" i="24" s="1"/>
  <c r="AJ46" i="25"/>
  <c r="AJ47" i="25"/>
  <c r="AJ36" i="15"/>
  <c r="AJ110" i="15"/>
  <c r="AJ125" i="15"/>
  <c r="AJ111" i="15"/>
  <c r="AJ117" i="15"/>
  <c r="AJ113" i="15"/>
  <c r="AJ112" i="15"/>
  <c r="AJ118" i="15"/>
  <c r="AJ119" i="15"/>
  <c r="AJ120" i="15"/>
  <c r="AJ123" i="15"/>
  <c r="AJ116" i="15"/>
  <c r="AJ109" i="15"/>
  <c r="AJ126" i="15"/>
  <c r="AJ129" i="15"/>
  <c r="AJ124" i="15"/>
  <c r="AJ136" i="15" s="1"/>
  <c r="AJ211" i="15" s="1"/>
  <c r="AJ213" i="15" s="1"/>
  <c r="AJ33" i="24"/>
  <c r="AJ34" i="24"/>
  <c r="AH138" i="15"/>
  <c r="W200" i="15"/>
  <c r="X196" i="15" s="1"/>
  <c r="V181" i="15"/>
  <c r="V182" i="15" s="1"/>
  <c r="W175" i="15" s="1"/>
  <c r="V51" i="29"/>
  <c r="V52" i="29" s="1"/>
  <c r="AL36" i="1"/>
  <c r="AM35" i="1"/>
  <c r="AG192" i="15" l="1"/>
  <c r="AK40" i="15"/>
  <c r="AK35" i="15"/>
  <c r="AK42" i="16"/>
  <c r="AK34" i="16"/>
  <c r="AJ121" i="15"/>
  <c r="AJ114" i="15"/>
  <c r="V168" i="15"/>
  <c r="W161" i="15" s="1"/>
  <c r="AJ127" i="15"/>
  <c r="AJ137" i="15" s="1"/>
  <c r="AI138" i="15"/>
  <c r="AI148" i="15" s="1"/>
  <c r="AI163" i="15" s="1"/>
  <c r="AI165" i="15" s="1"/>
  <c r="W178" i="15"/>
  <c r="W180" i="15"/>
  <c r="AJ135" i="15"/>
  <c r="AL224" i="1"/>
  <c r="AL20" i="25"/>
  <c r="AL262" i="1"/>
  <c r="AL50" i="29" s="1"/>
  <c r="AL24" i="15"/>
  <c r="AL22" i="22"/>
  <c r="AK44" i="22" s="1"/>
  <c r="AK45" i="22" s="1"/>
  <c r="AL20" i="24"/>
  <c r="AL24" i="16"/>
  <c r="AJ138" i="15"/>
  <c r="V101" i="29"/>
  <c r="J27" i="14" a="1"/>
  <c r="J27" i="14" s="1"/>
  <c r="V59" i="29"/>
  <c r="AI51" i="24"/>
  <c r="AG194" i="15"/>
  <c r="AH191" i="15" s="1"/>
  <c r="AK37" i="15"/>
  <c r="AK35" i="24" s="1"/>
  <c r="AN35" i="1"/>
  <c r="AM36" i="1"/>
  <c r="AH149" i="15"/>
  <c r="AH177" i="15" s="1"/>
  <c r="AH179" i="15" s="1"/>
  <c r="AH148" i="15"/>
  <c r="AH163" i="15" s="1"/>
  <c r="AH165" i="15" s="1"/>
  <c r="AH151" i="15"/>
  <c r="AH223" i="15" s="1"/>
  <c r="AH271" i="15" s="1"/>
  <c r="AH150" i="15"/>
  <c r="AH189" i="15" s="1"/>
  <c r="AH152" i="15"/>
  <c r="V205" i="15"/>
  <c r="V207" i="15" s="1"/>
  <c r="V224" i="15" s="1"/>
  <c r="V272" i="15" s="1"/>
  <c r="AK48" i="25"/>
  <c r="AK52" i="25"/>
  <c r="AK47" i="25"/>
  <c r="AK46" i="25"/>
  <c r="W45" i="29"/>
  <c r="X199" i="15"/>
  <c r="X206" i="15" s="1"/>
  <c r="AJ36" i="24"/>
  <c r="W164" i="15"/>
  <c r="W166" i="15"/>
  <c r="AK109" i="15"/>
  <c r="AK126" i="15"/>
  <c r="AK119" i="15"/>
  <c r="AK124" i="15"/>
  <c r="AK136" i="15" s="1"/>
  <c r="AK211" i="15" s="1"/>
  <c r="AK213" i="15" s="1"/>
  <c r="AK125" i="15"/>
  <c r="AK120" i="15"/>
  <c r="AK111" i="15"/>
  <c r="AK110" i="15"/>
  <c r="AK118" i="15"/>
  <c r="AK117" i="15"/>
  <c r="AK113" i="15"/>
  <c r="AK129" i="15"/>
  <c r="AK112" i="15"/>
  <c r="AK123" i="15"/>
  <c r="AK116" i="15"/>
  <c r="AK121" i="15" s="1"/>
  <c r="AK36" i="15"/>
  <c r="AJ222" i="15"/>
  <c r="AJ270" i="15" s="1"/>
  <c r="AK33" i="24"/>
  <c r="AK34" i="24"/>
  <c r="AL40" i="15" l="1"/>
  <c r="AL35" i="15"/>
  <c r="AK114" i="15"/>
  <c r="AL42" i="16"/>
  <c r="AL34" i="16"/>
  <c r="AL48" i="25" s="1"/>
  <c r="AI151" i="15"/>
  <c r="AI223" i="15" s="1"/>
  <c r="AI271" i="15" s="1"/>
  <c r="AI152" i="15"/>
  <c r="AI150" i="15"/>
  <c r="AI189" i="15" s="1"/>
  <c r="AI192" i="15" s="1"/>
  <c r="AI149" i="15"/>
  <c r="AI177" i="15" s="1"/>
  <c r="AI179" i="15" s="1"/>
  <c r="AJ148" i="15"/>
  <c r="AJ163" i="15" s="1"/>
  <c r="AJ165" i="15" s="1"/>
  <c r="AJ149" i="15"/>
  <c r="AJ177" i="15" s="1"/>
  <c r="AJ179" i="15" s="1"/>
  <c r="AJ151" i="15"/>
  <c r="AJ223" i="15" s="1"/>
  <c r="AJ271" i="15" s="1"/>
  <c r="AJ150" i="15"/>
  <c r="AJ189" i="15" s="1"/>
  <c r="AJ152" i="15"/>
  <c r="AM20" i="24"/>
  <c r="AM262" i="1"/>
  <c r="AM50" i="29" s="1"/>
  <c r="AM24" i="15"/>
  <c r="AM224" i="1"/>
  <c r="AM24" i="16"/>
  <c r="AM22" i="22"/>
  <c r="AL44" i="22" s="1"/>
  <c r="AL45" i="22" s="1"/>
  <c r="AM20" i="25"/>
  <c r="AL37" i="15"/>
  <c r="AL35" i="24" s="1"/>
  <c r="W181" i="15"/>
  <c r="W182" i="15" s="1"/>
  <c r="X175" i="15" s="1"/>
  <c r="W167" i="15"/>
  <c r="W204" i="15" s="1"/>
  <c r="AK135" i="15"/>
  <c r="BF27" i="14"/>
  <c r="AE27" i="14"/>
  <c r="V27" i="14"/>
  <c r="AV27" i="14"/>
  <c r="AO27" i="14"/>
  <c r="AK27" i="14"/>
  <c r="AR27" i="14"/>
  <c r="AB27" i="14"/>
  <c r="AA27" i="14"/>
  <c r="AM27" i="14"/>
  <c r="N27" i="14"/>
  <c r="AQ27" i="14"/>
  <c r="S27" i="14"/>
  <c r="AZ27" i="14"/>
  <c r="X27" i="14"/>
  <c r="AT27" i="14"/>
  <c r="AY27" i="14"/>
  <c r="AP27" i="14"/>
  <c r="BD27" i="14"/>
  <c r="L27" i="14"/>
  <c r="AJ27" i="14"/>
  <c r="AF27" i="14"/>
  <c r="BA27" i="14"/>
  <c r="AS27" i="14"/>
  <c r="AI27" i="14"/>
  <c r="BG27" i="14"/>
  <c r="BB27" i="14"/>
  <c r="O27" i="14"/>
  <c r="BH27" i="14"/>
  <c r="R27" i="14"/>
  <c r="AU27" i="14"/>
  <c r="BC27" i="14"/>
  <c r="P27" i="14"/>
  <c r="Y27" i="14"/>
  <c r="T27" i="14"/>
  <c r="AH27" i="14"/>
  <c r="U27" i="14"/>
  <c r="AD27" i="14"/>
  <c r="AG27" i="14"/>
  <c r="AN27" i="14"/>
  <c r="Q27" i="14"/>
  <c r="AL27" i="14"/>
  <c r="AX27" i="14"/>
  <c r="BE27" i="14"/>
  <c r="M27" i="14"/>
  <c r="AC27" i="14"/>
  <c r="AW27" i="14"/>
  <c r="W27" i="14"/>
  <c r="Z27" i="14"/>
  <c r="AL47" i="25"/>
  <c r="AL52" i="25"/>
  <c r="AL46" i="25"/>
  <c r="AK222" i="15"/>
  <c r="AK270" i="15" s="1"/>
  <c r="AO35" i="1"/>
  <c r="AN36" i="1"/>
  <c r="X200" i="15"/>
  <c r="Y196" i="15" s="1"/>
  <c r="AL33" i="24"/>
  <c r="AL34" i="24"/>
  <c r="AL112" i="15"/>
  <c r="AL125" i="15"/>
  <c r="AL118" i="15"/>
  <c r="AL111" i="15"/>
  <c r="AL109" i="15"/>
  <c r="AL123" i="15"/>
  <c r="AL124" i="15"/>
  <c r="AL136" i="15" s="1"/>
  <c r="AL211" i="15" s="1"/>
  <c r="AL213" i="15" s="1"/>
  <c r="AL120" i="15"/>
  <c r="AL129" i="15"/>
  <c r="AL110" i="15"/>
  <c r="AL113" i="15"/>
  <c r="AL36" i="15"/>
  <c r="AL116" i="15"/>
  <c r="AL119" i="15"/>
  <c r="AL126" i="15"/>
  <c r="AL117" i="15"/>
  <c r="AH198" i="15"/>
  <c r="AH192" i="15"/>
  <c r="AH194" i="15" s="1"/>
  <c r="AI191" i="15" s="1"/>
  <c r="AK36" i="24"/>
  <c r="AJ51" i="24"/>
  <c r="AK127" i="15"/>
  <c r="AK137" i="15" s="1"/>
  <c r="W48" i="29"/>
  <c r="W89" i="29"/>
  <c r="W94" i="29" s="1"/>
  <c r="W96" i="29" s="1"/>
  <c r="W49" i="29" s="1"/>
  <c r="AM40" i="15" l="1"/>
  <c r="AM35" i="15"/>
  <c r="AI198" i="15"/>
  <c r="AL114" i="15"/>
  <c r="AL222" i="15" s="1"/>
  <c r="AL270" i="15" s="1"/>
  <c r="AM42" i="16"/>
  <c r="AM52" i="25" s="1"/>
  <c r="AM34" i="16"/>
  <c r="AM48" i="25" s="1"/>
  <c r="AL121" i="15"/>
  <c r="AL135" i="15" s="1"/>
  <c r="AI194" i="15"/>
  <c r="AJ191" i="15" s="1"/>
  <c r="W205" i="15"/>
  <c r="W207" i="15" s="1"/>
  <c r="W224" i="15" s="1"/>
  <c r="W272" i="15" s="1"/>
  <c r="Y199" i="15"/>
  <c r="Y206" i="15" s="1"/>
  <c r="AN224" i="1"/>
  <c r="AN22" i="22"/>
  <c r="AM44" i="22" s="1"/>
  <c r="AM45" i="22" s="1"/>
  <c r="AN20" i="25"/>
  <c r="AN20" i="24"/>
  <c r="AN262" i="1"/>
  <c r="AN50" i="29" s="1"/>
  <c r="AN24" i="16"/>
  <c r="AN24" i="15"/>
  <c r="W168" i="15"/>
  <c r="X161" i="15" s="1"/>
  <c r="AP35" i="1"/>
  <c r="AO36" i="1"/>
  <c r="X178" i="15"/>
  <c r="X180" i="15"/>
  <c r="AM46" i="25"/>
  <c r="AM47" i="25"/>
  <c r="AM37" i="15"/>
  <c r="AM35" i="24" s="1"/>
  <c r="AM109" i="15"/>
  <c r="AM111" i="15"/>
  <c r="AM120" i="15"/>
  <c r="AM110" i="15"/>
  <c r="AM124" i="15"/>
  <c r="AM136" i="15" s="1"/>
  <c r="AM211" i="15" s="1"/>
  <c r="AM213" i="15" s="1"/>
  <c r="AM116" i="15"/>
  <c r="AM36" i="15"/>
  <c r="AM117" i="15"/>
  <c r="AM126" i="15"/>
  <c r="AM129" i="15"/>
  <c r="AM125" i="15"/>
  <c r="AM113" i="15"/>
  <c r="AM118" i="15"/>
  <c r="AM119" i="15"/>
  <c r="AM112" i="15"/>
  <c r="AM123" i="15"/>
  <c r="AM33" i="24"/>
  <c r="AM34" i="24"/>
  <c r="AJ198" i="15"/>
  <c r="AJ192" i="15"/>
  <c r="AK51" i="24"/>
  <c r="W51" i="29"/>
  <c r="AK138" i="15"/>
  <c r="AL127" i="15"/>
  <c r="AL137" i="15" s="1"/>
  <c r="AL36" i="24"/>
  <c r="BJ27" i="14"/>
  <c r="AN40" i="15" l="1"/>
  <c r="AN35" i="15"/>
  <c r="AN42" i="16"/>
  <c r="AN52" i="25" s="1"/>
  <c r="AN34" i="16"/>
  <c r="AJ194" i="15"/>
  <c r="AK191" i="15" s="1"/>
  <c r="AM121" i="15"/>
  <c r="AM114" i="15"/>
  <c r="AM222" i="15" s="1"/>
  <c r="AM270" i="15" s="1"/>
  <c r="AM127" i="15"/>
  <c r="AM137" i="15" s="1"/>
  <c r="AO24" i="15"/>
  <c r="AO20" i="24"/>
  <c r="AO24" i="16"/>
  <c r="AO262" i="1"/>
  <c r="AO50" i="29" s="1"/>
  <c r="AO22" i="22"/>
  <c r="AN44" i="22" s="1"/>
  <c r="AN45" i="22" s="1"/>
  <c r="AO20" i="25"/>
  <c r="AO224" i="1"/>
  <c r="AM135" i="15"/>
  <c r="X166" i="15"/>
  <c r="X164" i="15"/>
  <c r="AL51" i="24"/>
  <c r="AL138" i="15"/>
  <c r="AK149" i="15"/>
  <c r="AK177" i="15" s="1"/>
  <c r="AK179" i="15" s="1"/>
  <c r="AK148" i="15"/>
  <c r="AK163" i="15" s="1"/>
  <c r="AK165" i="15" s="1"/>
  <c r="AK151" i="15"/>
  <c r="AK223" i="15" s="1"/>
  <c r="AK271" i="15" s="1"/>
  <c r="AK150" i="15"/>
  <c r="AK189" i="15" s="1"/>
  <c r="AK152" i="15"/>
  <c r="AN120" i="15"/>
  <c r="AN129" i="15"/>
  <c r="AN116" i="15"/>
  <c r="AN109" i="15"/>
  <c r="AN124" i="15"/>
  <c r="AN136" i="15" s="1"/>
  <c r="AN211" i="15" s="1"/>
  <c r="AN213" i="15" s="1"/>
  <c r="AN36" i="15"/>
  <c r="AN110" i="15"/>
  <c r="AN123" i="15"/>
  <c r="AN126" i="15"/>
  <c r="AN112" i="15"/>
  <c r="AN118" i="15"/>
  <c r="AN113" i="15"/>
  <c r="AN125" i="15"/>
  <c r="AN111" i="15"/>
  <c r="AN117" i="15"/>
  <c r="AN119" i="15"/>
  <c r="AN33" i="24"/>
  <c r="AN34" i="24"/>
  <c r="AQ35" i="1"/>
  <c r="AP36" i="1"/>
  <c r="AN47" i="25"/>
  <c r="AN46" i="25"/>
  <c r="W101" i="29"/>
  <c r="W59" i="29"/>
  <c r="J28" i="14" a="1"/>
  <c r="J28" i="14" s="1"/>
  <c r="W52" i="29"/>
  <c r="AM36" i="24"/>
  <c r="Y200" i="15"/>
  <c r="Z196" i="15" s="1"/>
  <c r="X181" i="15"/>
  <c r="X182" i="15" s="1"/>
  <c r="Y175" i="15" s="1"/>
  <c r="AN37" i="15"/>
  <c r="AN35" i="24" s="1"/>
  <c r="AN48" i="25"/>
  <c r="AO40" i="15" l="1"/>
  <c r="AO35" i="15"/>
  <c r="AO42" i="16"/>
  <c r="AO34" i="16"/>
  <c r="AO48" i="25" s="1"/>
  <c r="AN114" i="15"/>
  <c r="AN222" i="15" s="1"/>
  <c r="AN270" i="15" s="1"/>
  <c r="AN121" i="15"/>
  <c r="AN135" i="15" s="1"/>
  <c r="X205" i="15"/>
  <c r="AN36" i="24"/>
  <c r="AN51" i="24" s="1"/>
  <c r="Y180" i="15"/>
  <c r="Y178" i="15"/>
  <c r="AK198" i="15"/>
  <c r="AK192" i="15"/>
  <c r="AK194" i="15" s="1"/>
  <c r="AL191" i="15" s="1"/>
  <c r="Z199" i="15"/>
  <c r="Z206" i="15" s="1"/>
  <c r="AQ36" i="1"/>
  <c r="AR35" i="1"/>
  <c r="AL148" i="15"/>
  <c r="AL163" i="15" s="1"/>
  <c r="AL165" i="15" s="1"/>
  <c r="AL149" i="15"/>
  <c r="AL177" i="15" s="1"/>
  <c r="AL179" i="15" s="1"/>
  <c r="AL152" i="15"/>
  <c r="AL151" i="15"/>
  <c r="AL223" i="15" s="1"/>
  <c r="AL271" i="15" s="1"/>
  <c r="AL150" i="15"/>
  <c r="AL189" i="15" s="1"/>
  <c r="X45" i="29"/>
  <c r="AM28" i="14"/>
  <c r="AK28" i="14"/>
  <c r="X28" i="14"/>
  <c r="O28" i="14"/>
  <c r="AE28" i="14"/>
  <c r="AC28" i="14"/>
  <c r="AZ28" i="14"/>
  <c r="AP28" i="14"/>
  <c r="AN28" i="14"/>
  <c r="AY28" i="14"/>
  <c r="W28" i="14"/>
  <c r="AQ28" i="14"/>
  <c r="BC28" i="14"/>
  <c r="BD28" i="14"/>
  <c r="AA28" i="14"/>
  <c r="AV28" i="14"/>
  <c r="AU28" i="14"/>
  <c r="AG28" i="14"/>
  <c r="BE28" i="14"/>
  <c r="BG28" i="14"/>
  <c r="R28" i="14"/>
  <c r="AW28" i="14"/>
  <c r="M28" i="14"/>
  <c r="AB28" i="14"/>
  <c r="AO28" i="14"/>
  <c r="L28" i="14"/>
  <c r="V28" i="14"/>
  <c r="S28" i="14"/>
  <c r="BH28" i="14"/>
  <c r="U28" i="14"/>
  <c r="Q28" i="14"/>
  <c r="BB28" i="14"/>
  <c r="AD28" i="14"/>
  <c r="AL28" i="14"/>
  <c r="AI28" i="14"/>
  <c r="BF28" i="14"/>
  <c r="AF28" i="14"/>
  <c r="Z28" i="14"/>
  <c r="Y28" i="14"/>
  <c r="AR28" i="14"/>
  <c r="T28" i="14"/>
  <c r="AH28" i="14"/>
  <c r="AX28" i="14"/>
  <c r="P28" i="14"/>
  <c r="AJ28" i="14"/>
  <c r="AS28" i="14"/>
  <c r="N28" i="14"/>
  <c r="BA28" i="14"/>
  <c r="AT28" i="14"/>
  <c r="AM51" i="24"/>
  <c r="X167" i="15"/>
  <c r="X204" i="15" s="1"/>
  <c r="AO109" i="15"/>
  <c r="AO117" i="15"/>
  <c r="AO116" i="15"/>
  <c r="AO118" i="15"/>
  <c r="AO111" i="15"/>
  <c r="AO120" i="15"/>
  <c r="AO123" i="15"/>
  <c r="AO125" i="15"/>
  <c r="AO112" i="15"/>
  <c r="AO129" i="15"/>
  <c r="AO119" i="15"/>
  <c r="AO110" i="15"/>
  <c r="AO124" i="15"/>
  <c r="AO136" i="15" s="1"/>
  <c r="AO211" i="15" s="1"/>
  <c r="AO213" i="15" s="1"/>
  <c r="AO36" i="15"/>
  <c r="AO126" i="15"/>
  <c r="AO113" i="15"/>
  <c r="AO37" i="15"/>
  <c r="AO35" i="24" s="1"/>
  <c r="AM138" i="15"/>
  <c r="AN127" i="15"/>
  <c r="AN137" i="15" s="1"/>
  <c r="AO46" i="25"/>
  <c r="AO47" i="25"/>
  <c r="AO52" i="25"/>
  <c r="AO33" i="24"/>
  <c r="AO34" i="24"/>
  <c r="AP224" i="1"/>
  <c r="AP24" i="16"/>
  <c r="AP262" i="1"/>
  <c r="AP50" i="29" s="1"/>
  <c r="AP20" i="24"/>
  <c r="AP24" i="15"/>
  <c r="AP20" i="25"/>
  <c r="AP22" i="22"/>
  <c r="AO44" i="22" s="1"/>
  <c r="AO45" i="22" s="1"/>
  <c r="AP40" i="15" l="1"/>
  <c r="AP35" i="15"/>
  <c r="AP42" i="16"/>
  <c r="AP34" i="16"/>
  <c r="X207" i="15"/>
  <c r="X224" i="15" s="1"/>
  <c r="X272" i="15" s="1"/>
  <c r="AO121" i="15"/>
  <c r="AO135" i="15" s="1"/>
  <c r="AO114" i="15"/>
  <c r="AO222" i="15" s="1"/>
  <c r="AO270" i="15" s="1"/>
  <c r="AO36" i="24"/>
  <c r="AO51" i="24" s="1"/>
  <c r="X168" i="15"/>
  <c r="Y161" i="15" s="1"/>
  <c r="Y166" i="15" s="1"/>
  <c r="X48" i="29"/>
  <c r="X89" i="29"/>
  <c r="X94" i="29" s="1"/>
  <c r="X96" i="29" s="1"/>
  <c r="X49" i="29" s="1"/>
  <c r="AL198" i="15"/>
  <c r="AL192" i="15"/>
  <c r="AL194" i="15" s="1"/>
  <c r="AM191" i="15" s="1"/>
  <c r="AO127" i="15"/>
  <c r="AO137" i="15" s="1"/>
  <c r="AR36" i="1"/>
  <c r="AS35" i="1"/>
  <c r="AQ24" i="16"/>
  <c r="AQ224" i="1"/>
  <c r="AQ24" i="15"/>
  <c r="AQ262" i="1"/>
  <c r="AQ50" i="29" s="1"/>
  <c r="AQ20" i="24"/>
  <c r="AQ22" i="22"/>
  <c r="AP44" i="22" s="1"/>
  <c r="AP45" i="22" s="1"/>
  <c r="AQ20" i="25"/>
  <c r="AN138" i="15"/>
  <c r="Z200" i="15"/>
  <c r="AA196" i="15" s="1"/>
  <c r="AM148" i="15"/>
  <c r="AM163" i="15" s="1"/>
  <c r="AM165" i="15" s="1"/>
  <c r="AM149" i="15"/>
  <c r="AM177" i="15" s="1"/>
  <c r="AM179" i="15" s="1"/>
  <c r="AM150" i="15"/>
  <c r="AM189" i="15" s="1"/>
  <c r="AM152" i="15"/>
  <c r="AM151" i="15"/>
  <c r="AM223" i="15" s="1"/>
  <c r="AM271" i="15" s="1"/>
  <c r="AP52" i="25"/>
  <c r="AP46" i="25"/>
  <c r="AP47" i="25"/>
  <c r="AP33" i="24"/>
  <c r="AP34" i="24"/>
  <c r="BJ28" i="14"/>
  <c r="AP112" i="15"/>
  <c r="AP109" i="15"/>
  <c r="AP125" i="15"/>
  <c r="AP110" i="15"/>
  <c r="AP126" i="15"/>
  <c r="AP117" i="15"/>
  <c r="AP120" i="15"/>
  <c r="AP36" i="15"/>
  <c r="AP111" i="15"/>
  <c r="AP116" i="15"/>
  <c r="AP118" i="15"/>
  <c r="AP123" i="15"/>
  <c r="AP119" i="15"/>
  <c r="AP129" i="15"/>
  <c r="AP113" i="15"/>
  <c r="AP124" i="15"/>
  <c r="AP136" i="15" s="1"/>
  <c r="AP211" i="15" s="1"/>
  <c r="AP213" i="15" s="1"/>
  <c r="Y181" i="15"/>
  <c r="Y182" i="15" s="1"/>
  <c r="Z175" i="15" s="1"/>
  <c r="AP48" i="25"/>
  <c r="AP37" i="15"/>
  <c r="AP35" i="24" s="1"/>
  <c r="AQ40" i="15" l="1"/>
  <c r="AQ35" i="15"/>
  <c r="AQ42" i="16"/>
  <c r="AQ34" i="16"/>
  <c r="AP121" i="15"/>
  <c r="Y205" i="15"/>
  <c r="Y164" i="15"/>
  <c r="AP114" i="15"/>
  <c r="AP36" i="24"/>
  <c r="Z178" i="15"/>
  <c r="Z180" i="15"/>
  <c r="AQ52" i="25"/>
  <c r="AQ47" i="25"/>
  <c r="AQ46" i="25"/>
  <c r="AQ48" i="25"/>
  <c r="AP51" i="24"/>
  <c r="AQ33" i="24"/>
  <c r="AQ34" i="24"/>
  <c r="AP127" i="15"/>
  <c r="AP137" i="15" s="1"/>
  <c r="AA199" i="15"/>
  <c r="AA206" i="15" s="1"/>
  <c r="AN148" i="15"/>
  <c r="AN163" i="15" s="1"/>
  <c r="AN165" i="15" s="1"/>
  <c r="AN149" i="15"/>
  <c r="AN177" i="15" s="1"/>
  <c r="AN179" i="15" s="1"/>
  <c r="AN152" i="15"/>
  <c r="AN151" i="15"/>
  <c r="AN223" i="15" s="1"/>
  <c r="AN271" i="15" s="1"/>
  <c r="AN150" i="15"/>
  <c r="AN189" i="15" s="1"/>
  <c r="AQ120" i="15"/>
  <c r="AQ126" i="15"/>
  <c r="AQ36" i="15"/>
  <c r="AQ112" i="15"/>
  <c r="AQ125" i="15"/>
  <c r="AQ124" i="15"/>
  <c r="AQ136" i="15" s="1"/>
  <c r="AQ211" i="15" s="1"/>
  <c r="AQ213" i="15" s="1"/>
  <c r="AQ119" i="15"/>
  <c r="AQ113" i="15"/>
  <c r="AQ123" i="15"/>
  <c r="AQ109" i="15"/>
  <c r="AQ118" i="15"/>
  <c r="AQ116" i="15"/>
  <c r="AQ111" i="15"/>
  <c r="AQ117" i="15"/>
  <c r="AQ110" i="15"/>
  <c r="AQ129" i="15"/>
  <c r="AP222" i="15"/>
  <c r="AP270" i="15" s="1"/>
  <c r="AP135" i="15"/>
  <c r="AR24" i="16"/>
  <c r="AR20" i="25"/>
  <c r="AR224" i="1"/>
  <c r="AR20" i="24"/>
  <c r="AR24" i="15"/>
  <c r="AR262" i="1"/>
  <c r="AR50" i="29" s="1"/>
  <c r="AR22" i="22"/>
  <c r="AQ44" i="22" s="1"/>
  <c r="AQ45" i="22" s="1"/>
  <c r="AQ37" i="15"/>
  <c r="AQ35" i="24" s="1"/>
  <c r="AS36" i="1"/>
  <c r="AT35" i="1"/>
  <c r="AO138" i="15"/>
  <c r="AM198" i="15"/>
  <c r="AM192" i="15"/>
  <c r="AM194" i="15" s="1"/>
  <c r="AN191" i="15" s="1"/>
  <c r="X51" i="29"/>
  <c r="X52" i="29" s="1"/>
  <c r="Y167" i="15"/>
  <c r="Y204" i="15" s="1"/>
  <c r="Y207" i="15" s="1"/>
  <c r="Y224" i="15" s="1"/>
  <c r="Y272" i="15" s="1"/>
  <c r="AR40" i="15" l="1"/>
  <c r="AR35" i="15"/>
  <c r="AR42" i="16"/>
  <c r="AR52" i="25" s="1"/>
  <c r="AR34" i="16"/>
  <c r="AQ127" i="15"/>
  <c r="AQ137" i="15" s="1"/>
  <c r="AQ121" i="15"/>
  <c r="AQ135" i="15" s="1"/>
  <c r="AQ114" i="15"/>
  <c r="AQ222" i="15" s="1"/>
  <c r="AQ270" i="15" s="1"/>
  <c r="Y168" i="15"/>
  <c r="Z161" i="15" s="1"/>
  <c r="Z164" i="15" s="1"/>
  <c r="AA200" i="15"/>
  <c r="AB196" i="15" s="1"/>
  <c r="AB199" i="15" s="1"/>
  <c r="AB206" i="15" s="1"/>
  <c r="Y45" i="29"/>
  <c r="AU35" i="1"/>
  <c r="AT36" i="1"/>
  <c r="AS24" i="16"/>
  <c r="AS224" i="1"/>
  <c r="AS20" i="24"/>
  <c r="AS262" i="1"/>
  <c r="AS50" i="29" s="1"/>
  <c r="AS24" i="15"/>
  <c r="AS20" i="25"/>
  <c r="AS22" i="22"/>
  <c r="AR44" i="22" s="1"/>
  <c r="AR45" i="22" s="1"/>
  <c r="X101" i="29"/>
  <c r="J29" i="14" a="1"/>
  <c r="J29" i="14" s="1"/>
  <c r="X59" i="29"/>
  <c r="AO148" i="15"/>
  <c r="AO163" i="15" s="1"/>
  <c r="AO165" i="15" s="1"/>
  <c r="AO149" i="15"/>
  <c r="AO177" i="15" s="1"/>
  <c r="AO179" i="15" s="1"/>
  <c r="AO150" i="15"/>
  <c r="AO189" i="15" s="1"/>
  <c r="AO151" i="15"/>
  <c r="AO223" i="15" s="1"/>
  <c r="AO271" i="15" s="1"/>
  <c r="AO152" i="15"/>
  <c r="AQ36" i="24"/>
  <c r="AR113" i="15"/>
  <c r="AR126" i="15"/>
  <c r="AR124" i="15"/>
  <c r="AR136" i="15" s="1"/>
  <c r="AR211" i="15" s="1"/>
  <c r="AR213" i="15" s="1"/>
  <c r="AR129" i="15"/>
  <c r="AR109" i="15"/>
  <c r="AR119" i="15"/>
  <c r="AR112" i="15"/>
  <c r="AR36" i="15"/>
  <c r="AR116" i="15"/>
  <c r="AR117" i="15"/>
  <c r="AR110" i="15"/>
  <c r="AR125" i="15"/>
  <c r="AR120" i="15"/>
  <c r="AR111" i="15"/>
  <c r="AR118" i="15"/>
  <c r="AR123" i="15"/>
  <c r="AR47" i="25"/>
  <c r="AR46" i="25"/>
  <c r="AP138" i="15"/>
  <c r="AR33" i="24"/>
  <c r="AR34" i="24"/>
  <c r="Z181" i="15"/>
  <c r="Z205" i="15" s="1"/>
  <c r="AR37" i="15"/>
  <c r="AR35" i="24" s="1"/>
  <c r="AR48" i="25"/>
  <c r="AN198" i="15"/>
  <c r="AN192" i="15"/>
  <c r="AN194" i="15" s="1"/>
  <c r="AO191" i="15" s="1"/>
  <c r="Z166" i="15" l="1"/>
  <c r="AS40" i="15"/>
  <c r="AS35" i="15"/>
  <c r="AS42" i="16"/>
  <c r="AS34" i="16"/>
  <c r="AR127" i="15"/>
  <c r="AR137" i="15" s="1"/>
  <c r="AR121" i="15"/>
  <c r="AR135" i="15" s="1"/>
  <c r="AR114" i="15"/>
  <c r="AR222" i="15" s="1"/>
  <c r="AR270" i="15" s="1"/>
  <c r="AQ138" i="15"/>
  <c r="AQ149" i="15" s="1"/>
  <c r="AQ177" i="15" s="1"/>
  <c r="AQ179" i="15" s="1"/>
  <c r="Z182" i="15"/>
  <c r="AA175" i="15" s="1"/>
  <c r="AA180" i="15" s="1"/>
  <c r="AR36" i="24"/>
  <c r="AR51" i="24" s="1"/>
  <c r="Z167" i="15"/>
  <c r="Z168" i="15" s="1"/>
  <c r="AA161" i="15" s="1"/>
  <c r="AP148" i="15"/>
  <c r="AP163" i="15" s="1"/>
  <c r="AP165" i="15" s="1"/>
  <c r="AP149" i="15"/>
  <c r="AP177" i="15" s="1"/>
  <c r="AP179" i="15" s="1"/>
  <c r="AP150" i="15"/>
  <c r="AP189" i="15" s="1"/>
  <c r="AP152" i="15"/>
  <c r="AP151" i="15"/>
  <c r="AP223" i="15" s="1"/>
  <c r="AP271" i="15" s="1"/>
  <c r="AS46" i="25"/>
  <c r="AS52" i="25"/>
  <c r="AS47" i="25"/>
  <c r="AS45" i="25"/>
  <c r="AS124" i="15"/>
  <c r="AS136" i="15" s="1"/>
  <c r="AS211" i="15" s="1"/>
  <c r="AS213" i="15" s="1"/>
  <c r="AS111" i="15"/>
  <c r="AS113" i="15"/>
  <c r="AS123" i="15"/>
  <c r="AS118" i="15"/>
  <c r="AS125" i="15"/>
  <c r="AS116" i="15"/>
  <c r="AS129" i="15"/>
  <c r="AS120" i="15"/>
  <c r="AS112" i="15"/>
  <c r="AS109" i="15"/>
  <c r="AS119" i="15"/>
  <c r="AS126" i="15"/>
  <c r="AS110" i="15"/>
  <c r="AS117" i="15"/>
  <c r="AS36" i="15"/>
  <c r="AS33" i="24"/>
  <c r="AS34" i="24"/>
  <c r="AS48" i="25"/>
  <c r="AS37" i="15"/>
  <c r="AS35" i="24" s="1"/>
  <c r="AT224" i="1"/>
  <c r="AT20" i="25"/>
  <c r="AT24" i="15"/>
  <c r="AT262" i="1"/>
  <c r="AT50" i="29" s="1"/>
  <c r="AT22" i="22"/>
  <c r="AS44" i="22" s="1"/>
  <c r="AS45" i="22" s="1"/>
  <c r="AT20" i="24"/>
  <c r="AT24" i="16"/>
  <c r="AO198" i="15"/>
  <c r="AO192" i="15"/>
  <c r="AO194" i="15" s="1"/>
  <c r="AP191" i="15" s="1"/>
  <c r="AL29" i="14"/>
  <c r="V29" i="14"/>
  <c r="P29" i="14"/>
  <c r="AG29" i="14"/>
  <c r="AF29" i="14"/>
  <c r="AJ29" i="14"/>
  <c r="Q29" i="14"/>
  <c r="AZ29" i="14"/>
  <c r="U29" i="14"/>
  <c r="AP29" i="14"/>
  <c r="BE29" i="14"/>
  <c r="AB29" i="14"/>
  <c r="AX29" i="14"/>
  <c r="AW29" i="14"/>
  <c r="S29" i="14"/>
  <c r="O29" i="14"/>
  <c r="AO29" i="14"/>
  <c r="W29" i="14"/>
  <c r="BC29" i="14"/>
  <c r="BG29" i="14"/>
  <c r="AN29" i="14"/>
  <c r="AU29" i="14"/>
  <c r="AM29" i="14"/>
  <c r="R29" i="14"/>
  <c r="Y29" i="14"/>
  <c r="BB29" i="14"/>
  <c r="AC29" i="14"/>
  <c r="AE29" i="14"/>
  <c r="X29" i="14"/>
  <c r="Z29" i="14"/>
  <c r="N29" i="14"/>
  <c r="AH29" i="14"/>
  <c r="AV29" i="14"/>
  <c r="AD29" i="14"/>
  <c r="AS29" i="14"/>
  <c r="L29" i="14"/>
  <c r="M29" i="14"/>
  <c r="BA29" i="14"/>
  <c r="T29" i="14"/>
  <c r="AY29" i="14"/>
  <c r="BF29" i="14"/>
  <c r="AA29" i="14"/>
  <c r="AK29" i="14"/>
  <c r="BD29" i="14"/>
  <c r="AI29" i="14"/>
  <c r="AT29" i="14"/>
  <c r="AR29" i="14"/>
  <c r="BH29" i="14"/>
  <c r="AQ29" i="14"/>
  <c r="AB200" i="15"/>
  <c r="AC196" i="15" s="1"/>
  <c r="Y89" i="29"/>
  <c r="Y94" i="29" s="1"/>
  <c r="Y96" i="29" s="1"/>
  <c r="Y49" i="29" s="1"/>
  <c r="Y48" i="29"/>
  <c r="AU36" i="1"/>
  <c r="AV35" i="1"/>
  <c r="AQ51" i="24"/>
  <c r="AT40" i="15" l="1"/>
  <c r="AT35" i="15"/>
  <c r="AT42" i="16"/>
  <c r="AT34" i="16"/>
  <c r="AR138" i="15"/>
  <c r="AR148" i="15" s="1"/>
  <c r="AR163" i="15" s="1"/>
  <c r="AR165" i="15" s="1"/>
  <c r="Z204" i="15"/>
  <c r="Z207" i="15" s="1"/>
  <c r="Z224" i="15" s="1"/>
  <c r="Z272" i="15" s="1"/>
  <c r="AQ151" i="15"/>
  <c r="AQ223" i="15" s="1"/>
  <c r="AQ271" i="15" s="1"/>
  <c r="AQ148" i="15"/>
  <c r="AQ163" i="15" s="1"/>
  <c r="AQ165" i="15" s="1"/>
  <c r="AQ152" i="15"/>
  <c r="AQ150" i="15"/>
  <c r="AQ189" i="15" s="1"/>
  <c r="AQ192" i="15" s="1"/>
  <c r="AA178" i="15"/>
  <c r="AS114" i="15"/>
  <c r="AS222" i="15" s="1"/>
  <c r="AS270" i="15" s="1"/>
  <c r="AS121" i="15"/>
  <c r="AA166" i="15"/>
  <c r="AA164" i="15"/>
  <c r="AT33" i="24"/>
  <c r="AT34" i="24"/>
  <c r="AS135" i="15"/>
  <c r="AP198" i="15"/>
  <c r="AP192" i="15"/>
  <c r="AP194" i="15" s="1"/>
  <c r="AQ191" i="15" s="1"/>
  <c r="AT111" i="15"/>
  <c r="AT125" i="15"/>
  <c r="AT109" i="15"/>
  <c r="AT129" i="15"/>
  <c r="AT116" i="15"/>
  <c r="AT120" i="15"/>
  <c r="AT123" i="15"/>
  <c r="AT113" i="15"/>
  <c r="AT126" i="15"/>
  <c r="AT110" i="15"/>
  <c r="AT118" i="15"/>
  <c r="AT36" i="15"/>
  <c r="AT112" i="15"/>
  <c r="AT117" i="15"/>
  <c r="AT119" i="15"/>
  <c r="AT124" i="15"/>
  <c r="AT136" i="15" s="1"/>
  <c r="AT211" i="15" s="1"/>
  <c r="AT213" i="15" s="1"/>
  <c r="BJ29" i="14"/>
  <c r="AT46" i="25"/>
  <c r="AT47" i="25"/>
  <c r="AT45" i="25"/>
  <c r="AT52" i="25"/>
  <c r="AS127" i="15"/>
  <c r="AS137" i="15" s="1"/>
  <c r="AA181" i="15"/>
  <c r="AA205" i="15" s="1"/>
  <c r="AW35" i="1"/>
  <c r="AV36" i="1"/>
  <c r="Y51" i="29"/>
  <c r="AT37" i="15"/>
  <c r="AT35" i="24" s="1"/>
  <c r="AT48" i="25"/>
  <c r="AU20" i="25"/>
  <c r="AU20" i="24"/>
  <c r="AU22" i="22"/>
  <c r="AT44" i="22" s="1"/>
  <c r="AT45" i="22" s="1"/>
  <c r="AU262" i="1"/>
  <c r="AU50" i="29" s="1"/>
  <c r="AU24" i="15"/>
  <c r="AU24" i="16"/>
  <c r="AU224" i="1"/>
  <c r="AS36" i="24"/>
  <c r="AC199" i="15"/>
  <c r="AC206" i="15" s="1"/>
  <c r="AR150" i="15" l="1"/>
  <c r="AR189" i="15" s="1"/>
  <c r="AR152" i="15"/>
  <c r="AR149" i="15"/>
  <c r="AR177" i="15" s="1"/>
  <c r="AR179" i="15" s="1"/>
  <c r="AU40" i="15"/>
  <c r="AU35" i="15"/>
  <c r="AU42" i="16"/>
  <c r="AU34" i="16"/>
  <c r="AR151" i="15"/>
  <c r="AR223" i="15" s="1"/>
  <c r="AR271" i="15" s="1"/>
  <c r="AQ198" i="15"/>
  <c r="AS138" i="15"/>
  <c r="AS150" i="15" s="1"/>
  <c r="AS189" i="15" s="1"/>
  <c r="AT121" i="15"/>
  <c r="AT114" i="15"/>
  <c r="AT222" i="15" s="1"/>
  <c r="AT270" i="15" s="1"/>
  <c r="AQ194" i="15"/>
  <c r="AR191" i="15" s="1"/>
  <c r="AU37" i="15"/>
  <c r="AU35" i="24" s="1"/>
  <c r="AA182" i="15"/>
  <c r="AB175" i="15" s="1"/>
  <c r="AT127" i="15"/>
  <c r="AT137" i="15" s="1"/>
  <c r="AU116" i="15"/>
  <c r="AU129" i="15"/>
  <c r="AU112" i="15"/>
  <c r="AU111" i="15"/>
  <c r="AU118" i="15"/>
  <c r="AU119" i="15"/>
  <c r="AU124" i="15"/>
  <c r="AU136" i="15" s="1"/>
  <c r="AU211" i="15" s="1"/>
  <c r="AU213" i="15" s="1"/>
  <c r="AU109" i="15"/>
  <c r="AU110" i="15"/>
  <c r="AU125" i="15"/>
  <c r="AU117" i="15"/>
  <c r="AU123" i="15"/>
  <c r="AU36" i="15"/>
  <c r="AU126" i="15"/>
  <c r="AU113" i="15"/>
  <c r="AU120" i="15"/>
  <c r="AU33" i="24"/>
  <c r="AU34" i="24"/>
  <c r="AU49" i="25"/>
  <c r="AU48" i="25"/>
  <c r="AU52" i="25"/>
  <c r="AU47" i="25"/>
  <c r="AU45" i="25"/>
  <c r="AU46" i="25"/>
  <c r="AT135" i="15"/>
  <c r="J30" i="14" a="1"/>
  <c r="J30" i="14" s="1"/>
  <c r="Y101" i="29"/>
  <c r="Y59" i="29"/>
  <c r="AC200" i="15"/>
  <c r="AD196" i="15" s="1"/>
  <c r="AA167" i="15"/>
  <c r="AA168" i="15" s="1"/>
  <c r="AB161" i="15" s="1"/>
  <c r="AT36" i="24"/>
  <c r="AR198" i="15"/>
  <c r="AR192" i="15"/>
  <c r="Y52" i="29"/>
  <c r="AV24" i="15"/>
  <c r="AV262" i="1"/>
  <c r="AV50" i="29" s="1"/>
  <c r="AV22" i="22"/>
  <c r="AU44" i="22" s="1"/>
  <c r="AU45" i="22" s="1"/>
  <c r="AV224" i="1"/>
  <c r="AV20" i="24"/>
  <c r="AV20" i="25"/>
  <c r="AV24" i="16"/>
  <c r="AW36" i="1"/>
  <c r="AX35" i="1"/>
  <c r="AS51" i="24"/>
  <c r="AV40" i="15" l="1"/>
  <c r="AV35" i="15"/>
  <c r="AV42" i="16"/>
  <c r="AV34" i="16"/>
  <c r="AS151" i="15"/>
  <c r="AS223" i="15" s="1"/>
  <c r="AS271" i="15" s="1"/>
  <c r="AS148" i="15"/>
  <c r="AS163" i="15" s="1"/>
  <c r="AS149" i="15"/>
  <c r="AS177" i="15" s="1"/>
  <c r="AS152" i="15"/>
  <c r="AU114" i="15"/>
  <c r="AU222" i="15" s="1"/>
  <c r="AU270" i="15" s="1"/>
  <c r="AU121" i="15"/>
  <c r="AU135" i="15" s="1"/>
  <c r="AR194" i="15"/>
  <c r="AS191" i="15" s="1"/>
  <c r="AA204" i="15"/>
  <c r="AA207" i="15" s="1"/>
  <c r="AA224" i="15" s="1"/>
  <c r="AA272" i="15" s="1"/>
  <c r="BH30" i="14"/>
  <c r="BB30" i="14"/>
  <c r="AT30" i="14"/>
  <c r="Y30" i="14"/>
  <c r="Q30" i="14"/>
  <c r="BF30" i="14"/>
  <c r="AR30" i="14"/>
  <c r="U30" i="14"/>
  <c r="AS30" i="14"/>
  <c r="AU30" i="14"/>
  <c r="BC30" i="14"/>
  <c r="AI30" i="14"/>
  <c r="AD30" i="14"/>
  <c r="BG30" i="14"/>
  <c r="P30" i="14"/>
  <c r="AO30" i="14"/>
  <c r="AY30" i="14"/>
  <c r="AW30" i="14"/>
  <c r="AN30" i="14"/>
  <c r="AG30" i="14"/>
  <c r="AZ30" i="14"/>
  <c r="AA30" i="14"/>
  <c r="T30" i="14"/>
  <c r="AJ30" i="14"/>
  <c r="AQ30" i="14"/>
  <c r="AC30" i="14"/>
  <c r="V30" i="14"/>
  <c r="BA30" i="14"/>
  <c r="AP30" i="14"/>
  <c r="L30" i="14"/>
  <c r="W30" i="14"/>
  <c r="Z30" i="14"/>
  <c r="AF30" i="14"/>
  <c r="AK30" i="14"/>
  <c r="M30" i="14"/>
  <c r="O30" i="14"/>
  <c r="AH30" i="14"/>
  <c r="X30" i="14"/>
  <c r="AM30" i="14"/>
  <c r="AE30" i="14"/>
  <c r="AB30" i="14"/>
  <c r="AV30" i="14"/>
  <c r="BD30" i="14"/>
  <c r="BE30" i="14"/>
  <c r="S30" i="14"/>
  <c r="AX30" i="14"/>
  <c r="N30" i="14"/>
  <c r="AL30" i="14"/>
  <c r="R30" i="14"/>
  <c r="AY35" i="1"/>
  <c r="AX36" i="1"/>
  <c r="AV33" i="24"/>
  <c r="AV34" i="24"/>
  <c r="AV48" i="25"/>
  <c r="AV37" i="15"/>
  <c r="AV35" i="24" s="1"/>
  <c r="AT138" i="15"/>
  <c r="AB178" i="15"/>
  <c r="AB180" i="15"/>
  <c r="AS198" i="15"/>
  <c r="AS192" i="15"/>
  <c r="AV124" i="15"/>
  <c r="AV136" i="15" s="1"/>
  <c r="AV211" i="15" s="1"/>
  <c r="AV213" i="15" s="1"/>
  <c r="AV116" i="15"/>
  <c r="AV125" i="15"/>
  <c r="AV110" i="15"/>
  <c r="AV113" i="15"/>
  <c r="AV112" i="15"/>
  <c r="AV118" i="15"/>
  <c r="AV129" i="15"/>
  <c r="AV126" i="15"/>
  <c r="AV117" i="15"/>
  <c r="AV120" i="15"/>
  <c r="AV36" i="15"/>
  <c r="AV111" i="15"/>
  <c r="AV123" i="15"/>
  <c r="AV119" i="15"/>
  <c r="AV109" i="15"/>
  <c r="AU127" i="15"/>
  <c r="AU137" i="15" s="1"/>
  <c r="AW20" i="25"/>
  <c r="AW262" i="1"/>
  <c r="AW50" i="29" s="1"/>
  <c r="AW20" i="24"/>
  <c r="AW24" i="16"/>
  <c r="AW224" i="1"/>
  <c r="AW24" i="15"/>
  <c r="AW22" i="22"/>
  <c r="AV44" i="22" s="1"/>
  <c r="AV45" i="22" s="1"/>
  <c r="AV49" i="25"/>
  <c r="AV45" i="25"/>
  <c r="AV47" i="25"/>
  <c r="AV46" i="25"/>
  <c r="AV52" i="25"/>
  <c r="Z45" i="29"/>
  <c r="AU36" i="24"/>
  <c r="AT51" i="24"/>
  <c r="AB164" i="15"/>
  <c r="AB166" i="15"/>
  <c r="AD199" i="15"/>
  <c r="AD206" i="15" s="1"/>
  <c r="AW40" i="15" l="1"/>
  <c r="AW35" i="15"/>
  <c r="AW34" i="16"/>
  <c r="AW42" i="16"/>
  <c r="AS194" i="15"/>
  <c r="AT191" i="15" s="1"/>
  <c r="AV114" i="15"/>
  <c r="AV121" i="15"/>
  <c r="AU138" i="15"/>
  <c r="AU152" i="15" s="1"/>
  <c r="AV127" i="15"/>
  <c r="AV137" i="15" s="1"/>
  <c r="AD200" i="15"/>
  <c r="AE196" i="15" s="1"/>
  <c r="AE199" i="15" s="1"/>
  <c r="AE206" i="15" s="1"/>
  <c r="AV135" i="15"/>
  <c r="AW33" i="24"/>
  <c r="AW34" i="24"/>
  <c r="AU149" i="15"/>
  <c r="AU177" i="15" s="1"/>
  <c r="AU150" i="15"/>
  <c r="AU189" i="15" s="1"/>
  <c r="AU151" i="15"/>
  <c r="AU223" i="15" s="1"/>
  <c r="AU271" i="15" s="1"/>
  <c r="Z48" i="29"/>
  <c r="Z89" i="29"/>
  <c r="Z94" i="29" s="1"/>
  <c r="Z96" i="29" s="1"/>
  <c r="Z49" i="29" s="1"/>
  <c r="AV138" i="15"/>
  <c r="AX24" i="15"/>
  <c r="AX20" i="25"/>
  <c r="AX24" i="16"/>
  <c r="AX224" i="1"/>
  <c r="AX22" i="22"/>
  <c r="AW44" i="22" s="1"/>
  <c r="AW45" i="22" s="1"/>
  <c r="AX20" i="24"/>
  <c r="AX262" i="1"/>
  <c r="AX50" i="29" s="1"/>
  <c r="AV36" i="24"/>
  <c r="AW52" i="25"/>
  <c r="AW49" i="25"/>
  <c r="AW47" i="25"/>
  <c r="AW46" i="25"/>
  <c r="AW45" i="25"/>
  <c r="AB167" i="15"/>
  <c r="AB204" i="15" s="1"/>
  <c r="AV222" i="15"/>
  <c r="AV270" i="15" s="1"/>
  <c r="AU51" i="24"/>
  <c r="AB181" i="15"/>
  <c r="AB205" i="15" s="1"/>
  <c r="AT150" i="15"/>
  <c r="AT189" i="15" s="1"/>
  <c r="AT152" i="15"/>
  <c r="AT148" i="15"/>
  <c r="AT163" i="15" s="1"/>
  <c r="AT149" i="15"/>
  <c r="AT177" i="15" s="1"/>
  <c r="AT151" i="15"/>
  <c r="AT223" i="15" s="1"/>
  <c r="AT271" i="15" s="1"/>
  <c r="BJ30" i="14"/>
  <c r="AY36" i="1"/>
  <c r="AZ35" i="1"/>
  <c r="AW109" i="15"/>
  <c r="AW124" i="15"/>
  <c r="AW136" i="15" s="1"/>
  <c r="AW211" i="15" s="1"/>
  <c r="AW213" i="15" s="1"/>
  <c r="AW110" i="15"/>
  <c r="AW113" i="15"/>
  <c r="AW112" i="15"/>
  <c r="AW126" i="15"/>
  <c r="AW129" i="15"/>
  <c r="AW116" i="15"/>
  <c r="AW111" i="15"/>
  <c r="AW118" i="15"/>
  <c r="AW117" i="15"/>
  <c r="AW120" i="15"/>
  <c r="AW36" i="15"/>
  <c r="AW119" i="15"/>
  <c r="AW125" i="15"/>
  <c r="AW123" i="15"/>
  <c r="AW48" i="25"/>
  <c r="AW37" i="15"/>
  <c r="AW35" i="24" s="1"/>
  <c r="AX40" i="15" l="1"/>
  <c r="AX35" i="15"/>
  <c r="AX34" i="16"/>
  <c r="AX42" i="16"/>
  <c r="AU148" i="15"/>
  <c r="AU163" i="15" s="1"/>
  <c r="AW114" i="15"/>
  <c r="AW121" i="15"/>
  <c r="AB207" i="15"/>
  <c r="AB224" i="15" s="1"/>
  <c r="AB272" i="15" s="1"/>
  <c r="AT198" i="15"/>
  <c r="AT192" i="15"/>
  <c r="AT194" i="15" s="1"/>
  <c r="AU191" i="15" s="1"/>
  <c r="AX48" i="25"/>
  <c r="AX37" i="15"/>
  <c r="AX35" i="24" s="1"/>
  <c r="AB182" i="15"/>
  <c r="AC175" i="15" s="1"/>
  <c r="AX116" i="15"/>
  <c r="AX124" i="15"/>
  <c r="AX136" i="15" s="1"/>
  <c r="AX211" i="15" s="1"/>
  <c r="AX213" i="15" s="1"/>
  <c r="AX129" i="15"/>
  <c r="AX117" i="15"/>
  <c r="AX120" i="15"/>
  <c r="AX36" i="15"/>
  <c r="AX125" i="15"/>
  <c r="AX118" i="15"/>
  <c r="AX112" i="15"/>
  <c r="AX110" i="15"/>
  <c r="AX111" i="15"/>
  <c r="AX113" i="15"/>
  <c r="AX109" i="15"/>
  <c r="AX126" i="15"/>
  <c r="AX123" i="15"/>
  <c r="AX119" i="15"/>
  <c r="AB168" i="15"/>
  <c r="AC161" i="15" s="1"/>
  <c r="AV151" i="15"/>
  <c r="AV223" i="15" s="1"/>
  <c r="AV271" i="15" s="1"/>
  <c r="AV152" i="15"/>
  <c r="AV150" i="15"/>
  <c r="AV189" i="15" s="1"/>
  <c r="AV148" i="15"/>
  <c r="AV163" i="15" s="1"/>
  <c r="AV149" i="15"/>
  <c r="AV177" i="15" s="1"/>
  <c r="AU198" i="15"/>
  <c r="AU192" i="15"/>
  <c r="AY224" i="1"/>
  <c r="AY262" i="1"/>
  <c r="AY50" i="29" s="1"/>
  <c r="AY24" i="15"/>
  <c r="AY20" i="24"/>
  <c r="AY24" i="16"/>
  <c r="AY22" i="22"/>
  <c r="AX44" i="22" s="1"/>
  <c r="AX45" i="22" s="1"/>
  <c r="AY20" i="25"/>
  <c r="AW127" i="15"/>
  <c r="AW137" i="15" s="1"/>
  <c r="AE200" i="15"/>
  <c r="AF196" i="15" s="1"/>
  <c r="AW36" i="24"/>
  <c r="AX45" i="25"/>
  <c r="AX46" i="25"/>
  <c r="AX52" i="25"/>
  <c r="AX49" i="25"/>
  <c r="AX47" i="25"/>
  <c r="BA35" i="1"/>
  <c r="AZ36" i="1"/>
  <c r="AX33" i="24"/>
  <c r="AX34" i="24"/>
  <c r="Z51" i="29"/>
  <c r="AW135" i="15"/>
  <c r="AW222" i="15"/>
  <c r="AW270" i="15" s="1"/>
  <c r="AV51" i="24"/>
  <c r="AY40" i="15" l="1"/>
  <c r="AY35" i="15"/>
  <c r="AW138" i="15"/>
  <c r="AY34" i="16"/>
  <c r="AY42" i="16"/>
  <c r="AX114" i="15"/>
  <c r="AX121" i="15"/>
  <c r="AW150" i="15"/>
  <c r="AW189" i="15" s="1"/>
  <c r="AW148" i="15"/>
  <c r="AW163" i="15" s="1"/>
  <c r="AW149" i="15"/>
  <c r="AW177" i="15" s="1"/>
  <c r="AW151" i="15"/>
  <c r="AW223" i="15" s="1"/>
  <c r="AW271" i="15" s="1"/>
  <c r="AW152" i="15"/>
  <c r="AF199" i="15"/>
  <c r="AF206" i="15" s="1"/>
  <c r="AY33" i="24"/>
  <c r="AY34" i="24"/>
  <c r="Z101" i="29"/>
  <c r="J31" i="14" a="1"/>
  <c r="J31" i="14" s="1"/>
  <c r="Z59" i="29"/>
  <c r="Z52" i="29"/>
  <c r="AZ224" i="1"/>
  <c r="AZ262" i="1"/>
  <c r="AZ50" i="29" s="1"/>
  <c r="AZ20" i="24"/>
  <c r="AZ24" i="15"/>
  <c r="AZ24" i="16"/>
  <c r="AZ22" i="22"/>
  <c r="AY44" i="22" s="1"/>
  <c r="AY45" i="22" s="1"/>
  <c r="AZ20" i="25"/>
  <c r="AY48" i="25"/>
  <c r="AY37" i="15"/>
  <c r="AY35" i="24" s="1"/>
  <c r="AU194" i="15"/>
  <c r="AV191" i="15" s="1"/>
  <c r="AY49" i="25"/>
  <c r="AY47" i="25"/>
  <c r="AY46" i="25"/>
  <c r="AY45" i="25"/>
  <c r="AY52" i="25"/>
  <c r="AX36" i="24"/>
  <c r="BA36" i="1"/>
  <c r="BB35" i="1"/>
  <c r="AV198" i="15"/>
  <c r="AV192" i="15"/>
  <c r="AY118" i="15"/>
  <c r="AY111" i="15"/>
  <c r="AY36" i="15"/>
  <c r="AY125" i="15"/>
  <c r="AY123" i="15"/>
  <c r="AY109" i="15"/>
  <c r="AY124" i="15"/>
  <c r="AY136" i="15" s="1"/>
  <c r="AY211" i="15" s="1"/>
  <c r="AY213" i="15" s="1"/>
  <c r="AY113" i="15"/>
  <c r="AY119" i="15"/>
  <c r="AY110" i="15"/>
  <c r="AY126" i="15"/>
  <c r="AY120" i="15"/>
  <c r="AY129" i="15"/>
  <c r="AY116" i="15"/>
  <c r="AY117" i="15"/>
  <c r="AY112" i="15"/>
  <c r="AX135" i="15"/>
  <c r="AC178" i="15"/>
  <c r="AC180" i="15"/>
  <c r="AC166" i="15"/>
  <c r="AC164" i="15"/>
  <c r="AX127" i="15"/>
  <c r="AX137" i="15" s="1"/>
  <c r="AX138" i="15" s="1"/>
  <c r="AW51" i="24"/>
  <c r="AX222" i="15"/>
  <c r="AX270" i="15" s="1"/>
  <c r="AZ40" i="15" l="1"/>
  <c r="AZ35" i="15"/>
  <c r="AZ34" i="16"/>
  <c r="AZ42" i="16"/>
  <c r="AY114" i="15"/>
  <c r="AY222" i="15" s="1"/>
  <c r="AY270" i="15" s="1"/>
  <c r="AY121" i="15"/>
  <c r="AY135" i="15" s="1"/>
  <c r="AX149" i="15"/>
  <c r="AX177" i="15" s="1"/>
  <c r="AX148" i="15"/>
  <c r="AX163" i="15" s="1"/>
  <c r="AX150" i="15"/>
  <c r="AX189" i="15" s="1"/>
  <c r="AX152" i="15"/>
  <c r="AX151" i="15"/>
  <c r="AX223" i="15" s="1"/>
  <c r="AX271" i="15" s="1"/>
  <c r="AC167" i="15"/>
  <c r="AC204" i="15" s="1"/>
  <c r="AZ117" i="15"/>
  <c r="AZ129" i="15"/>
  <c r="AZ109" i="15"/>
  <c r="AZ118" i="15"/>
  <c r="AZ124" i="15"/>
  <c r="AZ136" i="15" s="1"/>
  <c r="AZ211" i="15" s="1"/>
  <c r="AZ213" i="15" s="1"/>
  <c r="AZ113" i="15"/>
  <c r="AZ116" i="15"/>
  <c r="AZ112" i="15"/>
  <c r="AZ111" i="15"/>
  <c r="AZ123" i="15"/>
  <c r="AZ119" i="15"/>
  <c r="AZ120" i="15"/>
  <c r="AZ36" i="15"/>
  <c r="AZ110" i="15"/>
  <c r="AZ126" i="15"/>
  <c r="AZ125" i="15"/>
  <c r="AC181" i="15"/>
  <c r="AC205" i="15" s="1"/>
  <c r="BC35" i="1"/>
  <c r="BB36" i="1"/>
  <c r="AZ52" i="25"/>
  <c r="AZ47" i="25"/>
  <c r="AZ49" i="25"/>
  <c r="AZ46" i="25"/>
  <c r="AZ45" i="25"/>
  <c r="AX51" i="24"/>
  <c r="AZ37" i="15"/>
  <c r="AZ35" i="24" s="1"/>
  <c r="AZ48" i="25"/>
  <c r="BA24" i="15"/>
  <c r="BA224" i="1"/>
  <c r="BA20" i="24"/>
  <c r="BA20" i="25"/>
  <c r="BA22" i="22"/>
  <c r="AZ44" i="22" s="1"/>
  <c r="AZ45" i="22" s="1"/>
  <c r="BA24" i="16"/>
  <c r="BA262" i="1"/>
  <c r="BA50" i="29" s="1"/>
  <c r="AY36" i="24"/>
  <c r="AZ33" i="24"/>
  <c r="AZ34" i="24"/>
  <c r="AA45" i="29"/>
  <c r="AV194" i="15"/>
  <c r="AW191" i="15" s="1"/>
  <c r="BA31" i="14"/>
  <c r="AB31" i="14"/>
  <c r="AW31" i="14"/>
  <c r="Q31" i="14"/>
  <c r="BC31" i="14"/>
  <c r="AO31" i="14"/>
  <c r="AI31" i="14"/>
  <c r="AH31" i="14"/>
  <c r="M31" i="14"/>
  <c r="Z31" i="14"/>
  <c r="AA31" i="14"/>
  <c r="AP31" i="14"/>
  <c r="AE31" i="14"/>
  <c r="T31" i="14"/>
  <c r="AR31" i="14"/>
  <c r="AZ31" i="14"/>
  <c r="BG31" i="14"/>
  <c r="U31" i="14"/>
  <c r="AT31" i="14"/>
  <c r="BH31" i="14"/>
  <c r="Y31" i="14"/>
  <c r="O31" i="14"/>
  <c r="R31" i="14"/>
  <c r="V31" i="14"/>
  <c r="BE31" i="14"/>
  <c r="P31" i="14"/>
  <c r="AU31" i="14"/>
  <c r="AL31" i="14"/>
  <c r="AX31" i="14"/>
  <c r="N31" i="14"/>
  <c r="BD31" i="14"/>
  <c r="AY31" i="14"/>
  <c r="AC31" i="14"/>
  <c r="BB31" i="14"/>
  <c r="AG31" i="14"/>
  <c r="AJ31" i="14"/>
  <c r="AF31" i="14"/>
  <c r="AQ31" i="14"/>
  <c r="BF31" i="14"/>
  <c r="AD31" i="14"/>
  <c r="AK31" i="14"/>
  <c r="AV31" i="14"/>
  <c r="AM31" i="14"/>
  <c r="AS31" i="14"/>
  <c r="AN31" i="14"/>
  <c r="W31" i="14"/>
  <c r="L31" i="14"/>
  <c r="X31" i="14"/>
  <c r="S31" i="14"/>
  <c r="AF200" i="15"/>
  <c r="AG196" i="15" s="1"/>
  <c r="AY127" i="15"/>
  <c r="AY137" i="15" s="1"/>
  <c r="AW198" i="15"/>
  <c r="AW192" i="15"/>
  <c r="BA40" i="15" l="1"/>
  <c r="BA35" i="15"/>
  <c r="BA34" i="16"/>
  <c r="BA42" i="16"/>
  <c r="AZ121" i="15"/>
  <c r="AZ114" i="15"/>
  <c r="AZ222" i="15" s="1"/>
  <c r="AZ270" i="15" s="1"/>
  <c r="AC182" i="15"/>
  <c r="AD175" i="15" s="1"/>
  <c r="AD178" i="15" s="1"/>
  <c r="AC207" i="15"/>
  <c r="AC224" i="15" s="1"/>
  <c r="AC272" i="15" s="1"/>
  <c r="AW194" i="15"/>
  <c r="AX191" i="15" s="1"/>
  <c r="AZ36" i="24"/>
  <c r="AC168" i="15"/>
  <c r="AD161" i="15" s="1"/>
  <c r="AD164" i="15" s="1"/>
  <c r="AZ127" i="15"/>
  <c r="AZ137" i="15" s="1"/>
  <c r="AZ135" i="15"/>
  <c r="AA89" i="29"/>
  <c r="AA94" i="29" s="1"/>
  <c r="AA96" i="29" s="1"/>
  <c r="AA49" i="29" s="1"/>
  <c r="AA48" i="29"/>
  <c r="BJ31" i="14"/>
  <c r="AZ51" i="24"/>
  <c r="BB20" i="24"/>
  <c r="BB20" i="25"/>
  <c r="BB24" i="15"/>
  <c r="BB22" i="22"/>
  <c r="BA44" i="22" s="1"/>
  <c r="BA45" i="22" s="1"/>
  <c r="BB224" i="1"/>
  <c r="BB262" i="1"/>
  <c r="BB50" i="29" s="1"/>
  <c r="BB24" i="16"/>
  <c r="AY51" i="24"/>
  <c r="BC36" i="1"/>
  <c r="BD35" i="1"/>
  <c r="BA37" i="15"/>
  <c r="BA35" i="24" s="1"/>
  <c r="AX198" i="15"/>
  <c r="AX192" i="15"/>
  <c r="BA45" i="25"/>
  <c r="BA46" i="25"/>
  <c r="BA52" i="25"/>
  <c r="BA48" i="25"/>
  <c r="BA49" i="25"/>
  <c r="BA47" i="25"/>
  <c r="BA119" i="15"/>
  <c r="BA36" i="15"/>
  <c r="BA111" i="15"/>
  <c r="BA112" i="15"/>
  <c r="BA110" i="15"/>
  <c r="BA129" i="15"/>
  <c r="BA113" i="15"/>
  <c r="BA116" i="15"/>
  <c r="BA123" i="15"/>
  <c r="BA120" i="15"/>
  <c r="BA118" i="15"/>
  <c r="BA126" i="15"/>
  <c r="BA124" i="15"/>
  <c r="BA136" i="15" s="1"/>
  <c r="BA211" i="15" s="1"/>
  <c r="BA213" i="15" s="1"/>
  <c r="BA125" i="15"/>
  <c r="BA109" i="15"/>
  <c r="BA117" i="15"/>
  <c r="BA33" i="24"/>
  <c r="BA34" i="24"/>
  <c r="AG199" i="15"/>
  <c r="AG206" i="15" s="1"/>
  <c r="AY138" i="15"/>
  <c r="BB40" i="15" l="1"/>
  <c r="BB35" i="15"/>
  <c r="BA121" i="15"/>
  <c r="BA135" i="15" s="1"/>
  <c r="BB34" i="16"/>
  <c r="BB42" i="16"/>
  <c r="BB52" i="25" s="1"/>
  <c r="AD180" i="15"/>
  <c r="BA114" i="15"/>
  <c r="AX194" i="15"/>
  <c r="AY191" i="15" s="1"/>
  <c r="AD166" i="15"/>
  <c r="AD167" i="15" s="1"/>
  <c r="AD204" i="15" s="1"/>
  <c r="BA222" i="15"/>
  <c r="BA270" i="15" s="1"/>
  <c r="BE35" i="1"/>
  <c r="BD36" i="1"/>
  <c r="BC224" i="1"/>
  <c r="BC262" i="1"/>
  <c r="BC50" i="29" s="1"/>
  <c r="BC20" i="24"/>
  <c r="BC24" i="15"/>
  <c r="BC24" i="16"/>
  <c r="BC20" i="25"/>
  <c r="BC22" i="22"/>
  <c r="BB44" i="22" s="1"/>
  <c r="BB45" i="22" s="1"/>
  <c r="AY148" i="15"/>
  <c r="AY163" i="15" s="1"/>
  <c r="AY152" i="15"/>
  <c r="AY151" i="15"/>
  <c r="AY223" i="15" s="1"/>
  <c r="AY271" i="15" s="1"/>
  <c r="AY150" i="15"/>
  <c r="AY189" i="15" s="1"/>
  <c r="AY149" i="15"/>
  <c r="AY177" i="15" s="1"/>
  <c r="AG200" i="15"/>
  <c r="AH196" i="15" s="1"/>
  <c r="BA36" i="24"/>
  <c r="BB37" i="15"/>
  <c r="BB35" i="24" s="1"/>
  <c r="BB48" i="25"/>
  <c r="BB123" i="15"/>
  <c r="BB120" i="15"/>
  <c r="BB124" i="15"/>
  <c r="BB136" i="15" s="1"/>
  <c r="BB211" i="15" s="1"/>
  <c r="BB213" i="15" s="1"/>
  <c r="BB116" i="15"/>
  <c r="BB129" i="15"/>
  <c r="BB109" i="15"/>
  <c r="BB119" i="15"/>
  <c r="BB126" i="15"/>
  <c r="BB36" i="15"/>
  <c r="BB113" i="15"/>
  <c r="BB125" i="15"/>
  <c r="BB118" i="15"/>
  <c r="BB112" i="15"/>
  <c r="BB111" i="15"/>
  <c r="BB117" i="15"/>
  <c r="BB110" i="15"/>
  <c r="BB47" i="25"/>
  <c r="BB45" i="25"/>
  <c r="BB46" i="25"/>
  <c r="BB49" i="25"/>
  <c r="BB33" i="24"/>
  <c r="BB34" i="24"/>
  <c r="AA51" i="29"/>
  <c r="AA52" i="29" s="1"/>
  <c r="BA127" i="15"/>
  <c r="BA137" i="15" s="1"/>
  <c r="AZ138" i="15"/>
  <c r="AD181" i="15"/>
  <c r="AD205" i="15" s="1"/>
  <c r="BC40" i="15" l="1"/>
  <c r="BC35" i="15"/>
  <c r="BC34" i="16"/>
  <c r="BC42" i="16"/>
  <c r="BB114" i="15"/>
  <c r="BB121" i="15"/>
  <c r="AD168" i="15"/>
  <c r="AE161" i="15" s="1"/>
  <c r="AE166" i="15" s="1"/>
  <c r="BB127" i="15"/>
  <c r="BB137" i="15" s="1"/>
  <c r="BA51" i="24"/>
  <c r="AD207" i="15"/>
  <c r="AD224" i="15" s="1"/>
  <c r="AD272" i="15" s="1"/>
  <c r="AD182" i="15"/>
  <c r="AE175" i="15" s="1"/>
  <c r="BA138" i="15"/>
  <c r="AY192" i="15"/>
  <c r="AY194" i="15" s="1"/>
  <c r="AZ191" i="15" s="1"/>
  <c r="AY198" i="15"/>
  <c r="AH199" i="15"/>
  <c r="AH206" i="15" s="1"/>
  <c r="BC112" i="15"/>
  <c r="BC124" i="15"/>
  <c r="BC136" i="15" s="1"/>
  <c r="BC211" i="15" s="1"/>
  <c r="BC213" i="15" s="1"/>
  <c r="BC113" i="15"/>
  <c r="BC119" i="15"/>
  <c r="BC109" i="15"/>
  <c r="BC126" i="15"/>
  <c r="BC129" i="15"/>
  <c r="BC123" i="15"/>
  <c r="BC120" i="15"/>
  <c r="BC117" i="15"/>
  <c r="BC111" i="15"/>
  <c r="BC125" i="15"/>
  <c r="BC118" i="15"/>
  <c r="BC36" i="15"/>
  <c r="BC110" i="15"/>
  <c r="BC116" i="15"/>
  <c r="AZ148" i="15"/>
  <c r="AZ163" i="15" s="1"/>
  <c r="AZ149" i="15"/>
  <c r="AZ177" i="15" s="1"/>
  <c r="AZ152" i="15"/>
  <c r="AZ150" i="15"/>
  <c r="AZ189" i="15" s="1"/>
  <c r="AZ151" i="15"/>
  <c r="AZ223" i="15" s="1"/>
  <c r="AZ271" i="15" s="1"/>
  <c r="BB36" i="24"/>
  <c r="AB45" i="29"/>
  <c r="BD24" i="15"/>
  <c r="BD22" i="22"/>
  <c r="BC44" i="22" s="1"/>
  <c r="BC45" i="22" s="1"/>
  <c r="BD262" i="1"/>
  <c r="BD50" i="29" s="1"/>
  <c r="BD20" i="25"/>
  <c r="BD224" i="1"/>
  <c r="BD24" i="16"/>
  <c r="BD20" i="24"/>
  <c r="BC33" i="24"/>
  <c r="BC34" i="24"/>
  <c r="BF35" i="1"/>
  <c r="BE36" i="1"/>
  <c r="J32" i="14" a="1"/>
  <c r="J32" i="14" s="1"/>
  <c r="AA59" i="29"/>
  <c r="AA101" i="29"/>
  <c r="BC52" i="25"/>
  <c r="BC47" i="25"/>
  <c r="BC49" i="25"/>
  <c r="BC46" i="25"/>
  <c r="BC45" i="25"/>
  <c r="BC48" i="25"/>
  <c r="BC37" i="15"/>
  <c r="BC35" i="24" s="1"/>
  <c r="BB222" i="15"/>
  <c r="BB270" i="15" s="1"/>
  <c r="BB135" i="15"/>
  <c r="BB138" i="15" s="1"/>
  <c r="BD40" i="15" l="1"/>
  <c r="BD35" i="15"/>
  <c r="BC127" i="15"/>
  <c r="BC137" i="15" s="1"/>
  <c r="BC114" i="15"/>
  <c r="BC222" i="15" s="1"/>
  <c r="BC270" i="15" s="1"/>
  <c r="BD34" i="16"/>
  <c r="BD42" i="16"/>
  <c r="AE164" i="15"/>
  <c r="AE167" i="15" s="1"/>
  <c r="AE168" i="15" s="1"/>
  <c r="AF161" i="15" s="1"/>
  <c r="BC121" i="15"/>
  <c r="BC135" i="15" s="1"/>
  <c r="BC138" i="15" s="1"/>
  <c r="BB152" i="15"/>
  <c r="BB150" i="15"/>
  <c r="BB189" i="15" s="1"/>
  <c r="BB149" i="15"/>
  <c r="BB177" i="15" s="1"/>
  <c r="BB151" i="15"/>
  <c r="BB223" i="15" s="1"/>
  <c r="BB271" i="15" s="1"/>
  <c r="BB148" i="15"/>
  <c r="BB163" i="15" s="1"/>
  <c r="BD52" i="25"/>
  <c r="BD45" i="25"/>
  <c r="BD49" i="25"/>
  <c r="BD47" i="25"/>
  <c r="BD46" i="25"/>
  <c r="AB48" i="29"/>
  <c r="AB89" i="29"/>
  <c r="AB94" i="29" s="1"/>
  <c r="AB96" i="29" s="1"/>
  <c r="AB49" i="29" s="1"/>
  <c r="BB51" i="24"/>
  <c r="BD110" i="15"/>
  <c r="BD111" i="15"/>
  <c r="BD113" i="15"/>
  <c r="BD123" i="15"/>
  <c r="BD129" i="15"/>
  <c r="BD116" i="15"/>
  <c r="BD125" i="15"/>
  <c r="BD109" i="15"/>
  <c r="BD36" i="15"/>
  <c r="BD119" i="15"/>
  <c r="BD117" i="15"/>
  <c r="BD126" i="15"/>
  <c r="BD124" i="15"/>
  <c r="BD136" i="15" s="1"/>
  <c r="BD211" i="15" s="1"/>
  <c r="BD213" i="15" s="1"/>
  <c r="BD112" i="15"/>
  <c r="BD118" i="15"/>
  <c r="BD120" i="15"/>
  <c r="BG35" i="1"/>
  <c r="BF36" i="1"/>
  <c r="AE178" i="15"/>
  <c r="AE180" i="15"/>
  <c r="BD48" i="25"/>
  <c r="BD37" i="15"/>
  <c r="BD35" i="24" s="1"/>
  <c r="AZ198" i="15"/>
  <c r="AZ192" i="15"/>
  <c r="AZ194" i="15" s="1"/>
  <c r="BA191" i="15" s="1"/>
  <c r="AH200" i="15"/>
  <c r="AI196" i="15" s="1"/>
  <c r="BE224" i="1"/>
  <c r="BE24" i="15"/>
  <c r="BE20" i="25"/>
  <c r="BE20" i="24"/>
  <c r="BE262" i="1"/>
  <c r="BE50" i="29" s="1"/>
  <c r="BE24" i="16"/>
  <c r="BE22" i="22"/>
  <c r="BD44" i="22" s="1"/>
  <c r="BD45" i="22" s="1"/>
  <c r="AC32" i="14"/>
  <c r="M32" i="14"/>
  <c r="BA32" i="14"/>
  <c r="AJ32" i="14"/>
  <c r="AR32" i="14"/>
  <c r="AM32" i="14"/>
  <c r="AE32" i="14"/>
  <c r="AH32" i="14"/>
  <c r="AG32" i="14"/>
  <c r="AD32" i="14"/>
  <c r="AS32" i="14"/>
  <c r="W32" i="14"/>
  <c r="AK32" i="14"/>
  <c r="L32" i="14"/>
  <c r="BH32" i="14"/>
  <c r="AY32" i="14"/>
  <c r="N32" i="14"/>
  <c r="AN32" i="14"/>
  <c r="S32" i="14"/>
  <c r="AX32" i="14"/>
  <c r="R32" i="14"/>
  <c r="AT32" i="14"/>
  <c r="Y32" i="14"/>
  <c r="AO32" i="14"/>
  <c r="Z32" i="14"/>
  <c r="X32" i="14"/>
  <c r="AA32" i="14"/>
  <c r="BC32" i="14"/>
  <c r="AP32" i="14"/>
  <c r="V32" i="14"/>
  <c r="BG32" i="14"/>
  <c r="AI32" i="14"/>
  <c r="AV32" i="14"/>
  <c r="BD32" i="14"/>
  <c r="BE32" i="14"/>
  <c r="AW32" i="14"/>
  <c r="AB32" i="14"/>
  <c r="AL32" i="14"/>
  <c r="AF32" i="14"/>
  <c r="BF32" i="14"/>
  <c r="O32" i="14"/>
  <c r="AZ32" i="14"/>
  <c r="Q32" i="14"/>
  <c r="T32" i="14"/>
  <c r="P32" i="14"/>
  <c r="BB32" i="14"/>
  <c r="U32" i="14"/>
  <c r="AQ32" i="14"/>
  <c r="AU32" i="14"/>
  <c r="BA150" i="15"/>
  <c r="BA189" i="15" s="1"/>
  <c r="BA148" i="15"/>
  <c r="BA163" i="15" s="1"/>
  <c r="BA149" i="15"/>
  <c r="BA177" i="15" s="1"/>
  <c r="BA152" i="15"/>
  <c r="BA151" i="15"/>
  <c r="BA223" i="15" s="1"/>
  <c r="BA271" i="15" s="1"/>
  <c r="BC36" i="24"/>
  <c r="BD33" i="24"/>
  <c r="BD34" i="24"/>
  <c r="BE40" i="15" l="1"/>
  <c r="BE35" i="15"/>
  <c r="BE34" i="16"/>
  <c r="BE42" i="16"/>
  <c r="BD121" i="15"/>
  <c r="BD135" i="15" s="1"/>
  <c r="BD114" i="15"/>
  <c r="BD222" i="15" s="1"/>
  <c r="BD270" i="15" s="1"/>
  <c r="AE204" i="15"/>
  <c r="BC151" i="15"/>
  <c r="BC223" i="15" s="1"/>
  <c r="BC271" i="15" s="1"/>
  <c r="BC150" i="15"/>
  <c r="BC189" i="15" s="1"/>
  <c r="BC152" i="15"/>
  <c r="BC148" i="15"/>
  <c r="BC163" i="15" s="1"/>
  <c r="BC149" i="15"/>
  <c r="BC177" i="15" s="1"/>
  <c r="AF164" i="15"/>
  <c r="AF166" i="15"/>
  <c r="AE181" i="15"/>
  <c r="AE182" i="15" s="1"/>
  <c r="AF175" i="15" s="1"/>
  <c r="BF24" i="15"/>
  <c r="BF24" i="16"/>
  <c r="BF20" i="25"/>
  <c r="BF262" i="1"/>
  <c r="BF50" i="29" s="1"/>
  <c r="BF224" i="1"/>
  <c r="BF22" i="22"/>
  <c r="BE44" i="22" s="1"/>
  <c r="BE45" i="22" s="1"/>
  <c r="BF20" i="24"/>
  <c r="AB51" i="29"/>
  <c r="AB52" i="29" s="1"/>
  <c r="BE33" i="24"/>
  <c r="BE34" i="24"/>
  <c r="BE123" i="15"/>
  <c r="BE125" i="15"/>
  <c r="BE118" i="15"/>
  <c r="BE124" i="15"/>
  <c r="BE136" i="15" s="1"/>
  <c r="BE211" i="15" s="1"/>
  <c r="BE213" i="15" s="1"/>
  <c r="BE120" i="15"/>
  <c r="BE109" i="15"/>
  <c r="BE111" i="15"/>
  <c r="BE110" i="15"/>
  <c r="BE129" i="15"/>
  <c r="BE117" i="15"/>
  <c r="BE116" i="15"/>
  <c r="BE112" i="15"/>
  <c r="BE36" i="15"/>
  <c r="BE119" i="15"/>
  <c r="BE126" i="15"/>
  <c r="BE113" i="15"/>
  <c r="BE45" i="25"/>
  <c r="BE52" i="25"/>
  <c r="BE49" i="25"/>
  <c r="BE46" i="25"/>
  <c r="BE47" i="25"/>
  <c r="BJ32" i="14"/>
  <c r="AI199" i="15"/>
  <c r="AI206" i="15" s="1"/>
  <c r="BE48" i="25"/>
  <c r="BE37" i="15"/>
  <c r="BE35" i="24" s="1"/>
  <c r="BD36" i="24"/>
  <c r="BC51" i="24"/>
  <c r="BD127" i="15"/>
  <c r="BD137" i="15" s="1"/>
  <c r="BB198" i="15"/>
  <c r="BB192" i="15"/>
  <c r="BH35" i="1"/>
  <c r="BH36" i="1" s="1"/>
  <c r="BG36" i="1"/>
  <c r="BA198" i="15"/>
  <c r="BA192" i="15"/>
  <c r="BA194" i="15" s="1"/>
  <c r="BB191" i="15" s="1"/>
  <c r="BF40" i="15" l="1"/>
  <c r="BF35" i="15"/>
  <c r="BF34" i="16"/>
  <c r="BF42" i="16"/>
  <c r="BE121" i="15"/>
  <c r="BE114" i="15"/>
  <c r="BE222" i="15" s="1"/>
  <c r="BE270" i="15" s="1"/>
  <c r="BD138" i="15"/>
  <c r="BE36" i="24"/>
  <c r="BE51" i="24" s="1"/>
  <c r="AF178" i="15"/>
  <c r="AF180" i="15"/>
  <c r="AC45" i="29"/>
  <c r="BD150" i="15"/>
  <c r="BD189" i="15" s="1"/>
  <c r="BD151" i="15"/>
  <c r="BD223" i="15" s="1"/>
  <c r="BD271" i="15" s="1"/>
  <c r="BD152" i="15"/>
  <c r="BD149" i="15"/>
  <c r="BD177" i="15" s="1"/>
  <c r="BD148" i="15"/>
  <c r="BD163" i="15" s="1"/>
  <c r="BF33" i="24"/>
  <c r="BF34" i="24"/>
  <c r="AB101" i="29"/>
  <c r="AB59" i="29"/>
  <c r="J33" i="14" a="1"/>
  <c r="J33" i="14" s="1"/>
  <c r="BD51" i="24"/>
  <c r="AI200" i="15"/>
  <c r="AJ196" i="15" s="1"/>
  <c r="AE205" i="15"/>
  <c r="AE207" i="15" s="1"/>
  <c r="AE224" i="15" s="1"/>
  <c r="AE272" i="15" s="1"/>
  <c r="BF37" i="15"/>
  <c r="BF35" i="24" s="1"/>
  <c r="BF48" i="25"/>
  <c r="BF46" i="25"/>
  <c r="BF45" i="25"/>
  <c r="BF47" i="25"/>
  <c r="BF49" i="25"/>
  <c r="BF52" i="25"/>
  <c r="BF123" i="15"/>
  <c r="BF111" i="15"/>
  <c r="BF125" i="15"/>
  <c r="BF113" i="15"/>
  <c r="BF36" i="15"/>
  <c r="BF109" i="15"/>
  <c r="BF112" i="15"/>
  <c r="BF120" i="15"/>
  <c r="BF116" i="15"/>
  <c r="BF129" i="15"/>
  <c r="BF126" i="15"/>
  <c r="BF117" i="15"/>
  <c r="BF110" i="15"/>
  <c r="BF119" i="15"/>
  <c r="BF118" i="15"/>
  <c r="BF124" i="15"/>
  <c r="BF136" i="15" s="1"/>
  <c r="BF211" i="15" s="1"/>
  <c r="BF213" i="15" s="1"/>
  <c r="AF167" i="15"/>
  <c r="AF168" i="15" s="1"/>
  <c r="AG161" i="15" s="1"/>
  <c r="BE127" i="15"/>
  <c r="BE137" i="15" s="1"/>
  <c r="BB194" i="15"/>
  <c r="BC191" i="15" s="1"/>
  <c r="BE135" i="15"/>
  <c r="BC198" i="15"/>
  <c r="BC192" i="15"/>
  <c r="BG22" i="22"/>
  <c r="BF44" i="22" s="1"/>
  <c r="BF45" i="22" s="1"/>
  <c r="BG20" i="25"/>
  <c r="BG24" i="15"/>
  <c r="BG24" i="16"/>
  <c r="BG20" i="24"/>
  <c r="BG262" i="1"/>
  <c r="BG50" i="29" s="1"/>
  <c r="BG224" i="1"/>
  <c r="BH20" i="25"/>
  <c r="BH22" i="22"/>
  <c r="BH24" i="16"/>
  <c r="BH24" i="15"/>
  <c r="BH20" i="24"/>
  <c r="BH262" i="1"/>
  <c r="BH50" i="29" s="1"/>
  <c r="BH224" i="1"/>
  <c r="BH40" i="15" l="1"/>
  <c r="BH35" i="15"/>
  <c r="BG40" i="15"/>
  <c r="BG35" i="15"/>
  <c r="BH42" i="16"/>
  <c r="BH34" i="16"/>
  <c r="BH48" i="25" s="1"/>
  <c r="BG42" i="16"/>
  <c r="J42" i="16" s="1"/>
  <c r="BG34" i="16"/>
  <c r="BG48" i="25" s="1"/>
  <c r="BF114" i="15"/>
  <c r="BF222" i="15" s="1"/>
  <c r="BF270" i="15" s="1"/>
  <c r="BF121" i="15"/>
  <c r="BF135" i="15" s="1"/>
  <c r="AF204" i="15"/>
  <c r="AJ199" i="15"/>
  <c r="AJ206" i="15" s="1"/>
  <c r="BG47" i="25"/>
  <c r="BG46" i="25"/>
  <c r="BG52" i="25"/>
  <c r="BG49" i="25"/>
  <c r="BG45" i="25"/>
  <c r="AP33" i="14"/>
  <c r="AL33" i="14"/>
  <c r="AH33" i="14"/>
  <c r="AT33" i="14"/>
  <c r="BF33" i="14"/>
  <c r="M33" i="14"/>
  <c r="AE33" i="14"/>
  <c r="AZ33" i="14"/>
  <c r="L33" i="14"/>
  <c r="AQ33" i="14"/>
  <c r="AM33" i="14"/>
  <c r="X33" i="14"/>
  <c r="AC33" i="14"/>
  <c r="R33" i="14"/>
  <c r="O33" i="14"/>
  <c r="AA33" i="14"/>
  <c r="BC33" i="14"/>
  <c r="Q33" i="14"/>
  <c r="BD33" i="14"/>
  <c r="BB33" i="14"/>
  <c r="AY33" i="14"/>
  <c r="BH33" i="14"/>
  <c r="P33" i="14"/>
  <c r="Z33" i="14"/>
  <c r="Y33" i="14"/>
  <c r="AB33" i="14"/>
  <c r="AD33" i="14"/>
  <c r="BE33" i="14"/>
  <c r="AN33" i="14"/>
  <c r="AO33" i="14"/>
  <c r="BA33" i="14"/>
  <c r="AG33" i="14"/>
  <c r="AW33" i="14"/>
  <c r="AX33" i="14"/>
  <c r="AI33" i="14"/>
  <c r="V33" i="14"/>
  <c r="AU33" i="14"/>
  <c r="S33" i="14"/>
  <c r="W33" i="14"/>
  <c r="BG33" i="14"/>
  <c r="AV33" i="14"/>
  <c r="AK33" i="14"/>
  <c r="AR33" i="14"/>
  <c r="AF33" i="14"/>
  <c r="AJ33" i="14"/>
  <c r="AS33" i="14"/>
  <c r="N33" i="14"/>
  <c r="T33" i="14"/>
  <c r="U33" i="14"/>
  <c r="BF36" i="24"/>
  <c r="BE138" i="15"/>
  <c r="BG36" i="15"/>
  <c r="BG125" i="15"/>
  <c r="BG112" i="15"/>
  <c r="BG111" i="15"/>
  <c r="BG113" i="15"/>
  <c r="BG124" i="15"/>
  <c r="BG136" i="15" s="1"/>
  <c r="BG211" i="15" s="1"/>
  <c r="BG213" i="15" s="1"/>
  <c r="BG120" i="15"/>
  <c r="BG109" i="15"/>
  <c r="BG123" i="15"/>
  <c r="BG118" i="15"/>
  <c r="BG129" i="15"/>
  <c r="BG110" i="15"/>
  <c r="BG126" i="15"/>
  <c r="BG116" i="15"/>
  <c r="BG119" i="15"/>
  <c r="BG117" i="15"/>
  <c r="BD198" i="15"/>
  <c r="BD192" i="15"/>
  <c r="BH33" i="24"/>
  <c r="BH34" i="24"/>
  <c r="BG44" i="22"/>
  <c r="BG45" i="22" s="1"/>
  <c r="BH44" i="22"/>
  <c r="BH37" i="15"/>
  <c r="BH35" i="24" s="1"/>
  <c r="AC89" i="29"/>
  <c r="AC94" i="29" s="1"/>
  <c r="AC96" i="29" s="1"/>
  <c r="AC49" i="29" s="1"/>
  <c r="AC48" i="29"/>
  <c r="BG37" i="15"/>
  <c r="BG35" i="24" s="1"/>
  <c r="BF127" i="15"/>
  <c r="BF137" i="15" s="1"/>
  <c r="AG166" i="15"/>
  <c r="AG164" i="15"/>
  <c r="BH36" i="15"/>
  <c r="BH110" i="15"/>
  <c r="BH109" i="15"/>
  <c r="BH124" i="15"/>
  <c r="BH136" i="15" s="1"/>
  <c r="BH118" i="15"/>
  <c r="BH123" i="15"/>
  <c r="BH125" i="15"/>
  <c r="BH116" i="15"/>
  <c r="BH111" i="15"/>
  <c r="BH112" i="15"/>
  <c r="BH113" i="15"/>
  <c r="BH129" i="15"/>
  <c r="BH126" i="15"/>
  <c r="BH119" i="15"/>
  <c r="BH117" i="15"/>
  <c r="BH120" i="15"/>
  <c r="BC194" i="15"/>
  <c r="BD191" i="15" s="1"/>
  <c r="BH46" i="25"/>
  <c r="BH45" i="25"/>
  <c r="BH49" i="25"/>
  <c r="BH47" i="25"/>
  <c r="BH52" i="25"/>
  <c r="BG33" i="24"/>
  <c r="BG34" i="24"/>
  <c r="AF181" i="15"/>
  <c r="AF205" i="15" s="1"/>
  <c r="BG121" i="15" l="1"/>
  <c r="BG135" i="15" s="1"/>
  <c r="BG114" i="15"/>
  <c r="BG222" i="15" s="1"/>
  <c r="BG270" i="15" s="1"/>
  <c r="BH121" i="15"/>
  <c r="BH114" i="15"/>
  <c r="AF182" i="15"/>
  <c r="AG175" i="15" s="1"/>
  <c r="AG178" i="15" s="1"/>
  <c r="AF207" i="15"/>
  <c r="AF224" i="15" s="1"/>
  <c r="AF272" i="15" s="1"/>
  <c r="BH36" i="24"/>
  <c r="BH51" i="24" s="1"/>
  <c r="BD194" i="15"/>
  <c r="BE191" i="15" s="1"/>
  <c r="BH211" i="15"/>
  <c r="BH213" i="15" s="1"/>
  <c r="J136" i="15"/>
  <c r="BH135" i="15"/>
  <c r="BJ33" i="14"/>
  <c r="BH127" i="15"/>
  <c r="BH137" i="15" s="1"/>
  <c r="BE149" i="15"/>
  <c r="BE177" i="15" s="1"/>
  <c r="BE152" i="15"/>
  <c r="BE151" i="15"/>
  <c r="BE223" i="15" s="1"/>
  <c r="BE271" i="15" s="1"/>
  <c r="BE150" i="15"/>
  <c r="BE189" i="15" s="1"/>
  <c r="BE148" i="15"/>
  <c r="BE163" i="15" s="1"/>
  <c r="BF51" i="24"/>
  <c r="BH222" i="15"/>
  <c r="AC51" i="29"/>
  <c r="AG167" i="15"/>
  <c r="AG204" i="15" s="1"/>
  <c r="BG127" i="15"/>
  <c r="BG137" i="15" s="1"/>
  <c r="BF138" i="15"/>
  <c r="BG36" i="24"/>
  <c r="J34" i="16"/>
  <c r="AJ200" i="15"/>
  <c r="AK196" i="15" s="1"/>
  <c r="J135" i="15" l="1"/>
  <c r="AG180" i="15"/>
  <c r="BG138" i="15"/>
  <c r="AG168" i="15"/>
  <c r="AH161" i="15" s="1"/>
  <c r="AH164" i="15" s="1"/>
  <c r="J34" i="14" a="1"/>
  <c r="J34" i="14" s="1"/>
  <c r="AC59" i="29"/>
  <c r="AC101" i="29"/>
  <c r="BE198" i="15"/>
  <c r="BE192" i="15"/>
  <c r="BE194" i="15" s="1"/>
  <c r="BF191" i="15" s="1"/>
  <c r="AK199" i="15"/>
  <c r="AK206" i="15" s="1"/>
  <c r="BG51" i="24"/>
  <c r="BG151" i="15"/>
  <c r="BG223" i="15" s="1"/>
  <c r="BG271" i="15" s="1"/>
  <c r="BG150" i="15"/>
  <c r="BG189" i="15" s="1"/>
  <c r="BG148" i="15"/>
  <c r="BG163" i="15" s="1"/>
  <c r="BG152" i="15"/>
  <c r="BG149" i="15"/>
  <c r="BG177" i="15" s="1"/>
  <c r="AC52" i="29"/>
  <c r="BH270" i="15"/>
  <c r="J222" i="15"/>
  <c r="J137" i="15"/>
  <c r="BH138" i="15"/>
  <c r="AG181" i="15"/>
  <c r="AG205" i="15" s="1"/>
  <c r="AG207" i="15" s="1"/>
  <c r="AG224" i="15" s="1"/>
  <c r="AG272" i="15" s="1"/>
  <c r="BF151" i="15"/>
  <c r="BF223" i="15" s="1"/>
  <c r="BF271" i="15" s="1"/>
  <c r="BF152" i="15"/>
  <c r="BF148" i="15"/>
  <c r="BF163" i="15" s="1"/>
  <c r="BF149" i="15"/>
  <c r="BF177" i="15" s="1"/>
  <c r="BF150" i="15"/>
  <c r="BF189" i="15" s="1"/>
  <c r="AH166" i="15" l="1"/>
  <c r="AG182" i="15"/>
  <c r="AH175" i="15" s="1"/>
  <c r="AH180" i="15" s="1"/>
  <c r="AD45" i="29"/>
  <c r="AK200" i="15"/>
  <c r="AL196" i="15" s="1"/>
  <c r="BF198" i="15"/>
  <c r="BF192" i="15"/>
  <c r="BF194" i="15" s="1"/>
  <c r="BG191" i="15" s="1"/>
  <c r="BG198" i="15"/>
  <c r="BG192" i="15"/>
  <c r="AT34" i="14"/>
  <c r="V34" i="14"/>
  <c r="O34" i="14"/>
  <c r="R34" i="14"/>
  <c r="AS34" i="14"/>
  <c r="AB34" i="14"/>
  <c r="AP34" i="14"/>
  <c r="AO34" i="14"/>
  <c r="L34" i="14"/>
  <c r="BE34" i="14"/>
  <c r="AD34" i="14"/>
  <c r="S34" i="14"/>
  <c r="BC34" i="14"/>
  <c r="N34" i="14"/>
  <c r="AF34" i="14"/>
  <c r="BD34" i="14"/>
  <c r="M34" i="14"/>
  <c r="AU34" i="14"/>
  <c r="BF34" i="14"/>
  <c r="Y34" i="14"/>
  <c r="Z34" i="14"/>
  <c r="AC34" i="14"/>
  <c r="BG34" i="14"/>
  <c r="AK34" i="14"/>
  <c r="AI34" i="14"/>
  <c r="AQ34" i="14"/>
  <c r="AN34" i="14"/>
  <c r="AX34" i="14"/>
  <c r="BA34" i="14"/>
  <c r="AV34" i="14"/>
  <c r="AH34" i="14"/>
  <c r="AA34" i="14"/>
  <c r="AJ34" i="14"/>
  <c r="AW34" i="14"/>
  <c r="AE34" i="14"/>
  <c r="AM34" i="14"/>
  <c r="U34" i="14"/>
  <c r="BB34" i="14"/>
  <c r="AZ34" i="14"/>
  <c r="AY34" i="14"/>
  <c r="W34" i="14"/>
  <c r="AG34" i="14"/>
  <c r="X34" i="14"/>
  <c r="P34" i="14"/>
  <c r="AL34" i="14"/>
  <c r="AR34" i="14"/>
  <c r="BH34" i="14"/>
  <c r="T34" i="14"/>
  <c r="Q34" i="14"/>
  <c r="BH150" i="15"/>
  <c r="BH152" i="15"/>
  <c r="J152" i="15" s="1"/>
  <c r="BH149" i="15"/>
  <c r="BH148" i="15"/>
  <c r="BH151" i="15"/>
  <c r="J138" i="15"/>
  <c r="AH167" i="15"/>
  <c r="AH168" i="15" s="1"/>
  <c r="AI161" i="15" s="1"/>
  <c r="AH178" i="15" l="1"/>
  <c r="AH181" i="15" s="1"/>
  <c r="AH182" i="15" s="1"/>
  <c r="AI175" i="15" s="1"/>
  <c r="AH204" i="15"/>
  <c r="BG194" i="15"/>
  <c r="BH191" i="15" s="1"/>
  <c r="AI166" i="15"/>
  <c r="AI164" i="15"/>
  <c r="BJ34" i="14"/>
  <c r="BH177" i="15"/>
  <c r="J149" i="15"/>
  <c r="BH163" i="15"/>
  <c r="J148" i="15"/>
  <c r="AL199" i="15"/>
  <c r="AL206" i="15" s="1"/>
  <c r="BH189" i="15"/>
  <c r="J150" i="15"/>
  <c r="AD48" i="29"/>
  <c r="AD89" i="29"/>
  <c r="AD94" i="29" s="1"/>
  <c r="AD96" i="29" s="1"/>
  <c r="AD49" i="29" s="1"/>
  <c r="BH223" i="15"/>
  <c r="J151" i="15"/>
  <c r="AH205" i="15" l="1"/>
  <c r="AH207" i="15" s="1"/>
  <c r="AH224" i="15" s="1"/>
  <c r="AH272" i="15" s="1"/>
  <c r="AI178" i="15"/>
  <c r="AI180" i="15"/>
  <c r="AD51" i="29"/>
  <c r="AD52" i="29" s="1"/>
  <c r="BH198" i="15"/>
  <c r="BH192" i="15"/>
  <c r="BH194" i="15" s="1"/>
  <c r="AI167" i="15"/>
  <c r="AI168" i="15" s="1"/>
  <c r="AJ161" i="15" s="1"/>
  <c r="BH271" i="15"/>
  <c r="J223" i="15"/>
  <c r="AL200" i="15"/>
  <c r="AM196" i="15" s="1"/>
  <c r="AI204" i="15" l="1"/>
  <c r="AM199" i="15"/>
  <c r="AM206" i="15" s="1"/>
  <c r="AJ166" i="15"/>
  <c r="AJ164" i="15"/>
  <c r="AE45" i="29"/>
  <c r="AD101" i="29"/>
  <c r="J35" i="14" a="1"/>
  <c r="J35" i="14" s="1"/>
  <c r="AD59" i="29"/>
  <c r="AI181" i="15"/>
  <c r="AI205" i="15" s="1"/>
  <c r="AI207" i="15" s="1"/>
  <c r="AI224" i="15" s="1"/>
  <c r="AI272" i="15" s="1"/>
  <c r="AI182" i="15" l="1"/>
  <c r="AJ175" i="15" s="1"/>
  <c r="AJ178" i="15" s="1"/>
  <c r="AE48" i="29"/>
  <c r="AE89" i="29"/>
  <c r="AE94" i="29" s="1"/>
  <c r="AE96" i="29" s="1"/>
  <c r="AE49" i="29" s="1"/>
  <c r="AU35" i="14"/>
  <c r="AY35" i="14"/>
  <c r="AJ35" i="14"/>
  <c r="AL35" i="14"/>
  <c r="AH35" i="14"/>
  <c r="AE35" i="14"/>
  <c r="BH35" i="14"/>
  <c r="BF35" i="14"/>
  <c r="AP35" i="14"/>
  <c r="M35" i="14"/>
  <c r="T35" i="14"/>
  <c r="AZ35" i="14"/>
  <c r="AB35" i="14"/>
  <c r="AD35" i="14"/>
  <c r="X35" i="14"/>
  <c r="AW35" i="14"/>
  <c r="W35" i="14"/>
  <c r="R35" i="14"/>
  <c r="AM35" i="14"/>
  <c r="BG35" i="14"/>
  <c r="AR35" i="14"/>
  <c r="AI35" i="14"/>
  <c r="AC35" i="14"/>
  <c r="AT35" i="14"/>
  <c r="AV35" i="14"/>
  <c r="BD35" i="14"/>
  <c r="AN35" i="14"/>
  <c r="Z35" i="14"/>
  <c r="N35" i="14"/>
  <c r="BA35" i="14"/>
  <c r="AF35" i="14"/>
  <c r="AK35" i="14"/>
  <c r="AG35" i="14"/>
  <c r="BB35" i="14"/>
  <c r="BE35" i="14"/>
  <c r="P35" i="14"/>
  <c r="AX35" i="14"/>
  <c r="AS35" i="14"/>
  <c r="Y35" i="14"/>
  <c r="AO35" i="14"/>
  <c r="U35" i="14"/>
  <c r="AQ35" i="14"/>
  <c r="AA35" i="14"/>
  <c r="Q35" i="14"/>
  <c r="BC35" i="14"/>
  <c r="S35" i="14"/>
  <c r="L35" i="14"/>
  <c r="O35" i="14"/>
  <c r="V35" i="14"/>
  <c r="AJ167" i="15"/>
  <c r="AJ204" i="15" s="1"/>
  <c r="AM200" i="15"/>
  <c r="AN196" i="15" s="1"/>
  <c r="AJ180" i="15" l="1"/>
  <c r="AJ181" i="15" s="1"/>
  <c r="AJ205" i="15" s="1"/>
  <c r="AJ207" i="15" s="1"/>
  <c r="AJ224" i="15" s="1"/>
  <c r="AJ272" i="15" s="1"/>
  <c r="BJ35" i="14"/>
  <c r="AN199" i="15"/>
  <c r="AN206" i="15" s="1"/>
  <c r="AJ168" i="15"/>
  <c r="AK161" i="15" s="1"/>
  <c r="AE51" i="29"/>
  <c r="AE52" i="29" s="1"/>
  <c r="AE59" i="29" l="1"/>
  <c r="AE101" i="29"/>
  <c r="J36" i="14" a="1"/>
  <c r="J36" i="14" s="1"/>
  <c r="AJ182" i="15"/>
  <c r="AK175" i="15" s="1"/>
  <c r="AK166" i="15"/>
  <c r="AK164" i="15"/>
  <c r="AF45" i="29"/>
  <c r="AN200" i="15"/>
  <c r="AO196" i="15" s="1"/>
  <c r="AF89" i="29" l="1"/>
  <c r="AF94" i="29" s="1"/>
  <c r="AF96" i="29" s="1"/>
  <c r="AF49" i="29" s="1"/>
  <c r="AF48" i="29"/>
  <c r="AO199" i="15"/>
  <c r="AO206" i="15" s="1"/>
  <c r="AK167" i="15"/>
  <c r="AK168" i="15" s="1"/>
  <c r="AL161" i="15" s="1"/>
  <c r="AK178" i="15"/>
  <c r="AK180" i="15"/>
  <c r="AH36" i="14"/>
  <c r="AL36" i="14"/>
  <c r="M36" i="14"/>
  <c r="S36" i="14"/>
  <c r="AC36" i="14"/>
  <c r="AF36" i="14"/>
  <c r="AR36" i="14"/>
  <c r="N36" i="14"/>
  <c r="AK36" i="14"/>
  <c r="AN36" i="14"/>
  <c r="AW36" i="14"/>
  <c r="W36" i="14"/>
  <c r="BD36" i="14"/>
  <c r="BB36" i="14"/>
  <c r="AU36" i="14"/>
  <c r="AQ36" i="14"/>
  <c r="BE36" i="14"/>
  <c r="Q36" i="14"/>
  <c r="AZ36" i="14"/>
  <c r="AV36" i="14"/>
  <c r="Z36" i="14"/>
  <c r="AS36" i="14"/>
  <c r="AE36" i="14"/>
  <c r="AA36" i="14"/>
  <c r="AI36" i="14"/>
  <c r="U36" i="14"/>
  <c r="X36" i="14"/>
  <c r="V36" i="14"/>
  <c r="BG36" i="14"/>
  <c r="AM36" i="14"/>
  <c r="AP36" i="14"/>
  <c r="BA36" i="14"/>
  <c r="T36" i="14"/>
  <c r="BH36" i="14"/>
  <c r="L36" i="14"/>
  <c r="AY36" i="14"/>
  <c r="O36" i="14"/>
  <c r="AX36" i="14"/>
  <c r="BC36" i="14"/>
  <c r="AJ36" i="14"/>
  <c r="R36" i="14"/>
  <c r="P36" i="14"/>
  <c r="AB36" i="14"/>
  <c r="AG36" i="14"/>
  <c r="BF36" i="14"/>
  <c r="AD36" i="14"/>
  <c r="AO36" i="14"/>
  <c r="Y36" i="14"/>
  <c r="AT36" i="14"/>
  <c r="AK204" i="15" l="1"/>
  <c r="AL164" i="15"/>
  <c r="AL166" i="15"/>
  <c r="AK181" i="15"/>
  <c r="AK205" i="15" s="1"/>
  <c r="AO200" i="15"/>
  <c r="AP196" i="15" s="1"/>
  <c r="AF51" i="29"/>
  <c r="AF52" i="29" s="1"/>
  <c r="BJ36" i="14"/>
  <c r="AK207" i="15" l="1"/>
  <c r="AK224" i="15" s="1"/>
  <c r="AK272" i="15" s="1"/>
  <c r="AK182" i="15"/>
  <c r="AL175" i="15" s="1"/>
  <c r="J37" i="14" a="1"/>
  <c r="J37" i="14" s="1"/>
  <c r="AF59" i="29"/>
  <c r="AF101" i="29"/>
  <c r="AP199" i="15"/>
  <c r="AP206" i="15" s="1"/>
  <c r="AG45" i="29"/>
  <c r="AL178" i="15"/>
  <c r="AL180" i="15"/>
  <c r="AL167" i="15"/>
  <c r="AL204" i="15" s="1"/>
  <c r="AL168" i="15" l="1"/>
  <c r="AM161" i="15" s="1"/>
  <c r="AM164" i="15" s="1"/>
  <c r="AL181" i="15"/>
  <c r="AL205" i="15" s="1"/>
  <c r="AL207" i="15" s="1"/>
  <c r="AL224" i="15" s="1"/>
  <c r="AL272" i="15" s="1"/>
  <c r="AP200" i="15"/>
  <c r="AQ196" i="15" s="1"/>
  <c r="AG48" i="29"/>
  <c r="AG89" i="29"/>
  <c r="AG94" i="29" s="1"/>
  <c r="AG96" i="29" s="1"/>
  <c r="AG49" i="29" s="1"/>
  <c r="Y37" i="14"/>
  <c r="AR37" i="14"/>
  <c r="BB37" i="14"/>
  <c r="BC37" i="14"/>
  <c r="AZ37" i="14"/>
  <c r="Q37" i="14"/>
  <c r="AO37" i="14"/>
  <c r="AD37" i="14"/>
  <c r="AU37" i="14"/>
  <c r="AS37" i="14"/>
  <c r="AQ37" i="14"/>
  <c r="AB37" i="14"/>
  <c r="AY37" i="14"/>
  <c r="BE37" i="14"/>
  <c r="AF37" i="14"/>
  <c r="AH37" i="14"/>
  <c r="BD37" i="14"/>
  <c r="W37" i="14"/>
  <c r="O37" i="14"/>
  <c r="X37" i="14"/>
  <c r="AE37" i="14"/>
  <c r="Z37" i="14"/>
  <c r="P37" i="14"/>
  <c r="AM37" i="14"/>
  <c r="AJ37" i="14"/>
  <c r="M37" i="14"/>
  <c r="BF37" i="14"/>
  <c r="AI37" i="14"/>
  <c r="V37" i="14"/>
  <c r="AA37" i="14"/>
  <c r="AT37" i="14"/>
  <c r="AN37" i="14"/>
  <c r="S37" i="14"/>
  <c r="N37" i="14"/>
  <c r="AP37" i="14"/>
  <c r="AV37" i="14"/>
  <c r="T37" i="14"/>
  <c r="BA37" i="14"/>
  <c r="AW37" i="14"/>
  <c r="R37" i="14"/>
  <c r="AL37" i="14"/>
  <c r="AK37" i="14"/>
  <c r="U37" i="14"/>
  <c r="AG37" i="14"/>
  <c r="AX37" i="14"/>
  <c r="BG37" i="14"/>
  <c r="L37" i="14"/>
  <c r="AC37" i="14"/>
  <c r="BH37" i="14"/>
  <c r="AM166" i="15" l="1"/>
  <c r="AM167" i="15" s="1"/>
  <c r="AM204" i="15" s="1"/>
  <c r="AL182" i="15"/>
  <c r="AM175" i="15" s="1"/>
  <c r="AM178" i="15" s="1"/>
  <c r="BJ37" i="14"/>
  <c r="AG51" i="29"/>
  <c r="AG52" i="29" s="1"/>
  <c r="AM180" i="15"/>
  <c r="AQ199" i="15"/>
  <c r="AQ206" i="15" s="1"/>
  <c r="AH45" i="29" l="1"/>
  <c r="AM168" i="15"/>
  <c r="AN161" i="15" s="1"/>
  <c r="J38" i="14" a="1"/>
  <c r="J38" i="14" s="1"/>
  <c r="AG101" i="29"/>
  <c r="AG59" i="29"/>
  <c r="AQ200" i="15"/>
  <c r="AR196" i="15" s="1"/>
  <c r="AM181" i="15"/>
  <c r="AM182" i="15" s="1"/>
  <c r="AN175" i="15" s="1"/>
  <c r="AM205" i="15" l="1"/>
  <c r="AM207" i="15" s="1"/>
  <c r="AM224" i="15" s="1"/>
  <c r="AM272" i="15" s="1"/>
  <c r="AN178" i="15"/>
  <c r="AN180" i="15"/>
  <c r="AG38" i="14"/>
  <c r="AM38" i="14"/>
  <c r="AS38" i="14"/>
  <c r="O38" i="14"/>
  <c r="AD38" i="14"/>
  <c r="P38" i="14"/>
  <c r="Q38" i="14"/>
  <c r="AU38" i="14"/>
  <c r="AP38" i="14"/>
  <c r="AY38" i="14"/>
  <c r="AN38" i="14"/>
  <c r="AZ38" i="14"/>
  <c r="AE38" i="14"/>
  <c r="AJ38" i="14"/>
  <c r="AV38" i="14"/>
  <c r="X38" i="14"/>
  <c r="AO38" i="14"/>
  <c r="U38" i="14"/>
  <c r="R38" i="14"/>
  <c r="AX38" i="14"/>
  <c r="S38" i="14"/>
  <c r="V38" i="14"/>
  <c r="AB38" i="14"/>
  <c r="AR38" i="14"/>
  <c r="AK38" i="14"/>
  <c r="N38" i="14"/>
  <c r="Z38" i="14"/>
  <c r="T38" i="14"/>
  <c r="L38" i="14"/>
  <c r="AQ38" i="14"/>
  <c r="AW38" i="14"/>
  <c r="AI38" i="14"/>
  <c r="BG38" i="14"/>
  <c r="BE38" i="14"/>
  <c r="Y38" i="14"/>
  <c r="AF38" i="14"/>
  <c r="M38" i="14"/>
  <c r="W38" i="14"/>
  <c r="AC38" i="14"/>
  <c r="BB38" i="14"/>
  <c r="AL38" i="14"/>
  <c r="AA38" i="14"/>
  <c r="AT38" i="14"/>
  <c r="BF38" i="14"/>
  <c r="BC38" i="14"/>
  <c r="BH38" i="14"/>
  <c r="BA38" i="14"/>
  <c r="BD38" i="14"/>
  <c r="AH38" i="14"/>
  <c r="AN166" i="15"/>
  <c r="AN164" i="15"/>
  <c r="AR199" i="15"/>
  <c r="AR206" i="15" s="1"/>
  <c r="AH89" i="29"/>
  <c r="AH94" i="29" s="1"/>
  <c r="AH96" i="29" s="1"/>
  <c r="AH49" i="29" s="1"/>
  <c r="AH48" i="29"/>
  <c r="AH51" i="29" l="1"/>
  <c r="AH52" i="29" s="1"/>
  <c r="AN167" i="15"/>
  <c r="AN204" i="15" s="1"/>
  <c r="AR200" i="15"/>
  <c r="AS196" i="15" s="1"/>
  <c r="BJ38" i="14"/>
  <c r="AN181" i="15"/>
  <c r="AN205" i="15" s="1"/>
  <c r="AN182" i="15" l="1"/>
  <c r="AO175" i="15" s="1"/>
  <c r="AO180" i="15" s="1"/>
  <c r="AN207" i="15"/>
  <c r="AN224" i="15" s="1"/>
  <c r="AN272" i="15" s="1"/>
  <c r="AS199" i="15"/>
  <c r="AS206" i="15" s="1"/>
  <c r="AN168" i="15"/>
  <c r="AO161" i="15" s="1"/>
  <c r="AI45" i="29"/>
  <c r="AH59" i="29"/>
  <c r="AH101" i="29"/>
  <c r="J39" i="14" a="1"/>
  <c r="J39" i="14" s="1"/>
  <c r="AO178" i="15" l="1"/>
  <c r="AI48" i="29"/>
  <c r="AI89" i="29"/>
  <c r="AI94" i="29" s="1"/>
  <c r="AI96" i="29" s="1"/>
  <c r="AI49" i="29" s="1"/>
  <c r="AO166" i="15"/>
  <c r="AO164" i="15"/>
  <c r="AK39" i="14"/>
  <c r="AN39" i="14"/>
  <c r="AR39" i="14"/>
  <c r="AQ39" i="14"/>
  <c r="Y39" i="14"/>
  <c r="V39" i="14"/>
  <c r="Q39" i="14"/>
  <c r="AT39" i="14"/>
  <c r="AD39" i="14"/>
  <c r="L39" i="14"/>
  <c r="W39" i="14"/>
  <c r="AM39" i="14"/>
  <c r="AF39" i="14"/>
  <c r="AY39" i="14"/>
  <c r="M39" i="14"/>
  <c r="AV39" i="14"/>
  <c r="BH39" i="14"/>
  <c r="AP39" i="14"/>
  <c r="AG39" i="14"/>
  <c r="AI39" i="14"/>
  <c r="R39" i="14"/>
  <c r="AL39" i="14"/>
  <c r="AJ39" i="14"/>
  <c r="P39" i="14"/>
  <c r="AW39" i="14"/>
  <c r="AO39" i="14"/>
  <c r="BG39" i="14"/>
  <c r="AZ39" i="14"/>
  <c r="S39" i="14"/>
  <c r="AE39" i="14"/>
  <c r="O39" i="14"/>
  <c r="AS39" i="14"/>
  <c r="U39" i="14"/>
  <c r="BF39" i="14"/>
  <c r="BA39" i="14"/>
  <c r="AB39" i="14"/>
  <c r="AX39" i="14"/>
  <c r="BD39" i="14"/>
  <c r="Z39" i="14"/>
  <c r="AH39" i="14"/>
  <c r="X39" i="14"/>
  <c r="AU39" i="14"/>
  <c r="BB39" i="14"/>
  <c r="BE39" i="14"/>
  <c r="BC39" i="14"/>
  <c r="T39" i="14"/>
  <c r="AA39" i="14"/>
  <c r="N39" i="14"/>
  <c r="AC39" i="14"/>
  <c r="AS200" i="15"/>
  <c r="AT196" i="15" s="1"/>
  <c r="AO181" i="15"/>
  <c r="AO182" i="15" s="1"/>
  <c r="AP175" i="15" s="1"/>
  <c r="AP180" i="15" l="1"/>
  <c r="AP178" i="15"/>
  <c r="BJ39" i="14"/>
  <c r="AO167" i="15"/>
  <c r="AO168" i="15" s="1"/>
  <c r="AP161" i="15" s="1"/>
  <c r="AO205" i="15"/>
  <c r="AI51" i="29"/>
  <c r="AI52" i="29" s="1"/>
  <c r="AT199" i="15"/>
  <c r="AT206" i="15" s="1"/>
  <c r="AT200" i="15" l="1"/>
  <c r="AU196" i="15" s="1"/>
  <c r="AU199" i="15" s="1"/>
  <c r="AU206" i="15" s="1"/>
  <c r="AO204" i="15"/>
  <c r="AO207" i="15" s="1"/>
  <c r="AO224" i="15" s="1"/>
  <c r="AO272" i="15" s="1"/>
  <c r="AJ45" i="29"/>
  <c r="AP164" i="15"/>
  <c r="AP166" i="15"/>
  <c r="AI101" i="29"/>
  <c r="AI59" i="29"/>
  <c r="J40" i="14" a="1"/>
  <c r="J40" i="14" s="1"/>
  <c r="AP181" i="15"/>
  <c r="AP182" i="15" s="1"/>
  <c r="AQ175" i="15" s="1"/>
  <c r="AP205" i="15" l="1"/>
  <c r="AQ178" i="15"/>
  <c r="AQ180" i="15"/>
  <c r="V40" i="14"/>
  <c r="BB40" i="14"/>
  <c r="AF40" i="14"/>
  <c r="AO40" i="14"/>
  <c r="AE40" i="14"/>
  <c r="AX40" i="14"/>
  <c r="AC40" i="14"/>
  <c r="U40" i="14"/>
  <c r="AV40" i="14"/>
  <c r="BG40" i="14"/>
  <c r="AZ40" i="14"/>
  <c r="S40" i="14"/>
  <c r="AD40" i="14"/>
  <c r="T40" i="14"/>
  <c r="P40" i="14"/>
  <c r="AK40" i="14"/>
  <c r="AR40" i="14"/>
  <c r="AH40" i="14"/>
  <c r="AJ40" i="14"/>
  <c r="AS40" i="14"/>
  <c r="AW40" i="14"/>
  <c r="AY40" i="14"/>
  <c r="BC40" i="14"/>
  <c r="AN40" i="14"/>
  <c r="Z40" i="14"/>
  <c r="M40" i="14"/>
  <c r="AG40" i="14"/>
  <c r="Y40" i="14"/>
  <c r="AQ40" i="14"/>
  <c r="L40" i="14"/>
  <c r="O40" i="14"/>
  <c r="X40" i="14"/>
  <c r="Q40" i="14"/>
  <c r="AU40" i="14"/>
  <c r="R40" i="14"/>
  <c r="AA40" i="14"/>
  <c r="BE40" i="14"/>
  <c r="W40" i="14"/>
  <c r="BA40" i="14"/>
  <c r="AP40" i="14"/>
  <c r="AB40" i="14"/>
  <c r="N40" i="14"/>
  <c r="AL40" i="14"/>
  <c r="AT40" i="14"/>
  <c r="BD40" i="14"/>
  <c r="AM40" i="14"/>
  <c r="AI40" i="14"/>
  <c r="BH40" i="14"/>
  <c r="BF40" i="14"/>
  <c r="AU200" i="15"/>
  <c r="AV196" i="15" s="1"/>
  <c r="AP167" i="15"/>
  <c r="AP204" i="15" s="1"/>
  <c r="AJ48" i="29"/>
  <c r="AJ89" i="29"/>
  <c r="AJ94" i="29" s="1"/>
  <c r="AJ96" i="29" s="1"/>
  <c r="AJ49" i="29" s="1"/>
  <c r="AP207" i="15" l="1"/>
  <c r="AP224" i="15" s="1"/>
  <c r="AP272" i="15" s="1"/>
  <c r="AP168" i="15"/>
  <c r="AQ161" i="15" s="1"/>
  <c r="AQ166" i="15" s="1"/>
  <c r="AV199" i="15"/>
  <c r="AV206" i="15" s="1"/>
  <c r="AJ51" i="29"/>
  <c r="BJ40" i="14"/>
  <c r="AQ181" i="15"/>
  <c r="AQ205" i="15" s="1"/>
  <c r="AQ164" i="15" l="1"/>
  <c r="AQ167" i="15" s="1"/>
  <c r="AQ168" i="15" s="1"/>
  <c r="AR161" i="15" s="1"/>
  <c r="AQ182" i="15"/>
  <c r="AR175" i="15" s="1"/>
  <c r="AR178" i="15" s="1"/>
  <c r="AJ101" i="29"/>
  <c r="AJ59" i="29"/>
  <c r="J41" i="14" a="1"/>
  <c r="J41" i="14" s="1"/>
  <c r="AJ52" i="29"/>
  <c r="AV200" i="15"/>
  <c r="AW196" i="15" s="1"/>
  <c r="AR180" i="15" l="1"/>
  <c r="AQ204" i="15"/>
  <c r="AQ207" i="15" s="1"/>
  <c r="AQ224" i="15" s="1"/>
  <c r="AQ272" i="15" s="1"/>
  <c r="AR166" i="15"/>
  <c r="AR164" i="15"/>
  <c r="AW199" i="15"/>
  <c r="AW206" i="15" s="1"/>
  <c r="AK45" i="29"/>
  <c r="AX41" i="14"/>
  <c r="AO41" i="14"/>
  <c r="AA41" i="14"/>
  <c r="AN41" i="14"/>
  <c r="BA41" i="14"/>
  <c r="X41" i="14"/>
  <c r="N41" i="14"/>
  <c r="AE41" i="14"/>
  <c r="AT41" i="14"/>
  <c r="BF41" i="14"/>
  <c r="BE41" i="14"/>
  <c r="BH41" i="14"/>
  <c r="AJ41" i="14"/>
  <c r="BC41" i="14"/>
  <c r="AG41" i="14"/>
  <c r="AY41" i="14"/>
  <c r="AZ41" i="14"/>
  <c r="AI41" i="14"/>
  <c r="L41" i="14"/>
  <c r="AK41" i="14"/>
  <c r="Q41" i="14"/>
  <c r="W41" i="14"/>
  <c r="R41" i="14"/>
  <c r="T41" i="14"/>
  <c r="AS41" i="14"/>
  <c r="O41" i="14"/>
  <c r="AM41" i="14"/>
  <c r="P41" i="14"/>
  <c r="U41" i="14"/>
  <c r="V41" i="14"/>
  <c r="S41" i="14"/>
  <c r="AV41" i="14"/>
  <c r="AQ41" i="14"/>
  <c r="AF41" i="14"/>
  <c r="Y41" i="14"/>
  <c r="M41" i="14"/>
  <c r="AW41" i="14"/>
  <c r="AP41" i="14"/>
  <c r="AB41" i="14"/>
  <c r="AL41" i="14"/>
  <c r="AR41" i="14"/>
  <c r="BD41" i="14"/>
  <c r="BB41" i="14"/>
  <c r="AH41" i="14"/>
  <c r="AD41" i="14"/>
  <c r="AU41" i="14"/>
  <c r="AC41" i="14"/>
  <c r="BG41" i="14"/>
  <c r="Z41" i="14"/>
  <c r="AR181" i="15"/>
  <c r="AR205" i="15" s="1"/>
  <c r="AR182" i="15" l="1"/>
  <c r="AS175" i="15" s="1"/>
  <c r="AS180" i="15" s="1"/>
  <c r="BJ41" i="14"/>
  <c r="AW200" i="15"/>
  <c r="AX196" i="15" s="1"/>
  <c r="AR167" i="15"/>
  <c r="AR168" i="15" s="1"/>
  <c r="AS161" i="15" s="1"/>
  <c r="AK89" i="29"/>
  <c r="AK94" i="29" s="1"/>
  <c r="AK96" i="29" s="1"/>
  <c r="AK49" i="29" s="1"/>
  <c r="AK48" i="29"/>
  <c r="AS178" i="15" l="1"/>
  <c r="AS181" i="15" s="1"/>
  <c r="AS182" i="15" s="1"/>
  <c r="AT175" i="15" s="1"/>
  <c r="AR204" i="15"/>
  <c r="AR207" i="15" s="1"/>
  <c r="AR224" i="15" s="1"/>
  <c r="AR272" i="15" s="1"/>
  <c r="AS164" i="15"/>
  <c r="AS166" i="15"/>
  <c r="AK51" i="29"/>
  <c r="AX199" i="15"/>
  <c r="AX206" i="15" s="1"/>
  <c r="AS205" i="15" l="1"/>
  <c r="AT178" i="15"/>
  <c r="AT180" i="15"/>
  <c r="AX200" i="15"/>
  <c r="AY196" i="15" s="1"/>
  <c r="J42" i="14" a="1"/>
  <c r="J42" i="14" s="1"/>
  <c r="AK59" i="29"/>
  <c r="AK101" i="29"/>
  <c r="AK52" i="29"/>
  <c r="AS167" i="15"/>
  <c r="AS204" i="15" s="1"/>
  <c r="AS207" i="15" s="1"/>
  <c r="AS224" i="15" s="1"/>
  <c r="AS272" i="15" s="1"/>
  <c r="AS168" i="15" l="1"/>
  <c r="AT161" i="15" s="1"/>
  <c r="AT164" i="15" s="1"/>
  <c r="AL45" i="29"/>
  <c r="AX42" i="14"/>
  <c r="AA42" i="14"/>
  <c r="AR42" i="14"/>
  <c r="BF42" i="14"/>
  <c r="Y42" i="14"/>
  <c r="S42" i="14"/>
  <c r="AD42" i="14"/>
  <c r="L42" i="14"/>
  <c r="AM42" i="14"/>
  <c r="BC42" i="14"/>
  <c r="AS42" i="14"/>
  <c r="AN42" i="14"/>
  <c r="AE42" i="14"/>
  <c r="AF42" i="14"/>
  <c r="BH42" i="14"/>
  <c r="Q42" i="14"/>
  <c r="AU42" i="14"/>
  <c r="AK42" i="14"/>
  <c r="V42" i="14"/>
  <c r="Z42" i="14"/>
  <c r="P42" i="14"/>
  <c r="BD42" i="14"/>
  <c r="BB42" i="14"/>
  <c r="AC42" i="14"/>
  <c r="T42" i="14"/>
  <c r="AP42" i="14"/>
  <c r="R42" i="14"/>
  <c r="AZ42" i="14"/>
  <c r="BE42" i="14"/>
  <c r="AW42" i="14"/>
  <c r="BG42" i="14"/>
  <c r="AQ42" i="14"/>
  <c r="AJ42" i="14"/>
  <c r="AG42" i="14"/>
  <c r="U42" i="14"/>
  <c r="M42" i="14"/>
  <c r="O42" i="14"/>
  <c r="AB42" i="14"/>
  <c r="AT42" i="14"/>
  <c r="N42" i="14"/>
  <c r="AY42" i="14"/>
  <c r="X42" i="14"/>
  <c r="W42" i="14"/>
  <c r="BA42" i="14"/>
  <c r="AO42" i="14"/>
  <c r="AL42" i="14"/>
  <c r="AH42" i="14"/>
  <c r="AI42" i="14"/>
  <c r="AV42" i="14"/>
  <c r="AY199" i="15"/>
  <c r="AY206" i="15" s="1"/>
  <c r="AT181" i="15"/>
  <c r="AT205" i="15" s="1"/>
  <c r="AT166" i="15" l="1"/>
  <c r="AT167" i="15" s="1"/>
  <c r="AT204" i="15" s="1"/>
  <c r="AT207" i="15" s="1"/>
  <c r="AT224" i="15" s="1"/>
  <c r="AT272" i="15" s="1"/>
  <c r="AT182" i="15"/>
  <c r="AU175" i="15" s="1"/>
  <c r="AU180" i="15" s="1"/>
  <c r="AY200" i="15"/>
  <c r="AZ196" i="15" s="1"/>
  <c r="AZ199" i="15" s="1"/>
  <c r="AZ206" i="15" s="1"/>
  <c r="AL89" i="29"/>
  <c r="AL94" i="29" s="1"/>
  <c r="AL96" i="29" s="1"/>
  <c r="AL49" i="29" s="1"/>
  <c r="AL48" i="29"/>
  <c r="BJ42" i="14"/>
  <c r="AU178" i="15" l="1"/>
  <c r="AU181" i="15" s="1"/>
  <c r="AU182" i="15" s="1"/>
  <c r="AV175" i="15" s="1"/>
  <c r="AT168" i="15"/>
  <c r="AU161" i="15" s="1"/>
  <c r="AU164" i="15" s="1"/>
  <c r="AZ200" i="15"/>
  <c r="BA196" i="15" s="1"/>
  <c r="AL51" i="29"/>
  <c r="AU166" i="15" l="1"/>
  <c r="AU205" i="15"/>
  <c r="AV180" i="15"/>
  <c r="AV178" i="15"/>
  <c r="AL101" i="29"/>
  <c r="J43" i="14" a="1"/>
  <c r="J43" i="14" s="1"/>
  <c r="AL59" i="29"/>
  <c r="AL52" i="29"/>
  <c r="BA199" i="15"/>
  <c r="BA206" i="15" s="1"/>
  <c r="AU167" i="15"/>
  <c r="AU204" i="15" s="1"/>
  <c r="AU207" i="15" s="1"/>
  <c r="AU224" i="15" s="1"/>
  <c r="AU272" i="15" s="1"/>
  <c r="AU168" i="15" l="1"/>
  <c r="AV161" i="15" s="1"/>
  <c r="AV164" i="15" s="1"/>
  <c r="AM45" i="29"/>
  <c r="BA200" i="15"/>
  <c r="BB196" i="15" s="1"/>
  <c r="W43" i="14"/>
  <c r="T43" i="14"/>
  <c r="BB43" i="14"/>
  <c r="AT43" i="14"/>
  <c r="L43" i="14"/>
  <c r="BD43" i="14"/>
  <c r="V43" i="14"/>
  <c r="AP43" i="14"/>
  <c r="AX43" i="14"/>
  <c r="X43" i="14"/>
  <c r="AD43" i="14"/>
  <c r="AN43" i="14"/>
  <c r="AO43" i="14"/>
  <c r="BA43" i="14"/>
  <c r="AL43" i="14"/>
  <c r="BG43" i="14"/>
  <c r="Y43" i="14"/>
  <c r="AG43" i="14"/>
  <c r="AS43" i="14"/>
  <c r="AA43" i="14"/>
  <c r="BH43" i="14"/>
  <c r="R43" i="14"/>
  <c r="AZ43" i="14"/>
  <c r="AJ43" i="14"/>
  <c r="S43" i="14"/>
  <c r="BF43" i="14"/>
  <c r="AH43" i="14"/>
  <c r="AW43" i="14"/>
  <c r="Z43" i="14"/>
  <c r="AY43" i="14"/>
  <c r="BE43" i="14"/>
  <c r="O43" i="14"/>
  <c r="AU43" i="14"/>
  <c r="AF43" i="14"/>
  <c r="BC43" i="14"/>
  <c r="AM43" i="14"/>
  <c r="U43" i="14"/>
  <c r="AK43" i="14"/>
  <c r="AQ43" i="14"/>
  <c r="M43" i="14"/>
  <c r="AI43" i="14"/>
  <c r="N43" i="14"/>
  <c r="AR43" i="14"/>
  <c r="P43" i="14"/>
  <c r="AV43" i="14"/>
  <c r="AB43" i="14"/>
  <c r="AC43" i="14"/>
  <c r="AE43" i="14"/>
  <c r="Q43" i="14"/>
  <c r="AV181" i="15"/>
  <c r="AV205" i="15" s="1"/>
  <c r="AV166" i="15" l="1"/>
  <c r="AV167" i="15" s="1"/>
  <c r="AV204" i="15" s="1"/>
  <c r="AV207" i="15" s="1"/>
  <c r="AV224" i="15" s="1"/>
  <c r="AV272" i="15" s="1"/>
  <c r="BJ43" i="14"/>
  <c r="BB199" i="15"/>
  <c r="BB206" i="15" s="1"/>
  <c r="AV182" i="15"/>
  <c r="AW175" i="15" s="1"/>
  <c r="AM48" i="29"/>
  <c r="AM89" i="29"/>
  <c r="AM94" i="29" s="1"/>
  <c r="AM96" i="29" s="1"/>
  <c r="AM49" i="29" s="1"/>
  <c r="AV168" i="15" l="1"/>
  <c r="AW161" i="15" s="1"/>
  <c r="AW166" i="15" s="1"/>
  <c r="AM51" i="29"/>
  <c r="AW180" i="15"/>
  <c r="AW178" i="15"/>
  <c r="BB200" i="15"/>
  <c r="BC196" i="15" s="1"/>
  <c r="AW164" i="15" l="1"/>
  <c r="BC199" i="15"/>
  <c r="BC206" i="15" s="1"/>
  <c r="AW181" i="15"/>
  <c r="AW205" i="15" s="1"/>
  <c r="J44" i="14" a="1"/>
  <c r="J44" i="14" s="1"/>
  <c r="AM59" i="29"/>
  <c r="AM101" i="29"/>
  <c r="AM52" i="29"/>
  <c r="AW167" i="15"/>
  <c r="AW168" i="15" s="1"/>
  <c r="AX161" i="15" s="1"/>
  <c r="AX166" i="15" l="1"/>
  <c r="AX164" i="15"/>
  <c r="AY44" i="14"/>
  <c r="BE44" i="14"/>
  <c r="N44" i="14"/>
  <c r="AP44" i="14"/>
  <c r="Y44" i="14"/>
  <c r="W44" i="14"/>
  <c r="AE44" i="14"/>
  <c r="BD44" i="14"/>
  <c r="AM44" i="14"/>
  <c r="O44" i="14"/>
  <c r="AG44" i="14"/>
  <c r="BC44" i="14"/>
  <c r="T44" i="14"/>
  <c r="L44" i="14"/>
  <c r="AK44" i="14"/>
  <c r="AO44" i="14"/>
  <c r="M44" i="14"/>
  <c r="AW44" i="14"/>
  <c r="AN44" i="14"/>
  <c r="AQ44" i="14"/>
  <c r="AZ44" i="14"/>
  <c r="U44" i="14"/>
  <c r="AL44" i="14"/>
  <c r="R44" i="14"/>
  <c r="AS44" i="14"/>
  <c r="AH44" i="14"/>
  <c r="AA44" i="14"/>
  <c r="X44" i="14"/>
  <c r="BG44" i="14"/>
  <c r="AJ44" i="14"/>
  <c r="AD44" i="14"/>
  <c r="AU44" i="14"/>
  <c r="BB44" i="14"/>
  <c r="Q44" i="14"/>
  <c r="AB44" i="14"/>
  <c r="Z44" i="14"/>
  <c r="BA44" i="14"/>
  <c r="AT44" i="14"/>
  <c r="P44" i="14"/>
  <c r="AR44" i="14"/>
  <c r="AC44" i="14"/>
  <c r="AX44" i="14"/>
  <c r="AI44" i="14"/>
  <c r="S44" i="14"/>
  <c r="BH44" i="14"/>
  <c r="BF44" i="14"/>
  <c r="AF44" i="14"/>
  <c r="V44" i="14"/>
  <c r="AV44" i="14"/>
  <c r="AW204" i="15"/>
  <c r="AW207" i="15" s="1"/>
  <c r="AW224" i="15" s="1"/>
  <c r="AW272" i="15" s="1"/>
  <c r="AN45" i="29"/>
  <c r="AW182" i="15"/>
  <c r="AX175" i="15" s="1"/>
  <c r="BC200" i="15"/>
  <c r="BD196" i="15" s="1"/>
  <c r="BJ44" i="14" l="1"/>
  <c r="BD199" i="15"/>
  <c r="BD206" i="15" s="1"/>
  <c r="AX178" i="15"/>
  <c r="AX180" i="15"/>
  <c r="AX167" i="15"/>
  <c r="AX168" i="15" s="1"/>
  <c r="AY161" i="15" s="1"/>
  <c r="AN48" i="29"/>
  <c r="AN89" i="29"/>
  <c r="AN94" i="29" s="1"/>
  <c r="AN96" i="29" s="1"/>
  <c r="AN49" i="29" s="1"/>
  <c r="AX204" i="15" l="1"/>
  <c r="AY166" i="15"/>
  <c r="AY164" i="15"/>
  <c r="AN51" i="29"/>
  <c r="AX181" i="15"/>
  <c r="AX205" i="15" s="1"/>
  <c r="AX207" i="15" s="1"/>
  <c r="AX224" i="15" s="1"/>
  <c r="AX272" i="15" s="1"/>
  <c r="BD200" i="15"/>
  <c r="BE196" i="15" s="1"/>
  <c r="AX182" i="15" l="1"/>
  <c r="AY175" i="15" s="1"/>
  <c r="AY178" i="15"/>
  <c r="AY180" i="15"/>
  <c r="BE199" i="15"/>
  <c r="BE206" i="15" s="1"/>
  <c r="J45" i="14" a="1"/>
  <c r="J45" i="14" s="1"/>
  <c r="AN59" i="29"/>
  <c r="AN101" i="29"/>
  <c r="AN52" i="29"/>
  <c r="AY167" i="15"/>
  <c r="AY168" i="15" s="1"/>
  <c r="AZ161" i="15" s="1"/>
  <c r="AY204" i="15" l="1"/>
  <c r="AZ164" i="15"/>
  <c r="AZ166" i="15"/>
  <c r="AO45" i="29"/>
  <c r="AM45" i="14"/>
  <c r="Q45" i="14"/>
  <c r="AE45" i="14"/>
  <c r="R45" i="14"/>
  <c r="AK45" i="14"/>
  <c r="AL45" i="14"/>
  <c r="AO45" i="14"/>
  <c r="AG45" i="14"/>
  <c r="BG45" i="14"/>
  <c r="T45" i="14"/>
  <c r="BB45" i="14"/>
  <c r="BE45" i="14"/>
  <c r="AR45" i="14"/>
  <c r="AH45" i="14"/>
  <c r="AZ45" i="14"/>
  <c r="AW45" i="14"/>
  <c r="S45" i="14"/>
  <c r="M45" i="14"/>
  <c r="N45" i="14"/>
  <c r="AV45" i="14"/>
  <c r="AT45" i="14"/>
  <c r="O45" i="14"/>
  <c r="AU45" i="14"/>
  <c r="AF45" i="14"/>
  <c r="AS45" i="14"/>
  <c r="BF45" i="14"/>
  <c r="AN45" i="14"/>
  <c r="AP45" i="14"/>
  <c r="W45" i="14"/>
  <c r="BA45" i="14"/>
  <c r="AD45" i="14"/>
  <c r="P45" i="14"/>
  <c r="BD45" i="14"/>
  <c r="U45" i="14"/>
  <c r="BC45" i="14"/>
  <c r="AI45" i="14"/>
  <c r="AC45" i="14"/>
  <c r="L45" i="14"/>
  <c r="BH45" i="14"/>
  <c r="X45" i="14"/>
  <c r="AY45" i="14"/>
  <c r="Z45" i="14"/>
  <c r="AB45" i="14"/>
  <c r="AX45" i="14"/>
  <c r="AQ45" i="14"/>
  <c r="Y45" i="14"/>
  <c r="V45" i="14"/>
  <c r="AJ45" i="14"/>
  <c r="AA45" i="14"/>
  <c r="BE200" i="15"/>
  <c r="BF196" i="15" s="1"/>
  <c r="AY181" i="15"/>
  <c r="AY205" i="15" s="1"/>
  <c r="AY207" i="15" s="1"/>
  <c r="AY224" i="15" s="1"/>
  <c r="AY272" i="15" s="1"/>
  <c r="AY182" i="15" l="1"/>
  <c r="AZ175" i="15" s="1"/>
  <c r="AZ178" i="15" s="1"/>
  <c r="AO89" i="29"/>
  <c r="AO94" i="29" s="1"/>
  <c r="AO96" i="29" s="1"/>
  <c r="AO49" i="29" s="1"/>
  <c r="AO48" i="29"/>
  <c r="BF199" i="15"/>
  <c r="BF206" i="15" s="1"/>
  <c r="BJ45" i="14"/>
  <c r="AZ167" i="15"/>
  <c r="AZ204" i="15" s="1"/>
  <c r="AZ180" i="15" l="1"/>
  <c r="AZ181" i="15" s="1"/>
  <c r="AZ182" i="15" s="1"/>
  <c r="BA175" i="15" s="1"/>
  <c r="AZ168" i="15"/>
  <c r="BA161" i="15" s="1"/>
  <c r="AO51" i="29"/>
  <c r="BF200" i="15"/>
  <c r="BG196" i="15" s="1"/>
  <c r="BA180" i="15" l="1"/>
  <c r="BA178" i="15"/>
  <c r="AZ205" i="15"/>
  <c r="AZ207" i="15" s="1"/>
  <c r="AZ224" i="15" s="1"/>
  <c r="AZ272" i="15" s="1"/>
  <c r="BG199" i="15"/>
  <c r="BG206" i="15" s="1"/>
  <c r="J46" i="14" a="1"/>
  <c r="J46" i="14" s="1"/>
  <c r="AO59" i="29"/>
  <c r="AO101" i="29"/>
  <c r="AO52" i="29"/>
  <c r="BA166" i="15"/>
  <c r="BA164" i="15"/>
  <c r="BA167" i="15" l="1"/>
  <c r="BA168" i="15" s="1"/>
  <c r="BB161" i="15" s="1"/>
  <c r="AP45" i="29"/>
  <c r="AB46" i="14"/>
  <c r="AH46" i="14"/>
  <c r="AK46" i="14"/>
  <c r="L46" i="14"/>
  <c r="AR46" i="14"/>
  <c r="AL46" i="14"/>
  <c r="BE46" i="14"/>
  <c r="U46" i="14"/>
  <c r="AG46" i="14"/>
  <c r="AA46" i="14"/>
  <c r="Y46" i="14"/>
  <c r="N46" i="14"/>
  <c r="AM46" i="14"/>
  <c r="M46" i="14"/>
  <c r="AU46" i="14"/>
  <c r="AT46" i="14"/>
  <c r="AF46" i="14"/>
  <c r="BD46" i="14"/>
  <c r="T46" i="14"/>
  <c r="AC46" i="14"/>
  <c r="Q46" i="14"/>
  <c r="Z46" i="14"/>
  <c r="R46" i="14"/>
  <c r="AD46" i="14"/>
  <c r="BF46" i="14"/>
  <c r="AP46" i="14"/>
  <c r="BB46" i="14"/>
  <c r="AN46" i="14"/>
  <c r="S46" i="14"/>
  <c r="BC46" i="14"/>
  <c r="AE46" i="14"/>
  <c r="AV46" i="14"/>
  <c r="W46" i="14"/>
  <c r="AX46" i="14"/>
  <c r="BG46" i="14"/>
  <c r="AZ46" i="14"/>
  <c r="AQ46" i="14"/>
  <c r="AW46" i="14"/>
  <c r="AI46" i="14"/>
  <c r="V46" i="14"/>
  <c r="AY46" i="14"/>
  <c r="AJ46" i="14"/>
  <c r="P46" i="14"/>
  <c r="O46" i="14"/>
  <c r="X46" i="14"/>
  <c r="AO46" i="14"/>
  <c r="BA46" i="14"/>
  <c r="AS46" i="14"/>
  <c r="BH46" i="14"/>
  <c r="BG200" i="15"/>
  <c r="BH196" i="15" s="1"/>
  <c r="BA181" i="15"/>
  <c r="BA182" i="15" s="1"/>
  <c r="BB175" i="15" s="1"/>
  <c r="BA204" i="15" l="1"/>
  <c r="BA205" i="15"/>
  <c r="BB166" i="15"/>
  <c r="BB164" i="15"/>
  <c r="BH199" i="15"/>
  <c r="BH206" i="15" s="1"/>
  <c r="BB180" i="15"/>
  <c r="BB178" i="15"/>
  <c r="AP89" i="29"/>
  <c r="AP94" i="29" s="1"/>
  <c r="AP96" i="29" s="1"/>
  <c r="AP49" i="29" s="1"/>
  <c r="AP48" i="29"/>
  <c r="BJ46" i="14"/>
  <c r="BA207" i="15" l="1"/>
  <c r="BA224" i="15" s="1"/>
  <c r="BA272" i="15" s="1"/>
  <c r="AP51" i="29"/>
  <c r="BB181" i="15"/>
  <c r="BB182" i="15" s="1"/>
  <c r="BC175" i="15" s="1"/>
  <c r="BH200" i="15"/>
  <c r="BB167" i="15"/>
  <c r="BB168" i="15" s="1"/>
  <c r="BC161" i="15" s="1"/>
  <c r="BB204" i="15" l="1"/>
  <c r="BB205" i="15"/>
  <c r="BC164" i="15"/>
  <c r="BC166" i="15"/>
  <c r="BC180" i="15"/>
  <c r="BC178" i="15"/>
  <c r="J47" i="14" a="1"/>
  <c r="J47" i="14" s="1"/>
  <c r="AP59" i="29"/>
  <c r="AP101" i="29"/>
  <c r="AP52" i="29"/>
  <c r="BB207" i="15" l="1"/>
  <c r="BB224" i="15" s="1"/>
  <c r="BB272" i="15" s="1"/>
  <c r="Y47" i="14"/>
  <c r="AF47" i="14"/>
  <c r="V47" i="14"/>
  <c r="AE47" i="14"/>
  <c r="AJ47" i="14"/>
  <c r="BF47" i="14"/>
  <c r="P47" i="14"/>
  <c r="X47" i="14"/>
  <c r="AC47" i="14"/>
  <c r="O47" i="14"/>
  <c r="AY47" i="14"/>
  <c r="BH47" i="14"/>
  <c r="AZ47" i="14"/>
  <c r="Z47" i="14"/>
  <c r="AK47" i="14"/>
  <c r="AA47" i="14"/>
  <c r="AX47" i="14"/>
  <c r="W47" i="14"/>
  <c r="S47" i="14"/>
  <c r="AL47" i="14"/>
  <c r="BC47" i="14"/>
  <c r="N47" i="14"/>
  <c r="AU47" i="14"/>
  <c r="BD47" i="14"/>
  <c r="AB47" i="14"/>
  <c r="AP47" i="14"/>
  <c r="BB47" i="14"/>
  <c r="AI47" i="14"/>
  <c r="AH47" i="14"/>
  <c r="AW47" i="14"/>
  <c r="AT47" i="14"/>
  <c r="BA47" i="14"/>
  <c r="M47" i="14"/>
  <c r="AN47" i="14"/>
  <c r="R47" i="14"/>
  <c r="BG47" i="14"/>
  <c r="AM47" i="14"/>
  <c r="BE47" i="14"/>
  <c r="AV47" i="14"/>
  <c r="Q47" i="14"/>
  <c r="AS47" i="14"/>
  <c r="AQ47" i="14"/>
  <c r="U47" i="14"/>
  <c r="L47" i="14"/>
  <c r="T47" i="14"/>
  <c r="AD47" i="14"/>
  <c r="AG47" i="14"/>
  <c r="AR47" i="14"/>
  <c r="AO47" i="14"/>
  <c r="AQ45" i="29"/>
  <c r="BC181" i="15"/>
  <c r="BC182" i="15" s="1"/>
  <c r="BD175" i="15" s="1"/>
  <c r="BC167" i="15"/>
  <c r="BC168" i="15" s="1"/>
  <c r="BD161" i="15" s="1"/>
  <c r="BC205" i="15" l="1"/>
  <c r="BD164" i="15"/>
  <c r="BD166" i="15"/>
  <c r="BD180" i="15"/>
  <c r="BD178" i="15"/>
  <c r="BC204" i="15"/>
  <c r="BJ47" i="14"/>
  <c r="AQ48" i="29"/>
  <c r="AQ89" i="29"/>
  <c r="AQ94" i="29" s="1"/>
  <c r="AQ96" i="29" s="1"/>
  <c r="AQ49" i="29" s="1"/>
  <c r="BC207" i="15" l="1"/>
  <c r="BC224" i="15" s="1"/>
  <c r="BC272" i="15" s="1"/>
  <c r="AQ51" i="29"/>
  <c r="AQ52" i="29" s="1"/>
  <c r="BD181" i="15"/>
  <c r="BD182" i="15" s="1"/>
  <c r="BE175" i="15" s="1"/>
  <c r="BD167" i="15"/>
  <c r="BD204" i="15" s="1"/>
  <c r="BD205" i="15" l="1"/>
  <c r="BD207" i="15"/>
  <c r="BD224" i="15" s="1"/>
  <c r="BD272" i="15" s="1"/>
  <c r="BD168" i="15"/>
  <c r="BE161" i="15" s="1"/>
  <c r="BE166" i="15" s="1"/>
  <c r="BE180" i="15"/>
  <c r="BE178" i="15"/>
  <c r="AR45" i="29"/>
  <c r="J48" i="14" a="1"/>
  <c r="J48" i="14" s="1"/>
  <c r="AQ101" i="29"/>
  <c r="AQ59" i="29"/>
  <c r="BE164" i="15" l="1"/>
  <c r="AG48" i="14"/>
  <c r="AI48" i="14"/>
  <c r="BD48" i="14"/>
  <c r="BG48" i="14"/>
  <c r="R48" i="14"/>
  <c r="Q48" i="14"/>
  <c r="L48" i="14"/>
  <c r="BA48" i="14"/>
  <c r="AU48" i="14"/>
  <c r="S48" i="14"/>
  <c r="AQ48" i="14"/>
  <c r="BH48" i="14"/>
  <c r="BC48" i="14"/>
  <c r="AO48" i="14"/>
  <c r="BB48" i="14"/>
  <c r="AY48" i="14"/>
  <c r="W48" i="14"/>
  <c r="AC48" i="14"/>
  <c r="AX48" i="14"/>
  <c r="AK48" i="14"/>
  <c r="AH48" i="14"/>
  <c r="AT48" i="14"/>
  <c r="AV48" i="14"/>
  <c r="Y48" i="14"/>
  <c r="AW48" i="14"/>
  <c r="AM48" i="14"/>
  <c r="X48" i="14"/>
  <c r="T48" i="14"/>
  <c r="Z48" i="14"/>
  <c r="AB48" i="14"/>
  <c r="N48" i="14"/>
  <c r="BF48" i="14"/>
  <c r="AF48" i="14"/>
  <c r="U48" i="14"/>
  <c r="AN48" i="14"/>
  <c r="AP48" i="14"/>
  <c r="O48" i="14"/>
  <c r="BE48" i="14"/>
  <c r="AZ48" i="14"/>
  <c r="AA48" i="14"/>
  <c r="M48" i="14"/>
  <c r="AS48" i="14"/>
  <c r="AJ48" i="14"/>
  <c r="V48" i="14"/>
  <c r="AD48" i="14"/>
  <c r="AL48" i="14"/>
  <c r="P48" i="14"/>
  <c r="AE48" i="14"/>
  <c r="AR48" i="14"/>
  <c r="AR89" i="29"/>
  <c r="AR94" i="29" s="1"/>
  <c r="AR96" i="29" s="1"/>
  <c r="AR49" i="29" s="1"/>
  <c r="AR48" i="29"/>
  <c r="BE181" i="15"/>
  <c r="BE182" i="15" s="1"/>
  <c r="BF175" i="15" s="1"/>
  <c r="BE167" i="15"/>
  <c r="BE168" i="15" s="1"/>
  <c r="BF161" i="15" s="1"/>
  <c r="BE205" i="15" l="1"/>
  <c r="BF166" i="15"/>
  <c r="BF164" i="15"/>
  <c r="BF180" i="15"/>
  <c r="BF178" i="15"/>
  <c r="BJ48" i="14"/>
  <c r="AR51" i="29"/>
  <c r="AR52" i="29" s="1"/>
  <c r="BE204" i="15"/>
  <c r="BE207" i="15" s="1"/>
  <c r="BE224" i="15" s="1"/>
  <c r="BE272" i="15" s="1"/>
  <c r="AS45" i="29" l="1"/>
  <c r="J49" i="14" a="1"/>
  <c r="J49" i="14" s="1"/>
  <c r="AR101" i="29"/>
  <c r="AR59" i="29"/>
  <c r="BF181" i="15"/>
  <c r="BF182" i="15" s="1"/>
  <c r="BG175" i="15" s="1"/>
  <c r="BF167" i="15"/>
  <c r="BF204" i="15" s="1"/>
  <c r="BF205" i="15" l="1"/>
  <c r="BF207" i="15" s="1"/>
  <c r="BF224" i="15" s="1"/>
  <c r="BF272" i="15" s="1"/>
  <c r="BF168" i="15"/>
  <c r="BG161" i="15" s="1"/>
  <c r="BG180" i="15"/>
  <c r="BG178" i="15"/>
  <c r="BG49" i="14"/>
  <c r="R49" i="14"/>
  <c r="AF49" i="14"/>
  <c r="BD49" i="14"/>
  <c r="BH49" i="14"/>
  <c r="P49" i="14"/>
  <c r="AB49" i="14"/>
  <c r="V49" i="14"/>
  <c r="AK49" i="14"/>
  <c r="O49" i="14"/>
  <c r="AH49" i="14"/>
  <c r="L49" i="14"/>
  <c r="AD49" i="14"/>
  <c r="AL49" i="14"/>
  <c r="AG49" i="14"/>
  <c r="Y49" i="14"/>
  <c r="Q49" i="14"/>
  <c r="AZ49" i="14"/>
  <c r="W49" i="14"/>
  <c r="AW49" i="14"/>
  <c r="BC49" i="14"/>
  <c r="S49" i="14"/>
  <c r="T49" i="14"/>
  <c r="AN49" i="14"/>
  <c r="U49" i="14"/>
  <c r="AC49" i="14"/>
  <c r="M49" i="14"/>
  <c r="AV49" i="14"/>
  <c r="AO49" i="14"/>
  <c r="BE49" i="14"/>
  <c r="AR49" i="14"/>
  <c r="AM49" i="14"/>
  <c r="AJ49" i="14"/>
  <c r="BF49" i="14"/>
  <c r="X49" i="14"/>
  <c r="AT49" i="14"/>
  <c r="AU49" i="14"/>
  <c r="AY49" i="14"/>
  <c r="Z49" i="14"/>
  <c r="AQ49" i="14"/>
  <c r="AP49" i="14"/>
  <c r="BA49" i="14"/>
  <c r="AI49" i="14"/>
  <c r="AA49" i="14"/>
  <c r="N49" i="14"/>
  <c r="AS49" i="14"/>
  <c r="AE49" i="14"/>
  <c r="BB49" i="14"/>
  <c r="AX49" i="14"/>
  <c r="AS48" i="29"/>
  <c r="AS89" i="29"/>
  <c r="AS94" i="29" s="1"/>
  <c r="AS96" i="29" s="1"/>
  <c r="AS49" i="29" s="1"/>
  <c r="BJ49" i="14" l="1"/>
  <c r="BG181" i="15"/>
  <c r="BG182" i="15" s="1"/>
  <c r="BH175" i="15" s="1"/>
  <c r="AS51" i="29"/>
  <c r="AS52" i="29" s="1"/>
  <c r="BG166" i="15"/>
  <c r="BG164" i="15"/>
  <c r="BG205" i="15" l="1"/>
  <c r="BH180" i="15"/>
  <c r="BH178" i="15"/>
  <c r="BG167" i="15"/>
  <c r="BG168" i="15" s="1"/>
  <c r="BH161" i="15" s="1"/>
  <c r="AT45" i="29"/>
  <c r="BG204" i="15"/>
  <c r="BG207" i="15" s="1"/>
  <c r="BG224" i="15" s="1"/>
  <c r="BG272" i="15" s="1"/>
  <c r="J50" i="14" a="1"/>
  <c r="J50" i="14" s="1"/>
  <c r="AS59" i="29"/>
  <c r="AS101" i="29"/>
  <c r="BH166" i="15" l="1"/>
  <c r="BH164" i="15"/>
  <c r="R50" i="14"/>
  <c r="AT50" i="14"/>
  <c r="AR50" i="14"/>
  <c r="AA50" i="14"/>
  <c r="AB50" i="14"/>
  <c r="BF50" i="14"/>
  <c r="BC50" i="14"/>
  <c r="AN50" i="14"/>
  <c r="O50" i="14"/>
  <c r="P50" i="14"/>
  <c r="U50" i="14"/>
  <c r="AL50" i="14"/>
  <c r="AU50" i="14"/>
  <c r="AJ50" i="14"/>
  <c r="Q50" i="14"/>
  <c r="BE50" i="14"/>
  <c r="AC50" i="14"/>
  <c r="BG50" i="14"/>
  <c r="AV50" i="14"/>
  <c r="V50" i="14"/>
  <c r="AP50" i="14"/>
  <c r="AW50" i="14"/>
  <c r="M50" i="14"/>
  <c r="L50" i="14"/>
  <c r="AO50" i="14"/>
  <c r="AK50" i="14"/>
  <c r="AG50" i="14"/>
  <c r="AE50" i="14"/>
  <c r="AI50" i="14"/>
  <c r="BA50" i="14"/>
  <c r="X50" i="14"/>
  <c r="AY50" i="14"/>
  <c r="AM50" i="14"/>
  <c r="BH50" i="14"/>
  <c r="AD50" i="14"/>
  <c r="AQ50" i="14"/>
  <c r="S50" i="14"/>
  <c r="BB50" i="14"/>
  <c r="AF50" i="14"/>
  <c r="N50" i="14"/>
  <c r="Z50" i="14"/>
  <c r="AS50" i="14"/>
  <c r="Y50" i="14"/>
  <c r="AX50" i="14"/>
  <c r="AZ50" i="14"/>
  <c r="T50" i="14"/>
  <c r="AH50" i="14"/>
  <c r="BD50" i="14"/>
  <c r="W50" i="14"/>
  <c r="AT48" i="29"/>
  <c r="AT89" i="29"/>
  <c r="AT94" i="29" s="1"/>
  <c r="AT96" i="29" s="1"/>
  <c r="AT49" i="29" s="1"/>
  <c r="BH181" i="15"/>
  <c r="BH205" i="15" s="1"/>
  <c r="BH182" i="15" l="1"/>
  <c r="BJ50" i="14"/>
  <c r="AT51" i="29"/>
  <c r="BH167" i="15"/>
  <c r="BH168" i="15" s="1"/>
  <c r="BH204" i="15" l="1"/>
  <c r="BH207" i="15" s="1"/>
  <c r="BH224" i="15" s="1"/>
  <c r="BH272" i="15" s="1"/>
  <c r="AT101" i="29"/>
  <c r="J51" i="14" a="1"/>
  <c r="J51" i="14" s="1"/>
  <c r="AT59" i="29"/>
  <c r="AT52" i="29"/>
  <c r="J224" i="15" l="1"/>
  <c r="AU45" i="29"/>
  <c r="BD51" i="14"/>
  <c r="BE51" i="14"/>
  <c r="AM51" i="14"/>
  <c r="AV51" i="14"/>
  <c r="AJ51" i="14"/>
  <c r="AF51" i="14"/>
  <c r="AY51" i="14"/>
  <c r="AT51" i="14"/>
  <c r="AO51" i="14"/>
  <c r="AD51" i="14"/>
  <c r="Y51" i="14"/>
  <c r="AH51" i="14"/>
  <c r="BC51" i="14"/>
  <c r="AR51" i="14"/>
  <c r="AX51" i="14"/>
  <c r="Q51" i="14"/>
  <c r="V51" i="14"/>
  <c r="O51" i="14"/>
  <c r="BG51" i="14"/>
  <c r="AL51" i="14"/>
  <c r="N51" i="14"/>
  <c r="U51" i="14"/>
  <c r="P51" i="14"/>
  <c r="M51" i="14"/>
  <c r="BH51" i="14"/>
  <c r="AS51" i="14"/>
  <c r="AK51" i="14"/>
  <c r="BA51" i="14"/>
  <c r="Z51" i="14"/>
  <c r="AB51" i="14"/>
  <c r="AA51" i="14"/>
  <c r="X51" i="14"/>
  <c r="R51" i="14"/>
  <c r="T51" i="14"/>
  <c r="BB51" i="14"/>
  <c r="AI51" i="14"/>
  <c r="AU51" i="14"/>
  <c r="S51" i="14"/>
  <c r="BF51" i="14"/>
  <c r="AE51" i="14"/>
  <c r="AG51" i="14"/>
  <c r="AC51" i="14"/>
  <c r="AQ51" i="14"/>
  <c r="W51" i="14"/>
  <c r="AZ51" i="14"/>
  <c r="AN51" i="14"/>
  <c r="L51" i="14"/>
  <c r="AW51" i="14"/>
  <c r="AP51" i="14"/>
  <c r="BJ51" i="14" l="1"/>
  <c r="AU89" i="29"/>
  <c r="AU94" i="29" s="1"/>
  <c r="AU96" i="29" s="1"/>
  <c r="AU49" i="29" s="1"/>
  <c r="AU48" i="29"/>
  <c r="AU51" i="29" l="1"/>
  <c r="AU52" i="29" s="1"/>
  <c r="AV45" i="29" l="1"/>
  <c r="J52" i="14" a="1"/>
  <c r="J52" i="14" s="1"/>
  <c r="AU59" i="29"/>
  <c r="AU101" i="29"/>
  <c r="BB52" i="14" l="1"/>
  <c r="BB87" i="14" s="1"/>
  <c r="BB28" i="16" s="1"/>
  <c r="BB40" i="16" s="1"/>
  <c r="BC52" i="14"/>
  <c r="BC87" i="14" s="1"/>
  <c r="BC28" i="16" s="1"/>
  <c r="BC40" i="16" s="1"/>
  <c r="AR52" i="14"/>
  <c r="AR87" i="14" s="1"/>
  <c r="AR28" i="16" s="1"/>
  <c r="AG52" i="14"/>
  <c r="AG87" i="14" s="1"/>
  <c r="AG28" i="16" s="1"/>
  <c r="BA52" i="14"/>
  <c r="BA87" i="14" s="1"/>
  <c r="BA28" i="16" s="1"/>
  <c r="BA40" i="16" s="1"/>
  <c r="Y52" i="14"/>
  <c r="Y87" i="14" s="1"/>
  <c r="Y28" i="16" s="1"/>
  <c r="N52" i="14"/>
  <c r="N87" i="14" s="1"/>
  <c r="N28" i="16" s="1"/>
  <c r="N40" i="16" s="1"/>
  <c r="T52" i="14"/>
  <c r="T87" i="14" s="1"/>
  <c r="T28" i="16" s="1"/>
  <c r="AW52" i="14"/>
  <c r="AW87" i="14" s="1"/>
  <c r="AW28" i="16" s="1"/>
  <c r="AW40" i="16" s="1"/>
  <c r="O52" i="14"/>
  <c r="O87" i="14" s="1"/>
  <c r="O28" i="16" s="1"/>
  <c r="S52" i="14"/>
  <c r="S87" i="14" s="1"/>
  <c r="S28" i="16" s="1"/>
  <c r="AC52" i="14"/>
  <c r="AC87" i="14" s="1"/>
  <c r="AC28" i="16" s="1"/>
  <c r="AY52" i="14"/>
  <c r="AY87" i="14" s="1"/>
  <c r="AY28" i="16" s="1"/>
  <c r="AY40" i="16" s="1"/>
  <c r="Z52" i="14"/>
  <c r="Z87" i="14" s="1"/>
  <c r="Z28" i="16" s="1"/>
  <c r="Q52" i="14"/>
  <c r="Q87" i="14" s="1"/>
  <c r="Q28" i="16" s="1"/>
  <c r="P52" i="14"/>
  <c r="P87" i="14" s="1"/>
  <c r="P28" i="16" s="1"/>
  <c r="BG52" i="14"/>
  <c r="BG87" i="14" s="1"/>
  <c r="BG28" i="16" s="1"/>
  <c r="BG40" i="16" s="1"/>
  <c r="AK52" i="14"/>
  <c r="AK87" i="14" s="1"/>
  <c r="AK28" i="16" s="1"/>
  <c r="AB52" i="14"/>
  <c r="AB87" i="14" s="1"/>
  <c r="AB28" i="16" s="1"/>
  <c r="AQ52" i="14"/>
  <c r="AQ87" i="14" s="1"/>
  <c r="AQ28" i="16" s="1"/>
  <c r="BF52" i="14"/>
  <c r="BF87" i="14" s="1"/>
  <c r="BF28" i="16" s="1"/>
  <c r="BF40" i="16" s="1"/>
  <c r="AT52" i="14"/>
  <c r="AT87" i="14" s="1"/>
  <c r="AT28" i="16" s="1"/>
  <c r="BH52" i="14"/>
  <c r="BH87" i="14" s="1"/>
  <c r="BH28" i="16" s="1"/>
  <c r="BH40" i="16" s="1"/>
  <c r="X52" i="14"/>
  <c r="X87" i="14" s="1"/>
  <c r="X28" i="16" s="1"/>
  <c r="AI52" i="14"/>
  <c r="AI87" i="14" s="1"/>
  <c r="AI28" i="16" s="1"/>
  <c r="L52" i="14"/>
  <c r="AE52" i="14"/>
  <c r="AE87" i="14" s="1"/>
  <c r="AE28" i="16" s="1"/>
  <c r="V52" i="14"/>
  <c r="V87" i="14" s="1"/>
  <c r="V28" i="16" s="1"/>
  <c r="AL52" i="14"/>
  <c r="AL87" i="14" s="1"/>
  <c r="AL28" i="16" s="1"/>
  <c r="AS52" i="14"/>
  <c r="AS87" i="14" s="1"/>
  <c r="AS28" i="16" s="1"/>
  <c r="AX52" i="14"/>
  <c r="AX87" i="14" s="1"/>
  <c r="AX28" i="16" s="1"/>
  <c r="AX40" i="16" s="1"/>
  <c r="AV52" i="14"/>
  <c r="AV87" i="14" s="1"/>
  <c r="AV28" i="16" s="1"/>
  <c r="AV40" i="16" s="1"/>
  <c r="AP52" i="14"/>
  <c r="AP87" i="14" s="1"/>
  <c r="AP28" i="16" s="1"/>
  <c r="R52" i="14"/>
  <c r="R87" i="14" s="1"/>
  <c r="R28" i="16" s="1"/>
  <c r="BD52" i="14"/>
  <c r="BD87" i="14" s="1"/>
  <c r="BD28" i="16" s="1"/>
  <c r="BD40" i="16" s="1"/>
  <c r="AA52" i="14"/>
  <c r="AA87" i="14" s="1"/>
  <c r="AA28" i="16" s="1"/>
  <c r="AO52" i="14"/>
  <c r="AO87" i="14" s="1"/>
  <c r="AO28" i="16" s="1"/>
  <c r="M52" i="14"/>
  <c r="M87" i="14" s="1"/>
  <c r="M28" i="16" s="1"/>
  <c r="M40" i="16" s="1"/>
  <c r="AF52" i="14"/>
  <c r="AF87" i="14" s="1"/>
  <c r="AF28" i="16" s="1"/>
  <c r="AZ52" i="14"/>
  <c r="AZ87" i="14" s="1"/>
  <c r="AZ28" i="16" s="1"/>
  <c r="AZ40" i="16" s="1"/>
  <c r="AJ52" i="14"/>
  <c r="AJ87" i="14" s="1"/>
  <c r="AJ28" i="16" s="1"/>
  <c r="AN52" i="14"/>
  <c r="AN87" i="14" s="1"/>
  <c r="AN28" i="16" s="1"/>
  <c r="AU52" i="14"/>
  <c r="AU87" i="14" s="1"/>
  <c r="AU28" i="16" s="1"/>
  <c r="AU40" i="16" s="1"/>
  <c r="BE52" i="14"/>
  <c r="BE87" i="14" s="1"/>
  <c r="BE28" i="16" s="1"/>
  <c r="BE40" i="16" s="1"/>
  <c r="U52" i="14"/>
  <c r="U87" i="14" s="1"/>
  <c r="U28" i="16" s="1"/>
  <c r="AD52" i="14"/>
  <c r="AD87" i="14" s="1"/>
  <c r="AD28" i="16" s="1"/>
  <c r="W52" i="14"/>
  <c r="W87" i="14" s="1"/>
  <c r="W28" i="16" s="1"/>
  <c r="AM52" i="14"/>
  <c r="AM87" i="14" s="1"/>
  <c r="AM28" i="16" s="1"/>
  <c r="AH52" i="14"/>
  <c r="AH87" i="14" s="1"/>
  <c r="AH28" i="16" s="1"/>
  <c r="AV48" i="29"/>
  <c r="AV89" i="29"/>
  <c r="AV94" i="29" s="1"/>
  <c r="AV96" i="29" s="1"/>
  <c r="AV49" i="29" s="1"/>
  <c r="AB65" i="29" l="1"/>
  <c r="AB37" i="24" s="1"/>
  <c r="AB38" i="24" s="1"/>
  <c r="AJ65" i="29"/>
  <c r="AJ37" i="24" s="1"/>
  <c r="AJ38" i="24" s="1"/>
  <c r="BG65" i="29"/>
  <c r="BG37" i="24" s="1"/>
  <c r="BG38" i="24" s="1"/>
  <c r="AZ65" i="29"/>
  <c r="AZ37" i="24" s="1"/>
  <c r="AZ38" i="24" s="1"/>
  <c r="Q65" i="29"/>
  <c r="Q37" i="24" s="1"/>
  <c r="Q38" i="24" s="1"/>
  <c r="M65" i="29"/>
  <c r="M37" i="24" s="1"/>
  <c r="M38" i="24" s="1"/>
  <c r="Z65" i="29"/>
  <c r="Z37" i="24" s="1"/>
  <c r="Z38" i="24" s="1"/>
  <c r="AC65" i="29"/>
  <c r="AC37" i="24" s="1"/>
  <c r="AC38" i="24" s="1"/>
  <c r="AK65" i="29"/>
  <c r="AK37" i="24" s="1"/>
  <c r="AK38" i="24" s="1"/>
  <c r="O65" i="29"/>
  <c r="O37" i="24" s="1"/>
  <c r="O38" i="24" s="1"/>
  <c r="BE65" i="29"/>
  <c r="BE37" i="24" s="1"/>
  <c r="BE38" i="24" s="1"/>
  <c r="AO65" i="29"/>
  <c r="AO37" i="24" s="1"/>
  <c r="AO38" i="24" s="1"/>
  <c r="T65" i="29"/>
  <c r="T37" i="24" s="1"/>
  <c r="T38" i="24" s="1"/>
  <c r="AA65" i="29"/>
  <c r="AA37" i="24" s="1"/>
  <c r="AA38" i="24" s="1"/>
  <c r="N65" i="29"/>
  <c r="N37" i="24" s="1"/>
  <c r="N38" i="24" s="1"/>
  <c r="AT65" i="29"/>
  <c r="AT37" i="24" s="1"/>
  <c r="AT38" i="24" s="1"/>
  <c r="BF65" i="29"/>
  <c r="BF37" i="24" s="1"/>
  <c r="BF38" i="24" s="1"/>
  <c r="P65" i="29"/>
  <c r="P37" i="24" s="1"/>
  <c r="P38" i="24" s="1"/>
  <c r="S65" i="29"/>
  <c r="S37" i="24" s="1"/>
  <c r="S38" i="24" s="1"/>
  <c r="AS65" i="29"/>
  <c r="AS37" i="24" s="1"/>
  <c r="AS38" i="24" s="1"/>
  <c r="AH65" i="29"/>
  <c r="AH37" i="24" s="1"/>
  <c r="AH38" i="24" s="1"/>
  <c r="AE65" i="29"/>
  <c r="AE37" i="24" s="1"/>
  <c r="AE38" i="24" s="1"/>
  <c r="BA65" i="29"/>
  <c r="BA37" i="24" s="1"/>
  <c r="BA38" i="24" s="1"/>
  <c r="AQ65" i="29"/>
  <c r="AQ37" i="24" s="1"/>
  <c r="AQ38" i="24" s="1"/>
  <c r="BD65" i="29"/>
  <c r="BD37" i="24" s="1"/>
  <c r="BD38" i="24" s="1"/>
  <c r="AV65" i="29"/>
  <c r="AV37" i="24" s="1"/>
  <c r="AV38" i="24" s="1"/>
  <c r="Y65" i="29"/>
  <c r="Y37" i="24" s="1"/>
  <c r="Y38" i="24" s="1"/>
  <c r="AM65" i="29"/>
  <c r="AM37" i="24" s="1"/>
  <c r="AM38" i="24" s="1"/>
  <c r="BJ52" i="14"/>
  <c r="L87" i="14"/>
  <c r="AG65" i="29"/>
  <c r="AG37" i="24" s="1"/>
  <c r="AG38" i="24" s="1"/>
  <c r="AF65" i="29"/>
  <c r="AF37" i="24" s="1"/>
  <c r="AF38" i="24" s="1"/>
  <c r="AY65" i="29"/>
  <c r="AY37" i="24" s="1"/>
  <c r="AY38" i="24" s="1"/>
  <c r="AX65" i="29"/>
  <c r="AX37" i="24" s="1"/>
  <c r="AX38" i="24" s="1"/>
  <c r="AL65" i="29"/>
  <c r="AL37" i="24" s="1"/>
  <c r="AL38" i="24" s="1"/>
  <c r="W65" i="29"/>
  <c r="W37" i="24" s="1"/>
  <c r="W38" i="24" s="1"/>
  <c r="AI65" i="29"/>
  <c r="AI37" i="24" s="1"/>
  <c r="AI38" i="24" s="1"/>
  <c r="AR65" i="29"/>
  <c r="AR37" i="24" s="1"/>
  <c r="AR38" i="24" s="1"/>
  <c r="AU65" i="29"/>
  <c r="AU37" i="24" s="1"/>
  <c r="AU38" i="24" s="1"/>
  <c r="AP65" i="29"/>
  <c r="AP37" i="24" s="1"/>
  <c r="AP38" i="24" s="1"/>
  <c r="V65" i="29"/>
  <c r="V37" i="24" s="1"/>
  <c r="V38" i="24" s="1"/>
  <c r="BC65" i="29"/>
  <c r="BC37" i="24" s="1"/>
  <c r="BC38" i="24" s="1"/>
  <c r="AN65" i="29"/>
  <c r="AN37" i="24" s="1"/>
  <c r="AN38" i="24" s="1"/>
  <c r="R65" i="29"/>
  <c r="R37" i="24" s="1"/>
  <c r="R38" i="24" s="1"/>
  <c r="AW65" i="29"/>
  <c r="AW37" i="24" s="1"/>
  <c r="AW38" i="24" s="1"/>
  <c r="AV51" i="29"/>
  <c r="AV52" i="29" s="1"/>
  <c r="AD65" i="29"/>
  <c r="AD37" i="24" s="1"/>
  <c r="AD38" i="24" s="1"/>
  <c r="X65" i="29"/>
  <c r="X37" i="24" s="1"/>
  <c r="X38" i="24" s="1"/>
  <c r="U65" i="29"/>
  <c r="U37" i="24" s="1"/>
  <c r="U38" i="24" s="1"/>
  <c r="BH65" i="29"/>
  <c r="BH37" i="24" s="1"/>
  <c r="BH38" i="24" s="1"/>
  <c r="BB65" i="29"/>
  <c r="BB37" i="24" s="1"/>
  <c r="BB38" i="24" s="1"/>
  <c r="V35" i="25" l="1"/>
  <c r="V44" i="25"/>
  <c r="BH35" i="25"/>
  <c r="BH44" i="25"/>
  <c r="BH50" i="25" s="1"/>
  <c r="U35" i="25"/>
  <c r="U44" i="25"/>
  <c r="AW35" i="25"/>
  <c r="AW44" i="25"/>
  <c r="AW50" i="25" s="1"/>
  <c r="AX35" i="25"/>
  <c r="AX44" i="25"/>
  <c r="AX50" i="25" s="1"/>
  <c r="AE35" i="25"/>
  <c r="AE44" i="25"/>
  <c r="BE35" i="25"/>
  <c r="BE44" i="25"/>
  <c r="BE50" i="25" s="1"/>
  <c r="AH35" i="25"/>
  <c r="AH44" i="25"/>
  <c r="O44" i="25"/>
  <c r="O35" i="25"/>
  <c r="AY35" i="25"/>
  <c r="AY44" i="25"/>
  <c r="AY50" i="25" s="1"/>
  <c r="AN35" i="25"/>
  <c r="AN44" i="25"/>
  <c r="AF35" i="25"/>
  <c r="AF44" i="25"/>
  <c r="AS35" i="25"/>
  <c r="AS44" i="25"/>
  <c r="AK35" i="25"/>
  <c r="AK44" i="25"/>
  <c r="P35" i="25"/>
  <c r="P44" i="25"/>
  <c r="BB35" i="25"/>
  <c r="BB44" i="25"/>
  <c r="BB50" i="25" s="1"/>
  <c r="R35" i="25"/>
  <c r="R44" i="25"/>
  <c r="BC35" i="25"/>
  <c r="BC44" i="25"/>
  <c r="BC50" i="25" s="1"/>
  <c r="AG35" i="25"/>
  <c r="AG44" i="25"/>
  <c r="S35" i="25"/>
  <c r="S44" i="25"/>
  <c r="AC35" i="25"/>
  <c r="AC44" i="25"/>
  <c r="Z35" i="25"/>
  <c r="Z44" i="25"/>
  <c r="AP35" i="25"/>
  <c r="AP44" i="25"/>
  <c r="BF35" i="25"/>
  <c r="BF44" i="25"/>
  <c r="BF50" i="25" s="1"/>
  <c r="M35" i="25"/>
  <c r="M44" i="25"/>
  <c r="M50" i="25" s="1"/>
  <c r="AM35" i="25"/>
  <c r="AM44" i="25"/>
  <c r="Y35" i="25"/>
  <c r="Y44" i="25"/>
  <c r="AU35" i="25"/>
  <c r="AU44" i="25"/>
  <c r="AU50" i="25" s="1"/>
  <c r="Q35" i="25"/>
  <c r="Q44" i="25"/>
  <c r="L65" i="29"/>
  <c r="L28" i="16"/>
  <c r="L40" i="16" s="1"/>
  <c r="J87" i="14"/>
  <c r="BJ87" i="14" s="1"/>
  <c r="H1" i="14" s="1"/>
  <c r="AT35" i="25"/>
  <c r="AT44" i="25"/>
  <c r="AR35" i="25"/>
  <c r="AR44" i="25"/>
  <c r="N44" i="25"/>
  <c r="N50" i="25" s="1"/>
  <c r="N35" i="25"/>
  <c r="AZ35" i="25"/>
  <c r="AZ44" i="25"/>
  <c r="AZ50" i="25" s="1"/>
  <c r="AI35" i="25"/>
  <c r="AI44" i="25"/>
  <c r="X35" i="25"/>
  <c r="X44" i="25"/>
  <c r="BD35" i="25"/>
  <c r="BD44" i="25"/>
  <c r="BD50" i="25" s="1"/>
  <c r="BG35" i="25"/>
  <c r="BG44" i="25"/>
  <c r="BG50" i="25" s="1"/>
  <c r="AA35" i="25"/>
  <c r="AA44" i="25"/>
  <c r="W35" i="25"/>
  <c r="W44" i="25"/>
  <c r="AQ35" i="25"/>
  <c r="AQ44" i="25"/>
  <c r="T35" i="25"/>
  <c r="T44" i="25"/>
  <c r="AJ35" i="25"/>
  <c r="AJ44" i="25"/>
  <c r="AV35" i="25"/>
  <c r="AV44" i="25"/>
  <c r="AV50" i="25" s="1"/>
  <c r="AD35" i="25"/>
  <c r="AD44" i="25"/>
  <c r="BA35" i="25"/>
  <c r="BA44" i="25"/>
  <c r="BA50" i="25" s="1"/>
  <c r="AO35" i="25"/>
  <c r="AO44" i="25"/>
  <c r="AW45" i="29"/>
  <c r="AV59" i="29"/>
  <c r="AV101" i="29"/>
  <c r="AL35" i="25"/>
  <c r="AL44" i="25"/>
  <c r="AB35" i="25"/>
  <c r="AB44" i="25"/>
  <c r="AZ34" i="15" l="1"/>
  <c r="AZ45" i="16"/>
  <c r="AZ220" i="15"/>
  <c r="AV220" i="15"/>
  <c r="AV45" i="16"/>
  <c r="AV34" i="15"/>
  <c r="AU45" i="16"/>
  <c r="AU34" i="15"/>
  <c r="AU220" i="15"/>
  <c r="AX220" i="15"/>
  <c r="AX34" i="15"/>
  <c r="AX45" i="16"/>
  <c r="N220" i="15"/>
  <c r="N45" i="16"/>
  <c r="N34" i="15"/>
  <c r="BB45" i="16"/>
  <c r="BB220" i="15"/>
  <c r="BB34" i="15"/>
  <c r="AY34" i="15"/>
  <c r="AY220" i="15"/>
  <c r="AY45" i="16"/>
  <c r="BD45" i="16"/>
  <c r="BD34" i="15"/>
  <c r="BD220" i="15"/>
  <c r="AW45" i="16"/>
  <c r="AW34" i="15"/>
  <c r="AW220" i="15"/>
  <c r="BG220" i="15"/>
  <c r="BG34" i="15"/>
  <c r="BG45" i="16"/>
  <c r="M220" i="15"/>
  <c r="M45" i="16"/>
  <c r="M34" i="15"/>
  <c r="BA45" i="16"/>
  <c r="BA220" i="15"/>
  <c r="BA34" i="15"/>
  <c r="BH45" i="16"/>
  <c r="BH34" i="15"/>
  <c r="BH220" i="15"/>
  <c r="BE220" i="15"/>
  <c r="BE34" i="15"/>
  <c r="BE45" i="16"/>
  <c r="BF45" i="16"/>
  <c r="BF220" i="15"/>
  <c r="BF34" i="15"/>
  <c r="BC220" i="15"/>
  <c r="BC34" i="15"/>
  <c r="BC45" i="16"/>
  <c r="L44" i="25"/>
  <c r="L50" i="25" s="1"/>
  <c r="L35" i="25"/>
  <c r="J28" i="16"/>
  <c r="AW48" i="29"/>
  <c r="AW89" i="29"/>
  <c r="AW94" i="29" s="1"/>
  <c r="AW96" i="29" s="1"/>
  <c r="AW49" i="29" s="1"/>
  <c r="L37" i="24"/>
  <c r="L38" i="24" s="1"/>
  <c r="L66" i="29"/>
  <c r="BA267" i="15" l="1"/>
  <c r="BC267" i="15"/>
  <c r="AY267" i="15"/>
  <c r="BG267" i="15"/>
  <c r="AX267" i="15"/>
  <c r="AU267" i="15"/>
  <c r="M58" i="29"/>
  <c r="L104" i="29"/>
  <c r="L107" i="29" s="1"/>
  <c r="L109" i="29" s="1"/>
  <c r="L24" i="24"/>
  <c r="L64" i="15"/>
  <c r="L303" i="15" s="1"/>
  <c r="L306" i="15" s="1"/>
  <c r="L99" i="15"/>
  <c r="L100" i="15" s="1"/>
  <c r="L103" i="15" s="1"/>
  <c r="L38" i="15" s="1"/>
  <c r="AW267" i="15"/>
  <c r="AW51" i="29"/>
  <c r="AV267" i="15"/>
  <c r="BB267" i="15"/>
  <c r="BF267" i="15"/>
  <c r="BE267" i="15"/>
  <c r="L45" i="16"/>
  <c r="L34" i="15"/>
  <c r="L220" i="15"/>
  <c r="BD267" i="15"/>
  <c r="AZ267" i="15"/>
  <c r="BH267" i="15"/>
  <c r="M267" i="15"/>
  <c r="N267" i="15"/>
  <c r="L39" i="15" l="1"/>
  <c r="L72" i="15" s="1"/>
  <c r="L74" i="15" s="1"/>
  <c r="L267" i="15"/>
  <c r="M66" i="29"/>
  <c r="M100" i="29"/>
  <c r="M102" i="29" s="1"/>
  <c r="M51" i="15"/>
  <c r="N323" i="15"/>
  <c r="N326" i="15" s="1"/>
  <c r="AY323" i="15"/>
  <c r="AY326" i="15" s="1"/>
  <c r="BF323" i="15"/>
  <c r="BF326" i="15" s="1"/>
  <c r="BB323" i="15"/>
  <c r="BB326" i="15" s="1"/>
  <c r="BC323" i="15"/>
  <c r="BC326" i="15" s="1"/>
  <c r="L44" i="24"/>
  <c r="L58" i="24"/>
  <c r="BE323" i="15"/>
  <c r="BE326" i="15" s="1"/>
  <c r="AU323" i="15"/>
  <c r="AU326" i="15" s="1"/>
  <c r="BG323" i="15"/>
  <c r="BG326" i="15" s="1"/>
  <c r="AW59" i="29"/>
  <c r="AW101" i="29"/>
  <c r="AW52" i="29"/>
  <c r="AZ323" i="15"/>
  <c r="AZ326" i="15" s="1"/>
  <c r="AW323" i="15"/>
  <c r="AW326" i="15" s="1"/>
  <c r="BA323" i="15"/>
  <c r="BA326" i="15" s="1"/>
  <c r="AX323" i="15"/>
  <c r="AX326" i="15" s="1"/>
  <c r="AV323" i="15"/>
  <c r="AV326" i="15" s="1"/>
  <c r="M323" i="15"/>
  <c r="M326" i="15" s="1"/>
  <c r="BH323" i="15"/>
  <c r="BH326" i="15" s="1"/>
  <c r="BD323" i="15"/>
  <c r="BD326" i="15" s="1"/>
  <c r="M24" i="24" l="1"/>
  <c r="M104" i="29"/>
  <c r="M107" i="29" s="1"/>
  <c r="M109" i="29" s="1"/>
  <c r="N58" i="29"/>
  <c r="M99" i="15"/>
  <c r="M100" i="15" s="1"/>
  <c r="M103" i="15" s="1"/>
  <c r="M38" i="15" s="1"/>
  <c r="M64" i="15"/>
  <c r="M303" i="15" s="1"/>
  <c r="M306" i="15" s="1"/>
  <c r="L79" i="15"/>
  <c r="L78" i="15"/>
  <c r="L87" i="15" s="1"/>
  <c r="AX45" i="29"/>
  <c r="L323" i="15"/>
  <c r="L326" i="15" s="1"/>
  <c r="AX48" i="29" l="1"/>
  <c r="AX89" i="29"/>
  <c r="AX94" i="29" s="1"/>
  <c r="AX96" i="29" s="1"/>
  <c r="AX49" i="29" s="1"/>
  <c r="L94" i="15"/>
  <c r="L221" i="15" s="1"/>
  <c r="L95" i="15"/>
  <c r="L42" i="15" s="1"/>
  <c r="L40" i="24" s="1"/>
  <c r="L37" i="25" s="1"/>
  <c r="M44" i="24"/>
  <c r="M58" i="24"/>
  <c r="N66" i="29"/>
  <c r="N100" i="29"/>
  <c r="N102" i="29" s="1"/>
  <c r="N51" i="15"/>
  <c r="L312" i="15" l="1"/>
  <c r="L269" i="15"/>
  <c r="L225" i="15"/>
  <c r="L41" i="15"/>
  <c r="N24" i="24"/>
  <c r="N104" i="29"/>
  <c r="N107" i="29" s="1"/>
  <c r="N109" i="29" s="1"/>
  <c r="N99" i="15"/>
  <c r="N100" i="15" s="1"/>
  <c r="N103" i="15" s="1"/>
  <c r="N38" i="15" s="1"/>
  <c r="N64" i="15"/>
  <c r="N303" i="15" s="1"/>
  <c r="N306" i="15" s="1"/>
  <c r="O58" i="29"/>
  <c r="AX51" i="29"/>
  <c r="AX101" i="29" l="1"/>
  <c r="AX59" i="29"/>
  <c r="O100" i="29"/>
  <c r="O102" i="29" s="1"/>
  <c r="O51" i="15"/>
  <c r="O66" i="29"/>
  <c r="L39" i="24"/>
  <c r="AX52" i="29"/>
  <c r="N44" i="24"/>
  <c r="N58" i="24"/>
  <c r="L244" i="15"/>
  <c r="L235" i="15"/>
  <c r="L325" i="15"/>
  <c r="L328" i="15" s="1"/>
  <c r="L334" i="15" s="1"/>
  <c r="L338" i="15" s="1"/>
  <c r="L342" i="15" s="1"/>
  <c r="L316" i="15"/>
  <c r="L317" i="15" s="1"/>
  <c r="L285" i="15" l="1"/>
  <c r="L245" i="15"/>
  <c r="L344" i="15" s="1"/>
  <c r="L346" i="15" s="1"/>
  <c r="L236" i="15"/>
  <c r="L237" i="15" s="1"/>
  <c r="O64" i="15"/>
  <c r="O303" i="15" s="1"/>
  <c r="O306" i="15" s="1"/>
  <c r="O24" i="24"/>
  <c r="P58" i="29"/>
  <c r="O104" i="29"/>
  <c r="O107" i="29" s="1"/>
  <c r="O109" i="29" s="1"/>
  <c r="O111" i="29" s="1"/>
  <c r="O99" i="15"/>
  <c r="O100" i="15" s="1"/>
  <c r="O103" i="15" s="1"/>
  <c r="O38" i="15" s="1"/>
  <c r="AY45" i="29"/>
  <c r="L53" i="24"/>
  <c r="L36" i="25"/>
  <c r="L41" i="24"/>
  <c r="O29" i="16" l="1"/>
  <c r="O33" i="18"/>
  <c r="O35" i="18" s="1"/>
  <c r="L347" i="15"/>
  <c r="L349" i="15" s="1"/>
  <c r="L286" i="15" s="1"/>
  <c r="L239" i="15"/>
  <c r="L240" i="15" s="1"/>
  <c r="AY89" i="29"/>
  <c r="AY94" i="29" s="1"/>
  <c r="AY96" i="29" s="1"/>
  <c r="AY49" i="29" s="1"/>
  <c r="AY48" i="29"/>
  <c r="O44" i="24"/>
  <c r="O58" i="24"/>
  <c r="P51" i="15"/>
  <c r="P66" i="29"/>
  <c r="P100" i="29"/>
  <c r="P102" i="29" s="1"/>
  <c r="O47" i="18" l="1"/>
  <c r="O50" i="18" s="1"/>
  <c r="O44" i="18"/>
  <c r="O49" i="18" s="1"/>
  <c r="O45" i="25"/>
  <c r="O50" i="25" s="1"/>
  <c r="O40" i="16"/>
  <c r="L246" i="15"/>
  <c r="P24" i="24"/>
  <c r="Q58" i="29"/>
  <c r="P99" i="15"/>
  <c r="P100" i="15" s="1"/>
  <c r="P103" i="15" s="1"/>
  <c r="P38" i="15" s="1"/>
  <c r="P104" i="29"/>
  <c r="P107" i="29" s="1"/>
  <c r="P109" i="29" s="1"/>
  <c r="P111" i="29" s="1"/>
  <c r="P64" i="15"/>
  <c r="P303" i="15" s="1"/>
  <c r="P306" i="15" s="1"/>
  <c r="AY51" i="29"/>
  <c r="AY52" i="29" s="1"/>
  <c r="L241" i="15"/>
  <c r="L247" i="15" s="1"/>
  <c r="L253" i="15" s="1"/>
  <c r="L255" i="15" s="1"/>
  <c r="L257" i="15" s="1"/>
  <c r="L261" i="15" s="1"/>
  <c r="P29" i="16" l="1"/>
  <c r="P33" i="18"/>
  <c r="P35" i="18" s="1"/>
  <c r="O220" i="15"/>
  <c r="O267" i="15" s="1"/>
  <c r="O323" i="15" s="1"/>
  <c r="O326" i="15" s="1"/>
  <c r="O45" i="16"/>
  <c r="O34" i="15"/>
  <c r="O55" i="18"/>
  <c r="O52" i="18"/>
  <c r="AZ45" i="29"/>
  <c r="P44" i="24"/>
  <c r="P58" i="24"/>
  <c r="L268" i="15"/>
  <c r="L273" i="15" s="1"/>
  <c r="L43" i="15"/>
  <c r="L41" i="16"/>
  <c r="AY59" i="29"/>
  <c r="AY101" i="29"/>
  <c r="Q100" i="29"/>
  <c r="Q102" i="29" s="1"/>
  <c r="Q66" i="29"/>
  <c r="Q51" i="15"/>
  <c r="L249" i="15"/>
  <c r="M243" i="15" s="1"/>
  <c r="O56" i="18" l="1"/>
  <c r="Q54" i="18"/>
  <c r="Q35" i="16" s="1"/>
  <c r="Q49" i="25" s="1"/>
  <c r="P47" i="18"/>
  <c r="P50" i="18" s="1"/>
  <c r="P44" i="18"/>
  <c r="P49" i="18" s="1"/>
  <c r="P45" i="25"/>
  <c r="P50" i="25" s="1"/>
  <c r="P40" i="16"/>
  <c r="Q24" i="24"/>
  <c r="R58" i="29"/>
  <c r="Q104" i="29"/>
  <c r="Q107" i="29" s="1"/>
  <c r="Q109" i="29" s="1"/>
  <c r="Q111" i="29" s="1"/>
  <c r="Q99" i="15"/>
  <c r="Q100" i="15" s="1"/>
  <c r="Q103" i="15" s="1"/>
  <c r="Q38" i="15" s="1"/>
  <c r="Q64" i="15"/>
  <c r="Q303" i="15" s="1"/>
  <c r="Q306" i="15" s="1"/>
  <c r="L51" i="25"/>
  <c r="L53" i="25" s="1"/>
  <c r="L55" i="25" s="1"/>
  <c r="L43" i="16"/>
  <c r="L277" i="15"/>
  <c r="L284" i="15"/>
  <c r="AZ89" i="29"/>
  <c r="AZ94" i="29" s="1"/>
  <c r="AZ96" i="29" s="1"/>
  <c r="AZ49" i="29" s="1"/>
  <c r="AZ48" i="29"/>
  <c r="Q29" i="16" l="1"/>
  <c r="Q33" i="18"/>
  <c r="Q35" i="18" s="1"/>
  <c r="P220" i="15"/>
  <c r="P267" i="15" s="1"/>
  <c r="P323" i="15" s="1"/>
  <c r="P326" i="15" s="1"/>
  <c r="P34" i="15"/>
  <c r="P45" i="16"/>
  <c r="P52" i="18"/>
  <c r="P55" i="18"/>
  <c r="L279" i="15"/>
  <c r="L26" i="22"/>
  <c r="L27" i="22" s="1"/>
  <c r="L33" i="22" s="1"/>
  <c r="L35" i="22" s="1"/>
  <c r="AZ51" i="29"/>
  <c r="Q58" i="24"/>
  <c r="Q44" i="24"/>
  <c r="R66" i="29"/>
  <c r="R100" i="29"/>
  <c r="R102" i="29" s="1"/>
  <c r="R51" i="15"/>
  <c r="R54" i="18" l="1"/>
  <c r="R35" i="16" s="1"/>
  <c r="R49" i="25" s="1"/>
  <c r="P56" i="18"/>
  <c r="Q44" i="18"/>
  <c r="Q49" i="18" s="1"/>
  <c r="Q47" i="18"/>
  <c r="Q50" i="18" s="1"/>
  <c r="Q45" i="25"/>
  <c r="Q50" i="25" s="1"/>
  <c r="Q40" i="16"/>
  <c r="R24" i="24"/>
  <c r="R99" i="15"/>
  <c r="R100" i="15" s="1"/>
  <c r="R103" i="15" s="1"/>
  <c r="R38" i="15" s="1"/>
  <c r="R104" i="29"/>
  <c r="R107" i="29" s="1"/>
  <c r="R109" i="29" s="1"/>
  <c r="R111" i="29" s="1"/>
  <c r="S58" i="29"/>
  <c r="R64" i="15"/>
  <c r="R303" i="15" s="1"/>
  <c r="R306" i="15" s="1"/>
  <c r="L39" i="22"/>
  <c r="L41" i="22" s="1"/>
  <c r="N47" i="22" s="1"/>
  <c r="N34" i="22" s="1"/>
  <c r="N54" i="25" s="1"/>
  <c r="AZ101" i="29"/>
  <c r="AZ59" i="29"/>
  <c r="AZ52" i="29"/>
  <c r="L280" i="15"/>
  <c r="L281" i="15" s="1"/>
  <c r="L287" i="15" s="1"/>
  <c r="R29" i="16" l="1"/>
  <c r="R33" i="18"/>
  <c r="R35" i="18" s="1"/>
  <c r="Q220" i="15"/>
  <c r="Q267" i="15" s="1"/>
  <c r="Q323" i="15" s="1"/>
  <c r="Q326" i="15" s="1"/>
  <c r="Q34" i="15"/>
  <c r="Q45" i="16"/>
  <c r="Q52" i="18"/>
  <c r="Q55" i="18"/>
  <c r="L293" i="15"/>
  <c r="L295" i="15" s="1"/>
  <c r="L297" i="15" s="1"/>
  <c r="L289" i="15"/>
  <c r="M283" i="15" s="1"/>
  <c r="BA45" i="29"/>
  <c r="R44" i="24"/>
  <c r="R58" i="24"/>
  <c r="S100" i="29"/>
  <c r="S102" i="29" s="1"/>
  <c r="S66" i="29"/>
  <c r="S51" i="15"/>
  <c r="S54" i="18" l="1"/>
  <c r="S35" i="16" s="1"/>
  <c r="S49" i="25" s="1"/>
  <c r="Q56" i="18"/>
  <c r="R47" i="18"/>
  <c r="R50" i="18" s="1"/>
  <c r="R44" i="18"/>
  <c r="R49" i="18" s="1"/>
  <c r="R45" i="25"/>
  <c r="R50" i="25" s="1"/>
  <c r="R40" i="16"/>
  <c r="S24" i="24"/>
  <c r="T58" i="29"/>
  <c r="S99" i="15"/>
  <c r="S100" i="15" s="1"/>
  <c r="S103" i="15" s="1"/>
  <c r="S38" i="15" s="1"/>
  <c r="S104" i="29"/>
  <c r="S107" i="29" s="1"/>
  <c r="S109" i="29" s="1"/>
  <c r="S111" i="29" s="1"/>
  <c r="S29" i="16" s="1"/>
  <c r="S64" i="15"/>
  <c r="S303" i="15" s="1"/>
  <c r="S306" i="15" s="1"/>
  <c r="BA48" i="29"/>
  <c r="BA89" i="29"/>
  <c r="BA94" i="29" s="1"/>
  <c r="BA96" i="29" s="1"/>
  <c r="BA49" i="29" s="1"/>
  <c r="L42" i="24"/>
  <c r="L44" i="15"/>
  <c r="L45" i="15" s="1"/>
  <c r="S40" i="16" l="1"/>
  <c r="R220" i="15"/>
  <c r="R267" i="15" s="1"/>
  <c r="R323" i="15" s="1"/>
  <c r="R326" i="15" s="1"/>
  <c r="R45" i="16"/>
  <c r="R34" i="15"/>
  <c r="R55" i="18"/>
  <c r="R52" i="18"/>
  <c r="M30" i="15"/>
  <c r="L25" i="24"/>
  <c r="L26" i="24" s="1"/>
  <c r="L28" i="25"/>
  <c r="L65" i="15"/>
  <c r="BA51" i="29"/>
  <c r="BA52" i="29" s="1"/>
  <c r="L52" i="24"/>
  <c r="L54" i="24" s="1"/>
  <c r="L43" i="24"/>
  <c r="L45" i="24" s="1"/>
  <c r="S33" i="18"/>
  <c r="S35" i="18" s="1"/>
  <c r="T66" i="29"/>
  <c r="T100" i="29"/>
  <c r="T102" i="29" s="1"/>
  <c r="T51" i="15"/>
  <c r="S58" i="24"/>
  <c r="S44" i="24"/>
  <c r="R56" i="18" l="1"/>
  <c r="T54" i="18"/>
  <c r="T35" i="16" s="1"/>
  <c r="T49" i="25" s="1"/>
  <c r="S44" i="18"/>
  <c r="S49" i="18" s="1"/>
  <c r="S47" i="18"/>
  <c r="S50" i="18" s="1"/>
  <c r="BB45" i="29"/>
  <c r="T24" i="24"/>
  <c r="T99" i="15"/>
  <c r="T100" i="15" s="1"/>
  <c r="T103" i="15" s="1"/>
  <c r="T38" i="15" s="1"/>
  <c r="T104" i="29"/>
  <c r="T107" i="29" s="1"/>
  <c r="T109" i="29" s="1"/>
  <c r="T111" i="29" s="1"/>
  <c r="T29" i="16" s="1"/>
  <c r="U58" i="29"/>
  <c r="T64" i="15"/>
  <c r="T303" i="15" s="1"/>
  <c r="T306" i="15" s="1"/>
  <c r="S45" i="25"/>
  <c r="S50" i="25" s="1"/>
  <c r="L26" i="25"/>
  <c r="L59" i="24"/>
  <c r="L27" i="25" s="1"/>
  <c r="BA101" i="29"/>
  <c r="BA59" i="29"/>
  <c r="M71" i="15"/>
  <c r="M50" i="15"/>
  <c r="M52" i="15" s="1"/>
  <c r="M55" i="15" s="1"/>
  <c r="M57" i="15" l="1"/>
  <c r="M60" i="15" s="1"/>
  <c r="M32" i="15" s="1"/>
  <c r="T40" i="16"/>
  <c r="T33" i="18"/>
  <c r="T35" i="18" s="1"/>
  <c r="L34" i="25"/>
  <c r="L30" i="25"/>
  <c r="U100" i="29"/>
  <c r="U102" i="29" s="1"/>
  <c r="U66" i="29"/>
  <c r="U51" i="15"/>
  <c r="T44" i="24"/>
  <c r="T58" i="24"/>
  <c r="BB89" i="29"/>
  <c r="BB94" i="29" s="1"/>
  <c r="BB96" i="29" s="1"/>
  <c r="BB49" i="29" s="1"/>
  <c r="BB48" i="29"/>
  <c r="S45" i="16"/>
  <c r="S220" i="15"/>
  <c r="S34" i="15"/>
  <c r="S55" i="18"/>
  <c r="S52" i="18"/>
  <c r="M59" i="15" l="1"/>
  <c r="M31" i="15" s="1"/>
  <c r="M33" i="15" s="1"/>
  <c r="M39" i="15" s="1"/>
  <c r="M72" i="15" s="1"/>
  <c r="M74" i="15" s="1"/>
  <c r="M78" i="15" s="1"/>
  <c r="M87" i="15" s="1"/>
  <c r="M62" i="15"/>
  <c r="BB51" i="29"/>
  <c r="U54" i="18"/>
  <c r="U35" i="16" s="1"/>
  <c r="S56" i="18"/>
  <c r="U24" i="24"/>
  <c r="V58" i="29"/>
  <c r="U99" i="15"/>
  <c r="U100" i="15" s="1"/>
  <c r="U103" i="15" s="1"/>
  <c r="U38" i="15" s="1"/>
  <c r="U104" i="29"/>
  <c r="U107" i="29" s="1"/>
  <c r="U109" i="29" s="1"/>
  <c r="U111" i="29" s="1"/>
  <c r="U29" i="16" s="1"/>
  <c r="U64" i="15"/>
  <c r="U303" i="15" s="1"/>
  <c r="U306" i="15" s="1"/>
  <c r="L39" i="25"/>
  <c r="L40" i="25"/>
  <c r="T44" i="18"/>
  <c r="T49" i="18" s="1"/>
  <c r="T47" i="18"/>
  <c r="T50" i="18" s="1"/>
  <c r="S267" i="15"/>
  <c r="T45" i="25"/>
  <c r="T50" i="25" s="1"/>
  <c r="M79" i="15" l="1"/>
  <c r="M94" i="15" s="1"/>
  <c r="M41" i="15" s="1"/>
  <c r="U40" i="16"/>
  <c r="U33" i="18"/>
  <c r="U35" i="18" s="1"/>
  <c r="T55" i="18"/>
  <c r="T52" i="18"/>
  <c r="U44" i="24"/>
  <c r="U58" i="24"/>
  <c r="BB101" i="29"/>
  <c r="BB59" i="29"/>
  <c r="BB52" i="29"/>
  <c r="U49" i="25"/>
  <c r="T220" i="15"/>
  <c r="T45" i="16"/>
  <c r="T34" i="15"/>
  <c r="V100" i="29"/>
  <c r="V102" i="29" s="1"/>
  <c r="V66" i="29"/>
  <c r="V51" i="15"/>
  <c r="S323" i="15"/>
  <c r="S326" i="15" s="1"/>
  <c r="M95" i="15" l="1"/>
  <c r="M42" i="15" s="1"/>
  <c r="M40" i="24" s="1"/>
  <c r="M37" i="25" s="1"/>
  <c r="M221" i="15"/>
  <c r="M269" i="15" s="1"/>
  <c r="T267" i="15"/>
  <c r="BC45" i="29"/>
  <c r="M39" i="24"/>
  <c r="U44" i="18"/>
  <c r="U49" i="18" s="1"/>
  <c r="U47" i="18"/>
  <c r="U50" i="18" s="1"/>
  <c r="V54" i="18"/>
  <c r="V35" i="16" s="1"/>
  <c r="T56" i="18"/>
  <c r="V24" i="24"/>
  <c r="V99" i="15"/>
  <c r="V100" i="15" s="1"/>
  <c r="V103" i="15" s="1"/>
  <c r="V38" i="15" s="1"/>
  <c r="V104" i="29"/>
  <c r="V107" i="29" s="1"/>
  <c r="V109" i="29" s="1"/>
  <c r="V111" i="29" s="1"/>
  <c r="V29" i="16" s="1"/>
  <c r="W58" i="29"/>
  <c r="V64" i="15"/>
  <c r="V303" i="15" s="1"/>
  <c r="V306" i="15" s="1"/>
  <c r="U45" i="25"/>
  <c r="U50" i="25" s="1"/>
  <c r="V40" i="16" l="1"/>
  <c r="M225" i="15"/>
  <c r="M235" i="15" s="1"/>
  <c r="M312" i="15"/>
  <c r="M316" i="15" s="1"/>
  <c r="M317" i="15" s="1"/>
  <c r="V49" i="25"/>
  <c r="BC89" i="29"/>
  <c r="BC94" i="29" s="1"/>
  <c r="BC96" i="29" s="1"/>
  <c r="BC49" i="29" s="1"/>
  <c r="BC48" i="29"/>
  <c r="U55" i="18"/>
  <c r="U52" i="18"/>
  <c r="M53" i="24"/>
  <c r="M36" i="25"/>
  <c r="M41" i="24"/>
  <c r="U34" i="15"/>
  <c r="U220" i="15"/>
  <c r="U45" i="16"/>
  <c r="W100" i="29"/>
  <c r="W102" i="29" s="1"/>
  <c r="W66" i="29"/>
  <c r="W51" i="15"/>
  <c r="T323" i="15"/>
  <c r="T326" i="15" s="1"/>
  <c r="V33" i="18"/>
  <c r="V35" i="18" s="1"/>
  <c r="V44" i="24"/>
  <c r="V58" i="24"/>
  <c r="M325" i="15" l="1"/>
  <c r="M328" i="15" s="1"/>
  <c r="M334" i="15" s="1"/>
  <c r="M338" i="15" s="1"/>
  <c r="M342" i="15" s="1"/>
  <c r="M244" i="15"/>
  <c r="V45" i="25"/>
  <c r="V50" i="25" s="1"/>
  <c r="M245" i="15"/>
  <c r="M344" i="15" s="1"/>
  <c r="M346" i="15" s="1"/>
  <c r="M285" i="15"/>
  <c r="U267" i="15"/>
  <c r="BC51" i="29"/>
  <c r="W24" i="24"/>
  <c r="X58" i="29"/>
  <c r="W99" i="15"/>
  <c r="W100" i="15" s="1"/>
  <c r="W103" i="15" s="1"/>
  <c r="W38" i="15" s="1"/>
  <c r="W104" i="29"/>
  <c r="W107" i="29" s="1"/>
  <c r="W109" i="29" s="1"/>
  <c r="W111" i="29" s="1"/>
  <c r="W29" i="16" s="1"/>
  <c r="W64" i="15"/>
  <c r="W303" i="15" s="1"/>
  <c r="W306" i="15" s="1"/>
  <c r="V44" i="18"/>
  <c r="V49" i="18" s="1"/>
  <c r="V47" i="18"/>
  <c r="V50" i="18" s="1"/>
  <c r="W54" i="18"/>
  <c r="W35" i="16" s="1"/>
  <c r="U56" i="18"/>
  <c r="M236" i="15"/>
  <c r="M237" i="15" s="1"/>
  <c r="W40" i="16" l="1"/>
  <c r="M347" i="15"/>
  <c r="M349" i="15" s="1"/>
  <c r="M246" i="15" s="1"/>
  <c r="W33" i="18"/>
  <c r="W35" i="18" s="1"/>
  <c r="V55" i="18"/>
  <c r="V52" i="18"/>
  <c r="U323" i="15"/>
  <c r="U326" i="15" s="1"/>
  <c r="W44" i="24"/>
  <c r="W58" i="24"/>
  <c r="W49" i="25"/>
  <c r="V45" i="16"/>
  <c r="V34" i="15"/>
  <c r="V220" i="15"/>
  <c r="X66" i="29"/>
  <c r="X100" i="29"/>
  <c r="X102" i="29" s="1"/>
  <c r="X51" i="15"/>
  <c r="BC101" i="29"/>
  <c r="BC59" i="29"/>
  <c r="BC52" i="29"/>
  <c r="M239" i="15"/>
  <c r="M240" i="15" s="1"/>
  <c r="M286" i="15" l="1"/>
  <c r="X24" i="24"/>
  <c r="X99" i="15"/>
  <c r="X100" i="15" s="1"/>
  <c r="X103" i="15" s="1"/>
  <c r="X38" i="15" s="1"/>
  <c r="X104" i="29"/>
  <c r="X107" i="29" s="1"/>
  <c r="X109" i="29" s="1"/>
  <c r="X111" i="29" s="1"/>
  <c r="X29" i="16" s="1"/>
  <c r="Y58" i="29"/>
  <c r="X64" i="15"/>
  <c r="X303" i="15" s="1"/>
  <c r="X306" i="15" s="1"/>
  <c r="BD45" i="29"/>
  <c r="V267" i="15"/>
  <c r="M241" i="15"/>
  <c r="M247" i="15" s="1"/>
  <c r="M253" i="15" s="1"/>
  <c r="M255" i="15" s="1"/>
  <c r="M257" i="15" s="1"/>
  <c r="M261" i="15" s="1"/>
  <c r="M41" i="16" s="1"/>
  <c r="M43" i="16" s="1"/>
  <c r="V56" i="18"/>
  <c r="X54" i="18"/>
  <c r="X35" i="16" s="1"/>
  <c r="W45" i="25"/>
  <c r="W50" i="25" s="1"/>
  <c r="W44" i="18"/>
  <c r="W49" i="18" s="1"/>
  <c r="W47" i="18"/>
  <c r="W50" i="18" s="1"/>
  <c r="X40" i="16" l="1"/>
  <c r="M249" i="15"/>
  <c r="N243" i="15" s="1"/>
  <c r="BD89" i="29"/>
  <c r="BD94" i="29" s="1"/>
  <c r="BD96" i="29" s="1"/>
  <c r="BD49" i="29" s="1"/>
  <c r="BD48" i="29"/>
  <c r="X33" i="18"/>
  <c r="X35" i="18" s="1"/>
  <c r="Y100" i="29"/>
  <c r="Y102" i="29" s="1"/>
  <c r="Y66" i="29"/>
  <c r="Y51" i="15"/>
  <c r="W55" i="18"/>
  <c r="W52" i="18"/>
  <c r="W45" i="16"/>
  <c r="W220" i="15"/>
  <c r="W34" i="15"/>
  <c r="X49" i="25"/>
  <c r="V323" i="15"/>
  <c r="V326" i="15" s="1"/>
  <c r="X44" i="24"/>
  <c r="X58" i="24"/>
  <c r="M268" i="15"/>
  <c r="M273" i="15" s="1"/>
  <c r="M43" i="15"/>
  <c r="W56" i="18" l="1"/>
  <c r="Y54" i="18"/>
  <c r="Y35" i="16" s="1"/>
  <c r="M51" i="25"/>
  <c r="M53" i="25" s="1"/>
  <c r="M55" i="25" s="1"/>
  <c r="Y24" i="24"/>
  <c r="Z58" i="29"/>
  <c r="Y104" i="29"/>
  <c r="Y107" i="29" s="1"/>
  <c r="Y109" i="29" s="1"/>
  <c r="Y111" i="29" s="1"/>
  <c r="Y29" i="16" s="1"/>
  <c r="Y99" i="15"/>
  <c r="Y100" i="15" s="1"/>
  <c r="Y103" i="15" s="1"/>
  <c r="Y38" i="15" s="1"/>
  <c r="Y64" i="15"/>
  <c r="Y303" i="15" s="1"/>
  <c r="Y306" i="15" s="1"/>
  <c r="BD51" i="29"/>
  <c r="W267" i="15"/>
  <c r="X45" i="25"/>
  <c r="X50" i="25" s="1"/>
  <c r="X47" i="18"/>
  <c r="X50" i="18" s="1"/>
  <c r="X44" i="18"/>
  <c r="X49" i="18" s="1"/>
  <c r="M277" i="15"/>
  <c r="M284" i="15"/>
  <c r="Y40" i="16" l="1"/>
  <c r="Y33" i="18"/>
  <c r="Y35" i="18" s="1"/>
  <c r="X52" i="18"/>
  <c r="X55" i="18"/>
  <c r="M279" i="15"/>
  <c r="X220" i="15"/>
  <c r="X45" i="16"/>
  <c r="X34" i="15"/>
  <c r="Y58" i="24"/>
  <c r="Y44" i="24"/>
  <c r="M26" i="22"/>
  <c r="M27" i="22" s="1"/>
  <c r="M33" i="22" s="1"/>
  <c r="M35" i="22" s="1"/>
  <c r="W323" i="15"/>
  <c r="W326" i="15" s="1"/>
  <c r="BD101" i="29"/>
  <c r="BD59" i="29"/>
  <c r="BD52" i="29"/>
  <c r="Z66" i="29"/>
  <c r="Z100" i="29"/>
  <c r="Z102" i="29" s="1"/>
  <c r="Z51" i="15"/>
  <c r="Y49" i="25"/>
  <c r="M39" i="22" l="1"/>
  <c r="M41" i="22" s="1"/>
  <c r="O47" i="22" s="1"/>
  <c r="O34" i="22" s="1"/>
  <c r="O54" i="25" s="1"/>
  <c r="BE45" i="29"/>
  <c r="Z24" i="24"/>
  <c r="Z104" i="29"/>
  <c r="Z107" i="29" s="1"/>
  <c r="Z109" i="29" s="1"/>
  <c r="Z111" i="29" s="1"/>
  <c r="Z29" i="16" s="1"/>
  <c r="Z99" i="15"/>
  <c r="Z100" i="15" s="1"/>
  <c r="Z103" i="15" s="1"/>
  <c r="Z38" i="15" s="1"/>
  <c r="AA58" i="29"/>
  <c r="Z64" i="15"/>
  <c r="Z303" i="15" s="1"/>
  <c r="Z306" i="15" s="1"/>
  <c r="Z54" i="18"/>
  <c r="Z35" i="16" s="1"/>
  <c r="X56" i="18"/>
  <c r="X267" i="15"/>
  <c r="Y45" i="25"/>
  <c r="Y50" i="25" s="1"/>
  <c r="M280" i="15"/>
  <c r="M281" i="15" s="1"/>
  <c r="M287" i="15" s="1"/>
  <c r="Y47" i="18"/>
  <c r="Y50" i="18" s="1"/>
  <c r="Y44" i="18"/>
  <c r="Y49" i="18" s="1"/>
  <c r="Z40" i="16" l="1"/>
  <c r="Z49" i="25"/>
  <c r="M293" i="15"/>
  <c r="M295" i="15" s="1"/>
  <c r="M297" i="15" s="1"/>
  <c r="M289" i="15"/>
  <c r="N283" i="15" s="1"/>
  <c r="Z33" i="18"/>
  <c r="Z35" i="18" s="1"/>
  <c r="Y52" i="18"/>
  <c r="Y55" i="18"/>
  <c r="Y34" i="15"/>
  <c r="Y45" i="16"/>
  <c r="Y220" i="15"/>
  <c r="Z44" i="24"/>
  <c r="Z58" i="24"/>
  <c r="BE48" i="29"/>
  <c r="BE89" i="29"/>
  <c r="BE94" i="29" s="1"/>
  <c r="BE96" i="29" s="1"/>
  <c r="BE49" i="29" s="1"/>
  <c r="X323" i="15"/>
  <c r="X326" i="15" s="1"/>
  <c r="AA100" i="29"/>
  <c r="AA102" i="29" s="1"/>
  <c r="AA66" i="29"/>
  <c r="AA51" i="15"/>
  <c r="AA24" i="24" l="1"/>
  <c r="AA99" i="15"/>
  <c r="AA100" i="15" s="1"/>
  <c r="AA103" i="15" s="1"/>
  <c r="AA38" i="15" s="1"/>
  <c r="AB58" i="29"/>
  <c r="AA104" i="29"/>
  <c r="AA107" i="29" s="1"/>
  <c r="AA109" i="29" s="1"/>
  <c r="AA111" i="29" s="1"/>
  <c r="AA29" i="16" s="1"/>
  <c r="AA64" i="15"/>
  <c r="AA303" i="15" s="1"/>
  <c r="AA306" i="15" s="1"/>
  <c r="Z44" i="18"/>
  <c r="Z49" i="18" s="1"/>
  <c r="Z47" i="18"/>
  <c r="Z50" i="18" s="1"/>
  <c r="BE51" i="29"/>
  <c r="BE52" i="29" s="1"/>
  <c r="Y267" i="15"/>
  <c r="Y56" i="18"/>
  <c r="AA54" i="18"/>
  <c r="AA35" i="16" s="1"/>
  <c r="Z45" i="25"/>
  <c r="Z50" i="25" s="1"/>
  <c r="M44" i="15"/>
  <c r="M45" i="15" s="1"/>
  <c r="M42" i="24"/>
  <c r="AA40" i="16" l="1"/>
  <c r="AA49" i="25"/>
  <c r="Z45" i="16"/>
  <c r="Z220" i="15"/>
  <c r="Z34" i="15"/>
  <c r="Z52" i="18"/>
  <c r="Z55" i="18"/>
  <c r="BE101" i="29"/>
  <c r="BE59" i="29"/>
  <c r="AA33" i="18"/>
  <c r="AA35" i="18" s="1"/>
  <c r="AB100" i="29"/>
  <c r="AB102" i="29" s="1"/>
  <c r="AB66" i="29"/>
  <c r="AB51" i="15"/>
  <c r="AA58" i="24"/>
  <c r="AA44" i="24"/>
  <c r="Y323" i="15"/>
  <c r="Y326" i="15" s="1"/>
  <c r="BF45" i="29"/>
  <c r="M52" i="24"/>
  <c r="M54" i="24" s="1"/>
  <c r="M43" i="24"/>
  <c r="M45" i="24" s="1"/>
  <c r="M25" i="24"/>
  <c r="M26" i="24" s="1"/>
  <c r="M28" i="25"/>
  <c r="N30" i="15"/>
  <c r="M65" i="15"/>
  <c r="AB24" i="24" l="1"/>
  <c r="AB99" i="15"/>
  <c r="AB100" i="15" s="1"/>
  <c r="AB103" i="15" s="1"/>
  <c r="AB38" i="15" s="1"/>
  <c r="AC58" i="29"/>
  <c r="AB104" i="29"/>
  <c r="AB107" i="29" s="1"/>
  <c r="AB109" i="29" s="1"/>
  <c r="AB111" i="29" s="1"/>
  <c r="AB29" i="16" s="1"/>
  <c r="AB64" i="15"/>
  <c r="AB303" i="15" s="1"/>
  <c r="AB306" i="15" s="1"/>
  <c r="N71" i="15"/>
  <c r="N50" i="15"/>
  <c r="N52" i="15" s="1"/>
  <c r="N55" i="15" s="1"/>
  <c r="AA45" i="25"/>
  <c r="AA50" i="25" s="1"/>
  <c r="AB54" i="18"/>
  <c r="AB35" i="16" s="1"/>
  <c r="Z56" i="18"/>
  <c r="Z267" i="15"/>
  <c r="BF89" i="29"/>
  <c r="BF94" i="29" s="1"/>
  <c r="BF96" i="29" s="1"/>
  <c r="BF49" i="29" s="1"/>
  <c r="BF48" i="29"/>
  <c r="AA44" i="18"/>
  <c r="AA49" i="18" s="1"/>
  <c r="AA47" i="18"/>
  <c r="AA50" i="18" s="1"/>
  <c r="M26" i="25"/>
  <c r="M59" i="24"/>
  <c r="M27" i="25" s="1"/>
  <c r="N57" i="15" l="1"/>
  <c r="N59" i="15" s="1"/>
  <c r="N31" i="15" s="1"/>
  <c r="N60" i="15"/>
  <c r="N32" i="15" s="1"/>
  <c r="AB40" i="16"/>
  <c r="AB49" i="25"/>
  <c r="AB33" i="18"/>
  <c r="AB35" i="18" s="1"/>
  <c r="AA220" i="15"/>
  <c r="AA45" i="16"/>
  <c r="AA34" i="15"/>
  <c r="BF51" i="29"/>
  <c r="AB44" i="24"/>
  <c r="AB58" i="24"/>
  <c r="Z323" i="15"/>
  <c r="Z326" i="15" s="1"/>
  <c r="AC100" i="29"/>
  <c r="AC102" i="29" s="1"/>
  <c r="AC66" i="29"/>
  <c r="AC51" i="15"/>
  <c r="M30" i="25"/>
  <c r="M34" i="25"/>
  <c r="AA52" i="18"/>
  <c r="AA55" i="18"/>
  <c r="N33" i="15" l="1"/>
  <c r="N39" i="15" s="1"/>
  <c r="N72" i="15" s="1"/>
  <c r="N74" i="15" s="1"/>
  <c r="N78" i="15" s="1"/>
  <c r="N87" i="15" s="1"/>
  <c r="N62" i="15"/>
  <c r="BF101" i="29"/>
  <c r="BF59" i="29"/>
  <c r="AA267" i="15"/>
  <c r="AC24" i="24"/>
  <c r="AD58" i="29"/>
  <c r="AC99" i="15"/>
  <c r="AC100" i="15" s="1"/>
  <c r="AC103" i="15" s="1"/>
  <c r="AC38" i="15" s="1"/>
  <c r="AC104" i="29"/>
  <c r="AC107" i="29" s="1"/>
  <c r="AC109" i="29" s="1"/>
  <c r="AC111" i="29" s="1"/>
  <c r="AC29" i="16" s="1"/>
  <c r="AC64" i="15"/>
  <c r="AC303" i="15" s="1"/>
  <c r="AC306" i="15" s="1"/>
  <c r="BF52" i="29"/>
  <c r="AC54" i="18"/>
  <c r="AC35" i="16" s="1"/>
  <c r="AA56" i="18"/>
  <c r="AB45" i="25"/>
  <c r="AB50" i="25" s="1"/>
  <c r="M39" i="25"/>
  <c r="M40" i="25"/>
  <c r="AB47" i="18"/>
  <c r="AB50" i="18" s="1"/>
  <c r="AB44" i="18"/>
  <c r="AB49" i="18" s="1"/>
  <c r="N79" i="15" l="1"/>
  <c r="N94" i="15" s="1"/>
  <c r="N221" i="15" s="1"/>
  <c r="AC40" i="16"/>
  <c r="AC49" i="25"/>
  <c r="AC33" i="18"/>
  <c r="AC35" i="18" s="1"/>
  <c r="AB220" i="15"/>
  <c r="AB34" i="15"/>
  <c r="AB45" i="16"/>
  <c r="BG45" i="29"/>
  <c r="AD100" i="29"/>
  <c r="AD102" i="29" s="1"/>
  <c r="AD66" i="29"/>
  <c r="AD51" i="15"/>
  <c r="AA323" i="15"/>
  <c r="AA326" i="15" s="1"/>
  <c r="AC58" i="24"/>
  <c r="AC44" i="24"/>
  <c r="AB55" i="18"/>
  <c r="AB52" i="18"/>
  <c r="N95" i="15" l="1"/>
  <c r="N42" i="15" s="1"/>
  <c r="N40" i="24" s="1"/>
  <c r="N37" i="25" s="1"/>
  <c r="N269" i="15"/>
  <c r="N312" i="15"/>
  <c r="N225" i="15"/>
  <c r="AB56" i="18"/>
  <c r="AD54" i="18"/>
  <c r="AD35" i="16" s="1"/>
  <c r="AD24" i="24"/>
  <c r="AD99" i="15"/>
  <c r="AD100" i="15" s="1"/>
  <c r="AD103" i="15" s="1"/>
  <c r="AD38" i="15" s="1"/>
  <c r="AD104" i="29"/>
  <c r="AD107" i="29" s="1"/>
  <c r="AD109" i="29" s="1"/>
  <c r="AD111" i="29" s="1"/>
  <c r="AD29" i="16" s="1"/>
  <c r="AE58" i="29"/>
  <c r="AD64" i="15"/>
  <c r="AD303" i="15" s="1"/>
  <c r="AD306" i="15" s="1"/>
  <c r="BG48" i="29"/>
  <c r="BG89" i="29"/>
  <c r="BG94" i="29" s="1"/>
  <c r="BG96" i="29" s="1"/>
  <c r="BG49" i="29" s="1"/>
  <c r="AC44" i="18"/>
  <c r="AC49" i="18" s="1"/>
  <c r="AC47" i="18"/>
  <c r="AC50" i="18" s="1"/>
  <c r="AB267" i="15"/>
  <c r="N41" i="15"/>
  <c r="AC45" i="25"/>
  <c r="AC50" i="25" s="1"/>
  <c r="AD40" i="16" l="1"/>
  <c r="AD49" i="25"/>
  <c r="AD33" i="18"/>
  <c r="AD35" i="18" s="1"/>
  <c r="AC55" i="18"/>
  <c r="AC52" i="18"/>
  <c r="AE66" i="29"/>
  <c r="AE100" i="29"/>
  <c r="AE102" i="29" s="1"/>
  <c r="AE51" i="15"/>
  <c r="AD58" i="24"/>
  <c r="AD44" i="24"/>
  <c r="BG51" i="29"/>
  <c r="BG52" i="29" s="1"/>
  <c r="AC220" i="15"/>
  <c r="AC45" i="16"/>
  <c r="AC34" i="15"/>
  <c r="N39" i="24"/>
  <c r="N316" i="15"/>
  <c r="N317" i="15" s="1"/>
  <c r="N325" i="15"/>
  <c r="N328" i="15" s="1"/>
  <c r="N334" i="15" s="1"/>
  <c r="N338" i="15" s="1"/>
  <c r="N342" i="15" s="1"/>
  <c r="N235" i="15"/>
  <c r="N244" i="15"/>
  <c r="AB323" i="15"/>
  <c r="AB326" i="15" s="1"/>
  <c r="N285" i="15" l="1"/>
  <c r="N245" i="15"/>
  <c r="N344" i="15" s="1"/>
  <c r="N346" i="15" s="1"/>
  <c r="AC267" i="15"/>
  <c r="BG59" i="29"/>
  <c r="BG101" i="29"/>
  <c r="AC56" i="18"/>
  <c r="AE54" i="18"/>
  <c r="AE35" i="16" s="1"/>
  <c r="BH45" i="29"/>
  <c r="AD44" i="18"/>
  <c r="AD49" i="18" s="1"/>
  <c r="AD47" i="18"/>
  <c r="AD50" i="18" s="1"/>
  <c r="N53" i="24"/>
  <c r="N36" i="25"/>
  <c r="N41" i="24"/>
  <c r="AE24" i="24"/>
  <c r="AE99" i="15"/>
  <c r="AE100" i="15" s="1"/>
  <c r="AE103" i="15" s="1"/>
  <c r="AE38" i="15" s="1"/>
  <c r="AE104" i="29"/>
  <c r="AE107" i="29" s="1"/>
  <c r="AE109" i="29" s="1"/>
  <c r="AE111" i="29" s="1"/>
  <c r="AE29" i="16" s="1"/>
  <c r="AF58" i="29"/>
  <c r="AE64" i="15"/>
  <c r="AE303" i="15" s="1"/>
  <c r="AE306" i="15" s="1"/>
  <c r="N236" i="15"/>
  <c r="N237" i="15" s="1"/>
  <c r="AD45" i="25"/>
  <c r="AD50" i="25" s="1"/>
  <c r="AE40" i="16" l="1"/>
  <c r="AE49" i="25"/>
  <c r="N347" i="15"/>
  <c r="N349" i="15" s="1"/>
  <c r="N246" i="15" s="1"/>
  <c r="N239" i="15"/>
  <c r="N240" i="15" s="1"/>
  <c r="BH48" i="29"/>
  <c r="BH89" i="29"/>
  <c r="BH94" i="29" s="1"/>
  <c r="BH96" i="29" s="1"/>
  <c r="BH49" i="29" s="1"/>
  <c r="AD52" i="18"/>
  <c r="AD55" i="18"/>
  <c r="AC323" i="15"/>
  <c r="AC326" i="15" s="1"/>
  <c r="AD34" i="15"/>
  <c r="AD220" i="15"/>
  <c r="AD45" i="16"/>
  <c r="AE33" i="18"/>
  <c r="AE35" i="18" s="1"/>
  <c r="AF100" i="29"/>
  <c r="AF102" i="29" s="1"/>
  <c r="AF66" i="29"/>
  <c r="AF51" i="15"/>
  <c r="AE58" i="24"/>
  <c r="AE44" i="24"/>
  <c r="N286" i="15" l="1"/>
  <c r="AE45" i="25"/>
  <c r="AE50" i="25" s="1"/>
  <c r="AE44" i="18"/>
  <c r="AE49" i="18" s="1"/>
  <c r="AE47" i="18"/>
  <c r="AE50" i="18" s="1"/>
  <c r="AD267" i="15"/>
  <c r="AF54" i="18"/>
  <c r="AF35" i="16" s="1"/>
  <c r="AD56" i="18"/>
  <c r="BH51" i="29"/>
  <c r="N241" i="15"/>
  <c r="N247" i="15" s="1"/>
  <c r="N253" i="15" s="1"/>
  <c r="N255" i="15" s="1"/>
  <c r="N257" i="15" s="1"/>
  <c r="N261" i="15" s="1"/>
  <c r="N41" i="16" s="1"/>
  <c r="N43" i="16" s="1"/>
  <c r="AF24" i="24"/>
  <c r="AF99" i="15"/>
  <c r="AF100" i="15" s="1"/>
  <c r="AF103" i="15" s="1"/>
  <c r="AF38" i="15" s="1"/>
  <c r="AG58" i="29"/>
  <c r="AF104" i="29"/>
  <c r="AF107" i="29" s="1"/>
  <c r="AF109" i="29" s="1"/>
  <c r="AF111" i="29" s="1"/>
  <c r="AF29" i="16" s="1"/>
  <c r="AF64" i="15"/>
  <c r="AF303" i="15" s="1"/>
  <c r="AF306" i="15" s="1"/>
  <c r="AF40" i="16" l="1"/>
  <c r="AF49" i="25"/>
  <c r="N249" i="15"/>
  <c r="O243" i="15" s="1"/>
  <c r="AF33" i="18"/>
  <c r="AF35" i="18" s="1"/>
  <c r="BH101" i="29"/>
  <c r="BH59" i="29"/>
  <c r="AG66" i="29"/>
  <c r="AG100" i="29"/>
  <c r="AG102" i="29" s="1"/>
  <c r="AG51" i="15"/>
  <c r="AF44" i="24"/>
  <c r="AF58" i="24"/>
  <c r="N43" i="15"/>
  <c r="N268" i="15"/>
  <c r="N273" i="15" s="1"/>
  <c r="BH52" i="29"/>
  <c r="AE52" i="18"/>
  <c r="AE55" i="18"/>
  <c r="AE34" i="15"/>
  <c r="AE45" i="16"/>
  <c r="AE220" i="15"/>
  <c r="AD323" i="15"/>
  <c r="AD326" i="15" s="1"/>
  <c r="AE267" i="15" l="1"/>
  <c r="N284" i="15"/>
  <c r="N277" i="15"/>
  <c r="N51" i="25"/>
  <c r="N53" i="25" s="1"/>
  <c r="N55" i="25" s="1"/>
  <c r="AF45" i="25"/>
  <c r="AF50" i="25" s="1"/>
  <c r="AE56" i="18"/>
  <c r="AG54" i="18"/>
  <c r="AG35" i="16" s="1"/>
  <c r="AG24" i="24"/>
  <c r="AG99" i="15"/>
  <c r="AG100" i="15" s="1"/>
  <c r="AG103" i="15" s="1"/>
  <c r="AG38" i="15" s="1"/>
  <c r="AH58" i="29"/>
  <c r="AG104" i="29"/>
  <c r="AG107" i="29" s="1"/>
  <c r="AG109" i="29" s="1"/>
  <c r="AG111" i="29" s="1"/>
  <c r="AG29" i="16" s="1"/>
  <c r="AG64" i="15"/>
  <c r="AG303" i="15" s="1"/>
  <c r="AG306" i="15" s="1"/>
  <c r="AF44" i="18"/>
  <c r="AF49" i="18" s="1"/>
  <c r="AF47" i="18"/>
  <c r="AF50" i="18" s="1"/>
  <c r="AG40" i="16" l="1"/>
  <c r="AG49" i="25"/>
  <c r="AG33" i="18"/>
  <c r="AG35" i="18" s="1"/>
  <c r="AH100" i="29"/>
  <c r="AH102" i="29" s="1"/>
  <c r="AH66" i="29"/>
  <c r="AH51" i="15"/>
  <c r="AG44" i="24"/>
  <c r="AG58" i="24"/>
  <c r="AF52" i="18"/>
  <c r="AF55" i="18"/>
  <c r="N26" i="22"/>
  <c r="N27" i="22" s="1"/>
  <c r="N33" i="22" s="1"/>
  <c r="N35" i="22" s="1"/>
  <c r="AE323" i="15"/>
  <c r="AE326" i="15" s="1"/>
  <c r="AF34" i="15"/>
  <c r="AF45" i="16"/>
  <c r="AF220" i="15"/>
  <c r="N279" i="15"/>
  <c r="N280" i="15" s="1"/>
  <c r="N281" i="15" l="1"/>
  <c r="N287" i="15" s="1"/>
  <c r="AF267" i="15"/>
  <c r="N39" i="22"/>
  <c r="N41" i="22" s="1"/>
  <c r="P47" i="22" s="1"/>
  <c r="P34" i="22" s="1"/>
  <c r="P54" i="25" s="1"/>
  <c r="AF56" i="18"/>
  <c r="AH54" i="18"/>
  <c r="AH35" i="16" s="1"/>
  <c r="AG44" i="18"/>
  <c r="AG49" i="18" s="1"/>
  <c r="AG47" i="18"/>
  <c r="AG50" i="18" s="1"/>
  <c r="AH24" i="24"/>
  <c r="AH99" i="15"/>
  <c r="AH100" i="15" s="1"/>
  <c r="AH103" i="15" s="1"/>
  <c r="AH38" i="15" s="1"/>
  <c r="AH104" i="29"/>
  <c r="AH107" i="29" s="1"/>
  <c r="AH109" i="29" s="1"/>
  <c r="AH111" i="29" s="1"/>
  <c r="AH29" i="16" s="1"/>
  <c r="AI58" i="29"/>
  <c r="AH64" i="15"/>
  <c r="AH303" i="15" s="1"/>
  <c r="AH306" i="15" s="1"/>
  <c r="AG45" i="25"/>
  <c r="AG50" i="25" s="1"/>
  <c r="AH40" i="16" l="1"/>
  <c r="AH49" i="25"/>
  <c r="AH33" i="18"/>
  <c r="AH35" i="18" s="1"/>
  <c r="AF323" i="15"/>
  <c r="AF326" i="15" s="1"/>
  <c r="AI66" i="29"/>
  <c r="AI100" i="29"/>
  <c r="AI102" i="29" s="1"/>
  <c r="AI51" i="15"/>
  <c r="AG55" i="18"/>
  <c r="AG52" i="18"/>
  <c r="AG34" i="15"/>
  <c r="AG220" i="15"/>
  <c r="AG45" i="16"/>
  <c r="AH58" i="24"/>
  <c r="AH44" i="24"/>
  <c r="N293" i="15"/>
  <c r="N295" i="15" s="1"/>
  <c r="N297" i="15" s="1"/>
  <c r="N289" i="15"/>
  <c r="O283" i="15" s="1"/>
  <c r="N42" i="24" l="1"/>
  <c r="N44" i="15"/>
  <c r="N45" i="15" s="1"/>
  <c r="AG267" i="15"/>
  <c r="AG56" i="18"/>
  <c r="AI54" i="18"/>
  <c r="AI35" i="16" s="1"/>
  <c r="AI24" i="24"/>
  <c r="AI99" i="15"/>
  <c r="AI100" i="15" s="1"/>
  <c r="AI103" i="15" s="1"/>
  <c r="AI38" i="15" s="1"/>
  <c r="AI104" i="29"/>
  <c r="AI107" i="29" s="1"/>
  <c r="AI109" i="29" s="1"/>
  <c r="AI111" i="29" s="1"/>
  <c r="AI29" i="16" s="1"/>
  <c r="AJ58" i="29"/>
  <c r="AI64" i="15"/>
  <c r="AI303" i="15" s="1"/>
  <c r="AI306" i="15" s="1"/>
  <c r="AH45" i="25"/>
  <c r="AH50" i="25" s="1"/>
  <c r="AH47" i="18"/>
  <c r="AH50" i="18" s="1"/>
  <c r="AH44" i="18"/>
  <c r="AH49" i="18" s="1"/>
  <c r="AI40" i="16" l="1"/>
  <c r="AI49" i="25"/>
  <c r="AI33" i="18"/>
  <c r="AI35" i="18" s="1"/>
  <c r="AH45" i="16"/>
  <c r="AH34" i="15"/>
  <c r="AH220" i="15"/>
  <c r="AI44" i="24"/>
  <c r="AI58" i="24"/>
  <c r="AH52" i="18"/>
  <c r="AH55" i="18"/>
  <c r="N52" i="24"/>
  <c r="N54" i="24" s="1"/>
  <c r="N43" i="24"/>
  <c r="N45" i="24" s="1"/>
  <c r="AJ100" i="29"/>
  <c r="AJ102" i="29" s="1"/>
  <c r="AJ66" i="29"/>
  <c r="AJ51" i="15"/>
  <c r="AG323" i="15"/>
  <c r="AG326" i="15" s="1"/>
  <c r="N25" i="24"/>
  <c r="N26" i="24" s="1"/>
  <c r="N65" i="15"/>
  <c r="N28" i="25"/>
  <c r="O30" i="15"/>
  <c r="AJ24" i="24" l="1"/>
  <c r="AK58" i="29"/>
  <c r="AJ99" i="15"/>
  <c r="AJ100" i="15" s="1"/>
  <c r="AJ103" i="15" s="1"/>
  <c r="AJ38" i="15" s="1"/>
  <c r="AJ104" i="29"/>
  <c r="AJ107" i="29" s="1"/>
  <c r="AJ109" i="29" s="1"/>
  <c r="AJ111" i="29" s="1"/>
  <c r="AJ29" i="16" s="1"/>
  <c r="AJ64" i="15"/>
  <c r="AJ303" i="15" s="1"/>
  <c r="AJ306" i="15" s="1"/>
  <c r="AJ54" i="18"/>
  <c r="AJ35" i="16" s="1"/>
  <c r="AH56" i="18"/>
  <c r="AH267" i="15"/>
  <c r="O71" i="15"/>
  <c r="O50" i="15"/>
  <c r="O52" i="15" s="1"/>
  <c r="O55" i="15" s="1"/>
  <c r="AI45" i="25"/>
  <c r="AI50" i="25" s="1"/>
  <c r="N59" i="24"/>
  <c r="N27" i="25" s="1"/>
  <c r="N26" i="25"/>
  <c r="AI47" i="18"/>
  <c r="AI50" i="18" s="1"/>
  <c r="AI44" i="18"/>
  <c r="AI49" i="18" s="1"/>
  <c r="O57" i="15" l="1"/>
  <c r="O60" i="15" s="1"/>
  <c r="O32" i="15" s="1"/>
  <c r="O59" i="15"/>
  <c r="O31" i="15" s="1"/>
  <c r="AJ40" i="16"/>
  <c r="AJ49" i="25"/>
  <c r="AI220" i="15"/>
  <c r="AI34" i="15"/>
  <c r="AI45" i="16"/>
  <c r="N34" i="25"/>
  <c r="N30" i="25"/>
  <c r="AJ33" i="18"/>
  <c r="AJ35" i="18" s="1"/>
  <c r="AH323" i="15"/>
  <c r="AH326" i="15" s="1"/>
  <c r="AK66" i="29"/>
  <c r="AK100" i="29"/>
  <c r="AK102" i="29" s="1"/>
  <c r="AK51" i="15"/>
  <c r="AJ58" i="24"/>
  <c r="AJ44" i="24"/>
  <c r="AI55" i="18"/>
  <c r="AI52" i="18"/>
  <c r="O33" i="15" l="1"/>
  <c r="O39" i="15" s="1"/>
  <c r="O72" i="15" s="1"/>
  <c r="O74" i="15" s="1"/>
  <c r="O62" i="15"/>
  <c r="AI56" i="18"/>
  <c r="AK54" i="18"/>
  <c r="AK35" i="16" s="1"/>
  <c r="AJ45" i="25"/>
  <c r="AJ50" i="25" s="1"/>
  <c r="AK24" i="24"/>
  <c r="AL58" i="29"/>
  <c r="AK99" i="15"/>
  <c r="AK100" i="15" s="1"/>
  <c r="AK103" i="15" s="1"/>
  <c r="AK38" i="15" s="1"/>
  <c r="AK104" i="29"/>
  <c r="AK107" i="29" s="1"/>
  <c r="AK109" i="29" s="1"/>
  <c r="AK111" i="29" s="1"/>
  <c r="AK29" i="16" s="1"/>
  <c r="AK64" i="15"/>
  <c r="AK303" i="15" s="1"/>
  <c r="AK306" i="15" s="1"/>
  <c r="AJ44" i="18"/>
  <c r="AJ49" i="18" s="1"/>
  <c r="AJ47" i="18"/>
  <c r="AJ50" i="18" s="1"/>
  <c r="N40" i="25"/>
  <c r="N39" i="25"/>
  <c r="AI267" i="15"/>
  <c r="O79" i="15" l="1"/>
  <c r="O94" i="15" s="1"/>
  <c r="O78" i="15"/>
  <c r="O87" i="15" s="1"/>
  <c r="AK40" i="16"/>
  <c r="AK49" i="25"/>
  <c r="AK33" i="18"/>
  <c r="AK35" i="18" s="1"/>
  <c r="AK58" i="24"/>
  <c r="AK44" i="24"/>
  <c r="AJ220" i="15"/>
  <c r="AJ34" i="15"/>
  <c r="AJ45" i="16"/>
  <c r="AJ55" i="18"/>
  <c r="AJ52" i="18"/>
  <c r="AI323" i="15"/>
  <c r="AI326" i="15" s="1"/>
  <c r="AL66" i="29"/>
  <c r="AL100" i="29"/>
  <c r="AL102" i="29" s="1"/>
  <c r="AL51" i="15"/>
  <c r="O41" i="15" l="1"/>
  <c r="O95" i="15"/>
  <c r="O42" i="15" s="1"/>
  <c r="O40" i="24" s="1"/>
  <c r="O37" i="25" s="1"/>
  <c r="O221" i="15"/>
  <c r="O269" i="15" s="1"/>
  <c r="O39" i="24"/>
  <c r="AL24" i="24"/>
  <c r="AM58" i="29"/>
  <c r="AL104" i="29"/>
  <c r="AL107" i="29" s="1"/>
  <c r="AL109" i="29" s="1"/>
  <c r="AL111" i="29" s="1"/>
  <c r="AL29" i="16" s="1"/>
  <c r="AL99" i="15"/>
  <c r="AL100" i="15" s="1"/>
  <c r="AL103" i="15" s="1"/>
  <c r="AL38" i="15" s="1"/>
  <c r="AL64" i="15"/>
  <c r="AL303" i="15" s="1"/>
  <c r="AL306" i="15" s="1"/>
  <c r="AL54" i="18"/>
  <c r="AL35" i="16" s="1"/>
  <c r="AJ56" i="18"/>
  <c r="AK45" i="25"/>
  <c r="AK50" i="25" s="1"/>
  <c r="AJ267" i="15"/>
  <c r="AK44" i="18"/>
  <c r="AK49" i="18" s="1"/>
  <c r="AK47" i="18"/>
  <c r="AK50" i="18" s="1"/>
  <c r="AL40" i="16" l="1"/>
  <c r="AL49" i="25"/>
  <c r="O225" i="15"/>
  <c r="O244" i="15" s="1"/>
  <c r="O312" i="15"/>
  <c r="O316" i="15" s="1"/>
  <c r="O317" i="15" s="1"/>
  <c r="AJ323" i="15"/>
  <c r="AJ326" i="15" s="1"/>
  <c r="AK45" i="16"/>
  <c r="AK220" i="15"/>
  <c r="AK34" i="15"/>
  <c r="AL44" i="24"/>
  <c r="AL58" i="24"/>
  <c r="AL33" i="18"/>
  <c r="AL35" i="18" s="1"/>
  <c r="AM66" i="29"/>
  <c r="AM100" i="29"/>
  <c r="AM102" i="29" s="1"/>
  <c r="AM51" i="15"/>
  <c r="O36" i="25"/>
  <c r="O53" i="24"/>
  <c r="O41" i="24"/>
  <c r="AK55" i="18"/>
  <c r="AK52" i="18"/>
  <c r="O325" i="15" l="1"/>
  <c r="O328" i="15" s="1"/>
  <c r="O334" i="15" s="1"/>
  <c r="O338" i="15" s="1"/>
  <c r="O342" i="15" s="1"/>
  <c r="O235" i="15"/>
  <c r="O236" i="15" s="1"/>
  <c r="O237" i="15" s="1"/>
  <c r="O285" i="15"/>
  <c r="O245" i="15"/>
  <c r="O344" i="15" s="1"/>
  <c r="O346" i="15" s="1"/>
  <c r="AL45" i="25"/>
  <c r="AL50" i="25" s="1"/>
  <c r="AM54" i="18"/>
  <c r="AM35" i="16" s="1"/>
  <c r="AK56" i="18"/>
  <c r="AM24" i="24"/>
  <c r="AM104" i="29"/>
  <c r="AM107" i="29" s="1"/>
  <c r="AM109" i="29" s="1"/>
  <c r="AM111" i="29" s="1"/>
  <c r="AM29" i="16" s="1"/>
  <c r="AM99" i="15"/>
  <c r="AM100" i="15" s="1"/>
  <c r="AM103" i="15" s="1"/>
  <c r="AM38" i="15" s="1"/>
  <c r="AN58" i="29"/>
  <c r="AM64" i="15"/>
  <c r="AM303" i="15" s="1"/>
  <c r="AM306" i="15" s="1"/>
  <c r="AL47" i="18"/>
  <c r="AL50" i="18" s="1"/>
  <c r="AL44" i="18"/>
  <c r="AL49" i="18" s="1"/>
  <c r="AK267" i="15"/>
  <c r="AM40" i="16" l="1"/>
  <c r="AM49" i="25"/>
  <c r="O347" i="15"/>
  <c r="O349" i="15" s="1"/>
  <c r="O286" i="15" s="1"/>
  <c r="AM33" i="18"/>
  <c r="AM35" i="18" s="1"/>
  <c r="O239" i="15"/>
  <c r="AL52" i="18"/>
  <c r="AL55" i="18"/>
  <c r="AM58" i="24"/>
  <c r="AM44" i="24"/>
  <c r="AN100" i="29"/>
  <c r="AN102" i="29" s="1"/>
  <c r="AN66" i="29"/>
  <c r="AN51" i="15"/>
  <c r="AL45" i="16"/>
  <c r="AL34" i="15"/>
  <c r="AL220" i="15"/>
  <c r="AK323" i="15"/>
  <c r="AK326" i="15" s="1"/>
  <c r="O246" i="15" l="1"/>
  <c r="AL56" i="18"/>
  <c r="AN54" i="18"/>
  <c r="AN35" i="16" s="1"/>
  <c r="AM47" i="18"/>
  <c r="AM50" i="18" s="1"/>
  <c r="AM44" i="18"/>
  <c r="AM49" i="18" s="1"/>
  <c r="AL267" i="15"/>
  <c r="AN24" i="24"/>
  <c r="AO58" i="29"/>
  <c r="AN99" i="15"/>
  <c r="AN100" i="15" s="1"/>
  <c r="AN103" i="15" s="1"/>
  <c r="AN38" i="15" s="1"/>
  <c r="AN104" i="29"/>
  <c r="AN107" i="29" s="1"/>
  <c r="AN109" i="29" s="1"/>
  <c r="AN111" i="29" s="1"/>
  <c r="AN29" i="16" s="1"/>
  <c r="AN64" i="15"/>
  <c r="AN303" i="15" s="1"/>
  <c r="AN306" i="15" s="1"/>
  <c r="O240" i="15"/>
  <c r="O241" i="15" s="1"/>
  <c r="O247" i="15" s="1"/>
  <c r="AM45" i="25"/>
  <c r="AM50" i="25" s="1"/>
  <c r="AN40" i="16" l="1"/>
  <c r="AN49" i="25"/>
  <c r="O253" i="15"/>
  <c r="O255" i="15" s="1"/>
  <c r="O257" i="15" s="1"/>
  <c r="O261" i="15" s="1"/>
  <c r="O41" i="16" s="1"/>
  <c r="O43" i="16" s="1"/>
  <c r="O249" i="15"/>
  <c r="P243" i="15" s="1"/>
  <c r="AN33" i="18"/>
  <c r="AN35" i="18" s="1"/>
  <c r="AM55" i="18"/>
  <c r="AM52" i="18"/>
  <c r="AN44" i="24"/>
  <c r="AN58" i="24"/>
  <c r="AL323" i="15"/>
  <c r="AL326" i="15" s="1"/>
  <c r="AM34" i="15"/>
  <c r="AM45" i="16"/>
  <c r="AM220" i="15"/>
  <c r="AO66" i="29"/>
  <c r="AO100" i="29"/>
  <c r="AO102" i="29" s="1"/>
  <c r="AO51" i="15"/>
  <c r="AO24" i="24" l="1"/>
  <c r="AO99" i="15"/>
  <c r="AO100" i="15" s="1"/>
  <c r="AO103" i="15" s="1"/>
  <c r="AO38" i="15" s="1"/>
  <c r="AO104" i="29"/>
  <c r="AO107" i="29" s="1"/>
  <c r="AO109" i="29" s="1"/>
  <c r="AO111" i="29" s="1"/>
  <c r="AO29" i="16" s="1"/>
  <c r="AP58" i="29"/>
  <c r="AO64" i="15"/>
  <c r="AO303" i="15" s="1"/>
  <c r="AO306" i="15" s="1"/>
  <c r="AN45" i="25"/>
  <c r="AN50" i="25" s="1"/>
  <c r="AM267" i="15"/>
  <c r="AN47" i="18"/>
  <c r="AN50" i="18" s="1"/>
  <c r="AN44" i="18"/>
  <c r="AN49" i="18" s="1"/>
  <c r="AO54" i="18"/>
  <c r="AO35" i="16" s="1"/>
  <c r="AM56" i="18"/>
  <c r="O43" i="15"/>
  <c r="O268" i="15"/>
  <c r="O273" i="15" s="1"/>
  <c r="AO40" i="16" l="1"/>
  <c r="AO49" i="25"/>
  <c r="O284" i="15"/>
  <c r="O277" i="15"/>
  <c r="AN52" i="18"/>
  <c r="AN55" i="18"/>
  <c r="AP100" i="29"/>
  <c r="AP102" i="29" s="1"/>
  <c r="AP66" i="29"/>
  <c r="AP51" i="15"/>
  <c r="AO58" i="24"/>
  <c r="AO44" i="24"/>
  <c r="AM323" i="15"/>
  <c r="AM326" i="15" s="1"/>
  <c r="AO33" i="18"/>
  <c r="AO35" i="18" s="1"/>
  <c r="AN220" i="15"/>
  <c r="AN34" i="15"/>
  <c r="AN45" i="16"/>
  <c r="O51" i="25"/>
  <c r="O53" i="25" s="1"/>
  <c r="O55" i="25" s="1"/>
  <c r="AN267" i="15" l="1"/>
  <c r="AO47" i="18"/>
  <c r="AO50" i="18" s="1"/>
  <c r="AO44" i="18"/>
  <c r="AO49" i="18" s="1"/>
  <c r="AO45" i="25"/>
  <c r="AO50" i="25" s="1"/>
  <c r="AN56" i="18"/>
  <c r="AP54" i="18"/>
  <c r="AP35" i="16" s="1"/>
  <c r="AP24" i="24"/>
  <c r="AP99" i="15"/>
  <c r="AP100" i="15" s="1"/>
  <c r="AP103" i="15" s="1"/>
  <c r="AP38" i="15" s="1"/>
  <c r="AP104" i="29"/>
  <c r="AP107" i="29" s="1"/>
  <c r="AP109" i="29" s="1"/>
  <c r="AP111" i="29" s="1"/>
  <c r="AP29" i="16" s="1"/>
  <c r="AQ58" i="29"/>
  <c r="AP64" i="15"/>
  <c r="AP303" i="15" s="1"/>
  <c r="AP306" i="15" s="1"/>
  <c r="O279" i="15"/>
  <c r="O26" i="22"/>
  <c r="O27" i="22" s="1"/>
  <c r="O33" i="22" s="1"/>
  <c r="O35" i="22" s="1"/>
  <c r="AP40" i="16" l="1"/>
  <c r="AP49" i="25"/>
  <c r="AP33" i="18"/>
  <c r="AP35" i="18" s="1"/>
  <c r="AQ66" i="29"/>
  <c r="AQ100" i="29"/>
  <c r="AQ102" i="29" s="1"/>
  <c r="AQ51" i="15"/>
  <c r="O39" i="22"/>
  <c r="O41" i="22" s="1"/>
  <c r="Q47" i="22" s="1"/>
  <c r="Q34" i="22" s="1"/>
  <c r="Q54" i="25" s="1"/>
  <c r="O280" i="15"/>
  <c r="O281" i="15" s="1"/>
  <c r="O287" i="15" s="1"/>
  <c r="AP44" i="24"/>
  <c r="AP58" i="24"/>
  <c r="AO220" i="15"/>
  <c r="AO45" i="16"/>
  <c r="AO34" i="15"/>
  <c r="AN323" i="15"/>
  <c r="AN326" i="15" s="1"/>
  <c r="AO52" i="18"/>
  <c r="AO55" i="18"/>
  <c r="O293" i="15" l="1"/>
  <c r="O295" i="15" s="1"/>
  <c r="O297" i="15" s="1"/>
  <c r="O289" i="15"/>
  <c r="P283" i="15" s="1"/>
  <c r="AQ54" i="18"/>
  <c r="AQ35" i="16" s="1"/>
  <c r="AO56" i="18"/>
  <c r="AO267" i="15"/>
  <c r="AP47" i="18"/>
  <c r="AP50" i="18" s="1"/>
  <c r="AP44" i="18"/>
  <c r="AP49" i="18" s="1"/>
  <c r="AQ24" i="24"/>
  <c r="AQ104" i="29"/>
  <c r="AQ107" i="29" s="1"/>
  <c r="AQ109" i="29" s="1"/>
  <c r="AQ111" i="29" s="1"/>
  <c r="AQ29" i="16" s="1"/>
  <c r="AR58" i="29"/>
  <c r="AQ99" i="15"/>
  <c r="AQ100" i="15" s="1"/>
  <c r="AQ103" i="15" s="1"/>
  <c r="AQ38" i="15" s="1"/>
  <c r="AQ64" i="15"/>
  <c r="AQ303" i="15" s="1"/>
  <c r="AQ306" i="15" s="1"/>
  <c r="AP45" i="25"/>
  <c r="AP50" i="25" s="1"/>
  <c r="AQ40" i="16" l="1"/>
  <c r="AQ49" i="25"/>
  <c r="AQ33" i="18"/>
  <c r="AQ35" i="18" s="1"/>
  <c r="AP45" i="16"/>
  <c r="AP34" i="15"/>
  <c r="AP220" i="15"/>
  <c r="AR100" i="29"/>
  <c r="AR102" i="29" s="1"/>
  <c r="AR66" i="29"/>
  <c r="AR51" i="15"/>
  <c r="AP55" i="18"/>
  <c r="AP52" i="18"/>
  <c r="AQ44" i="24"/>
  <c r="AQ58" i="24"/>
  <c r="AO323" i="15"/>
  <c r="AO326" i="15" s="1"/>
  <c r="O44" i="15"/>
  <c r="O45" i="15" s="1"/>
  <c r="O42" i="24"/>
  <c r="P30" i="15" l="1"/>
  <c r="O28" i="25"/>
  <c r="O25" i="24"/>
  <c r="O26" i="24" s="1"/>
  <c r="O65" i="15"/>
  <c r="AR54" i="18"/>
  <c r="AR35" i="16" s="1"/>
  <c r="AP56" i="18"/>
  <c r="AR24" i="24"/>
  <c r="AS58" i="29"/>
  <c r="AR99" i="15"/>
  <c r="AR100" i="15" s="1"/>
  <c r="AR103" i="15" s="1"/>
  <c r="AR38" i="15" s="1"/>
  <c r="AR104" i="29"/>
  <c r="AR107" i="29" s="1"/>
  <c r="AR109" i="29" s="1"/>
  <c r="AR111" i="29" s="1"/>
  <c r="AR29" i="16" s="1"/>
  <c r="AR64" i="15"/>
  <c r="AR303" i="15" s="1"/>
  <c r="AR306" i="15" s="1"/>
  <c r="AQ45" i="25"/>
  <c r="AQ50" i="25" s="1"/>
  <c r="O52" i="24"/>
  <c r="O54" i="24" s="1"/>
  <c r="O43" i="24"/>
  <c r="O45" i="24" s="1"/>
  <c r="AP267" i="15"/>
  <c r="AQ47" i="18"/>
  <c r="AQ50" i="18" s="1"/>
  <c r="AQ44" i="18"/>
  <c r="AQ49" i="18" s="1"/>
  <c r="AR40" i="16" l="1"/>
  <c r="AR49" i="25"/>
  <c r="O26" i="25"/>
  <c r="O59" i="24"/>
  <c r="O27" i="25" s="1"/>
  <c r="AP323" i="15"/>
  <c r="AP326" i="15" s="1"/>
  <c r="AR33" i="18"/>
  <c r="AR35" i="18" s="1"/>
  <c r="AS100" i="29"/>
  <c r="AS102" i="29" s="1"/>
  <c r="AS66" i="29"/>
  <c r="AS51" i="15"/>
  <c r="AR58" i="24"/>
  <c r="AR44" i="24"/>
  <c r="AQ45" i="16"/>
  <c r="AQ34" i="15"/>
  <c r="AQ220" i="15"/>
  <c r="AQ52" i="18"/>
  <c r="AQ55" i="18"/>
  <c r="P50" i="15"/>
  <c r="P52" i="15" s="1"/>
  <c r="P55" i="15" s="1"/>
  <c r="P71" i="15"/>
  <c r="P57" i="15" l="1"/>
  <c r="P60" i="15" s="1"/>
  <c r="P32" i="15" s="1"/>
  <c r="AQ267" i="15"/>
  <c r="AS24" i="24"/>
  <c r="AT58" i="29"/>
  <c r="AS99" i="15"/>
  <c r="AS100" i="15" s="1"/>
  <c r="AS103" i="15" s="1"/>
  <c r="AS38" i="15" s="1"/>
  <c r="AS104" i="29"/>
  <c r="AS107" i="29" s="1"/>
  <c r="AS109" i="29" s="1"/>
  <c r="AS64" i="15"/>
  <c r="AS303" i="15" s="1"/>
  <c r="AS306" i="15" s="1"/>
  <c r="AQ56" i="18"/>
  <c r="AS54" i="18"/>
  <c r="AS35" i="16" s="1"/>
  <c r="AS40" i="16" s="1"/>
  <c r="AR47" i="18"/>
  <c r="AR50" i="18" s="1"/>
  <c r="AR44" i="18"/>
  <c r="AR49" i="18" s="1"/>
  <c r="AR45" i="25"/>
  <c r="AR50" i="25" s="1"/>
  <c r="J29" i="16"/>
  <c r="O30" i="25"/>
  <c r="O34" i="25"/>
  <c r="P59" i="15" l="1"/>
  <c r="P31" i="15" s="1"/>
  <c r="P33" i="15" s="1"/>
  <c r="P62" i="15" s="1"/>
  <c r="AR34" i="15"/>
  <c r="AR45" i="16"/>
  <c r="AR220" i="15"/>
  <c r="O40" i="25"/>
  <c r="O39" i="25"/>
  <c r="AR52" i="18"/>
  <c r="AR55" i="18"/>
  <c r="AS58" i="24"/>
  <c r="AS44" i="24"/>
  <c r="AQ323" i="15"/>
  <c r="AQ326" i="15" s="1"/>
  <c r="AT66" i="29"/>
  <c r="AT100" i="29"/>
  <c r="AT102" i="29" s="1"/>
  <c r="AT51" i="15"/>
  <c r="AS49" i="25" l="1"/>
  <c r="AS50" i="25" s="1"/>
  <c r="P39" i="15"/>
  <c r="P72" i="15" s="1"/>
  <c r="P74" i="15" s="1"/>
  <c r="AS220" i="15"/>
  <c r="AS34" i="15"/>
  <c r="AS45" i="16"/>
  <c r="AT24" i="24"/>
  <c r="AU58" i="29"/>
  <c r="AT104" i="29"/>
  <c r="AT107" i="29" s="1"/>
  <c r="AT109" i="29" s="1"/>
  <c r="AT99" i="15"/>
  <c r="AT100" i="15" s="1"/>
  <c r="AT103" i="15" s="1"/>
  <c r="AT38" i="15" s="1"/>
  <c r="AT64" i="15"/>
  <c r="AT303" i="15" s="1"/>
  <c r="AT306" i="15" s="1"/>
  <c r="AT54" i="18"/>
  <c r="AT35" i="16" s="1"/>
  <c r="AT40" i="16" s="1"/>
  <c r="AR56" i="18"/>
  <c r="H1" i="18" s="1"/>
  <c r="AR267" i="15"/>
  <c r="AT58" i="24" l="1"/>
  <c r="AT44" i="24"/>
  <c r="AU66" i="29"/>
  <c r="AU100" i="29"/>
  <c r="AU102" i="29" s="1"/>
  <c r="AU51" i="15"/>
  <c r="AS267" i="15"/>
  <c r="P78" i="15"/>
  <c r="P87" i="15" s="1"/>
  <c r="P79" i="15"/>
  <c r="AR323" i="15"/>
  <c r="AR326" i="15" s="1"/>
  <c r="J35" i="16" l="1"/>
  <c r="AT49" i="25"/>
  <c r="AT50" i="25" s="1"/>
  <c r="AS323" i="15"/>
  <c r="AS326" i="15" s="1"/>
  <c r="P94" i="15"/>
  <c r="P41" i="15" s="1"/>
  <c r="P95" i="15"/>
  <c r="P42" i="15" s="1"/>
  <c r="P40" i="24" s="1"/>
  <c r="P37" i="25" s="1"/>
  <c r="AT45" i="16"/>
  <c r="H1" i="16" s="1"/>
  <c r="H1" i="2" s="1"/>
  <c r="AT220" i="15"/>
  <c r="AT34" i="15"/>
  <c r="J40" i="16"/>
  <c r="AU24" i="24"/>
  <c r="AV58" i="29"/>
  <c r="AU104" i="29"/>
  <c r="AU107" i="29" s="1"/>
  <c r="AU109" i="29" s="1"/>
  <c r="AU99" i="15"/>
  <c r="AU100" i="15" s="1"/>
  <c r="AU103" i="15" s="1"/>
  <c r="AU38" i="15" s="1"/>
  <c r="AU64" i="15"/>
  <c r="AU303" i="15" s="1"/>
  <c r="AU306" i="15" s="1"/>
  <c r="P221" i="15" l="1"/>
  <c r="P225" i="15" s="1"/>
  <c r="AU58" i="24"/>
  <c r="AU44" i="24"/>
  <c r="AV66" i="29"/>
  <c r="AV100" i="29"/>
  <c r="AV102" i="29" s="1"/>
  <c r="AV51" i="15"/>
  <c r="AT267" i="15"/>
  <c r="J220" i="15"/>
  <c r="P39" i="24"/>
  <c r="P269" i="15" l="1"/>
  <c r="P312" i="15"/>
  <c r="P316" i="15" s="1"/>
  <c r="P317" i="15" s="1"/>
  <c r="P36" i="25"/>
  <c r="P53" i="24"/>
  <c r="P41" i="24"/>
  <c r="AT323" i="15"/>
  <c r="AT326" i="15" s="1"/>
  <c r="P235" i="15"/>
  <c r="P244" i="15"/>
  <c r="P325" i="15"/>
  <c r="P328" i="15" s="1"/>
  <c r="P334" i="15" s="1"/>
  <c r="P338" i="15" s="1"/>
  <c r="P342" i="15" s="1"/>
  <c r="AV24" i="24"/>
  <c r="AV104" i="29"/>
  <c r="AV107" i="29" s="1"/>
  <c r="AV109" i="29" s="1"/>
  <c r="AW58" i="29"/>
  <c r="AV99" i="15"/>
  <c r="AV100" i="15" s="1"/>
  <c r="AV103" i="15" s="1"/>
  <c r="AV38" i="15" s="1"/>
  <c r="AV64" i="15"/>
  <c r="AV303" i="15" s="1"/>
  <c r="AV306" i="15" s="1"/>
  <c r="P285" i="15" l="1"/>
  <c r="P245" i="15"/>
  <c r="P344" i="15" s="1"/>
  <c r="P346" i="15" s="1"/>
  <c r="AW66" i="29"/>
  <c r="AW100" i="29"/>
  <c r="AW102" i="29" s="1"/>
  <c r="AW51" i="15"/>
  <c r="AV58" i="24"/>
  <c r="AV44" i="24"/>
  <c r="P236" i="15"/>
  <c r="P237" i="15" s="1"/>
  <c r="P347" i="15" l="1"/>
  <c r="P349" i="15" s="1"/>
  <c r="P246" i="15" s="1"/>
  <c r="P239" i="15"/>
  <c r="P240" i="15" s="1"/>
  <c r="AW24" i="24"/>
  <c r="AW99" i="15"/>
  <c r="AW100" i="15" s="1"/>
  <c r="AW103" i="15" s="1"/>
  <c r="AW38" i="15" s="1"/>
  <c r="AW104" i="29"/>
  <c r="AW107" i="29" s="1"/>
  <c r="AW109" i="29" s="1"/>
  <c r="AX58" i="29"/>
  <c r="AW64" i="15"/>
  <c r="AW303" i="15" s="1"/>
  <c r="AW306" i="15" s="1"/>
  <c r="P286" i="15" l="1"/>
  <c r="AX66" i="29"/>
  <c r="AX100" i="29"/>
  <c r="AX102" i="29" s="1"/>
  <c r="AX51" i="15"/>
  <c r="AW44" i="24"/>
  <c r="AW58" i="24"/>
  <c r="P241" i="15"/>
  <c r="P247" i="15" s="1"/>
  <c r="P253" i="15" s="1"/>
  <c r="P255" i="15" s="1"/>
  <c r="P257" i="15" s="1"/>
  <c r="P261" i="15" s="1"/>
  <c r="P41" i="16" s="1"/>
  <c r="P43" i="16" s="1"/>
  <c r="P249" i="15" l="1"/>
  <c r="Q243" i="15" s="1"/>
  <c r="P268" i="15"/>
  <c r="P273" i="15" s="1"/>
  <c r="P43" i="15"/>
  <c r="AX24" i="24"/>
  <c r="AX104" i="29"/>
  <c r="AX107" i="29" s="1"/>
  <c r="AX109" i="29" s="1"/>
  <c r="AY58" i="29"/>
  <c r="AX99" i="15"/>
  <c r="AX100" i="15" s="1"/>
  <c r="AX103" i="15" s="1"/>
  <c r="AX38" i="15" s="1"/>
  <c r="AX64" i="15"/>
  <c r="AX303" i="15" s="1"/>
  <c r="AX306" i="15" s="1"/>
  <c r="AX44" i="24" l="1"/>
  <c r="AX58" i="24"/>
  <c r="AY66" i="29"/>
  <c r="AY100" i="29"/>
  <c r="AY102" i="29" s="1"/>
  <c r="AY51" i="15"/>
  <c r="P277" i="15"/>
  <c r="P284" i="15"/>
  <c r="P51" i="25"/>
  <c r="P53" i="25" s="1"/>
  <c r="P55" i="25" s="1"/>
  <c r="P26" i="22" l="1"/>
  <c r="P27" i="22" s="1"/>
  <c r="P33" i="22" s="1"/>
  <c r="P35" i="22" s="1"/>
  <c r="P279" i="15"/>
  <c r="AY24" i="24"/>
  <c r="AY99" i="15"/>
  <c r="AY100" i="15" s="1"/>
  <c r="AY103" i="15" s="1"/>
  <c r="AY38" i="15" s="1"/>
  <c r="AY104" i="29"/>
  <c r="AY107" i="29" s="1"/>
  <c r="AY109" i="29" s="1"/>
  <c r="AZ58" i="29"/>
  <c r="AY64" i="15"/>
  <c r="AY303" i="15" s="1"/>
  <c r="AY306" i="15" s="1"/>
  <c r="P39" i="22" l="1"/>
  <c r="P41" i="22" s="1"/>
  <c r="R47" i="22" s="1"/>
  <c r="R34" i="22" s="1"/>
  <c r="R54" i="25" s="1"/>
  <c r="AZ66" i="29"/>
  <c r="AZ100" i="29"/>
  <c r="AZ102" i="29" s="1"/>
  <c r="AZ51" i="15"/>
  <c r="AY58" i="24"/>
  <c r="AY44" i="24"/>
  <c r="P280" i="15"/>
  <c r="P281" i="15" s="1"/>
  <c r="P287" i="15" s="1"/>
  <c r="P293" i="15" l="1"/>
  <c r="P295" i="15" s="1"/>
  <c r="P297" i="15" s="1"/>
  <c r="P289" i="15"/>
  <c r="Q283" i="15" s="1"/>
  <c r="AZ24" i="24"/>
  <c r="BA58" i="29"/>
  <c r="AZ104" i="29"/>
  <c r="AZ107" i="29" s="1"/>
  <c r="AZ109" i="29" s="1"/>
  <c r="AZ99" i="15"/>
  <c r="AZ100" i="15" s="1"/>
  <c r="AZ103" i="15" s="1"/>
  <c r="AZ38" i="15" s="1"/>
  <c r="AZ64" i="15"/>
  <c r="AZ303" i="15" s="1"/>
  <c r="AZ306" i="15" s="1"/>
  <c r="BA66" i="29" l="1"/>
  <c r="BA100" i="29"/>
  <c r="BA102" i="29" s="1"/>
  <c r="BA51" i="15"/>
  <c r="AZ44" i="24"/>
  <c r="AZ58" i="24"/>
  <c r="P42" i="24"/>
  <c r="P44" i="15"/>
  <c r="P45" i="15" s="1"/>
  <c r="P52" i="24" l="1"/>
  <c r="P54" i="24" s="1"/>
  <c r="P43" i="24"/>
  <c r="P45" i="24" s="1"/>
  <c r="Q30" i="15"/>
  <c r="P25" i="24"/>
  <c r="P26" i="24" s="1"/>
  <c r="P28" i="25"/>
  <c r="P65" i="15"/>
  <c r="BA24" i="24"/>
  <c r="BA104" i="29"/>
  <c r="BA107" i="29" s="1"/>
  <c r="BA109" i="29" s="1"/>
  <c r="BB58" i="29"/>
  <c r="BA99" i="15"/>
  <c r="BA100" i="15" s="1"/>
  <c r="BA103" i="15" s="1"/>
  <c r="BA38" i="15" s="1"/>
  <c r="BA64" i="15"/>
  <c r="BA303" i="15" s="1"/>
  <c r="BA306" i="15" s="1"/>
  <c r="BA44" i="24" l="1"/>
  <c r="BA58" i="24"/>
  <c r="BB66" i="29"/>
  <c r="BB100" i="29"/>
  <c r="BB102" i="29" s="1"/>
  <c r="BB51" i="15"/>
  <c r="Q50" i="15"/>
  <c r="Q52" i="15" s="1"/>
  <c r="Q55" i="15" s="1"/>
  <c r="Q71" i="15"/>
  <c r="P26" i="25"/>
  <c r="P59" i="24"/>
  <c r="P27" i="25" s="1"/>
  <c r="Q57" i="15" l="1"/>
  <c r="Q59" i="15" s="1"/>
  <c r="Q31" i="15" s="1"/>
  <c r="P30" i="25"/>
  <c r="P34" i="25"/>
  <c r="BB24" i="24"/>
  <c r="BC58" i="29"/>
  <c r="BB99" i="15"/>
  <c r="BB100" i="15" s="1"/>
  <c r="BB103" i="15" s="1"/>
  <c r="BB38" i="15" s="1"/>
  <c r="BB104" i="29"/>
  <c r="BB107" i="29" s="1"/>
  <c r="BB109" i="29" s="1"/>
  <c r="BB64" i="15"/>
  <c r="BB303" i="15" s="1"/>
  <c r="BB306" i="15" s="1"/>
  <c r="Q60" i="15" l="1"/>
  <c r="Q32" i="15" s="1"/>
  <c r="Q33" i="15" s="1"/>
  <c r="BB58" i="24"/>
  <c r="BB44" i="24"/>
  <c r="BC66" i="29"/>
  <c r="BC100" i="29"/>
  <c r="BC102" i="29" s="1"/>
  <c r="BC51" i="15"/>
  <c r="P40" i="25"/>
  <c r="P39" i="25"/>
  <c r="Q39" i="15" l="1"/>
  <c r="Q62" i="15"/>
  <c r="BC24" i="24"/>
  <c r="BC104" i="29"/>
  <c r="BC107" i="29" s="1"/>
  <c r="BC109" i="29" s="1"/>
  <c r="BC99" i="15"/>
  <c r="BC100" i="15" s="1"/>
  <c r="BC103" i="15" s="1"/>
  <c r="BC38" i="15" s="1"/>
  <c r="BD58" i="29"/>
  <c r="BC64" i="15"/>
  <c r="BC303" i="15" s="1"/>
  <c r="BC306" i="15" s="1"/>
  <c r="BD66" i="29" l="1"/>
  <c r="BD100" i="29"/>
  <c r="BD102" i="29" s="1"/>
  <c r="BD51" i="15"/>
  <c r="BC58" i="24"/>
  <c r="BC44" i="24"/>
  <c r="Q72" i="15"/>
  <c r="Q74" i="15" s="1"/>
  <c r="Q79" i="15" l="1"/>
  <c r="Q78" i="15"/>
  <c r="Q87" i="15" s="1"/>
  <c r="BD24" i="24"/>
  <c r="BE58" i="29"/>
  <c r="BD99" i="15"/>
  <c r="BD100" i="15" s="1"/>
  <c r="BD103" i="15" s="1"/>
  <c r="BD38" i="15" s="1"/>
  <c r="BD104" i="29"/>
  <c r="BD107" i="29" s="1"/>
  <c r="BD109" i="29" s="1"/>
  <c r="BD64" i="15"/>
  <c r="BD303" i="15" s="1"/>
  <c r="BD306" i="15" s="1"/>
  <c r="BE100" i="29" l="1"/>
  <c r="BE102" i="29" s="1"/>
  <c r="BE66" i="29"/>
  <c r="BE51" i="15"/>
  <c r="BD58" i="24"/>
  <c r="BD44" i="24"/>
  <c r="Q94" i="15"/>
  <c r="Q221" i="15" s="1"/>
  <c r="Q95" i="15"/>
  <c r="Q42" i="15" s="1"/>
  <c r="Q40" i="24" s="1"/>
  <c r="Q37" i="25" s="1"/>
  <c r="Q41" i="15" l="1"/>
  <c r="Q39" i="24" s="1"/>
  <c r="Q312" i="15"/>
  <c r="Q269" i="15"/>
  <c r="Q225" i="15"/>
  <c r="BE24" i="24"/>
  <c r="BF58" i="29"/>
  <c r="BE99" i="15"/>
  <c r="BE100" i="15" s="1"/>
  <c r="BE103" i="15" s="1"/>
  <c r="BE38" i="15" s="1"/>
  <c r="BE104" i="29"/>
  <c r="BE107" i="29" s="1"/>
  <c r="BE109" i="29" s="1"/>
  <c r="BE64" i="15"/>
  <c r="BE303" i="15" s="1"/>
  <c r="BE306" i="15" s="1"/>
  <c r="BE44" i="24" l="1"/>
  <c r="BE58" i="24"/>
  <c r="BF100" i="29"/>
  <c r="BF102" i="29" s="1"/>
  <c r="BF66" i="29"/>
  <c r="BF51" i="15"/>
  <c r="Q53" i="24"/>
  <c r="Q36" i="25"/>
  <c r="Q41" i="24"/>
  <c r="Q235" i="15"/>
  <c r="Q244" i="15"/>
  <c r="Q325" i="15"/>
  <c r="Q328" i="15" s="1"/>
  <c r="Q334" i="15" s="1"/>
  <c r="Q338" i="15" s="1"/>
  <c r="Q342" i="15" s="1"/>
  <c r="Q316" i="15"/>
  <c r="Q317" i="15" s="1"/>
  <c r="Q285" i="15" l="1"/>
  <c r="Q245" i="15"/>
  <c r="Q344" i="15" s="1"/>
  <c r="Q346" i="15" s="1"/>
  <c r="Q236" i="15"/>
  <c r="Q237" i="15" s="1"/>
  <c r="BF24" i="24"/>
  <c r="BF104" i="29"/>
  <c r="BF107" i="29" s="1"/>
  <c r="BF109" i="29" s="1"/>
  <c r="BG58" i="29"/>
  <c r="BF99" i="15"/>
  <c r="BF100" i="15" s="1"/>
  <c r="BF103" i="15" s="1"/>
  <c r="BF38" i="15" s="1"/>
  <c r="BF64" i="15"/>
  <c r="BF303" i="15" s="1"/>
  <c r="BF306" i="15" s="1"/>
  <c r="Q347" i="15" l="1"/>
  <c r="Q349" i="15" s="1"/>
  <c r="Q246" i="15" s="1"/>
  <c r="BF44" i="24"/>
  <c r="BF58" i="24"/>
  <c r="Q239" i="15"/>
  <c r="Q240" i="15" s="1"/>
  <c r="BG66" i="29"/>
  <c r="BG100" i="29"/>
  <c r="BG102" i="29" s="1"/>
  <c r="BG51" i="15"/>
  <c r="Q286" i="15" l="1"/>
  <c r="BG24" i="24"/>
  <c r="BH58" i="29"/>
  <c r="BG104" i="29"/>
  <c r="BG107" i="29" s="1"/>
  <c r="BG109" i="29" s="1"/>
  <c r="BG99" i="15"/>
  <c r="BG100" i="15" s="1"/>
  <c r="BG103" i="15" s="1"/>
  <c r="BG38" i="15" s="1"/>
  <c r="BG64" i="15"/>
  <c r="BG303" i="15" s="1"/>
  <c r="BG306" i="15" s="1"/>
  <c r="Q241" i="15"/>
  <c r="Q247" i="15" s="1"/>
  <c r="Q253" i="15" s="1"/>
  <c r="Q255" i="15" s="1"/>
  <c r="Q257" i="15" s="1"/>
  <c r="Q261" i="15" s="1"/>
  <c r="Q41" i="16" s="1"/>
  <c r="Q43" i="16" s="1"/>
  <c r="Q43" i="15" l="1"/>
  <c r="Q268" i="15"/>
  <c r="Q273" i="15" s="1"/>
  <c r="BG44" i="24"/>
  <c r="BG58" i="24"/>
  <c r="BH66" i="29"/>
  <c r="BH100" i="29"/>
  <c r="BH102" i="29" s="1"/>
  <c r="BH51" i="15"/>
  <c r="Q249" i="15"/>
  <c r="R243" i="15" s="1"/>
  <c r="Q284" i="15" l="1"/>
  <c r="Q277" i="15"/>
  <c r="BH24" i="24"/>
  <c r="BH104" i="29"/>
  <c r="BH107" i="29" s="1"/>
  <c r="BH109" i="29" s="1"/>
  <c r="BH99" i="15"/>
  <c r="BH100" i="15" s="1"/>
  <c r="BH103" i="15" s="1"/>
  <c r="BH38" i="15" s="1"/>
  <c r="BH64" i="15"/>
  <c r="BH303" i="15" s="1"/>
  <c r="BH306" i="15" s="1"/>
  <c r="Q51" i="25"/>
  <c r="Q53" i="25" s="1"/>
  <c r="Q55" i="25" s="1"/>
  <c r="Q26" i="22"/>
  <c r="Q27" i="22" s="1"/>
  <c r="Q33" i="22" s="1"/>
  <c r="Q35" i="22" s="1"/>
  <c r="Q39" i="22" s="1"/>
  <c r="Q41" i="22" s="1"/>
  <c r="S47" i="22" s="1"/>
  <c r="S34" i="22" s="1"/>
  <c r="S54" i="25" s="1"/>
  <c r="BH58" i="24" l="1"/>
  <c r="BH44" i="24"/>
  <c r="Q279" i="15"/>
  <c r="Q280" i="15" s="1"/>
  <c r="Q281" i="15" l="1"/>
  <c r="Q287" i="15" s="1"/>
  <c r="Q293" i="15" l="1"/>
  <c r="Q295" i="15" s="1"/>
  <c r="Q297" i="15" s="1"/>
  <c r="Q289" i="15"/>
  <c r="R283" i="15" s="1"/>
  <c r="Q44" i="15" l="1"/>
  <c r="Q45" i="15" s="1"/>
  <c r="Q42" i="24"/>
  <c r="Q52" i="24" l="1"/>
  <c r="Q54" i="24" s="1"/>
  <c r="Q43" i="24"/>
  <c r="Q45" i="24" s="1"/>
  <c r="Q65" i="15"/>
  <c r="Q25" i="24"/>
  <c r="Q26" i="24" s="1"/>
  <c r="Q28" i="25"/>
  <c r="R30" i="15"/>
  <c r="R71" i="15" l="1"/>
  <c r="R50" i="15"/>
  <c r="R52" i="15" s="1"/>
  <c r="R55" i="15" s="1"/>
  <c r="Q26" i="25"/>
  <c r="Q59" i="24"/>
  <c r="Q27" i="25" s="1"/>
  <c r="R57" i="15" l="1"/>
  <c r="R60" i="15" s="1"/>
  <c r="R32" i="15" s="1"/>
  <c r="Q34" i="25"/>
  <c r="Q30" i="25"/>
  <c r="R59" i="15" l="1"/>
  <c r="R31" i="15" s="1"/>
  <c r="R33" i="15" s="1"/>
  <c r="Q40" i="25"/>
  <c r="Q39" i="25"/>
  <c r="R39" i="15" l="1"/>
  <c r="R62" i="15"/>
  <c r="R72" i="15" l="1"/>
  <c r="R74" i="15" s="1"/>
  <c r="R78" i="15" l="1"/>
  <c r="R87" i="15" s="1"/>
  <c r="R79" i="15"/>
  <c r="R94" i="15" l="1"/>
  <c r="R221" i="15" s="1"/>
  <c r="R95" i="15"/>
  <c r="R42" i="15" s="1"/>
  <c r="R40" i="24" s="1"/>
  <c r="R37" i="25" s="1"/>
  <c r="R41" i="15" l="1"/>
  <c r="R39" i="24" s="1"/>
  <c r="R312" i="15"/>
  <c r="R269" i="15"/>
  <c r="R225" i="15"/>
  <c r="R325" i="15" l="1"/>
  <c r="R328" i="15" s="1"/>
  <c r="R334" i="15" s="1"/>
  <c r="R338" i="15" s="1"/>
  <c r="R342" i="15" s="1"/>
  <c r="R244" i="15"/>
  <c r="R235" i="15"/>
  <c r="R316" i="15"/>
  <c r="R317" i="15" s="1"/>
  <c r="R36" i="25"/>
  <c r="R53" i="24"/>
  <c r="R41" i="24"/>
  <c r="R285" i="15" l="1"/>
  <c r="R245" i="15"/>
  <c r="R344" i="15" s="1"/>
  <c r="R346" i="15" s="1"/>
  <c r="R236" i="15"/>
  <c r="R237" i="15" s="1"/>
  <c r="R347" i="15" l="1"/>
  <c r="R349" i="15" s="1"/>
  <c r="R246" i="15" s="1"/>
  <c r="R239" i="15"/>
  <c r="R240" i="15" s="1"/>
  <c r="R286" i="15" l="1"/>
  <c r="R241" i="15"/>
  <c r="R247" i="15" s="1"/>
  <c r="R253" i="15" s="1"/>
  <c r="R255" i="15" s="1"/>
  <c r="R257" i="15" s="1"/>
  <c r="R261" i="15" s="1"/>
  <c r="R41" i="16" s="1"/>
  <c r="R43" i="16" s="1"/>
  <c r="R249" i="15" l="1"/>
  <c r="S243" i="15" s="1"/>
  <c r="R268" i="15"/>
  <c r="R273" i="15" s="1"/>
  <c r="R43" i="15"/>
  <c r="R277" i="15" l="1"/>
  <c r="R284" i="15"/>
  <c r="R51" i="25"/>
  <c r="R53" i="25" s="1"/>
  <c r="R55" i="25" s="1"/>
  <c r="R26" i="22"/>
  <c r="R27" i="22" s="1"/>
  <c r="R33" i="22" s="1"/>
  <c r="R35" i="22" s="1"/>
  <c r="R39" i="22" s="1"/>
  <c r="R41" i="22" s="1"/>
  <c r="T47" i="22" s="1"/>
  <c r="T34" i="22" s="1"/>
  <c r="T54" i="25" s="1"/>
  <c r="R279" i="15" l="1"/>
  <c r="R280" i="15" s="1"/>
  <c r="R281" i="15" l="1"/>
  <c r="R287" i="15" s="1"/>
  <c r="R293" i="15" l="1"/>
  <c r="R295" i="15" s="1"/>
  <c r="R297" i="15" s="1"/>
  <c r="R289" i="15"/>
  <c r="S283" i="15" s="1"/>
  <c r="R42" i="24" l="1"/>
  <c r="R44" i="15"/>
  <c r="R45" i="15" s="1"/>
  <c r="R25" i="24" l="1"/>
  <c r="R26" i="24" s="1"/>
  <c r="R65" i="15"/>
  <c r="R28" i="25"/>
  <c r="S30" i="15"/>
  <c r="R52" i="24"/>
  <c r="R54" i="24" s="1"/>
  <c r="R43" i="24"/>
  <c r="R45" i="24" s="1"/>
  <c r="R59" i="24" l="1"/>
  <c r="R27" i="25" s="1"/>
  <c r="R26" i="25"/>
  <c r="S71" i="15"/>
  <c r="S50" i="15"/>
  <c r="S52" i="15" s="1"/>
  <c r="S55" i="15" s="1"/>
  <c r="R34" i="25" l="1"/>
  <c r="R30" i="25"/>
  <c r="S57" i="15"/>
  <c r="S59" i="15" s="1"/>
  <c r="S31" i="15" s="1"/>
  <c r="S60" i="15" l="1"/>
  <c r="S32" i="15" s="1"/>
  <c r="S33" i="15" s="1"/>
  <c r="R39" i="25"/>
  <c r="R40" i="25"/>
  <c r="S62" i="15" l="1"/>
  <c r="S39" i="15"/>
  <c r="S72" i="15" s="1"/>
  <c r="S74" i="15" s="1"/>
  <c r="S79" i="15" l="1"/>
  <c r="S78" i="15"/>
  <c r="S87" i="15" s="1"/>
  <c r="S95" i="15" l="1"/>
  <c r="S42" i="15" s="1"/>
  <c r="S40" i="24" s="1"/>
  <c r="S37" i="25" s="1"/>
  <c r="S94" i="15"/>
  <c r="S221" i="15" s="1"/>
  <c r="S312" i="15" l="1"/>
  <c r="S269" i="15"/>
  <c r="S225" i="15"/>
  <c r="S41" i="15"/>
  <c r="S39" i="24" l="1"/>
  <c r="S325" i="15"/>
  <c r="S328" i="15" s="1"/>
  <c r="S334" i="15" s="1"/>
  <c r="S338" i="15" s="1"/>
  <c r="S342" i="15" s="1"/>
  <c r="S235" i="15"/>
  <c r="S244" i="15"/>
  <c r="S316" i="15"/>
  <c r="S317" i="15" s="1"/>
  <c r="S245" i="15" l="1"/>
  <c r="S344" i="15" s="1"/>
  <c r="S346" i="15" s="1"/>
  <c r="S285" i="15"/>
  <c r="S236" i="15"/>
  <c r="S237" i="15" s="1"/>
  <c r="S53" i="24"/>
  <c r="S36" i="25"/>
  <c r="S41" i="24"/>
  <c r="S347" i="15" l="1"/>
  <c r="S349" i="15" s="1"/>
  <c r="S286" i="15" s="1"/>
  <c r="S239" i="15"/>
  <c r="S240" i="15" s="1"/>
  <c r="S246" i="15" l="1"/>
  <c r="S241" i="15"/>
  <c r="S247" i="15" s="1"/>
  <c r="S253" i="15" s="1"/>
  <c r="S255" i="15" s="1"/>
  <c r="S257" i="15" s="1"/>
  <c r="S261" i="15" s="1"/>
  <c r="S41" i="16" s="1"/>
  <c r="S43" i="16" s="1"/>
  <c r="S249" i="15" l="1"/>
  <c r="T243" i="15" s="1"/>
  <c r="S268" i="15"/>
  <c r="S273" i="15" s="1"/>
  <c r="S43" i="15"/>
  <c r="S51" i="25" l="1"/>
  <c r="S53" i="25" s="1"/>
  <c r="S55" i="25" s="1"/>
  <c r="S26" i="22"/>
  <c r="S27" i="22" s="1"/>
  <c r="S33" i="22" s="1"/>
  <c r="S35" i="22" s="1"/>
  <c r="S39" i="22" s="1"/>
  <c r="S41" i="22" s="1"/>
  <c r="U47" i="22" s="1"/>
  <c r="U34" i="22" s="1"/>
  <c r="U54" i="25" s="1"/>
  <c r="S284" i="15"/>
  <c r="S277" i="15"/>
  <c r="S279" i="15" l="1"/>
  <c r="S280" i="15" s="1"/>
  <c r="S281" i="15" l="1"/>
  <c r="S287" i="15" s="1"/>
  <c r="S293" i="15" l="1"/>
  <c r="S295" i="15" s="1"/>
  <c r="S297" i="15" s="1"/>
  <c r="S289" i="15"/>
  <c r="T283" i="15" s="1"/>
  <c r="S42" i="24" l="1"/>
  <c r="S44" i="15"/>
  <c r="S45" i="15" s="1"/>
  <c r="T30" i="15" l="1"/>
  <c r="S28" i="25"/>
  <c r="S65" i="15"/>
  <c r="S25" i="24"/>
  <c r="S26" i="24" s="1"/>
  <c r="S52" i="24"/>
  <c r="S54" i="24" s="1"/>
  <c r="S43" i="24"/>
  <c r="S45" i="24" s="1"/>
  <c r="S59" i="24" l="1"/>
  <c r="S27" i="25" s="1"/>
  <c r="S26" i="25"/>
  <c r="T50" i="15"/>
  <c r="T52" i="15" s="1"/>
  <c r="T55" i="15" s="1"/>
  <c r="T71" i="15"/>
  <c r="S30" i="25" l="1"/>
  <c r="S34" i="25"/>
  <c r="T57" i="15"/>
  <c r="T60" i="15" s="1"/>
  <c r="T32" i="15" s="1"/>
  <c r="T59" i="15" l="1"/>
  <c r="T31" i="15" s="1"/>
  <c r="T33" i="15" s="1"/>
  <c r="S40" i="25"/>
  <c r="S39" i="25"/>
  <c r="T39" i="15" l="1"/>
  <c r="T62" i="15"/>
  <c r="T72" i="15" l="1"/>
  <c r="T74" i="15" s="1"/>
  <c r="T79" i="15" l="1"/>
  <c r="T78" i="15"/>
  <c r="T87" i="15" s="1"/>
  <c r="T94" i="15" l="1"/>
  <c r="T221" i="15" s="1"/>
  <c r="T95" i="15"/>
  <c r="T42" i="15" s="1"/>
  <c r="T40" i="24" s="1"/>
  <c r="T37" i="25" s="1"/>
  <c r="T269" i="15" l="1"/>
  <c r="T312" i="15"/>
  <c r="T225" i="15"/>
  <c r="T41" i="15"/>
  <c r="T235" i="15" l="1"/>
  <c r="T244" i="15"/>
  <c r="T325" i="15"/>
  <c r="T328" i="15" s="1"/>
  <c r="T334" i="15" s="1"/>
  <c r="T338" i="15" s="1"/>
  <c r="T342" i="15" s="1"/>
  <c r="T39" i="24"/>
  <c r="T316" i="15"/>
  <c r="T317" i="15" s="1"/>
  <c r="T245" i="15" l="1"/>
  <c r="T344" i="15" s="1"/>
  <c r="T346" i="15" s="1"/>
  <c r="T285" i="15"/>
  <c r="T53" i="24"/>
  <c r="T36" i="25"/>
  <c r="T41" i="24"/>
  <c r="T236" i="15"/>
  <c r="T237" i="15" s="1"/>
  <c r="T347" i="15" l="1"/>
  <c r="T349" i="15" s="1"/>
  <c r="T286" i="15" s="1"/>
  <c r="T239" i="15"/>
  <c r="T240" i="15" s="1"/>
  <c r="T246" i="15" l="1"/>
  <c r="T241" i="15"/>
  <c r="T247" i="15" s="1"/>
  <c r="T253" i="15" s="1"/>
  <c r="T255" i="15" s="1"/>
  <c r="T257" i="15" s="1"/>
  <c r="T261" i="15" s="1"/>
  <c r="T41" i="16" s="1"/>
  <c r="T43" i="16" s="1"/>
  <c r="T43" i="15" l="1"/>
  <c r="T268" i="15"/>
  <c r="T273" i="15" s="1"/>
  <c r="T249" i="15"/>
  <c r="U243" i="15" s="1"/>
  <c r="T284" i="15" l="1"/>
  <c r="T277" i="15"/>
  <c r="T51" i="25"/>
  <c r="T53" i="25" s="1"/>
  <c r="T55" i="25" s="1"/>
  <c r="T26" i="22"/>
  <c r="T27" i="22" s="1"/>
  <c r="T33" i="22" s="1"/>
  <c r="T35" i="22" s="1"/>
  <c r="T39" i="22" s="1"/>
  <c r="T41" i="22" s="1"/>
  <c r="V47" i="22" s="1"/>
  <c r="V34" i="22" s="1"/>
  <c r="V54" i="25" s="1"/>
  <c r="T279" i="15" l="1"/>
  <c r="T280" i="15" s="1"/>
  <c r="T281" i="15" l="1"/>
  <c r="T287" i="15" s="1"/>
  <c r="T293" i="15" l="1"/>
  <c r="T295" i="15" s="1"/>
  <c r="T297" i="15" s="1"/>
  <c r="T289" i="15"/>
  <c r="U283" i="15" s="1"/>
  <c r="T44" i="15" l="1"/>
  <c r="T45" i="15" s="1"/>
  <c r="T42" i="24"/>
  <c r="T52" i="24" l="1"/>
  <c r="T54" i="24" s="1"/>
  <c r="T43" i="24"/>
  <c r="T45" i="24" s="1"/>
  <c r="T28" i="25"/>
  <c r="T65" i="15"/>
  <c r="T25" i="24"/>
  <c r="T26" i="24" s="1"/>
  <c r="U30" i="15"/>
  <c r="T26" i="25" l="1"/>
  <c r="T59" i="24"/>
  <c r="T27" i="25" s="1"/>
  <c r="U71" i="15"/>
  <c r="U50" i="15"/>
  <c r="U52" i="15" s="1"/>
  <c r="U55" i="15" s="1"/>
  <c r="U57" i="15" l="1"/>
  <c r="U59" i="15" s="1"/>
  <c r="U31" i="15" s="1"/>
  <c r="T30" i="25"/>
  <c r="T34" i="25"/>
  <c r="U60" i="15" l="1"/>
  <c r="U32" i="15" s="1"/>
  <c r="U33" i="15" s="1"/>
  <c r="T40" i="25"/>
  <c r="T39" i="25"/>
  <c r="U39" i="15" l="1"/>
  <c r="U62" i="15"/>
  <c r="U72" i="15" l="1"/>
  <c r="U74" i="15" s="1"/>
  <c r="U78" i="15" l="1"/>
  <c r="U87" i="15" s="1"/>
  <c r="U79" i="15"/>
  <c r="U94" i="15" l="1"/>
  <c r="U41" i="15" s="1"/>
  <c r="U95" i="15"/>
  <c r="U42" i="15" s="1"/>
  <c r="U40" i="24" s="1"/>
  <c r="U37" i="25" s="1"/>
  <c r="U221" i="15" l="1"/>
  <c r="U312" i="15" s="1"/>
  <c r="U39" i="24"/>
  <c r="U225" i="15" l="1"/>
  <c r="U235" i="15" s="1"/>
  <c r="U269" i="15"/>
  <c r="U316" i="15"/>
  <c r="U317" i="15" s="1"/>
  <c r="U36" i="25"/>
  <c r="U53" i="24"/>
  <c r="U41" i="24"/>
  <c r="U325" i="15" l="1"/>
  <c r="U328" i="15" s="1"/>
  <c r="U334" i="15" s="1"/>
  <c r="U338" i="15" s="1"/>
  <c r="U342" i="15" s="1"/>
  <c r="U244" i="15"/>
  <c r="U245" i="15"/>
  <c r="U344" i="15" s="1"/>
  <c r="U346" i="15" s="1"/>
  <c r="U285" i="15"/>
  <c r="U236" i="15"/>
  <c r="U237" i="15" s="1"/>
  <c r="U347" i="15" l="1"/>
  <c r="U349" i="15" s="1"/>
  <c r="U246" i="15" s="1"/>
  <c r="U239" i="15"/>
  <c r="U240" i="15" s="1"/>
  <c r="U286" i="15" l="1"/>
  <c r="U241" i="15"/>
  <c r="U247" i="15" s="1"/>
  <c r="U253" i="15" s="1"/>
  <c r="U255" i="15" s="1"/>
  <c r="U257" i="15" s="1"/>
  <c r="U261" i="15" s="1"/>
  <c r="U41" i="16" s="1"/>
  <c r="U43" i="16" s="1"/>
  <c r="U268" i="15" l="1"/>
  <c r="U273" i="15" s="1"/>
  <c r="U43" i="15"/>
  <c r="U249" i="15"/>
  <c r="V243" i="15" s="1"/>
  <c r="U277" i="15" l="1"/>
  <c r="U284" i="15"/>
  <c r="U51" i="25"/>
  <c r="U53" i="25" s="1"/>
  <c r="U55" i="25" s="1"/>
  <c r="U26" i="22"/>
  <c r="U27" i="22" s="1"/>
  <c r="U33" i="22" s="1"/>
  <c r="U35" i="22" s="1"/>
  <c r="U39" i="22" s="1"/>
  <c r="U41" i="22" s="1"/>
  <c r="W47" i="22" s="1"/>
  <c r="W34" i="22" s="1"/>
  <c r="W54" i="25" s="1"/>
  <c r="U279" i="15" l="1"/>
  <c r="U280" i="15" l="1"/>
  <c r="U281" i="15" s="1"/>
  <c r="U287" i="15" s="1"/>
  <c r="U293" i="15" l="1"/>
  <c r="U295" i="15" s="1"/>
  <c r="U297" i="15" s="1"/>
  <c r="U289" i="15"/>
  <c r="V283" i="15" s="1"/>
  <c r="U42" i="24" l="1"/>
  <c r="U44" i="15"/>
  <c r="U45" i="15" s="1"/>
  <c r="U25" i="24" l="1"/>
  <c r="U26" i="24" s="1"/>
  <c r="U65" i="15"/>
  <c r="V30" i="15"/>
  <c r="U28" i="25"/>
  <c r="U52" i="24"/>
  <c r="U54" i="24" s="1"/>
  <c r="U43" i="24"/>
  <c r="U45" i="24" s="1"/>
  <c r="U26" i="25" l="1"/>
  <c r="U59" i="24"/>
  <c r="U27" i="25" s="1"/>
  <c r="V50" i="15"/>
  <c r="V52" i="15" s="1"/>
  <c r="V55" i="15" s="1"/>
  <c r="V71" i="15"/>
  <c r="V57" i="15" l="1"/>
  <c r="V59" i="15" s="1"/>
  <c r="V31" i="15" s="1"/>
  <c r="U34" i="25"/>
  <c r="U30" i="25"/>
  <c r="V60" i="15" l="1"/>
  <c r="V32" i="15" s="1"/>
  <c r="V33" i="15" s="1"/>
  <c r="U39" i="25"/>
  <c r="U40" i="25"/>
  <c r="V39" i="15" l="1"/>
  <c r="V72" i="15" s="1"/>
  <c r="V74" i="15" s="1"/>
  <c r="V62" i="15"/>
  <c r="V79" i="15" l="1"/>
  <c r="V78" i="15"/>
  <c r="V87" i="15" s="1"/>
  <c r="V95" i="15" l="1"/>
  <c r="V42" i="15" s="1"/>
  <c r="V40" i="24" s="1"/>
  <c r="V37" i="25" s="1"/>
  <c r="V94" i="15"/>
  <c r="V221" i="15" s="1"/>
  <c r="V269" i="15" l="1"/>
  <c r="V312" i="15"/>
  <c r="V225" i="15"/>
  <c r="V41" i="15"/>
  <c r="V39" i="24" l="1"/>
  <c r="V325" i="15"/>
  <c r="V328" i="15" s="1"/>
  <c r="V334" i="15" s="1"/>
  <c r="V338" i="15" s="1"/>
  <c r="V342" i="15" s="1"/>
  <c r="V235" i="15"/>
  <c r="V244" i="15"/>
  <c r="V316" i="15"/>
  <c r="V317" i="15" s="1"/>
  <c r="V285" i="15" l="1"/>
  <c r="V245" i="15"/>
  <c r="V344" i="15" s="1"/>
  <c r="V346" i="15" s="1"/>
  <c r="V236" i="15"/>
  <c r="V237" i="15" s="1"/>
  <c r="V36" i="25"/>
  <c r="V53" i="24"/>
  <c r="V41" i="24"/>
  <c r="V347" i="15" l="1"/>
  <c r="V349" i="15" s="1"/>
  <c r="V286" i="15" s="1"/>
  <c r="V239" i="15"/>
  <c r="V240" i="15" s="1"/>
  <c r="V246" i="15" l="1"/>
  <c r="V241" i="15"/>
  <c r="V247" i="15" s="1"/>
  <c r="V253" i="15" s="1"/>
  <c r="V255" i="15" s="1"/>
  <c r="V257" i="15" s="1"/>
  <c r="V261" i="15" s="1"/>
  <c r="V41" i="16" s="1"/>
  <c r="V43" i="16" s="1"/>
  <c r="V249" i="15" l="1"/>
  <c r="W243" i="15" s="1"/>
  <c r="V268" i="15"/>
  <c r="V273" i="15" s="1"/>
  <c r="V43" i="15"/>
  <c r="V284" i="15" l="1"/>
  <c r="V277" i="15"/>
  <c r="V51" i="25"/>
  <c r="V53" i="25" s="1"/>
  <c r="V55" i="25" s="1"/>
  <c r="V26" i="22"/>
  <c r="V27" i="22" s="1"/>
  <c r="V33" i="22" s="1"/>
  <c r="V35" i="22" s="1"/>
  <c r="V39" i="22" s="1"/>
  <c r="V41" i="22" s="1"/>
  <c r="X47" i="22" s="1"/>
  <c r="X34" i="22" s="1"/>
  <c r="X54" i="25" s="1"/>
  <c r="V279" i="15" l="1"/>
  <c r="V280" i="15" l="1"/>
  <c r="V281" i="15" s="1"/>
  <c r="V287" i="15" s="1"/>
  <c r="V293" i="15" l="1"/>
  <c r="V295" i="15" s="1"/>
  <c r="V297" i="15" s="1"/>
  <c r="V289" i="15"/>
  <c r="W283" i="15" s="1"/>
  <c r="V44" i="15" l="1"/>
  <c r="V45" i="15" s="1"/>
  <c r="V42" i="24"/>
  <c r="V52" i="24" l="1"/>
  <c r="V54" i="24" s="1"/>
  <c r="V43" i="24"/>
  <c r="V45" i="24" s="1"/>
  <c r="W30" i="15"/>
  <c r="V65" i="15"/>
  <c r="V25" i="24"/>
  <c r="V26" i="24" s="1"/>
  <c r="V28" i="25"/>
  <c r="W71" i="15" l="1"/>
  <c r="W50" i="15"/>
  <c r="W52" i="15" s="1"/>
  <c r="W55" i="15" s="1"/>
  <c r="V59" i="24"/>
  <c r="V27" i="25" s="1"/>
  <c r="V26" i="25"/>
  <c r="V34" i="25" l="1"/>
  <c r="V30" i="25"/>
  <c r="W57" i="15"/>
  <c r="W60" i="15" s="1"/>
  <c r="W32" i="15" s="1"/>
  <c r="W59" i="15" l="1"/>
  <c r="W31" i="15" s="1"/>
  <c r="W33" i="15" s="1"/>
  <c r="V40" i="25"/>
  <c r="V39" i="25"/>
  <c r="W39" i="15" l="1"/>
  <c r="W62" i="15"/>
  <c r="W72" i="15" l="1"/>
  <c r="W74" i="15" s="1"/>
  <c r="W79" i="15" l="1"/>
  <c r="W78" i="15"/>
  <c r="W87" i="15" s="1"/>
  <c r="W94" i="15" l="1"/>
  <c r="W41" i="15" s="1"/>
  <c r="W95" i="15"/>
  <c r="W42" i="15" s="1"/>
  <c r="W40" i="24" s="1"/>
  <c r="W37" i="25" s="1"/>
  <c r="W39" i="24" l="1"/>
  <c r="W221" i="15"/>
  <c r="W312" i="15" l="1"/>
  <c r="W269" i="15"/>
  <c r="W225" i="15"/>
  <c r="W36" i="25"/>
  <c r="W53" i="24"/>
  <c r="W41" i="24"/>
  <c r="W244" i="15" l="1"/>
  <c r="W235" i="15"/>
  <c r="W325" i="15"/>
  <c r="W328" i="15" s="1"/>
  <c r="W334" i="15" s="1"/>
  <c r="W338" i="15" s="1"/>
  <c r="W342" i="15" s="1"/>
  <c r="W316" i="15"/>
  <c r="W317" i="15" s="1"/>
  <c r="W245" i="15" l="1"/>
  <c r="W344" i="15" s="1"/>
  <c r="W346" i="15" s="1"/>
  <c r="W285" i="15"/>
  <c r="W236" i="15"/>
  <c r="W237" i="15" s="1"/>
  <c r="W347" i="15" l="1"/>
  <c r="W349" i="15" s="1"/>
  <c r="W286" i="15" s="1"/>
  <c r="W239" i="15"/>
  <c r="W246" i="15" l="1"/>
  <c r="W240" i="15"/>
  <c r="W241" i="15" s="1"/>
  <c r="W247" i="15" s="1"/>
  <c r="W253" i="15" l="1"/>
  <c r="W255" i="15" s="1"/>
  <c r="W257" i="15" s="1"/>
  <c r="W261" i="15" s="1"/>
  <c r="W41" i="16" s="1"/>
  <c r="W43" i="16" s="1"/>
  <c r="W249" i="15"/>
  <c r="X243" i="15" s="1"/>
  <c r="W43" i="15" l="1"/>
  <c r="W268" i="15"/>
  <c r="W273" i="15" s="1"/>
  <c r="W51" i="25" l="1"/>
  <c r="W53" i="25" s="1"/>
  <c r="W55" i="25" s="1"/>
  <c r="W26" i="22"/>
  <c r="W27" i="22" s="1"/>
  <c r="W33" i="22" s="1"/>
  <c r="W35" i="22" s="1"/>
  <c r="W39" i="22" s="1"/>
  <c r="W41" i="22" s="1"/>
  <c r="Y47" i="22" s="1"/>
  <c r="Y34" i="22" s="1"/>
  <c r="Y54" i="25" s="1"/>
  <c r="W284" i="15"/>
  <c r="W277" i="15"/>
  <c r="W279" i="15" l="1"/>
  <c r="W280" i="15" l="1"/>
  <c r="W281" i="15" s="1"/>
  <c r="W287" i="15" s="1"/>
  <c r="W293" i="15" l="1"/>
  <c r="W295" i="15" s="1"/>
  <c r="W297" i="15" s="1"/>
  <c r="W289" i="15"/>
  <c r="X283" i="15" s="1"/>
  <c r="W44" i="15" l="1"/>
  <c r="W45" i="15" s="1"/>
  <c r="W42" i="24"/>
  <c r="W52" i="24" l="1"/>
  <c r="W54" i="24" s="1"/>
  <c r="W43" i="24"/>
  <c r="W45" i="24" s="1"/>
  <c r="W25" i="24"/>
  <c r="W26" i="24" s="1"/>
  <c r="W65" i="15"/>
  <c r="W28" i="25"/>
  <c r="X30" i="15"/>
  <c r="X50" i="15" l="1"/>
  <c r="X52" i="15" s="1"/>
  <c r="X55" i="15" s="1"/>
  <c r="X71" i="15"/>
  <c r="W59" i="24"/>
  <c r="W27" i="25" s="1"/>
  <c r="W26" i="25"/>
  <c r="W30" i="25" l="1"/>
  <c r="W34" i="25"/>
  <c r="X57" i="15"/>
  <c r="X59" i="15" s="1"/>
  <c r="X31" i="15" s="1"/>
  <c r="X60" i="15" l="1"/>
  <c r="X32" i="15" s="1"/>
  <c r="X33" i="15" s="1"/>
  <c r="X39" i="15" s="1"/>
  <c r="W39" i="25"/>
  <c r="W40" i="25"/>
  <c r="X62" i="15" l="1"/>
  <c r="X72" i="15"/>
  <c r="X74" i="15" s="1"/>
  <c r="X78" i="15" l="1"/>
  <c r="X87" i="15" s="1"/>
  <c r="X79" i="15"/>
  <c r="X94" i="15" l="1"/>
  <c r="X221" i="15" s="1"/>
  <c r="X95" i="15"/>
  <c r="X42" i="15" s="1"/>
  <c r="X40" i="24" s="1"/>
  <c r="X37" i="25" s="1"/>
  <c r="X41" i="15" l="1"/>
  <c r="X39" i="24" s="1"/>
  <c r="X312" i="15"/>
  <c r="X269" i="15"/>
  <c r="X225" i="15"/>
  <c r="X316" i="15" l="1"/>
  <c r="X317" i="15" s="1"/>
  <c r="X235" i="15"/>
  <c r="X325" i="15"/>
  <c r="X328" i="15" s="1"/>
  <c r="X334" i="15" s="1"/>
  <c r="X338" i="15" s="1"/>
  <c r="X342" i="15" s="1"/>
  <c r="X244" i="15"/>
  <c r="X36" i="25"/>
  <c r="X53" i="24"/>
  <c r="X41" i="24"/>
  <c r="X285" i="15" l="1"/>
  <c r="X245" i="15"/>
  <c r="X344" i="15" s="1"/>
  <c r="X346" i="15" s="1"/>
  <c r="X236" i="15"/>
  <c r="X237" i="15" s="1"/>
  <c r="X347" i="15" l="1"/>
  <c r="X349" i="15" s="1"/>
  <c r="X286" i="15" s="1"/>
  <c r="X239" i="15"/>
  <c r="X246" i="15" l="1"/>
  <c r="X240" i="15"/>
  <c r="X241" i="15" s="1"/>
  <c r="X247" i="15" s="1"/>
  <c r="X253" i="15" l="1"/>
  <c r="X255" i="15" s="1"/>
  <c r="X257" i="15" s="1"/>
  <c r="X261" i="15" s="1"/>
  <c r="X41" i="16" s="1"/>
  <c r="X43" i="16" s="1"/>
  <c r="X249" i="15"/>
  <c r="Y243" i="15" s="1"/>
  <c r="X43" i="15" l="1"/>
  <c r="X268" i="15"/>
  <c r="X273" i="15" s="1"/>
  <c r="X51" i="25" l="1"/>
  <c r="X53" i="25" s="1"/>
  <c r="X55" i="25" s="1"/>
  <c r="X26" i="22"/>
  <c r="X27" i="22" s="1"/>
  <c r="X33" i="22" s="1"/>
  <c r="X35" i="22" s="1"/>
  <c r="X39" i="22" s="1"/>
  <c r="X41" i="22" s="1"/>
  <c r="Z47" i="22" s="1"/>
  <c r="Z34" i="22" s="1"/>
  <c r="Z54" i="25" s="1"/>
  <c r="X284" i="15"/>
  <c r="X277" i="15"/>
  <c r="X279" i="15" l="1"/>
  <c r="X280" i="15" l="1"/>
  <c r="X281" i="15" s="1"/>
  <c r="X287" i="15" s="1"/>
  <c r="X293" i="15" l="1"/>
  <c r="X295" i="15" s="1"/>
  <c r="X297" i="15" s="1"/>
  <c r="X289" i="15"/>
  <c r="Y283" i="15" s="1"/>
  <c r="X42" i="24" l="1"/>
  <c r="X44" i="15"/>
  <c r="X45" i="15" s="1"/>
  <c r="X25" i="24" l="1"/>
  <c r="X26" i="24" s="1"/>
  <c r="X65" i="15"/>
  <c r="X28" i="25"/>
  <c r="Y30" i="15"/>
  <c r="X52" i="24"/>
  <c r="X54" i="24" s="1"/>
  <c r="X43" i="24"/>
  <c r="X45" i="24" s="1"/>
  <c r="X26" i="25" l="1"/>
  <c r="X59" i="24"/>
  <c r="X27" i="25" s="1"/>
  <c r="Y71" i="15"/>
  <c r="Y50" i="15"/>
  <c r="Y52" i="15" s="1"/>
  <c r="Y55" i="15" s="1"/>
  <c r="Y57" i="15" l="1"/>
  <c r="Y59" i="15" s="1"/>
  <c r="Y31" i="15" s="1"/>
  <c r="X34" i="25"/>
  <c r="X30" i="25"/>
  <c r="Y60" i="15" l="1"/>
  <c r="Y32" i="15" s="1"/>
  <c r="Y33" i="15" s="1"/>
  <c r="X39" i="25"/>
  <c r="X40" i="25"/>
  <c r="Y39" i="15" l="1"/>
  <c r="Y62" i="15"/>
  <c r="Y72" i="15" l="1"/>
  <c r="Y74" i="15" s="1"/>
  <c r="Y78" i="15" l="1"/>
  <c r="Y87" i="15" s="1"/>
  <c r="Y79" i="15"/>
  <c r="Y95" i="15" l="1"/>
  <c r="Y42" i="15" s="1"/>
  <c r="Y40" i="24" s="1"/>
  <c r="Y37" i="25" s="1"/>
  <c r="Y94" i="15"/>
  <c r="Y221" i="15" s="1"/>
  <c r="Y41" i="15" l="1"/>
  <c r="Y39" i="24" s="1"/>
  <c r="Y269" i="15"/>
  <c r="Y312" i="15"/>
  <c r="Y225" i="15"/>
  <c r="Y235" i="15" l="1"/>
  <c r="Y325" i="15"/>
  <c r="Y328" i="15" s="1"/>
  <c r="Y334" i="15" s="1"/>
  <c r="Y338" i="15" s="1"/>
  <c r="Y342" i="15" s="1"/>
  <c r="Y244" i="15"/>
  <c r="Y316" i="15"/>
  <c r="Y317" i="15" s="1"/>
  <c r="Y53" i="24"/>
  <c r="Y36" i="25"/>
  <c r="Y41" i="24"/>
  <c r="Y285" i="15" l="1"/>
  <c r="Y245" i="15"/>
  <c r="Y344" i="15" s="1"/>
  <c r="Y346" i="15" s="1"/>
  <c r="Y236" i="15"/>
  <c r="Y237" i="15" s="1"/>
  <c r="Y347" i="15" l="1"/>
  <c r="Y349" i="15" s="1"/>
  <c r="Y246" i="15" s="1"/>
  <c r="Y239" i="15"/>
  <c r="Y286" i="15" l="1"/>
  <c r="Y240" i="15"/>
  <c r="Y241" i="15" s="1"/>
  <c r="Y247" i="15" s="1"/>
  <c r="Y253" i="15" l="1"/>
  <c r="Y255" i="15" s="1"/>
  <c r="Y257" i="15" s="1"/>
  <c r="Y261" i="15" s="1"/>
  <c r="Y41" i="16" s="1"/>
  <c r="Y43" i="16" s="1"/>
  <c r="Y249" i="15"/>
  <c r="Z243" i="15" s="1"/>
  <c r="Y268" i="15" l="1"/>
  <c r="Y273" i="15" s="1"/>
  <c r="Y43" i="15"/>
  <c r="Y51" i="25" l="1"/>
  <c r="Y53" i="25" s="1"/>
  <c r="Y55" i="25" s="1"/>
  <c r="Y26" i="22"/>
  <c r="Y27" i="22" s="1"/>
  <c r="Y33" i="22" s="1"/>
  <c r="Y35" i="22" s="1"/>
  <c r="Y39" i="22" s="1"/>
  <c r="Y41" i="22" s="1"/>
  <c r="AA47" i="22" s="1"/>
  <c r="AA34" i="22" s="1"/>
  <c r="AA54" i="25" s="1"/>
  <c r="Y277" i="15"/>
  <c r="Y284" i="15"/>
  <c r="Y279" i="15" l="1"/>
  <c r="Y280" i="15" s="1"/>
  <c r="Y281" i="15" l="1"/>
  <c r="Y287" i="15" s="1"/>
  <c r="Y293" i="15" l="1"/>
  <c r="Y295" i="15" s="1"/>
  <c r="Y297" i="15" s="1"/>
  <c r="Y289" i="15"/>
  <c r="Z283" i="15" s="1"/>
  <c r="Y44" i="15" l="1"/>
  <c r="Y45" i="15" s="1"/>
  <c r="Y42" i="24"/>
  <c r="Y52" i="24" l="1"/>
  <c r="Y54" i="24" s="1"/>
  <c r="Y43" i="24"/>
  <c r="Y45" i="24" s="1"/>
  <c r="Z30" i="15"/>
  <c r="Y28" i="25"/>
  <c r="Y25" i="24"/>
  <c r="Y26" i="24" s="1"/>
  <c r="Y65" i="15"/>
  <c r="Z71" i="15" l="1"/>
  <c r="Z50" i="15"/>
  <c r="Z52" i="15" s="1"/>
  <c r="Z55" i="15" s="1"/>
  <c r="Y59" i="24"/>
  <c r="Y27" i="25" s="1"/>
  <c r="Y26" i="25"/>
  <c r="Y34" i="25" l="1"/>
  <c r="Y30" i="25"/>
  <c r="Z57" i="15"/>
  <c r="Z60" i="15" s="1"/>
  <c r="Z32" i="15" s="1"/>
  <c r="Z59" i="15" l="1"/>
  <c r="Z31" i="15" s="1"/>
  <c r="Z33" i="15" s="1"/>
  <c r="Z39" i="15" s="1"/>
  <c r="Y40" i="25"/>
  <c r="Y39" i="25"/>
  <c r="Z62" i="15" l="1"/>
  <c r="Z72" i="15"/>
  <c r="Z74" i="15" s="1"/>
  <c r="Z79" i="15" l="1"/>
  <c r="Z78" i="15"/>
  <c r="Z87" i="15" s="1"/>
  <c r="Z94" i="15" l="1"/>
  <c r="Z41" i="15" s="1"/>
  <c r="Z95" i="15"/>
  <c r="Z42" i="15" s="1"/>
  <c r="Z40" i="24" s="1"/>
  <c r="Z37" i="25" s="1"/>
  <c r="Z39" i="24" l="1"/>
  <c r="Z221" i="15"/>
  <c r="Z312" i="15" l="1"/>
  <c r="Z269" i="15"/>
  <c r="Z225" i="15"/>
  <c r="Z53" i="24"/>
  <c r="Z36" i="25"/>
  <c r="Z41" i="24"/>
  <c r="Z244" i="15" l="1"/>
  <c r="Z325" i="15"/>
  <c r="Z328" i="15" s="1"/>
  <c r="Z334" i="15" s="1"/>
  <c r="Z338" i="15" s="1"/>
  <c r="Z342" i="15" s="1"/>
  <c r="Z235" i="15"/>
  <c r="Z316" i="15"/>
  <c r="Z317" i="15" s="1"/>
  <c r="Z245" i="15" l="1"/>
  <c r="Z344" i="15" s="1"/>
  <c r="Z346" i="15" s="1"/>
  <c r="Z285" i="15"/>
  <c r="Z236" i="15"/>
  <c r="Z237" i="15" s="1"/>
  <c r="Z347" i="15" l="1"/>
  <c r="Z349" i="15" s="1"/>
  <c r="Z286" i="15" s="1"/>
  <c r="Z239" i="15"/>
  <c r="Z240" i="15" s="1"/>
  <c r="Z246" i="15" l="1"/>
  <c r="Z241" i="15"/>
  <c r="Z247" i="15" s="1"/>
  <c r="Z253" i="15" s="1"/>
  <c r="Z255" i="15" s="1"/>
  <c r="Z257" i="15" s="1"/>
  <c r="Z261" i="15" s="1"/>
  <c r="Z41" i="16" s="1"/>
  <c r="Z43" i="16" s="1"/>
  <c r="Z43" i="15" l="1"/>
  <c r="Z268" i="15"/>
  <c r="Z273" i="15" s="1"/>
  <c r="Z249" i="15"/>
  <c r="AA243" i="15" s="1"/>
  <c r="Z51" i="25" l="1"/>
  <c r="Z53" i="25" s="1"/>
  <c r="Z55" i="25" s="1"/>
  <c r="Z26" i="22"/>
  <c r="Z27" i="22" s="1"/>
  <c r="Z33" i="22" s="1"/>
  <c r="Z35" i="22" s="1"/>
  <c r="Z39" i="22" s="1"/>
  <c r="Z41" i="22" s="1"/>
  <c r="AB47" i="22" s="1"/>
  <c r="AB34" i="22" s="1"/>
  <c r="AB54" i="25" s="1"/>
  <c r="Z284" i="15"/>
  <c r="Z277" i="15"/>
  <c r="Z279" i="15" l="1"/>
  <c r="Z280" i="15" s="1"/>
  <c r="Z281" i="15" l="1"/>
  <c r="Z287" i="15" s="1"/>
  <c r="Z293" i="15" l="1"/>
  <c r="Z295" i="15" s="1"/>
  <c r="Z297" i="15" s="1"/>
  <c r="Z289" i="15"/>
  <c r="AA283" i="15" s="1"/>
  <c r="Z42" i="24" l="1"/>
  <c r="Z44" i="15"/>
  <c r="Z45" i="15" s="1"/>
  <c r="AA30" i="15" l="1"/>
  <c r="Z28" i="25"/>
  <c r="Z25" i="24"/>
  <c r="Z26" i="24" s="1"/>
  <c r="Z65" i="15"/>
  <c r="Z52" i="24"/>
  <c r="Z54" i="24" s="1"/>
  <c r="Z43" i="24"/>
  <c r="Z45" i="24" s="1"/>
  <c r="Z26" i="25" l="1"/>
  <c r="Z59" i="24"/>
  <c r="Z27" i="25" s="1"/>
  <c r="AA71" i="15"/>
  <c r="AA50" i="15"/>
  <c r="AA52" i="15" s="1"/>
  <c r="AA55" i="15" s="1"/>
  <c r="AA57" i="15" l="1"/>
  <c r="AA59" i="15" s="1"/>
  <c r="AA31" i="15" s="1"/>
  <c r="Z30" i="25"/>
  <c r="Z34" i="25"/>
  <c r="AA60" i="15" l="1"/>
  <c r="AA32" i="15" s="1"/>
  <c r="AA33" i="15" s="1"/>
  <c r="Z40" i="25"/>
  <c r="Z39" i="25"/>
  <c r="AA39" i="15" l="1"/>
  <c r="AA62" i="15"/>
  <c r="AA72" i="15" l="1"/>
  <c r="AA74" i="15" s="1"/>
  <c r="AA79" i="15" l="1"/>
  <c r="AA78" i="15"/>
  <c r="AA87" i="15" s="1"/>
  <c r="AA95" i="15" l="1"/>
  <c r="AA42" i="15" s="1"/>
  <c r="AA40" i="24" s="1"/>
  <c r="AA37" i="25" s="1"/>
  <c r="AA94" i="15"/>
  <c r="AA221" i="15" s="1"/>
  <c r="AA269" i="15" l="1"/>
  <c r="AA312" i="15"/>
  <c r="AA225" i="15"/>
  <c r="AA41" i="15"/>
  <c r="AA39" i="24" l="1"/>
  <c r="AA235" i="15"/>
  <c r="AA325" i="15"/>
  <c r="AA328" i="15" s="1"/>
  <c r="AA334" i="15" s="1"/>
  <c r="AA338" i="15" s="1"/>
  <c r="AA342" i="15" s="1"/>
  <c r="AA244" i="15"/>
  <c r="AA316" i="15"/>
  <c r="AA317" i="15" s="1"/>
  <c r="AA245" i="15" l="1"/>
  <c r="AA344" i="15" s="1"/>
  <c r="AA346" i="15" s="1"/>
  <c r="AA285" i="15"/>
  <c r="AA236" i="15"/>
  <c r="AA237" i="15" s="1"/>
  <c r="AA53" i="24"/>
  <c r="AA36" i="25"/>
  <c r="AA41" i="24"/>
  <c r="AA347" i="15" l="1"/>
  <c r="AA349" i="15" s="1"/>
  <c r="AA286" i="15" s="1"/>
  <c r="AA239" i="15"/>
  <c r="AA246" i="15" l="1"/>
  <c r="AA240" i="15"/>
  <c r="AA241" i="15" s="1"/>
  <c r="AA247" i="15" s="1"/>
  <c r="AA253" i="15" l="1"/>
  <c r="AA255" i="15" s="1"/>
  <c r="AA257" i="15" s="1"/>
  <c r="AA261" i="15" s="1"/>
  <c r="AA41" i="16" s="1"/>
  <c r="AA43" i="16" s="1"/>
  <c r="AA249" i="15"/>
  <c r="AB243" i="15" s="1"/>
  <c r="AA43" i="15" l="1"/>
  <c r="AA268" i="15"/>
  <c r="AA273" i="15" s="1"/>
  <c r="AA51" i="25" l="1"/>
  <c r="AA53" i="25" s="1"/>
  <c r="AA55" i="25" s="1"/>
  <c r="AA26" i="22"/>
  <c r="AA27" i="22" s="1"/>
  <c r="AA33" i="22" s="1"/>
  <c r="AA35" i="22" s="1"/>
  <c r="AA39" i="22" s="1"/>
  <c r="AA41" i="22" s="1"/>
  <c r="AC47" i="22" s="1"/>
  <c r="AC34" i="22" s="1"/>
  <c r="AC54" i="25" s="1"/>
  <c r="AA284" i="15"/>
  <c r="AA277" i="15"/>
  <c r="AA279" i="15" l="1"/>
  <c r="AA280" i="15" s="1"/>
  <c r="AA281" i="15" l="1"/>
  <c r="AA287" i="15" s="1"/>
  <c r="AA293" i="15" l="1"/>
  <c r="AA295" i="15" s="1"/>
  <c r="AA297" i="15" s="1"/>
  <c r="AA289" i="15"/>
  <c r="AB283" i="15" s="1"/>
  <c r="AA42" i="24" l="1"/>
  <c r="AA44" i="15"/>
  <c r="AA45" i="15" s="1"/>
  <c r="AA25" i="24" l="1"/>
  <c r="AA26" i="24" s="1"/>
  <c r="AA28" i="25"/>
  <c r="AB30" i="15"/>
  <c r="AA65" i="15"/>
  <c r="AA52" i="24"/>
  <c r="AA54" i="24" s="1"/>
  <c r="AA43" i="24"/>
  <c r="AA45" i="24" s="1"/>
  <c r="AA26" i="25" l="1"/>
  <c r="AA59" i="24"/>
  <c r="AA27" i="25" s="1"/>
  <c r="AB71" i="15"/>
  <c r="AB50" i="15"/>
  <c r="AB52" i="15" s="1"/>
  <c r="AB55" i="15" s="1"/>
  <c r="AB57" i="15" l="1"/>
  <c r="AB59" i="15" s="1"/>
  <c r="AB31" i="15" s="1"/>
  <c r="AA34" i="25"/>
  <c r="AA30" i="25"/>
  <c r="AB60" i="15" l="1"/>
  <c r="AB32" i="15" s="1"/>
  <c r="AB33" i="15" s="1"/>
  <c r="AA39" i="25"/>
  <c r="AA40" i="25"/>
  <c r="AB39" i="15" l="1"/>
  <c r="AB62" i="15"/>
  <c r="AB72" i="15" l="1"/>
  <c r="AB74" i="15" s="1"/>
  <c r="AB78" i="15" l="1"/>
  <c r="AB87" i="15" s="1"/>
  <c r="AB79" i="15"/>
  <c r="AB94" i="15" l="1"/>
  <c r="AB41" i="15" s="1"/>
  <c r="AB95" i="15"/>
  <c r="AB42" i="15" s="1"/>
  <c r="AB40" i="24" s="1"/>
  <c r="AB37" i="25" s="1"/>
  <c r="AB221" i="15" l="1"/>
  <c r="AB269" i="15" s="1"/>
  <c r="AB39" i="24"/>
  <c r="AB225" i="15" l="1"/>
  <c r="AB325" i="15" s="1"/>
  <c r="AB328" i="15" s="1"/>
  <c r="AB334" i="15" s="1"/>
  <c r="AB338" i="15" s="1"/>
  <c r="AB342" i="15" s="1"/>
  <c r="AB312" i="15"/>
  <c r="AB316" i="15" s="1"/>
  <c r="AB317" i="15" s="1"/>
  <c r="AB36" i="25"/>
  <c r="AB53" i="24"/>
  <c r="AB41" i="24"/>
  <c r="AB235" i="15" l="1"/>
  <c r="AB236" i="15" s="1"/>
  <c r="AB237" i="15" s="1"/>
  <c r="AB244" i="15"/>
  <c r="AB285" i="15"/>
  <c r="AB245" i="15"/>
  <c r="AB344" i="15" s="1"/>
  <c r="AB346" i="15" s="1"/>
  <c r="AB347" i="15" l="1"/>
  <c r="AB349" i="15" s="1"/>
  <c r="AB246" i="15" s="1"/>
  <c r="AB239" i="15"/>
  <c r="AB286" i="15" l="1"/>
  <c r="AB240" i="15"/>
  <c r="AB241" i="15" s="1"/>
  <c r="AB247" i="15" s="1"/>
  <c r="AB253" i="15" l="1"/>
  <c r="AB255" i="15" s="1"/>
  <c r="AB257" i="15" s="1"/>
  <c r="AB261" i="15" s="1"/>
  <c r="AB41" i="16" s="1"/>
  <c r="AB43" i="16" s="1"/>
  <c r="AB249" i="15"/>
  <c r="AC243" i="15" s="1"/>
  <c r="AB43" i="15" l="1"/>
  <c r="AB268" i="15"/>
  <c r="AB273" i="15" s="1"/>
  <c r="AB51" i="25" l="1"/>
  <c r="AB53" i="25" s="1"/>
  <c r="AB55" i="25" s="1"/>
  <c r="AB26" i="22"/>
  <c r="AB27" i="22" s="1"/>
  <c r="AB33" i="22" s="1"/>
  <c r="AB35" i="22" s="1"/>
  <c r="AB39" i="22" s="1"/>
  <c r="AB41" i="22" s="1"/>
  <c r="AD47" i="22" s="1"/>
  <c r="AD34" i="22" s="1"/>
  <c r="AD54" i="25" s="1"/>
  <c r="AB277" i="15"/>
  <c r="AB284" i="15"/>
  <c r="AB279" i="15" l="1"/>
  <c r="AB280" i="15" s="1"/>
  <c r="AB281" i="15" l="1"/>
  <c r="AB287" i="15" s="1"/>
  <c r="AB293" i="15" l="1"/>
  <c r="AB295" i="15" s="1"/>
  <c r="AB297" i="15" s="1"/>
  <c r="AB289" i="15"/>
  <c r="AC283" i="15" s="1"/>
  <c r="AB42" i="24" l="1"/>
  <c r="AB44" i="15"/>
  <c r="AB45" i="15" s="1"/>
  <c r="AC30" i="15" l="1"/>
  <c r="AB25" i="24"/>
  <c r="AB26" i="24" s="1"/>
  <c r="AB65" i="15"/>
  <c r="AB28" i="25"/>
  <c r="AB52" i="24"/>
  <c r="AB54" i="24" s="1"/>
  <c r="AB43" i="24"/>
  <c r="AB45" i="24" s="1"/>
  <c r="AB59" i="24" l="1"/>
  <c r="AB27" i="25" s="1"/>
  <c r="AB26" i="25"/>
  <c r="AC50" i="15"/>
  <c r="AC52" i="15" s="1"/>
  <c r="AC55" i="15" s="1"/>
  <c r="AC71" i="15"/>
  <c r="AB34" i="25" l="1"/>
  <c r="AB30" i="25"/>
  <c r="AC57" i="15"/>
  <c r="AC60" i="15" s="1"/>
  <c r="AC32" i="15" s="1"/>
  <c r="AC59" i="15" l="1"/>
  <c r="AC31" i="15" s="1"/>
  <c r="AC33" i="15" s="1"/>
  <c r="AB39" i="25"/>
  <c r="AB40" i="25"/>
  <c r="AC39" i="15" l="1"/>
  <c r="AC62" i="15"/>
  <c r="AC72" i="15" l="1"/>
  <c r="AC74" i="15" s="1"/>
  <c r="AC78" i="15" l="1"/>
  <c r="AC87" i="15" s="1"/>
  <c r="AC79" i="15"/>
  <c r="AC94" i="15" l="1"/>
  <c r="AC41" i="15" s="1"/>
  <c r="AC95" i="15"/>
  <c r="AC42" i="15" s="1"/>
  <c r="AC40" i="24" s="1"/>
  <c r="AC37" i="25" s="1"/>
  <c r="AC221" i="15" l="1"/>
  <c r="AC312" i="15" s="1"/>
  <c r="AC39" i="24"/>
  <c r="AC225" i="15" l="1"/>
  <c r="AC325" i="15" s="1"/>
  <c r="AC328" i="15" s="1"/>
  <c r="AC334" i="15" s="1"/>
  <c r="AC338" i="15" s="1"/>
  <c r="AC342" i="15" s="1"/>
  <c r="AC269" i="15"/>
  <c r="AC36" i="25"/>
  <c r="AC53" i="24"/>
  <c r="AC41" i="24"/>
  <c r="AC316" i="15"/>
  <c r="AC317" i="15" s="1"/>
  <c r="AC244" i="15" l="1"/>
  <c r="AC235" i="15"/>
  <c r="AC236" i="15" s="1"/>
  <c r="AC237" i="15" s="1"/>
  <c r="AC245" i="15"/>
  <c r="AC344" i="15" s="1"/>
  <c r="AC346" i="15" s="1"/>
  <c r="AC285" i="15"/>
  <c r="AC347" i="15" l="1"/>
  <c r="AC349" i="15" s="1"/>
  <c r="AC246" i="15" s="1"/>
  <c r="AC239" i="15"/>
  <c r="AC240" i="15" s="1"/>
  <c r="AC286" i="15" l="1"/>
  <c r="AC241" i="15"/>
  <c r="AC247" i="15" s="1"/>
  <c r="AC253" i="15" s="1"/>
  <c r="AC255" i="15" s="1"/>
  <c r="AC257" i="15" s="1"/>
  <c r="AC261" i="15" s="1"/>
  <c r="AC41" i="16" s="1"/>
  <c r="AC43" i="16" s="1"/>
  <c r="AC268" i="15" l="1"/>
  <c r="AC273" i="15" s="1"/>
  <c r="AC43" i="15"/>
  <c r="AC249" i="15"/>
  <c r="AD243" i="15" s="1"/>
  <c r="AC51" i="25" l="1"/>
  <c r="AC53" i="25" s="1"/>
  <c r="AC55" i="25" s="1"/>
  <c r="AC26" i="22"/>
  <c r="AC27" i="22" s="1"/>
  <c r="AC33" i="22" s="1"/>
  <c r="AC35" i="22" s="1"/>
  <c r="AC39" i="22" s="1"/>
  <c r="AC41" i="22" s="1"/>
  <c r="AE47" i="22" s="1"/>
  <c r="AE34" i="22" s="1"/>
  <c r="AE54" i="25" s="1"/>
  <c r="AC277" i="15"/>
  <c r="AC284" i="15"/>
  <c r="AC279" i="15" l="1"/>
  <c r="AC280" i="15" s="1"/>
  <c r="AC281" i="15" l="1"/>
  <c r="AC287" i="15" s="1"/>
  <c r="AC293" i="15" l="1"/>
  <c r="AC295" i="15" s="1"/>
  <c r="AC297" i="15" s="1"/>
  <c r="AC289" i="15"/>
  <c r="AD283" i="15" s="1"/>
  <c r="AC42" i="24" l="1"/>
  <c r="AC44" i="15"/>
  <c r="AC45" i="15" s="1"/>
  <c r="AD30" i="15" l="1"/>
  <c r="AC25" i="24"/>
  <c r="AC26" i="24" s="1"/>
  <c r="AC65" i="15"/>
  <c r="AC28" i="25"/>
  <c r="AC52" i="24"/>
  <c r="AC54" i="24" s="1"/>
  <c r="AC43" i="24"/>
  <c r="AC45" i="24" s="1"/>
  <c r="AC26" i="25" l="1"/>
  <c r="AC59" i="24"/>
  <c r="AC27" i="25" s="1"/>
  <c r="AD71" i="15"/>
  <c r="AD50" i="15"/>
  <c r="AD52" i="15" s="1"/>
  <c r="AD55" i="15" s="1"/>
  <c r="AD57" i="15" l="1"/>
  <c r="AD60" i="15" s="1"/>
  <c r="AD32" i="15" s="1"/>
  <c r="AC30" i="25"/>
  <c r="AC34" i="25"/>
  <c r="AD59" i="15" l="1"/>
  <c r="AD31" i="15" s="1"/>
  <c r="AD33" i="15" s="1"/>
  <c r="AD62" i="15" s="1"/>
  <c r="AC39" i="25"/>
  <c r="AC40" i="25"/>
  <c r="AD39" i="15" l="1"/>
  <c r="AD72" i="15" s="1"/>
  <c r="AD74" i="15" s="1"/>
  <c r="AD79" i="15" l="1"/>
  <c r="AD78" i="15"/>
  <c r="AD87" i="15" s="1"/>
  <c r="AD94" i="15" l="1"/>
  <c r="AD221" i="15" s="1"/>
  <c r="AD95" i="15"/>
  <c r="AD42" i="15" s="1"/>
  <c r="AD40" i="24" s="1"/>
  <c r="AD37" i="25" s="1"/>
  <c r="AD269" i="15" l="1"/>
  <c r="AD312" i="15"/>
  <c r="AD225" i="15"/>
  <c r="AD41" i="15"/>
  <c r="AD235" i="15" l="1"/>
  <c r="AD244" i="15"/>
  <c r="AD325" i="15"/>
  <c r="AD328" i="15" s="1"/>
  <c r="AD334" i="15" s="1"/>
  <c r="AD338" i="15" s="1"/>
  <c r="AD342" i="15" s="1"/>
  <c r="AD39" i="24"/>
  <c r="AD316" i="15"/>
  <c r="AD317" i="15" s="1"/>
  <c r="AD285" i="15" l="1"/>
  <c r="AD245" i="15"/>
  <c r="AD344" i="15" s="1"/>
  <c r="AD346" i="15" s="1"/>
  <c r="AD53" i="24"/>
  <c r="AD36" i="25"/>
  <c r="AD41" i="24"/>
  <c r="AD236" i="15"/>
  <c r="AD237" i="15" s="1"/>
  <c r="AD347" i="15" l="1"/>
  <c r="AD349" i="15" s="1"/>
  <c r="AD286" i="15" s="1"/>
  <c r="AD239" i="15"/>
  <c r="AD240" i="15" s="1"/>
  <c r="AD246" i="15" l="1"/>
  <c r="AD241" i="15"/>
  <c r="AD247" i="15" s="1"/>
  <c r="AD253" i="15" s="1"/>
  <c r="AD255" i="15" s="1"/>
  <c r="AD257" i="15" s="1"/>
  <c r="AD261" i="15" s="1"/>
  <c r="AD41" i="16" s="1"/>
  <c r="AD43" i="16" s="1"/>
  <c r="AD43" i="15" l="1"/>
  <c r="AD268" i="15"/>
  <c r="AD273" i="15" s="1"/>
  <c r="AD249" i="15"/>
  <c r="AE243" i="15" s="1"/>
  <c r="AD284" i="15" l="1"/>
  <c r="AD277" i="15"/>
  <c r="AD51" i="25"/>
  <c r="AD53" i="25" s="1"/>
  <c r="AD55" i="25" s="1"/>
  <c r="AD26" i="22"/>
  <c r="AD27" i="22" s="1"/>
  <c r="AD33" i="22" s="1"/>
  <c r="AD35" i="22" s="1"/>
  <c r="AD39" i="22" s="1"/>
  <c r="AD41" i="22" s="1"/>
  <c r="AF47" i="22" s="1"/>
  <c r="AF34" i="22" s="1"/>
  <c r="AF54" i="25" s="1"/>
  <c r="AD279" i="15" l="1"/>
  <c r="AD280" i="15" s="1"/>
  <c r="AD281" i="15" l="1"/>
  <c r="AD287" i="15" s="1"/>
  <c r="AD293" i="15" l="1"/>
  <c r="AD295" i="15" s="1"/>
  <c r="AD297" i="15" s="1"/>
  <c r="AD289" i="15"/>
  <c r="AE283" i="15" s="1"/>
  <c r="AD42" i="24" l="1"/>
  <c r="AD44" i="15"/>
  <c r="AD45" i="15" s="1"/>
  <c r="AD25" i="24" l="1"/>
  <c r="AD26" i="24" s="1"/>
  <c r="AE30" i="15"/>
  <c r="AD28" i="25"/>
  <c r="AD65" i="15"/>
  <c r="AD52" i="24"/>
  <c r="AD54" i="24" s="1"/>
  <c r="AD43" i="24"/>
  <c r="AD45" i="24" s="1"/>
  <c r="AD26" i="25" l="1"/>
  <c r="AD59" i="24"/>
  <c r="AD27" i="25" s="1"/>
  <c r="AE71" i="15"/>
  <c r="AE50" i="15"/>
  <c r="AE52" i="15" s="1"/>
  <c r="AE55" i="15" s="1"/>
  <c r="AE57" i="15" l="1"/>
  <c r="AE59" i="15" s="1"/>
  <c r="AE31" i="15" s="1"/>
  <c r="AD34" i="25"/>
  <c r="AD30" i="25"/>
  <c r="AE60" i="15" l="1"/>
  <c r="AE32" i="15" s="1"/>
  <c r="AE33" i="15" s="1"/>
  <c r="AD40" i="25"/>
  <c r="AD39" i="25"/>
  <c r="AE39" i="15" l="1"/>
  <c r="AE62" i="15"/>
  <c r="AE72" i="15" l="1"/>
  <c r="AE74" i="15" s="1"/>
  <c r="AE78" i="15" l="1"/>
  <c r="AE87" i="15" s="1"/>
  <c r="AE79" i="15"/>
  <c r="AE94" i="15" l="1"/>
  <c r="AE41" i="15" s="1"/>
  <c r="AE95" i="15"/>
  <c r="AE42" i="15" s="1"/>
  <c r="AE40" i="24" s="1"/>
  <c r="AE37" i="25" s="1"/>
  <c r="AE221" i="15" l="1"/>
  <c r="AE269" i="15" s="1"/>
  <c r="AE39" i="24"/>
  <c r="AE225" i="15" l="1"/>
  <c r="AE235" i="15" s="1"/>
  <c r="AE312" i="15"/>
  <c r="AE316" i="15" s="1"/>
  <c r="AE317" i="15" s="1"/>
  <c r="AE36" i="25"/>
  <c r="AE53" i="24"/>
  <c r="AE41" i="24"/>
  <c r="AE244" i="15" l="1"/>
  <c r="AE325" i="15"/>
  <c r="AE328" i="15" s="1"/>
  <c r="AE334" i="15" s="1"/>
  <c r="AE338" i="15" s="1"/>
  <c r="AE342" i="15" s="1"/>
  <c r="AE285" i="15"/>
  <c r="AE245" i="15"/>
  <c r="AE344" i="15" s="1"/>
  <c r="AE346" i="15" s="1"/>
  <c r="AE236" i="15"/>
  <c r="AE237" i="15" s="1"/>
  <c r="AE347" i="15" l="1"/>
  <c r="AE349" i="15" s="1"/>
  <c r="AE246" i="15" s="1"/>
  <c r="AE239" i="15"/>
  <c r="AE286" i="15" l="1"/>
  <c r="AE240" i="15"/>
  <c r="AE241" i="15" s="1"/>
  <c r="AE247" i="15" s="1"/>
  <c r="AE253" i="15" l="1"/>
  <c r="AE255" i="15" s="1"/>
  <c r="AE257" i="15" s="1"/>
  <c r="AE261" i="15" s="1"/>
  <c r="AE41" i="16" s="1"/>
  <c r="AE43" i="16" s="1"/>
  <c r="AE249" i="15"/>
  <c r="AF243" i="15" s="1"/>
  <c r="AE268" i="15" l="1"/>
  <c r="AE273" i="15" s="1"/>
  <c r="AE43" i="15"/>
  <c r="AE277" i="15" l="1"/>
  <c r="AE284" i="15"/>
  <c r="AE51" i="25"/>
  <c r="AE53" i="25" s="1"/>
  <c r="AE55" i="25" s="1"/>
  <c r="AE26" i="22"/>
  <c r="AE27" i="22" s="1"/>
  <c r="AE33" i="22" s="1"/>
  <c r="AE35" i="22" s="1"/>
  <c r="AE39" i="22" s="1"/>
  <c r="AE41" i="22" s="1"/>
  <c r="AG47" i="22" s="1"/>
  <c r="AG34" i="22" s="1"/>
  <c r="AG54" i="25" s="1"/>
  <c r="AE279" i="15" l="1"/>
  <c r="AE280" i="15" s="1"/>
  <c r="AE281" i="15" l="1"/>
  <c r="AE287" i="15" s="1"/>
  <c r="AE293" i="15" l="1"/>
  <c r="AE295" i="15" s="1"/>
  <c r="AE297" i="15" s="1"/>
  <c r="AE289" i="15"/>
  <c r="AF283" i="15" s="1"/>
  <c r="AE44" i="15" l="1"/>
  <c r="AE45" i="15" s="1"/>
  <c r="AE42" i="24"/>
  <c r="AE28" i="25" l="1"/>
  <c r="AE25" i="24"/>
  <c r="AE26" i="24" s="1"/>
  <c r="AE65" i="15"/>
  <c r="AF30" i="15"/>
  <c r="AE52" i="24"/>
  <c r="AE54" i="24" s="1"/>
  <c r="AE43" i="24"/>
  <c r="AE45" i="24" s="1"/>
  <c r="AE26" i="25" l="1"/>
  <c r="AE59" i="24"/>
  <c r="AE27" i="25" s="1"/>
  <c r="AF50" i="15"/>
  <c r="AF52" i="15" s="1"/>
  <c r="AF55" i="15" s="1"/>
  <c r="AF71" i="15"/>
  <c r="AF57" i="15" l="1"/>
  <c r="AF59" i="15" s="1"/>
  <c r="AF31" i="15" s="1"/>
  <c r="AE30" i="25"/>
  <c r="AE34" i="25"/>
  <c r="AF60" i="15" l="1"/>
  <c r="AF32" i="15" s="1"/>
  <c r="AF33" i="15" s="1"/>
  <c r="AF39" i="15" s="1"/>
  <c r="AE39" i="25"/>
  <c r="AE40" i="25"/>
  <c r="AF62" i="15" l="1"/>
  <c r="AF72" i="15"/>
  <c r="AF74" i="15" s="1"/>
  <c r="AF79" i="15" l="1"/>
  <c r="AF78" i="15"/>
  <c r="AF87" i="15" s="1"/>
  <c r="AF95" i="15" l="1"/>
  <c r="AF42" i="15" s="1"/>
  <c r="AF40" i="24" s="1"/>
  <c r="AF37" i="25" s="1"/>
  <c r="AF94" i="15"/>
  <c r="AF41" i="15" s="1"/>
  <c r="AF39" i="24" l="1"/>
  <c r="AF221" i="15"/>
  <c r="AF312" i="15" l="1"/>
  <c r="AF269" i="15"/>
  <c r="AF225" i="15"/>
  <c r="AF36" i="25"/>
  <c r="AF53" i="24"/>
  <c r="AF41" i="24"/>
  <c r="AF325" i="15" l="1"/>
  <c r="AF328" i="15" s="1"/>
  <c r="AF334" i="15" s="1"/>
  <c r="AF338" i="15" s="1"/>
  <c r="AF342" i="15" s="1"/>
  <c r="AF235" i="15"/>
  <c r="AF244" i="15"/>
  <c r="AF316" i="15"/>
  <c r="AF317" i="15" s="1"/>
  <c r="AF285" i="15" l="1"/>
  <c r="AF245" i="15"/>
  <c r="AF344" i="15" s="1"/>
  <c r="AF346" i="15" s="1"/>
  <c r="AF236" i="15"/>
  <c r="AF237" i="15" s="1"/>
  <c r="AF347" i="15" l="1"/>
  <c r="AF349" i="15" s="1"/>
  <c r="AF246" i="15" s="1"/>
  <c r="AF239" i="15"/>
  <c r="AF240" i="15" s="1"/>
  <c r="AF286" i="15" l="1"/>
  <c r="AF241" i="15"/>
  <c r="AF247" i="15" s="1"/>
  <c r="AF253" i="15" s="1"/>
  <c r="AF255" i="15" s="1"/>
  <c r="AF257" i="15" s="1"/>
  <c r="AF261" i="15" s="1"/>
  <c r="AF41" i="16" s="1"/>
  <c r="AF43" i="16" s="1"/>
  <c r="AF249" i="15" l="1"/>
  <c r="AG243" i="15" s="1"/>
  <c r="AF43" i="15"/>
  <c r="AF268" i="15"/>
  <c r="AF273" i="15" s="1"/>
  <c r="AF284" i="15" l="1"/>
  <c r="AF277" i="15"/>
  <c r="AF51" i="25"/>
  <c r="AF53" i="25" s="1"/>
  <c r="AF55" i="25" s="1"/>
  <c r="AF26" i="22"/>
  <c r="AF27" i="22" s="1"/>
  <c r="AF33" i="22" s="1"/>
  <c r="AF35" i="22" s="1"/>
  <c r="AF39" i="22" s="1"/>
  <c r="AF41" i="22" s="1"/>
  <c r="AH47" i="22" s="1"/>
  <c r="AH34" i="22" s="1"/>
  <c r="AH54" i="25" s="1"/>
  <c r="AF279" i="15" l="1"/>
  <c r="AF280" i="15" s="1"/>
  <c r="AF281" i="15" l="1"/>
  <c r="AF287" i="15" s="1"/>
  <c r="AF293" i="15" l="1"/>
  <c r="AF295" i="15" s="1"/>
  <c r="AF297" i="15" s="1"/>
  <c r="AF289" i="15"/>
  <c r="AG283" i="15" s="1"/>
  <c r="AF42" i="24" l="1"/>
  <c r="AF44" i="15"/>
  <c r="AF45" i="15" s="1"/>
  <c r="AF28" i="25" l="1"/>
  <c r="AG30" i="15"/>
  <c r="AF65" i="15"/>
  <c r="AF25" i="24"/>
  <c r="AF26" i="24" s="1"/>
  <c r="AF52" i="24"/>
  <c r="AF54" i="24" s="1"/>
  <c r="AF43" i="24"/>
  <c r="AF45" i="24" s="1"/>
  <c r="AF59" i="24" l="1"/>
  <c r="AF27" i="25" s="1"/>
  <c r="AF26" i="25"/>
  <c r="AG50" i="15"/>
  <c r="AG52" i="15" s="1"/>
  <c r="AG55" i="15" s="1"/>
  <c r="AG71" i="15"/>
  <c r="AG57" i="15" l="1"/>
  <c r="AG60" i="15" s="1"/>
  <c r="AG32" i="15" s="1"/>
  <c r="AF34" i="25"/>
  <c r="AF30" i="25"/>
  <c r="AG59" i="15" l="1"/>
  <c r="AG31" i="15" s="1"/>
  <c r="AG33" i="15" s="1"/>
  <c r="AG62" i="15" s="1"/>
  <c r="AF39" i="25"/>
  <c r="AF40" i="25"/>
  <c r="AG39" i="15" l="1"/>
  <c r="AG72" i="15" s="1"/>
  <c r="AG74" i="15" s="1"/>
  <c r="AG78" i="15" l="1"/>
  <c r="AG87" i="15" s="1"/>
  <c r="AG79" i="15"/>
  <c r="AG95" i="15" l="1"/>
  <c r="AG42" i="15" s="1"/>
  <c r="AG40" i="24" s="1"/>
  <c r="AG37" i="25" s="1"/>
  <c r="AG94" i="15"/>
  <c r="AG221" i="15" s="1"/>
  <c r="AG41" i="15" l="1"/>
  <c r="AG39" i="24" s="1"/>
  <c r="AG312" i="15"/>
  <c r="AG269" i="15"/>
  <c r="AG225" i="15"/>
  <c r="AG325" i="15" l="1"/>
  <c r="AG328" i="15" s="1"/>
  <c r="AG334" i="15" s="1"/>
  <c r="AG338" i="15" s="1"/>
  <c r="AG342" i="15" s="1"/>
  <c r="AG244" i="15"/>
  <c r="AG235" i="15"/>
  <c r="AG316" i="15"/>
  <c r="AG317" i="15" s="1"/>
  <c r="AG53" i="24"/>
  <c r="AG36" i="25"/>
  <c r="AG41" i="24"/>
  <c r="AG245" i="15" l="1"/>
  <c r="AG344" i="15" s="1"/>
  <c r="AG346" i="15" s="1"/>
  <c r="AG285" i="15"/>
  <c r="AG236" i="15"/>
  <c r="AG237" i="15" s="1"/>
  <c r="AG347" i="15" l="1"/>
  <c r="AG349" i="15" s="1"/>
  <c r="AG246" i="15" s="1"/>
  <c r="AG239" i="15"/>
  <c r="AG240" i="15" s="1"/>
  <c r="AG286" i="15" l="1"/>
  <c r="AG241" i="15"/>
  <c r="AG247" i="15" s="1"/>
  <c r="AG253" i="15" s="1"/>
  <c r="AG255" i="15" s="1"/>
  <c r="AG257" i="15" s="1"/>
  <c r="AG261" i="15" s="1"/>
  <c r="AG41" i="16" s="1"/>
  <c r="AG43" i="16" s="1"/>
  <c r="AG43" i="15" l="1"/>
  <c r="AG268" i="15"/>
  <c r="AG273" i="15" s="1"/>
  <c r="AG249" i="15"/>
  <c r="AH243" i="15" s="1"/>
  <c r="AG51" i="25" l="1"/>
  <c r="AG53" i="25" s="1"/>
  <c r="AG55" i="25" s="1"/>
  <c r="AG26" i="22"/>
  <c r="AG27" i="22" s="1"/>
  <c r="AG33" i="22" s="1"/>
  <c r="AG35" i="22" s="1"/>
  <c r="AG39" i="22" s="1"/>
  <c r="AG41" i="22" s="1"/>
  <c r="AI47" i="22" s="1"/>
  <c r="AI34" i="22" s="1"/>
  <c r="AI54" i="25" s="1"/>
  <c r="AG277" i="15"/>
  <c r="AG284" i="15"/>
  <c r="AG279" i="15" l="1"/>
  <c r="AG280" i="15" s="1"/>
  <c r="AG281" i="15" l="1"/>
  <c r="AG287" i="15" s="1"/>
  <c r="AG293" i="15" l="1"/>
  <c r="AG295" i="15" s="1"/>
  <c r="AG297" i="15" s="1"/>
  <c r="AG289" i="15"/>
  <c r="AH283" i="15" s="1"/>
  <c r="AG42" i="24" l="1"/>
  <c r="AG44" i="15"/>
  <c r="AG45" i="15" s="1"/>
  <c r="AG25" i="24" l="1"/>
  <c r="AG26" i="24" s="1"/>
  <c r="AG28" i="25"/>
  <c r="AG65" i="15"/>
  <c r="AH30" i="15"/>
  <c r="AG52" i="24"/>
  <c r="AG54" i="24" s="1"/>
  <c r="AG43" i="24"/>
  <c r="AG45" i="24" s="1"/>
  <c r="AG26" i="25" l="1"/>
  <c r="AG59" i="24"/>
  <c r="AG27" i="25" s="1"/>
  <c r="AH50" i="15"/>
  <c r="AH52" i="15" s="1"/>
  <c r="AH55" i="15" s="1"/>
  <c r="AH71" i="15"/>
  <c r="AH57" i="15" l="1"/>
  <c r="AH59" i="15" s="1"/>
  <c r="AH31" i="15" s="1"/>
  <c r="AG30" i="25"/>
  <c r="AG34" i="25"/>
  <c r="AH60" i="15" l="1"/>
  <c r="AH32" i="15" s="1"/>
  <c r="AH33" i="15" s="1"/>
  <c r="AG40" i="25"/>
  <c r="AG39" i="25"/>
  <c r="AH39" i="15" l="1"/>
  <c r="AH62" i="15"/>
  <c r="AH72" i="15" l="1"/>
  <c r="AH74" i="15" s="1"/>
  <c r="AH79" i="15" l="1"/>
  <c r="AH78" i="15"/>
  <c r="AH87" i="15" s="1"/>
  <c r="AH95" i="15" l="1"/>
  <c r="AH42" i="15" s="1"/>
  <c r="AH40" i="24" s="1"/>
  <c r="AH37" i="25" s="1"/>
  <c r="AH94" i="15"/>
  <c r="AH41" i="15" s="1"/>
  <c r="AH39" i="24" l="1"/>
  <c r="AH221" i="15"/>
  <c r="AH312" i="15" l="1"/>
  <c r="AH269" i="15"/>
  <c r="AH225" i="15"/>
  <c r="AH36" i="25"/>
  <c r="AH53" i="24"/>
  <c r="AH41" i="24"/>
  <c r="AH325" i="15" l="1"/>
  <c r="AH328" i="15" s="1"/>
  <c r="AH334" i="15" s="1"/>
  <c r="AH338" i="15" s="1"/>
  <c r="AH342" i="15" s="1"/>
  <c r="AH235" i="15"/>
  <c r="AH244" i="15"/>
  <c r="AH316" i="15"/>
  <c r="AH317" i="15" s="1"/>
  <c r="AH245" i="15" l="1"/>
  <c r="AH344" i="15" s="1"/>
  <c r="AH346" i="15" s="1"/>
  <c r="AH285" i="15"/>
  <c r="AH236" i="15"/>
  <c r="AH237" i="15" s="1"/>
  <c r="AH347" i="15" l="1"/>
  <c r="AH349" i="15" s="1"/>
  <c r="AH286" i="15" s="1"/>
  <c r="AH239" i="15"/>
  <c r="AH240" i="15" s="1"/>
  <c r="AH246" i="15" l="1"/>
  <c r="AH241" i="15"/>
  <c r="AH247" i="15" s="1"/>
  <c r="AH253" i="15" s="1"/>
  <c r="AH255" i="15" s="1"/>
  <c r="AH257" i="15" s="1"/>
  <c r="AH261" i="15" s="1"/>
  <c r="AH41" i="16" s="1"/>
  <c r="AH43" i="16" s="1"/>
  <c r="AH249" i="15" l="1"/>
  <c r="AI243" i="15" s="1"/>
  <c r="AH43" i="15"/>
  <c r="AH268" i="15"/>
  <c r="AH273" i="15" s="1"/>
  <c r="AH277" i="15" l="1"/>
  <c r="AH284" i="15"/>
  <c r="AH51" i="25"/>
  <c r="AH53" i="25" s="1"/>
  <c r="AH55" i="25" s="1"/>
  <c r="AH26" i="22"/>
  <c r="AH27" i="22" s="1"/>
  <c r="AH33" i="22" s="1"/>
  <c r="AH35" i="22" s="1"/>
  <c r="AH39" i="22" s="1"/>
  <c r="AH41" i="22" s="1"/>
  <c r="AJ47" i="22" s="1"/>
  <c r="AJ34" i="22" s="1"/>
  <c r="AJ54" i="25" s="1"/>
  <c r="AH279" i="15" l="1"/>
  <c r="AH280" i="15" s="1"/>
  <c r="AH281" i="15" l="1"/>
  <c r="AH287" i="15" s="1"/>
  <c r="AH293" i="15" l="1"/>
  <c r="AH295" i="15" s="1"/>
  <c r="AH297" i="15" s="1"/>
  <c r="AH289" i="15"/>
  <c r="AI283" i="15" s="1"/>
  <c r="AH42" i="24" l="1"/>
  <c r="AH44" i="15"/>
  <c r="AH45" i="15" s="1"/>
  <c r="AI30" i="15" l="1"/>
  <c r="AH28" i="25"/>
  <c r="AH65" i="15"/>
  <c r="AH25" i="24"/>
  <c r="AH26" i="24" s="1"/>
  <c r="AH52" i="24"/>
  <c r="AH54" i="24" s="1"/>
  <c r="AH43" i="24"/>
  <c r="AH45" i="24" s="1"/>
  <c r="AH26" i="25" l="1"/>
  <c r="AH59" i="24"/>
  <c r="AH27" i="25" s="1"/>
  <c r="AI71" i="15"/>
  <c r="AI50" i="15"/>
  <c r="AI52" i="15" s="1"/>
  <c r="AI55" i="15" s="1"/>
  <c r="AI57" i="15" l="1"/>
  <c r="AI59" i="15" s="1"/>
  <c r="AI31" i="15" s="1"/>
  <c r="AH30" i="25"/>
  <c r="AH34" i="25"/>
  <c r="AI60" i="15" l="1"/>
  <c r="AI32" i="15" s="1"/>
  <c r="AI33" i="15" s="1"/>
  <c r="AH39" i="25"/>
  <c r="AH40" i="25"/>
  <c r="AI39" i="15" l="1"/>
  <c r="AI62" i="15"/>
  <c r="AI72" i="15" l="1"/>
  <c r="AI74" i="15" s="1"/>
  <c r="AI79" i="15" l="1"/>
  <c r="AI78" i="15"/>
  <c r="AI87" i="15" s="1"/>
  <c r="AI94" i="15" l="1"/>
  <c r="AI221" i="15" s="1"/>
  <c r="AI95" i="15"/>
  <c r="AI42" i="15" s="1"/>
  <c r="AI40" i="24" s="1"/>
  <c r="AI37" i="25" s="1"/>
  <c r="AI269" i="15" l="1"/>
  <c r="AI312" i="15"/>
  <c r="AI225" i="15"/>
  <c r="AI41" i="15"/>
  <c r="AI39" i="24" l="1"/>
  <c r="AI244" i="15"/>
  <c r="AI325" i="15"/>
  <c r="AI328" i="15" s="1"/>
  <c r="AI334" i="15" s="1"/>
  <c r="AI338" i="15" s="1"/>
  <c r="AI342" i="15" s="1"/>
  <c r="AI235" i="15"/>
  <c r="AI316" i="15"/>
  <c r="AI317" i="15" s="1"/>
  <c r="AI285" i="15" l="1"/>
  <c r="AI245" i="15"/>
  <c r="AI344" i="15" s="1"/>
  <c r="AI346" i="15" s="1"/>
  <c r="AI236" i="15"/>
  <c r="AI237" i="15" s="1"/>
  <c r="AI36" i="25"/>
  <c r="AI53" i="24"/>
  <c r="AI41" i="24"/>
  <c r="AI347" i="15" l="1"/>
  <c r="AI349" i="15" s="1"/>
  <c r="AI246" i="15" s="1"/>
  <c r="AI239" i="15"/>
  <c r="AI286" i="15" l="1"/>
  <c r="AI240" i="15"/>
  <c r="AI241" i="15" s="1"/>
  <c r="AI247" i="15" s="1"/>
  <c r="AI253" i="15" l="1"/>
  <c r="AI255" i="15" s="1"/>
  <c r="AI257" i="15" s="1"/>
  <c r="AI261" i="15" s="1"/>
  <c r="AI41" i="16" s="1"/>
  <c r="AI43" i="16" s="1"/>
  <c r="AI249" i="15"/>
  <c r="AJ243" i="15" s="1"/>
  <c r="AI268" i="15" l="1"/>
  <c r="AI273" i="15" s="1"/>
  <c r="AI43" i="15"/>
  <c r="AI51" i="25" l="1"/>
  <c r="AI53" i="25" s="1"/>
  <c r="AI55" i="25" s="1"/>
  <c r="AI26" i="22"/>
  <c r="AI27" i="22" s="1"/>
  <c r="AI33" i="22" s="1"/>
  <c r="AI35" i="22" s="1"/>
  <c r="AI39" i="22" s="1"/>
  <c r="AI41" i="22" s="1"/>
  <c r="AK47" i="22" s="1"/>
  <c r="AK34" i="22" s="1"/>
  <c r="AK54" i="25" s="1"/>
  <c r="AI277" i="15"/>
  <c r="AI284" i="15"/>
  <c r="AI279" i="15" l="1"/>
  <c r="AI280" i="15" s="1"/>
  <c r="AI281" i="15" l="1"/>
  <c r="AI287" i="15" s="1"/>
  <c r="AI293" i="15" l="1"/>
  <c r="AI295" i="15" s="1"/>
  <c r="AI297" i="15" s="1"/>
  <c r="AI289" i="15"/>
  <c r="AJ283" i="15" s="1"/>
  <c r="AI42" i="24" l="1"/>
  <c r="AI44" i="15"/>
  <c r="AI45" i="15" s="1"/>
  <c r="AI65" i="15" l="1"/>
  <c r="AI28" i="25"/>
  <c r="AI25" i="24"/>
  <c r="AI26" i="24" s="1"/>
  <c r="AJ30" i="15"/>
  <c r="AI52" i="24"/>
  <c r="AI54" i="24" s="1"/>
  <c r="AI43" i="24"/>
  <c r="AI45" i="24" s="1"/>
  <c r="AJ71" i="15" l="1"/>
  <c r="AJ50" i="15"/>
  <c r="AJ52" i="15" s="1"/>
  <c r="AJ55" i="15" s="1"/>
  <c r="AI26" i="25"/>
  <c r="AI59" i="24"/>
  <c r="AI27" i="25" s="1"/>
  <c r="AI34" i="25" l="1"/>
  <c r="AI30" i="25"/>
  <c r="AJ57" i="15"/>
  <c r="AJ60" i="15" s="1"/>
  <c r="AJ32" i="15" s="1"/>
  <c r="AJ59" i="15" l="1"/>
  <c r="AJ31" i="15" s="1"/>
  <c r="AJ33" i="15" s="1"/>
  <c r="AI39" i="25"/>
  <c r="AI40" i="25"/>
  <c r="AJ39" i="15" l="1"/>
  <c r="AJ72" i="15" s="1"/>
  <c r="AJ74" i="15" s="1"/>
  <c r="AJ62" i="15"/>
  <c r="AJ78" i="15" l="1"/>
  <c r="AJ87" i="15" s="1"/>
  <c r="AJ79" i="15"/>
  <c r="AJ94" i="15" l="1"/>
  <c r="AJ41" i="15" s="1"/>
  <c r="AJ95" i="15"/>
  <c r="AJ42" i="15" s="1"/>
  <c r="AJ40" i="24" s="1"/>
  <c r="AJ37" i="25" s="1"/>
  <c r="AJ221" i="15" l="1"/>
  <c r="AJ269" i="15" s="1"/>
  <c r="AJ39" i="24"/>
  <c r="AJ225" i="15" l="1"/>
  <c r="AJ244" i="15" s="1"/>
  <c r="AJ312" i="15"/>
  <c r="AJ316" i="15" s="1"/>
  <c r="AJ317" i="15" s="1"/>
  <c r="AJ36" i="25"/>
  <c r="AJ53" i="24"/>
  <c r="AJ41" i="24"/>
  <c r="AJ235" i="15" l="1"/>
  <c r="AJ236" i="15" s="1"/>
  <c r="AJ237" i="15" s="1"/>
  <c r="AJ325" i="15"/>
  <c r="AJ328" i="15" s="1"/>
  <c r="AJ334" i="15" s="1"/>
  <c r="AJ338" i="15" s="1"/>
  <c r="AJ342" i="15" s="1"/>
  <c r="AJ285" i="15"/>
  <c r="AJ245" i="15"/>
  <c r="AJ344" i="15" s="1"/>
  <c r="AJ346" i="15" s="1"/>
  <c r="AJ347" i="15" l="1"/>
  <c r="AJ349" i="15" s="1"/>
  <c r="AJ286" i="15" s="1"/>
  <c r="AJ239" i="15"/>
  <c r="AJ240" i="15" s="1"/>
  <c r="AJ246" i="15" l="1"/>
  <c r="AJ241" i="15"/>
  <c r="AJ247" i="15" s="1"/>
  <c r="AJ253" i="15" s="1"/>
  <c r="AJ255" i="15" s="1"/>
  <c r="AJ257" i="15" s="1"/>
  <c r="AJ261" i="15" s="1"/>
  <c r="AJ41" i="16" s="1"/>
  <c r="AJ43" i="16" s="1"/>
  <c r="AJ249" i="15" l="1"/>
  <c r="AK243" i="15" s="1"/>
  <c r="AJ43" i="15"/>
  <c r="AJ268" i="15"/>
  <c r="AJ273" i="15" s="1"/>
  <c r="AJ277" i="15" l="1"/>
  <c r="AJ284" i="15"/>
  <c r="AJ51" i="25"/>
  <c r="AJ53" i="25" s="1"/>
  <c r="AJ55" i="25" s="1"/>
  <c r="AJ26" i="22"/>
  <c r="AJ27" i="22" s="1"/>
  <c r="AJ33" i="22" s="1"/>
  <c r="AJ35" i="22" s="1"/>
  <c r="AJ39" i="22" s="1"/>
  <c r="AJ41" i="22" s="1"/>
  <c r="AL47" i="22" s="1"/>
  <c r="AL34" i="22" s="1"/>
  <c r="AL54" i="25" s="1"/>
  <c r="AJ279" i="15" l="1"/>
  <c r="AJ280" i="15" s="1"/>
  <c r="AJ281" i="15" l="1"/>
  <c r="AJ287" i="15" s="1"/>
  <c r="AJ293" i="15" l="1"/>
  <c r="AJ295" i="15" s="1"/>
  <c r="AJ297" i="15" s="1"/>
  <c r="AJ289" i="15"/>
  <c r="AK283" i="15" s="1"/>
  <c r="AJ44" i="15" l="1"/>
  <c r="AJ45" i="15" s="1"/>
  <c r="AJ42" i="24"/>
  <c r="AJ52" i="24" l="1"/>
  <c r="AJ54" i="24" s="1"/>
  <c r="AJ43" i="24"/>
  <c r="AJ45" i="24" s="1"/>
  <c r="AK30" i="15"/>
  <c r="AJ25" i="24"/>
  <c r="AJ26" i="24" s="1"/>
  <c r="AJ28" i="25"/>
  <c r="AJ65" i="15"/>
  <c r="AK71" i="15" l="1"/>
  <c r="AK50" i="15"/>
  <c r="AK52" i="15" s="1"/>
  <c r="AK55" i="15" s="1"/>
  <c r="AJ59" i="24"/>
  <c r="AJ27" i="25" s="1"/>
  <c r="AJ26" i="25"/>
  <c r="AJ34" i="25" l="1"/>
  <c r="AJ30" i="25"/>
  <c r="AK57" i="15"/>
  <c r="AK59" i="15" s="1"/>
  <c r="AK31" i="15" s="1"/>
  <c r="AK60" i="15" l="1"/>
  <c r="AK32" i="15" s="1"/>
  <c r="AK33" i="15" s="1"/>
  <c r="AJ39" i="25"/>
  <c r="AJ40" i="25"/>
  <c r="AK39" i="15" l="1"/>
  <c r="AK62" i="15"/>
  <c r="AK72" i="15" l="1"/>
  <c r="AK74" i="15" s="1"/>
  <c r="AK79" i="15" l="1"/>
  <c r="AK78" i="15"/>
  <c r="AK87" i="15" s="1"/>
  <c r="AK94" i="15" l="1"/>
  <c r="AK221" i="15" s="1"/>
  <c r="AK95" i="15"/>
  <c r="AK42" i="15" s="1"/>
  <c r="AK40" i="24" s="1"/>
  <c r="AK37" i="25" s="1"/>
  <c r="AK312" i="15" l="1"/>
  <c r="AK269" i="15"/>
  <c r="AK225" i="15"/>
  <c r="AK41" i="15"/>
  <c r="AK39" i="24" l="1"/>
  <c r="AK235" i="15"/>
  <c r="AK325" i="15"/>
  <c r="AK328" i="15" s="1"/>
  <c r="AK334" i="15" s="1"/>
  <c r="AK338" i="15" s="1"/>
  <c r="AK342" i="15" s="1"/>
  <c r="AK244" i="15"/>
  <c r="AK316" i="15"/>
  <c r="AK317" i="15" s="1"/>
  <c r="AK245" i="15" l="1"/>
  <c r="AK344" i="15" s="1"/>
  <c r="AK346" i="15" s="1"/>
  <c r="AK285" i="15"/>
  <c r="AK236" i="15"/>
  <c r="AK237" i="15" s="1"/>
  <c r="AK53" i="24"/>
  <c r="AK36" i="25"/>
  <c r="AK41" i="24"/>
  <c r="AK347" i="15" l="1"/>
  <c r="AK349" i="15" s="1"/>
  <c r="AK286" i="15" s="1"/>
  <c r="AK239" i="15"/>
  <c r="AK240" i="15" s="1"/>
  <c r="AK246" i="15" l="1"/>
  <c r="AK241" i="15"/>
  <c r="AK247" i="15" s="1"/>
  <c r="AK253" i="15" s="1"/>
  <c r="AK255" i="15" l="1"/>
  <c r="AK257" i="15" s="1"/>
  <c r="AK261" i="15" s="1"/>
  <c r="AK41" i="16" s="1"/>
  <c r="AK43" i="16" s="1"/>
  <c r="AK249" i="15"/>
  <c r="AL243" i="15" s="1"/>
  <c r="AK43" i="15" l="1"/>
  <c r="AK268" i="15"/>
  <c r="AK273" i="15" s="1"/>
  <c r="AK277" i="15" s="1"/>
  <c r="AK51" i="25"/>
  <c r="AK53" i="25" s="1"/>
  <c r="AK55" i="25" s="1"/>
  <c r="AK26" i="22"/>
  <c r="AK27" i="22" s="1"/>
  <c r="AK33" i="22" s="1"/>
  <c r="AK35" i="22" s="1"/>
  <c r="AK39" i="22" s="1"/>
  <c r="AK41" i="22" s="1"/>
  <c r="AM47" i="22" s="1"/>
  <c r="AM34" i="22" s="1"/>
  <c r="AM54" i="25" s="1"/>
  <c r="AK284" i="15"/>
  <c r="AK279" i="15" l="1"/>
  <c r="AK280" i="15" l="1"/>
  <c r="AK281" i="15" s="1"/>
  <c r="AK287" i="15" s="1"/>
  <c r="AK293" i="15" l="1"/>
  <c r="AK289" i="15"/>
  <c r="AL283" i="15" s="1"/>
  <c r="AK295" i="15" l="1"/>
  <c r="AK297" i="15" s="1"/>
  <c r="AK44" i="15" s="1"/>
  <c r="AK45" i="15" s="1"/>
  <c r="AK42" i="24" l="1"/>
  <c r="AK52" i="24" s="1"/>
  <c r="AK54" i="24" s="1"/>
  <c r="AK43" i="24"/>
  <c r="AK45" i="24" s="1"/>
  <c r="AK25" i="24"/>
  <c r="AK26" i="24" s="1"/>
  <c r="AK28" i="25"/>
  <c r="AK65" i="15"/>
  <c r="AL30" i="15"/>
  <c r="AL71" i="15" l="1"/>
  <c r="AL50" i="15"/>
  <c r="AL52" i="15" s="1"/>
  <c r="AL55" i="15" s="1"/>
  <c r="AK59" i="24"/>
  <c r="AK27" i="25" s="1"/>
  <c r="AK26" i="25"/>
  <c r="AK30" i="25" l="1"/>
  <c r="AK34" i="25"/>
  <c r="AL57" i="15"/>
  <c r="AL60" i="15" s="1"/>
  <c r="AL32" i="15" s="1"/>
  <c r="AL59" i="15" l="1"/>
  <c r="AL31" i="15" s="1"/>
  <c r="AL33" i="15" s="1"/>
  <c r="AK40" i="25"/>
  <c r="AK39" i="25"/>
  <c r="AL39" i="15" l="1"/>
  <c r="AL72" i="15" s="1"/>
  <c r="AL74" i="15" s="1"/>
  <c r="AL62" i="15"/>
  <c r="AL78" i="15" l="1"/>
  <c r="AL87" i="15" s="1"/>
  <c r="AL79" i="15"/>
  <c r="AL95" i="15" l="1"/>
  <c r="AL42" i="15" s="1"/>
  <c r="AL40" i="24" s="1"/>
  <c r="AL37" i="25" s="1"/>
  <c r="AL94" i="15"/>
  <c r="AL221" i="15" s="1"/>
  <c r="AL41" i="15" l="1"/>
  <c r="AL39" i="24" s="1"/>
  <c r="AL269" i="15"/>
  <c r="AL312" i="15"/>
  <c r="AL225" i="15"/>
  <c r="AL235" i="15" l="1"/>
  <c r="AL244" i="15"/>
  <c r="AL325" i="15"/>
  <c r="AL328" i="15" s="1"/>
  <c r="AL334" i="15" s="1"/>
  <c r="AL338" i="15" s="1"/>
  <c r="AL342" i="15" s="1"/>
  <c r="AL316" i="15"/>
  <c r="AL317" i="15" s="1"/>
  <c r="AL53" i="24"/>
  <c r="AL36" i="25"/>
  <c r="AL41" i="24"/>
  <c r="AL285" i="15" l="1"/>
  <c r="AL245" i="15"/>
  <c r="AL344" i="15" s="1"/>
  <c r="AL346" i="15" s="1"/>
  <c r="AL236" i="15"/>
  <c r="AL237" i="15" s="1"/>
  <c r="AL239" i="15" l="1"/>
  <c r="AL347" i="15"/>
  <c r="AL349" i="15" s="1"/>
  <c r="AL286" i="15" l="1"/>
  <c r="AL246" i="15"/>
  <c r="AL240" i="15"/>
  <c r="AL241" i="15" s="1"/>
  <c r="AL247" i="15" s="1"/>
  <c r="AL253" i="15" s="1"/>
  <c r="AL255" i="15" l="1"/>
  <c r="AL257" i="15" s="1"/>
  <c r="AL261" i="15" s="1"/>
  <c r="AL41" i="16" s="1"/>
  <c r="AL43" i="16" s="1"/>
  <c r="AL249" i="15"/>
  <c r="AM243" i="15" s="1"/>
  <c r="AL43" i="15" l="1"/>
  <c r="AL268" i="15"/>
  <c r="AL273" i="15" s="1"/>
  <c r="AL284" i="15" s="1"/>
  <c r="AL51" i="25"/>
  <c r="AL53" i="25" s="1"/>
  <c r="AL55" i="25" s="1"/>
  <c r="AL26" i="22"/>
  <c r="AL27" i="22" s="1"/>
  <c r="AL33" i="22" s="1"/>
  <c r="AL35" i="22" s="1"/>
  <c r="AL39" i="22" s="1"/>
  <c r="AL41" i="22" s="1"/>
  <c r="AN47" i="22" s="1"/>
  <c r="AN34" i="22" s="1"/>
  <c r="AN54" i="25" s="1"/>
  <c r="AL277" i="15" l="1"/>
  <c r="AL279" i="15" s="1"/>
  <c r="AL280" i="15" l="1"/>
  <c r="AL281" i="15" s="1"/>
  <c r="AL287" i="15" s="1"/>
  <c r="AL293" i="15" l="1"/>
  <c r="AL289" i="15"/>
  <c r="AM283" i="15" s="1"/>
  <c r="AL295" i="15" l="1"/>
  <c r="AL297" i="15" s="1"/>
  <c r="AL42" i="24" s="1"/>
  <c r="AL44" i="15" l="1"/>
  <c r="AL45" i="15" s="1"/>
  <c r="AL25" i="24" s="1"/>
  <c r="AL26" i="24" s="1"/>
  <c r="AL52" i="24"/>
  <c r="AL54" i="24" s="1"/>
  <c r="AL43" i="24"/>
  <c r="AL45" i="24" s="1"/>
  <c r="AL28" i="25" l="1"/>
  <c r="AM30" i="15"/>
  <c r="AM71" i="15" s="1"/>
  <c r="AL65" i="15"/>
  <c r="AL26" i="25"/>
  <c r="AL59" i="24"/>
  <c r="AL27" i="25" s="1"/>
  <c r="AM50" i="15" l="1"/>
  <c r="AM52" i="15" s="1"/>
  <c r="AM55" i="15" s="1"/>
  <c r="AM57" i="15" s="1"/>
  <c r="AM60" i="15" s="1"/>
  <c r="AM32" i="15" s="1"/>
  <c r="AL34" i="25"/>
  <c r="AL30" i="25"/>
  <c r="AM59" i="15" l="1"/>
  <c r="AM31" i="15" s="1"/>
  <c r="AM33" i="15" s="1"/>
  <c r="AM62" i="15" s="1"/>
  <c r="AL40" i="25"/>
  <c r="AL39" i="25"/>
  <c r="AM39" i="15" l="1"/>
  <c r="AM72" i="15" s="1"/>
  <c r="AM74" i="15" s="1"/>
  <c r="AM78" i="15" l="1"/>
  <c r="AM87" i="15" s="1"/>
  <c r="AM79" i="15"/>
  <c r="AM94" i="15" l="1"/>
  <c r="AM221" i="15" s="1"/>
  <c r="AM95" i="15"/>
  <c r="AM42" i="15" s="1"/>
  <c r="AM40" i="24" s="1"/>
  <c r="AM37" i="25" s="1"/>
  <c r="AM41" i="15" l="1"/>
  <c r="AM39" i="24" s="1"/>
  <c r="AM312" i="15"/>
  <c r="AM269" i="15"/>
  <c r="AM225" i="15"/>
  <c r="AM325" i="15" l="1"/>
  <c r="AM328" i="15" s="1"/>
  <c r="AM334" i="15" s="1"/>
  <c r="AM338" i="15" s="1"/>
  <c r="AM342" i="15" s="1"/>
  <c r="AM244" i="15"/>
  <c r="AM235" i="15"/>
  <c r="AM316" i="15"/>
  <c r="AM317" i="15" s="1"/>
  <c r="AM36" i="25"/>
  <c r="AM53" i="24"/>
  <c r="AM41" i="24"/>
  <c r="AM245" i="15" l="1"/>
  <c r="AM344" i="15" s="1"/>
  <c r="AM346" i="15" s="1"/>
  <c r="AM285" i="15"/>
  <c r="AM236" i="15"/>
  <c r="AM237" i="15" s="1"/>
  <c r="AM347" i="15" l="1"/>
  <c r="AM349" i="15" s="1"/>
  <c r="AM246" i="15" s="1"/>
  <c r="AM239" i="15"/>
  <c r="AM286" i="15" l="1"/>
  <c r="AM240" i="15"/>
  <c r="AM241" i="15" s="1"/>
  <c r="AM247" i="15" s="1"/>
  <c r="AM253" i="15" l="1"/>
  <c r="AM249" i="15"/>
  <c r="AN243" i="15" s="1"/>
  <c r="AM255" i="15" l="1"/>
  <c r="AM257" i="15" s="1"/>
  <c r="AM261" i="15" s="1"/>
  <c r="AM41" i="16" s="1"/>
  <c r="AM43" i="16" s="1"/>
  <c r="AM43" i="15" l="1"/>
  <c r="AM268" i="15"/>
  <c r="AM273" i="15" s="1"/>
  <c r="AM284" i="15" s="1"/>
  <c r="AM51" i="25"/>
  <c r="AM53" i="25" s="1"/>
  <c r="AM55" i="25" s="1"/>
  <c r="AM26" i="22"/>
  <c r="AM27" i="22" s="1"/>
  <c r="AM33" i="22" s="1"/>
  <c r="AM35" i="22" s="1"/>
  <c r="AM39" i="22" s="1"/>
  <c r="AM41" i="22" s="1"/>
  <c r="AO47" i="22" s="1"/>
  <c r="AO34" i="22" s="1"/>
  <c r="AO54" i="25" s="1"/>
  <c r="AM277" i="15" l="1"/>
  <c r="AM279" i="15" s="1"/>
  <c r="AM280" i="15" s="1"/>
  <c r="AM281" i="15" l="1"/>
  <c r="AM287" i="15" s="1"/>
  <c r="AM293" i="15" l="1"/>
  <c r="AM289" i="15"/>
  <c r="AN283" i="15" s="1"/>
  <c r="AM295" i="15" l="1"/>
  <c r="AM297" i="15" s="1"/>
  <c r="AM44" i="15" s="1"/>
  <c r="AM45" i="15" s="1"/>
  <c r="AM42" i="24" l="1"/>
  <c r="AM52" i="24" s="1"/>
  <c r="AM54" i="24" s="1"/>
  <c r="AM43" i="24"/>
  <c r="AM45" i="24" s="1"/>
  <c r="AN30" i="15"/>
  <c r="AM28" i="25"/>
  <c r="AM65" i="15"/>
  <c r="AM25" i="24"/>
  <c r="AM26" i="24" s="1"/>
  <c r="AN50" i="15" l="1"/>
  <c r="AN52" i="15" s="1"/>
  <c r="AN55" i="15" s="1"/>
  <c r="AN71" i="15"/>
  <c r="AM59" i="24"/>
  <c r="AM27" i="25" s="1"/>
  <c r="AM26" i="25"/>
  <c r="AM34" i="25" l="1"/>
  <c r="AM30" i="25"/>
  <c r="AN57" i="15"/>
  <c r="AN60" i="15" s="1"/>
  <c r="AN32" i="15" s="1"/>
  <c r="AN59" i="15" l="1"/>
  <c r="AN31" i="15" s="1"/>
  <c r="AN33" i="15" s="1"/>
  <c r="AN39" i="15" s="1"/>
  <c r="AM40" i="25"/>
  <c r="AM39" i="25"/>
  <c r="AN62" i="15" l="1"/>
  <c r="AN72" i="15"/>
  <c r="AN74" i="15" s="1"/>
  <c r="AN78" i="15" l="1"/>
  <c r="AN87" i="15" s="1"/>
  <c r="AN79" i="15"/>
  <c r="AN95" i="15" l="1"/>
  <c r="AN42" i="15" s="1"/>
  <c r="AN40" i="24" s="1"/>
  <c r="AN37" i="25" s="1"/>
  <c r="AN94" i="15"/>
  <c r="AN41" i="15" s="1"/>
  <c r="AN221" i="15" l="1"/>
  <c r="AN269" i="15" s="1"/>
  <c r="AN39" i="24"/>
  <c r="AN225" i="15" l="1"/>
  <c r="AN235" i="15" s="1"/>
  <c r="AN312" i="15"/>
  <c r="AN316" i="15" s="1"/>
  <c r="AN317" i="15" s="1"/>
  <c r="AN53" i="24"/>
  <c r="AN36" i="25"/>
  <c r="AN41" i="24"/>
  <c r="AN244" i="15" l="1"/>
  <c r="AN248" i="15" s="1"/>
  <c r="AN254" i="15" s="1"/>
  <c r="AN325" i="15"/>
  <c r="AN328" i="15" s="1"/>
  <c r="AN334" i="15" s="1"/>
  <c r="AN338" i="15" s="1"/>
  <c r="AN342" i="15" s="1"/>
  <c r="AN245" i="15"/>
  <c r="AN344" i="15" s="1"/>
  <c r="AN346" i="15" s="1"/>
  <c r="AN285" i="15"/>
  <c r="AN236" i="15"/>
  <c r="AN237" i="15" s="1"/>
  <c r="AN347" i="15" l="1"/>
  <c r="AN349" i="15" s="1"/>
  <c r="AN286" i="15" s="1"/>
  <c r="AN239" i="15"/>
  <c r="AN240" i="15" s="1"/>
  <c r="AN246" i="15" l="1"/>
  <c r="AN241" i="15"/>
  <c r="AN247" i="15" s="1"/>
  <c r="AN253" i="15" s="1"/>
  <c r="AN255" i="15" s="1"/>
  <c r="AN257" i="15" s="1"/>
  <c r="AN261" i="15" s="1"/>
  <c r="AN41" i="16" s="1"/>
  <c r="AN43" i="16" s="1"/>
  <c r="AN268" i="15" l="1"/>
  <c r="AN273" i="15" s="1"/>
  <c r="AN43" i="15"/>
  <c r="AN249" i="15"/>
  <c r="AO243" i="15" s="1"/>
  <c r="AN277" i="15" l="1"/>
  <c r="AN284" i="15"/>
  <c r="AN288" i="15" s="1"/>
  <c r="AN294" i="15" s="1"/>
  <c r="AN51" i="25"/>
  <c r="AN53" i="25" s="1"/>
  <c r="AN55" i="25" s="1"/>
  <c r="AN26" i="22"/>
  <c r="AN27" i="22" s="1"/>
  <c r="AN33" i="22" s="1"/>
  <c r="AN35" i="22" s="1"/>
  <c r="AN39" i="22" s="1"/>
  <c r="AN41" i="22" s="1"/>
  <c r="AP47" i="22" s="1"/>
  <c r="AP34" i="22" s="1"/>
  <c r="AP54" i="25" s="1"/>
  <c r="AN279" i="15" l="1"/>
  <c r="AN280" i="15" s="1"/>
  <c r="AN281" i="15" l="1"/>
  <c r="AN287" i="15" s="1"/>
  <c r="AN293" i="15" l="1"/>
  <c r="AN295" i="15" s="1"/>
  <c r="AN297" i="15" s="1"/>
  <c r="AN289" i="15"/>
  <c r="AO283" i="15" s="1"/>
  <c r="AN44" i="15" l="1"/>
  <c r="AN45" i="15" s="1"/>
  <c r="AN42" i="24"/>
  <c r="AN52" i="24" l="1"/>
  <c r="AN54" i="24" s="1"/>
  <c r="AN43" i="24"/>
  <c r="AN45" i="24" s="1"/>
  <c r="AN25" i="24"/>
  <c r="AN26" i="24" s="1"/>
  <c r="AO30" i="15"/>
  <c r="AN65" i="15"/>
  <c r="AN28" i="25"/>
  <c r="AO71" i="15" l="1"/>
  <c r="AO50" i="15"/>
  <c r="AO52" i="15" s="1"/>
  <c r="AO55" i="15" s="1"/>
  <c r="AN59" i="24"/>
  <c r="AN27" i="25" s="1"/>
  <c r="AN26" i="25"/>
  <c r="AN34" i="25" l="1"/>
  <c r="AN30" i="25"/>
  <c r="AO57" i="15"/>
  <c r="AO60" i="15" s="1"/>
  <c r="AO32" i="15" s="1"/>
  <c r="AO59" i="15" l="1"/>
  <c r="AO31" i="15" s="1"/>
  <c r="AO33" i="15" s="1"/>
  <c r="AO39" i="15" s="1"/>
  <c r="AN39" i="25"/>
  <c r="AN40" i="25"/>
  <c r="AO62" i="15" l="1"/>
  <c r="AO72" i="15"/>
  <c r="AO74" i="15" s="1"/>
  <c r="AO79" i="15" l="1"/>
  <c r="AO78" i="15"/>
  <c r="AO87" i="15" s="1"/>
  <c r="AO94" i="15" l="1"/>
  <c r="AO221" i="15" s="1"/>
  <c r="AO95" i="15"/>
  <c r="AO42" i="15" s="1"/>
  <c r="AO40" i="24" s="1"/>
  <c r="AO37" i="25" s="1"/>
  <c r="AO269" i="15" l="1"/>
  <c r="AO312" i="15"/>
  <c r="AO225" i="15"/>
  <c r="AO41" i="15"/>
  <c r="AO39" i="24" l="1"/>
  <c r="AO235" i="15"/>
  <c r="AO325" i="15"/>
  <c r="AO328" i="15" s="1"/>
  <c r="AO334" i="15" s="1"/>
  <c r="AO338" i="15" s="1"/>
  <c r="AO342" i="15" s="1"/>
  <c r="AO244" i="15"/>
  <c r="AO316" i="15"/>
  <c r="AO317" i="15" s="1"/>
  <c r="AO285" i="15" l="1"/>
  <c r="AO245" i="15"/>
  <c r="AO344" i="15" s="1"/>
  <c r="AO346" i="15" s="1"/>
  <c r="AO236" i="15"/>
  <c r="AO237" i="15" s="1"/>
  <c r="AO53" i="24"/>
  <c r="AO36" i="25"/>
  <c r="AO41" i="24"/>
  <c r="AO347" i="15" l="1"/>
  <c r="AO349" i="15" s="1"/>
  <c r="AO286" i="15" s="1"/>
  <c r="AO239" i="15"/>
  <c r="AO240" i="15" s="1"/>
  <c r="AO246" i="15" l="1"/>
  <c r="AO241" i="15"/>
  <c r="AO247" i="15" s="1"/>
  <c r="AO253" i="15" s="1"/>
  <c r="AO255" i="15" l="1"/>
  <c r="AO257" i="15" s="1"/>
  <c r="AO261" i="15" s="1"/>
  <c r="AO41" i="16" s="1"/>
  <c r="AO43" i="16" s="1"/>
  <c r="AO249" i="15"/>
  <c r="AP243" i="15" s="1"/>
  <c r="AO268" i="15" l="1"/>
  <c r="AO273" i="15" s="1"/>
  <c r="AO43" i="15"/>
  <c r="AO51" i="25" l="1"/>
  <c r="AO53" i="25" s="1"/>
  <c r="AO55" i="25" s="1"/>
  <c r="AO26" i="22"/>
  <c r="AO27" i="22" s="1"/>
  <c r="AO33" i="22" s="1"/>
  <c r="AO35" i="22" s="1"/>
  <c r="AO39" i="22" s="1"/>
  <c r="AO41" i="22" s="1"/>
  <c r="AQ47" i="22" s="1"/>
  <c r="AQ34" i="22" s="1"/>
  <c r="AQ54" i="25" s="1"/>
  <c r="AO284" i="15"/>
  <c r="AO277" i="15"/>
  <c r="AO279" i="15" l="1"/>
  <c r="AO280" i="15" s="1"/>
  <c r="AO281" i="15" l="1"/>
  <c r="AO287" i="15" s="1"/>
  <c r="AO293" i="15" l="1"/>
  <c r="AO289" i="15"/>
  <c r="AP283" i="15" s="1"/>
  <c r="AO295" i="15" l="1"/>
  <c r="AO297" i="15" s="1"/>
  <c r="AO44" i="15" l="1"/>
  <c r="AO45" i="15" s="1"/>
  <c r="AO42" i="24"/>
  <c r="AO52" i="24" l="1"/>
  <c r="AO54" i="24" s="1"/>
  <c r="AO43" i="24"/>
  <c r="AO45" i="24" s="1"/>
  <c r="AO65" i="15"/>
  <c r="AO28" i="25"/>
  <c r="AO25" i="24"/>
  <c r="AO26" i="24" s="1"/>
  <c r="AP30" i="15"/>
  <c r="AP71" i="15" l="1"/>
  <c r="AP50" i="15"/>
  <c r="AP52" i="15" s="1"/>
  <c r="AP55" i="15" s="1"/>
  <c r="AO26" i="25"/>
  <c r="AO59" i="24"/>
  <c r="AO27" i="25" s="1"/>
  <c r="AO34" i="25" l="1"/>
  <c r="AO30" i="25"/>
  <c r="AP57" i="15"/>
  <c r="AP60" i="15" s="1"/>
  <c r="AP32" i="15" s="1"/>
  <c r="AP59" i="15" l="1"/>
  <c r="AP31" i="15" s="1"/>
  <c r="AP33" i="15" s="1"/>
  <c r="AO39" i="25"/>
  <c r="AO40" i="25"/>
  <c r="AP62" i="15" l="1"/>
  <c r="AP39" i="15"/>
  <c r="AP72" i="15" s="1"/>
  <c r="AP74" i="15" s="1"/>
  <c r="AP78" i="15" l="1"/>
  <c r="AP87" i="15" s="1"/>
  <c r="AP79" i="15"/>
  <c r="AP94" i="15" l="1"/>
  <c r="AP41" i="15" s="1"/>
  <c r="AP95" i="15"/>
  <c r="AP42" i="15" s="1"/>
  <c r="AP40" i="24" s="1"/>
  <c r="AP37" i="25" s="1"/>
  <c r="AP221" i="15" l="1"/>
  <c r="AP269" i="15" s="1"/>
  <c r="AP39" i="24"/>
  <c r="AP225" i="15" l="1"/>
  <c r="AP325" i="15" s="1"/>
  <c r="AP328" i="15" s="1"/>
  <c r="AP334" i="15" s="1"/>
  <c r="AP338" i="15" s="1"/>
  <c r="AP342" i="15" s="1"/>
  <c r="AP312" i="15"/>
  <c r="AP316" i="15" s="1"/>
  <c r="AP317" i="15" s="1"/>
  <c r="AP53" i="24"/>
  <c r="AP36" i="25"/>
  <c r="AP41" i="24"/>
  <c r="AP235" i="15" l="1"/>
  <c r="AP236" i="15" s="1"/>
  <c r="AP237" i="15" s="1"/>
  <c r="AP244" i="15"/>
  <c r="AP285" i="15"/>
  <c r="AP245" i="15"/>
  <c r="AP344" i="15" s="1"/>
  <c r="AP346" i="15" s="1"/>
  <c r="AP347" i="15" l="1"/>
  <c r="AP349" i="15" s="1"/>
  <c r="AP286" i="15" s="1"/>
  <c r="AP239" i="15"/>
  <c r="AP246" i="15" l="1"/>
  <c r="AP240" i="15"/>
  <c r="AP241" i="15" s="1"/>
  <c r="AP247" i="15" s="1"/>
  <c r="AP253" i="15" l="1"/>
  <c r="AP249" i="15"/>
  <c r="AQ243" i="15" s="1"/>
  <c r="AP255" i="15" l="1"/>
  <c r="AP257" i="15" s="1"/>
  <c r="AP261" i="15" s="1"/>
  <c r="AP41" i="16" s="1"/>
  <c r="AP43" i="16" s="1"/>
  <c r="AP268" i="15" l="1"/>
  <c r="AP273" i="15" s="1"/>
  <c r="AP43" i="15"/>
  <c r="AP277" i="15" l="1"/>
  <c r="AP284" i="15"/>
  <c r="AP51" i="25"/>
  <c r="AP53" i="25" s="1"/>
  <c r="AP55" i="25" s="1"/>
  <c r="AP26" i="22"/>
  <c r="AP27" i="22" s="1"/>
  <c r="AP33" i="22" s="1"/>
  <c r="AP35" i="22" s="1"/>
  <c r="AP39" i="22" s="1"/>
  <c r="AP41" i="22" s="1"/>
  <c r="AR47" i="22" s="1"/>
  <c r="AR34" i="22" s="1"/>
  <c r="AR54" i="25" s="1"/>
  <c r="AP279" i="15" l="1"/>
  <c r="AP280" i="15" s="1"/>
  <c r="AP281" i="15" l="1"/>
  <c r="AP287" i="15" s="1"/>
  <c r="AP293" i="15" l="1"/>
  <c r="AP289" i="15"/>
  <c r="AQ283" i="15" s="1"/>
  <c r="AP295" i="15" l="1"/>
  <c r="AP297" i="15" s="1"/>
  <c r="AP42" i="24" l="1"/>
  <c r="AP44" i="15"/>
  <c r="AP45" i="15" s="1"/>
  <c r="AQ30" i="15" l="1"/>
  <c r="AP28" i="25"/>
  <c r="AP65" i="15"/>
  <c r="AP25" i="24"/>
  <c r="AP26" i="24" s="1"/>
  <c r="AP52" i="24"/>
  <c r="AP54" i="24" s="1"/>
  <c r="AP43" i="24"/>
  <c r="AP45" i="24" s="1"/>
  <c r="AP59" i="24" l="1"/>
  <c r="AP27" i="25" s="1"/>
  <c r="AP26" i="25"/>
  <c r="AQ71" i="15"/>
  <c r="AQ50" i="15"/>
  <c r="AQ52" i="15" s="1"/>
  <c r="AQ55" i="15" s="1"/>
  <c r="AQ57" i="15" l="1"/>
  <c r="AQ59" i="15" s="1"/>
  <c r="AQ31" i="15" s="1"/>
  <c r="AP34" i="25"/>
  <c r="AP30" i="25"/>
  <c r="AQ60" i="15" l="1"/>
  <c r="AQ32" i="15" s="1"/>
  <c r="AQ33" i="15" s="1"/>
  <c r="AP39" i="25"/>
  <c r="AP40" i="25"/>
  <c r="AQ39" i="15" l="1"/>
  <c r="AQ62" i="15"/>
  <c r="AQ72" i="15" l="1"/>
  <c r="AQ74" i="15" s="1"/>
  <c r="AQ79" i="15" l="1"/>
  <c r="AQ78" i="15"/>
  <c r="AQ87" i="15" s="1"/>
  <c r="AQ94" i="15" l="1"/>
  <c r="AQ41" i="15" s="1"/>
  <c r="AQ95" i="15"/>
  <c r="AQ42" i="15" s="1"/>
  <c r="AQ40" i="24" s="1"/>
  <c r="AQ37" i="25" s="1"/>
  <c r="AQ39" i="24" l="1"/>
  <c r="AQ221" i="15"/>
  <c r="AQ312" i="15" l="1"/>
  <c r="AQ269" i="15"/>
  <c r="AQ225" i="15"/>
  <c r="AQ36" i="25"/>
  <c r="AQ53" i="24"/>
  <c r="AQ41" i="24"/>
  <c r="AQ325" i="15" l="1"/>
  <c r="AQ328" i="15" s="1"/>
  <c r="AQ334" i="15" s="1"/>
  <c r="AQ338" i="15" s="1"/>
  <c r="AQ342" i="15" s="1"/>
  <c r="AQ244" i="15"/>
  <c r="AQ235" i="15"/>
  <c r="AQ316" i="15"/>
  <c r="AQ317" i="15" s="1"/>
  <c r="AQ245" i="15" l="1"/>
  <c r="AQ344" i="15" s="1"/>
  <c r="AQ346" i="15" s="1"/>
  <c r="AQ285" i="15"/>
  <c r="AQ236" i="15"/>
  <c r="AQ237" i="15" s="1"/>
  <c r="AQ347" i="15" l="1"/>
  <c r="AQ349" i="15" s="1"/>
  <c r="AQ286" i="15" s="1"/>
  <c r="AQ239" i="15"/>
  <c r="AQ240" i="15" s="1"/>
  <c r="AQ246" i="15" l="1"/>
  <c r="AQ241" i="15"/>
  <c r="AQ247" i="15" s="1"/>
  <c r="AQ253" i="15" s="1"/>
  <c r="AQ249" i="15" l="1"/>
  <c r="AR243" i="15" s="1"/>
  <c r="AQ255" i="15"/>
  <c r="AQ257" i="15" s="1"/>
  <c r="AQ261" i="15" s="1"/>
  <c r="AQ41" i="16" s="1"/>
  <c r="AQ43" i="16" s="1"/>
  <c r="AQ268" i="15" l="1"/>
  <c r="AQ273" i="15" s="1"/>
  <c r="AQ43" i="15"/>
  <c r="AQ51" i="25" l="1"/>
  <c r="AQ53" i="25" s="1"/>
  <c r="AQ55" i="25" s="1"/>
  <c r="AQ26" i="22"/>
  <c r="AQ27" i="22" s="1"/>
  <c r="AQ33" i="22" s="1"/>
  <c r="AQ35" i="22" s="1"/>
  <c r="AQ39" i="22" s="1"/>
  <c r="AQ41" i="22" s="1"/>
  <c r="AS47" i="22" s="1"/>
  <c r="AS34" i="22" s="1"/>
  <c r="AS54" i="25" s="1"/>
  <c r="AQ277" i="15"/>
  <c r="AQ284" i="15"/>
  <c r="AQ279" i="15" l="1"/>
  <c r="AQ280" i="15" s="1"/>
  <c r="AQ281" i="15" l="1"/>
  <c r="AQ287" i="15" s="1"/>
  <c r="AQ293" i="15" l="1"/>
  <c r="AQ289" i="15"/>
  <c r="AR283" i="15" s="1"/>
  <c r="AQ295" i="15" l="1"/>
  <c r="AQ297" i="15" s="1"/>
  <c r="AQ42" i="24" l="1"/>
  <c r="AQ44" i="15"/>
  <c r="AQ45" i="15" s="1"/>
  <c r="AR30" i="15" l="1"/>
  <c r="AQ25" i="24"/>
  <c r="AQ26" i="24" s="1"/>
  <c r="AQ65" i="15"/>
  <c r="AQ28" i="25"/>
  <c r="AQ52" i="24"/>
  <c r="AQ54" i="24" s="1"/>
  <c r="AQ43" i="24"/>
  <c r="AQ45" i="24" s="1"/>
  <c r="AQ26" i="25" l="1"/>
  <c r="AQ59" i="24"/>
  <c r="AQ27" i="25" s="1"/>
  <c r="AR71" i="15"/>
  <c r="AR50" i="15"/>
  <c r="AR52" i="15" s="1"/>
  <c r="AR55" i="15" s="1"/>
  <c r="AR57" i="15" l="1"/>
  <c r="AR59" i="15" s="1"/>
  <c r="AR31" i="15" s="1"/>
  <c r="AQ30" i="25"/>
  <c r="AQ34" i="25"/>
  <c r="AR60" i="15" l="1"/>
  <c r="AR32" i="15" s="1"/>
  <c r="AR33" i="15" s="1"/>
  <c r="AQ39" i="25"/>
  <c r="AQ40" i="25"/>
  <c r="AR39" i="15" l="1"/>
  <c r="AR62" i="15"/>
  <c r="AR72" i="15" l="1"/>
  <c r="AR74" i="15" s="1"/>
  <c r="AR79" i="15" l="1"/>
  <c r="AR78" i="15"/>
  <c r="AR87" i="15" s="1"/>
  <c r="AR94" i="15" l="1"/>
  <c r="AR221" i="15" s="1"/>
  <c r="AR95" i="15"/>
  <c r="AR42" i="15" s="1"/>
  <c r="AR40" i="24" s="1"/>
  <c r="AR37" i="25" s="1"/>
  <c r="AR269" i="15" l="1"/>
  <c r="AR312" i="15"/>
  <c r="AR225" i="15"/>
  <c r="AR41" i="15"/>
  <c r="AR39" i="24" l="1"/>
  <c r="AR325" i="15"/>
  <c r="AR328" i="15" s="1"/>
  <c r="AR334" i="15" s="1"/>
  <c r="AR338" i="15" s="1"/>
  <c r="AR342" i="15" s="1"/>
  <c r="AR244" i="15"/>
  <c r="AR235" i="15"/>
  <c r="AR316" i="15"/>
  <c r="AR317" i="15" s="1"/>
  <c r="AR285" i="15" l="1"/>
  <c r="AR245" i="15"/>
  <c r="AR344" i="15" s="1"/>
  <c r="AR346" i="15" s="1"/>
  <c r="AR236" i="15"/>
  <c r="AR237" i="15" s="1"/>
  <c r="AR248" i="15"/>
  <c r="AR254" i="15" s="1"/>
  <c r="AR36" i="25"/>
  <c r="AR53" i="24"/>
  <c r="AR41" i="24"/>
  <c r="AR347" i="15" l="1"/>
  <c r="AR349" i="15" s="1"/>
  <c r="AR286" i="15" s="1"/>
  <c r="AR239" i="15"/>
  <c r="AR240" i="15" s="1"/>
  <c r="AR246" i="15" l="1"/>
  <c r="AR241" i="15"/>
  <c r="AR247" i="15" s="1"/>
  <c r="AR253" i="15" s="1"/>
  <c r="AR255" i="15" s="1"/>
  <c r="AR257" i="15" s="1"/>
  <c r="AR261" i="15" s="1"/>
  <c r="AR41" i="16" s="1"/>
  <c r="AR43" i="16" s="1"/>
  <c r="AR249" i="15" l="1"/>
  <c r="AS243" i="15" s="1"/>
  <c r="AR268" i="15"/>
  <c r="AR273" i="15" s="1"/>
  <c r="AR43" i="15"/>
  <c r="AR51" i="25" l="1"/>
  <c r="AR53" i="25" s="1"/>
  <c r="AR55" i="25" s="1"/>
  <c r="AR26" i="22"/>
  <c r="AR27" i="22" s="1"/>
  <c r="AR33" i="22" s="1"/>
  <c r="AR35" i="22" s="1"/>
  <c r="AR39" i="22" s="1"/>
  <c r="AR41" i="22" s="1"/>
  <c r="AT47" i="22" s="1"/>
  <c r="AT34" i="22" s="1"/>
  <c r="AT54" i="25" s="1"/>
  <c r="AR277" i="15"/>
  <c r="AR284" i="15"/>
  <c r="AR288" i="15" l="1"/>
  <c r="AR294" i="15" s="1"/>
  <c r="AR279" i="15"/>
  <c r="AR280" i="15" s="1"/>
  <c r="AR281" i="15" l="1"/>
  <c r="AR287" i="15" s="1"/>
  <c r="AR293" i="15" l="1"/>
  <c r="AR295" i="15" s="1"/>
  <c r="AR297" i="15" s="1"/>
  <c r="AR289" i="15"/>
  <c r="AS283" i="15" s="1"/>
  <c r="AR42" i="24" l="1"/>
  <c r="AR44" i="15"/>
  <c r="AR45" i="15" s="1"/>
  <c r="AR65" i="15" l="1"/>
  <c r="AR28" i="25"/>
  <c r="AR25" i="24"/>
  <c r="AR26" i="24" s="1"/>
  <c r="AS30" i="15"/>
  <c r="AR52" i="24"/>
  <c r="AR54" i="24" s="1"/>
  <c r="AR43" i="24"/>
  <c r="AR45" i="24" s="1"/>
  <c r="AR59" i="24" l="1"/>
  <c r="AR27" i="25" s="1"/>
  <c r="AR26" i="25"/>
  <c r="AS50" i="15"/>
  <c r="AS52" i="15" s="1"/>
  <c r="AS55" i="15" s="1"/>
  <c r="AS71" i="15"/>
  <c r="AS57" i="15" l="1"/>
  <c r="AS60" i="15" s="1"/>
  <c r="AS32" i="15" s="1"/>
  <c r="AR34" i="25"/>
  <c r="AR30" i="25"/>
  <c r="AS59" i="15" l="1"/>
  <c r="AS31" i="15" s="1"/>
  <c r="AS33" i="15" s="1"/>
  <c r="AR40" i="25"/>
  <c r="AR39" i="25"/>
  <c r="AS39" i="15" l="1"/>
  <c r="AS72" i="15" s="1"/>
  <c r="AS74" i="15" s="1"/>
  <c r="AS62" i="15"/>
  <c r="AS78" i="15" l="1"/>
  <c r="AS87" i="15" s="1"/>
  <c r="AS79" i="15"/>
  <c r="AS95" i="15" l="1"/>
  <c r="AS42" i="15" s="1"/>
  <c r="AS40" i="24" s="1"/>
  <c r="AS37" i="25" s="1"/>
  <c r="AS94" i="15"/>
  <c r="AS221" i="15" s="1"/>
  <c r="AS41" i="15" l="1"/>
  <c r="AS39" i="24" s="1"/>
  <c r="AS269" i="15"/>
  <c r="AS312" i="15"/>
  <c r="AS225" i="15"/>
  <c r="AS235" i="15" l="1"/>
  <c r="AS244" i="15"/>
  <c r="AS325" i="15"/>
  <c r="AS328" i="15" s="1"/>
  <c r="AS334" i="15" s="1"/>
  <c r="AS338" i="15" s="1"/>
  <c r="AS342" i="15" s="1"/>
  <c r="AS316" i="15"/>
  <c r="AS317" i="15" s="1"/>
  <c r="AS36" i="25"/>
  <c r="AS53" i="24"/>
  <c r="AS41" i="24"/>
  <c r="AS285" i="15" l="1"/>
  <c r="AS245" i="15"/>
  <c r="AS344" i="15" s="1"/>
  <c r="AS346" i="15" s="1"/>
  <c r="AS236" i="15"/>
  <c r="AS237" i="15" s="1"/>
  <c r="AS347" i="15" l="1"/>
  <c r="AS349" i="15" s="1"/>
  <c r="AS246" i="15" s="1"/>
  <c r="AS239" i="15"/>
  <c r="AS240" i="15" s="1"/>
  <c r="AS286" i="15" l="1"/>
  <c r="AS241" i="15"/>
  <c r="AS247" i="15" s="1"/>
  <c r="AS253" i="15" s="1"/>
  <c r="AS255" i="15" s="1"/>
  <c r="AS257" i="15" s="1"/>
  <c r="AS261" i="15" s="1"/>
  <c r="AS41" i="16" s="1"/>
  <c r="AS43" i="16" s="1"/>
  <c r="AS249" i="15" l="1"/>
  <c r="AT243" i="15" s="1"/>
  <c r="AS268" i="15"/>
  <c r="AS273" i="15" s="1"/>
  <c r="AS43" i="15"/>
  <c r="AS51" i="25" l="1"/>
  <c r="AS53" i="25" s="1"/>
  <c r="AS55" i="25" s="1"/>
  <c r="AS26" i="22"/>
  <c r="AS27" i="22" s="1"/>
  <c r="AS33" i="22" s="1"/>
  <c r="AS35" i="22" s="1"/>
  <c r="AS39" i="22" s="1"/>
  <c r="AS41" i="22" s="1"/>
  <c r="AU47" i="22" s="1"/>
  <c r="AU34" i="22" s="1"/>
  <c r="AU54" i="25" s="1"/>
  <c r="AS277" i="15"/>
  <c r="AS284" i="15"/>
  <c r="AS279" i="15" l="1"/>
  <c r="AS280" i="15" s="1"/>
  <c r="AS281" i="15" l="1"/>
  <c r="AS287" i="15" s="1"/>
  <c r="AS293" i="15" l="1"/>
  <c r="AS295" i="15" s="1"/>
  <c r="AS297" i="15" s="1"/>
  <c r="AS289" i="15"/>
  <c r="AT283" i="15" s="1"/>
  <c r="AS42" i="24" l="1"/>
  <c r="AS44" i="15"/>
  <c r="AS45" i="15" s="1"/>
  <c r="AT30" i="15" l="1"/>
  <c r="AS65" i="15"/>
  <c r="AS28" i="25"/>
  <c r="AS25" i="24"/>
  <c r="AS26" i="24" s="1"/>
  <c r="AS52" i="24"/>
  <c r="AS54" i="24" s="1"/>
  <c r="AS43" i="24"/>
  <c r="AS45" i="24" s="1"/>
  <c r="AS59" i="24" l="1"/>
  <c r="AS27" i="25" s="1"/>
  <c r="AS26" i="25"/>
  <c r="AT71" i="15"/>
  <c r="AT50" i="15"/>
  <c r="AT52" i="15" s="1"/>
  <c r="AT55" i="15" s="1"/>
  <c r="AT57" i="15" l="1"/>
  <c r="AT59" i="15" s="1"/>
  <c r="AT31" i="15" s="1"/>
  <c r="AS30" i="25"/>
  <c r="AS34" i="25"/>
  <c r="AT60" i="15" l="1"/>
  <c r="AT32" i="15" s="1"/>
  <c r="AT33" i="15" s="1"/>
  <c r="AS40" i="25"/>
  <c r="AS39" i="25"/>
  <c r="AT39" i="15" l="1"/>
  <c r="AT62" i="15"/>
  <c r="AT72" i="15" l="1"/>
  <c r="AT74" i="15" s="1"/>
  <c r="AT78" i="15" l="1"/>
  <c r="AT87" i="15" s="1"/>
  <c r="AT79" i="15"/>
  <c r="AT94" i="15" l="1"/>
  <c r="AT41" i="15" s="1"/>
  <c r="AT95" i="15"/>
  <c r="AT42" i="15" s="1"/>
  <c r="AT40" i="24" s="1"/>
  <c r="AT37" i="25" s="1"/>
  <c r="AT221" i="15" l="1"/>
  <c r="AT269" i="15" s="1"/>
  <c r="AT39" i="24"/>
  <c r="AT225" i="15" l="1"/>
  <c r="AT244" i="15" s="1"/>
  <c r="AT312" i="15"/>
  <c r="AT316" i="15" s="1"/>
  <c r="AT317" i="15" s="1"/>
  <c r="AT53" i="24"/>
  <c r="AT36" i="25"/>
  <c r="AT41" i="24"/>
  <c r="AT235" i="15" l="1"/>
  <c r="AT236" i="15" s="1"/>
  <c r="AT237" i="15" s="1"/>
  <c r="AT325" i="15"/>
  <c r="AT328" i="15" s="1"/>
  <c r="AT334" i="15" s="1"/>
  <c r="AT338" i="15" s="1"/>
  <c r="AT342" i="15" s="1"/>
  <c r="AT245" i="15"/>
  <c r="AT344" i="15" s="1"/>
  <c r="AT346" i="15" s="1"/>
  <c r="AT285" i="15"/>
  <c r="AT347" i="15" l="1"/>
  <c r="AT349" i="15" s="1"/>
  <c r="AT286" i="15" s="1"/>
  <c r="AT239" i="15"/>
  <c r="AT246" i="15" l="1"/>
  <c r="AT240" i="15"/>
  <c r="AT241" i="15" s="1"/>
  <c r="AT247" i="15" s="1"/>
  <c r="AT253" i="15" l="1"/>
  <c r="AT255" i="15" s="1"/>
  <c r="AT257" i="15" s="1"/>
  <c r="AT261" i="15" s="1"/>
  <c r="AT41" i="16" s="1"/>
  <c r="AT43" i="16" s="1"/>
  <c r="AT249" i="15"/>
  <c r="AU243" i="15" s="1"/>
  <c r="AT268" i="15" l="1"/>
  <c r="AT273" i="15" s="1"/>
  <c r="AT43" i="15"/>
  <c r="AT51" i="25" l="1"/>
  <c r="AT53" i="25" s="1"/>
  <c r="AT55" i="25" s="1"/>
  <c r="AT26" i="22"/>
  <c r="AT27" i="22" s="1"/>
  <c r="AT33" i="22" s="1"/>
  <c r="AT35" i="22" s="1"/>
  <c r="AT39" i="22" s="1"/>
  <c r="AT41" i="22" s="1"/>
  <c r="AV47" i="22" s="1"/>
  <c r="AV34" i="22" s="1"/>
  <c r="AV54" i="25" s="1"/>
  <c r="AT277" i="15"/>
  <c r="AT284" i="15"/>
  <c r="AT279" i="15" l="1"/>
  <c r="AT280" i="15" s="1"/>
  <c r="AT281" i="15" l="1"/>
  <c r="AT287" i="15" s="1"/>
  <c r="AT293" i="15" l="1"/>
  <c r="AT295" i="15" s="1"/>
  <c r="AT297" i="15" s="1"/>
  <c r="AT289" i="15"/>
  <c r="AU283" i="15" s="1"/>
  <c r="AT42" i="24" l="1"/>
  <c r="AT44" i="15"/>
  <c r="AT45" i="15" s="1"/>
  <c r="AU30" i="15" l="1"/>
  <c r="AT65" i="15"/>
  <c r="AT25" i="24"/>
  <c r="AT26" i="24" s="1"/>
  <c r="AT28" i="25"/>
  <c r="AT52" i="24"/>
  <c r="AT54" i="24" s="1"/>
  <c r="AT43" i="24"/>
  <c r="AT45" i="24" s="1"/>
  <c r="AT26" i="25" l="1"/>
  <c r="AT59" i="24"/>
  <c r="AT27" i="25" s="1"/>
  <c r="AU71" i="15"/>
  <c r="AU50" i="15"/>
  <c r="AU52" i="15" s="1"/>
  <c r="AU55" i="15" s="1"/>
  <c r="AU57" i="15" l="1"/>
  <c r="AU59" i="15" s="1"/>
  <c r="AU31" i="15" s="1"/>
  <c r="AT34" i="25"/>
  <c r="AT30" i="25"/>
  <c r="AU60" i="15" l="1"/>
  <c r="AU32" i="15" s="1"/>
  <c r="AU33" i="15" s="1"/>
  <c r="AT40" i="25"/>
  <c r="AT39" i="25"/>
  <c r="AU39" i="15" l="1"/>
  <c r="AU62" i="15"/>
  <c r="AU72" i="15" l="1"/>
  <c r="AU74" i="15" s="1"/>
  <c r="AU78" i="15" l="1"/>
  <c r="AU87" i="15" s="1"/>
  <c r="AU79" i="15"/>
  <c r="AU94" i="15" l="1"/>
  <c r="AU221" i="15" s="1"/>
  <c r="AU95" i="15"/>
  <c r="AU42" i="15" s="1"/>
  <c r="AU40" i="24" s="1"/>
  <c r="AU37" i="25" s="1"/>
  <c r="AU41" i="15" l="1"/>
  <c r="AU39" i="24" s="1"/>
  <c r="AU312" i="15"/>
  <c r="AU269" i="15"/>
  <c r="AU225" i="15"/>
  <c r="AU36" i="25" l="1"/>
  <c r="AU53" i="24"/>
  <c r="AU41" i="24"/>
  <c r="AU235" i="15"/>
  <c r="AU244" i="15"/>
  <c r="AU325" i="15"/>
  <c r="AU328" i="15" s="1"/>
  <c r="AU334" i="15" s="1"/>
  <c r="AU338" i="15" s="1"/>
  <c r="AU342" i="15" s="1"/>
  <c r="AU316" i="15"/>
  <c r="AU317" i="15" s="1"/>
  <c r="AU285" i="15" l="1"/>
  <c r="AU245" i="15"/>
  <c r="AU344" i="15" s="1"/>
  <c r="AU346" i="15" s="1"/>
  <c r="AU236" i="15"/>
  <c r="AU237" i="15" s="1"/>
  <c r="AU347" i="15" l="1"/>
  <c r="AU349" i="15" s="1"/>
  <c r="AU286" i="15" s="1"/>
  <c r="AU239" i="15"/>
  <c r="AU240" i="15" s="1"/>
  <c r="AU246" i="15" l="1"/>
  <c r="AU241" i="15"/>
  <c r="AU247" i="15" s="1"/>
  <c r="AU253" i="15" s="1"/>
  <c r="AU255" i="15" s="1"/>
  <c r="AU257" i="15" s="1"/>
  <c r="AU261" i="15" s="1"/>
  <c r="AU41" i="16" s="1"/>
  <c r="AU43" i="16" s="1"/>
  <c r="AU249" i="15" l="1"/>
  <c r="AV243" i="15" s="1"/>
  <c r="AU268" i="15"/>
  <c r="AU273" i="15" s="1"/>
  <c r="AU43" i="15"/>
  <c r="AU277" i="15" l="1"/>
  <c r="AU284" i="15"/>
  <c r="AU51" i="25"/>
  <c r="AU53" i="25" s="1"/>
  <c r="AU55" i="25" s="1"/>
  <c r="AU26" i="22"/>
  <c r="AU27" i="22" s="1"/>
  <c r="AU33" i="22" s="1"/>
  <c r="AU35" i="22" s="1"/>
  <c r="AU39" i="22" s="1"/>
  <c r="AU41" i="22" s="1"/>
  <c r="AW47" i="22" s="1"/>
  <c r="AW34" i="22" s="1"/>
  <c r="AW54" i="25" s="1"/>
  <c r="AU279" i="15" l="1"/>
  <c r="AU280" i="15" l="1"/>
  <c r="AU281" i="15" s="1"/>
  <c r="AU287" i="15" s="1"/>
  <c r="AU293" i="15" l="1"/>
  <c r="AU295" i="15" s="1"/>
  <c r="AU297" i="15" s="1"/>
  <c r="AU289" i="15"/>
  <c r="AV283" i="15" s="1"/>
  <c r="AU42" i="24" l="1"/>
  <c r="AU44" i="15"/>
  <c r="AU45" i="15" s="1"/>
  <c r="AU28" i="25" l="1"/>
  <c r="AV30" i="15"/>
  <c r="AU25" i="24"/>
  <c r="AU26" i="24" s="1"/>
  <c r="AU65" i="15"/>
  <c r="AU52" i="24"/>
  <c r="AU54" i="24" s="1"/>
  <c r="AU43" i="24"/>
  <c r="AU45" i="24" s="1"/>
  <c r="AV50" i="15" l="1"/>
  <c r="AV52" i="15" s="1"/>
  <c r="AV55" i="15" s="1"/>
  <c r="AV71" i="15"/>
  <c r="AU26" i="25"/>
  <c r="AU59" i="24"/>
  <c r="AU27" i="25" s="1"/>
  <c r="AV57" i="15" l="1"/>
  <c r="AV60" i="15" s="1"/>
  <c r="AV32" i="15" s="1"/>
  <c r="AU34" i="25"/>
  <c r="AU30" i="25"/>
  <c r="AV59" i="15" l="1"/>
  <c r="AV31" i="15" s="1"/>
  <c r="AV33" i="15" s="1"/>
  <c r="AU39" i="25"/>
  <c r="AU40" i="25"/>
  <c r="AV39" i="15" l="1"/>
  <c r="AV62" i="15"/>
  <c r="AV72" i="15" l="1"/>
  <c r="AV74" i="15" s="1"/>
  <c r="AV78" i="15" l="1"/>
  <c r="AV87" i="15" s="1"/>
  <c r="AV79" i="15"/>
  <c r="AV95" i="15" l="1"/>
  <c r="AV42" i="15" s="1"/>
  <c r="AV40" i="24" s="1"/>
  <c r="AV37" i="25" s="1"/>
  <c r="AV94" i="15"/>
  <c r="AV221" i="15" s="1"/>
  <c r="AV41" i="15" l="1"/>
  <c r="AV39" i="24" s="1"/>
  <c r="AV312" i="15"/>
  <c r="AV269" i="15"/>
  <c r="AV225" i="15"/>
  <c r="AV325" i="15" l="1"/>
  <c r="AV328" i="15" s="1"/>
  <c r="AV334" i="15" s="1"/>
  <c r="AV338" i="15" s="1"/>
  <c r="AV342" i="15" s="1"/>
  <c r="AV244" i="15"/>
  <c r="AV235" i="15"/>
  <c r="AV316" i="15"/>
  <c r="AV317" i="15" s="1"/>
  <c r="AV53" i="24"/>
  <c r="AV36" i="25"/>
  <c r="AV41" i="24"/>
  <c r="AV245" i="15" l="1"/>
  <c r="AV344" i="15" s="1"/>
  <c r="AV346" i="15" s="1"/>
  <c r="AV285" i="15"/>
  <c r="AV236" i="15"/>
  <c r="AV237" i="15" s="1"/>
  <c r="AV347" i="15" l="1"/>
  <c r="AV349" i="15" s="1"/>
  <c r="AV286" i="15" s="1"/>
  <c r="AV239" i="15"/>
  <c r="AV240" i="15" s="1"/>
  <c r="AV246" i="15" l="1"/>
  <c r="AV241" i="15"/>
  <c r="AV247" i="15" s="1"/>
  <c r="AV253" i="15" s="1"/>
  <c r="AV255" i="15" s="1"/>
  <c r="AV257" i="15" s="1"/>
  <c r="AV261" i="15" s="1"/>
  <c r="AV41" i="16" s="1"/>
  <c r="AV43" i="16" s="1"/>
  <c r="AV43" i="15" l="1"/>
  <c r="AV268" i="15"/>
  <c r="AV273" i="15" s="1"/>
  <c r="AV249" i="15"/>
  <c r="AW243" i="15" s="1"/>
  <c r="AV277" i="15" l="1"/>
  <c r="AV284" i="15"/>
  <c r="AV51" i="25"/>
  <c r="AV53" i="25" s="1"/>
  <c r="AV55" i="25" s="1"/>
  <c r="AV26" i="22"/>
  <c r="AV27" i="22" s="1"/>
  <c r="AV33" i="22" s="1"/>
  <c r="AV35" i="22" s="1"/>
  <c r="AV39" i="22" s="1"/>
  <c r="AV41" i="22" s="1"/>
  <c r="AX47" i="22" s="1"/>
  <c r="AX34" i="22" s="1"/>
  <c r="AX54" i="25" s="1"/>
  <c r="AV279" i="15" l="1"/>
  <c r="AV280" i="15" s="1"/>
  <c r="AV281" i="15" l="1"/>
  <c r="AV287" i="15" s="1"/>
  <c r="AV293" i="15" l="1"/>
  <c r="AV295" i="15" s="1"/>
  <c r="AV297" i="15" s="1"/>
  <c r="AV289" i="15"/>
  <c r="AW283" i="15" s="1"/>
  <c r="AV44" i="15" l="1"/>
  <c r="AV45" i="15" s="1"/>
  <c r="AV42" i="24"/>
  <c r="AV52" i="24" l="1"/>
  <c r="AV54" i="24" s="1"/>
  <c r="AV43" i="24"/>
  <c r="AV45" i="24" s="1"/>
  <c r="AW30" i="15"/>
  <c r="AV28" i="25"/>
  <c r="AV65" i="15"/>
  <c r="AV25" i="24"/>
  <c r="AV26" i="24" s="1"/>
  <c r="AW71" i="15" l="1"/>
  <c r="AW50" i="15"/>
  <c r="AW52" i="15" s="1"/>
  <c r="AW55" i="15" s="1"/>
  <c r="AV26" i="25"/>
  <c r="AV59" i="24"/>
  <c r="AV27" i="25" s="1"/>
  <c r="AV30" i="25" l="1"/>
  <c r="AV34" i="25"/>
  <c r="AW57" i="15"/>
  <c r="AW60" i="15" s="1"/>
  <c r="AW32" i="15" s="1"/>
  <c r="AW59" i="15" l="1"/>
  <c r="AW31" i="15" s="1"/>
  <c r="AW33" i="15" s="1"/>
  <c r="AV40" i="25"/>
  <c r="AV39" i="25"/>
  <c r="AW39" i="15" l="1"/>
  <c r="AW62" i="15"/>
  <c r="AW72" i="15" l="1"/>
  <c r="AW74" i="15" s="1"/>
  <c r="AW78" i="15" l="1"/>
  <c r="AW87" i="15" s="1"/>
  <c r="AW79" i="15"/>
  <c r="AW95" i="15" l="1"/>
  <c r="AW42" i="15" s="1"/>
  <c r="AW40" i="24" s="1"/>
  <c r="AW37" i="25" s="1"/>
  <c r="AW94" i="15"/>
  <c r="AW41" i="15" s="1"/>
  <c r="AW221" i="15" l="1"/>
  <c r="AW312" i="15" s="1"/>
  <c r="AW39" i="24"/>
  <c r="AW225" i="15" l="1"/>
  <c r="AW325" i="15" s="1"/>
  <c r="AW328" i="15" s="1"/>
  <c r="AW334" i="15" s="1"/>
  <c r="AW338" i="15" s="1"/>
  <c r="AW342" i="15" s="1"/>
  <c r="AW269" i="15"/>
  <c r="AW316" i="15"/>
  <c r="AW317" i="15" s="1"/>
  <c r="AW36" i="25"/>
  <c r="AW53" i="24"/>
  <c r="AW41" i="24"/>
  <c r="AW244" i="15" l="1"/>
  <c r="AW235" i="15"/>
  <c r="AW236" i="15" s="1"/>
  <c r="AW237" i="15" s="1"/>
  <c r="AW245" i="15"/>
  <c r="AW344" i="15" s="1"/>
  <c r="AW346" i="15" s="1"/>
  <c r="AW285" i="15"/>
  <c r="AW347" i="15" l="1"/>
  <c r="AW349" i="15" s="1"/>
  <c r="AW246" i="15" s="1"/>
  <c r="AW239" i="15"/>
  <c r="AW240" i="15" s="1"/>
  <c r="AW286" i="15" l="1"/>
  <c r="AW241" i="15"/>
  <c r="AW247" i="15" s="1"/>
  <c r="AW253" i="15" s="1"/>
  <c r="AW255" i="15" s="1"/>
  <c r="AW257" i="15" s="1"/>
  <c r="AW261" i="15" s="1"/>
  <c r="AW41" i="16" s="1"/>
  <c r="AW43" i="16" s="1"/>
  <c r="AW43" i="15" l="1"/>
  <c r="AW268" i="15"/>
  <c r="AW273" i="15" s="1"/>
  <c r="AW249" i="15"/>
  <c r="AX243" i="15" s="1"/>
  <c r="AW51" i="25" l="1"/>
  <c r="AW53" i="25" s="1"/>
  <c r="AW55" i="25" s="1"/>
  <c r="AW26" i="22"/>
  <c r="AW27" i="22" s="1"/>
  <c r="AW33" i="22" s="1"/>
  <c r="AW35" i="22" s="1"/>
  <c r="AW39" i="22" s="1"/>
  <c r="AW41" i="22" s="1"/>
  <c r="AY47" i="22" s="1"/>
  <c r="AY34" i="22" s="1"/>
  <c r="AY54" i="25" s="1"/>
  <c r="AW284" i="15"/>
  <c r="AW277" i="15"/>
  <c r="AW279" i="15" l="1"/>
  <c r="AW280" i="15" s="1"/>
  <c r="AW281" i="15" l="1"/>
  <c r="AW287" i="15" s="1"/>
  <c r="AW293" i="15" l="1"/>
  <c r="AW295" i="15" s="1"/>
  <c r="AW297" i="15" s="1"/>
  <c r="AW289" i="15"/>
  <c r="AX283" i="15" s="1"/>
  <c r="AW44" i="15" l="1"/>
  <c r="AW45" i="15" s="1"/>
  <c r="AW42" i="24"/>
  <c r="AW52" i="24" l="1"/>
  <c r="AW54" i="24" s="1"/>
  <c r="AW43" i="24"/>
  <c r="AW45" i="24" s="1"/>
  <c r="AW65" i="15"/>
  <c r="AX30" i="15"/>
  <c r="AW28" i="25"/>
  <c r="AW25" i="24"/>
  <c r="AW26" i="24" s="1"/>
  <c r="AX50" i="15" l="1"/>
  <c r="AX52" i="15" s="1"/>
  <c r="AX55" i="15" s="1"/>
  <c r="AX71" i="15"/>
  <c r="AW26" i="25"/>
  <c r="AW59" i="24"/>
  <c r="AW27" i="25" s="1"/>
  <c r="AW30" i="25" l="1"/>
  <c r="AW34" i="25"/>
  <c r="AX57" i="15"/>
  <c r="AX60" i="15" s="1"/>
  <c r="AX32" i="15" s="1"/>
  <c r="AX59" i="15" l="1"/>
  <c r="AX31" i="15" s="1"/>
  <c r="AX33" i="15" s="1"/>
  <c r="AW40" i="25"/>
  <c r="AW39" i="25"/>
  <c r="AX62" i="15" l="1"/>
  <c r="AX39" i="15"/>
  <c r="AX72" i="15" s="1"/>
  <c r="AX74" i="15" s="1"/>
  <c r="AX79" i="15" l="1"/>
  <c r="AX78" i="15"/>
  <c r="AX87" i="15" s="1"/>
  <c r="AX94" i="15" l="1"/>
  <c r="AX41" i="15" s="1"/>
  <c r="AX95" i="15"/>
  <c r="AX42" i="15" s="1"/>
  <c r="AX40" i="24" s="1"/>
  <c r="AX37" i="25" s="1"/>
  <c r="AX39" i="24" l="1"/>
  <c r="AX221" i="15"/>
  <c r="AX312" i="15" l="1"/>
  <c r="AX269" i="15"/>
  <c r="AX225" i="15"/>
  <c r="AX36" i="25"/>
  <c r="AX53" i="24"/>
  <c r="AX41" i="24"/>
  <c r="AX235" i="15" l="1"/>
  <c r="AX244" i="15"/>
  <c r="AX325" i="15"/>
  <c r="AX328" i="15" s="1"/>
  <c r="AX334" i="15" s="1"/>
  <c r="AX338" i="15" s="1"/>
  <c r="AX342" i="15" s="1"/>
  <c r="AX316" i="15"/>
  <c r="AX317" i="15" s="1"/>
  <c r="AX285" i="15" l="1"/>
  <c r="AX245" i="15"/>
  <c r="AX344" i="15" s="1"/>
  <c r="AX346" i="15" s="1"/>
  <c r="AX236" i="15"/>
  <c r="AX237" i="15" s="1"/>
  <c r="AX347" i="15" l="1"/>
  <c r="AX349" i="15" s="1"/>
  <c r="AX286" i="15" s="1"/>
  <c r="AX239" i="15"/>
  <c r="AX246" i="15" l="1"/>
  <c r="AX240" i="15"/>
  <c r="AX241" i="15" s="1"/>
  <c r="AX247" i="15" s="1"/>
  <c r="AX253" i="15" l="1"/>
  <c r="AX255" i="15" s="1"/>
  <c r="AX257" i="15" s="1"/>
  <c r="AX261" i="15" s="1"/>
  <c r="AX41" i="16" s="1"/>
  <c r="AX43" i="16" s="1"/>
  <c r="AX249" i="15"/>
  <c r="AY243" i="15" s="1"/>
  <c r="AX43" i="15" l="1"/>
  <c r="AX268" i="15"/>
  <c r="AX273" i="15" s="1"/>
  <c r="AX277" i="15" l="1"/>
  <c r="AX284" i="15"/>
  <c r="AX51" i="25"/>
  <c r="AX53" i="25" s="1"/>
  <c r="AX55" i="25" s="1"/>
  <c r="AX26" i="22"/>
  <c r="AX27" i="22" s="1"/>
  <c r="AX33" i="22" s="1"/>
  <c r="AX35" i="22" s="1"/>
  <c r="AX39" i="22" s="1"/>
  <c r="AX41" i="22" s="1"/>
  <c r="AZ47" i="22" s="1"/>
  <c r="AZ34" i="22" s="1"/>
  <c r="AZ54" i="25" s="1"/>
  <c r="AX279" i="15" l="1"/>
  <c r="AX280" i="15" s="1"/>
  <c r="AX281" i="15" l="1"/>
  <c r="AX287" i="15" s="1"/>
  <c r="AX293" i="15" l="1"/>
  <c r="AX295" i="15" s="1"/>
  <c r="AX297" i="15" s="1"/>
  <c r="AX289" i="15"/>
  <c r="AY283" i="15" s="1"/>
  <c r="AX42" i="24" l="1"/>
  <c r="AX44" i="15"/>
  <c r="AX45" i="15" s="1"/>
  <c r="AY30" i="15" l="1"/>
  <c r="AX28" i="25"/>
  <c r="AX25" i="24"/>
  <c r="AX26" i="24" s="1"/>
  <c r="AX65" i="15"/>
  <c r="AX52" i="24"/>
  <c r="AX54" i="24" s="1"/>
  <c r="AX43" i="24"/>
  <c r="AX45" i="24" s="1"/>
  <c r="AX59" i="24" l="1"/>
  <c r="AX27" i="25" s="1"/>
  <c r="AX26" i="25"/>
  <c r="AY50" i="15"/>
  <c r="AY52" i="15" s="1"/>
  <c r="AY55" i="15" s="1"/>
  <c r="AY71" i="15"/>
  <c r="AY57" i="15" l="1"/>
  <c r="AY60" i="15" s="1"/>
  <c r="AY32" i="15" s="1"/>
  <c r="AX30" i="25"/>
  <c r="AX34" i="25"/>
  <c r="AY59" i="15" l="1"/>
  <c r="AY31" i="15" s="1"/>
  <c r="AY33" i="15" s="1"/>
  <c r="AX39" i="25"/>
  <c r="AX40" i="25"/>
  <c r="AY39" i="15" l="1"/>
  <c r="AY72" i="15" s="1"/>
  <c r="AY74" i="15" s="1"/>
  <c r="AY62" i="15"/>
  <c r="AY78" i="15" l="1"/>
  <c r="AY87" i="15" s="1"/>
  <c r="AY79" i="15"/>
  <c r="AY94" i="15" l="1"/>
  <c r="AY41" i="15" s="1"/>
  <c r="AY95" i="15"/>
  <c r="AY42" i="15" s="1"/>
  <c r="AY40" i="24" s="1"/>
  <c r="AY37" i="25" s="1"/>
  <c r="AY221" i="15" l="1"/>
  <c r="AY312" i="15" s="1"/>
  <c r="AY39" i="24"/>
  <c r="AY225" i="15" l="1"/>
  <c r="AY325" i="15" s="1"/>
  <c r="AY328" i="15" s="1"/>
  <c r="AY334" i="15" s="1"/>
  <c r="AY338" i="15" s="1"/>
  <c r="AY342" i="15" s="1"/>
  <c r="AY269" i="15"/>
  <c r="AY316" i="15"/>
  <c r="AY317" i="15" s="1"/>
  <c r="AY36" i="25"/>
  <c r="AY53" i="24"/>
  <c r="AY41" i="24"/>
  <c r="AY244" i="15" l="1"/>
  <c r="AY235" i="15"/>
  <c r="AY236" i="15" s="1"/>
  <c r="AY237" i="15" s="1"/>
  <c r="AY285" i="15"/>
  <c r="AY245" i="15"/>
  <c r="AY344" i="15" s="1"/>
  <c r="AY346" i="15" s="1"/>
  <c r="AY347" i="15" l="1"/>
  <c r="AY349" i="15" s="1"/>
  <c r="AY246" i="15" s="1"/>
  <c r="AY239" i="15"/>
  <c r="AY286" i="15" l="1"/>
  <c r="AY240" i="15"/>
  <c r="AY241" i="15" s="1"/>
  <c r="AY247" i="15" s="1"/>
  <c r="AY253" i="15" l="1"/>
  <c r="AY255" i="15" s="1"/>
  <c r="AY257" i="15" s="1"/>
  <c r="AY261" i="15" s="1"/>
  <c r="AY41" i="16" s="1"/>
  <c r="AY43" i="16" s="1"/>
  <c r="AY249" i="15"/>
  <c r="AZ243" i="15" s="1"/>
  <c r="AY268" i="15" l="1"/>
  <c r="AY273" i="15" s="1"/>
  <c r="AY43" i="15"/>
  <c r="AY51" i="25" l="1"/>
  <c r="AY53" i="25" s="1"/>
  <c r="AY55" i="25" s="1"/>
  <c r="AY26" i="22"/>
  <c r="AY27" i="22" s="1"/>
  <c r="AY33" i="22" s="1"/>
  <c r="AY35" i="22" s="1"/>
  <c r="AY39" i="22" s="1"/>
  <c r="AY41" i="22" s="1"/>
  <c r="BA47" i="22" s="1"/>
  <c r="BA34" i="22" s="1"/>
  <c r="BA54" i="25" s="1"/>
  <c r="AY277" i="15"/>
  <c r="AY284" i="15"/>
  <c r="AY279" i="15" l="1"/>
  <c r="AY280" i="15" s="1"/>
  <c r="AY281" i="15" l="1"/>
  <c r="AY287" i="15" s="1"/>
  <c r="AY293" i="15" l="1"/>
  <c r="AY295" i="15" s="1"/>
  <c r="AY297" i="15" s="1"/>
  <c r="AY289" i="15"/>
  <c r="AZ283" i="15" s="1"/>
  <c r="AY42" i="24" l="1"/>
  <c r="AY44" i="15"/>
  <c r="AY45" i="15" s="1"/>
  <c r="AY28" i="25" l="1"/>
  <c r="AY25" i="24"/>
  <c r="AY26" i="24" s="1"/>
  <c r="AY65" i="15"/>
  <c r="AZ30" i="15"/>
  <c r="AY52" i="24"/>
  <c r="AY54" i="24" s="1"/>
  <c r="AY43" i="24"/>
  <c r="AY45" i="24" s="1"/>
  <c r="AY26" i="25" l="1"/>
  <c r="AY59" i="24"/>
  <c r="AY27" i="25" s="1"/>
  <c r="AZ50" i="15"/>
  <c r="AZ52" i="15" s="1"/>
  <c r="AZ55" i="15" s="1"/>
  <c r="AZ71" i="15"/>
  <c r="AZ57" i="15" l="1"/>
  <c r="AZ59" i="15" s="1"/>
  <c r="AZ31" i="15" s="1"/>
  <c r="AY34" i="25"/>
  <c r="AY30" i="25"/>
  <c r="AZ60" i="15" l="1"/>
  <c r="AZ32" i="15" s="1"/>
  <c r="AZ33" i="15" s="1"/>
  <c r="AY39" i="25"/>
  <c r="AY40" i="25"/>
  <c r="AZ39" i="15" l="1"/>
  <c r="AZ62" i="15"/>
  <c r="AZ72" i="15" l="1"/>
  <c r="AZ74" i="15" s="1"/>
  <c r="AZ78" i="15" l="1"/>
  <c r="AZ87" i="15" s="1"/>
  <c r="AZ79" i="15"/>
  <c r="AZ94" i="15" l="1"/>
  <c r="AZ41" i="15" s="1"/>
  <c r="AZ95" i="15"/>
  <c r="AZ42" i="15" s="1"/>
  <c r="AZ40" i="24" s="1"/>
  <c r="AZ37" i="25" s="1"/>
  <c r="AZ221" i="15" l="1"/>
  <c r="AZ269" i="15" s="1"/>
  <c r="AZ39" i="24"/>
  <c r="AZ225" i="15" l="1"/>
  <c r="AZ244" i="15" s="1"/>
  <c r="AZ312" i="15"/>
  <c r="AZ316" i="15" s="1"/>
  <c r="AZ317" i="15" s="1"/>
  <c r="AZ36" i="25"/>
  <c r="AZ53" i="24"/>
  <c r="AZ41" i="24"/>
  <c r="AZ325" i="15" l="1"/>
  <c r="AZ328" i="15" s="1"/>
  <c r="AZ334" i="15" s="1"/>
  <c r="AZ338" i="15" s="1"/>
  <c r="AZ342" i="15" s="1"/>
  <c r="AZ235" i="15"/>
  <c r="AZ236" i="15" s="1"/>
  <c r="AZ237" i="15" s="1"/>
  <c r="AZ285" i="15"/>
  <c r="AZ245" i="15"/>
  <c r="AZ344" i="15" s="1"/>
  <c r="AZ346" i="15" s="1"/>
  <c r="AZ347" i="15" l="1"/>
  <c r="AZ349" i="15" s="1"/>
  <c r="AZ286" i="15" s="1"/>
  <c r="AZ239" i="15"/>
  <c r="AZ240" i="15" s="1"/>
  <c r="AZ246" i="15" l="1"/>
  <c r="AZ241" i="15"/>
  <c r="AZ247" i="15" s="1"/>
  <c r="AZ253" i="15" s="1"/>
  <c r="AZ255" i="15" s="1"/>
  <c r="AZ257" i="15" s="1"/>
  <c r="AZ261" i="15" s="1"/>
  <c r="AZ41" i="16" s="1"/>
  <c r="AZ43" i="16" s="1"/>
  <c r="AZ268" i="15" l="1"/>
  <c r="AZ273" i="15" s="1"/>
  <c r="AZ43" i="15"/>
  <c r="AZ249" i="15"/>
  <c r="BA243" i="15" s="1"/>
  <c r="AZ51" i="25" l="1"/>
  <c r="AZ53" i="25" s="1"/>
  <c r="AZ55" i="25" s="1"/>
  <c r="AZ26" i="22"/>
  <c r="AZ27" i="22" s="1"/>
  <c r="AZ33" i="22" s="1"/>
  <c r="AZ35" i="22" s="1"/>
  <c r="AZ39" i="22" s="1"/>
  <c r="AZ41" i="22" s="1"/>
  <c r="BB47" i="22" s="1"/>
  <c r="BB34" i="22" s="1"/>
  <c r="BB54" i="25" s="1"/>
  <c r="AZ277" i="15"/>
  <c r="AZ284" i="15"/>
  <c r="AZ279" i="15" l="1"/>
  <c r="AZ280" i="15" s="1"/>
  <c r="AZ281" i="15" l="1"/>
  <c r="AZ287" i="15" s="1"/>
  <c r="AZ293" i="15" l="1"/>
  <c r="AZ295" i="15" s="1"/>
  <c r="AZ297" i="15" s="1"/>
  <c r="AZ289" i="15"/>
  <c r="BA283" i="15" s="1"/>
  <c r="AZ42" i="24" l="1"/>
  <c r="AZ44" i="15"/>
  <c r="AZ45" i="15" s="1"/>
  <c r="BA30" i="15" l="1"/>
  <c r="AZ65" i="15"/>
  <c r="AZ25" i="24"/>
  <c r="AZ26" i="24" s="1"/>
  <c r="AZ28" i="25"/>
  <c r="AZ52" i="24"/>
  <c r="AZ54" i="24" s="1"/>
  <c r="AZ43" i="24"/>
  <c r="AZ45" i="24" s="1"/>
  <c r="AZ26" i="25" l="1"/>
  <c r="AZ59" i="24"/>
  <c r="AZ27" i="25" s="1"/>
  <c r="BA71" i="15"/>
  <c r="BA50" i="15"/>
  <c r="BA52" i="15" s="1"/>
  <c r="BA55" i="15" s="1"/>
  <c r="BA57" i="15" l="1"/>
  <c r="BA59" i="15" s="1"/>
  <c r="BA31" i="15" s="1"/>
  <c r="AZ30" i="25"/>
  <c r="AZ34" i="25"/>
  <c r="BA60" i="15" l="1"/>
  <c r="BA32" i="15" s="1"/>
  <c r="BA33" i="15" s="1"/>
  <c r="AZ40" i="25"/>
  <c r="AZ39" i="25"/>
  <c r="BA62" i="15" l="1"/>
  <c r="BA39" i="15"/>
  <c r="BA72" i="15" s="1"/>
  <c r="BA74" i="15" s="1"/>
  <c r="BA79" i="15" l="1"/>
  <c r="BA78" i="15"/>
  <c r="BA87" i="15" s="1"/>
  <c r="BA94" i="15" l="1"/>
  <c r="BA41" i="15" s="1"/>
  <c r="BA95" i="15"/>
  <c r="BA42" i="15" s="1"/>
  <c r="BA40" i="24" s="1"/>
  <c r="BA37" i="25" s="1"/>
  <c r="BA39" i="24" l="1"/>
  <c r="BA221" i="15"/>
  <c r="BA312" i="15" l="1"/>
  <c r="BA269" i="15"/>
  <c r="BA225" i="15"/>
  <c r="BA53" i="24"/>
  <c r="BA36" i="25"/>
  <c r="BA41" i="24"/>
  <c r="BA235" i="15" l="1"/>
  <c r="BA244" i="15"/>
  <c r="BA325" i="15"/>
  <c r="BA328" i="15" s="1"/>
  <c r="BA334" i="15" s="1"/>
  <c r="BA338" i="15" s="1"/>
  <c r="BA342" i="15" s="1"/>
  <c r="BA316" i="15"/>
  <c r="BA317" i="15" s="1"/>
  <c r="BA285" i="15" l="1"/>
  <c r="BA245" i="15"/>
  <c r="BA344" i="15" s="1"/>
  <c r="BA346" i="15" s="1"/>
  <c r="BA236" i="15"/>
  <c r="BA237" i="15" s="1"/>
  <c r="BA347" i="15" l="1"/>
  <c r="BA349" i="15" s="1"/>
  <c r="BA286" i="15" s="1"/>
  <c r="BA239" i="15"/>
  <c r="BA240" i="15" s="1"/>
  <c r="BA246" i="15" l="1"/>
  <c r="BA241" i="15"/>
  <c r="BA247" i="15" s="1"/>
  <c r="BA253" i="15" s="1"/>
  <c r="BA255" i="15" s="1"/>
  <c r="BA257" i="15" s="1"/>
  <c r="BA261" i="15" s="1"/>
  <c r="BA41" i="16" s="1"/>
  <c r="BA43" i="16" s="1"/>
  <c r="BA43" i="15" l="1"/>
  <c r="BA268" i="15"/>
  <c r="BA273" i="15" s="1"/>
  <c r="BA249" i="15"/>
  <c r="BB243" i="15" s="1"/>
  <c r="BA277" i="15" l="1"/>
  <c r="BA284" i="15"/>
  <c r="BA51" i="25"/>
  <c r="BA53" i="25" s="1"/>
  <c r="BA55" i="25" s="1"/>
  <c r="BA26" i="22"/>
  <c r="BA27" i="22" s="1"/>
  <c r="BA33" i="22" s="1"/>
  <c r="BA35" i="22" s="1"/>
  <c r="BA39" i="22" s="1"/>
  <c r="BA41" i="22" s="1"/>
  <c r="BC47" i="22" s="1"/>
  <c r="BC34" i="22" s="1"/>
  <c r="BC54" i="25" s="1"/>
  <c r="BA279" i="15" l="1"/>
  <c r="BA280" i="15" s="1"/>
  <c r="BA281" i="15" l="1"/>
  <c r="BA287" i="15" s="1"/>
  <c r="BA293" i="15" l="1"/>
  <c r="BA295" i="15" s="1"/>
  <c r="BA297" i="15" s="1"/>
  <c r="BA289" i="15"/>
  <c r="BB283" i="15" s="1"/>
  <c r="BA42" i="24" l="1"/>
  <c r="BA44" i="15"/>
  <c r="BA45" i="15" s="1"/>
  <c r="BA25" i="24" l="1"/>
  <c r="BA26" i="24" s="1"/>
  <c r="BA65" i="15"/>
  <c r="BA28" i="25"/>
  <c r="BB30" i="15"/>
  <c r="BA52" i="24"/>
  <c r="BA54" i="24" s="1"/>
  <c r="BA43" i="24"/>
  <c r="BA45" i="24" s="1"/>
  <c r="BA26" i="25" l="1"/>
  <c r="BA59" i="24"/>
  <c r="BA27" i="25" s="1"/>
  <c r="BB71" i="15"/>
  <c r="BB50" i="15"/>
  <c r="BB52" i="15" s="1"/>
  <c r="BB55" i="15" s="1"/>
  <c r="BB57" i="15" l="1"/>
  <c r="BB60" i="15" s="1"/>
  <c r="BB32" i="15" s="1"/>
  <c r="BA30" i="25"/>
  <c r="BA34" i="25"/>
  <c r="BB59" i="15" l="1"/>
  <c r="BB31" i="15" s="1"/>
  <c r="BB33" i="15" s="1"/>
  <c r="BB39" i="15" s="1"/>
  <c r="BA39" i="25"/>
  <c r="BA40" i="25"/>
  <c r="BB62" i="15" l="1"/>
  <c r="BB72" i="15"/>
  <c r="BB74" i="15" s="1"/>
  <c r="BB78" i="15" l="1"/>
  <c r="BB87" i="15" s="1"/>
  <c r="BB79" i="15"/>
  <c r="BB95" i="15" l="1"/>
  <c r="BB42" i="15" s="1"/>
  <c r="BB40" i="24" s="1"/>
  <c r="BB37" i="25" s="1"/>
  <c r="BB94" i="15"/>
  <c r="BB221" i="15" s="1"/>
  <c r="BB41" i="15" l="1"/>
  <c r="BB39" i="24" s="1"/>
  <c r="BB269" i="15"/>
  <c r="BB312" i="15"/>
  <c r="BB225" i="15"/>
  <c r="BB325" i="15" l="1"/>
  <c r="BB328" i="15" s="1"/>
  <c r="BB334" i="15" s="1"/>
  <c r="BB338" i="15" s="1"/>
  <c r="BB342" i="15" s="1"/>
  <c r="BB244" i="15"/>
  <c r="BB235" i="15"/>
  <c r="BB316" i="15"/>
  <c r="BB317" i="15" s="1"/>
  <c r="BB36" i="25"/>
  <c r="BB53" i="24"/>
  <c r="BB41" i="24"/>
  <c r="BB245" i="15" l="1"/>
  <c r="BB344" i="15" s="1"/>
  <c r="BB346" i="15" s="1"/>
  <c r="BB285" i="15"/>
  <c r="BB236" i="15"/>
  <c r="BB237" i="15" s="1"/>
  <c r="BB347" i="15" l="1"/>
  <c r="BB349" i="15" s="1"/>
  <c r="BB246" i="15" s="1"/>
  <c r="BB239" i="15"/>
  <c r="BB286" i="15" l="1"/>
  <c r="BB240" i="15"/>
  <c r="BB241" i="15" s="1"/>
  <c r="BB247" i="15" s="1"/>
  <c r="BB253" i="15" l="1"/>
  <c r="BB255" i="15" s="1"/>
  <c r="BB257" i="15" s="1"/>
  <c r="BB261" i="15" s="1"/>
  <c r="BB41" i="16" s="1"/>
  <c r="BB43" i="16" s="1"/>
  <c r="BB249" i="15"/>
  <c r="BC243" i="15" s="1"/>
  <c r="BB268" i="15" l="1"/>
  <c r="BB273" i="15" s="1"/>
  <c r="BB43" i="15"/>
  <c r="BB51" i="25" l="1"/>
  <c r="BB53" i="25" s="1"/>
  <c r="BB55" i="25" s="1"/>
  <c r="BB26" i="22"/>
  <c r="BB27" i="22" s="1"/>
  <c r="BB33" i="22" s="1"/>
  <c r="BB35" i="22" s="1"/>
  <c r="BB39" i="22" s="1"/>
  <c r="BB41" i="22" s="1"/>
  <c r="BD47" i="22" s="1"/>
  <c r="BD34" i="22" s="1"/>
  <c r="BD54" i="25" s="1"/>
  <c r="BB277" i="15"/>
  <c r="BB284" i="15"/>
  <c r="BB279" i="15" l="1"/>
  <c r="BB280" i="15" l="1"/>
  <c r="BB281" i="15" s="1"/>
  <c r="BB287" i="15" s="1"/>
  <c r="BB293" i="15" l="1"/>
  <c r="BB295" i="15" s="1"/>
  <c r="BB297" i="15" s="1"/>
  <c r="BB289" i="15"/>
  <c r="BC283" i="15" s="1"/>
  <c r="BB42" i="24" l="1"/>
  <c r="BB44" i="15"/>
  <c r="BB45" i="15" s="1"/>
  <c r="BB25" i="24" l="1"/>
  <c r="BB26" i="24" s="1"/>
  <c r="BB65" i="15"/>
  <c r="BB28" i="25"/>
  <c r="BC30" i="15"/>
  <c r="BB52" i="24"/>
  <c r="BB54" i="24" s="1"/>
  <c r="BB43" i="24"/>
  <c r="BB45" i="24" s="1"/>
  <c r="BB59" i="24" l="1"/>
  <c r="BB27" i="25" s="1"/>
  <c r="BB26" i="25"/>
  <c r="BC71" i="15"/>
  <c r="BC50" i="15"/>
  <c r="BC52" i="15" s="1"/>
  <c r="BC55" i="15" s="1"/>
  <c r="BB34" i="25" l="1"/>
  <c r="BB30" i="25"/>
  <c r="BC57" i="15"/>
  <c r="BC60" i="15" s="1"/>
  <c r="BC32" i="15" s="1"/>
  <c r="BC59" i="15" l="1"/>
  <c r="BC31" i="15" s="1"/>
  <c r="BC33" i="15" s="1"/>
  <c r="BB40" i="25"/>
  <c r="BB39" i="25"/>
  <c r="BC39" i="15" l="1"/>
  <c r="BC62" i="15"/>
  <c r="BC72" i="15" l="1"/>
  <c r="BC74" i="15" s="1"/>
  <c r="BC78" i="15" l="1"/>
  <c r="BC87" i="15" s="1"/>
  <c r="BC79" i="15"/>
  <c r="BC94" i="15" l="1"/>
  <c r="BC41" i="15" s="1"/>
  <c r="BC95" i="15"/>
  <c r="BC42" i="15" s="1"/>
  <c r="BC40" i="24" s="1"/>
  <c r="BC37" i="25" s="1"/>
  <c r="BC221" i="15" l="1"/>
  <c r="BC312" i="15" s="1"/>
  <c r="BC39" i="24"/>
  <c r="BC225" i="15" l="1"/>
  <c r="BC244" i="15" s="1"/>
  <c r="BC269" i="15"/>
  <c r="BC53" i="24"/>
  <c r="BC36" i="25"/>
  <c r="BC41" i="24"/>
  <c r="BC316" i="15"/>
  <c r="BC317" i="15" s="1"/>
  <c r="BC235" i="15" l="1"/>
  <c r="BC236" i="15" s="1"/>
  <c r="BC237" i="15" s="1"/>
  <c r="BC325" i="15"/>
  <c r="BC328" i="15" s="1"/>
  <c r="BC334" i="15" s="1"/>
  <c r="BC338" i="15" s="1"/>
  <c r="BC342" i="15" s="1"/>
  <c r="BC245" i="15"/>
  <c r="BC344" i="15" s="1"/>
  <c r="BC346" i="15" s="1"/>
  <c r="BC285" i="15"/>
  <c r="BC347" i="15" l="1"/>
  <c r="BC349" i="15" s="1"/>
  <c r="BC286" i="15" s="1"/>
  <c r="BC239" i="15"/>
  <c r="BC240" i="15" s="1"/>
  <c r="BC246" i="15" l="1"/>
  <c r="BC241" i="15"/>
  <c r="BC247" i="15" s="1"/>
  <c r="BC253" i="15" s="1"/>
  <c r="BC255" i="15" s="1"/>
  <c r="BC257" i="15" s="1"/>
  <c r="BC261" i="15" s="1"/>
  <c r="BC41" i="16" s="1"/>
  <c r="BC43" i="16" s="1"/>
  <c r="BC43" i="15" l="1"/>
  <c r="BC268" i="15"/>
  <c r="BC273" i="15" s="1"/>
  <c r="BC249" i="15"/>
  <c r="BD243" i="15" s="1"/>
  <c r="BC51" i="25" l="1"/>
  <c r="BC53" i="25" s="1"/>
  <c r="BC55" i="25" s="1"/>
  <c r="BC26" i="22"/>
  <c r="BC27" i="22" s="1"/>
  <c r="BC33" i="22" s="1"/>
  <c r="BC35" i="22" s="1"/>
  <c r="BC39" i="22" s="1"/>
  <c r="BC41" i="22" s="1"/>
  <c r="BE47" i="22" s="1"/>
  <c r="BE34" i="22" s="1"/>
  <c r="BE54" i="25" s="1"/>
  <c r="BC277" i="15"/>
  <c r="BC284" i="15"/>
  <c r="BC279" i="15" l="1"/>
  <c r="BC280" i="15" s="1"/>
  <c r="BC281" i="15" l="1"/>
  <c r="BC287" i="15" s="1"/>
  <c r="BC293" i="15" l="1"/>
  <c r="BC295" i="15" s="1"/>
  <c r="BC297" i="15" s="1"/>
  <c r="BC289" i="15"/>
  <c r="BD283" i="15" s="1"/>
  <c r="BC44" i="15" l="1"/>
  <c r="BC45" i="15" s="1"/>
  <c r="BC42" i="24"/>
  <c r="BC52" i="24" l="1"/>
  <c r="BC54" i="24" s="1"/>
  <c r="BC43" i="24"/>
  <c r="BC45" i="24" s="1"/>
  <c r="BD30" i="15"/>
  <c r="BC25" i="24"/>
  <c r="BC26" i="24" s="1"/>
  <c r="BC65" i="15"/>
  <c r="BC28" i="25"/>
  <c r="BD71" i="15" l="1"/>
  <c r="BD50" i="15"/>
  <c r="BD52" i="15" s="1"/>
  <c r="BD55" i="15" s="1"/>
  <c r="BC26" i="25"/>
  <c r="BC59" i="24"/>
  <c r="BC27" i="25" s="1"/>
  <c r="BC30" i="25" l="1"/>
  <c r="BC34" i="25"/>
  <c r="BD57" i="15"/>
  <c r="BD60" i="15" s="1"/>
  <c r="BD32" i="15" s="1"/>
  <c r="BD59" i="15" l="1"/>
  <c r="BD31" i="15" s="1"/>
  <c r="BD33" i="15" s="1"/>
  <c r="BC40" i="25"/>
  <c r="BC39" i="25"/>
  <c r="BD39" i="15" l="1"/>
  <c r="BD72" i="15" s="1"/>
  <c r="BD74" i="15" s="1"/>
  <c r="BD62" i="15"/>
  <c r="BD79" i="15" l="1"/>
  <c r="BD78" i="15"/>
  <c r="BD87" i="15" s="1"/>
  <c r="BD95" i="15" l="1"/>
  <c r="BD42" i="15" s="1"/>
  <c r="BD40" i="24" s="1"/>
  <c r="BD37" i="25" s="1"/>
  <c r="BD94" i="15"/>
  <c r="BD41" i="15" s="1"/>
  <c r="BD39" i="24" l="1"/>
  <c r="BD221" i="15"/>
  <c r="BD312" i="15" l="1"/>
  <c r="BD269" i="15"/>
  <c r="BD225" i="15"/>
  <c r="BD36" i="25"/>
  <c r="BD53" i="24"/>
  <c r="BD41" i="24"/>
  <c r="BD244" i="15" l="1"/>
  <c r="BD325" i="15"/>
  <c r="BD328" i="15" s="1"/>
  <c r="BD334" i="15" s="1"/>
  <c r="BD338" i="15" s="1"/>
  <c r="BD342" i="15" s="1"/>
  <c r="BD235" i="15"/>
  <c r="BD316" i="15"/>
  <c r="BD317" i="15" s="1"/>
  <c r="BD285" i="15" l="1"/>
  <c r="BD245" i="15"/>
  <c r="BD344" i="15" s="1"/>
  <c r="BD346" i="15" s="1"/>
  <c r="BD236" i="15"/>
  <c r="BD237" i="15" s="1"/>
  <c r="BD347" i="15" l="1"/>
  <c r="BD349" i="15" s="1"/>
  <c r="BD246" i="15" s="1"/>
  <c r="BD239" i="15"/>
  <c r="BD240" i="15" s="1"/>
  <c r="BD286" i="15" l="1"/>
  <c r="BD241" i="15"/>
  <c r="BD247" i="15" s="1"/>
  <c r="BD253" i="15" s="1"/>
  <c r="BD255" i="15" s="1"/>
  <c r="BD257" i="15" s="1"/>
  <c r="BD261" i="15" s="1"/>
  <c r="BD41" i="16" s="1"/>
  <c r="BD43" i="16" s="1"/>
  <c r="BD249" i="15" l="1"/>
  <c r="BE243" i="15" s="1"/>
  <c r="BD268" i="15"/>
  <c r="BD273" i="15" s="1"/>
  <c r="BD43" i="15"/>
  <c r="BD277" i="15" l="1"/>
  <c r="BD284" i="15"/>
  <c r="BD51" i="25"/>
  <c r="BD53" i="25" s="1"/>
  <c r="BD55" i="25" s="1"/>
  <c r="BD26" i="22"/>
  <c r="BD27" i="22" s="1"/>
  <c r="BD33" i="22" s="1"/>
  <c r="BD35" i="22" s="1"/>
  <c r="BD39" i="22" s="1"/>
  <c r="BD41" i="22" s="1"/>
  <c r="BF47" i="22" s="1"/>
  <c r="BF34" i="22" s="1"/>
  <c r="BF54" i="25" s="1"/>
  <c r="BD279" i="15" l="1"/>
  <c r="BD280" i="15" s="1"/>
  <c r="BD281" i="15" l="1"/>
  <c r="BD287" i="15" s="1"/>
  <c r="BD293" i="15" l="1"/>
  <c r="BD295" i="15" s="1"/>
  <c r="BD297" i="15" s="1"/>
  <c r="BD289" i="15"/>
  <c r="BE283" i="15" s="1"/>
  <c r="BD42" i="24" l="1"/>
  <c r="BD44" i="15"/>
  <c r="BD45" i="15" s="1"/>
  <c r="BD28" i="25" l="1"/>
  <c r="BD65" i="15"/>
  <c r="BD25" i="24"/>
  <c r="BD26" i="24" s="1"/>
  <c r="BE30" i="15"/>
  <c r="BD52" i="24"/>
  <c r="BD54" i="24" s="1"/>
  <c r="BD43" i="24"/>
  <c r="BD45" i="24" s="1"/>
  <c r="BD26" i="25" l="1"/>
  <c r="BD59" i="24"/>
  <c r="BD27" i="25" s="1"/>
  <c r="BE71" i="15"/>
  <c r="BE50" i="15"/>
  <c r="BE52" i="15" s="1"/>
  <c r="BE55" i="15" s="1"/>
  <c r="BE57" i="15" l="1"/>
  <c r="BE59" i="15" s="1"/>
  <c r="BE31" i="15" s="1"/>
  <c r="BD30" i="25"/>
  <c r="BD34" i="25"/>
  <c r="BE60" i="15" l="1"/>
  <c r="BE32" i="15" s="1"/>
  <c r="BE33" i="15" s="1"/>
  <c r="BD39" i="25"/>
  <c r="BD40" i="25"/>
  <c r="BE39" i="15" l="1"/>
  <c r="BE62" i="15"/>
  <c r="BE72" i="15" l="1"/>
  <c r="BE74" i="15" s="1"/>
  <c r="BE78" i="15" l="1"/>
  <c r="BE87" i="15" s="1"/>
  <c r="BE79" i="15"/>
  <c r="BE94" i="15" l="1"/>
  <c r="BE41" i="15" s="1"/>
  <c r="BE95" i="15"/>
  <c r="BE42" i="15" s="1"/>
  <c r="BE40" i="24" s="1"/>
  <c r="BE37" i="25" s="1"/>
  <c r="BE221" i="15" l="1"/>
  <c r="BE269" i="15" s="1"/>
  <c r="BE39" i="24"/>
  <c r="BE312" i="15" l="1"/>
  <c r="BE316" i="15" s="1"/>
  <c r="BE317" i="15" s="1"/>
  <c r="BE225" i="15"/>
  <c r="BE325" i="15" s="1"/>
  <c r="BE328" i="15" s="1"/>
  <c r="BE334" i="15" s="1"/>
  <c r="BE338" i="15" s="1"/>
  <c r="BE342" i="15" s="1"/>
  <c r="BE53" i="24"/>
  <c r="BE36" i="25"/>
  <c r="BE41" i="24"/>
  <c r="BE235" i="15" l="1"/>
  <c r="BE236" i="15" s="1"/>
  <c r="BE237" i="15" s="1"/>
  <c r="BE244" i="15"/>
  <c r="BE285" i="15"/>
  <c r="BE245" i="15"/>
  <c r="BE344" i="15" s="1"/>
  <c r="BE346" i="15" s="1"/>
  <c r="BE347" i="15" l="1"/>
  <c r="BE349" i="15" s="1"/>
  <c r="BE246" i="15" s="1"/>
  <c r="BE239" i="15"/>
  <c r="BE240" i="15" s="1"/>
  <c r="BE286" i="15" l="1"/>
  <c r="BE241" i="15"/>
  <c r="BE247" i="15" s="1"/>
  <c r="BE253" i="15" s="1"/>
  <c r="BE255" i="15" s="1"/>
  <c r="BE257" i="15" s="1"/>
  <c r="BE261" i="15" s="1"/>
  <c r="BE41" i="16" s="1"/>
  <c r="BE43" i="16" s="1"/>
  <c r="BE249" i="15" l="1"/>
  <c r="BF243" i="15" s="1"/>
  <c r="BE268" i="15"/>
  <c r="BE273" i="15" s="1"/>
  <c r="BE43" i="15"/>
  <c r="BE277" i="15" l="1"/>
  <c r="BE284" i="15"/>
  <c r="BE51" i="25"/>
  <c r="BE53" i="25" s="1"/>
  <c r="BE55" i="25" s="1"/>
  <c r="BE26" i="22"/>
  <c r="BE27" i="22" s="1"/>
  <c r="BE33" i="22" s="1"/>
  <c r="BE35" i="22" s="1"/>
  <c r="BE39" i="22" s="1"/>
  <c r="BE41" i="22" s="1"/>
  <c r="BG47" i="22" s="1"/>
  <c r="BG34" i="22" s="1"/>
  <c r="BG54" i="25" s="1"/>
  <c r="BE279" i="15" l="1"/>
  <c r="BE280" i="15" s="1"/>
  <c r="BE281" i="15" l="1"/>
  <c r="BE287" i="15" s="1"/>
  <c r="BE293" i="15" l="1"/>
  <c r="BE295" i="15" s="1"/>
  <c r="BE297" i="15" s="1"/>
  <c r="BE289" i="15"/>
  <c r="BF283" i="15" s="1"/>
  <c r="BE42" i="24" l="1"/>
  <c r="BE44" i="15"/>
  <c r="BE45" i="15" s="1"/>
  <c r="BE25" i="24" l="1"/>
  <c r="BE26" i="24" s="1"/>
  <c r="BE28" i="25"/>
  <c r="BE65" i="15"/>
  <c r="BF30" i="15"/>
  <c r="BE52" i="24"/>
  <c r="BE54" i="24" s="1"/>
  <c r="BE43" i="24"/>
  <c r="BE45" i="24" s="1"/>
  <c r="BE26" i="25" l="1"/>
  <c r="BE59" i="24"/>
  <c r="BE27" i="25" s="1"/>
  <c r="BF71" i="15"/>
  <c r="BF50" i="15"/>
  <c r="BF52" i="15" s="1"/>
  <c r="BF55" i="15" s="1"/>
  <c r="BF57" i="15" l="1"/>
  <c r="BF60" i="15" s="1"/>
  <c r="BF32" i="15" s="1"/>
  <c r="BE34" i="25"/>
  <c r="BE30" i="25"/>
  <c r="BF59" i="15" l="1"/>
  <c r="BF31" i="15" s="1"/>
  <c r="BF33" i="15" s="1"/>
  <c r="BF39" i="15" s="1"/>
  <c r="BE40" i="25"/>
  <c r="BE39" i="25"/>
  <c r="BF62" i="15" l="1"/>
  <c r="BF72" i="15"/>
  <c r="BF74" i="15" s="1"/>
  <c r="BF78" i="15" l="1"/>
  <c r="BF87" i="15" s="1"/>
  <c r="BF79" i="15"/>
  <c r="BF94" i="15" l="1"/>
  <c r="BF41" i="15" s="1"/>
  <c r="BF95" i="15"/>
  <c r="BF42" i="15" s="1"/>
  <c r="BF40" i="24" s="1"/>
  <c r="BF37" i="25" s="1"/>
  <c r="BF221" i="15" l="1"/>
  <c r="BF269" i="15" s="1"/>
  <c r="BF39" i="24"/>
  <c r="BF225" i="15" l="1"/>
  <c r="BF244" i="15" s="1"/>
  <c r="BF312" i="15"/>
  <c r="BF316" i="15" s="1"/>
  <c r="BF317" i="15" s="1"/>
  <c r="BF36" i="25"/>
  <c r="BF53" i="24"/>
  <c r="BF41" i="24"/>
  <c r="BF325" i="15" l="1"/>
  <c r="BF328" i="15" s="1"/>
  <c r="BF334" i="15" s="1"/>
  <c r="BF338" i="15" s="1"/>
  <c r="BF342" i="15" s="1"/>
  <c r="BF235" i="15"/>
  <c r="BF236" i="15" s="1"/>
  <c r="BF237" i="15" s="1"/>
  <c r="BF245" i="15"/>
  <c r="BF344" i="15" s="1"/>
  <c r="BF346" i="15" s="1"/>
  <c r="BF285" i="15"/>
  <c r="BF347" i="15" l="1"/>
  <c r="BF349" i="15" s="1"/>
  <c r="BF286" i="15" s="1"/>
  <c r="BF239" i="15"/>
  <c r="BF240" i="15" s="1"/>
  <c r="BF246" i="15" l="1"/>
  <c r="BF241" i="15"/>
  <c r="BF247" i="15" s="1"/>
  <c r="BF253" i="15" s="1"/>
  <c r="BF255" i="15" s="1"/>
  <c r="BF257" i="15" s="1"/>
  <c r="BF261" i="15" s="1"/>
  <c r="BF41" i="16" s="1"/>
  <c r="BF43" i="16" s="1"/>
  <c r="BF249" i="15" l="1"/>
  <c r="BG243" i="15" s="1"/>
  <c r="BF43" i="15"/>
  <c r="BF268" i="15"/>
  <c r="BF273" i="15" s="1"/>
  <c r="BF51" i="25" l="1"/>
  <c r="BF53" i="25" s="1"/>
  <c r="BF55" i="25" s="1"/>
  <c r="BF26" i="22"/>
  <c r="BF27" i="22" s="1"/>
  <c r="BF33" i="22" s="1"/>
  <c r="BF35" i="22" s="1"/>
  <c r="BF39" i="22" s="1"/>
  <c r="BF41" i="22" s="1"/>
  <c r="BH47" i="22" s="1"/>
  <c r="BH34" i="22" s="1"/>
  <c r="BH54" i="25" s="1"/>
  <c r="BF277" i="15"/>
  <c r="BF284" i="15"/>
  <c r="BF279" i="15" l="1"/>
  <c r="BF280" i="15" s="1"/>
  <c r="BF281" i="15" l="1"/>
  <c r="BF287" i="15" s="1"/>
  <c r="BF293" i="15" l="1"/>
  <c r="BF295" i="15" s="1"/>
  <c r="BF297" i="15" s="1"/>
  <c r="BF289" i="15"/>
  <c r="BG283" i="15" s="1"/>
  <c r="BF44" i="15" l="1"/>
  <c r="BF45" i="15" s="1"/>
  <c r="BF42" i="24"/>
  <c r="BF52" i="24" l="1"/>
  <c r="BF54" i="24" s="1"/>
  <c r="BF43" i="24"/>
  <c r="BF45" i="24" s="1"/>
  <c r="BG30" i="15"/>
  <c r="BF65" i="15"/>
  <c r="BF28" i="25"/>
  <c r="BF25" i="24"/>
  <c r="BF26" i="24" s="1"/>
  <c r="BG50" i="15" l="1"/>
  <c r="BG52" i="15" s="1"/>
  <c r="BG55" i="15" s="1"/>
  <c r="BG71" i="15"/>
  <c r="BF59" i="24"/>
  <c r="BF27" i="25" s="1"/>
  <c r="BF26" i="25"/>
  <c r="BF30" i="25" l="1"/>
  <c r="BF34" i="25"/>
  <c r="BG57" i="15"/>
  <c r="BG59" i="15" s="1"/>
  <c r="BG31" i="15" s="1"/>
  <c r="BG60" i="15" l="1"/>
  <c r="BG32" i="15" s="1"/>
  <c r="BG33" i="15" s="1"/>
  <c r="BF40" i="25"/>
  <c r="BF39" i="25"/>
  <c r="BG39" i="15" l="1"/>
  <c r="BG72" i="15" s="1"/>
  <c r="BG74" i="15" s="1"/>
  <c r="BG62" i="15"/>
  <c r="BG79" i="15" l="1"/>
  <c r="BG78" i="15"/>
  <c r="BG87" i="15" s="1"/>
  <c r="BG95" i="15" l="1"/>
  <c r="BG42" i="15" s="1"/>
  <c r="BG40" i="24" s="1"/>
  <c r="BG37" i="25" s="1"/>
  <c r="BG94" i="15"/>
  <c r="BG221" i="15" s="1"/>
  <c r="BG312" i="15" l="1"/>
  <c r="BG269" i="15"/>
  <c r="BG225" i="15"/>
  <c r="BG41" i="15"/>
  <c r="BG39" i="24" l="1"/>
  <c r="BG235" i="15"/>
  <c r="BG325" i="15"/>
  <c r="BG328" i="15" s="1"/>
  <c r="BG334" i="15" s="1"/>
  <c r="BG338" i="15" s="1"/>
  <c r="BG342" i="15" s="1"/>
  <c r="BG244" i="15"/>
  <c r="BG316" i="15"/>
  <c r="BG317" i="15" s="1"/>
  <c r="BG245" i="15" l="1"/>
  <c r="BG344" i="15" s="1"/>
  <c r="BG346" i="15" s="1"/>
  <c r="BG285" i="15"/>
  <c r="BG236" i="15"/>
  <c r="BG237" i="15" s="1"/>
  <c r="BG36" i="25"/>
  <c r="BG53" i="24"/>
  <c r="BG41" i="24"/>
  <c r="BG347" i="15" l="1"/>
  <c r="BG349" i="15" s="1"/>
  <c r="BG286" i="15" s="1"/>
  <c r="BG239" i="15"/>
  <c r="BG246" i="15" l="1"/>
  <c r="BG240" i="15"/>
  <c r="BG241" i="15" s="1"/>
  <c r="BG247" i="15" s="1"/>
  <c r="BG253" i="15" l="1"/>
  <c r="BG255" i="15" s="1"/>
  <c r="BG257" i="15" s="1"/>
  <c r="BG261" i="15" s="1"/>
  <c r="BG41" i="16" s="1"/>
  <c r="BG43" i="16" s="1"/>
  <c r="BG249" i="15"/>
  <c r="BH243" i="15" s="1"/>
  <c r="BG268" i="15" l="1"/>
  <c r="BG273" i="15" s="1"/>
  <c r="BG43" i="15"/>
  <c r="BG51" i="25" l="1"/>
  <c r="BG53" i="25" s="1"/>
  <c r="BG55" i="25" s="1"/>
  <c r="BG26" i="22"/>
  <c r="BG27" i="22" s="1"/>
  <c r="BG33" i="22" s="1"/>
  <c r="BG35" i="22" s="1"/>
  <c r="BG39" i="22" s="1"/>
  <c r="BG41" i="22" s="1"/>
  <c r="BG277" i="15"/>
  <c r="BG284" i="15"/>
  <c r="BG279" i="15" l="1"/>
  <c r="BG280" i="15" s="1"/>
  <c r="BG281" i="15" l="1"/>
  <c r="BG287" i="15" s="1"/>
  <c r="BG293" i="15" l="1"/>
  <c r="BG295" i="15" s="1"/>
  <c r="BG297" i="15" s="1"/>
  <c r="BG289" i="15"/>
  <c r="BH283" i="15" s="1"/>
  <c r="BG42" i="24" l="1"/>
  <c r="BG44" i="15"/>
  <c r="BG45" i="15" s="1"/>
  <c r="BH30" i="15" l="1"/>
  <c r="BG28" i="25"/>
  <c r="BG65" i="15"/>
  <c r="BG25" i="24"/>
  <c r="BG26" i="24" s="1"/>
  <c r="BG52" i="24"/>
  <c r="BG54" i="24" s="1"/>
  <c r="BG43" i="24"/>
  <c r="BG45" i="24" s="1"/>
  <c r="BG26" i="25" l="1"/>
  <c r="BG59" i="24"/>
  <c r="BG27" i="25" s="1"/>
  <c r="BH71" i="15"/>
  <c r="BH50" i="15"/>
  <c r="BH52" i="15" s="1"/>
  <c r="BH55" i="15" s="1"/>
  <c r="BH57" i="15" l="1"/>
  <c r="BH59" i="15" s="1"/>
  <c r="BH31" i="15" s="1"/>
  <c r="BG30" i="25"/>
  <c r="BG34" i="25"/>
  <c r="BH60" i="15" l="1"/>
  <c r="BH32" i="15" s="1"/>
  <c r="BH33" i="15" s="1"/>
  <c r="BG40" i="25"/>
  <c r="BG39" i="25"/>
  <c r="BH39" i="15" l="1"/>
  <c r="BH72" i="15" s="1"/>
  <c r="BH74" i="15" s="1"/>
  <c r="BH62" i="15"/>
  <c r="BH78" i="15" l="1"/>
  <c r="BH87" i="15" s="1"/>
  <c r="BH79" i="15"/>
  <c r="BH95" i="15" l="1"/>
  <c r="BH42" i="15" s="1"/>
  <c r="BH40" i="24" s="1"/>
  <c r="BH37" i="25" s="1"/>
  <c r="BH94" i="15"/>
  <c r="BH41" i="15" s="1"/>
  <c r="BH221" i="15" l="1"/>
  <c r="BH312" i="15" s="1"/>
  <c r="BH39" i="24"/>
  <c r="J221" i="15" l="1"/>
  <c r="BH225" i="15"/>
  <c r="BH325" i="15" s="1"/>
  <c r="BH328" i="15" s="1"/>
  <c r="BH334" i="15" s="1"/>
  <c r="BH338" i="15" s="1"/>
  <c r="BH342" i="15" s="1"/>
  <c r="BH269" i="15"/>
  <c r="BH36" i="25"/>
  <c r="BH53" i="24"/>
  <c r="BH41" i="24"/>
  <c r="BH316" i="15"/>
  <c r="BH317" i="15" s="1"/>
  <c r="J225" i="15" l="1"/>
  <c r="BH244" i="15"/>
  <c r="BH235" i="15"/>
  <c r="BH236" i="15" s="1"/>
  <c r="BH237" i="15" s="1"/>
  <c r="BH285" i="15"/>
  <c r="BH245" i="15"/>
  <c r="BH344" i="15" s="1"/>
  <c r="BH346" i="15" s="1"/>
  <c r="BH347" i="15" l="1"/>
  <c r="BH349" i="15" s="1"/>
  <c r="BH286" i="15" s="1"/>
  <c r="BH239" i="15"/>
  <c r="BH240" i="15" s="1"/>
  <c r="BH246" i="15" l="1"/>
  <c r="BH241" i="15"/>
  <c r="BH247" i="15" s="1"/>
  <c r="BH253" i="15" s="1"/>
  <c r="BH255" i="15" s="1"/>
  <c r="BH257" i="15" s="1"/>
  <c r="BH261" i="15" s="1"/>
  <c r="BH41" i="16" s="1"/>
  <c r="BH43" i="16" s="1"/>
  <c r="BH249" i="15" l="1"/>
  <c r="BH268" i="15"/>
  <c r="BH273" i="15" s="1"/>
  <c r="BH43" i="15"/>
  <c r="BH51" i="25" l="1"/>
  <c r="BH53" i="25" s="1"/>
  <c r="BH55" i="25" s="1"/>
  <c r="J41" i="16"/>
  <c r="BH284" i="15"/>
  <c r="BH277" i="15"/>
  <c r="BH26" i="22" l="1"/>
  <c r="BH27" i="22" s="1"/>
  <c r="BH33" i="22" s="1"/>
  <c r="BH35" i="22" s="1"/>
  <c r="J43" i="16"/>
  <c r="BH279" i="15"/>
  <c r="BH280" i="15" s="1"/>
  <c r="BH281" i="15" l="1"/>
  <c r="BH287" i="15" s="1"/>
  <c r="BH39" i="22"/>
  <c r="BH41" i="22" s="1"/>
  <c r="BH293" i="15" l="1"/>
  <c r="BH295" i="15" s="1"/>
  <c r="BH297" i="15" s="1"/>
  <c r="BH289" i="15"/>
  <c r="BH42" i="24" l="1"/>
  <c r="BH44" i="15"/>
  <c r="BH45" i="15" s="1"/>
  <c r="BH25" i="24" l="1"/>
  <c r="BH26" i="24" s="1"/>
  <c r="BH65" i="15"/>
  <c r="BH28" i="25"/>
  <c r="BH52" i="24"/>
  <c r="BH54" i="24" s="1"/>
  <c r="BH43" i="24"/>
  <c r="BH45" i="24" s="1"/>
  <c r="BH26" i="25" l="1"/>
  <c r="BH59" i="24"/>
  <c r="BH27" i="25" s="1"/>
  <c r="BH34" i="25" l="1"/>
  <c r="BH30" i="25"/>
  <c r="BH40" i="25" l="1"/>
  <c r="BH39" i="2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<sst xmlns="http://schemas.openxmlformats.org/spreadsheetml/2006/main" count="3645" uniqueCount="779">
  <si>
    <t xml:space="preserve"> </t>
  </si>
  <si>
    <t>Carbon Dioxide, Transport and Storage Price Control Financial Model</t>
  </si>
  <si>
    <t>Model Version:</t>
  </si>
  <si>
    <t>Model key</t>
  </si>
  <si>
    <t>Sample</t>
  </si>
  <si>
    <t>Calculation</t>
  </si>
  <si>
    <t>Information and interface</t>
  </si>
  <si>
    <t>Import</t>
  </si>
  <si>
    <t>Fixed input value</t>
  </si>
  <si>
    <t>Export</t>
  </si>
  <si>
    <t>Other annual update input (outturn value)</t>
  </si>
  <si>
    <t>Named range</t>
  </si>
  <si>
    <t>Other annual update input (forecasted value)</t>
  </si>
  <si>
    <t>Formula changes to the right</t>
  </si>
  <si>
    <t>Input linked from annual update</t>
  </si>
  <si>
    <t>Notes and instructions</t>
  </si>
  <si>
    <t>Check</t>
  </si>
  <si>
    <t>Row not currently used</t>
  </si>
  <si>
    <t>Drop down box</t>
  </si>
  <si>
    <t>Carbon Dioxide Transport &amp; Storage (CO2 T&amp;S) licensees</t>
  </si>
  <si>
    <t>Licensee 1</t>
  </si>
  <si>
    <t>Licensee 2</t>
  </si>
  <si>
    <t>Model map</t>
  </si>
  <si>
    <t>Inputs</t>
  </si>
  <si>
    <t>Interface</t>
  </si>
  <si>
    <t>User selection of scenarios for CO2 T&amp;S licensees</t>
  </si>
  <si>
    <t>Scenarios</t>
  </si>
  <si>
    <t>Time dependent scenarios. Driven by selection in Interface</t>
  </si>
  <si>
    <t>Model inputs for Licensee 1</t>
  </si>
  <si>
    <t>Model inputs for Licensee 2</t>
  </si>
  <si>
    <t>Calculations</t>
  </si>
  <si>
    <t>Capitalisation</t>
  </si>
  <si>
    <t xml:space="preserve">Calculates additions to SRAV, RAV and revenue using cost data </t>
  </si>
  <si>
    <t>Depreciation</t>
  </si>
  <si>
    <t>Regulatory depreciation</t>
  </si>
  <si>
    <t>RAV</t>
  </si>
  <si>
    <t>Calculates SRAV and RAV balances and return allowance</t>
  </si>
  <si>
    <t>Finance&amp;Tax</t>
  </si>
  <si>
    <t>Net debt modelling and tax allowance calculation</t>
  </si>
  <si>
    <t>Revenue</t>
  </si>
  <si>
    <t>Aggregates revenue building blocks to Calculated Revenue</t>
  </si>
  <si>
    <t>AR</t>
  </si>
  <si>
    <t>Indexes calculated revenue and calculates K factor and Allowed Revenue</t>
  </si>
  <si>
    <t>Financial and output analysis</t>
  </si>
  <si>
    <t>FinancialStatements</t>
  </si>
  <si>
    <t>Balance sheet, income and cash flow statements</t>
  </si>
  <si>
    <t>Metrics</t>
  </si>
  <si>
    <t>Credit ratios and revenue summary</t>
  </si>
  <si>
    <t>End of sheet</t>
  </si>
  <si>
    <t>Global check:</t>
  </si>
  <si>
    <t>Line item</t>
  </si>
  <si>
    <t>Licensee 1 selection</t>
  </si>
  <si>
    <t>Licensee 2 selection</t>
  </si>
  <si>
    <t>Selection</t>
  </si>
  <si>
    <t>Licensee:</t>
  </si>
  <si>
    <t>Scenario:</t>
  </si>
  <si>
    <t>Timings</t>
  </si>
  <si>
    <t>Note: Some non-indicative placeholder numbers have been added to this section to reduce #DIV/0 model values from input cells. The remaining #DIV/0 values will vanish once the model is populated with licensee specific data.</t>
  </si>
  <si>
    <t>Construction overrun</t>
  </si>
  <si>
    <t>Days</t>
  </si>
  <si>
    <t>Commissioning overrun</t>
  </si>
  <si>
    <t>First user delay</t>
  </si>
  <si>
    <t>Operations period length</t>
  </si>
  <si>
    <t>Months</t>
  </si>
  <si>
    <t>Licence commencement date</t>
  </si>
  <si>
    <t>Date</t>
  </si>
  <si>
    <t>Target Construction end</t>
  </si>
  <si>
    <t>Actual Construction end</t>
  </si>
  <si>
    <t>Target Commissioning start</t>
  </si>
  <si>
    <t>Target Commercial Operations Date</t>
  </si>
  <si>
    <t>Actual Commercial Operations Ready Date</t>
  </si>
  <si>
    <t>First user delay end date</t>
  </si>
  <si>
    <t>Target ops start (for information only)</t>
  </si>
  <si>
    <t>Target ops end (for information only)</t>
  </si>
  <si>
    <t>Actual ops start</t>
  </si>
  <si>
    <t>Actual ops end</t>
  </si>
  <si>
    <t>Return on capital</t>
  </si>
  <si>
    <t>Notional gearing</t>
  </si>
  <si>
    <t>% real</t>
  </si>
  <si>
    <t>Notional gearing - 60%</t>
  </si>
  <si>
    <t>Cost of equity pre-COD</t>
  </si>
  <si>
    <t>Cost of equity price control 2</t>
  </si>
  <si>
    <t>Cost of equity price control 3</t>
  </si>
  <si>
    <t>Cost of equity thereafter</t>
  </si>
  <si>
    <t>Cost of debt pre-COD</t>
  </si>
  <si>
    <t>Cost of debt price control 2</t>
  </si>
  <si>
    <t>Cost of debt price control 3</t>
  </si>
  <si>
    <t>Cost of debt thereafter</t>
  </si>
  <si>
    <t>DelayWACC</t>
  </si>
  <si>
    <t>Model parameters</t>
  </si>
  <si>
    <t>Minimum equity issuance threshold - deviation from notional gearing</t>
  </si>
  <si>
    <t>%</t>
  </si>
  <si>
    <t>Assumed dividends as % of notional equity</t>
  </si>
  <si>
    <t>% of debt index-linked</t>
  </si>
  <si>
    <t>Partial year allocation - opex allocation to SRAV</t>
  </si>
  <si>
    <t>Optional</t>
  </si>
  <si>
    <t>Operations</t>
  </si>
  <si>
    <t>Partial year allocation - ongoing devex allocation to SRAV</t>
  </si>
  <si>
    <t>Partial year allocation - pass-through cost allocation to SRAV</t>
  </si>
  <si>
    <t>Partial year allocation - EDA allocation to SRAV</t>
  </si>
  <si>
    <t>Depreciation profile</t>
  </si>
  <si>
    <t>£m 2021/22 prices</t>
  </si>
  <si>
    <t>SLN25</t>
  </si>
  <si>
    <t>Debt fees</t>
  </si>
  <si>
    <t>Debt fee amortisation period</t>
  </si>
  <si>
    <t>Years</t>
  </si>
  <si>
    <t>Project</t>
  </si>
  <si>
    <t>Funded decommissioning costs (per year)</t>
  </si>
  <si>
    <t>Cost profile</t>
  </si>
  <si>
    <t>Cost allowance profile</t>
  </si>
  <si>
    <t>Cost performance</t>
  </si>
  <si>
    <t>Base case</t>
  </si>
  <si>
    <t>Incentives</t>
  </si>
  <si>
    <t>Planned availability</t>
  </si>
  <si>
    <t>Actual availability</t>
  </si>
  <si>
    <t>Basecase</t>
  </si>
  <si>
    <t>Positive adjustment cap</t>
  </si>
  <si>
    <t>Negative adjustment cap</t>
  </si>
  <si>
    <t>Availability floor</t>
  </si>
  <si>
    <t>Availability ceiling</t>
  </si>
  <si>
    <t>Units</t>
  </si>
  <si>
    <t>Regulatory year:</t>
  </si>
  <si>
    <t>Selected Scenario</t>
  </si>
  <si>
    <t>Selected</t>
  </si>
  <si>
    <t>Selected cost profile</t>
  </si>
  <si>
    <t>Spare 1</t>
  </si>
  <si>
    <t>Spare 2</t>
  </si>
  <si>
    <t>Selected cost performance profile</t>
  </si>
  <si>
    <t>Overspend 1</t>
  </si>
  <si>
    <t>Overspend 2</t>
  </si>
  <si>
    <t>Underspend 1</t>
  </si>
  <si>
    <t>Underspend 2</t>
  </si>
  <si>
    <t>Partial year allocation</t>
  </si>
  <si>
    <t>Pre-COD</t>
  </si>
  <si>
    <t>Apportion</t>
  </si>
  <si>
    <t>Licensee 1 baseline totex allowance</t>
  </si>
  <si>
    <t>Fixed opex</t>
  </si>
  <si>
    <t>Intermittent opex</t>
  </si>
  <si>
    <t>Variable opex</t>
  </si>
  <si>
    <t>SRAV capex</t>
  </si>
  <si>
    <t>Ongoing capex</t>
  </si>
  <si>
    <t>Day1 SRAV - pre-FID devex</t>
  </si>
  <si>
    <t>Day1 SRAV - pre-FID debt fees</t>
  </si>
  <si>
    <t>Actual ongoing devex</t>
  </si>
  <si>
    <t>Ongoing devex underspend</t>
  </si>
  <si>
    <t>Reuse assets value</t>
  </si>
  <si>
    <t>Early Development Activities (Use it or Lose it)</t>
  </si>
  <si>
    <t>Spare</t>
  </si>
  <si>
    <t>Licensee 2 baseline totex allowance</t>
  </si>
  <si>
    <t>Expenditure sensitivities</t>
  </si>
  <si>
    <t>Corrective measures - opex</t>
  </si>
  <si>
    <t>Non-Corrective measures - opex</t>
  </si>
  <si>
    <t>Corrective measures - capex</t>
  </si>
  <si>
    <t>Non-Corrective measures - capex</t>
  </si>
  <si>
    <t>Gearing</t>
  </si>
  <si>
    <t>Notional gearing - 0%</t>
  </si>
  <si>
    <t>Notional gearing - 55%</t>
  </si>
  <si>
    <t>Notional gearing - 65%</t>
  </si>
  <si>
    <t>Notional gearing - 70%</t>
  </si>
  <si>
    <t>Notional gearing - 75%</t>
  </si>
  <si>
    <t>Availability</t>
  </si>
  <si>
    <t>Target 4</t>
  </si>
  <si>
    <t>Target 5</t>
  </si>
  <si>
    <t>Availability scenario 1</t>
  </si>
  <si>
    <t>Actual 1</t>
  </si>
  <si>
    <t>Actual 2</t>
  </si>
  <si>
    <t>Actual 3</t>
  </si>
  <si>
    <t>Floor 2</t>
  </si>
  <si>
    <t>Floor 3</t>
  </si>
  <si>
    <t>Floor 4</t>
  </si>
  <si>
    <t>Floor 5</t>
  </si>
  <si>
    <t>#</t>
  </si>
  <si>
    <t>Ceiling 2</t>
  </si>
  <si>
    <t>Ceiling 3</t>
  </si>
  <si>
    <t>Ceiling 4</t>
  </si>
  <si>
    <t>Ceiling 5</t>
  </si>
  <si>
    <t>Sheet check:</t>
  </si>
  <si>
    <t>Constant</t>
  </si>
  <si>
    <t>Notes</t>
  </si>
  <si>
    <t>Year length</t>
  </si>
  <si>
    <t>Construction year</t>
  </si>
  <si>
    <t>Binary</t>
  </si>
  <si>
    <t>Commission year</t>
  </si>
  <si>
    <t>Operations year</t>
  </si>
  <si>
    <t>First year regulatory period</t>
  </si>
  <si>
    <t>First year commission</t>
  </si>
  <si>
    <t>Last year construction and commissioning</t>
  </si>
  <si>
    <t>First year operations</t>
  </si>
  <si>
    <t>Last year operations</t>
  </si>
  <si>
    <t>Construction days</t>
  </si>
  <si>
    <t>Commission days</t>
  </si>
  <si>
    <t>Operation days</t>
  </si>
  <si>
    <t>Boolean</t>
  </si>
  <si>
    <t>First user delay days</t>
  </si>
  <si>
    <t>Proportion first user delay</t>
  </si>
  <si>
    <t>Delay</t>
  </si>
  <si>
    <t>Construction delay</t>
  </si>
  <si>
    <t>Commissioning delay</t>
  </si>
  <si>
    <t>Delay days (construction)</t>
  </si>
  <si>
    <t>Delay days (commissioning)</t>
  </si>
  <si>
    <t>Proportion delay during construction</t>
  </si>
  <si>
    <t>Proportion delay during commissioning</t>
  </si>
  <si>
    <t>Proportion construction</t>
  </si>
  <si>
    <t>Proportion commission</t>
  </si>
  <si>
    <t>Proportion operations</t>
  </si>
  <si>
    <t>Regulatory year</t>
  </si>
  <si>
    <t>Number</t>
  </si>
  <si>
    <t>Until end of second price control period</t>
  </si>
  <si>
    <t>Start of price control (second onwards)</t>
  </si>
  <si>
    <t>Price control period</t>
  </si>
  <si>
    <t>Allowed Expenditure</t>
  </si>
  <si>
    <t>SRAV Allocation Timing Flag</t>
  </si>
  <si>
    <t>Opex</t>
  </si>
  <si>
    <t>Baseline</t>
  </si>
  <si>
    <t>Corrective measures</t>
  </si>
  <si>
    <t>Re-opener</t>
  </si>
  <si>
    <t>Non-Corrective measures</t>
  </si>
  <si>
    <t>Capex</t>
  </si>
  <si>
    <t>Reuse assets valuation</t>
  </si>
  <si>
    <t>Corrective measure</t>
  </si>
  <si>
    <t>Non corrective measures</t>
  </si>
  <si>
    <t>Devex</t>
  </si>
  <si>
    <t>Construction (Partial Period)</t>
  </si>
  <si>
    <t>Fixed Opex</t>
  </si>
  <si>
    <t>Intermittent Opex</t>
  </si>
  <si>
    <t>Variable Opex</t>
  </si>
  <si>
    <t>SRAV Capex</t>
  </si>
  <si>
    <t xml:space="preserve">Reuse assets valuation </t>
  </si>
  <si>
    <t>Actual Ongoing Devex</t>
  </si>
  <si>
    <t>Ongoing Devex Underspend</t>
  </si>
  <si>
    <t>Pass through costs</t>
  </si>
  <si>
    <t>Commissioning (Partial Period)</t>
  </si>
  <si>
    <t>Operations (Partial Period)</t>
  </si>
  <si>
    <t>Corrective measures - Opex</t>
  </si>
  <si>
    <t>Non-Corrective measures - Opex</t>
  </si>
  <si>
    <t>Corrective measures - Capex</t>
  </si>
  <si>
    <t>Non-Corrective measures - Capex</t>
  </si>
  <si>
    <t>Pass Through Costs</t>
  </si>
  <si>
    <t>Actual Expenditure</t>
  </si>
  <si>
    <t>Note: Existing regulatory precedent (which we expect CO2 T&amp;S licensees will conform with) includes any relevant allowances for liquidity as part of the components of the cost of capital (e.g. an adjustment to the debt allowance). Functionality is included in this model for a high level adjustment to WACC for liquidity to assist licensee-HMG discussions only.</t>
  </si>
  <si>
    <t>Notional Gearing</t>
  </si>
  <si>
    <t>Cost of debt</t>
  </si>
  <si>
    <t>Cost of equity</t>
  </si>
  <si>
    <t>Minimum equity issuance threshold</t>
  </si>
  <si>
    <t>Index-linked debt</t>
  </si>
  <si>
    <t>Tax allowance</t>
  </si>
  <si>
    <t>Note: inputs for "Tax allowance adjustment", "Tax trigger events" and "Adjusted net debt" and "Actual net interest costs" are included as placeholders for Tax Adjustment and Tax Clawback policies in case they are included in the Tax component of the licence.</t>
  </si>
  <si>
    <t>Note: capital allowance allocation rates will be sourced from the licensees as part of the first AIP. Allowance rates will be sourced from HMRC.</t>
  </si>
  <si>
    <t>Corporation tax rate</t>
  </si>
  <si>
    <t>General pool capital allowance rate</t>
  </si>
  <si>
    <t>Special Rates capital allowance rate</t>
  </si>
  <si>
    <t>Structures and buildings capital allowance rate</t>
  </si>
  <si>
    <t>Allocation to "General" tax pool</t>
  </si>
  <si>
    <t>Allocation to "Special Rate" tax pool</t>
  </si>
  <si>
    <t>Allocation to "Structures and Buildings" tax pool</t>
  </si>
  <si>
    <t>Allocation to "Revenue" tax pool</t>
  </si>
  <si>
    <t>Allocation to "Non Qualifying" tax pool</t>
  </si>
  <si>
    <t>First year allowance % disclaim (General pool)</t>
  </si>
  <si>
    <t>First year allowance % disclaim (Special rate pool)</t>
  </si>
  <si>
    <t>Revisions (General pool)</t>
  </si>
  <si>
    <t>£m nominal</t>
  </si>
  <si>
    <t>Revisions (Special rate pool)</t>
  </si>
  <si>
    <t>Revisions (Structures and Buildings pool)</t>
  </si>
  <si>
    <t>Tax allowance adjustment</t>
  </si>
  <si>
    <t>Tax trigger events</t>
  </si>
  <si>
    <t>Adjusted net debt</t>
  </si>
  <si>
    <t>Actual net interest costs</t>
  </si>
  <si>
    <t xml:space="preserve"> Incentives</t>
  </si>
  <si>
    <t xml:space="preserve">Note: planned and actual CO2 transported is derived from user input availability %. </t>
  </si>
  <si>
    <t>Target availability</t>
  </si>
  <si>
    <t>Adjustment factor</t>
  </si>
  <si>
    <t xml:space="preserve">Availability Ceiling </t>
  </si>
  <si>
    <t>Business rates</t>
  </si>
  <si>
    <t xml:space="preserve">Regulator licence fees </t>
  </si>
  <si>
    <t xml:space="preserve">Crown Estate lease fees </t>
  </si>
  <si>
    <t xml:space="preserve">NSTA fees </t>
  </si>
  <si>
    <t>SCA fees</t>
  </si>
  <si>
    <t>EA fees</t>
  </si>
  <si>
    <t>OPRED fees</t>
  </si>
  <si>
    <t>Independent certifier fees</t>
  </si>
  <si>
    <t>Total</t>
  </si>
  <si>
    <t>ETS building block</t>
  </si>
  <si>
    <t>Decommissioning</t>
  </si>
  <si>
    <t>Note: Decommissioning funding is taken as one input combining offshore and onshore funding. These may be separated in later versions.</t>
  </si>
  <si>
    <t>Decommissioning funding</t>
  </si>
  <si>
    <t>Financial inputs</t>
  </si>
  <si>
    <t>Long-term inflation forecast</t>
  </si>
  <si>
    <t>Disposals (Construction)</t>
  </si>
  <si>
    <t>Disposals (Commissioning)</t>
  </si>
  <si>
    <t>Disposals (Operations)</t>
  </si>
  <si>
    <t>Disposals (Total)</t>
  </si>
  <si>
    <t>Debt fees (Construction)</t>
  </si>
  <si>
    <t>Debt fees (Commissioning)</t>
  </si>
  <si>
    <t>Debt Fees (Total)</t>
  </si>
  <si>
    <t>Shadow RAV capex and opex incentive (Construction)</t>
  </si>
  <si>
    <t>Shadow RAV capex and opex incentive (Commissioning)</t>
  </si>
  <si>
    <t>Shadow RAV capex and opex incentive (Total)</t>
  </si>
  <si>
    <t xml:space="preserve">Opex incentive </t>
  </si>
  <si>
    <t xml:space="preserve">CM Opex Costs Incentive </t>
  </si>
  <si>
    <t xml:space="preserve">Non-CM Opex Costs Incentive </t>
  </si>
  <si>
    <t xml:space="preserve">Post Commissioning Review RAV Adjustment </t>
  </si>
  <si>
    <t xml:space="preserve">Ongoing Capex Incentive </t>
  </si>
  <si>
    <t xml:space="preserve">CM Capex Costs Incentive </t>
  </si>
  <si>
    <t xml:space="preserve">Non-CM Capex Costs Incentive </t>
  </si>
  <si>
    <t>Recovered revenue</t>
  </si>
  <si>
    <t xml:space="preserve">Note: market revenue is input here for use in the K correction factor, which adjusts Allowed Revenue for over/under-recoveries in historical years. </t>
  </si>
  <si>
    <t>Market revenue</t>
  </si>
  <si>
    <t>RSAP</t>
  </si>
  <si>
    <t>RSA SRAV adjustments</t>
  </si>
  <si>
    <t>Note: the first user delay payment adjustment is input into this model after the application of the WACC uplift.</t>
  </si>
  <si>
    <t>First user delay SRAV adjustment</t>
  </si>
  <si>
    <t>Unavoidable fees to the SoS (GSP (i.e. SCA fees))</t>
  </si>
  <si>
    <t>Debt fees (Total)</t>
  </si>
  <si>
    <t>Model input</t>
  </si>
  <si>
    <t>Term</t>
  </si>
  <si>
    <t xml:space="preserve">Construction days </t>
  </si>
  <si>
    <t>days</t>
  </si>
  <si>
    <t>Commissioning days</t>
  </si>
  <si>
    <t xml:space="preserve">Operations days </t>
  </si>
  <si>
    <t>First price control end date</t>
  </si>
  <si>
    <t>Conditional</t>
  </si>
  <si>
    <t>Start of price control period</t>
  </si>
  <si>
    <t>Inflation</t>
  </si>
  <si>
    <t>OBR Forecast</t>
  </si>
  <si>
    <t>March 2026</t>
  </si>
  <si>
    <t>CPIH  + forecast (FY average)</t>
  </si>
  <si>
    <t>Index</t>
  </si>
  <si>
    <t>ONS MM23</t>
  </si>
  <si>
    <t>Price conversion factor</t>
  </si>
  <si>
    <t>Scalar</t>
  </si>
  <si>
    <r>
      <t>PI</t>
    </r>
    <r>
      <rPr>
        <vertAlign val="subscript"/>
        <sz val="10"/>
        <color theme="1"/>
        <rFont val="Gill Sans MT"/>
        <family val="2"/>
      </rPr>
      <t>t</t>
    </r>
  </si>
  <si>
    <t>Non-Corrective measure</t>
  </si>
  <si>
    <t>Pass Through costs</t>
  </si>
  <si>
    <t>CHECK: If Partial Year, Partial Year Inputs = Full Year Inputs</t>
  </si>
  <si>
    <t>Construction</t>
  </si>
  <si>
    <t>Note: rows 77 and 78 refer to the pre-COD WACC elements from the interface sheet, which is intended to calculate the pre-COD partial year WACC for the transition to the commissioining phase</t>
  </si>
  <si>
    <t>Fraction of year (construction)</t>
  </si>
  <si>
    <t>Construction days (including delay)</t>
  </si>
  <si>
    <t>Construction days (excluding delay)</t>
  </si>
  <si>
    <t>Delay days (duing constuction period)</t>
  </si>
  <si>
    <t>Regulatory WACC</t>
  </si>
  <si>
    <r>
      <t>PreCODWACC</t>
    </r>
    <r>
      <rPr>
        <i/>
        <vertAlign val="subscript"/>
        <sz val="10"/>
        <color theme="1"/>
        <rFont val="Gill Sans MT"/>
        <family val="2"/>
      </rPr>
      <t>t</t>
    </r>
  </si>
  <si>
    <r>
      <t>DelayWACC</t>
    </r>
    <r>
      <rPr>
        <i/>
        <vertAlign val="subscript"/>
        <sz val="10"/>
        <color theme="1"/>
        <rFont val="Gill Sans MT"/>
        <family val="2"/>
      </rPr>
      <t>t</t>
    </r>
  </si>
  <si>
    <t>Delay period</t>
  </si>
  <si>
    <t>Blended WACC</t>
  </si>
  <si>
    <t>Regulatory WACC (adjusted for partial year)</t>
  </si>
  <si>
    <t>((1+WACC)^fraction)-1</t>
  </si>
  <si>
    <t>Commissioning</t>
  </si>
  <si>
    <t>Note: rows 96 and 97 refer to the pre-COD WACC elements from the interface sheet, which is intended to calculate the pre-COD partial year WACC for the transition to the operations phase</t>
  </si>
  <si>
    <t>Fraction of year (commissioning)</t>
  </si>
  <si>
    <t>Commissioning days (including delay)</t>
  </si>
  <si>
    <t>Commissioning days (excluding delay)</t>
  </si>
  <si>
    <t>Delay days (during commissioning period)</t>
  </si>
  <si>
    <t>Operation</t>
  </si>
  <si>
    <t>Note: rows 111 and 112 refer to post-COD WACC elements from the licensee sheets, which is adjusted for the first partial year of the operations phase</t>
  </si>
  <si>
    <t>Fraction of year (operation)</t>
  </si>
  <si>
    <r>
      <t>TAXA</t>
    </r>
    <r>
      <rPr>
        <i/>
        <vertAlign val="subscript"/>
        <sz val="10"/>
        <color theme="1"/>
        <rFont val="Gill Sans MT"/>
        <family val="2"/>
      </rPr>
      <t>t</t>
    </r>
  </si>
  <si>
    <t>Note: planned and actual CO2 transported is derived from user input availability %.</t>
  </si>
  <si>
    <r>
      <t>BR</t>
    </r>
    <r>
      <rPr>
        <i/>
        <vertAlign val="subscript"/>
        <sz val="10"/>
        <color theme="1"/>
        <rFont val="Gill Sans MT"/>
        <family val="2"/>
      </rPr>
      <t>t</t>
    </r>
  </si>
  <si>
    <r>
      <t>RLF</t>
    </r>
    <r>
      <rPr>
        <i/>
        <vertAlign val="subscript"/>
        <sz val="10"/>
        <color theme="1"/>
        <rFont val="Gill Sans MT"/>
        <family val="2"/>
      </rPr>
      <t>t</t>
    </r>
  </si>
  <si>
    <r>
      <t>CELF</t>
    </r>
    <r>
      <rPr>
        <i/>
        <vertAlign val="subscript"/>
        <sz val="10"/>
        <color theme="1"/>
        <rFont val="Gill Sans MT"/>
        <family val="2"/>
      </rPr>
      <t>t</t>
    </r>
  </si>
  <si>
    <r>
      <t>NSTAF</t>
    </r>
    <r>
      <rPr>
        <i/>
        <vertAlign val="subscript"/>
        <sz val="10"/>
        <color theme="1"/>
        <rFont val="Gill Sans MT"/>
        <family val="2"/>
      </rPr>
      <t>t</t>
    </r>
  </si>
  <si>
    <r>
      <t>SCAF</t>
    </r>
    <r>
      <rPr>
        <i/>
        <vertAlign val="subscript"/>
        <sz val="10"/>
        <color theme="1"/>
        <rFont val="Gill Sans MT"/>
        <family val="2"/>
      </rPr>
      <t>t</t>
    </r>
  </si>
  <si>
    <r>
      <t>EA</t>
    </r>
    <r>
      <rPr>
        <i/>
        <vertAlign val="subscript"/>
        <sz val="10"/>
        <color theme="1"/>
        <rFont val="Gill Sans MT"/>
        <family val="2"/>
      </rPr>
      <t>t</t>
    </r>
  </si>
  <si>
    <r>
      <t>OPRED</t>
    </r>
    <r>
      <rPr>
        <i/>
        <vertAlign val="subscript"/>
        <sz val="10"/>
        <color theme="1"/>
        <rFont val="Gill Sans MT"/>
        <family val="2"/>
      </rPr>
      <t>t</t>
    </r>
  </si>
  <si>
    <r>
      <t>IC</t>
    </r>
    <r>
      <rPr>
        <i/>
        <vertAlign val="subscript"/>
        <sz val="10"/>
        <color theme="1"/>
        <rFont val="Gill Sans MT"/>
        <family val="2"/>
      </rPr>
      <t>t</t>
    </r>
  </si>
  <si>
    <t>Note: The licence requires that these values are input in nominal prices, however, these values have been input from DESNZ analysis in real 2021/22 prices in order to reconcile consistently to DESNZ analysis. Decommissioning funding is taken as one input combining offshore and onshore funding. These may be separated in later versions.</t>
  </si>
  <si>
    <t xml:space="preserve">Note: Please take care with sign convention when inputting these values, disposals which represent the reciept of cash by the licensee should be input as positive values. </t>
  </si>
  <si>
    <t>Disposals</t>
  </si>
  <si>
    <r>
      <t>ADF</t>
    </r>
    <r>
      <rPr>
        <i/>
        <vertAlign val="subscript"/>
        <sz val="10"/>
        <color theme="1"/>
        <rFont val="Gill Sans MT"/>
        <family val="2"/>
      </rPr>
      <t>t</t>
    </r>
  </si>
  <si>
    <t>Shadow RAV capex and opex incentive</t>
  </si>
  <si>
    <t>Depreciation profiles</t>
  </si>
  <si>
    <t>Depreciation year</t>
  </si>
  <si>
    <t>SYD25</t>
  </si>
  <si>
    <t>ISYD25</t>
  </si>
  <si>
    <t>SLN24</t>
  </si>
  <si>
    <t>SLN23</t>
  </si>
  <si>
    <t>SLN22</t>
  </si>
  <si>
    <t>SLN21</t>
  </si>
  <si>
    <t>SLN20</t>
  </si>
  <si>
    <t>SLN19</t>
  </si>
  <si>
    <t>SLN18</t>
  </si>
  <si>
    <t>SLN17</t>
  </si>
  <si>
    <t>SLN16</t>
  </si>
  <si>
    <t>SLN15</t>
  </si>
  <si>
    <t>SLN14</t>
  </si>
  <si>
    <t>SLN13</t>
  </si>
  <si>
    <t>SLN12</t>
  </si>
  <si>
    <t>SLN11</t>
  </si>
  <si>
    <t>SLN10</t>
  </si>
  <si>
    <t>SLN9</t>
  </si>
  <si>
    <t>SLN8</t>
  </si>
  <si>
    <t>SLN7</t>
  </si>
  <si>
    <t>SLN6</t>
  </si>
  <si>
    <t>SLN5</t>
  </si>
  <si>
    <t>SLN4</t>
  </si>
  <si>
    <t>SLN3</t>
  </si>
  <si>
    <t>SLN2</t>
  </si>
  <si>
    <t>SLN1</t>
  </si>
  <si>
    <t>Depreciation - Shadow RAV transfers</t>
  </si>
  <si>
    <t>Partial year</t>
  </si>
  <si>
    <t>Depreciation - RAV additions</t>
  </si>
  <si>
    <t>Year</t>
  </si>
  <si>
    <t>Account</t>
  </si>
  <si>
    <t>RAV Addition</t>
  </si>
  <si>
    <t>Depreciation from Shadow RAV build up</t>
  </si>
  <si>
    <t>Note: Depreciation profiles are currently selected automatically based on a default straight line profile to the end of the operational period. There is the option to select a unique depreciation profile for each year of RAV additions by overriding the default formula.</t>
  </si>
  <si>
    <t>Transfers from Shadow RAV</t>
  </si>
  <si>
    <t>Accounting period end:</t>
  </si>
  <si>
    <t>Depreciation from RAV additions</t>
  </si>
  <si>
    <t>RAV addition</t>
  </si>
  <si>
    <t>Total depreciation</t>
  </si>
  <si>
    <t xml:space="preserve">Expenditure </t>
  </si>
  <si>
    <t>Note: This table shows the relevant capex, opex and devex of CO2 T&amp;S licensees after taking account of any relevant extant cost sharing incentives, which is calculated before being input into the PCFM.</t>
  </si>
  <si>
    <t>CMOt</t>
  </si>
  <si>
    <t>Non-Corrective measures Opex</t>
  </si>
  <si>
    <t>NCMOt</t>
  </si>
  <si>
    <t>CMCt</t>
  </si>
  <si>
    <t>Non corrective measures - Capex</t>
  </si>
  <si>
    <t>NCMCt</t>
  </si>
  <si>
    <r>
      <t>ODUA</t>
    </r>
    <r>
      <rPr>
        <i/>
        <vertAlign val="subscript"/>
        <sz val="10"/>
        <color theme="1"/>
        <rFont val="Gill Sans MT"/>
        <family val="2"/>
      </rPr>
      <t>t</t>
    </r>
  </si>
  <si>
    <r>
      <t>AODC</t>
    </r>
    <r>
      <rPr>
        <i/>
        <vertAlign val="subscript"/>
        <sz val="10"/>
        <color theme="1"/>
        <rFont val="Gill Sans MT"/>
        <family val="2"/>
      </rPr>
      <t>t</t>
    </r>
  </si>
  <si>
    <t>EDA UIOLIAt</t>
  </si>
  <si>
    <t xml:space="preserve">Other financial costs </t>
  </si>
  <si>
    <t xml:space="preserve">Pass through costs </t>
  </si>
  <si>
    <t xml:space="preserve">Disposals </t>
  </si>
  <si>
    <t>RAV additions</t>
  </si>
  <si>
    <t>SRAV additions (construction)</t>
  </si>
  <si>
    <t>Note: The licence contains several self referential formulae (eg DF = ADF), these are not included for brevity given they do not materially change the calculation of any key licence variables. Per the licence, the acronym for SRCOI defines both the shadow RAV capex and opex *construction* incentive, and the shadow RAV capex and opex *commissioning* incentive. These will be summed and input as a value from the RIGs</t>
  </si>
  <si>
    <t>Note: When the partial year allocation is switched to "Operations", then all expenditure summarised in the transition year to operations, is allocated to the operations phase. When the partial year allocation is switched to "Apportion" the expeniture is apportioned to the pre-PCR and operations phase. When the partial year allocation is switched to "Pre-PCR" the expenditure is allocated to the pre-PCR phase.</t>
  </si>
  <si>
    <t>SRAV capex and opex</t>
  </si>
  <si>
    <r>
      <t>SRAVCO</t>
    </r>
    <r>
      <rPr>
        <i/>
        <vertAlign val="subscript"/>
        <sz val="10"/>
        <color theme="1"/>
        <rFont val="Gill Sans MT"/>
        <family val="2"/>
      </rPr>
      <t>t</t>
    </r>
  </si>
  <si>
    <t>SRAV capex and opex incentive</t>
  </si>
  <si>
    <r>
      <t>SRCOI</t>
    </r>
    <r>
      <rPr>
        <i/>
        <vertAlign val="subscript"/>
        <sz val="10"/>
        <color theme="1"/>
        <rFont val="Gill Sans MT"/>
        <family val="2"/>
      </rPr>
      <t>t</t>
    </r>
  </si>
  <si>
    <r>
      <t>RUAV</t>
    </r>
    <r>
      <rPr>
        <i/>
        <vertAlign val="subscript"/>
        <sz val="10"/>
        <color theme="1"/>
        <rFont val="Gill Sans MT"/>
        <family val="2"/>
      </rPr>
      <t>t</t>
    </r>
  </si>
  <si>
    <t>Ongoing devex</t>
  </si>
  <si>
    <r>
      <t>OD</t>
    </r>
    <r>
      <rPr>
        <i/>
        <vertAlign val="subscript"/>
        <sz val="10"/>
        <color theme="1"/>
        <rFont val="Gill Sans MT"/>
        <family val="2"/>
      </rPr>
      <t>t</t>
    </r>
  </si>
  <si>
    <t>Debt Fees</t>
  </si>
  <si>
    <r>
      <t>DF</t>
    </r>
    <r>
      <rPr>
        <i/>
        <vertAlign val="subscript"/>
        <sz val="10"/>
        <color theme="1"/>
        <rFont val="Gill Sans MT"/>
        <family val="2"/>
      </rPr>
      <t>t</t>
    </r>
  </si>
  <si>
    <r>
      <t>PTC</t>
    </r>
    <r>
      <rPr>
        <i/>
        <vertAlign val="subscript"/>
        <sz val="10"/>
        <color theme="1"/>
        <rFont val="Gill Sans MT"/>
        <family val="2"/>
      </rPr>
      <t>t</t>
    </r>
  </si>
  <si>
    <r>
      <t>Dis</t>
    </r>
    <r>
      <rPr>
        <i/>
        <vertAlign val="subscript"/>
        <sz val="10"/>
        <color theme="1"/>
        <rFont val="Gill Sans MT"/>
        <family val="2"/>
      </rPr>
      <t>t</t>
    </r>
  </si>
  <si>
    <t>SRAV additions (commissioning)</t>
  </si>
  <si>
    <t>Note: TSRAV is calculated on the RAV schedule</t>
  </si>
  <si>
    <t>Proportion operation</t>
  </si>
  <si>
    <r>
      <t>OC</t>
    </r>
    <r>
      <rPr>
        <i/>
        <vertAlign val="subscript"/>
        <sz val="10"/>
        <color theme="1"/>
        <rFont val="Gill Sans MT"/>
        <family val="2"/>
      </rPr>
      <t>t</t>
    </r>
  </si>
  <si>
    <t>CM Capex</t>
  </si>
  <si>
    <r>
      <t>CMC</t>
    </r>
    <r>
      <rPr>
        <i/>
        <vertAlign val="subscript"/>
        <sz val="10"/>
        <color theme="1"/>
        <rFont val="Gill Sans MT"/>
        <family val="2"/>
      </rPr>
      <t>t</t>
    </r>
  </si>
  <si>
    <t>Non-CM Capex</t>
  </si>
  <si>
    <r>
      <t>NCMC</t>
    </r>
    <r>
      <rPr>
        <i/>
        <vertAlign val="subscript"/>
        <sz val="10"/>
        <color theme="1"/>
        <rFont val="Gill Sans MT"/>
        <family val="2"/>
      </rPr>
      <t>t</t>
    </r>
  </si>
  <si>
    <t>Opex post construction and commissioning</t>
  </si>
  <si>
    <t>Note: When the partial year allocation is switched to "Operations", then all opex expenditure summarised in the transition year to operations, is allocated to the operations phase. When the partial year allocation is switched to "Apportion" the opex expeniture is apportioned to the pre-PCR and operations phase. When the partial year allocation is switched to "Pre-PCR" the opex expenditure is allocated to the pre-PCR phase.</t>
  </si>
  <si>
    <t>Opex allowance</t>
  </si>
  <si>
    <r>
      <t>OA</t>
    </r>
    <r>
      <rPr>
        <i/>
        <vertAlign val="subscript"/>
        <sz val="10"/>
        <color theme="1"/>
        <rFont val="Gill Sans MT"/>
        <family val="2"/>
      </rPr>
      <t>t</t>
    </r>
  </si>
  <si>
    <t>Opex [Accounting]</t>
  </si>
  <si>
    <t>Day1 SRAV</t>
  </si>
  <si>
    <t>Total check:</t>
  </si>
  <si>
    <t>Opex check:</t>
  </si>
  <si>
    <t>OD check:</t>
  </si>
  <si>
    <t>PTC check:</t>
  </si>
  <si>
    <t>Dis check:</t>
  </si>
  <si>
    <t>Partial Year Checks</t>
  </si>
  <si>
    <t>SRAV Allocation Check</t>
  </si>
  <si>
    <t>Expenditure</t>
  </si>
  <si>
    <t>Cost</t>
  </si>
  <si>
    <t>Pre-licence award Devex + debt fees</t>
  </si>
  <si>
    <r>
      <t>SRAV</t>
    </r>
    <r>
      <rPr>
        <i/>
        <vertAlign val="subscript"/>
        <sz val="10"/>
        <color theme="1"/>
        <rFont val="Gill Sans MT"/>
        <family val="2"/>
      </rPr>
      <t>day1</t>
    </r>
  </si>
  <si>
    <t>Shadow RAV (Construction)</t>
  </si>
  <si>
    <t>Note: the opening shadow RAV in each year includes previous years additions and RDC.</t>
  </si>
  <si>
    <t>Opening Shadow RAV</t>
  </si>
  <si>
    <t>Day 1 Shadow RAV</t>
  </si>
  <si>
    <t>SRAV Additions</t>
  </si>
  <si>
    <r>
      <t>SRA</t>
    </r>
    <r>
      <rPr>
        <i/>
        <vertAlign val="subscript"/>
        <sz val="10"/>
        <color theme="1"/>
        <rFont val="Gill Sans MT"/>
        <family val="2"/>
      </rPr>
      <t>t</t>
    </r>
  </si>
  <si>
    <t>Closing Shadow RAV before RDC</t>
  </si>
  <si>
    <t>Return during construction (construction)</t>
  </si>
  <si>
    <r>
      <t>RDC</t>
    </r>
    <r>
      <rPr>
        <i/>
        <vertAlign val="subscript"/>
        <sz val="10"/>
        <color theme="1"/>
        <rFont val="Gill Sans MT"/>
        <family val="2"/>
      </rPr>
      <t>t</t>
    </r>
  </si>
  <si>
    <t>Transfers to SRAV commissioning</t>
  </si>
  <si>
    <r>
      <t>Day1 RAV + TSRAV</t>
    </r>
    <r>
      <rPr>
        <i/>
        <vertAlign val="subscript"/>
        <sz val="10"/>
        <color theme="1"/>
        <rFont val="Gill Sans MT"/>
        <family val="2"/>
      </rPr>
      <t>t</t>
    </r>
  </si>
  <si>
    <t>Closing Shadow RAV after RDC</t>
  </si>
  <si>
    <r>
      <t>CSRAV</t>
    </r>
    <r>
      <rPr>
        <i/>
        <vertAlign val="subscript"/>
        <sz val="10"/>
        <color theme="1"/>
        <rFont val="Gill Sans MT"/>
        <family val="2"/>
      </rPr>
      <t>t</t>
    </r>
  </si>
  <si>
    <t>Shadow RAV (Commissioning)</t>
  </si>
  <si>
    <t>Transfers to SRAV (commissioning)</t>
  </si>
  <si>
    <t>Return during construction (commissioning)</t>
  </si>
  <si>
    <t>Transfers to RAV</t>
  </si>
  <si>
    <r>
      <t>TSRAV</t>
    </r>
    <r>
      <rPr>
        <i/>
        <vertAlign val="subscript"/>
        <sz val="10"/>
        <color theme="1"/>
        <rFont val="Gill Sans MT"/>
        <family val="2"/>
      </rPr>
      <t>t</t>
    </r>
  </si>
  <si>
    <t>Note: the opening RAV in each year includes the net of previous years additions and depreciation.</t>
  </si>
  <si>
    <t>Opening RAV</t>
  </si>
  <si>
    <t>Day 1 RAV + Shadow RAV transfers</t>
  </si>
  <si>
    <t>RAV Additions</t>
  </si>
  <si>
    <r>
      <t>RA</t>
    </r>
    <r>
      <rPr>
        <i/>
        <vertAlign val="subscript"/>
        <sz val="10"/>
        <color theme="1"/>
        <rFont val="Gill Sans MT"/>
        <family val="2"/>
      </rPr>
      <t>t</t>
    </r>
  </si>
  <si>
    <r>
      <t>PComRA</t>
    </r>
    <r>
      <rPr>
        <i/>
        <vertAlign val="subscript"/>
        <sz val="10"/>
        <color theme="1"/>
        <rFont val="Gill Sans MT"/>
        <family val="2"/>
      </rPr>
      <t>t</t>
    </r>
  </si>
  <si>
    <r>
      <t>OCI</t>
    </r>
    <r>
      <rPr>
        <i/>
        <vertAlign val="subscript"/>
        <sz val="10"/>
        <color theme="1"/>
        <rFont val="Gill Sans MT"/>
        <family val="2"/>
      </rPr>
      <t>t</t>
    </r>
  </si>
  <si>
    <r>
      <t>CMCI</t>
    </r>
    <r>
      <rPr>
        <i/>
        <vertAlign val="subscript"/>
        <sz val="10"/>
        <color theme="1"/>
        <rFont val="Gill Sans MT"/>
        <family val="2"/>
      </rPr>
      <t>t</t>
    </r>
  </si>
  <si>
    <r>
      <t>NCMCI</t>
    </r>
    <r>
      <rPr>
        <i/>
        <vertAlign val="subscript"/>
        <sz val="10"/>
        <color theme="1"/>
        <rFont val="Gill Sans MT"/>
        <family val="2"/>
      </rPr>
      <t>t</t>
    </r>
  </si>
  <si>
    <r>
      <t>Depr</t>
    </r>
    <r>
      <rPr>
        <i/>
        <vertAlign val="subscript"/>
        <sz val="10"/>
        <color theme="1"/>
        <rFont val="Gill Sans MT"/>
        <family val="2"/>
      </rPr>
      <t>t</t>
    </r>
  </si>
  <si>
    <t>Closing RAV</t>
  </si>
  <si>
    <r>
      <t>CRAV</t>
    </r>
    <r>
      <rPr>
        <i/>
        <vertAlign val="subscript"/>
        <sz val="10"/>
        <color theme="1"/>
        <rFont val="Gill Sans MT"/>
        <family val="2"/>
      </rPr>
      <t>t</t>
    </r>
  </si>
  <si>
    <t>Return</t>
  </si>
  <si>
    <t>WACC</t>
  </si>
  <si>
    <t>Regulatory WACC (construction)</t>
  </si>
  <si>
    <t>Regulatory WACC (commissioning)</t>
  </si>
  <si>
    <t>Regulatory WACC (operations)</t>
  </si>
  <si>
    <r>
      <t>PostCODWACC</t>
    </r>
    <r>
      <rPr>
        <i/>
        <vertAlign val="subscript"/>
        <sz val="10"/>
        <color theme="1"/>
        <rFont val="Gill Sans MT"/>
        <family val="2"/>
      </rPr>
      <t>t</t>
    </r>
  </si>
  <si>
    <t>Return during construction (construction phase)</t>
  </si>
  <si>
    <t>Opening Shadow RAV (including pre-FID Devex and prior years RDC, where relevant)</t>
  </si>
  <si>
    <t>Shadow RAV additions (excluding FID)</t>
  </si>
  <si>
    <t>Shadow RAV additions (excluding FID, discounted)</t>
  </si>
  <si>
    <t>Opening Shadow RAV plus average discounted additions</t>
  </si>
  <si>
    <t xml:space="preserve">Return during commissioning </t>
  </si>
  <si>
    <t>Return during commissioning</t>
  </si>
  <si>
    <t>Return during operations</t>
  </si>
  <si>
    <r>
      <rPr>
        <i/>
        <sz val="10"/>
        <rFont val="Gill Sans MT"/>
        <family val="2"/>
      </rPr>
      <t>Note: The "Return base" is calculated such that the net present value of the stream of depreciation and return flowing from a RAV addition is equal to the present value of the addition itself.</t>
    </r>
  </si>
  <si>
    <t>RAV bf</t>
  </si>
  <si>
    <t>RAV at COD</t>
  </si>
  <si>
    <t>Closing RAV (Charging year t-1)</t>
  </si>
  <si>
    <t>Closing RAV (Charging year t)</t>
  </si>
  <si>
    <t>Discount factor</t>
  </si>
  <si>
    <t>Discounted closing RAV</t>
  </si>
  <si>
    <r>
      <t>DCRAV</t>
    </r>
    <r>
      <rPr>
        <i/>
        <vertAlign val="subscript"/>
        <sz val="10"/>
        <color theme="1"/>
        <rFont val="Gill Sans MT"/>
        <family val="2"/>
      </rPr>
      <t>t</t>
    </r>
  </si>
  <si>
    <t>NPV-neutral RAV return base</t>
  </si>
  <si>
    <r>
      <t>NNRAV</t>
    </r>
    <r>
      <rPr>
        <i/>
        <vertAlign val="subscript"/>
        <sz val="10"/>
        <color theme="1"/>
        <rFont val="Gill Sans MT"/>
        <family val="2"/>
      </rPr>
      <t>t</t>
    </r>
  </si>
  <si>
    <r>
      <t>ROC</t>
    </r>
    <r>
      <rPr>
        <i/>
        <vertAlign val="subscript"/>
        <sz val="10"/>
        <color theme="1"/>
        <rFont val="Gill Sans MT"/>
        <family val="2"/>
      </rPr>
      <t>t</t>
    </r>
  </si>
  <si>
    <t>Net debt</t>
  </si>
  <si>
    <t>Opening balance brought forward (before equity issuance)</t>
  </si>
  <si>
    <t>Equity issuance</t>
  </si>
  <si>
    <t>Less dividends/equity payout</t>
  </si>
  <si>
    <t>Opening net debt (after equity issuance)</t>
  </si>
  <si>
    <t>Add calculated revenue (before tax)</t>
  </si>
  <si>
    <t>Less actual expenditure</t>
  </si>
  <si>
    <t>Less pass-through expenditure</t>
  </si>
  <si>
    <t>Less decommissioning contribution</t>
  </si>
  <si>
    <t>Less dividends</t>
  </si>
  <si>
    <t>Closing net debt (before tax and interest)</t>
  </si>
  <si>
    <t>Less debt fees (post-FID, pre-COD)</t>
  </si>
  <si>
    <t>Less net interest paid (excluding principal inflation accretion)</t>
  </si>
  <si>
    <t>Less net interest paid (principal inflation accretion)</t>
  </si>
  <si>
    <t>Add tax allowance</t>
  </si>
  <si>
    <t>Less tax paid</t>
  </si>
  <si>
    <t>Closing balance</t>
  </si>
  <si>
    <t>Regearing</t>
  </si>
  <si>
    <t>Note: the profile of equity injections is currently undecided. We have assumed a profile based on notional gearing.</t>
  </si>
  <si>
    <t xml:space="preserve">Note: If opening overall gearing exceeds its target level beyond a given threshold, an equity issuance is triggered, bringing opening gearing back to its target level. </t>
  </si>
  <si>
    <t>Opening net debt (before equity issuance)</t>
  </si>
  <si>
    <t>Opening RAV (including shadow RAV)</t>
  </si>
  <si>
    <t>Gearing at start of year (before equity issuance)</t>
  </si>
  <si>
    <t>Target gearing for equity issuance</t>
  </si>
  <si>
    <t>Difference to target gearing</t>
  </si>
  <si>
    <t>Threshold deviation above target level</t>
  </si>
  <si>
    <t>Equity issuance if threshold met</t>
  </si>
  <si>
    <t>text</t>
  </si>
  <si>
    <t>Equity payout</t>
  </si>
  <si>
    <t>Gearing at start of year (after equity issuance)</t>
  </si>
  <si>
    <t>Closing gearing</t>
  </si>
  <si>
    <t>Financing costs</t>
  </si>
  <si>
    <t>Average net debt</t>
  </si>
  <si>
    <t>Opening net debt</t>
  </si>
  <si>
    <t>Closing net debt (before interest and tax)</t>
  </si>
  <si>
    <t>Index-linked debt as a proportion of total debt</t>
  </si>
  <si>
    <t>Fixed rate debt</t>
  </si>
  <si>
    <t>Fixed rate interest</t>
  </si>
  <si>
    <t>Note: The long-term inflation forecast is used to calculte a nominal cost of debt, aligning to RIIO-2 methodology.</t>
  </si>
  <si>
    <t>Cost of Debt (real)</t>
  </si>
  <si>
    <t>CPIH long-term forecast</t>
  </si>
  <si>
    <t>Cost of Debt (fixed rate)</t>
  </si>
  <si>
    <t>% nominal</t>
  </si>
  <si>
    <t>Index-linked interest</t>
  </si>
  <si>
    <t>Forecast debt inflation</t>
  </si>
  <si>
    <t>Cost of Debt (index-linked)</t>
  </si>
  <si>
    <t>Principal inflation accretion on index-linked debt</t>
  </si>
  <si>
    <t>Dividends</t>
  </si>
  <si>
    <t>Note: 3% assumption is latest RIIO-2 policy.</t>
  </si>
  <si>
    <t>Equity RAV</t>
  </si>
  <si>
    <t>Notional dividends</t>
  </si>
  <si>
    <t>Tax pool allocation</t>
  </si>
  <si>
    <t>Actual expenditure</t>
  </si>
  <si>
    <t>Non-Corrective measure - opex</t>
  </si>
  <si>
    <t>Total opex</t>
  </si>
  <si>
    <t>Initial capex</t>
  </si>
  <si>
    <t>Corrective measure - capex</t>
  </si>
  <si>
    <t>Non-Corrective measure - capex</t>
  </si>
  <si>
    <t>Total capex</t>
  </si>
  <si>
    <t>Pre-licence award devex</t>
  </si>
  <si>
    <t>Pre-licence award debt fees</t>
  </si>
  <si>
    <t>Ongoing Devex</t>
  </si>
  <si>
    <t>Total devex</t>
  </si>
  <si>
    <t>Construction tax pool</t>
  </si>
  <si>
    <t xml:space="preserve">Note: Transfer to tax depreciation pools when assets come into use (using move from SRAV to RAV). </t>
  </si>
  <si>
    <t>Capex transfer year</t>
  </si>
  <si>
    <t>Less debt fees</t>
  </si>
  <si>
    <t>Total transfer to depreciation pool</t>
  </si>
  <si>
    <t>General pool additions</t>
  </si>
  <si>
    <t>Special Rate pool additions</t>
  </si>
  <si>
    <t>Structures and Buildings pool additions</t>
  </si>
  <si>
    <t>Revenue pool additions</t>
  </si>
  <si>
    <t>Non-qualifying expenditure</t>
  </si>
  <si>
    <t>Capital allowance</t>
  </si>
  <si>
    <t>General pool</t>
  </si>
  <si>
    <t>Capital allowance rate</t>
  </si>
  <si>
    <t>First year allowance % disclaim</t>
  </si>
  <si>
    <t>Opening balance brought forward</t>
  </si>
  <si>
    <t>Revisions</t>
  </si>
  <si>
    <t>Capex additions</t>
  </si>
  <si>
    <t>Tax book value pre-depreciation</t>
  </si>
  <si>
    <t>Tax depreciation (First Year Allowances)</t>
  </si>
  <si>
    <t>Capital allowance (reducing balance)</t>
  </si>
  <si>
    <t>Tax depreciation (balancing allowance)</t>
  </si>
  <si>
    <t>Closing balance carried forward</t>
  </si>
  <si>
    <t>Special Rate pool</t>
  </si>
  <si>
    <t>Structures and Buildings pool</t>
  </si>
  <si>
    <t>Tax depreciation bf</t>
  </si>
  <si>
    <t>Tax depreciation - additions</t>
  </si>
  <si>
    <t>Less fully depreciatied</t>
  </si>
  <si>
    <t>Tax depreciation for current period</t>
  </si>
  <si>
    <t>Additions</t>
  </si>
  <si>
    <t>Capital allowance (straight line)</t>
  </si>
  <si>
    <t>Total capital allowances</t>
  </si>
  <si>
    <t>Debt fees (in SRAV)</t>
  </si>
  <si>
    <t>Note: the amortisation of debt fees is calculated as a positive value, which is then deducted from the allowable dedcuctable interest calculation for the purpose of calculating the corporate tax liability.</t>
  </si>
  <si>
    <t>Operating year</t>
  </si>
  <si>
    <t>Debt fee amortisation</t>
  </si>
  <si>
    <t>Note: the calculation and treatment of the tax clawback is currently under review.</t>
  </si>
  <si>
    <t>Tax base</t>
  </si>
  <si>
    <t>Note: We have not yet included a deductable allowance for decommissioning expense. This assumption is pending tax advice</t>
  </si>
  <si>
    <t>Note: We have assumed that there is no de minimis threshold for a corporate interest restriction. We have chosen to follow precedent set by methodology taken by the RIIO-2 price control.</t>
  </si>
  <si>
    <t>Less allowable deductible interest</t>
  </si>
  <si>
    <t>Less opex</t>
  </si>
  <si>
    <t>Less revenue pool additions</t>
  </si>
  <si>
    <t>Less capital allowances</t>
  </si>
  <si>
    <t>Profits attributable to income tax (before losses)</t>
  </si>
  <si>
    <t>Tax loss</t>
  </si>
  <si>
    <t>Note: We have assumed 50% use of losses in each year following the commencement of trade. We have also assumed a de minimis threshold for which losses in excess of 5M can be offset. We note this is different from the modelling assumption used in the DESNZ Financial Model and we will align to the agreed tax policy when it is finalised.</t>
  </si>
  <si>
    <t>Note: we currently assume no taxable profits until operations. This is an assumption pending tax advice.</t>
  </si>
  <si>
    <t>Note: The model assumes terminal loss review but this is subject to tax review.</t>
  </si>
  <si>
    <t>Tax rate (gross up factor)</t>
  </si>
  <si>
    <t>Estimated tax allowance based on max use of losses as % regulatory taxable profit</t>
  </si>
  <si>
    <t>Regulatory taxable profit before tax allowance</t>
  </si>
  <si>
    <t>Estimated tax allowance</t>
  </si>
  <si>
    <t>Estimated regulatory profit for tax relief</t>
  </si>
  <si>
    <t>Profits eligible for loss relief - allowance</t>
  </si>
  <si>
    <t>p.a</t>
  </si>
  <si>
    <t>Profits eligible for loss relief - excess</t>
  </si>
  <si>
    <t>Profits eligible for loss relief</t>
  </si>
  <si>
    <t>Taxable losses brought forward</t>
  </si>
  <si>
    <t>In-year taxable loss</t>
  </si>
  <si>
    <t>Contributions to losses from tax clawback</t>
  </si>
  <si>
    <t>Adjustments to losses from tax trigger</t>
  </si>
  <si>
    <t>Profits used to offset outstanding loss</t>
  </si>
  <si>
    <t>Terminal loss relief</t>
  </si>
  <si>
    <t>Balance carried forward</t>
  </si>
  <si>
    <t>Profits attributable to income tax (after losses)</t>
  </si>
  <si>
    <t>Taxable profit (loss)</t>
  </si>
  <si>
    <t>Corporation tax charge after losses</t>
  </si>
  <si>
    <t>Grossing up factor for tax on tax charge after loss</t>
  </si>
  <si>
    <r>
      <t>TAX</t>
    </r>
    <r>
      <rPr>
        <vertAlign val="subscript"/>
        <sz val="10"/>
        <color theme="1"/>
        <rFont val="Gill Sans MT"/>
        <family val="2"/>
      </rPr>
      <t>t</t>
    </r>
  </si>
  <si>
    <t>Tax paid</t>
  </si>
  <si>
    <t>Profits attributable to corporation tax</t>
  </si>
  <si>
    <t>Tax losses</t>
  </si>
  <si>
    <t>Regulatory profit for tax relief (including tax allowance)</t>
  </si>
  <si>
    <t>Corporation tax paid after losses</t>
  </si>
  <si>
    <t>Tax clawback</t>
  </si>
  <si>
    <t>Closing SRAV + RAV</t>
  </si>
  <si>
    <t>Actual gearing</t>
  </si>
  <si>
    <t>Notional gearing for tax clawback</t>
  </si>
  <si>
    <t>Interest costs</t>
  </si>
  <si>
    <t xml:space="preserve">Actual tax deductible net interest costs </t>
  </si>
  <si>
    <t>Notional interest costs</t>
  </si>
  <si>
    <t>Tax clawback applies</t>
  </si>
  <si>
    <t>Positive benefit for tax clawback</t>
  </si>
  <si>
    <t>Tax trigger</t>
  </si>
  <si>
    <t>Tax trigger deadband</t>
  </si>
  <si>
    <t>Base revenue</t>
  </si>
  <si>
    <t>% change in corporation tax</t>
  </si>
  <si>
    <t>% of revenue</t>
  </si>
  <si>
    <t>Tax trigger adjustment</t>
  </si>
  <si>
    <t>Tax liability - tax trigger events</t>
  </si>
  <si>
    <t>Deadband passed</t>
  </si>
  <si>
    <t>Tax trigger deadband value applied</t>
  </si>
  <si>
    <t>Adjustment to losses</t>
  </si>
  <si>
    <t>Profit impact of tax trigger</t>
  </si>
  <si>
    <t>Outstanding taxable losses (before tax trigger)</t>
  </si>
  <si>
    <t>Taxable losses outstanding?</t>
  </si>
  <si>
    <t>Profit impact of tax trigger &gt; outstanding taxable losses?</t>
  </si>
  <si>
    <t>Adjustment to losses from tax trigger</t>
  </si>
  <si>
    <t>Availability incentive</t>
  </si>
  <si>
    <t>Note: the availability target and the licensees actual availability is an input to this model.</t>
  </si>
  <si>
    <t>Return on regulated equity</t>
  </si>
  <si>
    <t>Cost of equity (post COD)</t>
  </si>
  <si>
    <t>WACC (post COD)</t>
  </si>
  <si>
    <t>Regulated return on equity</t>
  </si>
  <si>
    <r>
      <t>RROE</t>
    </r>
    <r>
      <rPr>
        <i/>
        <vertAlign val="subscript"/>
        <sz val="10"/>
        <color theme="1"/>
        <rFont val="Gill Sans MT"/>
        <family val="2"/>
      </rPr>
      <t>t</t>
    </r>
  </si>
  <si>
    <t>Note: the availability adjustment is performed in row 49 and row 50, which respectively calculates the positive and negative adjustments. Where there is a positive adjustment calculated in row 50, the negative adjustment in row 49 must be equal to zero. These two rows are then summarised in row 52.</t>
  </si>
  <si>
    <t>1-Adjustment factor</t>
  </si>
  <si>
    <r>
      <t>(1 - AF</t>
    </r>
    <r>
      <rPr>
        <i/>
        <vertAlign val="subscript"/>
        <sz val="10"/>
        <color theme="1"/>
        <rFont val="Gill Sans MT"/>
        <family val="2"/>
      </rPr>
      <t>t</t>
    </r>
    <r>
      <rPr>
        <i/>
        <sz val="10"/>
        <color theme="1"/>
        <rFont val="Gill Sans MT"/>
        <family val="2"/>
      </rPr>
      <t>)</t>
    </r>
  </si>
  <si>
    <r>
      <t>AFl</t>
    </r>
    <r>
      <rPr>
        <i/>
        <vertAlign val="subscript"/>
        <sz val="10"/>
        <color theme="1"/>
        <rFont val="Gill Sans MT"/>
        <family val="2"/>
      </rPr>
      <t>t</t>
    </r>
  </si>
  <si>
    <r>
      <t>AC</t>
    </r>
    <r>
      <rPr>
        <i/>
        <vertAlign val="subscript"/>
        <sz val="10"/>
        <color theme="1"/>
        <rFont val="Gill Sans MT"/>
        <family val="2"/>
      </rPr>
      <t>t</t>
    </r>
  </si>
  <si>
    <t>Max deduction</t>
  </si>
  <si>
    <t>Max reward</t>
  </si>
  <si>
    <t>Negative availability adjustment (capped)</t>
  </si>
  <si>
    <t>Positive availability adjustment (capped)</t>
  </si>
  <si>
    <t>Availability adjustment</t>
  </si>
  <si>
    <r>
      <t>AA</t>
    </r>
    <r>
      <rPr>
        <i/>
        <vertAlign val="subscript"/>
        <sz val="10"/>
        <color theme="1"/>
        <rFont val="Gill Sans MT"/>
        <family val="2"/>
      </rPr>
      <t>t-2</t>
    </r>
  </si>
  <si>
    <r>
      <t>AA</t>
    </r>
    <r>
      <rPr>
        <i/>
        <vertAlign val="subscript"/>
        <sz val="10"/>
        <color theme="1"/>
        <rFont val="Gill Sans MT"/>
        <family val="2"/>
      </rPr>
      <t>t</t>
    </r>
  </si>
  <si>
    <t>Totals</t>
  </si>
  <si>
    <t>Note: The model check in row 44 returns a false error in the first two years of operation because there is no allowed revenue calculated during the operational phase becase there are no inputs in the PCFM. This will reverse when the model is populated with values reflecting the track 1 licensees.</t>
  </si>
  <si>
    <r>
      <t>Dep</t>
    </r>
    <r>
      <rPr>
        <i/>
        <vertAlign val="subscript"/>
        <sz val="10"/>
        <color theme="1"/>
        <rFont val="Gill Sans MT"/>
        <family val="2"/>
      </rPr>
      <t>t</t>
    </r>
  </si>
  <si>
    <r>
      <t>Opex</t>
    </r>
    <r>
      <rPr>
        <i/>
        <vertAlign val="subscript"/>
        <sz val="10"/>
        <color theme="1"/>
        <rFont val="Gill Sans MT"/>
        <family val="2"/>
      </rPr>
      <t>t</t>
    </r>
  </si>
  <si>
    <t>Opex incentive</t>
  </si>
  <si>
    <r>
      <t>OI</t>
    </r>
    <r>
      <rPr>
        <i/>
        <vertAlign val="subscript"/>
        <sz val="10"/>
        <color theme="1"/>
        <rFont val="Gill Sans MT"/>
        <family val="2"/>
      </rPr>
      <t>t</t>
    </r>
  </si>
  <si>
    <t>ETS</t>
  </si>
  <si>
    <r>
      <t>ETS</t>
    </r>
    <r>
      <rPr>
        <i/>
        <vertAlign val="subscript"/>
        <sz val="10"/>
        <color theme="1"/>
        <rFont val="Gill Sans MT"/>
        <family val="2"/>
      </rPr>
      <t>t</t>
    </r>
  </si>
  <si>
    <t>Pass-through costs</t>
  </si>
  <si>
    <r>
      <t>Decom</t>
    </r>
    <r>
      <rPr>
        <i/>
        <vertAlign val="subscript"/>
        <sz val="10"/>
        <color theme="1"/>
        <rFont val="Gill Sans MT"/>
        <family val="2"/>
      </rPr>
      <t>t</t>
    </r>
  </si>
  <si>
    <t>CM Opex</t>
  </si>
  <si>
    <r>
      <t>CMO</t>
    </r>
    <r>
      <rPr>
        <i/>
        <vertAlign val="subscript"/>
        <sz val="10"/>
        <color theme="1"/>
        <rFont val="Gill Sans MT"/>
        <family val="2"/>
      </rPr>
      <t>t</t>
    </r>
  </si>
  <si>
    <t>Non-CM Opex</t>
  </si>
  <si>
    <r>
      <t>NCMO</t>
    </r>
    <r>
      <rPr>
        <i/>
        <vertAlign val="subscript"/>
        <sz val="10"/>
        <color theme="1"/>
        <rFont val="Gill Sans MT"/>
        <family val="2"/>
      </rPr>
      <t>t</t>
    </r>
  </si>
  <si>
    <r>
      <t>CMOI</t>
    </r>
    <r>
      <rPr>
        <i/>
        <vertAlign val="subscript"/>
        <sz val="10"/>
        <color theme="1"/>
        <rFont val="Gill Sans MT"/>
        <family val="2"/>
      </rPr>
      <t>t</t>
    </r>
  </si>
  <si>
    <r>
      <t>NCMOI</t>
    </r>
    <r>
      <rPr>
        <i/>
        <vertAlign val="subscript"/>
        <sz val="10"/>
        <color theme="1"/>
        <rFont val="Gill Sans MT"/>
        <family val="2"/>
      </rPr>
      <t>t</t>
    </r>
  </si>
  <si>
    <t>Base revenue (before tax)</t>
  </si>
  <si>
    <t>Calculated tax allowance</t>
  </si>
  <si>
    <r>
      <t>TAX</t>
    </r>
    <r>
      <rPr>
        <i/>
        <vertAlign val="subscript"/>
        <sz val="10"/>
        <color theme="1"/>
        <rFont val="Gill Sans MT"/>
        <family val="2"/>
      </rPr>
      <t>t</t>
    </r>
  </si>
  <si>
    <t>Calculated revenue</t>
  </si>
  <si>
    <r>
      <t>CR</t>
    </r>
    <r>
      <rPr>
        <i/>
        <vertAlign val="subscript"/>
        <sz val="10"/>
        <color theme="1"/>
        <rFont val="Gill Sans MT"/>
        <family val="2"/>
      </rPr>
      <t>t</t>
    </r>
  </si>
  <si>
    <t>Price convertion factor</t>
  </si>
  <si>
    <t>Nominal revenue</t>
  </si>
  <si>
    <r>
      <t>CR</t>
    </r>
    <r>
      <rPr>
        <vertAlign val="subscript"/>
        <sz val="10"/>
        <rFont val="Gill Sans MT"/>
        <family val="2"/>
      </rPr>
      <t>t</t>
    </r>
    <r>
      <rPr>
        <sz val="10"/>
        <rFont val="Gill Sans MT"/>
        <family val="2"/>
      </rPr>
      <t xml:space="preserve"> * Pi</t>
    </r>
    <r>
      <rPr>
        <vertAlign val="subscript"/>
        <sz val="10"/>
        <rFont val="Gill Sans MT"/>
        <family val="2"/>
      </rPr>
      <t>t</t>
    </r>
  </si>
  <si>
    <t>Allowed revenue</t>
  </si>
  <si>
    <t>K correction factor</t>
  </si>
  <si>
    <r>
      <t>K</t>
    </r>
    <r>
      <rPr>
        <vertAlign val="subscript"/>
        <sz val="10"/>
        <rFont val="Gill Sans MT"/>
        <family val="2"/>
      </rPr>
      <t>t</t>
    </r>
  </si>
  <si>
    <r>
      <t>AR</t>
    </r>
    <r>
      <rPr>
        <b/>
        <vertAlign val="subscript"/>
        <sz val="10"/>
        <rFont val="Gill Sans MT"/>
        <family val="2"/>
      </rPr>
      <t>t</t>
    </r>
  </si>
  <si>
    <t>Correction term</t>
  </si>
  <si>
    <r>
      <t>AR</t>
    </r>
    <r>
      <rPr>
        <vertAlign val="subscript"/>
        <sz val="10"/>
        <rFont val="Gill Sans MT"/>
        <family val="2"/>
      </rPr>
      <t>t</t>
    </r>
  </si>
  <si>
    <r>
      <t>RR</t>
    </r>
    <r>
      <rPr>
        <vertAlign val="subscript"/>
        <sz val="10"/>
        <rFont val="Gill Sans MT"/>
        <family val="2"/>
      </rPr>
      <t>t</t>
    </r>
  </si>
  <si>
    <t>Revenue under(over) recovery</t>
  </si>
  <si>
    <r>
      <t>WACC</t>
    </r>
    <r>
      <rPr>
        <vertAlign val="subscript"/>
        <sz val="10"/>
        <rFont val="Gill Sans MT"/>
        <family val="2"/>
      </rPr>
      <t>t</t>
    </r>
  </si>
  <si>
    <t>1 + inflation (from year t to t+1)</t>
  </si>
  <si>
    <r>
      <t>Pi</t>
    </r>
    <r>
      <rPr>
        <vertAlign val="subscript"/>
        <sz val="10"/>
        <rFont val="Gill Sans MT"/>
        <family val="2"/>
      </rPr>
      <t>t+1</t>
    </r>
    <r>
      <rPr>
        <sz val="10"/>
        <rFont val="Gill Sans MT"/>
        <family val="2"/>
      </rPr>
      <t>/Pi</t>
    </r>
    <r>
      <rPr>
        <vertAlign val="subscript"/>
        <sz val="10"/>
        <rFont val="Gill Sans MT"/>
        <family val="2"/>
      </rPr>
      <t>t</t>
    </r>
  </si>
  <si>
    <t>Nominal time value of money</t>
  </si>
  <si>
    <r>
      <t>TVM</t>
    </r>
    <r>
      <rPr>
        <vertAlign val="subscript"/>
        <sz val="10"/>
        <rFont val="Gill Sans MT"/>
        <family val="2"/>
      </rPr>
      <t>t</t>
    </r>
  </si>
  <si>
    <t>RSA amounts received (excluding first user delay)</t>
  </si>
  <si>
    <r>
      <t>RSAP</t>
    </r>
    <r>
      <rPr>
        <vertAlign val="subscript"/>
        <sz val="10"/>
        <rFont val="Gill Sans MT"/>
        <family val="2"/>
      </rPr>
      <t>t</t>
    </r>
  </si>
  <si>
    <r>
      <t>MR</t>
    </r>
    <r>
      <rPr>
        <vertAlign val="subscript"/>
        <sz val="10"/>
        <rFont val="Gill Sans MT"/>
        <family val="2"/>
      </rPr>
      <t>t</t>
    </r>
  </si>
  <si>
    <t>Financial Statements</t>
  </si>
  <si>
    <t>Balance sheet</t>
  </si>
  <si>
    <t>Closing net debt</t>
  </si>
  <si>
    <t>Equity</t>
  </si>
  <si>
    <t>Income statement</t>
  </si>
  <si>
    <t>EBITDA</t>
  </si>
  <si>
    <t>Operating revenue</t>
  </si>
  <si>
    <t>Less pass-through</t>
  </si>
  <si>
    <t>Less decommissioning funding</t>
  </si>
  <si>
    <t>Less regulatory depreciation</t>
  </si>
  <si>
    <t>EBIT</t>
  </si>
  <si>
    <t>Less net interest paid</t>
  </si>
  <si>
    <t>Less principal accretion</t>
  </si>
  <si>
    <t>Profit before tax</t>
  </si>
  <si>
    <t>Profit after tax</t>
  </si>
  <si>
    <t>Less dividends paid</t>
  </si>
  <si>
    <t>Retained earnings for the year</t>
  </si>
  <si>
    <t>Cash flow</t>
  </si>
  <si>
    <t>Funds from operations (FFO)</t>
  </si>
  <si>
    <t>Net cash flow from operations</t>
  </si>
  <si>
    <t>Less net interest paid (excluding principal accretion)</t>
  </si>
  <si>
    <t>FFO</t>
  </si>
  <si>
    <t>Retained cash flow (RCF)</t>
  </si>
  <si>
    <t>RCF</t>
  </si>
  <si>
    <t>Credit ratios</t>
  </si>
  <si>
    <t>Note: these are typical credit ratios calculated by regulators. We can look to expand this analysis to other ratios where necessary in later versions.</t>
  </si>
  <si>
    <t>Net debt service cover ratios</t>
  </si>
  <si>
    <t>Funds from operation (FFO)</t>
  </si>
  <si>
    <t>FFO / Net debt</t>
  </si>
  <si>
    <t>Interest cover ratios</t>
  </si>
  <si>
    <t>Net interest paid</t>
  </si>
  <si>
    <t>Net interest paid (principal accretion)</t>
  </si>
  <si>
    <t>FFO interest cover ratio (including accretions)</t>
  </si>
  <si>
    <t>Adjusted interest cover ratio</t>
  </si>
  <si>
    <t>Revenue summary</t>
  </si>
  <si>
    <t>Calculated revenue (before tax)</t>
  </si>
  <si>
    <t>Tax allowance (including adjustment)</t>
  </si>
  <si>
    <t>K correction 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</si>
</sst>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 #,##0.00_-;_-* &quot;-&quot;??_-;_-@_-"/>
    <numFmt numFmtId="164" formatCode="_(* #,##0.00_);_(* \(#,##0.00\);_(* &quot;-&quot;??_);_(@_)"/>
    <numFmt numFmtId="165" formatCode="0.0%"/>
    <numFmt numFmtId="166" formatCode="0.0"/>
    <numFmt numFmtId="167" formatCode="_-* #,##0.0_-;\-* #,##0.0_-;_-* &quot;-&quot;??_-;_-@_-"/>
    <numFmt numFmtId="168" formatCode="#,##0.0_);\(#,##0.0\);\-_)"/>
    <numFmt numFmtId="169" formatCode="_-* #,##0_-;\-* #,##0_-;_-* &quot;-&quot;??_-;_-@_-"/>
    <numFmt numFmtId="170" formatCode="0.000%"/>
    <numFmt numFmtId="171" formatCode="0.000000%"/>
    <numFmt numFmtId="172" formatCode="_(* #,##0.0_);_(* \(#,##0.0\);_(* &quot;-&quot;??_);_(@_)"/>
    <numFmt numFmtId="173" formatCode="_-* #,##0.0_-;\(#,##0.0\);_-* &quot;-&quot;??_-;_-@_-"/>
    <numFmt numFmtId="174" formatCode="0.0%;\(0.0%\);\-\%"/>
    <numFmt numFmtId="175" formatCode="_(* #,##0_);_(* \(#,##0\);_(* &quot;-&quot;??_);_(@_)"/>
    <numFmt numFmtId="176" formatCode="0.0%;\(0.0%\)"/>
    <numFmt numFmtId="177" formatCode="_-* #,##0.0_-;\-* #,##0.0_-;_-* &quot;-&quot;?_-;_-@_-"/>
    <numFmt numFmtId="178" formatCode="0.0000%"/>
    <numFmt numFmtId="179" formatCode="0.00000"/>
    <numFmt numFmtId="180" formatCode="0.00000%"/>
    <numFmt numFmtId="181" formatCode="0.0000000%"/>
    <numFmt numFmtId="182" formatCode="#,##0.0"/>
    <numFmt numFmtId="183" formatCode="#,##0.0000_);[Red]\(#,##0.0000\);\-_)"/>
    <numFmt numFmtId="184" formatCode="#,##0.0000"/>
    <numFmt numFmtId="185" formatCode="#,##0.0000_);\(#,##0.0000\);\-_)"/>
    <numFmt numFmtId="186" formatCode="0.000000000000000%"/>
    <numFmt numFmtId="187" formatCode="0.000"/>
    <numFmt numFmtId="188" formatCode="0&quot; years&quot;"/>
    <numFmt numFmtId="189" formatCode="#,##0_);[Red]\(#,##0\);\-_)"/>
    <numFmt numFmtId="190" formatCode="0.0%;[Red]\(0.0%\);\-\%"/>
    <numFmt numFmtId="191" formatCode="_(* #,##0.0000_);_(* \(#,##0.0000\);_(* &quot;-&quot;??_);_(@_)"/>
  </numFmts>
  <fonts count="30">
    <font>
      <sz val="10"/>
      <color theme="1"/>
      <name val="Verdana"/>
      <family val="2"/>
    </font>
    <font>
      <sz val="11"/>
      <color theme="1"/>
      <name val="Calibri"/>
      <family val="2"/>
      <scheme val="minor"/>
    </font>
    <font>
      <sz val="10"/>
      <color theme="1"/>
      <name val="Verdana"/>
      <family val="2"/>
    </font>
    <font>
      <sz val="10"/>
      <color theme="1"/>
      <name val="Gill Sans MT"/>
      <family val="2"/>
    </font>
    <font>
      <i/>
      <sz val="10"/>
      <color theme="1"/>
      <name val="Gill Sans MT"/>
      <family val="2"/>
    </font>
    <font>
      <b/>
      <sz val="10"/>
      <color theme="0"/>
      <name val="Gill Sans MT"/>
      <family val="2"/>
    </font>
    <font>
      <b/>
      <i/>
      <sz val="10"/>
      <color theme="0"/>
      <name val="Gill Sans MT"/>
      <family val="2"/>
    </font>
    <font>
      <sz val="10"/>
      <name val="Gill Sans MT"/>
      <family val="2"/>
    </font>
    <font>
      <u/>
      <sz val="10"/>
      <color theme="10"/>
      <name val="Verdana"/>
      <family val="2"/>
    </font>
    <font>
      <i/>
      <sz val="10"/>
      <name val="Gill Sans MT"/>
      <family val="2"/>
    </font>
    <font>
      <sz val="10"/>
      <color theme="4" tint="-0.249977111117893"/>
      <name val="Gill Sans MT"/>
      <family val="2"/>
    </font>
    <font>
      <sz val="10"/>
      <color theme="4"/>
      <name val="Gill Sans MT"/>
      <family val="2"/>
    </font>
    <font>
      <b/>
      <i/>
      <sz val="10"/>
      <color theme="1"/>
      <name val="Gill Sans MT"/>
      <family val="2"/>
    </font>
    <font>
      <b/>
      <sz val="10"/>
      <name val="Gill Sans MT"/>
      <family val="2"/>
    </font>
    <font>
      <sz val="16"/>
      <color theme="1"/>
      <name val="Gill Sans MT"/>
      <family val="2"/>
    </font>
    <font>
      <sz val="10"/>
      <color rgb="FFFF0000"/>
      <name val="Gill Sans MT"/>
      <family val="2"/>
    </font>
    <font>
      <sz val="8"/>
      <name val="Verdana"/>
      <family val="2"/>
    </font>
    <font>
      <b/>
      <sz val="10"/>
      <color theme="1"/>
      <name val="Gill Sans MT"/>
      <family val="2"/>
    </font>
    <font>
      <vertAlign val="subscript"/>
      <sz val="10"/>
      <color theme="1"/>
      <name val="Gill Sans MT"/>
      <family val="2"/>
    </font>
    <font>
      <vertAlign val="subscript"/>
      <sz val="10"/>
      <name val="Gill Sans MT"/>
      <family val="2"/>
    </font>
    <font>
      <b/>
      <vertAlign val="subscript"/>
      <sz val="10"/>
      <name val="Gill Sans MT"/>
      <family val="2"/>
    </font>
    <font>
      <b/>
      <i/>
      <sz val="10"/>
      <name val="Gill Sans MT"/>
      <family val="2"/>
    </font>
    <font>
      <b/>
      <sz val="10"/>
      <color rgb="FFFF0000"/>
      <name val="Gill Sans MT"/>
      <family val="2"/>
    </font>
    <font>
      <b/>
      <sz val="11"/>
      <color theme="1"/>
      <name val="Gill Sans MT"/>
      <family val="2"/>
    </font>
    <font>
      <sz val="10"/>
      <color theme="1"/>
      <name val="Gill Sans MT"/>
      <family val="2"/>
    </font>
    <font>
      <i/>
      <vertAlign val="subscript"/>
      <sz val="10"/>
      <color theme="1"/>
      <name val="Gill Sans MT"/>
      <family val="2"/>
    </font>
    <font>
      <sz val="10"/>
      <color theme="0"/>
      <name val="Gill Sans MT"/>
      <family val="2"/>
    </font>
    <font>
      <sz val="10"/>
      <color theme="8" tint="-0.499984740745262"/>
      <name val="Calibri"/>
      <family val="2"/>
    </font>
    <font>
      <sz val="10"/>
      <color theme="4" tint="-0.24994659260841701"/>
      <name val="Calibri"/>
      <family val="2"/>
      <scheme val="minor"/>
    </font>
    <font>
      <b/>
      <sz val="10"/>
      <color theme="4"/>
      <name val="Gill Sans MT"/>
      <family val="2"/>
    </font>
  </fonts>
  <fills count="21">
    <fill>
      <patternFill patternType="none"/>
    </fill>
    <fill>
      <patternFill patternType="gray125"/>
    </fill>
    <fill>
      <patternFill patternType="solid">
        <fgColor rgb="FFFF9900"/>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49998474074526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FFFCC"/>
        <bgColor indexed="64"/>
      </patternFill>
    </fill>
    <fill>
      <patternFill patternType="solid">
        <fgColor theme="6" tint="0.59999389629810485"/>
        <bgColor indexed="64"/>
      </patternFill>
    </fill>
    <fill>
      <patternFill patternType="solid">
        <fgColor rgb="FFC5E1FF"/>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CCC0DA"/>
        <bgColor indexed="64"/>
      </patternFill>
    </fill>
    <fill>
      <patternFill patternType="solid">
        <fgColor rgb="FFFF99FF"/>
        <bgColor indexed="64"/>
      </patternFill>
    </fill>
    <fill>
      <patternFill patternType="solid">
        <fgColor rgb="FF00FFFF"/>
        <bgColor rgb="FF000000"/>
      </patternFill>
    </fill>
  </fills>
  <borders count="16">
    <border>
      <left/>
      <right/>
      <top/>
      <bottom/>
      <diagonal/>
    </border>
    <border>
      <left style="mediumDashed">
        <color auto="1"/>
      </left>
      <right style="mediumDashed">
        <color auto="1"/>
      </right>
      <top style="mediumDashed">
        <color auto="1"/>
      </top>
      <bottom style="mediumDashed">
        <color auto="1"/>
      </bottom>
      <diagonal/>
    </border>
    <border>
      <left/>
      <right style="thin">
        <color indexed="64"/>
      </right>
      <top style="mediumDashed">
        <color auto="1"/>
      </top>
      <bottom/>
      <diagonal/>
    </border>
    <border>
      <left style="medium">
        <color theme="0"/>
      </left>
      <right style="medium">
        <color theme="0"/>
      </right>
      <top style="medium">
        <color theme="0"/>
      </top>
      <bottom style="thin">
        <color theme="0"/>
      </bottom>
      <diagonal/>
    </border>
    <border>
      <left style="medium">
        <color theme="0"/>
      </left>
      <right style="medium">
        <color theme="0"/>
      </right>
      <top style="thin">
        <color theme="0"/>
      </top>
      <bottom style="thin">
        <color theme="0"/>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tted">
        <color indexed="64"/>
      </bottom>
      <diagonal/>
    </border>
    <border>
      <left/>
      <right style="dotted">
        <color indexed="64"/>
      </right>
      <top/>
      <bottom/>
      <diagonal/>
    </border>
    <border>
      <left style="dotted">
        <color indexed="64"/>
      </left>
      <right style="dotted">
        <color indexed="64"/>
      </right>
      <top style="dotted">
        <color indexed="64"/>
      </top>
      <bottom style="dotted">
        <color indexed="64"/>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s>
  <cellStyleXfs count="11">
    <xf numFmtId="0" fontId="0" fillId="0" borderId="0"/>
    <xf numFmtId="164" fontId="2" fillId="0" borderId="0" applyFont="0" applyFill="0" applyBorder="0" applyAlignment="0" applyProtection="0"/>
    <xf numFmtId="9" fontId="2" fillId="0" borderId="0" applyFont="0" applyFill="0" applyBorder="0" applyAlignment="0" applyProtection="0"/>
    <xf numFmtId="0" fontId="8" fillId="0" borderId="0" applyNumberFormat="0" applyFill="0" applyBorder="0" applyAlignment="0" applyProtection="0"/>
    <xf numFmtId="168" fontId="7" fillId="12" borderId="0" applyBorder="0">
      <alignment vertical="center"/>
    </xf>
    <xf numFmtId="0" fontId="3" fillId="0" borderId="0" applyNumberFormat="0"/>
    <xf numFmtId="43" fontId="2" fillId="0" borderId="0" applyFont="0" applyFill="0" applyBorder="0" applyAlignment="0" applyProtection="0"/>
    <xf numFmtId="189" fontId="27" fillId="0" borderId="0">
      <alignment vertical="top"/>
    </xf>
    <xf numFmtId="190" fontId="27" fillId="0" borderId="0" applyFont="0" applyFill="0" applyBorder="0" applyAlignment="0" applyProtection="0">
      <alignment horizontal="right" vertical="top"/>
    </xf>
    <xf numFmtId="189" fontId="28" fillId="0" borderId="0" applyNumberFormat="0" applyProtection="0">
      <alignment vertical="top"/>
    </xf>
    <xf numFmtId="0" fontId="1" fillId="0" borderId="0"/>
  </cellStyleXfs>
  <cellXfs count="308">
    <xf numFmtId="0" fontId="0" fillId="0" borderId="0" xfId="0"/>
    <xf numFmtId="0" fontId="3" fillId="2" borderId="0" xfId="0" applyFont="1" applyFill="1"/>
    <xf numFmtId="0" fontId="4" fillId="2" borderId="0" xfId="0" applyFont="1" applyFill="1"/>
    <xf numFmtId="14" fontId="3" fillId="2" borderId="0" xfId="0" applyNumberFormat="1" applyFont="1" applyFill="1"/>
    <xf numFmtId="0" fontId="3" fillId="0" borderId="0" xfId="0" applyFont="1"/>
    <xf numFmtId="14" fontId="3" fillId="0" borderId="0" xfId="0" applyNumberFormat="1" applyFont="1"/>
    <xf numFmtId="0" fontId="4" fillId="0" borderId="0" xfId="0" applyFont="1"/>
    <xf numFmtId="0" fontId="5" fillId="3" borderId="0" xfId="0" applyFont="1" applyFill="1"/>
    <xf numFmtId="0" fontId="6" fillId="3" borderId="0" xfId="0" applyFont="1" applyFill="1"/>
    <xf numFmtId="2" fontId="3" fillId="0" borderId="0" xfId="0" applyNumberFormat="1" applyFont="1"/>
    <xf numFmtId="165" fontId="3" fillId="0" borderId="0" xfId="2" applyNumberFormat="1" applyFont="1" applyFill="1"/>
    <xf numFmtId="165" fontId="7" fillId="4" borderId="0" xfId="0" applyNumberFormat="1" applyFont="1" applyFill="1" applyAlignment="1">
      <alignment vertical="center"/>
    </xf>
    <xf numFmtId="10" fontId="7" fillId="4" borderId="0" xfId="0" applyNumberFormat="1" applyFont="1" applyFill="1" applyAlignment="1">
      <alignment vertical="center"/>
    </xf>
    <xf numFmtId="166" fontId="7" fillId="4" borderId="0" xfId="0" applyNumberFormat="1" applyFont="1" applyFill="1" applyAlignment="1">
      <alignment vertical="center"/>
    </xf>
    <xf numFmtId="166" fontId="3" fillId="0" borderId="0" xfId="0" applyNumberFormat="1" applyFont="1"/>
    <xf numFmtId="0" fontId="8" fillId="0" borderId="0" xfId="3" applyFill="1"/>
    <xf numFmtId="0" fontId="9" fillId="0" borderId="0" xfId="0" applyFont="1"/>
    <xf numFmtId="2" fontId="7" fillId="0" borderId="0" xfId="0" applyNumberFormat="1" applyFont="1"/>
    <xf numFmtId="10" fontId="3" fillId="0" borderId="0" xfId="2" applyNumberFormat="1" applyFont="1" applyFill="1"/>
    <xf numFmtId="167" fontId="10" fillId="0" borderId="0" xfId="1" applyNumberFormat="1" applyFont="1" applyFill="1"/>
    <xf numFmtId="49" fontId="3" fillId="0" borderId="0" xfId="1" applyNumberFormat="1" applyFont="1" applyFill="1"/>
    <xf numFmtId="10" fontId="7" fillId="0" borderId="0" xfId="2" applyNumberFormat="1" applyFont="1" applyFill="1" applyBorder="1"/>
    <xf numFmtId="10" fontId="11" fillId="0" borderId="0" xfId="2" applyNumberFormat="1" applyFont="1" applyFill="1" applyBorder="1"/>
    <xf numFmtId="10" fontId="3" fillId="0" borderId="0" xfId="2" applyNumberFormat="1" applyFont="1" applyFill="1" applyBorder="1"/>
    <xf numFmtId="0" fontId="5" fillId="0" borderId="0" xfId="0" applyFont="1"/>
    <xf numFmtId="0" fontId="6" fillId="0" borderId="0" xfId="0" applyFont="1"/>
    <xf numFmtId="9" fontId="7" fillId="5" borderId="0" xfId="2" applyFont="1" applyFill="1" applyBorder="1"/>
    <xf numFmtId="9" fontId="7" fillId="0" borderId="0" xfId="2" applyFont="1" applyFill="1" applyBorder="1"/>
    <xf numFmtId="167" fontId="7" fillId="0" borderId="0" xfId="1" applyNumberFormat="1" applyFont="1" applyFill="1" applyBorder="1"/>
    <xf numFmtId="168" fontId="3" fillId="0" borderId="0" xfId="0" applyNumberFormat="1" applyFont="1" applyAlignment="1">
      <alignment vertical="center"/>
    </xf>
    <xf numFmtId="0" fontId="5" fillId="6" borderId="0" xfId="0" applyFont="1" applyFill="1"/>
    <xf numFmtId="0" fontId="6" fillId="6" borderId="0" xfId="0" applyFont="1" applyFill="1"/>
    <xf numFmtId="0" fontId="3" fillId="4" borderId="0" xfId="0" applyFont="1" applyFill="1"/>
    <xf numFmtId="49" fontId="3" fillId="4" borderId="0" xfId="1" applyNumberFormat="1" applyFont="1" applyFill="1"/>
    <xf numFmtId="0" fontId="4" fillId="4" borderId="0" xfId="0" applyFont="1" applyFill="1"/>
    <xf numFmtId="10" fontId="7" fillId="4" borderId="0" xfId="2" applyNumberFormat="1" applyFont="1" applyFill="1" applyBorder="1"/>
    <xf numFmtId="10" fontId="11" fillId="4" borderId="0" xfId="2" applyNumberFormat="1" applyFont="1" applyFill="1" applyBorder="1"/>
    <xf numFmtId="0" fontId="5" fillId="4" borderId="0" xfId="0" applyFont="1" applyFill="1"/>
    <xf numFmtId="166" fontId="5" fillId="4" borderId="0" xfId="0" applyNumberFormat="1" applyFont="1" applyFill="1"/>
    <xf numFmtId="1" fontId="3" fillId="2" borderId="0" xfId="0" applyNumberFormat="1" applyFont="1" applyFill="1"/>
    <xf numFmtId="1" fontId="4" fillId="2" borderId="0" xfId="0" applyNumberFormat="1" applyFont="1" applyFill="1"/>
    <xf numFmtId="0" fontId="12" fillId="0" borderId="0" xfId="0" applyFont="1"/>
    <xf numFmtId="171" fontId="3" fillId="0" borderId="0" xfId="2" applyNumberFormat="1" applyFont="1" applyFill="1"/>
    <xf numFmtId="9" fontId="4" fillId="0" borderId="0" xfId="2" applyFont="1" applyFill="1"/>
    <xf numFmtId="1" fontId="3" fillId="0" borderId="0" xfId="2" applyNumberFormat="1" applyFont="1" applyFill="1"/>
    <xf numFmtId="1" fontId="3" fillId="0" borderId="0" xfId="0" applyNumberFormat="1" applyFont="1"/>
    <xf numFmtId="9" fontId="3" fillId="0" borderId="0" xfId="2" applyFont="1"/>
    <xf numFmtId="10" fontId="3" fillId="0" borderId="0" xfId="2" applyNumberFormat="1" applyFont="1"/>
    <xf numFmtId="0" fontId="0" fillId="9" borderId="0" xfId="0" applyFill="1"/>
    <xf numFmtId="1" fontId="14" fillId="2" borderId="0" xfId="0" applyNumberFormat="1" applyFont="1" applyFill="1"/>
    <xf numFmtId="1" fontId="5" fillId="2" borderId="0" xfId="0" applyNumberFormat="1" applyFont="1" applyFill="1"/>
    <xf numFmtId="0" fontId="3" fillId="2" borderId="0" xfId="0" applyFont="1" applyFill="1" applyAlignment="1">
      <alignment vertical="center"/>
    </xf>
    <xf numFmtId="168" fontId="7" fillId="2" borderId="0" xfId="0" applyNumberFormat="1" applyFont="1" applyFill="1" applyAlignment="1">
      <alignment vertical="center"/>
    </xf>
    <xf numFmtId="0" fontId="3" fillId="0" borderId="0" xfId="0" applyFont="1" applyAlignment="1">
      <alignment vertical="center"/>
    </xf>
    <xf numFmtId="168" fontId="11" fillId="0" borderId="0" xfId="0" applyNumberFormat="1" applyFont="1"/>
    <xf numFmtId="165" fontId="7" fillId="10" borderId="0" xfId="0" applyNumberFormat="1" applyFont="1" applyFill="1" applyAlignment="1">
      <alignment vertical="center"/>
    </xf>
    <xf numFmtId="0" fontId="15" fillId="0" borderId="0" xfId="0" applyFont="1"/>
    <xf numFmtId="168" fontId="3" fillId="0" borderId="1" xfId="0" applyNumberFormat="1" applyFont="1" applyBorder="1" applyAlignment="1">
      <alignment vertical="center"/>
    </xf>
    <xf numFmtId="165" fontId="7" fillId="5" borderId="0" xfId="0" applyNumberFormat="1" applyFont="1" applyFill="1" applyAlignment="1">
      <alignment vertical="center"/>
    </xf>
    <xf numFmtId="0" fontId="3" fillId="0" borderId="2" xfId="0" applyFont="1" applyBorder="1" applyAlignment="1">
      <alignment vertical="center"/>
    </xf>
    <xf numFmtId="165" fontId="7" fillId="11" borderId="0" xfId="0" applyNumberFormat="1" applyFont="1" applyFill="1" applyAlignment="1">
      <alignment vertical="center"/>
    </xf>
    <xf numFmtId="168" fontId="7" fillId="13" borderId="0" xfId="0" applyNumberFormat="1" applyFont="1" applyFill="1" applyAlignment="1">
      <alignment vertical="center"/>
    </xf>
    <xf numFmtId="168" fontId="7" fillId="14" borderId="0" xfId="0" applyNumberFormat="1" applyFont="1" applyFill="1" applyAlignment="1">
      <alignment vertical="center"/>
    </xf>
    <xf numFmtId="0" fontId="0" fillId="7" borderId="3" xfId="0" applyFill="1" applyBorder="1"/>
    <xf numFmtId="0" fontId="0" fillId="7" borderId="4" xfId="0" applyFill="1" applyBorder="1"/>
    <xf numFmtId="1" fontId="5" fillId="3" borderId="0" xfId="0" applyNumberFormat="1" applyFont="1" applyFill="1"/>
    <xf numFmtId="167" fontId="11" fillId="0" borderId="0" xfId="1" applyNumberFormat="1" applyFont="1" applyFill="1" applyBorder="1"/>
    <xf numFmtId="167" fontId="7" fillId="5" borderId="0" xfId="1" applyNumberFormat="1" applyFont="1" applyFill="1" applyBorder="1"/>
    <xf numFmtId="0" fontId="4" fillId="15" borderId="0" xfId="0" applyFont="1" applyFill="1"/>
    <xf numFmtId="10" fontId="4" fillId="0" borderId="0" xfId="0" applyNumberFormat="1" applyFont="1"/>
    <xf numFmtId="9" fontId="11" fillId="0" borderId="0" xfId="2" applyFont="1" applyFill="1" applyBorder="1"/>
    <xf numFmtId="1" fontId="3" fillId="16" borderId="0" xfId="2" applyNumberFormat="1" applyFont="1" applyFill="1"/>
    <xf numFmtId="10" fontId="7" fillId="5" borderId="0" xfId="2" applyNumberFormat="1" applyFont="1" applyFill="1" applyBorder="1"/>
    <xf numFmtId="166" fontId="5" fillId="4" borderId="0" xfId="0" applyNumberFormat="1" applyFont="1" applyFill="1" applyAlignment="1">
      <alignment wrapText="1"/>
    </xf>
    <xf numFmtId="0" fontId="5" fillId="0" borderId="0" xfId="0" applyFont="1" applyAlignment="1">
      <alignment wrapText="1"/>
    </xf>
    <xf numFmtId="0" fontId="7" fillId="0" borderId="0" xfId="1" applyNumberFormat="1" applyFont="1" applyFill="1" applyBorder="1"/>
    <xf numFmtId="0" fontId="3" fillId="0" borderId="0" xfId="1" applyNumberFormat="1" applyFont="1" applyFill="1"/>
    <xf numFmtId="14" fontId="4" fillId="0" borderId="0" xfId="0" applyNumberFormat="1" applyFont="1"/>
    <xf numFmtId="0" fontId="11" fillId="0" borderId="0" xfId="0" applyFont="1"/>
    <xf numFmtId="1" fontId="11" fillId="0" borderId="0" xfId="2" applyNumberFormat="1" applyFont="1" applyFill="1"/>
    <xf numFmtId="1" fontId="11" fillId="0" borderId="0" xfId="0" applyNumberFormat="1" applyFont="1"/>
    <xf numFmtId="10" fontId="11" fillId="0" borderId="0" xfId="2" applyNumberFormat="1" applyFont="1" applyFill="1"/>
    <xf numFmtId="10" fontId="11" fillId="0" borderId="0" xfId="2" applyNumberFormat="1" applyFont="1"/>
    <xf numFmtId="164" fontId="3" fillId="0" borderId="0" xfId="1" applyFont="1"/>
    <xf numFmtId="167" fontId="3" fillId="0" borderId="0" xfId="1" applyNumberFormat="1" applyFont="1"/>
    <xf numFmtId="167" fontId="15" fillId="0" borderId="0" xfId="0" applyNumberFormat="1" applyFont="1"/>
    <xf numFmtId="1" fontId="4" fillId="0" borderId="0" xfId="0" applyNumberFormat="1" applyFont="1"/>
    <xf numFmtId="167" fontId="17" fillId="0" borderId="0" xfId="0" applyNumberFormat="1" applyFont="1"/>
    <xf numFmtId="0" fontId="7" fillId="0" borderId="0" xfId="0" applyFont="1"/>
    <xf numFmtId="0" fontId="17" fillId="0" borderId="0" xfId="0" applyFont="1"/>
    <xf numFmtId="0" fontId="6" fillId="4" borderId="0" xfId="0" applyFont="1" applyFill="1"/>
    <xf numFmtId="168" fontId="3" fillId="0" borderId="0" xfId="0" applyNumberFormat="1" applyFont="1"/>
    <xf numFmtId="168" fontId="3" fillId="0" borderId="0" xfId="2" applyNumberFormat="1" applyFont="1" applyFill="1"/>
    <xf numFmtId="168" fontId="3" fillId="0" borderId="0" xfId="1" applyNumberFormat="1" applyFont="1"/>
    <xf numFmtId="49" fontId="17" fillId="0" borderId="0" xfId="1" applyNumberFormat="1" applyFont="1" applyFill="1"/>
    <xf numFmtId="10" fontId="3" fillId="0" borderId="0" xfId="0" applyNumberFormat="1" applyFont="1"/>
    <xf numFmtId="168" fontId="17" fillId="0" borderId="5" xfId="1" applyNumberFormat="1" applyFont="1" applyBorder="1"/>
    <xf numFmtId="168" fontId="7" fillId="0" borderId="0" xfId="0" applyNumberFormat="1" applyFont="1" applyAlignment="1">
      <alignment vertical="center"/>
    </xf>
    <xf numFmtId="10" fontId="11" fillId="0" borderId="0" xfId="0" applyNumberFormat="1" applyFont="1"/>
    <xf numFmtId="2" fontId="11" fillId="0" borderId="0" xfId="0" applyNumberFormat="1" applyFont="1"/>
    <xf numFmtId="10" fontId="7" fillId="0" borderId="0" xfId="0" applyNumberFormat="1" applyFont="1"/>
    <xf numFmtId="167" fontId="11" fillId="0" borderId="0" xfId="1" applyNumberFormat="1" applyFont="1"/>
    <xf numFmtId="168" fontId="15" fillId="0" borderId="0" xfId="1" applyNumberFormat="1" applyFont="1"/>
    <xf numFmtId="167" fontId="17" fillId="0" borderId="5" xfId="0" applyNumberFormat="1" applyFont="1" applyBorder="1"/>
    <xf numFmtId="172" fontId="11" fillId="0" borderId="0" xfId="1" applyNumberFormat="1" applyFont="1" applyFill="1" applyBorder="1"/>
    <xf numFmtId="172" fontId="7" fillId="0" borderId="0" xfId="1" applyNumberFormat="1" applyFont="1" applyFill="1" applyBorder="1"/>
    <xf numFmtId="172" fontId="13" fillId="0" borderId="5" xfId="1" applyNumberFormat="1" applyFont="1" applyFill="1" applyBorder="1"/>
    <xf numFmtId="167" fontId="13" fillId="0" borderId="5" xfId="1" applyNumberFormat="1" applyFont="1" applyFill="1" applyBorder="1"/>
    <xf numFmtId="0" fontId="7" fillId="0" borderId="0" xfId="0" applyFont="1" applyAlignment="1">
      <alignment vertical="center"/>
    </xf>
    <xf numFmtId="167" fontId="3" fillId="17" borderId="6" xfId="0" applyNumberFormat="1" applyFont="1" applyFill="1" applyBorder="1"/>
    <xf numFmtId="166" fontId="5" fillId="0" borderId="0" xfId="0" applyNumberFormat="1" applyFont="1"/>
    <xf numFmtId="172" fontId="3" fillId="0" borderId="0" xfId="1" applyNumberFormat="1" applyFont="1"/>
    <xf numFmtId="167" fontId="3" fillId="0" borderId="0" xfId="0" applyNumberFormat="1" applyFont="1"/>
    <xf numFmtId="167" fontId="13" fillId="0" borderId="0" xfId="1" applyNumberFormat="1" applyFont="1" applyFill="1" applyBorder="1"/>
    <xf numFmtId="168" fontId="17" fillId="0" borderId="0" xfId="0" applyNumberFormat="1" applyFont="1" applyAlignment="1">
      <alignment vertical="center"/>
    </xf>
    <xf numFmtId="168" fontId="17" fillId="0" borderId="5" xfId="0" applyNumberFormat="1" applyFont="1" applyBorder="1"/>
    <xf numFmtId="168" fontId="3" fillId="17" borderId="6" xfId="1" applyNumberFormat="1" applyFont="1" applyFill="1" applyBorder="1"/>
    <xf numFmtId="49" fontId="17" fillId="0" borderId="0" xfId="1" applyNumberFormat="1" applyFont="1"/>
    <xf numFmtId="2" fontId="17" fillId="0" borderId="0" xfId="0" applyNumberFormat="1" applyFont="1"/>
    <xf numFmtId="0" fontId="13" fillId="0" borderId="0" xfId="0" applyFont="1"/>
    <xf numFmtId="10" fontId="7" fillId="17" borderId="6" xfId="2" applyNumberFormat="1" applyFont="1" applyFill="1" applyBorder="1"/>
    <xf numFmtId="49" fontId="7" fillId="0" borderId="0" xfId="1" applyNumberFormat="1" applyFont="1" applyFill="1"/>
    <xf numFmtId="164" fontId="7" fillId="5" borderId="0" xfId="1" applyFont="1" applyFill="1" applyBorder="1"/>
    <xf numFmtId="0" fontId="21" fillId="0" borderId="0" xfId="0" applyFont="1"/>
    <xf numFmtId="2" fontId="13" fillId="0" borderId="0" xfId="0" applyNumberFormat="1" applyFont="1"/>
    <xf numFmtId="168" fontId="3" fillId="0" borderId="0" xfId="1" applyNumberFormat="1" applyFont="1" applyBorder="1"/>
    <xf numFmtId="168" fontId="11" fillId="0" borderId="0" xfId="1" applyNumberFormat="1" applyFont="1" applyBorder="1"/>
    <xf numFmtId="167" fontId="11" fillId="0" borderId="0" xfId="0" applyNumberFormat="1" applyFont="1"/>
    <xf numFmtId="173" fontId="11" fillId="0" borderId="0" xfId="0" applyNumberFormat="1" applyFont="1"/>
    <xf numFmtId="173" fontId="7" fillId="0" borderId="0" xfId="0" applyNumberFormat="1" applyFont="1"/>
    <xf numFmtId="168" fontId="13" fillId="0" borderId="0" xfId="0" applyNumberFormat="1" applyFont="1" applyAlignment="1">
      <alignment vertical="center"/>
    </xf>
    <xf numFmtId="173" fontId="13" fillId="0" borderId="5" xfId="0" applyNumberFormat="1" applyFont="1" applyBorder="1"/>
    <xf numFmtId="0" fontId="3" fillId="15" borderId="0" xfId="0" applyFont="1" applyFill="1"/>
    <xf numFmtId="9" fontId="3" fillId="0" borderId="0" xfId="2" applyFont="1" applyBorder="1"/>
    <xf numFmtId="174" fontId="7" fillId="0" borderId="0" xfId="2" applyNumberFormat="1" applyFont="1" applyFill="1" applyBorder="1"/>
    <xf numFmtId="49" fontId="3" fillId="0" borderId="0" xfId="1" applyNumberFormat="1" applyFont="1"/>
    <xf numFmtId="1" fontId="7" fillId="0" borderId="0" xfId="0" applyNumberFormat="1" applyFont="1"/>
    <xf numFmtId="168" fontId="17" fillId="0" borderId="0" xfId="1" applyNumberFormat="1" applyFont="1" applyBorder="1"/>
    <xf numFmtId="169" fontId="11" fillId="0" borderId="0" xfId="1" applyNumberFormat="1" applyFont="1" applyFill="1"/>
    <xf numFmtId="167" fontId="13" fillId="0" borderId="5" xfId="1" applyNumberFormat="1" applyFont="1" applyBorder="1"/>
    <xf numFmtId="167" fontId="15" fillId="0" borderId="0" xfId="1" applyNumberFormat="1" applyFont="1" applyFill="1" applyBorder="1"/>
    <xf numFmtId="164" fontId="22" fillId="0" borderId="5" xfId="2" applyNumberFormat="1" applyFont="1" applyFill="1" applyBorder="1"/>
    <xf numFmtId="164" fontId="11" fillId="0" borderId="0" xfId="1" applyFont="1" applyFill="1" applyBorder="1"/>
    <xf numFmtId="175" fontId="7" fillId="5" borderId="0" xfId="1" applyNumberFormat="1" applyFont="1" applyFill="1" applyBorder="1"/>
    <xf numFmtId="10" fontId="3" fillId="0" borderId="0" xfId="2" applyNumberFormat="1" applyFont="1" applyBorder="1" applyAlignment="1">
      <alignment horizontal="center" vertical="center"/>
    </xf>
    <xf numFmtId="165" fontId="7" fillId="10" borderId="7" xfId="0" applyNumberFormat="1" applyFont="1" applyFill="1" applyBorder="1" applyAlignment="1">
      <alignment vertical="center"/>
    </xf>
    <xf numFmtId="165" fontId="7" fillId="10" borderId="8" xfId="0" applyNumberFormat="1" applyFont="1" applyFill="1" applyBorder="1" applyAlignment="1">
      <alignment vertical="center"/>
    </xf>
    <xf numFmtId="165" fontId="7" fillId="10" borderId="9" xfId="0" applyNumberFormat="1" applyFont="1" applyFill="1" applyBorder="1" applyAlignment="1">
      <alignment vertical="center"/>
    </xf>
    <xf numFmtId="168" fontId="7" fillId="0" borderId="0" xfId="1" applyNumberFormat="1" applyFont="1"/>
    <xf numFmtId="169" fontId="11" fillId="0" borderId="0" xfId="1" applyNumberFormat="1" applyFont="1" applyFill="1" applyBorder="1"/>
    <xf numFmtId="167" fontId="7" fillId="0" borderId="0" xfId="1" applyNumberFormat="1" applyFont="1"/>
    <xf numFmtId="14" fontId="3" fillId="0" borderId="0" xfId="0" applyNumberFormat="1" applyFont="1" applyAlignment="1">
      <alignment horizontal="center" vertical="center"/>
    </xf>
    <xf numFmtId="1" fontId="3" fillId="0" borderId="0" xfId="2" applyNumberFormat="1" applyFont="1"/>
    <xf numFmtId="1" fontId="11" fillId="0" borderId="0" xfId="2" applyNumberFormat="1" applyFont="1"/>
    <xf numFmtId="167" fontId="13" fillId="0" borderId="5" xfId="0" applyNumberFormat="1" applyFont="1" applyBorder="1"/>
    <xf numFmtId="0" fontId="0" fillId="18" borderId="3" xfId="0" applyFill="1" applyBorder="1"/>
    <xf numFmtId="0" fontId="0" fillId="18" borderId="4" xfId="0" applyFill="1" applyBorder="1"/>
    <xf numFmtId="0" fontId="0" fillId="19" borderId="3" xfId="0" applyFill="1" applyBorder="1"/>
    <xf numFmtId="0" fontId="0" fillId="19" borderId="4" xfId="0" applyFill="1" applyBorder="1"/>
    <xf numFmtId="0" fontId="7" fillId="15" borderId="0" xfId="0" applyFont="1" applyFill="1"/>
    <xf numFmtId="165" fontId="7" fillId="0" borderId="0" xfId="2" applyNumberFormat="1" applyFont="1" applyFill="1" applyBorder="1"/>
    <xf numFmtId="167" fontId="22" fillId="0" borderId="5" xfId="0" applyNumberFormat="1" applyFont="1" applyBorder="1"/>
    <xf numFmtId="0" fontId="24" fillId="0" borderId="0" xfId="0" applyFont="1"/>
    <xf numFmtId="164" fontId="7" fillId="0" borderId="0" xfId="1" applyFont="1" applyFill="1" applyBorder="1"/>
    <xf numFmtId="166" fontId="5" fillId="0" borderId="0" xfId="0" applyNumberFormat="1" applyFont="1" applyAlignment="1">
      <alignment wrapText="1"/>
    </xf>
    <xf numFmtId="9" fontId="4" fillId="0" borderId="0" xfId="0" applyNumberFormat="1" applyFont="1"/>
    <xf numFmtId="9" fontId="4" fillId="0" borderId="0" xfId="0" applyNumberFormat="1" applyFont="1" applyAlignment="1">
      <alignment horizontal="left"/>
    </xf>
    <xf numFmtId="165" fontId="7" fillId="0" borderId="0" xfId="2" applyNumberFormat="1" applyFont="1"/>
    <xf numFmtId="165" fontId="7" fillId="5" borderId="0" xfId="2" applyNumberFormat="1" applyFont="1" applyFill="1" applyBorder="1"/>
    <xf numFmtId="165" fontId="11" fillId="0" borderId="0" xfId="1" applyNumberFormat="1" applyFont="1"/>
    <xf numFmtId="168" fontId="11" fillId="0" borderId="0" xfId="1" applyNumberFormat="1" applyFont="1"/>
    <xf numFmtId="172" fontId="17" fillId="0" borderId="0" xfId="0" applyNumberFormat="1" applyFont="1"/>
    <xf numFmtId="9" fontId="3" fillId="0" borderId="0" xfId="1" applyNumberFormat="1" applyFont="1"/>
    <xf numFmtId="168" fontId="3" fillId="0" borderId="0" xfId="1" applyNumberFormat="1" applyFont="1" applyFill="1" applyBorder="1"/>
    <xf numFmtId="168" fontId="15" fillId="0" borderId="0" xfId="1" applyNumberFormat="1" applyFont="1" applyFill="1" applyBorder="1"/>
    <xf numFmtId="168" fontId="17" fillId="0" borderId="0" xfId="0" applyNumberFormat="1" applyFont="1"/>
    <xf numFmtId="167" fontId="7" fillId="5" borderId="0" xfId="1" applyNumberFormat="1" applyFont="1" applyFill="1"/>
    <xf numFmtId="9" fontId="7" fillId="5" borderId="0" xfId="2" applyFont="1" applyFill="1"/>
    <xf numFmtId="164" fontId="7" fillId="0" borderId="0" xfId="1" applyFont="1" applyFill="1"/>
    <xf numFmtId="165" fontId="7" fillId="0" borderId="0" xfId="2" applyNumberFormat="1" applyFont="1" applyFill="1"/>
    <xf numFmtId="165" fontId="7" fillId="5" borderId="0" xfId="2" applyNumberFormat="1" applyFont="1" applyFill="1"/>
    <xf numFmtId="165" fontId="7" fillId="5" borderId="0" xfId="1" applyNumberFormat="1" applyFont="1" applyFill="1"/>
    <xf numFmtId="167" fontId="7" fillId="0" borderId="0" xfId="1" applyNumberFormat="1" applyFont="1" applyFill="1"/>
    <xf numFmtId="0" fontId="9" fillId="4" borderId="0" xfId="0" applyFont="1" applyFill="1"/>
    <xf numFmtId="167" fontId="10" fillId="0" borderId="0" xfId="1" applyNumberFormat="1" applyFont="1"/>
    <xf numFmtId="10" fontId="7" fillId="4" borderId="0" xfId="2" applyNumberFormat="1" applyFont="1" applyFill="1"/>
    <xf numFmtId="10" fontId="11" fillId="4" borderId="0" xfId="2" applyNumberFormat="1" applyFont="1" applyFill="1"/>
    <xf numFmtId="10" fontId="7" fillId="0" borderId="0" xfId="2" applyNumberFormat="1" applyFont="1"/>
    <xf numFmtId="165" fontId="11" fillId="0" borderId="0" xfId="2" applyNumberFormat="1" applyFont="1"/>
    <xf numFmtId="169" fontId="7" fillId="0" borderId="0" xfId="1" applyNumberFormat="1" applyFont="1" applyFill="1"/>
    <xf numFmtId="9" fontId="11" fillId="0" borderId="0" xfId="2" applyFont="1"/>
    <xf numFmtId="176" fontId="7" fillId="0" borderId="0" xfId="2" applyNumberFormat="1" applyFont="1"/>
    <xf numFmtId="172" fontId="11" fillId="0" borderId="0" xfId="1" applyNumberFormat="1" applyFont="1"/>
    <xf numFmtId="167" fontId="4" fillId="0" borderId="0" xfId="0" applyNumberFormat="1" applyFont="1"/>
    <xf numFmtId="167" fontId="12" fillId="0" borderId="0" xfId="0" applyNumberFormat="1" applyFont="1"/>
    <xf numFmtId="178" fontId="11" fillId="0" borderId="0" xfId="2" applyNumberFormat="1" applyFont="1" applyFill="1" applyBorder="1"/>
    <xf numFmtId="10" fontId="13" fillId="0" borderId="0" xfId="0" applyNumberFormat="1" applyFont="1"/>
    <xf numFmtId="179" fontId="3" fillId="0" borderId="0" xfId="0" applyNumberFormat="1" applyFont="1"/>
    <xf numFmtId="14" fontId="3" fillId="0" borderId="0" xfId="2" applyNumberFormat="1" applyFont="1"/>
    <xf numFmtId="1" fontId="11" fillId="0" borderId="0" xfId="2" applyNumberFormat="1" applyFont="1" applyBorder="1"/>
    <xf numFmtId="10" fontId="11" fillId="0" borderId="0" xfId="2" applyNumberFormat="1" applyFont="1" applyBorder="1"/>
    <xf numFmtId="167" fontId="11" fillId="0" borderId="0" xfId="1" applyNumberFormat="1" applyFont="1" applyBorder="1"/>
    <xf numFmtId="167" fontId="10" fillId="0" borderId="0" xfId="1" applyNumberFormat="1" applyFont="1" applyFill="1" applyBorder="1"/>
    <xf numFmtId="165" fontId="11" fillId="0" borderId="0" xfId="2" applyNumberFormat="1" applyFont="1" applyBorder="1"/>
    <xf numFmtId="165" fontId="11" fillId="0" borderId="0" xfId="1" applyNumberFormat="1" applyFont="1" applyBorder="1"/>
    <xf numFmtId="1" fontId="3" fillId="16" borderId="0" xfId="2" applyNumberFormat="1" applyFont="1" applyFill="1" applyBorder="1"/>
    <xf numFmtId="10" fontId="3" fillId="0" borderId="0" xfId="2" applyNumberFormat="1" applyFont="1" applyBorder="1"/>
    <xf numFmtId="43" fontId="3" fillId="0" borderId="0" xfId="0" applyNumberFormat="1" applyFont="1"/>
    <xf numFmtId="168" fontId="3" fillId="0" borderId="5" xfId="0" applyNumberFormat="1" applyFont="1" applyBorder="1"/>
    <xf numFmtId="172" fontId="3" fillId="0" borderId="0" xfId="0" applyNumberFormat="1" applyFont="1"/>
    <xf numFmtId="177" fontId="5" fillId="4" borderId="0" xfId="0" applyNumberFormat="1" applyFont="1" applyFill="1"/>
    <xf numFmtId="172" fontId="5" fillId="4" borderId="0" xfId="0" applyNumberFormat="1" applyFont="1" applyFill="1"/>
    <xf numFmtId="172" fontId="7" fillId="0" borderId="5" xfId="1" applyNumberFormat="1" applyFont="1" applyFill="1" applyBorder="1"/>
    <xf numFmtId="177" fontId="5" fillId="3" borderId="0" xfId="0" applyNumberFormat="1" applyFont="1" applyFill="1"/>
    <xf numFmtId="167" fontId="7" fillId="0" borderId="0" xfId="2" applyNumberFormat="1" applyFont="1" applyFill="1" applyBorder="1"/>
    <xf numFmtId="43" fontId="7" fillId="0" borderId="0" xfId="1" applyNumberFormat="1" applyFont="1" applyFill="1" applyBorder="1"/>
    <xf numFmtId="185" fontId="3" fillId="0" borderId="0" xfId="0" applyNumberFormat="1" applyFont="1"/>
    <xf numFmtId="185" fontId="17" fillId="0" borderId="0" xfId="0" applyNumberFormat="1" applyFont="1"/>
    <xf numFmtId="186" fontId="3" fillId="0" borderId="0" xfId="0" applyNumberFormat="1" applyFont="1"/>
    <xf numFmtId="183" fontId="0" fillId="0" borderId="0" xfId="0" applyNumberFormat="1"/>
    <xf numFmtId="166" fontId="3" fillId="0" borderId="0" xfId="2" applyNumberFormat="1" applyFont="1" applyFill="1"/>
    <xf numFmtId="9" fontId="3" fillId="0" borderId="0" xfId="2" applyFont="1" applyFill="1"/>
    <xf numFmtId="182" fontId="3" fillId="0" borderId="0" xfId="0" applyNumberFormat="1" applyFont="1"/>
    <xf numFmtId="184" fontId="3" fillId="0" borderId="0" xfId="0" applyNumberFormat="1" applyFont="1"/>
    <xf numFmtId="178" fontId="3" fillId="0" borderId="0" xfId="2" applyNumberFormat="1" applyFont="1" applyFill="1"/>
    <xf numFmtId="167" fontId="7" fillId="0" borderId="5" xfId="1" applyNumberFormat="1" applyFont="1" applyFill="1" applyBorder="1"/>
    <xf numFmtId="181" fontId="4" fillId="0" borderId="0" xfId="2" applyNumberFormat="1" applyFont="1"/>
    <xf numFmtId="49" fontId="3" fillId="15" borderId="0" xfId="1" applyNumberFormat="1" applyFont="1" applyFill="1"/>
    <xf numFmtId="2" fontId="3" fillId="15" borderId="0" xfId="0" applyNumberFormat="1" applyFont="1" applyFill="1"/>
    <xf numFmtId="167" fontId="11" fillId="15" borderId="0" xfId="1" applyNumberFormat="1" applyFont="1" applyFill="1" applyBorder="1"/>
    <xf numFmtId="10" fontId="7" fillId="15" borderId="0" xfId="2" applyNumberFormat="1" applyFont="1" applyFill="1" applyBorder="1"/>
    <xf numFmtId="164" fontId="11" fillId="15" borderId="0" xfId="1" applyFont="1" applyFill="1" applyBorder="1"/>
    <xf numFmtId="0" fontId="9" fillId="15" borderId="0" xfId="0" applyFont="1" applyFill="1"/>
    <xf numFmtId="10" fontId="7" fillId="0" borderId="5" xfId="0" applyNumberFormat="1" applyFont="1" applyBorder="1"/>
    <xf numFmtId="172" fontId="13" fillId="0" borderId="0" xfId="1" applyNumberFormat="1" applyFont="1" applyFill="1" applyBorder="1"/>
    <xf numFmtId="165" fontId="4" fillId="0" borderId="0" xfId="0" applyNumberFormat="1" applyFont="1"/>
    <xf numFmtId="165" fontId="4" fillId="0" borderId="0" xfId="2" applyNumberFormat="1" applyFont="1" applyFill="1" applyBorder="1"/>
    <xf numFmtId="172" fontId="7" fillId="5" borderId="0" xfId="1" applyNumberFormat="1" applyFont="1" applyFill="1" applyBorder="1"/>
    <xf numFmtId="180" fontId="3" fillId="0" borderId="0" xfId="0" applyNumberFormat="1" applyFont="1"/>
    <xf numFmtId="180" fontId="4" fillId="0" borderId="0" xfId="0" applyNumberFormat="1" applyFont="1"/>
    <xf numFmtId="180" fontId="3" fillId="0" borderId="0" xfId="0" quotePrefix="1" applyNumberFormat="1" applyFont="1"/>
    <xf numFmtId="180" fontId="7" fillId="0" borderId="0" xfId="0" applyNumberFormat="1" applyFont="1" applyAlignment="1">
      <alignment vertical="center"/>
    </xf>
    <xf numFmtId="168" fontId="3" fillId="0" borderId="5" xfId="1" applyNumberFormat="1" applyFont="1" applyBorder="1"/>
    <xf numFmtId="178" fontId="3" fillId="0" borderId="0" xfId="0" applyNumberFormat="1" applyFont="1"/>
    <xf numFmtId="10" fontId="5" fillId="3" borderId="0" xfId="0" applyNumberFormat="1" applyFont="1" applyFill="1"/>
    <xf numFmtId="0" fontId="26" fillId="3" borderId="0" xfId="0" applyFont="1" applyFill="1"/>
    <xf numFmtId="0" fontId="17" fillId="15" borderId="0" xfId="0" applyFont="1" applyFill="1"/>
    <xf numFmtId="0" fontId="12" fillId="15" borderId="0" xfId="0" applyFont="1" applyFill="1"/>
    <xf numFmtId="10" fontId="7" fillId="0" borderId="0" xfId="0" applyNumberFormat="1" applyFont="1" applyAlignment="1">
      <alignment vertical="center"/>
    </xf>
    <xf numFmtId="167" fontId="3" fillId="17" borderId="0" xfId="1" applyNumberFormat="1" applyFont="1" applyFill="1"/>
    <xf numFmtId="167" fontId="3" fillId="17" borderId="6" xfId="1" applyNumberFormat="1" applyFont="1" applyFill="1" applyBorder="1"/>
    <xf numFmtId="10" fontId="7" fillId="17" borderId="0" xfId="2" applyNumberFormat="1" applyFont="1" applyFill="1" applyBorder="1"/>
    <xf numFmtId="172" fontId="7" fillId="0" borderId="0" xfId="1" applyNumberFormat="1" applyFont="1"/>
    <xf numFmtId="0" fontId="4" fillId="0" borderId="10" xfId="0" applyFont="1" applyBorder="1"/>
    <xf numFmtId="0" fontId="4" fillId="0" borderId="11" xfId="0" applyFont="1" applyBorder="1"/>
    <xf numFmtId="14" fontId="7" fillId="10" borderId="12" xfId="0" applyNumberFormat="1" applyFont="1" applyFill="1" applyBorder="1" applyAlignment="1">
      <alignment horizontal="center" vertical="center"/>
    </xf>
    <xf numFmtId="10" fontId="7" fillId="10" borderId="12" xfId="2" applyNumberFormat="1" applyFont="1" applyFill="1" applyBorder="1" applyAlignment="1">
      <alignment horizontal="center" vertical="center"/>
    </xf>
    <xf numFmtId="10" fontId="3" fillId="0" borderId="0" xfId="2" applyNumberFormat="1" applyFont="1" applyAlignment="1">
      <alignment horizontal="center" vertical="center"/>
    </xf>
    <xf numFmtId="166" fontId="7" fillId="10" borderId="12" xfId="2" applyNumberFormat="1" applyFont="1" applyFill="1" applyBorder="1" applyAlignment="1">
      <alignment horizontal="center" vertical="center"/>
    </xf>
    <xf numFmtId="166" fontId="3" fillId="0" borderId="0" xfId="2" applyNumberFormat="1" applyFont="1" applyAlignment="1">
      <alignment horizontal="center" vertical="center"/>
    </xf>
    <xf numFmtId="14" fontId="23" fillId="2" borderId="0" xfId="0" applyNumberFormat="1" applyFont="1" applyFill="1"/>
    <xf numFmtId="170" fontId="3" fillId="0" borderId="0" xfId="2" applyNumberFormat="1" applyFont="1" applyFill="1" applyBorder="1"/>
    <xf numFmtId="0" fontId="3" fillId="0" borderId="13" xfId="0" applyFont="1" applyBorder="1"/>
    <xf numFmtId="10" fontId="7" fillId="8" borderId="14" xfId="2" applyNumberFormat="1" applyFont="1" applyFill="1" applyBorder="1" applyAlignment="1">
      <alignment horizontal="center"/>
    </xf>
    <xf numFmtId="9" fontId="3" fillId="0" borderId="0" xfId="0" applyNumberFormat="1" applyFont="1" applyAlignment="1">
      <alignment horizontal="left"/>
    </xf>
    <xf numFmtId="10" fontId="7" fillId="10" borderId="14" xfId="2" applyNumberFormat="1" applyFont="1" applyFill="1" applyBorder="1" applyAlignment="1">
      <alignment horizontal="center" vertical="center"/>
    </xf>
    <xf numFmtId="10" fontId="7" fillId="0" borderId="0" xfId="2" applyNumberFormat="1" applyFont="1" applyFill="1" applyBorder="1" applyAlignment="1">
      <alignment horizontal="center"/>
    </xf>
    <xf numFmtId="166" fontId="7" fillId="10" borderId="14" xfId="2" applyNumberFormat="1" applyFont="1" applyFill="1" applyBorder="1" applyAlignment="1">
      <alignment horizontal="center" vertical="center"/>
    </xf>
    <xf numFmtId="0" fontId="3" fillId="0" borderId="0" xfId="0" applyFont="1" applyAlignment="1">
      <alignment horizontal="center"/>
    </xf>
    <xf numFmtId="14" fontId="7" fillId="10" borderId="14" xfId="2" applyNumberFormat="1" applyFont="1" applyFill="1" applyBorder="1" applyAlignment="1">
      <alignment horizontal="center" vertical="center"/>
    </xf>
    <xf numFmtId="14" fontId="7" fillId="0" borderId="14" xfId="0" applyNumberFormat="1" applyFont="1" applyBorder="1" applyAlignment="1">
      <alignment horizontal="center" vertical="center"/>
    </xf>
    <xf numFmtId="2" fontId="7" fillId="0" borderId="0" xfId="1" applyNumberFormat="1" applyFont="1" applyFill="1" applyBorder="1" applyAlignment="1">
      <alignment horizontal="center"/>
    </xf>
    <xf numFmtId="167" fontId="13" fillId="0" borderId="0" xfId="1" applyNumberFormat="1" applyFont="1" applyBorder="1"/>
    <xf numFmtId="2" fontId="3" fillId="0" borderId="0" xfId="0" applyNumberFormat="1" applyFont="1" applyAlignment="1">
      <alignment vertical="center"/>
    </xf>
    <xf numFmtId="2" fontId="4" fillId="0" borderId="0" xfId="0" applyNumberFormat="1" applyFont="1"/>
    <xf numFmtId="0" fontId="7" fillId="0" borderId="0" xfId="2" applyNumberFormat="1" applyFont="1" applyFill="1" applyBorder="1"/>
    <xf numFmtId="14" fontId="11" fillId="0" borderId="0" xfId="0" applyNumberFormat="1" applyFont="1"/>
    <xf numFmtId="14" fontId="7" fillId="0" borderId="0" xfId="0" applyNumberFormat="1" applyFont="1"/>
    <xf numFmtId="0" fontId="4" fillId="0" borderId="13" xfId="0" applyFont="1" applyBorder="1"/>
    <xf numFmtId="0" fontId="7" fillId="5" borderId="14" xfId="0" applyFont="1" applyFill="1" applyBorder="1" applyAlignment="1">
      <alignment horizontal="center" vertical="center"/>
    </xf>
    <xf numFmtId="165" fontId="7" fillId="10" borderId="15" xfId="0" applyNumberFormat="1" applyFont="1" applyFill="1" applyBorder="1" applyAlignment="1">
      <alignment vertical="center"/>
    </xf>
    <xf numFmtId="0" fontId="17" fillId="2" borderId="0" xfId="0" applyFont="1" applyFill="1"/>
    <xf numFmtId="9" fontId="10" fillId="0" borderId="0" xfId="2" applyFont="1" applyFill="1"/>
    <xf numFmtId="167" fontId="22" fillId="0" borderId="0" xfId="0" applyNumberFormat="1" applyFont="1"/>
    <xf numFmtId="43" fontId="5" fillId="4" borderId="0" xfId="0" applyNumberFormat="1" applyFont="1" applyFill="1"/>
    <xf numFmtId="187" fontId="7" fillId="0" borderId="0" xfId="0" applyNumberFormat="1" applyFont="1"/>
    <xf numFmtId="179" fontId="7" fillId="0" borderId="0" xfId="0" applyNumberFormat="1" applyFont="1"/>
    <xf numFmtId="180" fontId="3" fillId="0" borderId="0" xfId="2" applyNumberFormat="1" applyFont="1"/>
    <xf numFmtId="10" fontId="5" fillId="4" borderId="0" xfId="0" applyNumberFormat="1" applyFont="1" applyFill="1"/>
    <xf numFmtId="180" fontId="4" fillId="15" borderId="0" xfId="0" applyNumberFormat="1" applyFont="1" applyFill="1"/>
    <xf numFmtId="180" fontId="5" fillId="4" borderId="0" xfId="2" applyNumberFormat="1" applyFont="1" applyFill="1"/>
    <xf numFmtId="0" fontId="3" fillId="0" borderId="0" xfId="2" applyNumberFormat="1" applyFont="1"/>
    <xf numFmtId="9" fontId="4" fillId="0" borderId="0" xfId="2" applyFont="1"/>
    <xf numFmtId="0" fontId="7" fillId="10" borderId="12" xfId="0" applyFont="1" applyFill="1" applyBorder="1" applyAlignment="1">
      <alignment horizontal="center" vertical="center"/>
    </xf>
    <xf numFmtId="188" fontId="7" fillId="5" borderId="0" xfId="1" applyNumberFormat="1" applyFont="1" applyFill="1" applyBorder="1"/>
    <xf numFmtId="0" fontId="3" fillId="0" borderId="0" xfId="2" applyNumberFormat="1" applyFont="1" applyFill="1"/>
    <xf numFmtId="10" fontId="7" fillId="8" borderId="0" xfId="2" applyNumberFormat="1" applyFont="1" applyFill="1" applyBorder="1" applyAlignment="1">
      <alignment horizontal="left"/>
    </xf>
    <xf numFmtId="0" fontId="3" fillId="5" borderId="0" xfId="0" applyFont="1" applyFill="1"/>
    <xf numFmtId="10" fontId="4" fillId="15" borderId="0" xfId="0" applyNumberFormat="1" applyFont="1" applyFill="1"/>
    <xf numFmtId="167" fontId="3" fillId="0" borderId="5" xfId="0" applyNumberFormat="1" applyFont="1" applyBorder="1"/>
    <xf numFmtId="172" fontId="4" fillId="0" borderId="0" xfId="0" applyNumberFormat="1" applyFont="1"/>
    <xf numFmtId="43" fontId="5" fillId="3" borderId="0" xfId="0" applyNumberFormat="1" applyFont="1" applyFill="1"/>
    <xf numFmtId="187" fontId="7" fillId="4" borderId="0" xfId="0" applyNumberFormat="1" applyFont="1" applyFill="1" applyAlignment="1">
      <alignment vertical="center"/>
    </xf>
    <xf numFmtId="191" fontId="11" fillId="0" borderId="0" xfId="1" applyNumberFormat="1" applyFont="1"/>
    <xf numFmtId="172" fontId="29" fillId="0" borderId="5" xfId="1" applyNumberFormat="1" applyFont="1" applyFill="1" applyBorder="1"/>
    <xf numFmtId="49" fontId="3" fillId="0" borderId="0" xfId="1" applyNumberFormat="1" applyFont="1" applyFill="1" applyAlignment="1">
      <alignment wrapText="1"/>
    </xf>
    <xf numFmtId="168" fontId="7" fillId="13" borderId="0" xfId="0" applyNumberFormat="1" applyFont="1" applyFill="1" applyAlignment="1">
      <alignment horizontal="center" vertical="center"/>
    </xf>
    <xf numFmtId="0" fontId="9" fillId="20" borderId="0" xfId="0" applyFont="1" applyFill="1"/>
  </cellXfs>
  <cellStyles count="11">
    <cellStyle name="Comma" xfId="1" builtinId="3"/>
    <cellStyle name="Comma 2" xfId="6" xr:uid="{6C702B05-1D3F-4582-B188-4BF5B6468509}"/>
    <cellStyle name="Comment" xfId="4" xr:uid="{B3A74F1D-83D5-471A-BB2B-9CF90AF5CB0A}"/>
    <cellStyle name="Hyperlink" xfId="3" builtinId="8"/>
    <cellStyle name="MyCallup" xfId="9" xr:uid="{217CF49C-1181-4879-85D2-E89C24416E11}"/>
    <cellStyle name="MyNormal" xfId="7" xr:uid="{1338DD82-D0A9-4007-86FB-E86A18553721}"/>
    <cellStyle name="MyPercent" xfId="8" xr:uid="{37EA715B-8A2A-4429-9E1B-5837C53C7A4D}"/>
    <cellStyle name="Normal" xfId="0" builtinId="0"/>
    <cellStyle name="Normal 2" xfId="10" xr:uid="{A5D3EBC1-9A78-4CBA-BAC3-8A42C9F15F80}"/>
    <cellStyle name="Per cent" xfId="2" builtinId="5"/>
    <cellStyle name="Style 1" xfId="5" xr:uid="{E7D39E07-7B6F-4CA0-8050-CBB02B13CF1A}"/>
  </cellStyles>
  <dxfs count="2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99FF"/>
      <color rgb="FFFFFFCC"/>
      <color rgb="FFCCC0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Drop" dropLines="2" dropStyle="combo" dx="22" fmlaLink="$H$7" fmlaRange="Cover!$E$22:$E$23" sel="2" val="0"/>
</file>

<file path=xl/ctrlProps/ctrlProp2.xml><?xml version="1.0" encoding="utf-8"?>
<formControlPr xmlns="http://schemas.microsoft.com/office/spreadsheetml/2009/9/main" objectType="Drop" dropLines="9" dropStyle="combo" dx="22" fmlaLink="$H$8" fmlaRange="Scenarios!$E$7:$E$7" sel="1" val="0"/>
</file>

<file path=xl/drawings/_rels/drawing1.xml.rels><?xml version="1.0" encoding="UTF-8" standalone="yes"?>
<Relationships xmlns="http://schemas.openxmlformats.org/package/2006/relationships"><Relationship Id="rId8" Type="http://schemas.openxmlformats.org/officeDocument/2006/relationships/hyperlink" Target="#'Licensee 2'!A1"/><Relationship Id="rId13" Type="http://schemas.openxmlformats.org/officeDocument/2006/relationships/hyperlink" Target="#Capitalisation!A1"/><Relationship Id="rId3" Type="http://schemas.openxmlformats.org/officeDocument/2006/relationships/hyperlink" Target="#'Licensee 1'!A1"/><Relationship Id="rId7" Type="http://schemas.openxmlformats.org/officeDocument/2006/relationships/hyperlink" Target="#Interface!A1"/><Relationship Id="rId12" Type="http://schemas.openxmlformats.org/officeDocument/2006/relationships/hyperlink" Target="#AR!A1"/><Relationship Id="rId2" Type="http://schemas.openxmlformats.org/officeDocument/2006/relationships/hyperlink" Target="#ModelInput!A1"/><Relationship Id="rId1" Type="http://schemas.openxmlformats.org/officeDocument/2006/relationships/hyperlink" Target="#Scenarios!A1"/><Relationship Id="rId6" Type="http://schemas.openxmlformats.org/officeDocument/2006/relationships/image" Target="../media/image1.png"/><Relationship Id="rId11" Type="http://schemas.openxmlformats.org/officeDocument/2006/relationships/hyperlink" Target="#Revenue!A1"/><Relationship Id="rId5" Type="http://schemas.openxmlformats.org/officeDocument/2006/relationships/hyperlink" Target="#Metrics!A1"/><Relationship Id="rId10" Type="http://schemas.openxmlformats.org/officeDocument/2006/relationships/hyperlink" Target="#'Finance&amp;Tax'!A1"/><Relationship Id="rId4" Type="http://schemas.openxmlformats.org/officeDocument/2006/relationships/hyperlink" Target="#FinancialStatements!A1"/><Relationship Id="rId9" Type="http://schemas.openxmlformats.org/officeDocument/2006/relationships/hyperlink" Target="#Depreciation!A1"/><Relationship Id="rId14" Type="http://schemas.openxmlformats.org/officeDocument/2006/relationships/hyperlink" Target="#RAV!A1"/></Relationships>
</file>

<file path=xl/drawings/drawing1.xml><?xml version="1.0" encoding="utf-8"?>
<xdr:wsDr xmlns:xdr="http://schemas.openxmlformats.org/drawingml/2006/spreadsheetDrawing" xmlns:a="http://schemas.openxmlformats.org/drawingml/2006/main">
  <xdr:twoCellAnchor>
    <xdr:from>
      <xdr:col>4</xdr:col>
      <xdr:colOff>1992</xdr:colOff>
      <xdr:row>28</xdr:row>
      <xdr:rowOff>13388</xdr:rowOff>
    </xdr:from>
    <xdr:to>
      <xdr:col>11</xdr:col>
      <xdr:colOff>671</xdr:colOff>
      <xdr:row>39</xdr:row>
      <xdr:rowOff>161343</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946872" y="6238928"/>
          <a:ext cx="7923479" cy="2411095"/>
        </a:xfrm>
        <a:prstGeom prst="rect">
          <a:avLst/>
        </a:prstGeom>
        <a:solidFill>
          <a:schemeClr val="accent4">
            <a:lumMod val="20000"/>
            <a:lumOff val="80000"/>
          </a:schemeClr>
        </a:solidFill>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endParaRPr lang="en-GB" sz="1100"/>
        </a:p>
      </xdr:txBody>
    </xdr:sp>
    <xdr:clientData/>
  </xdr:twoCellAnchor>
  <xdr:twoCellAnchor>
    <xdr:from>
      <xdr:col>4</xdr:col>
      <xdr:colOff>177800</xdr:colOff>
      <xdr:row>32</xdr:row>
      <xdr:rowOff>140758</xdr:rowOff>
    </xdr:from>
    <xdr:to>
      <xdr:col>4</xdr:col>
      <xdr:colOff>1758951</xdr:colOff>
      <xdr:row>35</xdr:row>
      <xdr:rowOff>73025</xdr:rowOff>
    </xdr:to>
    <xdr:sp macro="" textlink="">
      <xdr:nvSpPr>
        <xdr:cNvPr id="4" name="Rectangle 3" descr="Scenarios_TI&#10;">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1044575" y="5646208"/>
          <a:ext cx="1581151" cy="503767"/>
        </a:xfrm>
        <a:prstGeom prst="rect">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Scenarios</a:t>
          </a:r>
        </a:p>
      </xdr:txBody>
    </xdr:sp>
    <xdr:clientData/>
  </xdr:twoCellAnchor>
  <xdr:twoCellAnchor>
    <xdr:from>
      <xdr:col>6</xdr:col>
      <xdr:colOff>1072090</xdr:colOff>
      <xdr:row>32</xdr:row>
      <xdr:rowOff>64557</xdr:rowOff>
    </xdr:from>
    <xdr:to>
      <xdr:col>9</xdr:col>
      <xdr:colOff>1323</xdr:colOff>
      <xdr:row>35</xdr:row>
      <xdr:rowOff>28310</xdr:rowOff>
    </xdr:to>
    <xdr:sp macro="" textlink="">
      <xdr:nvSpPr>
        <xdr:cNvPr id="6" name="Rectangle 5" descr="Scenarios_TI&#10;">
          <a:hlinkClick xmlns:r="http://schemas.openxmlformats.org/officeDocument/2006/relationships" r:id="rId2"/>
          <a:extLst>
            <a:ext uri="{FF2B5EF4-FFF2-40B4-BE49-F238E27FC236}">
              <a16:creationId xmlns:a16="http://schemas.microsoft.com/office/drawing/2014/main" id="{00000000-0008-0000-0000-000006000000}"/>
            </a:ext>
          </a:extLst>
        </xdr:cNvPr>
        <xdr:cNvSpPr/>
      </xdr:nvSpPr>
      <xdr:spPr>
        <a:xfrm>
          <a:off x="5596465" y="6755870"/>
          <a:ext cx="1631952" cy="570971"/>
        </a:xfrm>
        <a:prstGeom prst="rect">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ModelInput</a:t>
          </a:r>
        </a:p>
      </xdr:txBody>
    </xdr:sp>
    <xdr:clientData/>
  </xdr:twoCellAnchor>
  <xdr:twoCellAnchor>
    <xdr:from>
      <xdr:col>4</xdr:col>
      <xdr:colOff>2295789</xdr:colOff>
      <xdr:row>29</xdr:row>
      <xdr:rowOff>111919</xdr:rowOff>
    </xdr:from>
    <xdr:to>
      <xdr:col>6</xdr:col>
      <xdr:colOff>302949</xdr:colOff>
      <xdr:row>32</xdr:row>
      <xdr:rowOff>37571</xdr:rowOff>
    </xdr:to>
    <xdr:sp macro="" textlink="">
      <xdr:nvSpPr>
        <xdr:cNvPr id="7" name="Rectangle 6" descr="Scenarios_TI&#10;">
          <a:hlinkClick xmlns:r="http://schemas.openxmlformats.org/officeDocument/2006/relationships" r:id="rId3"/>
          <a:extLst>
            <a:ext uri="{FF2B5EF4-FFF2-40B4-BE49-F238E27FC236}">
              <a16:creationId xmlns:a16="http://schemas.microsoft.com/office/drawing/2014/main" id="{00000000-0008-0000-0000-000007000000}"/>
            </a:ext>
          </a:extLst>
        </xdr:cNvPr>
        <xdr:cNvSpPr/>
      </xdr:nvSpPr>
      <xdr:spPr>
        <a:xfrm>
          <a:off x="3176852" y="6005513"/>
          <a:ext cx="1329003" cy="497152"/>
        </a:xfrm>
        <a:prstGeom prst="rect">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Licensee 1</a:t>
          </a:r>
        </a:p>
      </xdr:txBody>
    </xdr:sp>
    <xdr:clientData/>
  </xdr:twoCellAnchor>
  <xdr:twoCellAnchor>
    <xdr:from>
      <xdr:col>4</xdr:col>
      <xdr:colOff>1959</xdr:colOff>
      <xdr:row>55</xdr:row>
      <xdr:rowOff>0</xdr:rowOff>
    </xdr:from>
    <xdr:to>
      <xdr:col>11</xdr:col>
      <xdr:colOff>703</xdr:colOff>
      <xdr:row>60</xdr:row>
      <xdr:rowOff>112059</xdr:rowOff>
    </xdr:to>
    <xdr:sp macro="" textlink="">
      <xdr:nvSpPr>
        <xdr:cNvPr id="13" name="Rectangle 12">
          <a:extLst>
            <a:ext uri="{FF2B5EF4-FFF2-40B4-BE49-F238E27FC236}">
              <a16:creationId xmlns:a16="http://schemas.microsoft.com/office/drawing/2014/main" id="{00000000-0008-0000-0000-00000D000000}"/>
            </a:ext>
          </a:extLst>
        </xdr:cNvPr>
        <xdr:cNvSpPr/>
      </xdr:nvSpPr>
      <xdr:spPr>
        <a:xfrm>
          <a:off x="946839" y="11795760"/>
          <a:ext cx="7923544" cy="1140759"/>
        </a:xfrm>
        <a:prstGeom prst="rect">
          <a:avLst/>
        </a:prstGeom>
        <a:solidFill>
          <a:srgbClr val="FF99FF"/>
        </a:solidFill>
        <a:ln>
          <a:solidFill>
            <a:schemeClr val="accent1">
              <a:lumMod val="75000"/>
            </a:schemeClr>
          </a:solidFill>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endParaRPr lang="en-GB" sz="1100"/>
        </a:p>
      </xdr:txBody>
    </xdr:sp>
    <xdr:clientData/>
  </xdr:twoCellAnchor>
  <xdr:twoCellAnchor>
    <xdr:from>
      <xdr:col>4</xdr:col>
      <xdr:colOff>1851709</xdr:colOff>
      <xdr:row>56</xdr:row>
      <xdr:rowOff>15751</xdr:rowOff>
    </xdr:from>
    <xdr:to>
      <xdr:col>5</xdr:col>
      <xdr:colOff>171076</xdr:colOff>
      <xdr:row>58</xdr:row>
      <xdr:rowOff>186764</xdr:rowOff>
    </xdr:to>
    <xdr:sp macro="" textlink="">
      <xdr:nvSpPr>
        <xdr:cNvPr id="14" name="Rectangle 13" descr="Scenarios_TI&#10;">
          <a:hlinkClick xmlns:r="http://schemas.openxmlformats.org/officeDocument/2006/relationships" r:id="rId4"/>
          <a:extLst>
            <a:ext uri="{FF2B5EF4-FFF2-40B4-BE49-F238E27FC236}">
              <a16:creationId xmlns:a16="http://schemas.microsoft.com/office/drawing/2014/main" id="{00000000-0008-0000-0000-00000E000000}"/>
            </a:ext>
          </a:extLst>
        </xdr:cNvPr>
        <xdr:cNvSpPr/>
      </xdr:nvSpPr>
      <xdr:spPr>
        <a:xfrm>
          <a:off x="2718484" y="9540751"/>
          <a:ext cx="1424517" cy="552013"/>
        </a:xfrm>
        <a:prstGeom prst="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FinancialStatements</a:t>
          </a:r>
        </a:p>
      </xdr:txBody>
    </xdr:sp>
    <xdr:clientData/>
  </xdr:twoCellAnchor>
  <xdr:twoCellAnchor>
    <xdr:from>
      <xdr:col>6</xdr:col>
      <xdr:colOff>28140</xdr:colOff>
      <xdr:row>56</xdr:row>
      <xdr:rowOff>29510</xdr:rowOff>
    </xdr:from>
    <xdr:to>
      <xdr:col>7</xdr:col>
      <xdr:colOff>31749</xdr:colOff>
      <xdr:row>58</xdr:row>
      <xdr:rowOff>190501</xdr:rowOff>
    </xdr:to>
    <xdr:sp macro="" textlink="">
      <xdr:nvSpPr>
        <xdr:cNvPr id="15" name="Rectangle 14" descr="Scenarios_TI&#10;">
          <a:hlinkClick xmlns:r="http://schemas.openxmlformats.org/officeDocument/2006/relationships" r:id="rId5"/>
          <a:extLst>
            <a:ext uri="{FF2B5EF4-FFF2-40B4-BE49-F238E27FC236}">
              <a16:creationId xmlns:a16="http://schemas.microsoft.com/office/drawing/2014/main" id="{00000000-0008-0000-0000-00000F000000}"/>
            </a:ext>
          </a:extLst>
        </xdr:cNvPr>
        <xdr:cNvSpPr/>
      </xdr:nvSpPr>
      <xdr:spPr>
        <a:xfrm>
          <a:off x="4209615" y="9554510"/>
          <a:ext cx="1470459" cy="541991"/>
        </a:xfrm>
        <a:prstGeom prst="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Metrics</a:t>
          </a:r>
        </a:p>
      </xdr:txBody>
    </xdr:sp>
    <xdr:clientData/>
  </xdr:twoCellAnchor>
  <xdr:twoCellAnchor>
    <xdr:from>
      <xdr:col>4</xdr:col>
      <xdr:colOff>1758951</xdr:colOff>
      <xdr:row>30</xdr:row>
      <xdr:rowOff>169995</xdr:rowOff>
    </xdr:from>
    <xdr:to>
      <xdr:col>4</xdr:col>
      <xdr:colOff>2295789</xdr:colOff>
      <xdr:row>34</xdr:row>
      <xdr:rowOff>11642</xdr:rowOff>
    </xdr:to>
    <xdr:cxnSp macro="">
      <xdr:nvCxnSpPr>
        <xdr:cNvPr id="19" name="Straight Arrow Connector 18">
          <a:extLst>
            <a:ext uri="{FF2B5EF4-FFF2-40B4-BE49-F238E27FC236}">
              <a16:creationId xmlns:a16="http://schemas.microsoft.com/office/drawing/2014/main" id="{00000000-0008-0000-0000-000013000000}"/>
            </a:ext>
          </a:extLst>
        </xdr:cNvPr>
        <xdr:cNvCxnSpPr>
          <a:stCxn id="4" idx="3"/>
          <a:endCxn id="7" idx="1"/>
        </xdr:cNvCxnSpPr>
      </xdr:nvCxnSpPr>
      <xdr:spPr>
        <a:xfrm flipV="1">
          <a:off x="2640014" y="6254089"/>
          <a:ext cx="536838" cy="60364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23812</xdr:colOff>
      <xdr:row>0</xdr:row>
      <xdr:rowOff>21431</xdr:rowOff>
    </xdr:from>
    <xdr:to>
      <xdr:col>4</xdr:col>
      <xdr:colOff>2160536</xdr:colOff>
      <xdr:row>0</xdr:row>
      <xdr:rowOff>734815</xdr:rowOff>
    </xdr:to>
    <xdr:pic>
      <xdr:nvPicPr>
        <xdr:cNvPr id="32" name="Picture 31" descr="A logo with a letter m&#10;&#10;Description automatically generated" title="Ofgem logo">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3812" y="21431"/>
          <a:ext cx="3003499" cy="713384"/>
        </a:xfrm>
        <a:prstGeom prst="rect">
          <a:avLst/>
        </a:prstGeom>
      </xdr:spPr>
    </xdr:pic>
    <xdr:clientData/>
  </xdr:twoCellAnchor>
  <xdr:twoCellAnchor>
    <xdr:from>
      <xdr:col>4</xdr:col>
      <xdr:colOff>176211</xdr:colOff>
      <xdr:row>29</xdr:row>
      <xdr:rowOff>30691</xdr:rowOff>
    </xdr:from>
    <xdr:to>
      <xdr:col>4</xdr:col>
      <xdr:colOff>1757362</xdr:colOff>
      <xdr:row>31</xdr:row>
      <xdr:rowOff>162189</xdr:rowOff>
    </xdr:to>
    <xdr:sp macro="" textlink="">
      <xdr:nvSpPr>
        <xdr:cNvPr id="36" name="Rectangle 35" descr="Scenarios_TI&#10;">
          <a:hlinkClick xmlns:r="http://schemas.openxmlformats.org/officeDocument/2006/relationships" r:id="rId7"/>
          <a:extLst>
            <a:ext uri="{FF2B5EF4-FFF2-40B4-BE49-F238E27FC236}">
              <a16:creationId xmlns:a16="http://schemas.microsoft.com/office/drawing/2014/main" id="{00000000-0008-0000-0000-000024000000}"/>
            </a:ext>
          </a:extLst>
        </xdr:cNvPr>
        <xdr:cNvSpPr/>
      </xdr:nvSpPr>
      <xdr:spPr>
        <a:xfrm>
          <a:off x="1116805" y="6114785"/>
          <a:ext cx="1581151" cy="536310"/>
        </a:xfrm>
        <a:prstGeom prst="rect">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Interface</a:t>
          </a:r>
        </a:p>
      </xdr:txBody>
    </xdr:sp>
    <xdr:clientData/>
  </xdr:twoCellAnchor>
  <xdr:twoCellAnchor>
    <xdr:from>
      <xdr:col>4</xdr:col>
      <xdr:colOff>969962</xdr:colOff>
      <xdr:row>31</xdr:row>
      <xdr:rowOff>159014</xdr:rowOff>
    </xdr:from>
    <xdr:to>
      <xdr:col>4</xdr:col>
      <xdr:colOff>971551</xdr:colOff>
      <xdr:row>32</xdr:row>
      <xdr:rowOff>143933</xdr:rowOff>
    </xdr:to>
    <xdr:cxnSp macro="">
      <xdr:nvCxnSpPr>
        <xdr:cNvPr id="37" name="Straight Arrow Connector 36">
          <a:extLst>
            <a:ext uri="{FF2B5EF4-FFF2-40B4-BE49-F238E27FC236}">
              <a16:creationId xmlns:a16="http://schemas.microsoft.com/office/drawing/2014/main" id="{00000000-0008-0000-0000-000025000000}"/>
            </a:ext>
          </a:extLst>
        </xdr:cNvPr>
        <xdr:cNvCxnSpPr>
          <a:stCxn id="36" idx="2"/>
          <a:endCxn id="4" idx="0"/>
        </xdr:cNvCxnSpPr>
      </xdr:nvCxnSpPr>
      <xdr:spPr>
        <a:xfrm>
          <a:off x="1910556" y="6647920"/>
          <a:ext cx="1589" cy="1873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2298698</xdr:colOff>
      <xdr:row>34</xdr:row>
      <xdr:rowOff>63236</xdr:rowOff>
    </xdr:from>
    <xdr:to>
      <xdr:col>6</xdr:col>
      <xdr:colOff>302683</xdr:colOff>
      <xdr:row>36</xdr:row>
      <xdr:rowOff>197644</xdr:rowOff>
    </xdr:to>
    <xdr:sp macro="" textlink="">
      <xdr:nvSpPr>
        <xdr:cNvPr id="42" name="Rectangle 41" descr="Scenarios_TI&#10;">
          <a:hlinkClick xmlns:r="http://schemas.openxmlformats.org/officeDocument/2006/relationships" r:id="rId8"/>
          <a:extLst>
            <a:ext uri="{FF2B5EF4-FFF2-40B4-BE49-F238E27FC236}">
              <a16:creationId xmlns:a16="http://schemas.microsoft.com/office/drawing/2014/main" id="{00000000-0008-0000-0000-00002A000000}"/>
            </a:ext>
          </a:extLst>
        </xdr:cNvPr>
        <xdr:cNvSpPr/>
      </xdr:nvSpPr>
      <xdr:spPr>
        <a:xfrm>
          <a:off x="3239292" y="7159361"/>
          <a:ext cx="1587766" cy="539221"/>
        </a:xfrm>
        <a:prstGeom prst="rect">
          <a:avLst/>
        </a:prstGeom>
        <a:solidFill>
          <a:schemeClr val="accent4">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Licensee 2</a:t>
          </a:r>
        </a:p>
      </xdr:txBody>
    </xdr:sp>
    <xdr:clientData/>
  </xdr:twoCellAnchor>
  <xdr:twoCellAnchor>
    <xdr:from>
      <xdr:col>4</xdr:col>
      <xdr:colOff>1758951</xdr:colOff>
      <xdr:row>34</xdr:row>
      <xdr:rowOff>10451</xdr:rowOff>
    </xdr:from>
    <xdr:to>
      <xdr:col>4</xdr:col>
      <xdr:colOff>2298698</xdr:colOff>
      <xdr:row>35</xdr:row>
      <xdr:rowOff>133616</xdr:rowOff>
    </xdr:to>
    <xdr:cxnSp macro="">
      <xdr:nvCxnSpPr>
        <xdr:cNvPr id="43" name="Straight Arrow Connector 42">
          <a:extLst>
            <a:ext uri="{FF2B5EF4-FFF2-40B4-BE49-F238E27FC236}">
              <a16:creationId xmlns:a16="http://schemas.microsoft.com/office/drawing/2014/main" id="{00000000-0008-0000-0000-00002B000000}"/>
            </a:ext>
          </a:extLst>
        </xdr:cNvPr>
        <xdr:cNvCxnSpPr>
          <a:stCxn id="4" idx="3"/>
          <a:endCxn id="42" idx="1"/>
        </xdr:cNvCxnSpPr>
      </xdr:nvCxnSpPr>
      <xdr:spPr>
        <a:xfrm>
          <a:off x="2689039" y="7327892"/>
          <a:ext cx="539747" cy="32487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302949</xdr:colOff>
      <xdr:row>30</xdr:row>
      <xdr:rowOff>169995</xdr:rowOff>
    </xdr:from>
    <xdr:to>
      <xdr:col>6</xdr:col>
      <xdr:colOff>1072090</xdr:colOff>
      <xdr:row>33</xdr:row>
      <xdr:rowOff>141684</xdr:rowOff>
    </xdr:to>
    <xdr:cxnSp macro="">
      <xdr:nvCxnSpPr>
        <xdr:cNvPr id="47" name="Straight Arrow Connector 46">
          <a:extLst>
            <a:ext uri="{FF2B5EF4-FFF2-40B4-BE49-F238E27FC236}">
              <a16:creationId xmlns:a16="http://schemas.microsoft.com/office/drawing/2014/main" id="{00000000-0008-0000-0000-00002F000000}"/>
            </a:ext>
          </a:extLst>
        </xdr:cNvPr>
        <xdr:cNvCxnSpPr>
          <a:stCxn id="7" idx="3"/>
          <a:endCxn id="6" idx="1"/>
        </xdr:cNvCxnSpPr>
      </xdr:nvCxnSpPr>
      <xdr:spPr>
        <a:xfrm>
          <a:off x="4505855" y="6254089"/>
          <a:ext cx="769141" cy="54318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302683</xdr:colOff>
      <xdr:row>33</xdr:row>
      <xdr:rowOff>150812</xdr:rowOff>
    </xdr:from>
    <xdr:to>
      <xdr:col>6</xdr:col>
      <xdr:colOff>1075265</xdr:colOff>
      <xdr:row>35</xdr:row>
      <xdr:rowOff>133616</xdr:rowOff>
    </xdr:to>
    <xdr:cxnSp macro="">
      <xdr:nvCxnSpPr>
        <xdr:cNvPr id="51" name="Straight Arrow Connector 50">
          <a:extLst>
            <a:ext uri="{FF2B5EF4-FFF2-40B4-BE49-F238E27FC236}">
              <a16:creationId xmlns:a16="http://schemas.microsoft.com/office/drawing/2014/main" id="{00000000-0008-0000-0000-000033000000}"/>
            </a:ext>
          </a:extLst>
        </xdr:cNvPr>
        <xdr:cNvCxnSpPr>
          <a:stCxn id="42" idx="3"/>
          <a:endCxn id="6" idx="1"/>
        </xdr:cNvCxnSpPr>
      </xdr:nvCxnSpPr>
      <xdr:spPr>
        <a:xfrm flipV="1">
          <a:off x="4827058" y="7044531"/>
          <a:ext cx="772582" cy="3876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367092</xdr:colOff>
      <xdr:row>39</xdr:row>
      <xdr:rowOff>162613</xdr:rowOff>
    </xdr:from>
    <xdr:to>
      <xdr:col>6</xdr:col>
      <xdr:colOff>367092</xdr:colOff>
      <xdr:row>41</xdr:row>
      <xdr:rowOff>12542</xdr:rowOff>
    </xdr:to>
    <xdr:cxnSp macro="">
      <xdr:nvCxnSpPr>
        <xdr:cNvPr id="54" name="Straight Arrow Connector 53">
          <a:extLst>
            <a:ext uri="{FF2B5EF4-FFF2-40B4-BE49-F238E27FC236}">
              <a16:creationId xmlns:a16="http://schemas.microsoft.com/office/drawing/2014/main" id="{00000000-0008-0000-0000-000036000000}"/>
            </a:ext>
          </a:extLst>
        </xdr:cNvPr>
        <xdr:cNvCxnSpPr>
          <a:stCxn id="3" idx="2"/>
          <a:endCxn id="8" idx="0"/>
        </xdr:cNvCxnSpPr>
      </xdr:nvCxnSpPr>
      <xdr:spPr>
        <a:xfrm>
          <a:off x="4908612" y="8651293"/>
          <a:ext cx="0" cy="2690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1320342</xdr:colOff>
      <xdr:row>46</xdr:row>
      <xdr:rowOff>70512</xdr:rowOff>
    </xdr:from>
    <xdr:to>
      <xdr:col>6</xdr:col>
      <xdr:colOff>269876</xdr:colOff>
      <xdr:row>46</xdr:row>
      <xdr:rowOff>93132</xdr:rowOff>
    </xdr:to>
    <xdr:cxnSp macro="">
      <xdr:nvCxnSpPr>
        <xdr:cNvPr id="97" name="Straight Arrow Connector 96">
          <a:extLst>
            <a:ext uri="{FF2B5EF4-FFF2-40B4-BE49-F238E27FC236}">
              <a16:creationId xmlns:a16="http://schemas.microsoft.com/office/drawing/2014/main" id="{00000000-0008-0000-0000-000061000000}"/>
            </a:ext>
          </a:extLst>
        </xdr:cNvPr>
        <xdr:cNvCxnSpPr>
          <a:stCxn id="16" idx="3"/>
          <a:endCxn id="11" idx="1"/>
        </xdr:cNvCxnSpPr>
      </xdr:nvCxnSpPr>
      <xdr:spPr>
        <a:xfrm>
          <a:off x="2260936" y="9607418"/>
          <a:ext cx="2533315" cy="226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1320342</xdr:colOff>
      <xdr:row>46</xdr:row>
      <xdr:rowOff>70512</xdr:rowOff>
    </xdr:from>
    <xdr:to>
      <xdr:col>4</xdr:col>
      <xdr:colOff>1634861</xdr:colOff>
      <xdr:row>48</xdr:row>
      <xdr:rowOff>83872</xdr:rowOff>
    </xdr:to>
    <xdr:cxnSp macro="">
      <xdr:nvCxnSpPr>
        <xdr:cNvPr id="110" name="Straight Arrow Connector 109">
          <a:extLst>
            <a:ext uri="{FF2B5EF4-FFF2-40B4-BE49-F238E27FC236}">
              <a16:creationId xmlns:a16="http://schemas.microsoft.com/office/drawing/2014/main" id="{00000000-0008-0000-0000-00006E000000}"/>
            </a:ext>
          </a:extLst>
        </xdr:cNvPr>
        <xdr:cNvCxnSpPr>
          <a:stCxn id="16" idx="3"/>
          <a:endCxn id="75" idx="1"/>
        </xdr:cNvCxnSpPr>
      </xdr:nvCxnSpPr>
      <xdr:spPr>
        <a:xfrm>
          <a:off x="2260936" y="9607418"/>
          <a:ext cx="314519" cy="41817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2278099</xdr:colOff>
      <xdr:row>44</xdr:row>
      <xdr:rowOff>133878</xdr:rowOff>
    </xdr:from>
    <xdr:to>
      <xdr:col>4</xdr:col>
      <xdr:colOff>2282861</xdr:colOff>
      <xdr:row>47</xdr:row>
      <xdr:rowOff>113505</xdr:rowOff>
    </xdr:to>
    <xdr:cxnSp macro="">
      <xdr:nvCxnSpPr>
        <xdr:cNvPr id="113" name="Straight Arrow Connector 112">
          <a:extLst>
            <a:ext uri="{FF2B5EF4-FFF2-40B4-BE49-F238E27FC236}">
              <a16:creationId xmlns:a16="http://schemas.microsoft.com/office/drawing/2014/main" id="{00000000-0008-0000-0000-000071000000}"/>
            </a:ext>
          </a:extLst>
        </xdr:cNvPr>
        <xdr:cNvCxnSpPr>
          <a:stCxn id="9" idx="2"/>
          <a:endCxn id="75" idx="0"/>
        </xdr:cNvCxnSpPr>
      </xdr:nvCxnSpPr>
      <xdr:spPr>
        <a:xfrm>
          <a:off x="3218693" y="9265972"/>
          <a:ext cx="4762" cy="58684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670</xdr:colOff>
      <xdr:row>41</xdr:row>
      <xdr:rowOff>10002</xdr:rowOff>
    </xdr:from>
    <xdr:to>
      <xdr:col>11</xdr:col>
      <xdr:colOff>1993</xdr:colOff>
      <xdr:row>53</xdr:row>
      <xdr:rowOff>99061</xdr:rowOff>
    </xdr:to>
    <xdr:sp macro="" textlink="">
      <xdr:nvSpPr>
        <xdr:cNvPr id="8" name="Rectangle 7">
          <a:extLst>
            <a:ext uri="{FF2B5EF4-FFF2-40B4-BE49-F238E27FC236}">
              <a16:creationId xmlns:a16="http://schemas.microsoft.com/office/drawing/2014/main" id="{00000000-0008-0000-0000-000008000000}"/>
            </a:ext>
          </a:extLst>
        </xdr:cNvPr>
        <xdr:cNvSpPr/>
      </xdr:nvSpPr>
      <xdr:spPr>
        <a:xfrm>
          <a:off x="945550" y="8917782"/>
          <a:ext cx="7926123" cy="2557939"/>
        </a:xfrm>
        <a:prstGeom prst="rect">
          <a:avLst/>
        </a:prstGeom>
        <a:solidFill>
          <a:srgbClr val="CCC0DA"/>
        </a:solidFill>
        <a:ln>
          <a:solidFill>
            <a:schemeClr val="accent1">
              <a:lumMod val="75000"/>
            </a:schemeClr>
          </a:solidFill>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endParaRPr lang="en-GB" sz="1100"/>
        </a:p>
      </xdr:txBody>
    </xdr:sp>
    <xdr:clientData/>
  </xdr:twoCellAnchor>
  <xdr:twoCellAnchor>
    <xdr:from>
      <xdr:col>4</xdr:col>
      <xdr:colOff>1631686</xdr:colOff>
      <xdr:row>42</xdr:row>
      <xdr:rowOff>136942</xdr:rowOff>
    </xdr:from>
    <xdr:to>
      <xdr:col>4</xdr:col>
      <xdr:colOff>2918161</xdr:colOff>
      <xdr:row>44</xdr:row>
      <xdr:rowOff>131624</xdr:rowOff>
    </xdr:to>
    <xdr:sp macro="" textlink="">
      <xdr:nvSpPr>
        <xdr:cNvPr id="9" name="Rectangle 8" descr="Scenarios_TI&#10;">
          <a:hlinkClick xmlns:r="http://schemas.openxmlformats.org/officeDocument/2006/relationships" r:id="rId9"/>
          <a:extLst>
            <a:ext uri="{FF2B5EF4-FFF2-40B4-BE49-F238E27FC236}">
              <a16:creationId xmlns:a16="http://schemas.microsoft.com/office/drawing/2014/main" id="{00000000-0008-0000-0000-000009000000}"/>
            </a:ext>
          </a:extLst>
        </xdr:cNvPr>
        <xdr:cNvSpPr/>
      </xdr:nvSpPr>
      <xdr:spPr>
        <a:xfrm>
          <a:off x="2572280" y="8864223"/>
          <a:ext cx="1286475" cy="399495"/>
        </a:xfrm>
        <a:prstGeom prst="rect">
          <a:avLst/>
        </a:prstGeom>
        <a:solidFill>
          <a:srgbClr val="CCC0D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Depreciation</a:t>
          </a:r>
        </a:p>
      </xdr:txBody>
    </xdr:sp>
    <xdr:clientData/>
  </xdr:twoCellAnchor>
  <xdr:twoCellAnchor>
    <xdr:from>
      <xdr:col>4</xdr:col>
      <xdr:colOff>1628511</xdr:colOff>
      <xdr:row>50</xdr:row>
      <xdr:rowOff>67461</xdr:rowOff>
    </xdr:from>
    <xdr:to>
      <xdr:col>4</xdr:col>
      <xdr:colOff>2918161</xdr:colOff>
      <xdr:row>52</xdr:row>
      <xdr:rowOff>122015</xdr:rowOff>
    </xdr:to>
    <xdr:sp macro="" textlink="">
      <xdr:nvSpPr>
        <xdr:cNvPr id="10" name="Rectangle 9" descr="Scenarios_TI&#10;">
          <a:hlinkClick xmlns:r="http://schemas.openxmlformats.org/officeDocument/2006/relationships" r:id="rId10"/>
          <a:extLst>
            <a:ext uri="{FF2B5EF4-FFF2-40B4-BE49-F238E27FC236}">
              <a16:creationId xmlns:a16="http://schemas.microsoft.com/office/drawing/2014/main" id="{00000000-0008-0000-0000-00000A000000}"/>
            </a:ext>
          </a:extLst>
        </xdr:cNvPr>
        <xdr:cNvSpPr/>
      </xdr:nvSpPr>
      <xdr:spPr>
        <a:xfrm>
          <a:off x="2569105" y="10413992"/>
          <a:ext cx="1289650" cy="459367"/>
        </a:xfrm>
        <a:prstGeom prst="rect">
          <a:avLst/>
        </a:prstGeom>
        <a:solidFill>
          <a:srgbClr val="CCC0D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Finance&amp;Tax</a:t>
          </a:r>
        </a:p>
      </xdr:txBody>
    </xdr:sp>
    <xdr:clientData/>
  </xdr:twoCellAnchor>
  <xdr:twoCellAnchor>
    <xdr:from>
      <xdr:col>6</xdr:col>
      <xdr:colOff>266701</xdr:colOff>
      <xdr:row>45</xdr:row>
      <xdr:rowOff>43397</xdr:rowOff>
    </xdr:from>
    <xdr:to>
      <xdr:col>6</xdr:col>
      <xdr:colOff>1575860</xdr:colOff>
      <xdr:row>47</xdr:row>
      <xdr:rowOff>139279</xdr:rowOff>
    </xdr:to>
    <xdr:sp macro="" textlink="">
      <xdr:nvSpPr>
        <xdr:cNvPr id="11" name="Rectangle 10" descr="Scenarios_TI&#10;">
          <a:hlinkClick xmlns:r="http://schemas.openxmlformats.org/officeDocument/2006/relationships" r:id="rId11"/>
          <a:extLst>
            <a:ext uri="{FF2B5EF4-FFF2-40B4-BE49-F238E27FC236}">
              <a16:creationId xmlns:a16="http://schemas.microsoft.com/office/drawing/2014/main" id="{00000000-0008-0000-0000-00000B000000}"/>
            </a:ext>
          </a:extLst>
        </xdr:cNvPr>
        <xdr:cNvSpPr/>
      </xdr:nvSpPr>
      <xdr:spPr>
        <a:xfrm>
          <a:off x="4791076" y="9377897"/>
          <a:ext cx="1309159" cy="500695"/>
        </a:xfrm>
        <a:prstGeom prst="rect">
          <a:avLst/>
        </a:prstGeom>
        <a:solidFill>
          <a:srgbClr val="CCC0D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Revenue</a:t>
          </a:r>
        </a:p>
      </xdr:txBody>
    </xdr:sp>
    <xdr:clientData/>
  </xdr:twoCellAnchor>
  <xdr:twoCellAnchor>
    <xdr:from>
      <xdr:col>7</xdr:col>
      <xdr:colOff>551994</xdr:colOff>
      <xdr:row>45</xdr:row>
      <xdr:rowOff>46576</xdr:rowOff>
    </xdr:from>
    <xdr:to>
      <xdr:col>9</xdr:col>
      <xdr:colOff>716230</xdr:colOff>
      <xdr:row>47</xdr:row>
      <xdr:rowOff>142795</xdr:rowOff>
    </xdr:to>
    <xdr:sp macro="" textlink="">
      <xdr:nvSpPr>
        <xdr:cNvPr id="12" name="Rectangle 11" descr="Scenarios_TI&#10;">
          <a:hlinkClick xmlns:r="http://schemas.openxmlformats.org/officeDocument/2006/relationships" r:id="rId12"/>
          <a:extLst>
            <a:ext uri="{FF2B5EF4-FFF2-40B4-BE49-F238E27FC236}">
              <a16:creationId xmlns:a16="http://schemas.microsoft.com/office/drawing/2014/main" id="{00000000-0008-0000-0000-00000C000000}"/>
            </a:ext>
          </a:extLst>
        </xdr:cNvPr>
        <xdr:cNvSpPr/>
      </xdr:nvSpPr>
      <xdr:spPr>
        <a:xfrm>
          <a:off x="6671807" y="9381076"/>
          <a:ext cx="1271517" cy="501032"/>
        </a:xfrm>
        <a:prstGeom prst="rect">
          <a:avLst/>
        </a:prstGeom>
        <a:solidFill>
          <a:srgbClr val="CCC0D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AR</a:t>
          </a:r>
        </a:p>
      </xdr:txBody>
    </xdr:sp>
    <xdr:clientData/>
  </xdr:twoCellAnchor>
  <xdr:twoCellAnchor>
    <xdr:from>
      <xdr:col>4</xdr:col>
      <xdr:colOff>21167</xdr:colOff>
      <xdr:row>45</xdr:row>
      <xdr:rowOff>35452</xdr:rowOff>
    </xdr:from>
    <xdr:to>
      <xdr:col>4</xdr:col>
      <xdr:colOff>1317167</xdr:colOff>
      <xdr:row>47</xdr:row>
      <xdr:rowOff>101928</xdr:rowOff>
    </xdr:to>
    <xdr:sp macro="" textlink="">
      <xdr:nvSpPr>
        <xdr:cNvPr id="16" name="Rectangle 15" descr="Scenarios_TI&#10;">
          <a:hlinkClick xmlns:r="http://schemas.openxmlformats.org/officeDocument/2006/relationships" r:id="rId13"/>
          <a:extLst>
            <a:ext uri="{FF2B5EF4-FFF2-40B4-BE49-F238E27FC236}">
              <a16:creationId xmlns:a16="http://schemas.microsoft.com/office/drawing/2014/main" id="{00000000-0008-0000-0000-000010000000}"/>
            </a:ext>
          </a:extLst>
        </xdr:cNvPr>
        <xdr:cNvSpPr/>
      </xdr:nvSpPr>
      <xdr:spPr>
        <a:xfrm>
          <a:off x="961761" y="9369952"/>
          <a:ext cx="1296000" cy="471289"/>
        </a:xfrm>
        <a:prstGeom prst="rect">
          <a:avLst/>
        </a:prstGeom>
        <a:solidFill>
          <a:srgbClr val="CCC0D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Capitalisation</a:t>
          </a:r>
        </a:p>
      </xdr:txBody>
    </xdr:sp>
    <xdr:clientData/>
  </xdr:twoCellAnchor>
  <xdr:twoCellAnchor>
    <xdr:from>
      <xdr:col>6</xdr:col>
      <xdr:colOff>1575860</xdr:colOff>
      <xdr:row>46</xdr:row>
      <xdr:rowOff>91507</xdr:rowOff>
    </xdr:from>
    <xdr:to>
      <xdr:col>7</xdr:col>
      <xdr:colOff>551994</xdr:colOff>
      <xdr:row>46</xdr:row>
      <xdr:rowOff>94518</xdr:rowOff>
    </xdr:to>
    <xdr:cxnSp macro="">
      <xdr:nvCxnSpPr>
        <xdr:cNvPr id="28" name="Straight Arrow Connector 27">
          <a:extLst>
            <a:ext uri="{FF2B5EF4-FFF2-40B4-BE49-F238E27FC236}">
              <a16:creationId xmlns:a16="http://schemas.microsoft.com/office/drawing/2014/main" id="{00000000-0008-0000-0000-00001C000000}"/>
            </a:ext>
          </a:extLst>
        </xdr:cNvPr>
        <xdr:cNvCxnSpPr>
          <a:stCxn id="11" idx="3"/>
          <a:endCxn id="12" idx="1"/>
        </xdr:cNvCxnSpPr>
      </xdr:nvCxnSpPr>
      <xdr:spPr>
        <a:xfrm flipV="1">
          <a:off x="6100235" y="9628413"/>
          <a:ext cx="571572" cy="3011"/>
        </a:xfrm>
        <a:prstGeom prst="straightConnector1">
          <a:avLst/>
        </a:prstGeom>
        <a:solidFill>
          <a:srgbClr val="CCC0DA"/>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2918161</xdr:colOff>
      <xdr:row>46</xdr:row>
      <xdr:rowOff>94518</xdr:rowOff>
    </xdr:from>
    <xdr:to>
      <xdr:col>6</xdr:col>
      <xdr:colOff>266701</xdr:colOff>
      <xdr:row>51</xdr:row>
      <xdr:rowOff>94739</xdr:rowOff>
    </xdr:to>
    <xdr:cxnSp macro="">
      <xdr:nvCxnSpPr>
        <xdr:cNvPr id="29" name="Straight Arrow Connector 28">
          <a:extLst>
            <a:ext uri="{FF2B5EF4-FFF2-40B4-BE49-F238E27FC236}">
              <a16:creationId xmlns:a16="http://schemas.microsoft.com/office/drawing/2014/main" id="{00000000-0008-0000-0000-00001D000000}"/>
            </a:ext>
          </a:extLst>
        </xdr:cNvPr>
        <xdr:cNvCxnSpPr>
          <a:stCxn id="10" idx="3"/>
          <a:endCxn id="11" idx="1"/>
        </xdr:cNvCxnSpPr>
      </xdr:nvCxnSpPr>
      <xdr:spPr>
        <a:xfrm flipV="1">
          <a:off x="3858755" y="9631424"/>
          <a:ext cx="932321" cy="1012253"/>
        </a:xfrm>
        <a:prstGeom prst="straightConnector1">
          <a:avLst/>
        </a:prstGeom>
        <a:solidFill>
          <a:srgbClr val="CCC0DA"/>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2918161</xdr:colOff>
      <xdr:row>43</xdr:row>
      <xdr:rowOff>142230</xdr:rowOff>
    </xdr:from>
    <xdr:to>
      <xdr:col>6</xdr:col>
      <xdr:colOff>266701</xdr:colOff>
      <xdr:row>46</xdr:row>
      <xdr:rowOff>94517</xdr:rowOff>
    </xdr:to>
    <xdr:cxnSp macro="">
      <xdr:nvCxnSpPr>
        <xdr:cNvPr id="31" name="Straight Arrow Connector 30">
          <a:extLst>
            <a:ext uri="{FF2B5EF4-FFF2-40B4-BE49-F238E27FC236}">
              <a16:creationId xmlns:a16="http://schemas.microsoft.com/office/drawing/2014/main" id="{00000000-0008-0000-0000-00001F000000}"/>
            </a:ext>
          </a:extLst>
        </xdr:cNvPr>
        <xdr:cNvCxnSpPr>
          <a:stCxn id="9" idx="3"/>
          <a:endCxn id="11" idx="1"/>
        </xdr:cNvCxnSpPr>
      </xdr:nvCxnSpPr>
      <xdr:spPr>
        <a:xfrm>
          <a:off x="3858755" y="9071918"/>
          <a:ext cx="932321" cy="559505"/>
        </a:xfrm>
        <a:prstGeom prst="straightConnector1">
          <a:avLst/>
        </a:prstGeom>
        <a:solidFill>
          <a:srgbClr val="CCC0DA"/>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1631686</xdr:colOff>
      <xdr:row>47</xdr:row>
      <xdr:rowOff>111993</xdr:rowOff>
    </xdr:from>
    <xdr:to>
      <xdr:col>4</xdr:col>
      <xdr:colOff>2927686</xdr:colOff>
      <xdr:row>49</xdr:row>
      <xdr:rowOff>53163</xdr:rowOff>
    </xdr:to>
    <xdr:sp macro="" textlink="">
      <xdr:nvSpPr>
        <xdr:cNvPr id="75" name="Rectangle 74" descr="Scenarios_TI&#10;">
          <a:hlinkClick xmlns:r="http://schemas.openxmlformats.org/officeDocument/2006/relationships" r:id="rId14"/>
          <a:extLst>
            <a:ext uri="{FF2B5EF4-FFF2-40B4-BE49-F238E27FC236}">
              <a16:creationId xmlns:a16="http://schemas.microsoft.com/office/drawing/2014/main" id="{00000000-0008-0000-0000-00004B000000}"/>
            </a:ext>
          </a:extLst>
        </xdr:cNvPr>
        <xdr:cNvSpPr/>
      </xdr:nvSpPr>
      <xdr:spPr>
        <a:xfrm>
          <a:off x="2572280" y="9851306"/>
          <a:ext cx="1296000" cy="345982"/>
        </a:xfrm>
        <a:prstGeom prst="rect">
          <a:avLst/>
        </a:prstGeom>
        <a:solidFill>
          <a:srgbClr val="CCC0D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ysClr val="windowText" lastClr="000000"/>
              </a:solidFill>
            </a:rPr>
            <a:t>RAV</a:t>
          </a:r>
        </a:p>
      </xdr:txBody>
    </xdr:sp>
    <xdr:clientData/>
  </xdr:twoCellAnchor>
  <xdr:twoCellAnchor>
    <xdr:from>
      <xdr:col>4</xdr:col>
      <xdr:colOff>2924511</xdr:colOff>
      <xdr:row>46</xdr:row>
      <xdr:rowOff>94518</xdr:rowOff>
    </xdr:from>
    <xdr:to>
      <xdr:col>6</xdr:col>
      <xdr:colOff>266701</xdr:colOff>
      <xdr:row>48</xdr:row>
      <xdr:rowOff>82579</xdr:rowOff>
    </xdr:to>
    <xdr:cxnSp macro="">
      <xdr:nvCxnSpPr>
        <xdr:cNvPr id="94" name="Straight Arrow Connector 93">
          <a:extLst>
            <a:ext uri="{FF2B5EF4-FFF2-40B4-BE49-F238E27FC236}">
              <a16:creationId xmlns:a16="http://schemas.microsoft.com/office/drawing/2014/main" id="{00000000-0008-0000-0000-00005E000000}"/>
            </a:ext>
          </a:extLst>
        </xdr:cNvPr>
        <xdr:cNvCxnSpPr>
          <a:stCxn id="75" idx="3"/>
          <a:endCxn id="11" idx="1"/>
        </xdr:cNvCxnSpPr>
      </xdr:nvCxnSpPr>
      <xdr:spPr>
        <a:xfrm flipV="1">
          <a:off x="3865105" y="9631424"/>
          <a:ext cx="925971" cy="392874"/>
        </a:xfrm>
        <a:prstGeom prst="straightConnector1">
          <a:avLst/>
        </a:prstGeom>
        <a:solidFill>
          <a:srgbClr val="CCC0DA"/>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1317167</xdr:colOff>
      <xdr:row>46</xdr:row>
      <xdr:rowOff>63922</xdr:rowOff>
    </xdr:from>
    <xdr:to>
      <xdr:col>4</xdr:col>
      <xdr:colOff>1628511</xdr:colOff>
      <xdr:row>51</xdr:row>
      <xdr:rowOff>94738</xdr:rowOff>
    </xdr:to>
    <xdr:cxnSp macro="">
      <xdr:nvCxnSpPr>
        <xdr:cNvPr id="119" name="Straight Arrow Connector 118">
          <a:extLst>
            <a:ext uri="{FF2B5EF4-FFF2-40B4-BE49-F238E27FC236}">
              <a16:creationId xmlns:a16="http://schemas.microsoft.com/office/drawing/2014/main" id="{00000000-0008-0000-0000-000077000000}"/>
            </a:ext>
          </a:extLst>
        </xdr:cNvPr>
        <xdr:cNvCxnSpPr>
          <a:stCxn id="16" idx="3"/>
          <a:endCxn id="10" idx="1"/>
        </xdr:cNvCxnSpPr>
      </xdr:nvCxnSpPr>
      <xdr:spPr>
        <a:xfrm>
          <a:off x="2257761" y="9600828"/>
          <a:ext cx="311344" cy="1042848"/>
        </a:xfrm>
        <a:prstGeom prst="straightConnector1">
          <a:avLst/>
        </a:prstGeom>
        <a:solidFill>
          <a:srgbClr val="CCC0DA"/>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2279686</xdr:colOff>
      <xdr:row>49</xdr:row>
      <xdr:rowOff>53163</xdr:rowOff>
    </xdr:from>
    <xdr:to>
      <xdr:col>4</xdr:col>
      <xdr:colOff>2279686</xdr:colOff>
      <xdr:row>50</xdr:row>
      <xdr:rowOff>67462</xdr:rowOff>
    </xdr:to>
    <xdr:cxnSp macro="">
      <xdr:nvCxnSpPr>
        <xdr:cNvPr id="122" name="Straight Arrow Connector 121">
          <a:extLst>
            <a:ext uri="{FF2B5EF4-FFF2-40B4-BE49-F238E27FC236}">
              <a16:creationId xmlns:a16="http://schemas.microsoft.com/office/drawing/2014/main" id="{00000000-0008-0000-0000-00007A000000}"/>
            </a:ext>
          </a:extLst>
        </xdr:cNvPr>
        <xdr:cNvCxnSpPr>
          <a:stCxn id="75" idx="2"/>
          <a:endCxn id="10" idx="0"/>
        </xdr:cNvCxnSpPr>
      </xdr:nvCxnSpPr>
      <xdr:spPr>
        <a:xfrm flipH="1">
          <a:off x="3220280" y="10197288"/>
          <a:ext cx="0" cy="216705"/>
        </a:xfrm>
        <a:prstGeom prst="straightConnector1">
          <a:avLst/>
        </a:prstGeom>
        <a:solidFill>
          <a:srgbClr val="CCC0DA"/>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367091</xdr:colOff>
      <xdr:row>53</xdr:row>
      <xdr:rowOff>96521</xdr:rowOff>
    </xdr:from>
    <xdr:to>
      <xdr:col>6</xdr:col>
      <xdr:colOff>367092</xdr:colOff>
      <xdr:row>55</xdr:row>
      <xdr:rowOff>0</xdr:rowOff>
    </xdr:to>
    <xdr:cxnSp macro="">
      <xdr:nvCxnSpPr>
        <xdr:cNvPr id="125" name="Straight Arrow Connector 124">
          <a:extLst>
            <a:ext uri="{FF2B5EF4-FFF2-40B4-BE49-F238E27FC236}">
              <a16:creationId xmlns:a16="http://schemas.microsoft.com/office/drawing/2014/main" id="{00000000-0008-0000-0000-00007D000000}"/>
            </a:ext>
          </a:extLst>
        </xdr:cNvPr>
        <xdr:cNvCxnSpPr>
          <a:stCxn id="8" idx="2"/>
          <a:endCxn id="13" idx="0"/>
        </xdr:cNvCxnSpPr>
      </xdr:nvCxnSpPr>
      <xdr:spPr>
        <a:xfrm flipH="1">
          <a:off x="4908611" y="11473181"/>
          <a:ext cx="1" cy="32257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1757362</xdr:colOff>
      <xdr:row>30</xdr:row>
      <xdr:rowOff>48816</xdr:rowOff>
    </xdr:from>
    <xdr:to>
      <xdr:col>4</xdr:col>
      <xdr:colOff>2295789</xdr:colOff>
      <xdr:row>30</xdr:row>
      <xdr:rowOff>122371</xdr:rowOff>
    </xdr:to>
    <xdr:cxnSp macro="">
      <xdr:nvCxnSpPr>
        <xdr:cNvPr id="2" name="Straight Arrow Connector 1">
          <a:extLst>
            <a:ext uri="{FF2B5EF4-FFF2-40B4-BE49-F238E27FC236}">
              <a16:creationId xmlns:a16="http://schemas.microsoft.com/office/drawing/2014/main" id="{00000000-0008-0000-0000-000002000000}"/>
            </a:ext>
          </a:extLst>
        </xdr:cNvPr>
        <xdr:cNvCxnSpPr/>
      </xdr:nvCxnSpPr>
      <xdr:spPr>
        <a:xfrm>
          <a:off x="2638425" y="6132910"/>
          <a:ext cx="538427" cy="7355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1757362</xdr:colOff>
      <xdr:row>30</xdr:row>
      <xdr:rowOff>96440</xdr:rowOff>
    </xdr:from>
    <xdr:to>
      <xdr:col>4</xdr:col>
      <xdr:colOff>2298698</xdr:colOff>
      <xdr:row>35</xdr:row>
      <xdr:rowOff>125678</xdr:rowOff>
    </xdr:to>
    <xdr:cxnSp macro="">
      <xdr:nvCxnSpPr>
        <xdr:cNvPr id="23" name="Straight Arrow Connector 22">
          <a:extLst>
            <a:ext uri="{FF2B5EF4-FFF2-40B4-BE49-F238E27FC236}">
              <a16:creationId xmlns:a16="http://schemas.microsoft.com/office/drawing/2014/main" id="{00000000-0008-0000-0000-000017000000}"/>
            </a:ext>
          </a:extLst>
        </xdr:cNvPr>
        <xdr:cNvCxnSpPr>
          <a:stCxn id="36" idx="3"/>
          <a:endCxn id="42" idx="1"/>
        </xdr:cNvCxnSpPr>
      </xdr:nvCxnSpPr>
      <xdr:spPr>
        <a:xfrm>
          <a:off x="2638425" y="6180534"/>
          <a:ext cx="541336" cy="98173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28575</xdr:colOff>
          <xdr:row>6</xdr:row>
          <xdr:rowOff>28575</xdr:rowOff>
        </xdr:from>
        <xdr:to>
          <xdr:col>7</xdr:col>
          <xdr:colOff>0</xdr:colOff>
          <xdr:row>7</xdr:row>
          <xdr:rowOff>38100</xdr:rowOff>
        </xdr:to>
        <xdr:sp macro="" textlink="">
          <xdr:nvSpPr>
            <xdr:cNvPr id="3085" name="Drop Down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xdr:row>
          <xdr:rowOff>28575</xdr:rowOff>
        </xdr:from>
        <xdr:to>
          <xdr:col>7</xdr:col>
          <xdr:colOff>0</xdr:colOff>
          <xdr:row>8</xdr:row>
          <xdr:rowOff>0</xdr:rowOff>
        </xdr:to>
        <xdr:sp macro="" textlink="">
          <xdr:nvSpPr>
            <xdr:cNvPr id="3087" name="Drop Down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BA421-66DF-4B13-9778-FBEE3EA0EB31}">
  <sheetPr codeName="Sheet1">
    <pageSetUpPr autoPageBreaks="0"/>
  </sheetPr>
  <dimension ref="A1:CX65"/>
  <sheetViews>
    <sheetView tabSelected="1" workbookViewId="0"/>
  </sheetViews>
  <sheetFormatPr defaultColWidth="0" defaultRowHeight="12.75" customHeight="1" zeroHeight="1"/>
  <cols>
    <col min="1" max="2" width="2.75" customWidth="1"/>
    <col min="3" max="3" width="3.125" customWidth="1"/>
    <col min="4" max="4" width="2.75" customWidth="1"/>
    <col min="5" max="5" width="40.75" customWidth="1"/>
    <col min="6" max="6" width="2.75" customWidth="1"/>
    <col min="7" max="7" width="19.25" customWidth="1"/>
    <col min="8" max="8" width="10.75" customWidth="1"/>
    <col min="9" max="9" width="2.75" customWidth="1"/>
    <col min="10" max="10" width="10.5" customWidth="1"/>
    <col min="11" max="12" width="9.25" customWidth="1"/>
    <col min="13" max="13" width="13.125" customWidth="1"/>
    <col min="14" max="14" width="12.25" customWidth="1"/>
    <col min="15" max="15" width="13.625" customWidth="1"/>
    <col min="16" max="16" width="12.25" bestFit="1" customWidth="1"/>
    <col min="17" max="17" width="18.875" customWidth="1"/>
    <col min="18" max="18" width="23.25" customWidth="1"/>
    <col min="19" max="19" width="12.25" bestFit="1" customWidth="1"/>
    <col min="20" max="16384" width="9.25" hidden="1"/>
  </cols>
  <sheetData>
    <row r="1" spans="1:19" ht="60" customHeight="1">
      <c r="A1" s="48" t="s">
        <v>0</v>
      </c>
      <c r="B1" s="48"/>
      <c r="C1" s="48"/>
      <c r="D1" s="48"/>
      <c r="E1" s="48"/>
      <c r="F1" s="48"/>
      <c r="G1" s="48"/>
      <c r="H1" s="48"/>
      <c r="I1" s="48"/>
      <c r="J1" s="48"/>
      <c r="K1" s="48"/>
      <c r="L1" s="48"/>
      <c r="M1" s="48"/>
      <c r="N1" s="48"/>
      <c r="O1" s="48"/>
      <c r="P1" s="48"/>
      <c r="Q1" s="48"/>
      <c r="R1" s="48"/>
      <c r="S1" s="48"/>
    </row>
    <row r="2" spans="1:19" ht="23.65">
      <c r="A2" s="49" t="s">
        <v>1</v>
      </c>
      <c r="B2" s="39"/>
      <c r="C2" s="39"/>
      <c r="D2" s="39"/>
      <c r="E2" s="39"/>
      <c r="F2" s="39"/>
      <c r="G2" s="39"/>
      <c r="H2" s="39"/>
      <c r="I2" s="39"/>
      <c r="J2" s="39"/>
      <c r="K2" s="39"/>
      <c r="L2" s="39"/>
      <c r="M2" s="39"/>
      <c r="N2" s="39"/>
      <c r="O2" s="39"/>
      <c r="P2" s="39"/>
      <c r="Q2" s="39"/>
      <c r="R2" s="39"/>
      <c r="S2" s="39"/>
    </row>
    <row r="3" spans="1:19" ht="15.4">
      <c r="A3" s="39"/>
      <c r="B3" s="39"/>
      <c r="C3" s="39"/>
      <c r="D3" s="39"/>
      <c r="E3" s="39"/>
      <c r="F3" s="39"/>
      <c r="G3" s="39"/>
      <c r="H3" s="39"/>
      <c r="I3" s="39"/>
      <c r="J3" s="39"/>
      <c r="K3" s="39"/>
      <c r="L3" s="39"/>
      <c r="M3" s="39"/>
      <c r="N3" s="39"/>
      <c r="O3" s="39"/>
      <c r="P3" s="39"/>
      <c r="Q3" s="39"/>
      <c r="R3" s="39"/>
      <c r="S3" s="39"/>
    </row>
    <row r="4" spans="1:19" ht="15.4">
      <c r="A4" s="39"/>
      <c r="B4" s="39"/>
      <c r="C4" s="39"/>
      <c r="D4" s="39"/>
      <c r="E4" s="50" t="s">
        <v>2</v>
      </c>
      <c r="F4" s="39"/>
      <c r="G4" s="51" t="e">
        <f ca="1">MID(CELL("filename"),SEARCH("[",CELL("filename"))+1,SEARCH("]",CELL("filename"))-SEARCH("[",CELL("filename"))-1)</f>
        <v>#VALUE!</v>
      </c>
      <c r="H4" s="39"/>
      <c r="I4" s="39"/>
      <c r="J4" s="39"/>
      <c r="K4" s="39"/>
      <c r="L4" s="39"/>
      <c r="M4" s="39"/>
      <c r="N4" s="39"/>
      <c r="O4" s="39"/>
      <c r="P4" s="39"/>
      <c r="Q4" s="39"/>
      <c r="R4" s="39"/>
      <c r="S4" s="39"/>
    </row>
    <row r="5" spans="1:19" ht="15.4">
      <c r="A5" s="39"/>
      <c r="B5" s="39"/>
      <c r="C5" s="39"/>
      <c r="D5" s="39"/>
      <c r="E5" s="39"/>
      <c r="F5" s="39"/>
      <c r="G5" s="39"/>
      <c r="H5" s="39"/>
      <c r="I5" s="39"/>
      <c r="J5" s="39"/>
      <c r="K5" s="39"/>
      <c r="L5" s="39"/>
      <c r="M5" s="39"/>
      <c r="N5" s="39"/>
      <c r="O5" s="39"/>
      <c r="P5" s="39"/>
      <c r="Q5" s="39"/>
      <c r="R5" s="39"/>
      <c r="S5" s="39"/>
    </row>
    <row r="6" spans="1:19" ht="15.4">
      <c r="A6" s="39"/>
      <c r="B6" s="39"/>
      <c r="C6" s="39"/>
      <c r="D6" s="39"/>
      <c r="E6" s="39"/>
      <c r="F6" s="39"/>
      <c r="G6" s="39"/>
      <c r="H6" s="39"/>
      <c r="I6" s="39"/>
      <c r="J6" s="39"/>
      <c r="K6" s="39"/>
      <c r="L6" s="39"/>
      <c r="M6" s="39"/>
      <c r="N6" s="39"/>
      <c r="O6" s="39"/>
      <c r="P6" s="39"/>
      <c r="Q6" s="39"/>
      <c r="R6" s="39"/>
      <c r="S6" s="39"/>
    </row>
    <row r="7" spans="1:19" ht="12.4"/>
    <row r="8" spans="1:19" ht="15.4">
      <c r="B8" s="7">
        <v>1</v>
      </c>
      <c r="C8" s="7" t="s">
        <v>3</v>
      </c>
      <c r="D8" s="7"/>
      <c r="E8" s="7"/>
      <c r="F8" s="7"/>
      <c r="G8" s="7"/>
      <c r="H8" s="7"/>
      <c r="I8" s="7"/>
      <c r="J8" s="7"/>
      <c r="K8" s="7"/>
      <c r="L8" s="7"/>
      <c r="M8" s="7"/>
      <c r="N8" s="7"/>
      <c r="O8" s="7"/>
      <c r="P8" s="7"/>
      <c r="Q8" s="7"/>
      <c r="R8" s="7"/>
    </row>
    <row r="9" spans="1:19" ht="12.4"/>
    <row r="10" spans="1:19" ht="15.4">
      <c r="E10" s="4" t="s">
        <v>4</v>
      </c>
      <c r="G10" s="4" t="s">
        <v>5</v>
      </c>
      <c r="M10" s="52" t="s">
        <v>4</v>
      </c>
      <c r="N10" s="53"/>
      <c r="O10" s="53" t="s">
        <v>6</v>
      </c>
    </row>
    <row r="11" spans="1:19" ht="15.4">
      <c r="E11" s="4" t="s">
        <v>4</v>
      </c>
      <c r="G11" s="54" t="s">
        <v>7</v>
      </c>
      <c r="M11" s="55" t="s">
        <v>4</v>
      </c>
      <c r="N11" s="53"/>
      <c r="O11" s="53" t="s">
        <v>8</v>
      </c>
    </row>
    <row r="12" spans="1:19" ht="15.75" thickBot="1">
      <c r="E12" s="4" t="s">
        <v>4</v>
      </c>
      <c r="G12" s="56" t="s">
        <v>9</v>
      </c>
      <c r="M12" s="11" t="s">
        <v>4</v>
      </c>
      <c r="N12" s="53"/>
      <c r="O12" s="53" t="s">
        <v>10</v>
      </c>
    </row>
    <row r="13" spans="1:19" ht="15.75" thickBot="1">
      <c r="E13" s="57" t="s">
        <v>4</v>
      </c>
      <c r="G13" s="4" t="s">
        <v>11</v>
      </c>
      <c r="M13" s="58" t="s">
        <v>4</v>
      </c>
      <c r="N13" s="53"/>
      <c r="O13" s="53" t="s">
        <v>12</v>
      </c>
    </row>
    <row r="14" spans="1:19" ht="15.4">
      <c r="E14" s="59" t="s">
        <v>4</v>
      </c>
      <c r="G14" s="4" t="s">
        <v>13</v>
      </c>
      <c r="M14" s="60" t="s">
        <v>4</v>
      </c>
      <c r="N14" s="53"/>
      <c r="O14" s="53" t="s">
        <v>14</v>
      </c>
    </row>
    <row r="15" spans="1:19" ht="15.4">
      <c r="E15" s="4"/>
      <c r="G15" s="4"/>
      <c r="M15" s="132" t="s">
        <v>4</v>
      </c>
      <c r="N15" s="53"/>
      <c r="O15" s="53" t="s">
        <v>15</v>
      </c>
    </row>
    <row r="16" spans="1:19" ht="15.4">
      <c r="E16" s="4"/>
      <c r="G16" s="4"/>
      <c r="M16" s="61" t="s">
        <v>4</v>
      </c>
      <c r="N16" s="53"/>
      <c r="O16" s="53" t="s">
        <v>16</v>
      </c>
    </row>
    <row r="17" spans="2:18" ht="15.4">
      <c r="M17" s="62" t="s">
        <v>4</v>
      </c>
      <c r="N17" s="53"/>
      <c r="O17" s="53" t="s">
        <v>17</v>
      </c>
    </row>
    <row r="18" spans="2:18" ht="15.4">
      <c r="M18" s="296" t="s">
        <v>4</v>
      </c>
      <c r="N18" s="53"/>
      <c r="O18" s="53" t="s">
        <v>18</v>
      </c>
    </row>
    <row r="19" spans="2:18" ht="12.4"/>
    <row r="20" spans="2:18" ht="15.4">
      <c r="B20" s="65">
        <f>MAX($B$8:B19)+1</f>
        <v>2</v>
      </c>
      <c r="C20" s="7" t="s">
        <v>19</v>
      </c>
      <c r="D20" s="7"/>
      <c r="E20" s="7"/>
      <c r="F20" s="7"/>
      <c r="G20" s="7"/>
      <c r="H20" s="7"/>
      <c r="I20" s="7"/>
      <c r="J20" s="7"/>
      <c r="K20" s="7"/>
      <c r="L20" s="7"/>
      <c r="M20" s="7"/>
      <c r="N20" s="7"/>
      <c r="O20" s="7"/>
      <c r="P20" s="7"/>
      <c r="Q20" s="7"/>
      <c r="R20" s="7"/>
    </row>
    <row r="21" spans="2:18" ht="12.4"/>
    <row r="22" spans="2:18" ht="15.4">
      <c r="E22" s="55" t="s">
        <v>20</v>
      </c>
    </row>
    <row r="23" spans="2:18" ht="15.4">
      <c r="E23" s="55" t="s">
        <v>21</v>
      </c>
    </row>
    <row r="24" spans="2:18" ht="12.4"/>
    <row r="25" spans="2:18" ht="12.4"/>
    <row r="26" spans="2:18" ht="15.4">
      <c r="B26" s="65">
        <f>MAX($B$8:B25)+1</f>
        <v>3</v>
      </c>
      <c r="C26" s="7" t="s">
        <v>22</v>
      </c>
      <c r="D26" s="7"/>
      <c r="E26" s="7"/>
      <c r="F26" s="7"/>
      <c r="G26" s="7"/>
      <c r="H26" s="7"/>
      <c r="I26" s="7"/>
      <c r="J26" s="7"/>
      <c r="K26" s="7"/>
      <c r="L26" s="7"/>
      <c r="M26" s="7"/>
      <c r="N26" s="7"/>
      <c r="O26" s="7"/>
      <c r="P26" s="7"/>
      <c r="Q26" s="7"/>
      <c r="R26" s="7"/>
    </row>
    <row r="27" spans="2:18" ht="12.4"/>
    <row r="28" spans="2:18" ht="15.75" thickBot="1">
      <c r="E28" s="53" t="s">
        <v>23</v>
      </c>
    </row>
    <row r="29" spans="2:18" ht="15.4">
      <c r="M29" s="63"/>
      <c r="O29" s="53" t="s">
        <v>24</v>
      </c>
      <c r="P29" s="53" t="s">
        <v>25</v>
      </c>
    </row>
    <row r="30" spans="2:18" ht="15.4">
      <c r="M30" s="64"/>
      <c r="O30" s="53" t="s">
        <v>26</v>
      </c>
      <c r="P30" s="53" t="s">
        <v>27</v>
      </c>
    </row>
    <row r="31" spans="2:18" ht="15.4">
      <c r="M31" s="64"/>
      <c r="O31" s="53" t="s">
        <v>20</v>
      </c>
      <c r="P31" s="53" t="s">
        <v>28</v>
      </c>
    </row>
    <row r="32" spans="2:18" ht="15.4">
      <c r="M32" s="64"/>
      <c r="O32" s="53" t="s">
        <v>21</v>
      </c>
      <c r="P32" s="53" t="s">
        <v>29</v>
      </c>
    </row>
    <row r="33" spans="5:16" ht="15.4">
      <c r="O33" s="53"/>
      <c r="P33" s="53"/>
    </row>
    <row r="34" spans="5:16" ht="15.4">
      <c r="O34" s="53"/>
      <c r="P34" s="53"/>
    </row>
    <row r="35" spans="5:16" ht="15.4">
      <c r="O35" s="53"/>
      <c r="P35" s="53"/>
    </row>
    <row r="36" spans="5:16" ht="15.4">
      <c r="O36" s="53"/>
      <c r="P36" s="53"/>
    </row>
    <row r="37" spans="5:16" ht="15.4">
      <c r="O37" s="53"/>
      <c r="P37" s="53"/>
    </row>
    <row r="38" spans="5:16" ht="15.4">
      <c r="O38" s="53"/>
      <c r="P38" s="53"/>
    </row>
    <row r="39" spans="5:16" ht="15.4">
      <c r="O39" s="53"/>
      <c r="P39" s="53"/>
    </row>
    <row r="40" spans="5:16" ht="15.4">
      <c r="O40" s="53"/>
      <c r="P40" s="53"/>
    </row>
    <row r="41" spans="5:16" ht="15.75" thickBot="1">
      <c r="E41" s="53" t="s">
        <v>30</v>
      </c>
      <c r="O41" s="53"/>
      <c r="P41" s="53"/>
    </row>
    <row r="42" spans="5:16" ht="15.4">
      <c r="M42" s="155"/>
      <c r="O42" s="53" t="s">
        <v>31</v>
      </c>
      <c r="P42" s="53" t="s">
        <v>32</v>
      </c>
    </row>
    <row r="43" spans="5:16" ht="15.4">
      <c r="M43" s="156"/>
      <c r="O43" s="53" t="s">
        <v>33</v>
      </c>
      <c r="P43" s="53" t="s">
        <v>34</v>
      </c>
    </row>
    <row r="44" spans="5:16" ht="15.4">
      <c r="M44" s="156"/>
      <c r="O44" s="53" t="s">
        <v>35</v>
      </c>
      <c r="P44" s="53" t="s">
        <v>36</v>
      </c>
    </row>
    <row r="45" spans="5:16" ht="15.4">
      <c r="M45" s="156"/>
      <c r="O45" s="53" t="s">
        <v>37</v>
      </c>
      <c r="P45" s="53" t="s">
        <v>38</v>
      </c>
    </row>
    <row r="46" spans="5:16" ht="15.4">
      <c r="M46" s="156"/>
      <c r="O46" s="53" t="s">
        <v>39</v>
      </c>
      <c r="P46" s="53" t="s">
        <v>40</v>
      </c>
    </row>
    <row r="47" spans="5:16" ht="15.4">
      <c r="M47" s="156"/>
      <c r="O47" s="53" t="s">
        <v>41</v>
      </c>
      <c r="P47" s="53" t="s">
        <v>42</v>
      </c>
    </row>
    <row r="48" spans="5:16" ht="15.4">
      <c r="O48" s="53"/>
      <c r="P48" s="53"/>
    </row>
    <row r="49" spans="2:102" ht="15.4">
      <c r="O49" s="53"/>
      <c r="P49" s="53"/>
    </row>
    <row r="50" spans="2:102" ht="15.4">
      <c r="O50" s="53"/>
      <c r="P50" s="53"/>
    </row>
    <row r="51" spans="2:102" ht="15.4">
      <c r="O51" s="53"/>
      <c r="P51" s="53"/>
    </row>
    <row r="52" spans="2:102" ht="15.4">
      <c r="O52" s="53"/>
      <c r="P52" s="53"/>
    </row>
    <row r="53" spans="2:102" ht="15.4">
      <c r="O53" s="53"/>
      <c r="P53" s="53"/>
    </row>
    <row r="54" spans="2:102" ht="15.4">
      <c r="O54" s="53"/>
      <c r="P54" s="53"/>
    </row>
    <row r="55" spans="2:102" ht="15.75" thickBot="1">
      <c r="E55" s="53" t="s">
        <v>43</v>
      </c>
      <c r="O55" s="53"/>
      <c r="P55" s="53"/>
    </row>
    <row r="56" spans="2:102" ht="15.4">
      <c r="M56" s="157"/>
      <c r="O56" s="53" t="s">
        <v>44</v>
      </c>
      <c r="P56" s="53" t="s">
        <v>45</v>
      </c>
    </row>
    <row r="57" spans="2:102" ht="15.4">
      <c r="M57" s="158"/>
      <c r="O57" s="53" t="s">
        <v>46</v>
      </c>
      <c r="P57" s="53" t="s">
        <v>47</v>
      </c>
    </row>
    <row r="58" spans="2:102" ht="15.4">
      <c r="O58" s="53"/>
      <c r="P58" s="53"/>
    </row>
    <row r="59" spans="2:102" ht="15.4">
      <c r="O59" s="53"/>
      <c r="P59" s="53"/>
    </row>
    <row r="60" spans="2:102" ht="15.4">
      <c r="O60" s="53"/>
      <c r="P60" s="53"/>
    </row>
    <row r="61" spans="2:102" ht="15.4">
      <c r="O61" s="53"/>
      <c r="P61" s="53"/>
    </row>
    <row r="62" spans="2:102" ht="15.4">
      <c r="O62" s="53"/>
      <c r="P62" s="53"/>
    </row>
    <row r="63" spans="2:102" ht="15.4">
      <c r="O63" s="53"/>
      <c r="P63" s="53"/>
    </row>
    <row r="64" spans="2:102" s="10" customFormat="1" ht="15.4">
      <c r="B64" s="30" t="s">
        <v>48</v>
      </c>
      <c r="C64" s="30"/>
      <c r="D64" s="30"/>
      <c r="E64" s="30"/>
      <c r="F64" s="30"/>
      <c r="G64" s="30"/>
      <c r="H64" s="30"/>
      <c r="I64" s="30"/>
      <c r="J64" s="30"/>
      <c r="K64" s="30"/>
      <c r="L64" s="30"/>
      <c r="M64" s="30"/>
      <c r="N64" s="30"/>
      <c r="O64" s="30"/>
      <c r="P64" s="30"/>
      <c r="Q64" s="30"/>
      <c r="R64" s="30"/>
      <c r="S64" s="24"/>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0"/>
      <c r="CG64" s="30"/>
      <c r="CH64" s="30"/>
      <c r="CI64" s="30"/>
      <c r="CJ64" s="30"/>
      <c r="CK64" s="30"/>
      <c r="CL64" s="30"/>
      <c r="CM64" s="30"/>
      <c r="CN64" s="30"/>
      <c r="CO64" s="30"/>
      <c r="CP64" s="30"/>
      <c r="CQ64" s="30"/>
      <c r="CR64" s="30"/>
      <c r="CS64" s="30"/>
      <c r="CT64" s="30"/>
      <c r="CU64" s="30"/>
      <c r="CV64" s="30"/>
      <c r="CW64" s="30"/>
      <c r="CX64" s="31"/>
    </row>
    <row r="65" ht="12.4"/>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25301-FCF9-4476-B9B3-C142971EDF0C}">
  <sheetPr codeName="Sheet10">
    <tabColor rgb="FFCCC0DA"/>
    <pageSetUpPr autoPageBreaks="0"/>
  </sheetPr>
  <dimension ref="A1:CY375"/>
  <sheetViews>
    <sheetView workbookViewId="0"/>
  </sheetViews>
  <sheetFormatPr defaultColWidth="0" defaultRowHeight="15" customHeight="1" zeroHeight="1"/>
  <cols>
    <col min="1" max="4" width="3.125" style="4" customWidth="1"/>
    <col min="5" max="5" width="43.5" style="4" customWidth="1"/>
    <col min="6" max="6" width="2.75" style="4" customWidth="1"/>
    <col min="7" max="7" width="15.75" style="4" customWidth="1"/>
    <col min="8" max="8" width="10.75" style="6" customWidth="1"/>
    <col min="9" max="9" width="2.75" style="6" customWidth="1"/>
    <col min="10" max="10" width="12.875" style="6" customWidth="1"/>
    <col min="11" max="61" width="9.25" style="4" customWidth="1"/>
    <col min="62" max="63" width="9.25" style="4" hidden="1" customWidth="1"/>
    <col min="64" max="16384" width="20.625" style="4" hidden="1"/>
  </cols>
  <sheetData>
    <row r="1" spans="1:63" s="1" customFormat="1" ht="15.4">
      <c r="A1" s="1" t="s">
        <v>37</v>
      </c>
      <c r="H1" s="2"/>
      <c r="I1" s="2"/>
      <c r="J1" s="2"/>
      <c r="K1" s="3">
        <f t="shared" ref="K1:BH1" si="0">DATE(K3-1,4,1)</f>
        <v>43922</v>
      </c>
      <c r="L1" s="3">
        <f>DATE(L3-1,4,1)</f>
        <v>44287</v>
      </c>
      <c r="M1" s="3">
        <f t="shared" si="0"/>
        <v>44652</v>
      </c>
      <c r="N1" s="3">
        <f t="shared" si="0"/>
        <v>45017</v>
      </c>
      <c r="O1" s="3">
        <f t="shared" si="0"/>
        <v>45383</v>
      </c>
      <c r="P1" s="3">
        <f t="shared" ref="P1:Q1" si="1">DATE(P3-1,4,1)</f>
        <v>45748</v>
      </c>
      <c r="Q1" s="3">
        <f t="shared" si="1"/>
        <v>46113</v>
      </c>
      <c r="R1" s="3">
        <f t="shared" si="0"/>
        <v>46478</v>
      </c>
      <c r="S1" s="3">
        <f t="shared" si="0"/>
        <v>46844</v>
      </c>
      <c r="T1" s="3">
        <f t="shared" ref="T1" si="2">DATE(T3-1,4,1)</f>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row>
    <row r="2" spans="1:63" s="1" customFormat="1" ht="15.4">
      <c r="H2" s="2"/>
      <c r="I2" s="2"/>
      <c r="J2" s="2"/>
      <c r="K2" s="3">
        <f t="shared" ref="K2:BH2" si="3">DATE(K3,3,31)</f>
        <v>44286</v>
      </c>
      <c r="L2" s="3">
        <f t="shared" si="3"/>
        <v>44651</v>
      </c>
      <c r="M2" s="3">
        <f>DATE(M3,3,31)</f>
        <v>45016</v>
      </c>
      <c r="N2" s="3">
        <f t="shared" si="3"/>
        <v>45382</v>
      </c>
      <c r="O2" s="3">
        <f t="shared" si="3"/>
        <v>45747</v>
      </c>
      <c r="P2" s="3">
        <f t="shared" si="3"/>
        <v>46112</v>
      </c>
      <c r="Q2" s="3">
        <f t="shared" si="3"/>
        <v>46477</v>
      </c>
      <c r="R2" s="3">
        <f t="shared" si="3"/>
        <v>46843</v>
      </c>
      <c r="S2" s="3">
        <f t="shared" si="3"/>
        <v>47208</v>
      </c>
      <c r="T2" s="3">
        <f t="shared" si="3"/>
        <v>47573</v>
      </c>
      <c r="U2" s="3">
        <f t="shared" si="3"/>
        <v>47938</v>
      </c>
      <c r="V2" s="3">
        <f t="shared" si="3"/>
        <v>48304</v>
      </c>
      <c r="W2" s="3">
        <f t="shared" si="3"/>
        <v>48669</v>
      </c>
      <c r="X2" s="3">
        <f t="shared" si="3"/>
        <v>49034</v>
      </c>
      <c r="Y2" s="3">
        <f t="shared" si="3"/>
        <v>49399</v>
      </c>
      <c r="Z2" s="3">
        <f t="shared" si="3"/>
        <v>49765</v>
      </c>
      <c r="AA2" s="3">
        <f t="shared" si="3"/>
        <v>50130</v>
      </c>
      <c r="AB2" s="3">
        <f t="shared" si="3"/>
        <v>50495</v>
      </c>
      <c r="AC2" s="3">
        <f t="shared" si="3"/>
        <v>50860</v>
      </c>
      <c r="AD2" s="3">
        <f t="shared" si="3"/>
        <v>51226</v>
      </c>
      <c r="AE2" s="3">
        <f t="shared" si="3"/>
        <v>51591</v>
      </c>
      <c r="AF2" s="3">
        <f t="shared" si="3"/>
        <v>51956</v>
      </c>
      <c r="AG2" s="3">
        <f t="shared" si="3"/>
        <v>52321</v>
      </c>
      <c r="AH2" s="3">
        <f t="shared" si="3"/>
        <v>52687</v>
      </c>
      <c r="AI2" s="3">
        <f t="shared" si="3"/>
        <v>53052</v>
      </c>
      <c r="AJ2" s="3">
        <f t="shared" si="3"/>
        <v>53417</v>
      </c>
      <c r="AK2" s="3">
        <f t="shared" si="3"/>
        <v>53782</v>
      </c>
      <c r="AL2" s="3">
        <f t="shared" si="3"/>
        <v>54148</v>
      </c>
      <c r="AM2" s="3">
        <f t="shared" si="3"/>
        <v>54513</v>
      </c>
      <c r="AN2" s="3">
        <f t="shared" si="3"/>
        <v>54878</v>
      </c>
      <c r="AO2" s="3">
        <f t="shared" si="3"/>
        <v>55243</v>
      </c>
      <c r="AP2" s="3">
        <f t="shared" si="3"/>
        <v>55609</v>
      </c>
      <c r="AQ2" s="3">
        <f t="shared" si="3"/>
        <v>55974</v>
      </c>
      <c r="AR2" s="3">
        <f t="shared" si="3"/>
        <v>56339</v>
      </c>
      <c r="AS2" s="3">
        <f t="shared" si="3"/>
        <v>56704</v>
      </c>
      <c r="AT2" s="3">
        <f t="shared" si="3"/>
        <v>57070</v>
      </c>
      <c r="AU2" s="3">
        <f t="shared" si="3"/>
        <v>57435</v>
      </c>
      <c r="AV2" s="3">
        <f t="shared" si="3"/>
        <v>57800</v>
      </c>
      <c r="AW2" s="3">
        <f t="shared" si="3"/>
        <v>58165</v>
      </c>
      <c r="AX2" s="3">
        <f t="shared" si="3"/>
        <v>58531</v>
      </c>
      <c r="AY2" s="3">
        <f t="shared" si="3"/>
        <v>58896</v>
      </c>
      <c r="AZ2" s="3">
        <f t="shared" si="3"/>
        <v>59261</v>
      </c>
      <c r="BA2" s="3">
        <f t="shared" si="3"/>
        <v>59626</v>
      </c>
      <c r="BB2" s="3">
        <f t="shared" si="3"/>
        <v>59992</v>
      </c>
      <c r="BC2" s="3">
        <f t="shared" si="3"/>
        <v>60357</v>
      </c>
      <c r="BD2" s="3">
        <f t="shared" si="3"/>
        <v>60722</v>
      </c>
      <c r="BE2" s="3">
        <f t="shared" si="3"/>
        <v>61087</v>
      </c>
      <c r="BF2" s="3">
        <f t="shared" si="3"/>
        <v>61453</v>
      </c>
      <c r="BG2" s="3">
        <f t="shared" si="3"/>
        <v>61818</v>
      </c>
      <c r="BH2" s="3">
        <f t="shared" si="3"/>
        <v>62183</v>
      </c>
    </row>
    <row r="3" spans="1:63" s="1" customFormat="1" ht="15.4">
      <c r="E3" s="1" t="s">
        <v>50</v>
      </c>
      <c r="G3" s="1" t="s">
        <v>120</v>
      </c>
      <c r="H3" s="1" t="s">
        <v>177</v>
      </c>
      <c r="J3" s="1" t="s">
        <v>314</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BI3" s="2"/>
    </row>
    <row r="4" spans="1:63" ht="15.4">
      <c r="H4" s="4"/>
      <c r="I4" s="4"/>
      <c r="J4" s="4"/>
      <c r="X4" s="5"/>
      <c r="Y4" s="5"/>
      <c r="Z4" s="5"/>
      <c r="AA4" s="5"/>
      <c r="AB4" s="5"/>
      <c r="AC4" s="5"/>
      <c r="AD4" s="5"/>
      <c r="BI4" s="6"/>
    </row>
    <row r="5" spans="1:63" ht="15.4">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63" ht="15.4">
      <c r="H6" s="4"/>
      <c r="I6" s="4"/>
      <c r="J6" s="4"/>
    </row>
    <row r="7" spans="1:63" ht="15.4">
      <c r="E7" s="4" t="s">
        <v>180</v>
      </c>
      <c r="G7" s="4" t="s">
        <v>181</v>
      </c>
      <c r="J7" s="4"/>
      <c r="K7" s="79"/>
      <c r="L7" s="79">
        <f>ModelInput!L7</f>
        <v>0</v>
      </c>
      <c r="M7" s="79">
        <f>ModelInput!M7</f>
        <v>0</v>
      </c>
      <c r="N7" s="79">
        <f>ModelInput!N7</f>
        <v>0</v>
      </c>
      <c r="O7" s="79">
        <f>ModelInput!O7</f>
        <v>1</v>
      </c>
      <c r="P7" s="79">
        <f>ModelInput!P7</f>
        <v>0</v>
      </c>
      <c r="Q7" s="79">
        <f>ModelInput!Q7</f>
        <v>0</v>
      </c>
      <c r="R7" s="79">
        <f>ModelInput!R7</f>
        <v>0</v>
      </c>
      <c r="S7" s="79">
        <f>ModelInput!S7</f>
        <v>0</v>
      </c>
      <c r="T7" s="79">
        <f>ModelInput!T7</f>
        <v>0</v>
      </c>
      <c r="U7" s="79">
        <f>ModelInput!U7</f>
        <v>0</v>
      </c>
      <c r="V7" s="79">
        <f>ModelInput!V7</f>
        <v>0</v>
      </c>
      <c r="W7" s="79">
        <f>ModelInput!W7</f>
        <v>0</v>
      </c>
      <c r="X7" s="79">
        <f>ModelInput!X7</f>
        <v>0</v>
      </c>
      <c r="Y7" s="79">
        <f>ModelInput!Y7</f>
        <v>0</v>
      </c>
      <c r="Z7" s="79">
        <f>ModelInput!Z7</f>
        <v>0</v>
      </c>
      <c r="AA7" s="79">
        <f>ModelInput!AA7</f>
        <v>0</v>
      </c>
      <c r="AB7" s="79">
        <f>ModelInput!AB7</f>
        <v>0</v>
      </c>
      <c r="AC7" s="79">
        <f>ModelInput!AC7</f>
        <v>0</v>
      </c>
      <c r="AD7" s="79">
        <f>ModelInput!AD7</f>
        <v>0</v>
      </c>
      <c r="AE7" s="79">
        <f>ModelInput!AE7</f>
        <v>0</v>
      </c>
      <c r="AF7" s="79">
        <f>ModelInput!AF7</f>
        <v>0</v>
      </c>
      <c r="AG7" s="79">
        <f>ModelInput!AG7</f>
        <v>0</v>
      </c>
      <c r="AH7" s="79">
        <f>ModelInput!AH7</f>
        <v>0</v>
      </c>
      <c r="AI7" s="79">
        <f>ModelInput!AI7</f>
        <v>0</v>
      </c>
      <c r="AJ7" s="79">
        <f>ModelInput!AJ7</f>
        <v>0</v>
      </c>
      <c r="AK7" s="79">
        <f>ModelInput!AK7</f>
        <v>0</v>
      </c>
      <c r="AL7" s="79">
        <f>ModelInput!AL7</f>
        <v>0</v>
      </c>
      <c r="AM7" s="79">
        <f>ModelInput!AM7</f>
        <v>0</v>
      </c>
      <c r="AN7" s="79">
        <f>ModelInput!AN7</f>
        <v>0</v>
      </c>
      <c r="AO7" s="79">
        <f>ModelInput!AO7</f>
        <v>0</v>
      </c>
      <c r="AP7" s="79">
        <f>ModelInput!AP7</f>
        <v>0</v>
      </c>
      <c r="AQ7" s="79">
        <f>ModelInput!AQ7</f>
        <v>0</v>
      </c>
      <c r="AR7" s="79">
        <f>ModelInput!AR7</f>
        <v>0</v>
      </c>
      <c r="AS7" s="79">
        <f>ModelInput!AS7</f>
        <v>0</v>
      </c>
      <c r="AT7" s="79">
        <f>ModelInput!AT7</f>
        <v>0</v>
      </c>
      <c r="AU7" s="79">
        <f>ModelInput!AU7</f>
        <v>0</v>
      </c>
      <c r="AV7" s="79">
        <f>ModelInput!AV7</f>
        <v>0</v>
      </c>
      <c r="AW7" s="79">
        <f>ModelInput!AW7</f>
        <v>0</v>
      </c>
      <c r="AX7" s="79">
        <f>ModelInput!AX7</f>
        <v>0</v>
      </c>
      <c r="AY7" s="79">
        <f>ModelInput!AY7</f>
        <v>0</v>
      </c>
      <c r="AZ7" s="79">
        <f>ModelInput!AZ7</f>
        <v>0</v>
      </c>
      <c r="BA7" s="79">
        <f>ModelInput!BA7</f>
        <v>0</v>
      </c>
      <c r="BB7" s="79">
        <f>ModelInput!BB7</f>
        <v>0</v>
      </c>
      <c r="BC7" s="79">
        <f>ModelInput!BC7</f>
        <v>0</v>
      </c>
      <c r="BD7" s="79">
        <f>ModelInput!BD7</f>
        <v>0</v>
      </c>
      <c r="BE7" s="79">
        <f>ModelInput!BE7</f>
        <v>0</v>
      </c>
      <c r="BF7" s="79">
        <f>ModelInput!BF7</f>
        <v>0</v>
      </c>
      <c r="BG7" s="79">
        <f>ModelInput!BG7</f>
        <v>0</v>
      </c>
      <c r="BH7" s="79">
        <f>ModelInput!BH7</f>
        <v>0</v>
      </c>
      <c r="BI7" s="6"/>
      <c r="BJ7" s="6"/>
      <c r="BK7" s="6"/>
    </row>
    <row r="8" spans="1:63" ht="15.4">
      <c r="E8" s="4" t="s">
        <v>182</v>
      </c>
      <c r="G8" s="4" t="s">
        <v>181</v>
      </c>
      <c r="J8" s="4"/>
      <c r="K8" s="79"/>
      <c r="L8" s="79">
        <f>ModelInput!L8</f>
        <v>0</v>
      </c>
      <c r="M8" s="79">
        <f>ModelInput!M8</f>
        <v>0</v>
      </c>
      <c r="N8" s="79">
        <f>ModelInput!N8</f>
        <v>0</v>
      </c>
      <c r="O8" s="79">
        <f>ModelInput!O8</f>
        <v>1</v>
      </c>
      <c r="P8" s="79">
        <f>ModelInput!P8</f>
        <v>0</v>
      </c>
      <c r="Q8" s="79">
        <f>ModelInput!Q8</f>
        <v>0</v>
      </c>
      <c r="R8" s="79">
        <f>ModelInput!R8</f>
        <v>0</v>
      </c>
      <c r="S8" s="79">
        <f>ModelInput!S8</f>
        <v>0</v>
      </c>
      <c r="T8" s="79">
        <f>ModelInput!T8</f>
        <v>0</v>
      </c>
      <c r="U8" s="79">
        <f>ModelInput!U8</f>
        <v>0</v>
      </c>
      <c r="V8" s="79">
        <f>ModelInput!V8</f>
        <v>0</v>
      </c>
      <c r="W8" s="79">
        <f>ModelInput!W8</f>
        <v>0</v>
      </c>
      <c r="X8" s="79">
        <f>ModelInput!X8</f>
        <v>0</v>
      </c>
      <c r="Y8" s="79">
        <f>ModelInput!Y8</f>
        <v>0</v>
      </c>
      <c r="Z8" s="79">
        <f>ModelInput!Z8</f>
        <v>0</v>
      </c>
      <c r="AA8" s="79">
        <f>ModelInput!AA8</f>
        <v>0</v>
      </c>
      <c r="AB8" s="79">
        <f>ModelInput!AB8</f>
        <v>0</v>
      </c>
      <c r="AC8" s="79">
        <f>ModelInput!AC8</f>
        <v>0</v>
      </c>
      <c r="AD8" s="79">
        <f>ModelInput!AD8</f>
        <v>0</v>
      </c>
      <c r="AE8" s="79">
        <f>ModelInput!AE8</f>
        <v>0</v>
      </c>
      <c r="AF8" s="79">
        <f>ModelInput!AF8</f>
        <v>0</v>
      </c>
      <c r="AG8" s="79">
        <f>ModelInput!AG8</f>
        <v>0</v>
      </c>
      <c r="AH8" s="79">
        <f>ModelInput!AH8</f>
        <v>0</v>
      </c>
      <c r="AI8" s="79">
        <f>ModelInput!AI8</f>
        <v>0</v>
      </c>
      <c r="AJ8" s="79">
        <f>ModelInput!AJ8</f>
        <v>0</v>
      </c>
      <c r="AK8" s="79">
        <f>ModelInput!AK8</f>
        <v>0</v>
      </c>
      <c r="AL8" s="79">
        <f>ModelInput!AL8</f>
        <v>0</v>
      </c>
      <c r="AM8" s="79">
        <f>ModelInput!AM8</f>
        <v>0</v>
      </c>
      <c r="AN8" s="79">
        <f>ModelInput!AN8</f>
        <v>0</v>
      </c>
      <c r="AO8" s="79">
        <f>ModelInput!AO8</f>
        <v>0</v>
      </c>
      <c r="AP8" s="79">
        <f>ModelInput!AP8</f>
        <v>0</v>
      </c>
      <c r="AQ8" s="79">
        <f>ModelInput!AQ8</f>
        <v>0</v>
      </c>
      <c r="AR8" s="79">
        <f>ModelInput!AR8</f>
        <v>0</v>
      </c>
      <c r="AS8" s="79">
        <f>ModelInput!AS8</f>
        <v>0</v>
      </c>
      <c r="AT8" s="79">
        <f>ModelInput!AT8</f>
        <v>0</v>
      </c>
      <c r="AU8" s="79">
        <f>ModelInput!AU8</f>
        <v>0</v>
      </c>
      <c r="AV8" s="79">
        <f>ModelInput!AV8</f>
        <v>0</v>
      </c>
      <c r="AW8" s="79">
        <f>ModelInput!AW8</f>
        <v>0</v>
      </c>
      <c r="AX8" s="79">
        <f>ModelInput!AX8</f>
        <v>0</v>
      </c>
      <c r="AY8" s="79">
        <f>ModelInput!AY8</f>
        <v>0</v>
      </c>
      <c r="AZ8" s="79">
        <f>ModelInput!AZ8</f>
        <v>0</v>
      </c>
      <c r="BA8" s="79">
        <f>ModelInput!BA8</f>
        <v>0</v>
      </c>
      <c r="BB8" s="79">
        <f>ModelInput!BB8</f>
        <v>0</v>
      </c>
      <c r="BC8" s="79">
        <f>ModelInput!BC8</f>
        <v>0</v>
      </c>
      <c r="BD8" s="79">
        <f>ModelInput!BD8</f>
        <v>0</v>
      </c>
      <c r="BE8" s="79">
        <f>ModelInput!BE8</f>
        <v>0</v>
      </c>
      <c r="BF8" s="79">
        <f>ModelInput!BF8</f>
        <v>0</v>
      </c>
      <c r="BG8" s="79">
        <f>ModelInput!BG8</f>
        <v>0</v>
      </c>
      <c r="BH8" s="79">
        <f>ModelInput!BH8</f>
        <v>0</v>
      </c>
      <c r="BI8" s="6"/>
      <c r="BJ8" s="6"/>
      <c r="BK8" s="6"/>
    </row>
    <row r="9" spans="1:63" ht="15.4">
      <c r="E9" s="4" t="s">
        <v>183</v>
      </c>
      <c r="G9" s="4" t="s">
        <v>181</v>
      </c>
      <c r="J9" s="4"/>
      <c r="K9" s="80"/>
      <c r="L9" s="80">
        <f>ModelInput!L9</f>
        <v>0</v>
      </c>
      <c r="M9" s="80">
        <f>ModelInput!M9</f>
        <v>0</v>
      </c>
      <c r="N9" s="80">
        <f>ModelInput!N9</f>
        <v>0</v>
      </c>
      <c r="O9" s="80">
        <f>ModelInput!O9</f>
        <v>1</v>
      </c>
      <c r="P9" s="80">
        <f>ModelInput!P9</f>
        <v>1</v>
      </c>
      <c r="Q9" s="80">
        <f>ModelInput!Q9</f>
        <v>1</v>
      </c>
      <c r="R9" s="80">
        <f>ModelInput!R9</f>
        <v>1</v>
      </c>
      <c r="S9" s="80">
        <f>ModelInput!S9</f>
        <v>1</v>
      </c>
      <c r="T9" s="80">
        <f>ModelInput!T9</f>
        <v>1</v>
      </c>
      <c r="U9" s="80">
        <f>ModelInput!U9</f>
        <v>1</v>
      </c>
      <c r="V9" s="80">
        <f>ModelInput!V9</f>
        <v>1</v>
      </c>
      <c r="W9" s="80">
        <f>ModelInput!W9</f>
        <v>1</v>
      </c>
      <c r="X9" s="80">
        <f>ModelInput!X9</f>
        <v>1</v>
      </c>
      <c r="Y9" s="80">
        <f>ModelInput!Y9</f>
        <v>1</v>
      </c>
      <c r="Z9" s="80">
        <f>ModelInput!Z9</f>
        <v>1</v>
      </c>
      <c r="AA9" s="80">
        <f>ModelInput!AA9</f>
        <v>1</v>
      </c>
      <c r="AB9" s="80">
        <f>ModelInput!AB9</f>
        <v>1</v>
      </c>
      <c r="AC9" s="80">
        <f>ModelInput!AC9</f>
        <v>1</v>
      </c>
      <c r="AD9" s="80">
        <f>ModelInput!AD9</f>
        <v>1</v>
      </c>
      <c r="AE9" s="80">
        <f>ModelInput!AE9</f>
        <v>1</v>
      </c>
      <c r="AF9" s="80">
        <f>ModelInput!AF9</f>
        <v>1</v>
      </c>
      <c r="AG9" s="80">
        <f>ModelInput!AG9</f>
        <v>1</v>
      </c>
      <c r="AH9" s="80">
        <f>ModelInput!AH9</f>
        <v>1</v>
      </c>
      <c r="AI9" s="80">
        <f>ModelInput!AI9</f>
        <v>1</v>
      </c>
      <c r="AJ9" s="80">
        <f>ModelInput!AJ9</f>
        <v>1</v>
      </c>
      <c r="AK9" s="80">
        <f>ModelInput!AK9</f>
        <v>1</v>
      </c>
      <c r="AL9" s="80">
        <f>ModelInput!AL9</f>
        <v>1</v>
      </c>
      <c r="AM9" s="80">
        <f>ModelInput!AM9</f>
        <v>1</v>
      </c>
      <c r="AN9" s="80">
        <f>ModelInput!AN9</f>
        <v>1</v>
      </c>
      <c r="AO9" s="80">
        <f>ModelInput!AO9</f>
        <v>0</v>
      </c>
      <c r="AP9" s="80">
        <f>ModelInput!AP9</f>
        <v>0</v>
      </c>
      <c r="AQ9" s="80">
        <f>ModelInput!AQ9</f>
        <v>0</v>
      </c>
      <c r="AR9" s="80">
        <f>ModelInput!AR9</f>
        <v>0</v>
      </c>
      <c r="AS9" s="80">
        <f>ModelInput!AS9</f>
        <v>0</v>
      </c>
      <c r="AT9" s="80">
        <f>ModelInput!AT9</f>
        <v>0</v>
      </c>
      <c r="AU9" s="80">
        <f>ModelInput!AU9</f>
        <v>0</v>
      </c>
      <c r="AV9" s="80">
        <f>ModelInput!AV9</f>
        <v>0</v>
      </c>
      <c r="AW9" s="80">
        <f>ModelInput!AW9</f>
        <v>0</v>
      </c>
      <c r="AX9" s="80">
        <f>ModelInput!AX9</f>
        <v>0</v>
      </c>
      <c r="AY9" s="80">
        <f>ModelInput!AY9</f>
        <v>0</v>
      </c>
      <c r="AZ9" s="80">
        <f>ModelInput!AZ9</f>
        <v>0</v>
      </c>
      <c r="BA9" s="80">
        <f>ModelInput!BA9</f>
        <v>0</v>
      </c>
      <c r="BB9" s="80">
        <f>ModelInput!BB9</f>
        <v>0</v>
      </c>
      <c r="BC9" s="80">
        <f>ModelInput!BC9</f>
        <v>0</v>
      </c>
      <c r="BD9" s="80">
        <f>ModelInput!BD9</f>
        <v>0</v>
      </c>
      <c r="BE9" s="80">
        <f>ModelInput!BE9</f>
        <v>0</v>
      </c>
      <c r="BF9" s="80">
        <f>ModelInput!BF9</f>
        <v>0</v>
      </c>
      <c r="BG9" s="80">
        <f>ModelInput!BG9</f>
        <v>0</v>
      </c>
      <c r="BH9" s="80">
        <f>ModelInput!BH9</f>
        <v>0</v>
      </c>
      <c r="BI9" s="6"/>
      <c r="BJ9" s="6"/>
      <c r="BK9" s="6"/>
    </row>
    <row r="10" spans="1:63" ht="15.4">
      <c r="E10" s="4" t="s">
        <v>186</v>
      </c>
      <c r="G10" s="4" t="s">
        <v>181</v>
      </c>
      <c r="J10" s="4"/>
      <c r="K10" s="80"/>
      <c r="L10" s="80">
        <f>ModelInput!L10</f>
        <v>0</v>
      </c>
      <c r="M10" s="80">
        <f>ModelInput!M10</f>
        <v>0</v>
      </c>
      <c r="N10" s="80">
        <f>ModelInput!N10</f>
        <v>0</v>
      </c>
      <c r="O10" s="80">
        <f>ModelInput!O10</f>
        <v>1</v>
      </c>
      <c r="P10" s="80">
        <f>ModelInput!P10</f>
        <v>0</v>
      </c>
      <c r="Q10" s="80">
        <f>ModelInput!Q10</f>
        <v>0</v>
      </c>
      <c r="R10" s="80">
        <f>ModelInput!R10</f>
        <v>0</v>
      </c>
      <c r="S10" s="80">
        <f>ModelInput!S10</f>
        <v>0</v>
      </c>
      <c r="T10" s="80">
        <f>ModelInput!T10</f>
        <v>0</v>
      </c>
      <c r="U10" s="80">
        <f>ModelInput!U10</f>
        <v>0</v>
      </c>
      <c r="V10" s="80">
        <f>ModelInput!V10</f>
        <v>0</v>
      </c>
      <c r="W10" s="80">
        <f>ModelInput!W10</f>
        <v>0</v>
      </c>
      <c r="X10" s="80">
        <f>ModelInput!X10</f>
        <v>0</v>
      </c>
      <c r="Y10" s="80">
        <f>ModelInput!Y10</f>
        <v>0</v>
      </c>
      <c r="Z10" s="80">
        <f>ModelInput!Z10</f>
        <v>0</v>
      </c>
      <c r="AA10" s="80">
        <f>ModelInput!AA10</f>
        <v>0</v>
      </c>
      <c r="AB10" s="80">
        <f>ModelInput!AB10</f>
        <v>0</v>
      </c>
      <c r="AC10" s="80">
        <f>ModelInput!AC10</f>
        <v>0</v>
      </c>
      <c r="AD10" s="80">
        <f>ModelInput!AD10</f>
        <v>0</v>
      </c>
      <c r="AE10" s="80">
        <f>ModelInput!AE10</f>
        <v>0</v>
      </c>
      <c r="AF10" s="80">
        <f>ModelInput!AF10</f>
        <v>0</v>
      </c>
      <c r="AG10" s="80">
        <f>ModelInput!AG10</f>
        <v>0</v>
      </c>
      <c r="AH10" s="80">
        <f>ModelInput!AH10</f>
        <v>0</v>
      </c>
      <c r="AI10" s="80">
        <f>ModelInput!AI10</f>
        <v>0</v>
      </c>
      <c r="AJ10" s="80">
        <f>ModelInput!AJ10</f>
        <v>0</v>
      </c>
      <c r="AK10" s="80">
        <f>ModelInput!AK10</f>
        <v>0</v>
      </c>
      <c r="AL10" s="80">
        <f>ModelInput!AL10</f>
        <v>0</v>
      </c>
      <c r="AM10" s="80">
        <f>ModelInput!AM10</f>
        <v>0</v>
      </c>
      <c r="AN10" s="80">
        <f>ModelInput!AN10</f>
        <v>0</v>
      </c>
      <c r="AO10" s="80">
        <f>ModelInput!AO10</f>
        <v>0</v>
      </c>
      <c r="AP10" s="80">
        <f>ModelInput!AP10</f>
        <v>0</v>
      </c>
      <c r="AQ10" s="80">
        <f>ModelInput!AQ10</f>
        <v>0</v>
      </c>
      <c r="AR10" s="80">
        <f>ModelInput!AR10</f>
        <v>0</v>
      </c>
      <c r="AS10" s="80">
        <f>ModelInput!AS10</f>
        <v>0</v>
      </c>
      <c r="AT10" s="80">
        <f>ModelInput!AT10</f>
        <v>0</v>
      </c>
      <c r="AU10" s="80">
        <f>ModelInput!AU10</f>
        <v>0</v>
      </c>
      <c r="AV10" s="80">
        <f>ModelInput!AV10</f>
        <v>0</v>
      </c>
      <c r="AW10" s="80">
        <f>ModelInput!AW10</f>
        <v>0</v>
      </c>
      <c r="AX10" s="80">
        <f>ModelInput!AX10</f>
        <v>0</v>
      </c>
      <c r="AY10" s="80">
        <f>ModelInput!AY10</f>
        <v>0</v>
      </c>
      <c r="AZ10" s="80">
        <f>ModelInput!AZ10</f>
        <v>0</v>
      </c>
      <c r="BA10" s="80">
        <f>ModelInput!BA10</f>
        <v>0</v>
      </c>
      <c r="BB10" s="80">
        <f>ModelInput!BB10</f>
        <v>0</v>
      </c>
      <c r="BC10" s="80">
        <f>ModelInput!BC10</f>
        <v>0</v>
      </c>
      <c r="BD10" s="80">
        <f>ModelInput!BD10</f>
        <v>0</v>
      </c>
      <c r="BE10" s="80">
        <f>ModelInput!BE10</f>
        <v>0</v>
      </c>
      <c r="BF10" s="80">
        <f>ModelInput!BF10</f>
        <v>0</v>
      </c>
      <c r="BG10" s="80">
        <f>ModelInput!BG10</f>
        <v>0</v>
      </c>
      <c r="BH10" s="80">
        <f>ModelInput!BH10</f>
        <v>0</v>
      </c>
      <c r="BI10" s="6"/>
      <c r="BJ10" s="6"/>
      <c r="BK10" s="6"/>
    </row>
    <row r="11" spans="1:63" ht="15.4">
      <c r="E11" s="4" t="s">
        <v>187</v>
      </c>
      <c r="G11" s="4" t="s">
        <v>181</v>
      </c>
      <c r="J11" s="4"/>
      <c r="K11" s="80"/>
      <c r="L11" s="80">
        <f>ModelInput!L12</f>
        <v>0</v>
      </c>
      <c r="M11" s="80">
        <f>ModelInput!M12</f>
        <v>0</v>
      </c>
      <c r="N11" s="80">
        <f>ModelInput!N12</f>
        <v>0</v>
      </c>
      <c r="O11" s="80">
        <f>ModelInput!O12</f>
        <v>1</v>
      </c>
      <c r="P11" s="80">
        <f>ModelInput!P12</f>
        <v>0</v>
      </c>
      <c r="Q11" s="80">
        <f>ModelInput!Q12</f>
        <v>0</v>
      </c>
      <c r="R11" s="80">
        <f>ModelInput!R12</f>
        <v>0</v>
      </c>
      <c r="S11" s="80">
        <f>ModelInput!S12</f>
        <v>0</v>
      </c>
      <c r="T11" s="80">
        <f>ModelInput!T12</f>
        <v>0</v>
      </c>
      <c r="U11" s="80">
        <f>ModelInput!U12</f>
        <v>0</v>
      </c>
      <c r="V11" s="80">
        <f>ModelInput!V12</f>
        <v>0</v>
      </c>
      <c r="W11" s="80">
        <f>ModelInput!W12</f>
        <v>0</v>
      </c>
      <c r="X11" s="80">
        <f>ModelInput!X12</f>
        <v>0</v>
      </c>
      <c r="Y11" s="80">
        <f>ModelInput!Y12</f>
        <v>0</v>
      </c>
      <c r="Z11" s="80">
        <f>ModelInput!Z12</f>
        <v>0</v>
      </c>
      <c r="AA11" s="80">
        <f>ModelInput!AA12</f>
        <v>0</v>
      </c>
      <c r="AB11" s="80">
        <f>ModelInput!AB12</f>
        <v>0</v>
      </c>
      <c r="AC11" s="80">
        <f>ModelInput!AC12</f>
        <v>0</v>
      </c>
      <c r="AD11" s="80">
        <f>ModelInput!AD12</f>
        <v>0</v>
      </c>
      <c r="AE11" s="80">
        <f>ModelInput!AE12</f>
        <v>0</v>
      </c>
      <c r="AF11" s="80">
        <f>ModelInput!AF12</f>
        <v>0</v>
      </c>
      <c r="AG11" s="80">
        <f>ModelInput!AG12</f>
        <v>0</v>
      </c>
      <c r="AH11" s="80">
        <f>ModelInput!AH12</f>
        <v>0</v>
      </c>
      <c r="AI11" s="80">
        <f>ModelInput!AI12</f>
        <v>0</v>
      </c>
      <c r="AJ11" s="80">
        <f>ModelInput!AJ12</f>
        <v>0</v>
      </c>
      <c r="AK11" s="80">
        <f>ModelInput!AK12</f>
        <v>0</v>
      </c>
      <c r="AL11" s="80">
        <f>ModelInput!AL12</f>
        <v>0</v>
      </c>
      <c r="AM11" s="80">
        <f>ModelInput!AM12</f>
        <v>0</v>
      </c>
      <c r="AN11" s="80">
        <f>ModelInput!AN12</f>
        <v>0</v>
      </c>
      <c r="AO11" s="80">
        <f>ModelInput!AO12</f>
        <v>0</v>
      </c>
      <c r="AP11" s="80">
        <f>ModelInput!AP12</f>
        <v>0</v>
      </c>
      <c r="AQ11" s="80">
        <f>ModelInput!AQ12</f>
        <v>0</v>
      </c>
      <c r="AR11" s="80">
        <f>ModelInput!AR12</f>
        <v>0</v>
      </c>
      <c r="AS11" s="80">
        <f>ModelInput!AS12</f>
        <v>0</v>
      </c>
      <c r="AT11" s="80">
        <f>ModelInput!AT12</f>
        <v>0</v>
      </c>
      <c r="AU11" s="80">
        <f>ModelInput!AU12</f>
        <v>0</v>
      </c>
      <c r="AV11" s="80">
        <f>ModelInput!AV12</f>
        <v>0</v>
      </c>
      <c r="AW11" s="80">
        <f>ModelInput!AW12</f>
        <v>0</v>
      </c>
      <c r="AX11" s="80">
        <f>ModelInput!AX12</f>
        <v>0</v>
      </c>
      <c r="AY11" s="80">
        <f>ModelInput!AY12</f>
        <v>0</v>
      </c>
      <c r="AZ11" s="80">
        <f>ModelInput!AZ12</f>
        <v>0</v>
      </c>
      <c r="BA11" s="80">
        <f>ModelInput!BA12</f>
        <v>0</v>
      </c>
      <c r="BB11" s="80">
        <f>ModelInput!BB12</f>
        <v>0</v>
      </c>
      <c r="BC11" s="80">
        <f>ModelInput!BC12</f>
        <v>0</v>
      </c>
      <c r="BD11" s="80">
        <f>ModelInput!BD12</f>
        <v>0</v>
      </c>
      <c r="BE11" s="80">
        <f>ModelInput!BE12</f>
        <v>0</v>
      </c>
      <c r="BF11" s="80">
        <f>ModelInput!BF12</f>
        <v>0</v>
      </c>
      <c r="BG11" s="80">
        <f>ModelInput!BG12</f>
        <v>0</v>
      </c>
      <c r="BH11" s="80">
        <f>ModelInput!BH12</f>
        <v>0</v>
      </c>
      <c r="BI11" s="6"/>
      <c r="BJ11" s="6"/>
      <c r="BK11" s="6"/>
    </row>
    <row r="12" spans="1:63" ht="15.4">
      <c r="E12" s="4" t="s">
        <v>188</v>
      </c>
      <c r="G12" s="4" t="s">
        <v>181</v>
      </c>
      <c r="J12" s="4"/>
      <c r="K12" s="80"/>
      <c r="L12" s="80">
        <f>ModelInput!L13</f>
        <v>0</v>
      </c>
      <c r="M12" s="80">
        <f>ModelInput!M13</f>
        <v>0</v>
      </c>
      <c r="N12" s="80">
        <f>ModelInput!N13</f>
        <v>0</v>
      </c>
      <c r="O12" s="80">
        <f>ModelInput!O13</f>
        <v>0</v>
      </c>
      <c r="P12" s="80">
        <f>ModelInput!P13</f>
        <v>0</v>
      </c>
      <c r="Q12" s="80">
        <f>ModelInput!Q13</f>
        <v>0</v>
      </c>
      <c r="R12" s="80">
        <f>ModelInput!R13</f>
        <v>0</v>
      </c>
      <c r="S12" s="80">
        <f>ModelInput!S13</f>
        <v>0</v>
      </c>
      <c r="T12" s="80">
        <f>ModelInput!T13</f>
        <v>0</v>
      </c>
      <c r="U12" s="80">
        <f>ModelInput!U13</f>
        <v>0</v>
      </c>
      <c r="V12" s="80">
        <f>ModelInput!V13</f>
        <v>0</v>
      </c>
      <c r="W12" s="80">
        <f>ModelInput!W13</f>
        <v>0</v>
      </c>
      <c r="X12" s="80">
        <f>ModelInput!X13</f>
        <v>0</v>
      </c>
      <c r="Y12" s="80">
        <f>ModelInput!Y13</f>
        <v>0</v>
      </c>
      <c r="Z12" s="80">
        <f>ModelInput!Z13</f>
        <v>0</v>
      </c>
      <c r="AA12" s="80">
        <f>ModelInput!AA13</f>
        <v>0</v>
      </c>
      <c r="AB12" s="80">
        <f>ModelInput!AB13</f>
        <v>0</v>
      </c>
      <c r="AC12" s="80">
        <f>ModelInput!AC13</f>
        <v>0</v>
      </c>
      <c r="AD12" s="80">
        <f>ModelInput!AD13</f>
        <v>0</v>
      </c>
      <c r="AE12" s="80">
        <f>ModelInput!AE13</f>
        <v>0</v>
      </c>
      <c r="AF12" s="80">
        <f>ModelInput!AF13</f>
        <v>0</v>
      </c>
      <c r="AG12" s="80">
        <f>ModelInput!AG13</f>
        <v>0</v>
      </c>
      <c r="AH12" s="80">
        <f>ModelInput!AH13</f>
        <v>0</v>
      </c>
      <c r="AI12" s="80">
        <f>ModelInput!AI13</f>
        <v>0</v>
      </c>
      <c r="AJ12" s="80">
        <f>ModelInput!AJ13</f>
        <v>0</v>
      </c>
      <c r="AK12" s="80">
        <f>ModelInput!AK13</f>
        <v>0</v>
      </c>
      <c r="AL12" s="80">
        <f>ModelInput!AL13</f>
        <v>0</v>
      </c>
      <c r="AM12" s="80">
        <f>ModelInput!AM13</f>
        <v>0</v>
      </c>
      <c r="AN12" s="80">
        <f>ModelInput!AN13</f>
        <v>1</v>
      </c>
      <c r="AO12" s="80">
        <f>ModelInput!AO13</f>
        <v>0</v>
      </c>
      <c r="AP12" s="80">
        <f>ModelInput!AP13</f>
        <v>0</v>
      </c>
      <c r="AQ12" s="80">
        <f>ModelInput!AQ13</f>
        <v>0</v>
      </c>
      <c r="AR12" s="80">
        <f>ModelInput!AR13</f>
        <v>0</v>
      </c>
      <c r="AS12" s="80">
        <f>ModelInput!AS13</f>
        <v>0</v>
      </c>
      <c r="AT12" s="80">
        <f>ModelInput!AT13</f>
        <v>0</v>
      </c>
      <c r="AU12" s="80">
        <f>ModelInput!AU13</f>
        <v>0</v>
      </c>
      <c r="AV12" s="80">
        <f>ModelInput!AV13</f>
        <v>0</v>
      </c>
      <c r="AW12" s="80">
        <f>ModelInput!AW13</f>
        <v>0</v>
      </c>
      <c r="AX12" s="80">
        <f>ModelInput!AX13</f>
        <v>0</v>
      </c>
      <c r="AY12" s="80">
        <f>ModelInput!AY13</f>
        <v>0</v>
      </c>
      <c r="AZ12" s="80">
        <f>ModelInput!AZ13</f>
        <v>0</v>
      </c>
      <c r="BA12" s="80">
        <f>ModelInput!BA13</f>
        <v>0</v>
      </c>
      <c r="BB12" s="80">
        <f>ModelInput!BB13</f>
        <v>0</v>
      </c>
      <c r="BC12" s="80">
        <f>ModelInput!BC13</f>
        <v>0</v>
      </c>
      <c r="BD12" s="80">
        <f>ModelInput!BD13</f>
        <v>0</v>
      </c>
      <c r="BE12" s="80">
        <f>ModelInput!BE13</f>
        <v>0</v>
      </c>
      <c r="BF12" s="80">
        <f>ModelInput!BF13</f>
        <v>0</v>
      </c>
      <c r="BG12" s="80">
        <f>ModelInput!BG13</f>
        <v>0</v>
      </c>
      <c r="BH12" s="80">
        <f>ModelInput!BH13</f>
        <v>0</v>
      </c>
      <c r="BI12" s="6"/>
      <c r="BJ12" s="6"/>
      <c r="BK12" s="6"/>
    </row>
    <row r="13" spans="1:63" ht="15.4">
      <c r="E13" s="4" t="s">
        <v>202</v>
      </c>
      <c r="G13" s="4" t="s">
        <v>91</v>
      </c>
      <c r="J13" s="4"/>
      <c r="K13" s="81"/>
      <c r="L13" s="81">
        <f>ModelInput!L19</f>
        <v>0</v>
      </c>
      <c r="M13" s="81">
        <f>ModelInput!M19</f>
        <v>0</v>
      </c>
      <c r="N13" s="81">
        <f>ModelInput!N19</f>
        <v>0</v>
      </c>
      <c r="O13" s="81">
        <f>ModelInput!O19</f>
        <v>0</v>
      </c>
      <c r="P13" s="81">
        <f>ModelInput!P19</f>
        <v>0</v>
      </c>
      <c r="Q13" s="81">
        <f>ModelInput!Q19</f>
        <v>0</v>
      </c>
      <c r="R13" s="81">
        <f>ModelInput!R19</f>
        <v>0</v>
      </c>
      <c r="S13" s="81">
        <f>ModelInput!S19</f>
        <v>0</v>
      </c>
      <c r="T13" s="81">
        <f>ModelInput!T19</f>
        <v>0</v>
      </c>
      <c r="U13" s="81">
        <f>ModelInput!U19</f>
        <v>0</v>
      </c>
      <c r="V13" s="81">
        <f>ModelInput!V19</f>
        <v>0</v>
      </c>
      <c r="W13" s="81">
        <f>ModelInput!W19</f>
        <v>0</v>
      </c>
      <c r="X13" s="81">
        <f>ModelInput!X19</f>
        <v>0</v>
      </c>
      <c r="Y13" s="81">
        <f>ModelInput!Y19</f>
        <v>0</v>
      </c>
      <c r="Z13" s="81">
        <f>ModelInput!Z19</f>
        <v>0</v>
      </c>
      <c r="AA13" s="81">
        <f>ModelInput!AA19</f>
        <v>0</v>
      </c>
      <c r="AB13" s="81">
        <f>ModelInput!AB19</f>
        <v>0</v>
      </c>
      <c r="AC13" s="81">
        <f>ModelInput!AC19</f>
        <v>0</v>
      </c>
      <c r="AD13" s="81">
        <f>ModelInput!AD19</f>
        <v>0</v>
      </c>
      <c r="AE13" s="81">
        <f>ModelInput!AE19</f>
        <v>0</v>
      </c>
      <c r="AF13" s="81">
        <f>ModelInput!AF19</f>
        <v>0</v>
      </c>
      <c r="AG13" s="81">
        <f>ModelInput!AG19</f>
        <v>0</v>
      </c>
      <c r="AH13" s="81">
        <f>ModelInput!AH19</f>
        <v>0</v>
      </c>
      <c r="AI13" s="81">
        <f>ModelInput!AI19</f>
        <v>0</v>
      </c>
      <c r="AJ13" s="81">
        <f>ModelInput!AJ19</f>
        <v>0</v>
      </c>
      <c r="AK13" s="81">
        <f>ModelInput!AK19</f>
        <v>0</v>
      </c>
      <c r="AL13" s="81">
        <f>ModelInput!AL19</f>
        <v>0</v>
      </c>
      <c r="AM13" s="81">
        <f>ModelInput!AM19</f>
        <v>0</v>
      </c>
      <c r="AN13" s="81">
        <f>ModelInput!AN19</f>
        <v>0</v>
      </c>
      <c r="AO13" s="81">
        <f>ModelInput!AO19</f>
        <v>0</v>
      </c>
      <c r="AP13" s="81">
        <f>ModelInput!AP19</f>
        <v>0</v>
      </c>
      <c r="AQ13" s="81">
        <f>ModelInput!AQ19</f>
        <v>0</v>
      </c>
      <c r="AR13" s="81">
        <f>ModelInput!AR19</f>
        <v>0</v>
      </c>
      <c r="AS13" s="81">
        <f>ModelInput!AS19</f>
        <v>0</v>
      </c>
      <c r="AT13" s="81">
        <f>ModelInput!AT19</f>
        <v>0</v>
      </c>
      <c r="AU13" s="81">
        <f>ModelInput!AU19</f>
        <v>0</v>
      </c>
      <c r="AV13" s="81">
        <f>ModelInput!AV19</f>
        <v>0</v>
      </c>
      <c r="AW13" s="81">
        <f>ModelInput!AW19</f>
        <v>0</v>
      </c>
      <c r="AX13" s="81">
        <f>ModelInput!AX19</f>
        <v>0</v>
      </c>
      <c r="AY13" s="81">
        <f>ModelInput!AY19</f>
        <v>0</v>
      </c>
      <c r="AZ13" s="81">
        <f>ModelInput!AZ19</f>
        <v>0</v>
      </c>
      <c r="BA13" s="81">
        <f>ModelInput!BA19</f>
        <v>0</v>
      </c>
      <c r="BB13" s="81">
        <f>ModelInput!BB19</f>
        <v>0</v>
      </c>
      <c r="BC13" s="81">
        <f>ModelInput!BC19</f>
        <v>0</v>
      </c>
      <c r="BD13" s="81">
        <f>ModelInput!BD19</f>
        <v>0</v>
      </c>
      <c r="BE13" s="81">
        <f>ModelInput!BE19</f>
        <v>0</v>
      </c>
      <c r="BF13" s="81">
        <f>ModelInput!BF19</f>
        <v>0</v>
      </c>
      <c r="BG13" s="81">
        <f>ModelInput!BG19</f>
        <v>0</v>
      </c>
      <c r="BH13" s="81">
        <f>ModelInput!BH19</f>
        <v>0</v>
      </c>
      <c r="BI13" s="6"/>
      <c r="BJ13" s="6"/>
      <c r="BK13" s="6"/>
    </row>
    <row r="14" spans="1:63" ht="15.4">
      <c r="E14" s="4" t="s">
        <v>203</v>
      </c>
      <c r="G14" s="4" t="s">
        <v>91</v>
      </c>
      <c r="J14" s="4"/>
      <c r="K14" s="81"/>
      <c r="L14" s="81">
        <f>ModelInput!L20</f>
        <v>0</v>
      </c>
      <c r="M14" s="81">
        <f>ModelInput!M20</f>
        <v>0</v>
      </c>
      <c r="N14" s="81">
        <f>ModelInput!N20</f>
        <v>0</v>
      </c>
      <c r="O14" s="81">
        <f>ModelInput!O20</f>
        <v>0</v>
      </c>
      <c r="P14" s="81">
        <f>ModelInput!P20</f>
        <v>0</v>
      </c>
      <c r="Q14" s="81">
        <f>ModelInput!Q20</f>
        <v>0</v>
      </c>
      <c r="R14" s="81">
        <f>ModelInput!R20</f>
        <v>0</v>
      </c>
      <c r="S14" s="81">
        <f>ModelInput!S20</f>
        <v>0</v>
      </c>
      <c r="T14" s="81">
        <f>ModelInput!T20</f>
        <v>0</v>
      </c>
      <c r="U14" s="81">
        <f>ModelInput!U20</f>
        <v>0</v>
      </c>
      <c r="V14" s="81">
        <f>ModelInput!V20</f>
        <v>0</v>
      </c>
      <c r="W14" s="81">
        <f>ModelInput!W20</f>
        <v>0</v>
      </c>
      <c r="X14" s="81">
        <f>ModelInput!X20</f>
        <v>0</v>
      </c>
      <c r="Y14" s="81">
        <f>ModelInput!Y20</f>
        <v>0</v>
      </c>
      <c r="Z14" s="81">
        <f>ModelInput!Z20</f>
        <v>0</v>
      </c>
      <c r="AA14" s="81">
        <f>ModelInput!AA20</f>
        <v>0</v>
      </c>
      <c r="AB14" s="81">
        <f>ModelInput!AB20</f>
        <v>0</v>
      </c>
      <c r="AC14" s="81">
        <f>ModelInput!AC20</f>
        <v>0</v>
      </c>
      <c r="AD14" s="81">
        <f>ModelInput!AD20</f>
        <v>0</v>
      </c>
      <c r="AE14" s="81">
        <f>ModelInput!AE20</f>
        <v>0</v>
      </c>
      <c r="AF14" s="81">
        <f>ModelInput!AF20</f>
        <v>0</v>
      </c>
      <c r="AG14" s="81">
        <f>ModelInput!AG20</f>
        <v>0</v>
      </c>
      <c r="AH14" s="81">
        <f>ModelInput!AH20</f>
        <v>0</v>
      </c>
      <c r="AI14" s="81">
        <f>ModelInput!AI20</f>
        <v>0</v>
      </c>
      <c r="AJ14" s="81">
        <f>ModelInput!AJ20</f>
        <v>0</v>
      </c>
      <c r="AK14" s="81">
        <f>ModelInput!AK20</f>
        <v>0</v>
      </c>
      <c r="AL14" s="81">
        <f>ModelInput!AL20</f>
        <v>0</v>
      </c>
      <c r="AM14" s="81">
        <f>ModelInput!AM20</f>
        <v>0</v>
      </c>
      <c r="AN14" s="81">
        <f>ModelInput!AN20</f>
        <v>0</v>
      </c>
      <c r="AO14" s="81">
        <f>ModelInput!AO20</f>
        <v>0</v>
      </c>
      <c r="AP14" s="81">
        <f>ModelInput!AP20</f>
        <v>0</v>
      </c>
      <c r="AQ14" s="81">
        <f>ModelInput!AQ20</f>
        <v>0</v>
      </c>
      <c r="AR14" s="81">
        <f>ModelInput!AR20</f>
        <v>0</v>
      </c>
      <c r="AS14" s="81">
        <f>ModelInput!AS20</f>
        <v>0</v>
      </c>
      <c r="AT14" s="81">
        <f>ModelInput!AT20</f>
        <v>0</v>
      </c>
      <c r="AU14" s="81">
        <f>ModelInput!AU20</f>
        <v>0</v>
      </c>
      <c r="AV14" s="81">
        <f>ModelInput!AV20</f>
        <v>0</v>
      </c>
      <c r="AW14" s="81">
        <f>ModelInput!AW20</f>
        <v>0</v>
      </c>
      <c r="AX14" s="81">
        <f>ModelInput!AX20</f>
        <v>0</v>
      </c>
      <c r="AY14" s="81">
        <f>ModelInput!AY20</f>
        <v>0</v>
      </c>
      <c r="AZ14" s="81">
        <f>ModelInput!AZ20</f>
        <v>0</v>
      </c>
      <c r="BA14" s="81">
        <f>ModelInput!BA20</f>
        <v>0</v>
      </c>
      <c r="BB14" s="81">
        <f>ModelInput!BB20</f>
        <v>0</v>
      </c>
      <c r="BC14" s="81">
        <f>ModelInput!BC20</f>
        <v>0</v>
      </c>
      <c r="BD14" s="81">
        <f>ModelInput!BD20</f>
        <v>0</v>
      </c>
      <c r="BE14" s="81">
        <f>ModelInput!BE20</f>
        <v>0</v>
      </c>
      <c r="BF14" s="81">
        <f>ModelInput!BF20</f>
        <v>0</v>
      </c>
      <c r="BG14" s="81">
        <f>ModelInput!BG20</f>
        <v>0</v>
      </c>
      <c r="BH14" s="81">
        <f>ModelInput!BH20</f>
        <v>0</v>
      </c>
      <c r="BI14" s="6"/>
      <c r="BJ14" s="6"/>
      <c r="BK14" s="6"/>
    </row>
    <row r="15" spans="1:63" ht="15.4">
      <c r="E15" s="4" t="s">
        <v>204</v>
      </c>
      <c r="G15" s="4" t="s">
        <v>91</v>
      </c>
      <c r="J15" s="4"/>
      <c r="K15" s="82"/>
      <c r="L15" s="82">
        <f>ModelInput!L24</f>
        <v>0</v>
      </c>
      <c r="M15" s="82">
        <f>ModelInput!M24</f>
        <v>0</v>
      </c>
      <c r="N15" s="82">
        <f>ModelInput!N24</f>
        <v>0</v>
      </c>
      <c r="O15" s="82">
        <f>ModelInput!O24</f>
        <v>0.38356164383561642</v>
      </c>
      <c r="P15" s="82">
        <f>ModelInput!P24</f>
        <v>1</v>
      </c>
      <c r="Q15" s="82">
        <f>ModelInput!Q24</f>
        <v>1</v>
      </c>
      <c r="R15" s="82">
        <f>ModelInput!R24</f>
        <v>1</v>
      </c>
      <c r="S15" s="82">
        <f>ModelInput!S24</f>
        <v>1</v>
      </c>
      <c r="T15" s="82">
        <f>ModelInput!T24</f>
        <v>1</v>
      </c>
      <c r="U15" s="82">
        <f>ModelInput!U24</f>
        <v>1</v>
      </c>
      <c r="V15" s="82">
        <f>ModelInput!V24</f>
        <v>1</v>
      </c>
      <c r="W15" s="82">
        <f>ModelInput!W24</f>
        <v>1</v>
      </c>
      <c r="X15" s="82">
        <f>ModelInput!X24</f>
        <v>1</v>
      </c>
      <c r="Y15" s="82">
        <f>ModelInput!Y24</f>
        <v>1</v>
      </c>
      <c r="Z15" s="82">
        <f>ModelInput!Z24</f>
        <v>1</v>
      </c>
      <c r="AA15" s="82">
        <f>ModelInput!AA24</f>
        <v>1</v>
      </c>
      <c r="AB15" s="82">
        <f>ModelInput!AB24</f>
        <v>1</v>
      </c>
      <c r="AC15" s="82">
        <f>ModelInput!AC24</f>
        <v>1</v>
      </c>
      <c r="AD15" s="82">
        <f>ModelInput!AD24</f>
        <v>1</v>
      </c>
      <c r="AE15" s="82">
        <f>ModelInput!AE24</f>
        <v>1</v>
      </c>
      <c r="AF15" s="82">
        <f>ModelInput!AF24</f>
        <v>1</v>
      </c>
      <c r="AG15" s="82">
        <f>ModelInput!AG24</f>
        <v>1</v>
      </c>
      <c r="AH15" s="82">
        <f>ModelInput!AH24</f>
        <v>1</v>
      </c>
      <c r="AI15" s="82">
        <f>ModelInput!AI24</f>
        <v>1</v>
      </c>
      <c r="AJ15" s="82">
        <f>ModelInput!AJ24</f>
        <v>1</v>
      </c>
      <c r="AK15" s="82">
        <f>ModelInput!AK24</f>
        <v>1</v>
      </c>
      <c r="AL15" s="82">
        <f>ModelInput!AL24</f>
        <v>1</v>
      </c>
      <c r="AM15" s="82">
        <f>ModelInput!AM24</f>
        <v>1</v>
      </c>
      <c r="AN15" s="82">
        <f>ModelInput!AN24</f>
        <v>0.61643835616438358</v>
      </c>
      <c r="AO15" s="82">
        <f>ModelInput!AO24</f>
        <v>0</v>
      </c>
      <c r="AP15" s="82">
        <f>ModelInput!AP24</f>
        <v>0</v>
      </c>
      <c r="AQ15" s="82">
        <f>ModelInput!AQ24</f>
        <v>0</v>
      </c>
      <c r="AR15" s="82">
        <f>ModelInput!AR24</f>
        <v>0</v>
      </c>
      <c r="AS15" s="82">
        <f>ModelInput!AS24</f>
        <v>0</v>
      </c>
      <c r="AT15" s="82">
        <f>ModelInput!AT24</f>
        <v>0</v>
      </c>
      <c r="AU15" s="82">
        <f>ModelInput!AU24</f>
        <v>0</v>
      </c>
      <c r="AV15" s="82">
        <f>ModelInput!AV24</f>
        <v>0</v>
      </c>
      <c r="AW15" s="82">
        <f>ModelInput!AW24</f>
        <v>0</v>
      </c>
      <c r="AX15" s="82">
        <f>ModelInput!AX24</f>
        <v>0</v>
      </c>
      <c r="AY15" s="82">
        <f>ModelInput!AY24</f>
        <v>0</v>
      </c>
      <c r="AZ15" s="82">
        <f>ModelInput!AZ24</f>
        <v>0</v>
      </c>
      <c r="BA15" s="82">
        <f>ModelInput!BA24</f>
        <v>0</v>
      </c>
      <c r="BB15" s="82">
        <f>ModelInput!BB24</f>
        <v>0</v>
      </c>
      <c r="BC15" s="82">
        <f>ModelInput!BC24</f>
        <v>0</v>
      </c>
      <c r="BD15" s="82">
        <f>ModelInput!BD24</f>
        <v>0</v>
      </c>
      <c r="BE15" s="82">
        <f>ModelInput!BE24</f>
        <v>0</v>
      </c>
      <c r="BF15" s="82">
        <f>ModelInput!BF24</f>
        <v>0</v>
      </c>
      <c r="BG15" s="82">
        <f>ModelInput!BG24</f>
        <v>0</v>
      </c>
      <c r="BH15" s="82">
        <f>ModelInput!BH24</f>
        <v>0</v>
      </c>
      <c r="BI15" s="6"/>
      <c r="BJ15" s="6"/>
      <c r="BK15" s="6"/>
    </row>
    <row r="16" spans="1:63" ht="15.4">
      <c r="E16" s="4" t="s">
        <v>205</v>
      </c>
      <c r="G16" s="4" t="s">
        <v>206</v>
      </c>
      <c r="J16" s="4"/>
      <c r="K16" s="82"/>
      <c r="L16" s="80">
        <f>ModelInput!L25</f>
        <v>0</v>
      </c>
      <c r="M16" s="80">
        <f>ModelInput!M25</f>
        <v>0</v>
      </c>
      <c r="N16" s="80">
        <f>ModelInput!N25</f>
        <v>0</v>
      </c>
      <c r="O16" s="80">
        <f>ModelInput!O25</f>
        <v>1</v>
      </c>
      <c r="P16" s="80">
        <f>ModelInput!P25</f>
        <v>2</v>
      </c>
      <c r="Q16" s="80">
        <f>ModelInput!Q25</f>
        <v>3</v>
      </c>
      <c r="R16" s="80">
        <f>ModelInput!R25</f>
        <v>4</v>
      </c>
      <c r="S16" s="80">
        <f>ModelInput!S25</f>
        <v>5</v>
      </c>
      <c r="T16" s="80">
        <f>ModelInput!T25</f>
        <v>6</v>
      </c>
      <c r="U16" s="80">
        <f>ModelInput!U25</f>
        <v>7</v>
      </c>
      <c r="V16" s="80">
        <f>ModelInput!V25</f>
        <v>8</v>
      </c>
      <c r="W16" s="80">
        <f>ModelInput!W25</f>
        <v>9</v>
      </c>
      <c r="X16" s="80">
        <f>ModelInput!X25</f>
        <v>10</v>
      </c>
      <c r="Y16" s="80">
        <f>ModelInput!Y25</f>
        <v>11</v>
      </c>
      <c r="Z16" s="80">
        <f>ModelInput!Z25</f>
        <v>12</v>
      </c>
      <c r="AA16" s="80">
        <f>ModelInput!AA25</f>
        <v>13</v>
      </c>
      <c r="AB16" s="80">
        <f>ModelInput!AB25</f>
        <v>14</v>
      </c>
      <c r="AC16" s="80">
        <f>ModelInput!AC25</f>
        <v>15</v>
      </c>
      <c r="AD16" s="80">
        <f>ModelInput!AD25</f>
        <v>16</v>
      </c>
      <c r="AE16" s="80">
        <f>ModelInput!AE25</f>
        <v>17</v>
      </c>
      <c r="AF16" s="80">
        <f>ModelInput!AF25</f>
        <v>18</v>
      </c>
      <c r="AG16" s="80">
        <f>ModelInput!AG25</f>
        <v>19</v>
      </c>
      <c r="AH16" s="80">
        <f>ModelInput!AH25</f>
        <v>20</v>
      </c>
      <c r="AI16" s="80">
        <f>ModelInput!AI25</f>
        <v>21</v>
      </c>
      <c r="AJ16" s="80">
        <f>ModelInput!AJ25</f>
        <v>22</v>
      </c>
      <c r="AK16" s="80">
        <f>ModelInput!AK25</f>
        <v>23</v>
      </c>
      <c r="AL16" s="80">
        <f>ModelInput!AL25</f>
        <v>24</v>
      </c>
      <c r="AM16" s="80">
        <f>ModelInput!AM25</f>
        <v>25</v>
      </c>
      <c r="AN16" s="80">
        <f>ModelInput!AN25</f>
        <v>26</v>
      </c>
      <c r="AO16" s="80">
        <f>ModelInput!AO25</f>
        <v>0</v>
      </c>
      <c r="AP16" s="80">
        <f>ModelInput!AP25</f>
        <v>0</v>
      </c>
      <c r="AQ16" s="80">
        <f>ModelInput!AQ25</f>
        <v>0</v>
      </c>
      <c r="AR16" s="80">
        <f>ModelInput!AR25</f>
        <v>0</v>
      </c>
      <c r="AS16" s="80">
        <f>ModelInput!AS25</f>
        <v>0</v>
      </c>
      <c r="AT16" s="80">
        <f>ModelInput!AT25</f>
        <v>0</v>
      </c>
      <c r="AU16" s="80">
        <f>ModelInput!AU25</f>
        <v>0</v>
      </c>
      <c r="AV16" s="80">
        <f>ModelInput!AV25</f>
        <v>0</v>
      </c>
      <c r="AW16" s="80">
        <f>ModelInput!AW25</f>
        <v>0</v>
      </c>
      <c r="AX16" s="80">
        <f>ModelInput!AX25</f>
        <v>0</v>
      </c>
      <c r="AY16" s="80">
        <f>ModelInput!AY25</f>
        <v>0</v>
      </c>
      <c r="AZ16" s="80">
        <f>ModelInput!AZ25</f>
        <v>0</v>
      </c>
      <c r="BA16" s="80">
        <f>ModelInput!BA25</f>
        <v>0</v>
      </c>
      <c r="BB16" s="80">
        <f>ModelInput!BB25</f>
        <v>0</v>
      </c>
      <c r="BC16" s="80">
        <f>ModelInput!BC25</f>
        <v>0</v>
      </c>
      <c r="BD16" s="80">
        <f>ModelInput!BD25</f>
        <v>0</v>
      </c>
      <c r="BE16" s="80">
        <f>ModelInput!BE25</f>
        <v>0</v>
      </c>
      <c r="BF16" s="80">
        <f>ModelInput!BF25</f>
        <v>0</v>
      </c>
      <c r="BG16" s="80">
        <f>ModelInput!BG25</f>
        <v>0</v>
      </c>
      <c r="BH16" s="80">
        <f>ModelInput!BH25</f>
        <v>0</v>
      </c>
      <c r="BI16" s="6"/>
      <c r="BJ16" s="6"/>
      <c r="BK16" s="6"/>
    </row>
    <row r="17" spans="2:103" s="88" customFormat="1" ht="15.4">
      <c r="E17" s="88" t="s">
        <v>321</v>
      </c>
      <c r="G17" s="88" t="s">
        <v>320</v>
      </c>
      <c r="H17" s="6"/>
      <c r="I17" s="16"/>
      <c r="K17" s="82"/>
      <c r="L17" s="80">
        <f ca="1">ModelInput!L27</f>
        <v>0</v>
      </c>
      <c r="M17" s="80">
        <f ca="1">ModelInput!M27</f>
        <v>0</v>
      </c>
      <c r="N17" s="80">
        <f ca="1">ModelInput!N27</f>
        <v>0</v>
      </c>
      <c r="O17" s="80">
        <f ca="1">ModelInput!O27</f>
        <v>0</v>
      </c>
      <c r="P17" s="80">
        <f ca="1">ModelInput!P27</f>
        <v>0</v>
      </c>
      <c r="Q17" s="80">
        <f ca="1">ModelInput!Q27</f>
        <v>0</v>
      </c>
      <c r="R17" s="80">
        <f ca="1">ModelInput!R27</f>
        <v>0</v>
      </c>
      <c r="S17" s="80">
        <f ca="1">ModelInput!S27</f>
        <v>1</v>
      </c>
      <c r="T17" s="80">
        <f ca="1">ModelInput!T27</f>
        <v>0</v>
      </c>
      <c r="U17" s="80">
        <f ca="1">ModelInput!U27</f>
        <v>0</v>
      </c>
      <c r="V17" s="80">
        <f ca="1">ModelInput!V27</f>
        <v>0</v>
      </c>
      <c r="W17" s="80">
        <f ca="1">ModelInput!W27</f>
        <v>0</v>
      </c>
      <c r="X17" s="80">
        <f ca="1">ModelInput!X27</f>
        <v>1</v>
      </c>
      <c r="Y17" s="80">
        <f ca="1">ModelInput!Y27</f>
        <v>0</v>
      </c>
      <c r="Z17" s="80">
        <f ca="1">ModelInput!Z27</f>
        <v>0</v>
      </c>
      <c r="AA17" s="80">
        <f ca="1">ModelInput!AA27</f>
        <v>0</v>
      </c>
      <c r="AB17" s="80">
        <f ca="1">ModelInput!AB27</f>
        <v>0</v>
      </c>
      <c r="AC17" s="80">
        <f ca="1">ModelInput!AC27</f>
        <v>1</v>
      </c>
      <c r="AD17" s="80">
        <f ca="1">ModelInput!AD27</f>
        <v>0</v>
      </c>
      <c r="AE17" s="80">
        <f ca="1">ModelInput!AE27</f>
        <v>0</v>
      </c>
      <c r="AF17" s="80">
        <f ca="1">ModelInput!AF27</f>
        <v>0</v>
      </c>
      <c r="AG17" s="80">
        <f ca="1">ModelInput!AG27</f>
        <v>0</v>
      </c>
      <c r="AH17" s="80">
        <f ca="1">ModelInput!AH27</f>
        <v>1</v>
      </c>
      <c r="AI17" s="80">
        <f ca="1">ModelInput!AI27</f>
        <v>0</v>
      </c>
      <c r="AJ17" s="80">
        <f ca="1">ModelInput!AJ27</f>
        <v>0</v>
      </c>
      <c r="AK17" s="80">
        <f ca="1">ModelInput!AK27</f>
        <v>0</v>
      </c>
      <c r="AL17" s="80">
        <f ca="1">ModelInput!AL27</f>
        <v>0</v>
      </c>
      <c r="AM17" s="80">
        <f ca="1">ModelInput!AM27</f>
        <v>1</v>
      </c>
      <c r="AN17" s="80">
        <f ca="1">ModelInput!AN27</f>
        <v>0</v>
      </c>
      <c r="AO17" s="80">
        <f ca="1">ModelInput!AO27</f>
        <v>0</v>
      </c>
      <c r="AP17" s="80">
        <f ca="1">ModelInput!AP27</f>
        <v>0</v>
      </c>
      <c r="AQ17" s="80">
        <f ca="1">ModelInput!AQ27</f>
        <v>0</v>
      </c>
      <c r="AR17" s="80">
        <f ca="1">ModelInput!AR27</f>
        <v>0</v>
      </c>
      <c r="AS17" s="80">
        <f ca="1">ModelInput!AS27</f>
        <v>0</v>
      </c>
      <c r="AT17" s="80">
        <f ca="1">ModelInput!AT27</f>
        <v>0</v>
      </c>
      <c r="AU17" s="80">
        <f ca="1">ModelInput!AU27</f>
        <v>0</v>
      </c>
      <c r="AV17" s="80">
        <f ca="1">ModelInput!AV27</f>
        <v>0</v>
      </c>
      <c r="AW17" s="80">
        <f ca="1">ModelInput!AW27</f>
        <v>0</v>
      </c>
      <c r="AX17" s="80">
        <f ca="1">ModelInput!AX27</f>
        <v>0</v>
      </c>
      <c r="AY17" s="80">
        <f ca="1">ModelInput!AY27</f>
        <v>0</v>
      </c>
      <c r="AZ17" s="80">
        <f ca="1">ModelInput!AZ27</f>
        <v>0</v>
      </c>
      <c r="BA17" s="80">
        <f ca="1">ModelInput!BA27</f>
        <v>0</v>
      </c>
      <c r="BB17" s="80">
        <f ca="1">ModelInput!BB27</f>
        <v>0</v>
      </c>
      <c r="BC17" s="80">
        <f ca="1">ModelInput!BC27</f>
        <v>0</v>
      </c>
      <c r="BD17" s="80">
        <f ca="1">ModelInput!BD27</f>
        <v>0</v>
      </c>
      <c r="BE17" s="80">
        <f ca="1">ModelInput!BE27</f>
        <v>0</v>
      </c>
      <c r="BF17" s="80">
        <f ca="1">ModelInput!BF27</f>
        <v>0</v>
      </c>
      <c r="BG17" s="80">
        <f ca="1">ModelInput!BG27</f>
        <v>0</v>
      </c>
      <c r="BH17" s="80">
        <f ca="1">ModelInput!BH27</f>
        <v>0</v>
      </c>
      <c r="BI17" s="16"/>
      <c r="BJ17" s="16"/>
      <c r="BK17" s="16"/>
    </row>
    <row r="18" spans="2:103" s="88" customFormat="1" ht="15.4">
      <c r="E18" s="88" t="s">
        <v>209</v>
      </c>
      <c r="G18" s="4" t="s">
        <v>206</v>
      </c>
      <c r="I18" s="16"/>
      <c r="K18" s="82"/>
      <c r="L18" s="80">
        <f ca="1">ModelInput!L28</f>
        <v>0</v>
      </c>
      <c r="M18" s="80">
        <f ca="1">ModelInput!M28</f>
        <v>0</v>
      </c>
      <c r="N18" s="80">
        <f ca="1">ModelInput!N28</f>
        <v>0</v>
      </c>
      <c r="O18" s="80">
        <f ca="1">ModelInput!O28</f>
        <v>2</v>
      </c>
      <c r="P18" s="80">
        <f ca="1">ModelInput!P28</f>
        <v>2</v>
      </c>
      <c r="Q18" s="80">
        <f ca="1">ModelInput!Q28</f>
        <v>2</v>
      </c>
      <c r="R18" s="80">
        <f ca="1">ModelInput!R28</f>
        <v>2</v>
      </c>
      <c r="S18" s="80">
        <f ca="1">ModelInput!S28</f>
        <v>3</v>
      </c>
      <c r="T18" s="80">
        <f ca="1">ModelInput!T28</f>
        <v>3</v>
      </c>
      <c r="U18" s="80">
        <f ca="1">ModelInput!U28</f>
        <v>3</v>
      </c>
      <c r="V18" s="80">
        <f ca="1">ModelInput!V28</f>
        <v>3</v>
      </c>
      <c r="W18" s="80">
        <f ca="1">ModelInput!W28</f>
        <v>3</v>
      </c>
      <c r="X18" s="80">
        <f ca="1">ModelInput!X28</f>
        <v>4</v>
      </c>
      <c r="Y18" s="80">
        <f ca="1">ModelInput!Y28</f>
        <v>4</v>
      </c>
      <c r="Z18" s="80">
        <f ca="1">ModelInput!Z28</f>
        <v>4</v>
      </c>
      <c r="AA18" s="80">
        <f ca="1">ModelInput!AA28</f>
        <v>4</v>
      </c>
      <c r="AB18" s="80">
        <f ca="1">ModelInput!AB28</f>
        <v>4</v>
      </c>
      <c r="AC18" s="80">
        <f ca="1">ModelInput!AC28</f>
        <v>5</v>
      </c>
      <c r="AD18" s="80">
        <f ca="1">ModelInput!AD28</f>
        <v>5</v>
      </c>
      <c r="AE18" s="80">
        <f ca="1">ModelInput!AE28</f>
        <v>5</v>
      </c>
      <c r="AF18" s="80">
        <f ca="1">ModelInput!AF28</f>
        <v>5</v>
      </c>
      <c r="AG18" s="80">
        <f ca="1">ModelInput!AG28</f>
        <v>5</v>
      </c>
      <c r="AH18" s="80">
        <f ca="1">ModelInput!AH28</f>
        <v>6</v>
      </c>
      <c r="AI18" s="80">
        <f ca="1">ModelInput!AI28</f>
        <v>6</v>
      </c>
      <c r="AJ18" s="80">
        <f ca="1">ModelInput!AJ28</f>
        <v>6</v>
      </c>
      <c r="AK18" s="80">
        <f ca="1">ModelInput!AK28</f>
        <v>6</v>
      </c>
      <c r="AL18" s="80">
        <f ca="1">ModelInput!AL28</f>
        <v>6</v>
      </c>
      <c r="AM18" s="80">
        <f ca="1">ModelInput!AM28</f>
        <v>7</v>
      </c>
      <c r="AN18" s="80">
        <f ca="1">ModelInput!AN28</f>
        <v>7</v>
      </c>
      <c r="AO18" s="80">
        <f ca="1">ModelInput!AO28</f>
        <v>0</v>
      </c>
      <c r="AP18" s="80">
        <f ca="1">ModelInput!AP28</f>
        <v>0</v>
      </c>
      <c r="AQ18" s="80">
        <f ca="1">ModelInput!AQ28</f>
        <v>0</v>
      </c>
      <c r="AR18" s="80">
        <f ca="1">ModelInput!AR28</f>
        <v>0</v>
      </c>
      <c r="AS18" s="80">
        <f ca="1">ModelInput!AS28</f>
        <v>0</v>
      </c>
      <c r="AT18" s="80">
        <f ca="1">ModelInput!AT28</f>
        <v>0</v>
      </c>
      <c r="AU18" s="80">
        <f ca="1">ModelInput!AU28</f>
        <v>0</v>
      </c>
      <c r="AV18" s="80">
        <f ca="1">ModelInput!AV28</f>
        <v>0</v>
      </c>
      <c r="AW18" s="80">
        <f ca="1">ModelInput!AW28</f>
        <v>0</v>
      </c>
      <c r="AX18" s="80">
        <f ca="1">ModelInput!AX28</f>
        <v>0</v>
      </c>
      <c r="AY18" s="80">
        <f ca="1">ModelInput!AY28</f>
        <v>0</v>
      </c>
      <c r="AZ18" s="80">
        <f ca="1">ModelInput!AZ28</f>
        <v>0</v>
      </c>
      <c r="BA18" s="80">
        <f ca="1">ModelInput!BA28</f>
        <v>0</v>
      </c>
      <c r="BB18" s="80">
        <f ca="1">ModelInput!BB28</f>
        <v>0</v>
      </c>
      <c r="BC18" s="80">
        <f ca="1">ModelInput!BC28</f>
        <v>0</v>
      </c>
      <c r="BD18" s="80">
        <f ca="1">ModelInput!BD28</f>
        <v>0</v>
      </c>
      <c r="BE18" s="80">
        <f ca="1">ModelInput!BE28</f>
        <v>0</v>
      </c>
      <c r="BF18" s="80">
        <f ca="1">ModelInput!BF28</f>
        <v>0</v>
      </c>
      <c r="BG18" s="80">
        <f ca="1">ModelInput!BG28</f>
        <v>0</v>
      </c>
      <c r="BH18" s="80">
        <f ca="1">ModelInput!BH28</f>
        <v>0</v>
      </c>
      <c r="BI18" s="16"/>
      <c r="BJ18" s="16"/>
      <c r="BK18" s="16"/>
    </row>
    <row r="19" spans="2:103" s="88" customFormat="1" ht="15.4">
      <c r="G19" s="4"/>
      <c r="I19" s="16"/>
      <c r="K19" s="82"/>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16"/>
      <c r="BJ19" s="16"/>
      <c r="BK19" s="16"/>
    </row>
    <row r="20" spans="2:103" ht="15.4">
      <c r="E20" s="4" t="s">
        <v>16</v>
      </c>
      <c r="G20" s="4" t="s">
        <v>192</v>
      </c>
      <c r="J20" s="4"/>
      <c r="K20" s="9"/>
      <c r="L20" s="61" t="str">
        <f>ModelInput!L30</f>
        <v>NA</v>
      </c>
      <c r="M20" s="61" t="str">
        <f>ModelInput!M30</f>
        <v>NA</v>
      </c>
      <c r="N20" s="61" t="str">
        <f>ModelInput!N30</f>
        <v>NA</v>
      </c>
      <c r="O20" s="61" t="b">
        <f>ModelInput!O30</f>
        <v>1</v>
      </c>
      <c r="P20" s="61" t="b">
        <f>ModelInput!P30</f>
        <v>1</v>
      </c>
      <c r="Q20" s="61" t="b">
        <f>ModelInput!Q30</f>
        <v>1</v>
      </c>
      <c r="R20" s="61" t="b">
        <f>ModelInput!R30</f>
        <v>1</v>
      </c>
      <c r="S20" s="61" t="b">
        <f>ModelInput!S30</f>
        <v>1</v>
      </c>
      <c r="T20" s="61" t="b">
        <f>ModelInput!T30</f>
        <v>1</v>
      </c>
      <c r="U20" s="61" t="b">
        <f>ModelInput!U30</f>
        <v>1</v>
      </c>
      <c r="V20" s="61" t="b">
        <f>ModelInput!V30</f>
        <v>1</v>
      </c>
      <c r="W20" s="61" t="b">
        <f>ModelInput!W30</f>
        <v>1</v>
      </c>
      <c r="X20" s="61" t="b">
        <f>ModelInput!X30</f>
        <v>1</v>
      </c>
      <c r="Y20" s="61" t="b">
        <f>ModelInput!Y30</f>
        <v>1</v>
      </c>
      <c r="Z20" s="61" t="b">
        <f>ModelInput!Z30</f>
        <v>1</v>
      </c>
      <c r="AA20" s="61" t="b">
        <f>ModelInput!AA30</f>
        <v>1</v>
      </c>
      <c r="AB20" s="61" t="b">
        <f>ModelInput!AB30</f>
        <v>1</v>
      </c>
      <c r="AC20" s="61" t="b">
        <f>ModelInput!AC30</f>
        <v>1</v>
      </c>
      <c r="AD20" s="61" t="b">
        <f>ModelInput!AD30</f>
        <v>1</v>
      </c>
      <c r="AE20" s="61" t="b">
        <f>ModelInput!AE30</f>
        <v>1</v>
      </c>
      <c r="AF20" s="61" t="b">
        <f>ModelInput!AF30</f>
        <v>1</v>
      </c>
      <c r="AG20" s="61" t="b">
        <f>ModelInput!AG30</f>
        <v>1</v>
      </c>
      <c r="AH20" s="61" t="b">
        <f>ModelInput!AH30</f>
        <v>1</v>
      </c>
      <c r="AI20" s="61" t="b">
        <f>ModelInput!AI30</f>
        <v>1</v>
      </c>
      <c r="AJ20" s="61" t="b">
        <f>ModelInput!AJ30</f>
        <v>1</v>
      </c>
      <c r="AK20" s="61" t="b">
        <f>ModelInput!AK30</f>
        <v>1</v>
      </c>
      <c r="AL20" s="61" t="b">
        <f>ModelInput!AL30</f>
        <v>1</v>
      </c>
      <c r="AM20" s="61" t="b">
        <f>ModelInput!AM30</f>
        <v>1</v>
      </c>
      <c r="AN20" s="61" t="b">
        <f>ModelInput!AN30</f>
        <v>1</v>
      </c>
      <c r="AO20" s="61" t="str">
        <f>ModelInput!AO30</f>
        <v>NA</v>
      </c>
      <c r="AP20" s="61" t="str">
        <f>ModelInput!AP30</f>
        <v>NA</v>
      </c>
      <c r="AQ20" s="61" t="str">
        <f>ModelInput!AQ30</f>
        <v>NA</v>
      </c>
      <c r="AR20" s="61" t="str">
        <f>ModelInput!AR30</f>
        <v>NA</v>
      </c>
      <c r="AS20" s="61" t="str">
        <f>ModelInput!AS30</f>
        <v>NA</v>
      </c>
      <c r="AT20" s="61" t="str">
        <f>ModelInput!AT30</f>
        <v>NA</v>
      </c>
      <c r="AU20" s="61" t="str">
        <f>ModelInput!AU30</f>
        <v>NA</v>
      </c>
      <c r="AV20" s="61" t="str">
        <f>ModelInput!AV30</f>
        <v>NA</v>
      </c>
      <c r="AW20" s="61" t="str">
        <f>ModelInput!AW30</f>
        <v>NA</v>
      </c>
      <c r="AX20" s="61" t="str">
        <f>ModelInput!AX30</f>
        <v>NA</v>
      </c>
      <c r="AY20" s="61" t="str">
        <f>ModelInput!AY30</f>
        <v>NA</v>
      </c>
      <c r="AZ20" s="61" t="str">
        <f>ModelInput!AZ30</f>
        <v>NA</v>
      </c>
      <c r="BA20" s="61" t="str">
        <f>ModelInput!BA30</f>
        <v>NA</v>
      </c>
      <c r="BB20" s="61" t="str">
        <f>ModelInput!BB30</f>
        <v>NA</v>
      </c>
      <c r="BC20" s="61" t="str">
        <f>ModelInput!BC30</f>
        <v>NA</v>
      </c>
      <c r="BD20" s="61" t="str">
        <f>ModelInput!BD30</f>
        <v>NA</v>
      </c>
      <c r="BE20" s="61" t="str">
        <f>ModelInput!BE30</f>
        <v>NA</v>
      </c>
      <c r="BF20" s="61" t="str">
        <f>ModelInput!BF30</f>
        <v>NA</v>
      </c>
      <c r="BG20" s="61" t="str">
        <f>ModelInput!BG30</f>
        <v>NA</v>
      </c>
      <c r="BH20" s="61" t="str">
        <f>ModelInput!BH30</f>
        <v>NA</v>
      </c>
      <c r="BI20" s="6"/>
      <c r="BJ20" s="6"/>
      <c r="BK20" s="6"/>
    </row>
    <row r="21" spans="2:103" ht="15.4">
      <c r="J21" s="4"/>
      <c r="K21" s="9"/>
      <c r="L21" s="9"/>
      <c r="M21" s="9"/>
      <c r="N21" s="9"/>
      <c r="O21" s="9"/>
      <c r="P21" s="9"/>
      <c r="Q21" s="9"/>
      <c r="R21" s="46"/>
      <c r="S21" s="9"/>
      <c r="T21" s="9"/>
      <c r="U21" s="9"/>
      <c r="V21" s="9"/>
      <c r="W21" s="9"/>
      <c r="X21" s="10"/>
      <c r="Y21" s="10"/>
      <c r="Z21" s="10"/>
      <c r="AA21" s="10"/>
      <c r="AB21" s="10"/>
      <c r="AC21" s="10"/>
      <c r="AD21" s="10"/>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6"/>
      <c r="BJ21" s="6"/>
      <c r="BK21" s="6"/>
    </row>
    <row r="22" spans="2:103" ht="15.4">
      <c r="B22" s="7">
        <f>MAX($B$5:B20)+1</f>
        <v>1</v>
      </c>
      <c r="C22" s="7" t="s">
        <v>328</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8"/>
      <c r="BJ22" s="8"/>
      <c r="BK22" s="8"/>
    </row>
    <row r="23" spans="2:103" ht="15.4">
      <c r="J23" s="4"/>
      <c r="K23" s="9"/>
      <c r="L23" s="9"/>
      <c r="M23" s="9"/>
      <c r="N23" s="9"/>
      <c r="O23" s="9"/>
      <c r="P23" s="9"/>
      <c r="Q23" s="9"/>
      <c r="R23" s="46"/>
      <c r="S23" s="9"/>
      <c r="T23" s="9"/>
      <c r="U23" s="9"/>
      <c r="V23" s="9"/>
      <c r="W23" s="9"/>
      <c r="X23" s="10"/>
      <c r="Y23" s="10"/>
      <c r="Z23" s="10"/>
      <c r="AA23" s="10"/>
      <c r="AB23" s="10"/>
      <c r="AC23" s="10"/>
      <c r="AD23" s="10"/>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6"/>
      <c r="BJ23" s="6"/>
      <c r="BK23" s="6"/>
    </row>
    <row r="24" spans="2:103" ht="15.4">
      <c r="E24" s="4" t="s">
        <v>328</v>
      </c>
      <c r="G24" s="4" t="s">
        <v>329</v>
      </c>
      <c r="J24" s="4"/>
      <c r="K24" s="9"/>
      <c r="L24" s="99">
        <f>ModelInput!L36</f>
        <v>1</v>
      </c>
      <c r="M24" s="99">
        <f>ModelInput!M36</f>
        <v>1.0877412700751434</v>
      </c>
      <c r="N24" s="99">
        <f>ModelInput!N36</f>
        <v>1.1480772064240454</v>
      </c>
      <c r="O24" s="99">
        <f>ModelInput!O36</f>
        <v>1.1849860026521284</v>
      </c>
      <c r="P24" s="99">
        <f>ModelInput!P36</f>
        <v>1.2227203106311826</v>
      </c>
      <c r="Q24" s="99">
        <f>ModelInput!Q36</f>
        <v>1.2463006413711641</v>
      </c>
      <c r="R24" s="99">
        <f>ModelInput!R36</f>
        <v>1.2711769887934752</v>
      </c>
      <c r="S24" s="99">
        <f>ModelInput!S36</f>
        <v>1.2966056382431057</v>
      </c>
      <c r="T24" s="99">
        <f>ModelInput!T36</f>
        <v>1.3225347775218494</v>
      </c>
      <c r="U24" s="99">
        <f>ModelInput!U36</f>
        <v>1.3489854730722866</v>
      </c>
      <c r="V24" s="99">
        <f>ModelInput!V36</f>
        <v>1.3759651825337322</v>
      </c>
      <c r="W24" s="99">
        <f>ModelInput!W36</f>
        <v>1.4034844861844069</v>
      </c>
      <c r="X24" s="99">
        <f>ModelInput!X36</f>
        <v>1.431554175908095</v>
      </c>
      <c r="Y24" s="99">
        <f>ModelInput!Y36</f>
        <v>1.460185259426257</v>
      </c>
      <c r="Z24" s="99">
        <f>ModelInput!Z36</f>
        <v>1.4893889646147822</v>
      </c>
      <c r="AA24" s="99">
        <f>ModelInput!AA36</f>
        <v>1.5191767439070778</v>
      </c>
      <c r="AB24" s="99">
        <f>ModelInput!AB36</f>
        <v>1.5495602787852194</v>
      </c>
      <c r="AC24" s="99">
        <f>ModelInput!AC36</f>
        <v>1.5805514843609239</v>
      </c>
      <c r="AD24" s="99">
        <f>ModelInput!AD36</f>
        <v>1.6121625140481424</v>
      </c>
      <c r="AE24" s="99">
        <f>ModelInput!AE36</f>
        <v>1.6444057643291055</v>
      </c>
      <c r="AF24" s="99">
        <f>ModelInput!AF36</f>
        <v>1.6772938796156873</v>
      </c>
      <c r="AG24" s="99">
        <f>ModelInput!AG36</f>
        <v>1.7108397572080012</v>
      </c>
      <c r="AH24" s="99">
        <f>ModelInput!AH36</f>
        <v>1.7450565523521611</v>
      </c>
      <c r="AI24" s="99">
        <f>ModelInput!AI36</f>
        <v>1.7799576833992043</v>
      </c>
      <c r="AJ24" s="99">
        <f>ModelInput!AJ36</f>
        <v>1.8155568370671884</v>
      </c>
      <c r="AK24" s="99">
        <f>ModelInput!AK36</f>
        <v>1.8518679738085324</v>
      </c>
      <c r="AL24" s="99">
        <f>ModelInput!AL36</f>
        <v>1.888905333284703</v>
      </c>
      <c r="AM24" s="99">
        <f>ModelInput!AM36</f>
        <v>1.9266834399503971</v>
      </c>
      <c r="AN24" s="99">
        <f>ModelInput!AN36</f>
        <v>1.965217108749405</v>
      </c>
      <c r="AO24" s="99">
        <f>ModelInput!AO36</f>
        <v>2.0045214509243934</v>
      </c>
      <c r="AP24" s="99">
        <f>ModelInput!AP36</f>
        <v>2.044611879942881</v>
      </c>
      <c r="AQ24" s="99">
        <f>ModelInput!AQ36</f>
        <v>2.0855041175417388</v>
      </c>
      <c r="AR24" s="99">
        <f>ModelInput!AR36</f>
        <v>2.1272141998925735</v>
      </c>
      <c r="AS24" s="99">
        <f>ModelInput!AS36</f>
        <v>2.1697584838904249</v>
      </c>
      <c r="AT24" s="99">
        <f>ModelInput!AT36</f>
        <v>2.2131536535682335</v>
      </c>
      <c r="AU24" s="99">
        <f>ModelInput!AU36</f>
        <v>2.2574167266395979</v>
      </c>
      <c r="AV24" s="99">
        <f>ModelInput!AV36</f>
        <v>2.3025650611723902</v>
      </c>
      <c r="AW24" s="99">
        <f>ModelInput!AW36</f>
        <v>2.348616362395838</v>
      </c>
      <c r="AX24" s="99">
        <f>ModelInput!AX36</f>
        <v>2.3955886896437546</v>
      </c>
      <c r="AY24" s="99">
        <f>ModelInput!AY36</f>
        <v>2.4435004634366297</v>
      </c>
      <c r="AZ24" s="99">
        <f>ModelInput!AZ36</f>
        <v>2.4923704727053622</v>
      </c>
      <c r="BA24" s="99">
        <f>ModelInput!BA36</f>
        <v>2.5422178821594699</v>
      </c>
      <c r="BB24" s="99">
        <f>ModelInput!BB36</f>
        <v>2.5930622398026593</v>
      </c>
      <c r="BC24" s="99">
        <f>ModelInput!BC36</f>
        <v>2.6449234845987126</v>
      </c>
      <c r="BD24" s="99">
        <f>ModelInput!BD36</f>
        <v>2.6978219542906872</v>
      </c>
      <c r="BE24" s="99">
        <f>ModelInput!BE36</f>
        <v>2.751778393376501</v>
      </c>
      <c r="BF24" s="99">
        <f>ModelInput!BF36</f>
        <v>2.806813961244031</v>
      </c>
      <c r="BG24" s="99">
        <f>ModelInput!BG36</f>
        <v>2.8629502404689116</v>
      </c>
      <c r="BH24" s="99">
        <f>ModelInput!BH36</f>
        <v>2.9202092452782904</v>
      </c>
      <c r="BI24" s="6"/>
      <c r="BJ24" s="6"/>
      <c r="BK24" s="6"/>
    </row>
    <row r="25" spans="2:103" ht="15.4">
      <c r="J25" s="4"/>
      <c r="K25" s="9"/>
      <c r="L25" s="9"/>
      <c r="M25" s="9"/>
      <c r="N25" s="9"/>
      <c r="O25" s="9"/>
      <c r="P25" s="9"/>
      <c r="Q25" s="9"/>
      <c r="R25" s="46"/>
      <c r="S25" s="9"/>
      <c r="T25" s="9"/>
      <c r="U25" s="9"/>
      <c r="V25" s="9"/>
      <c r="W25" s="9"/>
      <c r="X25" s="10"/>
      <c r="Y25" s="10"/>
      <c r="Z25" s="10"/>
      <c r="AA25" s="10"/>
      <c r="AB25" s="10"/>
      <c r="AC25" s="10"/>
      <c r="AD25" s="10"/>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6"/>
      <c r="BJ25" s="6"/>
      <c r="BK25" s="6"/>
    </row>
    <row r="26" spans="2:103" ht="15.4">
      <c r="B26" s="7">
        <f>MAX($B$5:B25)+1</f>
        <v>2</v>
      </c>
      <c r="C26" s="7" t="s">
        <v>521</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8"/>
      <c r="BJ26" s="8"/>
      <c r="BK26" s="8"/>
    </row>
    <row r="27" spans="2:103" ht="15.4">
      <c r="J27" s="4"/>
      <c r="K27" s="9"/>
      <c r="L27" s="9"/>
      <c r="M27" s="9"/>
      <c r="N27" s="9"/>
      <c r="O27" s="9"/>
      <c r="P27" s="9"/>
      <c r="Q27" s="9"/>
      <c r="R27" s="46"/>
      <c r="S27" s="9"/>
      <c r="T27" s="9"/>
      <c r="U27" s="9"/>
      <c r="V27" s="9"/>
      <c r="W27" s="9"/>
      <c r="X27" s="10"/>
      <c r="Y27" s="10"/>
      <c r="Z27" s="10"/>
      <c r="AA27" s="10"/>
      <c r="AB27" s="10"/>
      <c r="AC27" s="10"/>
      <c r="AD27" s="10"/>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6"/>
      <c r="BJ27" s="6"/>
      <c r="BK27" s="6"/>
    </row>
    <row r="28" spans="2:103" ht="15.4">
      <c r="B28" s="24"/>
      <c r="C28" s="73">
        <f>MAX($B$5:C27)+0.1</f>
        <v>2.1</v>
      </c>
      <c r="D28" s="37" t="s">
        <v>521</v>
      </c>
      <c r="E28" s="37"/>
      <c r="F28" s="37"/>
      <c r="G28" s="37"/>
      <c r="H28" s="37"/>
      <c r="I28" s="37"/>
      <c r="J28" s="37"/>
      <c r="K28" s="37"/>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37"/>
      <c r="BB28" s="37"/>
      <c r="BC28" s="37"/>
      <c r="BD28" s="37"/>
      <c r="BE28" s="37"/>
      <c r="BF28" s="37"/>
      <c r="BG28" s="37"/>
      <c r="BH28" s="37"/>
      <c r="BI28" s="37"/>
      <c r="BJ28" s="37"/>
      <c r="BK28" s="37"/>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5"/>
    </row>
    <row r="29" spans="2:103" ht="15.4">
      <c r="H29" s="4"/>
      <c r="I29" s="4"/>
      <c r="J29" s="4"/>
      <c r="N29" s="91"/>
      <c r="O29" s="91"/>
      <c r="P29" s="91"/>
      <c r="Q29" s="91"/>
      <c r="R29" s="91"/>
      <c r="S29" s="91"/>
      <c r="T29" s="91"/>
      <c r="U29" s="91"/>
      <c r="V29" s="91"/>
      <c r="W29" s="91"/>
      <c r="X29" s="92"/>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row>
    <row r="30" spans="2:103" ht="15.4">
      <c r="E30" s="4" t="s">
        <v>522</v>
      </c>
      <c r="G30" s="4" t="s">
        <v>260</v>
      </c>
      <c r="J30" s="4"/>
      <c r="K30" s="9"/>
      <c r="L30" s="105">
        <f t="shared" ref="L30:AQ30" si="4">K45</f>
        <v>0</v>
      </c>
      <c r="M30" s="105">
        <f t="shared" ca="1" si="4"/>
        <v>0</v>
      </c>
      <c r="N30" s="105">
        <f t="shared" ca="1" si="4"/>
        <v>0</v>
      </c>
      <c r="O30" s="105">
        <f t="shared" ca="1" si="4"/>
        <v>0</v>
      </c>
      <c r="P30" s="105">
        <f t="shared" ref="P30" ca="1" si="5">O45</f>
        <v>0</v>
      </c>
      <c r="Q30" s="105">
        <f t="shared" ref="Q30" ca="1" si="6">P45</f>
        <v>0</v>
      </c>
      <c r="R30" s="105" t="e">
        <f t="shared" ca="1" si="4"/>
        <v>#DIV/0!</v>
      </c>
      <c r="S30" s="105" t="e">
        <f t="shared" ca="1" si="4"/>
        <v>#DIV/0!</v>
      </c>
      <c r="T30" s="105" t="e">
        <f t="shared" ca="1" si="4"/>
        <v>#DIV/0!</v>
      </c>
      <c r="U30" s="105" t="e">
        <f t="shared" ca="1" si="4"/>
        <v>#DIV/0!</v>
      </c>
      <c r="V30" s="105" t="e">
        <f t="shared" ca="1" si="4"/>
        <v>#DIV/0!</v>
      </c>
      <c r="W30" s="105" t="e">
        <f t="shared" ca="1" si="4"/>
        <v>#DIV/0!</v>
      </c>
      <c r="X30" s="105" t="e">
        <f t="shared" ca="1" si="4"/>
        <v>#DIV/0!</v>
      </c>
      <c r="Y30" s="105" t="e">
        <f t="shared" ca="1" si="4"/>
        <v>#DIV/0!</v>
      </c>
      <c r="Z30" s="105" t="e">
        <f t="shared" ca="1" si="4"/>
        <v>#DIV/0!</v>
      </c>
      <c r="AA30" s="105" t="e">
        <f t="shared" ca="1" si="4"/>
        <v>#DIV/0!</v>
      </c>
      <c r="AB30" s="105" t="e">
        <f t="shared" ca="1" si="4"/>
        <v>#DIV/0!</v>
      </c>
      <c r="AC30" s="105" t="e">
        <f t="shared" ca="1" si="4"/>
        <v>#DIV/0!</v>
      </c>
      <c r="AD30" s="105" t="e">
        <f t="shared" ca="1" si="4"/>
        <v>#DIV/0!</v>
      </c>
      <c r="AE30" s="105" t="e">
        <f t="shared" ca="1" si="4"/>
        <v>#DIV/0!</v>
      </c>
      <c r="AF30" s="105" t="e">
        <f t="shared" ca="1" si="4"/>
        <v>#DIV/0!</v>
      </c>
      <c r="AG30" s="105" t="e">
        <f t="shared" ca="1" si="4"/>
        <v>#DIV/0!</v>
      </c>
      <c r="AH30" s="105" t="e">
        <f t="shared" ca="1" si="4"/>
        <v>#DIV/0!</v>
      </c>
      <c r="AI30" s="105" t="e">
        <f t="shared" ca="1" si="4"/>
        <v>#DIV/0!</v>
      </c>
      <c r="AJ30" s="105" t="e">
        <f t="shared" ca="1" si="4"/>
        <v>#DIV/0!</v>
      </c>
      <c r="AK30" s="105" t="e">
        <f t="shared" ca="1" si="4"/>
        <v>#DIV/0!</v>
      </c>
      <c r="AL30" s="105" t="e">
        <f t="shared" ca="1" si="4"/>
        <v>#DIV/0!</v>
      </c>
      <c r="AM30" s="105" t="e">
        <f t="shared" ca="1" si="4"/>
        <v>#DIV/0!</v>
      </c>
      <c r="AN30" s="105" t="e">
        <f t="shared" ca="1" si="4"/>
        <v>#DIV/0!</v>
      </c>
      <c r="AO30" s="105" t="e">
        <f t="shared" ca="1" si="4"/>
        <v>#DIV/0!</v>
      </c>
      <c r="AP30" s="105" t="e">
        <f t="shared" ca="1" si="4"/>
        <v>#DIV/0!</v>
      </c>
      <c r="AQ30" s="105" t="e">
        <f t="shared" ca="1" si="4"/>
        <v>#DIV/0!</v>
      </c>
      <c r="AR30" s="105" t="e">
        <f t="shared" ref="AR30:BH30" ca="1" si="7">AQ45</f>
        <v>#DIV/0!</v>
      </c>
      <c r="AS30" s="105" t="e">
        <f t="shared" ca="1" si="7"/>
        <v>#DIV/0!</v>
      </c>
      <c r="AT30" s="105" t="e">
        <f t="shared" ca="1" si="7"/>
        <v>#DIV/0!</v>
      </c>
      <c r="AU30" s="105" t="e">
        <f t="shared" ca="1" si="7"/>
        <v>#DIV/0!</v>
      </c>
      <c r="AV30" s="105" t="e">
        <f t="shared" ca="1" si="7"/>
        <v>#DIV/0!</v>
      </c>
      <c r="AW30" s="105" t="e">
        <f t="shared" ca="1" si="7"/>
        <v>#DIV/0!</v>
      </c>
      <c r="AX30" s="105" t="e">
        <f t="shared" ca="1" si="7"/>
        <v>#DIV/0!</v>
      </c>
      <c r="AY30" s="105" t="e">
        <f t="shared" ca="1" si="7"/>
        <v>#DIV/0!</v>
      </c>
      <c r="AZ30" s="105" t="e">
        <f t="shared" ca="1" si="7"/>
        <v>#DIV/0!</v>
      </c>
      <c r="BA30" s="105" t="e">
        <f t="shared" ca="1" si="7"/>
        <v>#DIV/0!</v>
      </c>
      <c r="BB30" s="105" t="e">
        <f t="shared" ca="1" si="7"/>
        <v>#DIV/0!</v>
      </c>
      <c r="BC30" s="105" t="e">
        <f t="shared" ca="1" si="7"/>
        <v>#DIV/0!</v>
      </c>
      <c r="BD30" s="105" t="e">
        <f t="shared" ca="1" si="7"/>
        <v>#DIV/0!</v>
      </c>
      <c r="BE30" s="105" t="e">
        <f t="shared" ca="1" si="7"/>
        <v>#DIV/0!</v>
      </c>
      <c r="BF30" s="105" t="e">
        <f t="shared" ca="1" si="7"/>
        <v>#DIV/0!</v>
      </c>
      <c r="BG30" s="105" t="e">
        <f t="shared" ca="1" si="7"/>
        <v>#DIV/0!</v>
      </c>
      <c r="BH30" s="105" t="e">
        <f t="shared" ca="1" si="7"/>
        <v>#DIV/0!</v>
      </c>
      <c r="BI30" s="6"/>
      <c r="BJ30" s="6"/>
      <c r="BK30" s="6"/>
    </row>
    <row r="31" spans="2:103" ht="15.4">
      <c r="E31" s="4" t="s">
        <v>523</v>
      </c>
      <c r="G31" s="4" t="s">
        <v>260</v>
      </c>
      <c r="J31" s="4"/>
      <c r="K31" s="9"/>
      <c r="L31" s="105">
        <f>L59</f>
        <v>0</v>
      </c>
      <c r="M31" s="105">
        <f t="shared" ref="M31:BH31" si="8">M59</f>
        <v>0</v>
      </c>
      <c r="N31" s="105">
        <f t="shared" si="8"/>
        <v>0</v>
      </c>
      <c r="O31" s="105">
        <f t="shared" si="8"/>
        <v>0</v>
      </c>
      <c r="P31" s="105">
        <f t="shared" ref="P31:Q31" si="9">P59</f>
        <v>0</v>
      </c>
      <c r="Q31" s="105">
        <f t="shared" si="9"/>
        <v>0</v>
      </c>
      <c r="R31" s="105">
        <f t="shared" si="8"/>
        <v>0</v>
      </c>
      <c r="S31" s="105">
        <f t="shared" si="8"/>
        <v>0</v>
      </c>
      <c r="T31" s="105">
        <f>T59</f>
        <v>0</v>
      </c>
      <c r="U31" s="105">
        <f t="shared" si="8"/>
        <v>0</v>
      </c>
      <c r="V31" s="105">
        <f t="shared" si="8"/>
        <v>0</v>
      </c>
      <c r="W31" s="105">
        <f t="shared" si="8"/>
        <v>0</v>
      </c>
      <c r="X31" s="105">
        <f t="shared" si="8"/>
        <v>0</v>
      </c>
      <c r="Y31" s="105">
        <f t="shared" si="8"/>
        <v>0</v>
      </c>
      <c r="Z31" s="105">
        <f t="shared" si="8"/>
        <v>0</v>
      </c>
      <c r="AA31" s="105">
        <f t="shared" si="8"/>
        <v>0</v>
      </c>
      <c r="AB31" s="105">
        <f t="shared" si="8"/>
        <v>0</v>
      </c>
      <c r="AC31" s="105">
        <f t="shared" si="8"/>
        <v>0</v>
      </c>
      <c r="AD31" s="105">
        <f t="shared" si="8"/>
        <v>0</v>
      </c>
      <c r="AE31" s="105">
        <f t="shared" si="8"/>
        <v>0</v>
      </c>
      <c r="AF31" s="105">
        <f t="shared" si="8"/>
        <v>0</v>
      </c>
      <c r="AG31" s="105">
        <f t="shared" si="8"/>
        <v>0</v>
      </c>
      <c r="AH31" s="105">
        <f t="shared" si="8"/>
        <v>0</v>
      </c>
      <c r="AI31" s="105">
        <f t="shared" si="8"/>
        <v>0</v>
      </c>
      <c r="AJ31" s="105">
        <f t="shared" si="8"/>
        <v>0</v>
      </c>
      <c r="AK31" s="105">
        <f t="shared" si="8"/>
        <v>0</v>
      </c>
      <c r="AL31" s="105">
        <f t="shared" si="8"/>
        <v>0</v>
      </c>
      <c r="AM31" s="105">
        <f t="shared" si="8"/>
        <v>0</v>
      </c>
      <c r="AN31" s="105">
        <f t="shared" si="8"/>
        <v>0</v>
      </c>
      <c r="AO31" s="105">
        <f t="shared" si="8"/>
        <v>0</v>
      </c>
      <c r="AP31" s="105">
        <f t="shared" si="8"/>
        <v>0</v>
      </c>
      <c r="AQ31" s="105">
        <f t="shared" si="8"/>
        <v>0</v>
      </c>
      <c r="AR31" s="105">
        <f t="shared" si="8"/>
        <v>0</v>
      </c>
      <c r="AS31" s="105">
        <f t="shared" si="8"/>
        <v>0</v>
      </c>
      <c r="AT31" s="105">
        <f t="shared" si="8"/>
        <v>0</v>
      </c>
      <c r="AU31" s="105">
        <f t="shared" si="8"/>
        <v>0</v>
      </c>
      <c r="AV31" s="105">
        <f t="shared" si="8"/>
        <v>0</v>
      </c>
      <c r="AW31" s="105">
        <f t="shared" si="8"/>
        <v>0</v>
      </c>
      <c r="AX31" s="105">
        <f t="shared" si="8"/>
        <v>0</v>
      </c>
      <c r="AY31" s="105">
        <f t="shared" si="8"/>
        <v>0</v>
      </c>
      <c r="AZ31" s="105">
        <f t="shared" si="8"/>
        <v>0</v>
      </c>
      <c r="BA31" s="105">
        <f t="shared" si="8"/>
        <v>0</v>
      </c>
      <c r="BB31" s="105">
        <f t="shared" si="8"/>
        <v>0</v>
      </c>
      <c r="BC31" s="105">
        <f t="shared" si="8"/>
        <v>0</v>
      </c>
      <c r="BD31" s="105">
        <f t="shared" si="8"/>
        <v>0</v>
      </c>
      <c r="BE31" s="105">
        <f t="shared" si="8"/>
        <v>0</v>
      </c>
      <c r="BF31" s="105">
        <f t="shared" si="8"/>
        <v>0</v>
      </c>
      <c r="BG31" s="105">
        <f t="shared" si="8"/>
        <v>0</v>
      </c>
      <c r="BH31" s="105">
        <f t="shared" si="8"/>
        <v>0</v>
      </c>
      <c r="BI31" s="6"/>
      <c r="BJ31" s="6"/>
      <c r="BK31" s="6"/>
    </row>
    <row r="32" spans="2:103" ht="15.4">
      <c r="E32" s="4" t="s">
        <v>524</v>
      </c>
      <c r="G32" s="4" t="s">
        <v>260</v>
      </c>
      <c r="J32" s="4"/>
      <c r="K32" s="9"/>
      <c r="L32" s="105">
        <f>L60</f>
        <v>0</v>
      </c>
      <c r="M32" s="105">
        <f t="shared" ref="M32:BH32" si="10">M60</f>
        <v>0</v>
      </c>
      <c r="N32" s="105">
        <f t="shared" si="10"/>
        <v>0</v>
      </c>
      <c r="O32" s="105">
        <f t="shared" si="10"/>
        <v>0</v>
      </c>
      <c r="P32" s="105">
        <f t="shared" ref="P32:Q32" si="11">P60</f>
        <v>0</v>
      </c>
      <c r="Q32" s="105">
        <f t="shared" si="11"/>
        <v>0</v>
      </c>
      <c r="R32" s="105">
        <f t="shared" si="10"/>
        <v>0</v>
      </c>
      <c r="S32" s="105">
        <f t="shared" si="10"/>
        <v>0</v>
      </c>
      <c r="T32" s="105">
        <f>T60</f>
        <v>0</v>
      </c>
      <c r="U32" s="105">
        <f t="shared" si="10"/>
        <v>0</v>
      </c>
      <c r="V32" s="105">
        <f t="shared" si="10"/>
        <v>0</v>
      </c>
      <c r="W32" s="105">
        <f t="shared" si="10"/>
        <v>0</v>
      </c>
      <c r="X32" s="105">
        <f t="shared" si="10"/>
        <v>0</v>
      </c>
      <c r="Y32" s="105">
        <f t="shared" si="10"/>
        <v>0</v>
      </c>
      <c r="Z32" s="105">
        <f t="shared" si="10"/>
        <v>0</v>
      </c>
      <c r="AA32" s="105">
        <f t="shared" si="10"/>
        <v>0</v>
      </c>
      <c r="AB32" s="105">
        <f t="shared" si="10"/>
        <v>0</v>
      </c>
      <c r="AC32" s="105">
        <f t="shared" si="10"/>
        <v>0</v>
      </c>
      <c r="AD32" s="105">
        <f t="shared" si="10"/>
        <v>0</v>
      </c>
      <c r="AE32" s="105">
        <f t="shared" si="10"/>
        <v>0</v>
      </c>
      <c r="AF32" s="105">
        <f t="shared" si="10"/>
        <v>0</v>
      </c>
      <c r="AG32" s="105">
        <f t="shared" si="10"/>
        <v>0</v>
      </c>
      <c r="AH32" s="105">
        <f t="shared" si="10"/>
        <v>0</v>
      </c>
      <c r="AI32" s="105">
        <f t="shared" si="10"/>
        <v>0</v>
      </c>
      <c r="AJ32" s="105">
        <f t="shared" si="10"/>
        <v>0</v>
      </c>
      <c r="AK32" s="105">
        <f t="shared" si="10"/>
        <v>0</v>
      </c>
      <c r="AL32" s="105">
        <f t="shared" si="10"/>
        <v>0</v>
      </c>
      <c r="AM32" s="105">
        <f t="shared" si="10"/>
        <v>0</v>
      </c>
      <c r="AN32" s="105">
        <f t="shared" si="10"/>
        <v>0</v>
      </c>
      <c r="AO32" s="105">
        <f t="shared" si="10"/>
        <v>0</v>
      </c>
      <c r="AP32" s="105">
        <f t="shared" si="10"/>
        <v>0</v>
      </c>
      <c r="AQ32" s="105">
        <f t="shared" si="10"/>
        <v>0</v>
      </c>
      <c r="AR32" s="105">
        <f t="shared" si="10"/>
        <v>0</v>
      </c>
      <c r="AS32" s="105">
        <f t="shared" si="10"/>
        <v>0</v>
      </c>
      <c r="AT32" s="105">
        <f t="shared" si="10"/>
        <v>0</v>
      </c>
      <c r="AU32" s="105">
        <f t="shared" si="10"/>
        <v>0</v>
      </c>
      <c r="AV32" s="105">
        <f t="shared" si="10"/>
        <v>0</v>
      </c>
      <c r="AW32" s="105">
        <f t="shared" si="10"/>
        <v>0</v>
      </c>
      <c r="AX32" s="105">
        <f t="shared" si="10"/>
        <v>0</v>
      </c>
      <c r="AY32" s="105">
        <f t="shared" si="10"/>
        <v>0</v>
      </c>
      <c r="AZ32" s="105">
        <f t="shared" si="10"/>
        <v>0</v>
      </c>
      <c r="BA32" s="105">
        <f t="shared" si="10"/>
        <v>0</v>
      </c>
      <c r="BB32" s="105">
        <f t="shared" si="10"/>
        <v>0</v>
      </c>
      <c r="BC32" s="105">
        <f t="shared" si="10"/>
        <v>0</v>
      </c>
      <c r="BD32" s="105">
        <f t="shared" si="10"/>
        <v>0</v>
      </c>
      <c r="BE32" s="105">
        <f t="shared" si="10"/>
        <v>0</v>
      </c>
      <c r="BF32" s="105">
        <f t="shared" si="10"/>
        <v>0</v>
      </c>
      <c r="BG32" s="105">
        <f t="shared" si="10"/>
        <v>0</v>
      </c>
      <c r="BH32" s="105">
        <f t="shared" si="10"/>
        <v>0</v>
      </c>
      <c r="BI32" s="6"/>
      <c r="BJ32" s="6"/>
      <c r="BK32" s="6"/>
    </row>
    <row r="33" spans="1:103" ht="15.4">
      <c r="E33" s="89" t="s">
        <v>525</v>
      </c>
      <c r="F33" s="89"/>
      <c r="G33" s="89" t="s">
        <v>260</v>
      </c>
      <c r="J33" s="4"/>
      <c r="K33" s="9"/>
      <c r="L33" s="106">
        <f>SUM(L30:L32)</f>
        <v>0</v>
      </c>
      <c r="M33" s="106">
        <f t="shared" ref="M33:BH33" ca="1" si="12">SUM(M30:M32)</f>
        <v>0</v>
      </c>
      <c r="N33" s="106">
        <f t="shared" ca="1" si="12"/>
        <v>0</v>
      </c>
      <c r="O33" s="106">
        <f t="shared" ca="1" si="12"/>
        <v>0</v>
      </c>
      <c r="P33" s="106">
        <f t="shared" ref="P33:Q33" ca="1" si="13">SUM(P30:P32)</f>
        <v>0</v>
      </c>
      <c r="Q33" s="106">
        <f t="shared" ca="1" si="13"/>
        <v>0</v>
      </c>
      <c r="R33" s="106" t="e">
        <f t="shared" ca="1" si="12"/>
        <v>#DIV/0!</v>
      </c>
      <c r="S33" s="106" t="e">
        <f t="shared" ca="1" si="12"/>
        <v>#DIV/0!</v>
      </c>
      <c r="T33" s="106" t="e">
        <f t="shared" ref="T33" ca="1" si="14">SUM(T30:T32)</f>
        <v>#DIV/0!</v>
      </c>
      <c r="U33" s="106" t="e">
        <f t="shared" ca="1" si="12"/>
        <v>#DIV/0!</v>
      </c>
      <c r="V33" s="106" t="e">
        <f t="shared" ca="1" si="12"/>
        <v>#DIV/0!</v>
      </c>
      <c r="W33" s="106" t="e">
        <f t="shared" ca="1" si="12"/>
        <v>#DIV/0!</v>
      </c>
      <c r="X33" s="106" t="e">
        <f t="shared" ca="1" si="12"/>
        <v>#DIV/0!</v>
      </c>
      <c r="Y33" s="106" t="e">
        <f t="shared" ca="1" si="12"/>
        <v>#DIV/0!</v>
      </c>
      <c r="Z33" s="106" t="e">
        <f t="shared" ca="1" si="12"/>
        <v>#DIV/0!</v>
      </c>
      <c r="AA33" s="106" t="e">
        <f t="shared" ca="1" si="12"/>
        <v>#DIV/0!</v>
      </c>
      <c r="AB33" s="106" t="e">
        <f t="shared" ca="1" si="12"/>
        <v>#DIV/0!</v>
      </c>
      <c r="AC33" s="106" t="e">
        <f t="shared" ca="1" si="12"/>
        <v>#DIV/0!</v>
      </c>
      <c r="AD33" s="106" t="e">
        <f t="shared" ca="1" si="12"/>
        <v>#DIV/0!</v>
      </c>
      <c r="AE33" s="106" t="e">
        <f t="shared" ca="1" si="12"/>
        <v>#DIV/0!</v>
      </c>
      <c r="AF33" s="106" t="e">
        <f t="shared" ca="1" si="12"/>
        <v>#DIV/0!</v>
      </c>
      <c r="AG33" s="106" t="e">
        <f t="shared" ca="1" si="12"/>
        <v>#DIV/0!</v>
      </c>
      <c r="AH33" s="106" t="e">
        <f t="shared" ca="1" si="12"/>
        <v>#DIV/0!</v>
      </c>
      <c r="AI33" s="106" t="e">
        <f t="shared" ca="1" si="12"/>
        <v>#DIV/0!</v>
      </c>
      <c r="AJ33" s="106" t="e">
        <f t="shared" ca="1" si="12"/>
        <v>#DIV/0!</v>
      </c>
      <c r="AK33" s="106" t="e">
        <f t="shared" ca="1" si="12"/>
        <v>#DIV/0!</v>
      </c>
      <c r="AL33" s="106" t="e">
        <f t="shared" ca="1" si="12"/>
        <v>#DIV/0!</v>
      </c>
      <c r="AM33" s="106" t="e">
        <f t="shared" ca="1" si="12"/>
        <v>#DIV/0!</v>
      </c>
      <c r="AN33" s="106" t="e">
        <f t="shared" ca="1" si="12"/>
        <v>#DIV/0!</v>
      </c>
      <c r="AO33" s="106" t="e">
        <f t="shared" ca="1" si="12"/>
        <v>#DIV/0!</v>
      </c>
      <c r="AP33" s="106" t="e">
        <f t="shared" ca="1" si="12"/>
        <v>#DIV/0!</v>
      </c>
      <c r="AQ33" s="106" t="e">
        <f t="shared" ca="1" si="12"/>
        <v>#DIV/0!</v>
      </c>
      <c r="AR33" s="106" t="e">
        <f t="shared" ca="1" si="12"/>
        <v>#DIV/0!</v>
      </c>
      <c r="AS33" s="106" t="e">
        <f t="shared" ca="1" si="12"/>
        <v>#DIV/0!</v>
      </c>
      <c r="AT33" s="106" t="e">
        <f t="shared" ca="1" si="12"/>
        <v>#DIV/0!</v>
      </c>
      <c r="AU33" s="106" t="e">
        <f t="shared" ca="1" si="12"/>
        <v>#DIV/0!</v>
      </c>
      <c r="AV33" s="106" t="e">
        <f t="shared" ca="1" si="12"/>
        <v>#DIV/0!</v>
      </c>
      <c r="AW33" s="106" t="e">
        <f t="shared" ca="1" si="12"/>
        <v>#DIV/0!</v>
      </c>
      <c r="AX33" s="106" t="e">
        <f t="shared" ca="1" si="12"/>
        <v>#DIV/0!</v>
      </c>
      <c r="AY33" s="106" t="e">
        <f t="shared" ca="1" si="12"/>
        <v>#DIV/0!</v>
      </c>
      <c r="AZ33" s="106" t="e">
        <f t="shared" ca="1" si="12"/>
        <v>#DIV/0!</v>
      </c>
      <c r="BA33" s="106" t="e">
        <f t="shared" ca="1" si="12"/>
        <v>#DIV/0!</v>
      </c>
      <c r="BB33" s="106" t="e">
        <f t="shared" ca="1" si="12"/>
        <v>#DIV/0!</v>
      </c>
      <c r="BC33" s="106" t="e">
        <f t="shared" ca="1" si="12"/>
        <v>#DIV/0!</v>
      </c>
      <c r="BD33" s="106" t="e">
        <f t="shared" ca="1" si="12"/>
        <v>#DIV/0!</v>
      </c>
      <c r="BE33" s="106" t="e">
        <f t="shared" ca="1" si="12"/>
        <v>#DIV/0!</v>
      </c>
      <c r="BF33" s="106" t="e">
        <f t="shared" ca="1" si="12"/>
        <v>#DIV/0!</v>
      </c>
      <c r="BG33" s="106" t="e">
        <f t="shared" ca="1" si="12"/>
        <v>#DIV/0!</v>
      </c>
      <c r="BH33" s="106" t="e">
        <f t="shared" ca="1" si="12"/>
        <v>#DIV/0!</v>
      </c>
      <c r="BI33" s="6"/>
      <c r="BJ33" s="6"/>
      <c r="BK33" s="6"/>
    </row>
    <row r="34" spans="1:103" ht="15.4">
      <c r="E34" s="4" t="s">
        <v>526</v>
      </c>
      <c r="G34" s="4" t="s">
        <v>260</v>
      </c>
      <c r="J34" s="4"/>
      <c r="K34" s="9"/>
      <c r="L34" s="104">
        <f>Revenue!L40*L24</f>
        <v>0</v>
      </c>
      <c r="M34" s="104">
        <f>Revenue!M40*M24</f>
        <v>0</v>
      </c>
      <c r="N34" s="104">
        <f>Revenue!N40*N24</f>
        <v>0</v>
      </c>
      <c r="O34" s="104">
        <f ca="1">Revenue!O40*O24</f>
        <v>0</v>
      </c>
      <c r="P34" s="104">
        <f ca="1">Revenue!P40*P24</f>
        <v>0</v>
      </c>
      <c r="Q34" s="104" t="e">
        <f ca="1">Revenue!Q40*Q24</f>
        <v>#DIV/0!</v>
      </c>
      <c r="R34" s="104" t="e">
        <f ca="1">Revenue!R40*R24</f>
        <v>#DIV/0!</v>
      </c>
      <c r="S34" s="104" t="e">
        <f ca="1">Revenue!S40*S24</f>
        <v>#DIV/0!</v>
      </c>
      <c r="T34" s="104" t="e">
        <f ca="1">Revenue!T40*T24</f>
        <v>#DIV/0!</v>
      </c>
      <c r="U34" s="104" t="e">
        <f ca="1">Revenue!U40*U24</f>
        <v>#DIV/0!</v>
      </c>
      <c r="V34" s="104" t="e">
        <f ca="1">Revenue!V40*V24</f>
        <v>#DIV/0!</v>
      </c>
      <c r="W34" s="104" t="e">
        <f ca="1">Revenue!W40*W24</f>
        <v>#DIV/0!</v>
      </c>
      <c r="X34" s="104" t="e">
        <f ca="1">Revenue!X40*X24</f>
        <v>#DIV/0!</v>
      </c>
      <c r="Y34" s="104" t="e">
        <f ca="1">Revenue!Y40*Y24</f>
        <v>#DIV/0!</v>
      </c>
      <c r="Z34" s="104" t="e">
        <f ca="1">Revenue!Z40*Z24</f>
        <v>#DIV/0!</v>
      </c>
      <c r="AA34" s="104" t="e">
        <f ca="1">Revenue!AA40*AA24</f>
        <v>#DIV/0!</v>
      </c>
      <c r="AB34" s="104" t="e">
        <f ca="1">Revenue!AB40*AB24</f>
        <v>#DIV/0!</v>
      </c>
      <c r="AC34" s="104" t="e">
        <f ca="1">Revenue!AC40*AC24</f>
        <v>#DIV/0!</v>
      </c>
      <c r="AD34" s="104" t="e">
        <f ca="1">Revenue!AD40*AD24</f>
        <v>#DIV/0!</v>
      </c>
      <c r="AE34" s="104" t="e">
        <f ca="1">Revenue!AE40*AE24</f>
        <v>#DIV/0!</v>
      </c>
      <c r="AF34" s="104" t="e">
        <f ca="1">Revenue!AF40*AF24</f>
        <v>#DIV/0!</v>
      </c>
      <c r="AG34" s="104" t="e">
        <f ca="1">Revenue!AG40*AG24</f>
        <v>#DIV/0!</v>
      </c>
      <c r="AH34" s="104" t="e">
        <f ca="1">Revenue!AH40*AH24</f>
        <v>#DIV/0!</v>
      </c>
      <c r="AI34" s="104" t="e">
        <f ca="1">Revenue!AI40*AI24</f>
        <v>#DIV/0!</v>
      </c>
      <c r="AJ34" s="104" t="e">
        <f ca="1">Revenue!AJ40*AJ24</f>
        <v>#DIV/0!</v>
      </c>
      <c r="AK34" s="104" t="e">
        <f ca="1">Revenue!AK40*AK24</f>
        <v>#DIV/0!</v>
      </c>
      <c r="AL34" s="104" t="e">
        <f ca="1">Revenue!AL40*AL24</f>
        <v>#DIV/0!</v>
      </c>
      <c r="AM34" s="104" t="e">
        <f ca="1">Revenue!AM40*AM24</f>
        <v>#DIV/0!</v>
      </c>
      <c r="AN34" s="104" t="e">
        <f ca="1">Revenue!AN40*AN24</f>
        <v>#DIV/0!</v>
      </c>
      <c r="AO34" s="104" t="e">
        <f ca="1">Revenue!AO40*AO24</f>
        <v>#DIV/0!</v>
      </c>
      <c r="AP34" s="104" t="e">
        <f ca="1">Revenue!AP40*AP24</f>
        <v>#DIV/0!</v>
      </c>
      <c r="AQ34" s="104">
        <f>Revenue!AQ40*AQ24</f>
        <v>0</v>
      </c>
      <c r="AR34" s="104">
        <f>Revenue!AR40*AR24</f>
        <v>0</v>
      </c>
      <c r="AS34" s="104">
        <f>Revenue!AS40*AS24</f>
        <v>0</v>
      </c>
      <c r="AT34" s="104">
        <f>Revenue!AT40*AT24</f>
        <v>0</v>
      </c>
      <c r="AU34" s="104">
        <f>Revenue!AU40*AU24</f>
        <v>0</v>
      </c>
      <c r="AV34" s="104">
        <f>Revenue!AV40*AV24</f>
        <v>0</v>
      </c>
      <c r="AW34" s="104">
        <f>Revenue!AW40*AW24</f>
        <v>0</v>
      </c>
      <c r="AX34" s="104">
        <f>Revenue!AX40*AX24</f>
        <v>0</v>
      </c>
      <c r="AY34" s="104">
        <f>Revenue!AY40*AY24</f>
        <v>0</v>
      </c>
      <c r="AZ34" s="104">
        <f>Revenue!AZ40*AZ24</f>
        <v>0</v>
      </c>
      <c r="BA34" s="104">
        <f>Revenue!BA40*BA24</f>
        <v>0</v>
      </c>
      <c r="BB34" s="104">
        <f>Revenue!BB40*BB24</f>
        <v>0</v>
      </c>
      <c r="BC34" s="104">
        <f>Revenue!BC40*BC24</f>
        <v>0</v>
      </c>
      <c r="BD34" s="104">
        <f>Revenue!BD40*BD24</f>
        <v>0</v>
      </c>
      <c r="BE34" s="104">
        <f>Revenue!BE40*BE24</f>
        <v>0</v>
      </c>
      <c r="BF34" s="104">
        <f>Revenue!BF40*BF24</f>
        <v>0</v>
      </c>
      <c r="BG34" s="104">
        <f>Revenue!BG40*BG24</f>
        <v>0</v>
      </c>
      <c r="BH34" s="104">
        <f>Revenue!BH40*BH24</f>
        <v>0</v>
      </c>
      <c r="BI34" s="6"/>
      <c r="BJ34" s="6"/>
      <c r="BK34" s="6"/>
    </row>
    <row r="35" spans="1:103" ht="15.4">
      <c r="A35" s="307"/>
      <c r="E35" s="4" t="s">
        <v>527</v>
      </c>
      <c r="G35" s="4" t="s">
        <v>260</v>
      </c>
      <c r="J35" s="4"/>
      <c r="K35" s="9"/>
      <c r="L35" s="104">
        <f>-SUM(ModelInput!L47:L51,ModelInput!L55:L59,ModelInput!L63:L67)*L24</f>
        <v>0</v>
      </c>
      <c r="M35" s="104">
        <f>-SUM(ModelInput!M47:M51,ModelInput!M55:M59,ModelInput!M63:M67)*M24</f>
        <v>0</v>
      </c>
      <c r="N35" s="104">
        <f>-SUM(ModelInput!N47:N51,ModelInput!N55:N59,ModelInput!N63:N67)*N24</f>
        <v>0</v>
      </c>
      <c r="O35" s="104">
        <f>-SUM(ModelInput!O47:O51,ModelInput!O55:O59,ModelInput!O63:O67)*O24</f>
        <v>0</v>
      </c>
      <c r="P35" s="104">
        <f>-SUM(ModelInput!P47:P51,ModelInput!P55:P59,ModelInput!P63:P67)*P24</f>
        <v>0</v>
      </c>
      <c r="Q35" s="104">
        <f>-SUM(ModelInput!Q47:Q51,ModelInput!Q55:Q59,ModelInput!Q63:Q67)*Q24</f>
        <v>0</v>
      </c>
      <c r="R35" s="104">
        <f>-SUM(ModelInput!R47:R51,ModelInput!R55:R59,ModelInput!R63:R67)*R24</f>
        <v>0</v>
      </c>
      <c r="S35" s="104">
        <f>-SUM(ModelInput!S47:S51,ModelInput!S55:S59,ModelInput!S63:S67)*S24</f>
        <v>0</v>
      </c>
      <c r="T35" s="104">
        <f>-SUM(ModelInput!T47:T51,ModelInput!T55:T59,ModelInput!T63:T67)*T24</f>
        <v>0</v>
      </c>
      <c r="U35" s="104">
        <f>-SUM(ModelInput!U47:U51,ModelInput!U55:U59,ModelInput!U63:U67)*U24</f>
        <v>0</v>
      </c>
      <c r="V35" s="104">
        <f>-SUM(ModelInput!V47:V51,ModelInput!V55:V59,ModelInput!V63:V67)*V24</f>
        <v>0</v>
      </c>
      <c r="W35" s="104">
        <f>-SUM(ModelInput!W47:W51,ModelInput!W55:W59,ModelInput!W63:W67)*W24</f>
        <v>0</v>
      </c>
      <c r="X35" s="104">
        <f>-SUM(ModelInput!X47:X51,ModelInput!X55:X59,ModelInput!X63:X67)*X24</f>
        <v>0</v>
      </c>
      <c r="Y35" s="104">
        <f>-SUM(ModelInput!Y47:Y51,ModelInput!Y55:Y59,ModelInput!Y63:Y67)*Y24</f>
        <v>0</v>
      </c>
      <c r="Z35" s="104">
        <f>-SUM(ModelInput!Z47:Z51,ModelInput!Z55:Z59,ModelInput!Z63:Z67)*Z24</f>
        <v>0</v>
      </c>
      <c r="AA35" s="104">
        <f>-SUM(ModelInput!AA47:AA51,ModelInput!AA55:AA59,ModelInput!AA63:AA67)*AA24</f>
        <v>0</v>
      </c>
      <c r="AB35" s="104">
        <f>-SUM(ModelInput!AB47:AB51,ModelInput!AB55:AB59,ModelInput!AB63:AB67)*AB24</f>
        <v>0</v>
      </c>
      <c r="AC35" s="104">
        <f>-SUM(ModelInput!AC47:AC51,ModelInput!AC55:AC59,ModelInput!AC63:AC67)*AC24</f>
        <v>0</v>
      </c>
      <c r="AD35" s="104">
        <f>-SUM(ModelInput!AD47:AD51,ModelInput!AD55:AD59,ModelInput!AD63:AD67)*AD24</f>
        <v>0</v>
      </c>
      <c r="AE35" s="104">
        <f>-SUM(ModelInput!AE47:AE51,ModelInput!AE55:AE59,ModelInput!AE63:AE67)*AE24</f>
        <v>0</v>
      </c>
      <c r="AF35" s="104">
        <f>-SUM(ModelInput!AF47:AF51,ModelInput!AF55:AF59,ModelInput!AF63:AF67)*AF24</f>
        <v>0</v>
      </c>
      <c r="AG35" s="104">
        <f>-SUM(ModelInput!AG47:AG51,ModelInput!AG55:AG59,ModelInput!AG63:AG67)*AG24</f>
        <v>0</v>
      </c>
      <c r="AH35" s="104">
        <f>-SUM(ModelInput!AH47:AH51,ModelInput!AH55:AH59,ModelInput!AH63:AH67)*AH24</f>
        <v>0</v>
      </c>
      <c r="AI35" s="104">
        <f>-SUM(ModelInput!AI47:AI51,ModelInput!AI55:AI59,ModelInput!AI63:AI67)*AI24</f>
        <v>0</v>
      </c>
      <c r="AJ35" s="104">
        <f>-SUM(ModelInput!AJ47:AJ51,ModelInput!AJ55:AJ59,ModelInput!AJ63:AJ67)*AJ24</f>
        <v>0</v>
      </c>
      <c r="AK35" s="104">
        <f>-SUM(ModelInput!AK47:AK51,ModelInput!AK55:AK59,ModelInput!AK63:AK67)*AK24</f>
        <v>0</v>
      </c>
      <c r="AL35" s="104">
        <f>-SUM(ModelInput!AL47:AL51,ModelInput!AL55:AL59,ModelInput!AL63:AL67)*AL24</f>
        <v>0</v>
      </c>
      <c r="AM35" s="104">
        <f>-SUM(ModelInput!AM47:AM51,ModelInput!AM55:AM59,ModelInput!AM63:AM67)*AM24</f>
        <v>0</v>
      </c>
      <c r="AN35" s="104">
        <f>-SUM(ModelInput!AN47:AN51,ModelInput!AN55:AN59,ModelInput!AN63:AN67)*AN24</f>
        <v>0</v>
      </c>
      <c r="AO35" s="104">
        <f>-SUM(ModelInput!AO47:AO51,ModelInput!AO55:AO59,ModelInput!AO63:AO67)*AO24</f>
        <v>0</v>
      </c>
      <c r="AP35" s="104">
        <f>-SUM(ModelInput!AP47:AP51,ModelInput!AP55:AP59,ModelInput!AP63:AP67)*AP24</f>
        <v>0</v>
      </c>
      <c r="AQ35" s="104">
        <f>-SUM(ModelInput!AQ47:AQ51,ModelInput!AQ55:AQ59,ModelInput!AQ63:AQ67)*AQ24</f>
        <v>0</v>
      </c>
      <c r="AR35" s="104">
        <f>-SUM(ModelInput!AR47:AR51,ModelInput!AR55:AR59,ModelInput!AR63:AR67)*AR24</f>
        <v>0</v>
      </c>
      <c r="AS35" s="104">
        <f>-SUM(ModelInput!AS47:AS51,ModelInput!AS55:AS59,ModelInput!AS63:AS67)*AS24</f>
        <v>0</v>
      </c>
      <c r="AT35" s="104">
        <f>-SUM(ModelInput!AT47:AT51,ModelInput!AT55:AT59,ModelInput!AT63:AT67)*AT24</f>
        <v>0</v>
      </c>
      <c r="AU35" s="104">
        <f>-SUM(ModelInput!AU47:AU51,ModelInput!AU55:AU59,ModelInput!AU63:AU67)*AU24</f>
        <v>0</v>
      </c>
      <c r="AV35" s="104">
        <f>-SUM(ModelInput!AV47:AV51,ModelInput!AV55:AV59,ModelInput!AV63:AV67)*AV24</f>
        <v>0</v>
      </c>
      <c r="AW35" s="104">
        <f>-SUM(ModelInput!AW47:AW51,ModelInput!AW55:AW59,ModelInput!AW63:AW67)*AW24</f>
        <v>0</v>
      </c>
      <c r="AX35" s="104">
        <f>-SUM(ModelInput!AX47:AX51,ModelInput!AX55:AX59,ModelInput!AX63:AX67)*AX24</f>
        <v>0</v>
      </c>
      <c r="AY35" s="104">
        <f>-SUM(ModelInput!AY47:AY51,ModelInput!AY55:AY59,ModelInput!AY63:AY67)*AY24</f>
        <v>0</v>
      </c>
      <c r="AZ35" s="104">
        <f>-SUM(ModelInput!AZ47:AZ51,ModelInput!AZ55:AZ59,ModelInput!AZ63:AZ67)*AZ24</f>
        <v>0</v>
      </c>
      <c r="BA35" s="104">
        <f>-SUM(ModelInput!BA47:BA51,ModelInput!BA55:BA59,ModelInput!BA63:BA67)*BA24</f>
        <v>0</v>
      </c>
      <c r="BB35" s="104">
        <f>-SUM(ModelInput!BB47:BB51,ModelInput!BB55:BB59,ModelInput!BB63:BB67)*BB24</f>
        <v>0</v>
      </c>
      <c r="BC35" s="104">
        <f>-SUM(ModelInput!BC47:BC51,ModelInput!BC55:BC59,ModelInput!BC63:BC67)*BC24</f>
        <v>0</v>
      </c>
      <c r="BD35" s="104">
        <f>-SUM(ModelInput!BD47:BD51,ModelInput!BD55:BD59,ModelInput!BD63:BD67)*BD24</f>
        <v>0</v>
      </c>
      <c r="BE35" s="104">
        <f>-SUM(ModelInput!BE47:BE51,ModelInput!BE55:BE59,ModelInput!BE63:BE67)*BE24</f>
        <v>0</v>
      </c>
      <c r="BF35" s="104">
        <f>-SUM(ModelInput!BF47:BF51,ModelInput!BF55:BF59,ModelInput!BF63:BF67)*BF24</f>
        <v>0</v>
      </c>
      <c r="BG35" s="104">
        <f>-SUM(ModelInput!BG47:BG51,ModelInput!BG55:BG59,ModelInput!BG63:BG67)*BG24</f>
        <v>0</v>
      </c>
      <c r="BH35" s="104">
        <f>-SUM(ModelInput!BH47:BH51,ModelInput!BH55:BH59,ModelInput!BH63:BH67)*BH24</f>
        <v>0</v>
      </c>
      <c r="BI35" s="6"/>
      <c r="BJ35" s="6"/>
      <c r="BK35" s="6"/>
    </row>
    <row r="36" spans="1:103" ht="15.4">
      <c r="E36" s="4" t="s">
        <v>528</v>
      </c>
      <c r="G36" s="4" t="s">
        <v>260</v>
      </c>
      <c r="J36" s="4"/>
      <c r="K36" s="9"/>
      <c r="L36" s="104">
        <f>-ModelInput!L216*L24</f>
        <v>0</v>
      </c>
      <c r="M36" s="104">
        <f>-ModelInput!M216*M24</f>
        <v>0</v>
      </c>
      <c r="N36" s="104">
        <f>-ModelInput!N216*N24</f>
        <v>0</v>
      </c>
      <c r="O36" s="104">
        <f>-ModelInput!O216*O24</f>
        <v>0</v>
      </c>
      <c r="P36" s="104">
        <f>-ModelInput!P216*P24</f>
        <v>0</v>
      </c>
      <c r="Q36" s="104">
        <f>-ModelInput!Q216*Q24</f>
        <v>0</v>
      </c>
      <c r="R36" s="104">
        <f>-ModelInput!R216*R24</f>
        <v>0</v>
      </c>
      <c r="S36" s="104">
        <f>-ModelInput!S216*S24</f>
        <v>0</v>
      </c>
      <c r="T36" s="104">
        <f>-ModelInput!T216*T24</f>
        <v>0</v>
      </c>
      <c r="U36" s="104">
        <f>-ModelInput!U216*U24</f>
        <v>0</v>
      </c>
      <c r="V36" s="104">
        <f>-ModelInput!V216*V24</f>
        <v>0</v>
      </c>
      <c r="W36" s="104">
        <f>-ModelInput!W216*W24</f>
        <v>0</v>
      </c>
      <c r="X36" s="104">
        <f>-ModelInput!X216*X24</f>
        <v>0</v>
      </c>
      <c r="Y36" s="104">
        <f>-ModelInput!Y216*Y24</f>
        <v>0</v>
      </c>
      <c r="Z36" s="104">
        <f>-ModelInput!Z216*Z24</f>
        <v>0</v>
      </c>
      <c r="AA36" s="104">
        <f>-ModelInput!AA216*AA24</f>
        <v>0</v>
      </c>
      <c r="AB36" s="104">
        <f>-ModelInput!AB216*AB24</f>
        <v>0</v>
      </c>
      <c r="AC36" s="104">
        <f>-ModelInput!AC216*AC24</f>
        <v>0</v>
      </c>
      <c r="AD36" s="104">
        <f>-ModelInput!AD216*AD24</f>
        <v>0</v>
      </c>
      <c r="AE36" s="104">
        <f>-ModelInput!AE216*AE24</f>
        <v>0</v>
      </c>
      <c r="AF36" s="104">
        <f>-ModelInput!AF216*AF24</f>
        <v>0</v>
      </c>
      <c r="AG36" s="104">
        <f>-ModelInput!AG216*AG24</f>
        <v>0</v>
      </c>
      <c r="AH36" s="104">
        <f>-ModelInput!AH216*AH24</f>
        <v>0</v>
      </c>
      <c r="AI36" s="104">
        <f>-ModelInput!AI216*AI24</f>
        <v>0</v>
      </c>
      <c r="AJ36" s="104">
        <f>-ModelInput!AJ216*AJ24</f>
        <v>0</v>
      </c>
      <c r="AK36" s="104">
        <f>-ModelInput!AK216*AK24</f>
        <v>0</v>
      </c>
      <c r="AL36" s="104">
        <f>-ModelInput!AL216*AL24</f>
        <v>0</v>
      </c>
      <c r="AM36" s="104">
        <f>-ModelInput!AM216*AM24</f>
        <v>0</v>
      </c>
      <c r="AN36" s="104">
        <f>-ModelInput!AN216*AN24</f>
        <v>0</v>
      </c>
      <c r="AO36" s="104">
        <f>-ModelInput!AO216*AO24</f>
        <v>0</v>
      </c>
      <c r="AP36" s="104">
        <f>-ModelInput!AP216*AP24</f>
        <v>0</v>
      </c>
      <c r="AQ36" s="104">
        <f>-ModelInput!AQ216*AQ24</f>
        <v>0</v>
      </c>
      <c r="AR36" s="104">
        <f>-ModelInput!AR216*AR24</f>
        <v>0</v>
      </c>
      <c r="AS36" s="104">
        <f>-ModelInput!AS216*AS24</f>
        <v>0</v>
      </c>
      <c r="AT36" s="104">
        <f>-ModelInput!AT216*AT24</f>
        <v>0</v>
      </c>
      <c r="AU36" s="104">
        <f>-ModelInput!AU216*AU24</f>
        <v>0</v>
      </c>
      <c r="AV36" s="104">
        <f>-ModelInput!AV216*AV24</f>
        <v>0</v>
      </c>
      <c r="AW36" s="104">
        <f>-ModelInput!AW216*AW24</f>
        <v>0</v>
      </c>
      <c r="AX36" s="104">
        <f>-ModelInput!AX216*AX24</f>
        <v>0</v>
      </c>
      <c r="AY36" s="104">
        <f>-ModelInput!AY216*AY24</f>
        <v>0</v>
      </c>
      <c r="AZ36" s="104">
        <f>-ModelInput!AZ216*AZ24</f>
        <v>0</v>
      </c>
      <c r="BA36" s="104">
        <f>-ModelInput!BA216*BA24</f>
        <v>0</v>
      </c>
      <c r="BB36" s="104">
        <f>-ModelInput!BB216*BB24</f>
        <v>0</v>
      </c>
      <c r="BC36" s="104">
        <f>-ModelInput!BC216*BC24</f>
        <v>0</v>
      </c>
      <c r="BD36" s="104">
        <f>-ModelInput!BD216*BD24</f>
        <v>0</v>
      </c>
      <c r="BE36" s="104">
        <f>-ModelInput!BE216*BE24</f>
        <v>0</v>
      </c>
      <c r="BF36" s="104">
        <f>-ModelInput!BF216*BF24</f>
        <v>0</v>
      </c>
      <c r="BG36" s="104">
        <f>-ModelInput!BG216*BG24</f>
        <v>0</v>
      </c>
      <c r="BH36" s="104">
        <f>-ModelInput!BH216*BH24</f>
        <v>0</v>
      </c>
      <c r="BI36" s="6"/>
      <c r="BJ36" s="6"/>
      <c r="BK36" s="6"/>
    </row>
    <row r="37" spans="1:103" ht="15.4">
      <c r="E37" s="4" t="s">
        <v>529</v>
      </c>
      <c r="G37" s="4" t="s">
        <v>260</v>
      </c>
      <c r="J37" s="4"/>
      <c r="K37" s="9"/>
      <c r="L37" s="104">
        <f>-ModelInput!L224</f>
        <v>0</v>
      </c>
      <c r="M37" s="104">
        <f>-ModelInput!M224</f>
        <v>0</v>
      </c>
      <c r="N37" s="104">
        <f>-ModelInput!N224</f>
        <v>0</v>
      </c>
      <c r="O37" s="104">
        <f>-ModelInput!O224</f>
        <v>0</v>
      </c>
      <c r="P37" s="104">
        <f>-ModelInput!P224</f>
        <v>0</v>
      </c>
      <c r="Q37" s="104">
        <f>-ModelInput!Q224</f>
        <v>0</v>
      </c>
      <c r="R37" s="104">
        <f>-ModelInput!R224</f>
        <v>0</v>
      </c>
      <c r="S37" s="104">
        <f>-ModelInput!S224</f>
        <v>0</v>
      </c>
      <c r="T37" s="104">
        <f>-ModelInput!T224</f>
        <v>0</v>
      </c>
      <c r="U37" s="104">
        <f>-ModelInput!U224</f>
        <v>0</v>
      </c>
      <c r="V37" s="104">
        <f>-ModelInput!V224</f>
        <v>0</v>
      </c>
      <c r="W37" s="104">
        <f>-ModelInput!W224</f>
        <v>0</v>
      </c>
      <c r="X37" s="104">
        <f>-ModelInput!X224</f>
        <v>0</v>
      </c>
      <c r="Y37" s="104">
        <f>-ModelInput!Y224</f>
        <v>0</v>
      </c>
      <c r="Z37" s="104">
        <f>-ModelInput!Z224</f>
        <v>0</v>
      </c>
      <c r="AA37" s="104">
        <f>-ModelInput!AA224</f>
        <v>0</v>
      </c>
      <c r="AB37" s="104">
        <f>-ModelInput!AB224</f>
        <v>0</v>
      </c>
      <c r="AC37" s="104">
        <f>-ModelInput!AC224</f>
        <v>0</v>
      </c>
      <c r="AD37" s="104">
        <f>-ModelInput!AD224</f>
        <v>0</v>
      </c>
      <c r="AE37" s="104">
        <f>-ModelInput!AE224</f>
        <v>0</v>
      </c>
      <c r="AF37" s="104">
        <f>-ModelInput!AF224</f>
        <v>0</v>
      </c>
      <c r="AG37" s="104">
        <f>-ModelInput!AG224</f>
        <v>0</v>
      </c>
      <c r="AH37" s="104">
        <f>-ModelInput!AH224</f>
        <v>0</v>
      </c>
      <c r="AI37" s="104">
        <f>-ModelInput!AI224</f>
        <v>0</v>
      </c>
      <c r="AJ37" s="104">
        <f>-ModelInput!AJ224</f>
        <v>0</v>
      </c>
      <c r="AK37" s="104">
        <f>-ModelInput!AK224</f>
        <v>0</v>
      </c>
      <c r="AL37" s="104">
        <f>-ModelInput!AL224</f>
        <v>0</v>
      </c>
      <c r="AM37" s="104">
        <f>-ModelInput!AM224</f>
        <v>0</v>
      </c>
      <c r="AN37" s="104">
        <f>-ModelInput!AN224</f>
        <v>0</v>
      </c>
      <c r="AO37" s="104">
        <f>-ModelInput!AO224</f>
        <v>0</v>
      </c>
      <c r="AP37" s="104">
        <f>-ModelInput!AP224</f>
        <v>0</v>
      </c>
      <c r="AQ37" s="104">
        <f>-ModelInput!AQ224</f>
        <v>0</v>
      </c>
      <c r="AR37" s="104">
        <f>-ModelInput!AR224</f>
        <v>0</v>
      </c>
      <c r="AS37" s="104">
        <f>-ModelInput!AS224</f>
        <v>0</v>
      </c>
      <c r="AT37" s="104">
        <f>-ModelInput!AT224</f>
        <v>0</v>
      </c>
      <c r="AU37" s="104">
        <f>-ModelInput!AU224</f>
        <v>0</v>
      </c>
      <c r="AV37" s="104">
        <f>-ModelInput!AV224</f>
        <v>0</v>
      </c>
      <c r="AW37" s="104">
        <f>-ModelInput!AW224</f>
        <v>0</v>
      </c>
      <c r="AX37" s="104">
        <f>-ModelInput!AX224</f>
        <v>0</v>
      </c>
      <c r="AY37" s="104">
        <f>-ModelInput!AY224</f>
        <v>0</v>
      </c>
      <c r="AZ37" s="104">
        <f>-ModelInput!AZ224</f>
        <v>0</v>
      </c>
      <c r="BA37" s="104">
        <f>-ModelInput!BA224</f>
        <v>0</v>
      </c>
      <c r="BB37" s="104">
        <f>-ModelInput!BB224</f>
        <v>0</v>
      </c>
      <c r="BC37" s="104">
        <f>-ModelInput!BC224</f>
        <v>0</v>
      </c>
      <c r="BD37" s="104">
        <f>-ModelInput!BD224</f>
        <v>0</v>
      </c>
      <c r="BE37" s="104">
        <f>-ModelInput!BE224</f>
        <v>0</v>
      </c>
      <c r="BF37" s="104">
        <f>-ModelInput!BF224</f>
        <v>0</v>
      </c>
      <c r="BG37" s="104">
        <f>-ModelInput!BG224</f>
        <v>0</v>
      </c>
      <c r="BH37" s="104">
        <f>-ModelInput!BH224</f>
        <v>0</v>
      </c>
      <c r="BI37" s="6"/>
      <c r="BJ37" s="6"/>
      <c r="BK37" s="6"/>
    </row>
    <row r="38" spans="1:103" ht="15.4">
      <c r="E38" s="4" t="s">
        <v>530</v>
      </c>
      <c r="G38" s="4" t="s">
        <v>260</v>
      </c>
      <c r="J38" s="4"/>
      <c r="K38" s="9"/>
      <c r="L38" s="104">
        <f>L103</f>
        <v>0</v>
      </c>
      <c r="M38" s="104">
        <f t="shared" ref="M38:BH38" si="15">M103</f>
        <v>0</v>
      </c>
      <c r="N38" s="104">
        <f t="shared" si="15"/>
        <v>0</v>
      </c>
      <c r="O38" s="104">
        <f t="shared" si="15"/>
        <v>0</v>
      </c>
      <c r="P38" s="104">
        <f t="shared" ref="P38:Q38" si="16">P103</f>
        <v>0</v>
      </c>
      <c r="Q38" s="104">
        <f t="shared" si="16"/>
        <v>0</v>
      </c>
      <c r="R38" s="104">
        <f t="shared" si="15"/>
        <v>0</v>
      </c>
      <c r="S38" s="104">
        <f t="shared" si="15"/>
        <v>0</v>
      </c>
      <c r="T38" s="104">
        <f t="shared" ref="T38" si="17">T103</f>
        <v>0</v>
      </c>
      <c r="U38" s="104">
        <f t="shared" si="15"/>
        <v>0</v>
      </c>
      <c r="V38" s="104">
        <f t="shared" si="15"/>
        <v>0</v>
      </c>
      <c r="W38" s="104">
        <f t="shared" si="15"/>
        <v>0</v>
      </c>
      <c r="X38" s="104">
        <f t="shared" si="15"/>
        <v>0</v>
      </c>
      <c r="Y38" s="104">
        <f t="shared" si="15"/>
        <v>0</v>
      </c>
      <c r="Z38" s="104">
        <f t="shared" si="15"/>
        <v>0</v>
      </c>
      <c r="AA38" s="104">
        <f t="shared" si="15"/>
        <v>0</v>
      </c>
      <c r="AB38" s="104">
        <f t="shared" si="15"/>
        <v>0</v>
      </c>
      <c r="AC38" s="104">
        <f t="shared" si="15"/>
        <v>0</v>
      </c>
      <c r="AD38" s="104">
        <f t="shared" si="15"/>
        <v>0</v>
      </c>
      <c r="AE38" s="104">
        <f t="shared" si="15"/>
        <v>0</v>
      </c>
      <c r="AF38" s="104">
        <f t="shared" si="15"/>
        <v>0</v>
      </c>
      <c r="AG38" s="104">
        <f t="shared" si="15"/>
        <v>0</v>
      </c>
      <c r="AH38" s="104">
        <f t="shared" si="15"/>
        <v>0</v>
      </c>
      <c r="AI38" s="104">
        <f t="shared" si="15"/>
        <v>0</v>
      </c>
      <c r="AJ38" s="104">
        <f t="shared" si="15"/>
        <v>0</v>
      </c>
      <c r="AK38" s="104">
        <f t="shared" si="15"/>
        <v>0</v>
      </c>
      <c r="AL38" s="104">
        <f t="shared" si="15"/>
        <v>0</v>
      </c>
      <c r="AM38" s="104">
        <f t="shared" si="15"/>
        <v>0</v>
      </c>
      <c r="AN38" s="104">
        <f t="shared" si="15"/>
        <v>0</v>
      </c>
      <c r="AO38" s="104">
        <f t="shared" si="15"/>
        <v>0</v>
      </c>
      <c r="AP38" s="104">
        <f t="shared" si="15"/>
        <v>0</v>
      </c>
      <c r="AQ38" s="104">
        <f t="shared" si="15"/>
        <v>0</v>
      </c>
      <c r="AR38" s="104">
        <f t="shared" si="15"/>
        <v>0</v>
      </c>
      <c r="AS38" s="104">
        <f t="shared" si="15"/>
        <v>0</v>
      </c>
      <c r="AT38" s="104">
        <f t="shared" si="15"/>
        <v>0</v>
      </c>
      <c r="AU38" s="104">
        <f t="shared" si="15"/>
        <v>0</v>
      </c>
      <c r="AV38" s="104">
        <f t="shared" si="15"/>
        <v>0</v>
      </c>
      <c r="AW38" s="104">
        <f t="shared" si="15"/>
        <v>0</v>
      </c>
      <c r="AX38" s="104">
        <f t="shared" si="15"/>
        <v>0</v>
      </c>
      <c r="AY38" s="104">
        <f t="shared" si="15"/>
        <v>0</v>
      </c>
      <c r="AZ38" s="104">
        <f t="shared" si="15"/>
        <v>0</v>
      </c>
      <c r="BA38" s="104">
        <f t="shared" si="15"/>
        <v>0</v>
      </c>
      <c r="BB38" s="104">
        <f t="shared" si="15"/>
        <v>0</v>
      </c>
      <c r="BC38" s="104">
        <f t="shared" si="15"/>
        <v>0</v>
      </c>
      <c r="BD38" s="104">
        <f t="shared" si="15"/>
        <v>0</v>
      </c>
      <c r="BE38" s="104">
        <f t="shared" si="15"/>
        <v>0</v>
      </c>
      <c r="BF38" s="104">
        <f t="shared" si="15"/>
        <v>0</v>
      </c>
      <c r="BG38" s="104">
        <f t="shared" si="15"/>
        <v>0</v>
      </c>
      <c r="BH38" s="104">
        <f t="shared" si="15"/>
        <v>0</v>
      </c>
      <c r="BI38" s="6"/>
      <c r="BJ38" s="6"/>
      <c r="BK38" s="6"/>
    </row>
    <row r="39" spans="1:103" ht="15.4">
      <c r="E39" s="89" t="s">
        <v>531</v>
      </c>
      <c r="F39" s="89"/>
      <c r="G39" s="89" t="s">
        <v>260</v>
      </c>
      <c r="J39" s="4"/>
      <c r="K39" s="9"/>
      <c r="L39" s="106">
        <f t="shared" ref="L39:AQ39" si="18">SUM(L33:L38)</f>
        <v>0</v>
      </c>
      <c r="M39" s="106">
        <f t="shared" ca="1" si="18"/>
        <v>0</v>
      </c>
      <c r="N39" s="106">
        <f t="shared" ca="1" si="18"/>
        <v>0</v>
      </c>
      <c r="O39" s="106">
        <f t="shared" ca="1" si="18"/>
        <v>0</v>
      </c>
      <c r="P39" s="106">
        <f t="shared" ref="P39:Q39" ca="1" si="19">SUM(P33:P38)</f>
        <v>0</v>
      </c>
      <c r="Q39" s="106" t="e">
        <f t="shared" ca="1" si="19"/>
        <v>#DIV/0!</v>
      </c>
      <c r="R39" s="106" t="e">
        <f t="shared" ca="1" si="18"/>
        <v>#DIV/0!</v>
      </c>
      <c r="S39" s="106" t="e">
        <f t="shared" ca="1" si="18"/>
        <v>#DIV/0!</v>
      </c>
      <c r="T39" s="106" t="e">
        <f t="shared" ca="1" si="18"/>
        <v>#DIV/0!</v>
      </c>
      <c r="U39" s="106" t="e">
        <f t="shared" ca="1" si="18"/>
        <v>#DIV/0!</v>
      </c>
      <c r="V39" s="106" t="e">
        <f t="shared" ca="1" si="18"/>
        <v>#DIV/0!</v>
      </c>
      <c r="W39" s="106" t="e">
        <f t="shared" ca="1" si="18"/>
        <v>#DIV/0!</v>
      </c>
      <c r="X39" s="106" t="e">
        <f t="shared" ca="1" si="18"/>
        <v>#DIV/0!</v>
      </c>
      <c r="Y39" s="106" t="e">
        <f t="shared" ca="1" si="18"/>
        <v>#DIV/0!</v>
      </c>
      <c r="Z39" s="106" t="e">
        <f t="shared" ca="1" si="18"/>
        <v>#DIV/0!</v>
      </c>
      <c r="AA39" s="106" t="e">
        <f t="shared" ca="1" si="18"/>
        <v>#DIV/0!</v>
      </c>
      <c r="AB39" s="106" t="e">
        <f t="shared" ca="1" si="18"/>
        <v>#DIV/0!</v>
      </c>
      <c r="AC39" s="106" t="e">
        <f t="shared" ca="1" si="18"/>
        <v>#DIV/0!</v>
      </c>
      <c r="AD39" s="106" t="e">
        <f t="shared" ca="1" si="18"/>
        <v>#DIV/0!</v>
      </c>
      <c r="AE39" s="106" t="e">
        <f t="shared" ca="1" si="18"/>
        <v>#DIV/0!</v>
      </c>
      <c r="AF39" s="106" t="e">
        <f t="shared" ca="1" si="18"/>
        <v>#DIV/0!</v>
      </c>
      <c r="AG39" s="106" t="e">
        <f t="shared" ca="1" si="18"/>
        <v>#DIV/0!</v>
      </c>
      <c r="AH39" s="106" t="e">
        <f t="shared" ca="1" si="18"/>
        <v>#DIV/0!</v>
      </c>
      <c r="AI39" s="106" t="e">
        <f t="shared" ca="1" si="18"/>
        <v>#DIV/0!</v>
      </c>
      <c r="AJ39" s="106" t="e">
        <f t="shared" ca="1" si="18"/>
        <v>#DIV/0!</v>
      </c>
      <c r="AK39" s="106" t="e">
        <f t="shared" ca="1" si="18"/>
        <v>#DIV/0!</v>
      </c>
      <c r="AL39" s="106" t="e">
        <f t="shared" ca="1" si="18"/>
        <v>#DIV/0!</v>
      </c>
      <c r="AM39" s="106" t="e">
        <f t="shared" ca="1" si="18"/>
        <v>#DIV/0!</v>
      </c>
      <c r="AN39" s="106" t="e">
        <f t="shared" ca="1" si="18"/>
        <v>#DIV/0!</v>
      </c>
      <c r="AO39" s="106" t="e">
        <f t="shared" ca="1" si="18"/>
        <v>#DIV/0!</v>
      </c>
      <c r="AP39" s="106" t="e">
        <f t="shared" ca="1" si="18"/>
        <v>#DIV/0!</v>
      </c>
      <c r="AQ39" s="106" t="e">
        <f t="shared" ca="1" si="18"/>
        <v>#DIV/0!</v>
      </c>
      <c r="AR39" s="106" t="e">
        <f t="shared" ref="AR39:BH39" ca="1" si="20">SUM(AR33:AR38)</f>
        <v>#DIV/0!</v>
      </c>
      <c r="AS39" s="106" t="e">
        <f t="shared" ca="1" si="20"/>
        <v>#DIV/0!</v>
      </c>
      <c r="AT39" s="106" t="e">
        <f t="shared" ca="1" si="20"/>
        <v>#DIV/0!</v>
      </c>
      <c r="AU39" s="106" t="e">
        <f t="shared" ca="1" si="20"/>
        <v>#DIV/0!</v>
      </c>
      <c r="AV39" s="106" t="e">
        <f t="shared" ca="1" si="20"/>
        <v>#DIV/0!</v>
      </c>
      <c r="AW39" s="106" t="e">
        <f t="shared" ca="1" si="20"/>
        <v>#DIV/0!</v>
      </c>
      <c r="AX39" s="106" t="e">
        <f t="shared" ca="1" si="20"/>
        <v>#DIV/0!</v>
      </c>
      <c r="AY39" s="106" t="e">
        <f t="shared" ca="1" si="20"/>
        <v>#DIV/0!</v>
      </c>
      <c r="AZ39" s="106" t="e">
        <f t="shared" ca="1" si="20"/>
        <v>#DIV/0!</v>
      </c>
      <c r="BA39" s="106" t="e">
        <f t="shared" ca="1" si="20"/>
        <v>#DIV/0!</v>
      </c>
      <c r="BB39" s="106" t="e">
        <f t="shared" ca="1" si="20"/>
        <v>#DIV/0!</v>
      </c>
      <c r="BC39" s="106" t="e">
        <f t="shared" ca="1" si="20"/>
        <v>#DIV/0!</v>
      </c>
      <c r="BD39" s="106" t="e">
        <f t="shared" ca="1" si="20"/>
        <v>#DIV/0!</v>
      </c>
      <c r="BE39" s="106" t="e">
        <f t="shared" ca="1" si="20"/>
        <v>#DIV/0!</v>
      </c>
      <c r="BF39" s="106" t="e">
        <f t="shared" ca="1" si="20"/>
        <v>#DIV/0!</v>
      </c>
      <c r="BG39" s="106" t="e">
        <f t="shared" ca="1" si="20"/>
        <v>#DIV/0!</v>
      </c>
      <c r="BH39" s="106" t="e">
        <f t="shared" ca="1" si="20"/>
        <v>#DIV/0!</v>
      </c>
      <c r="BI39" s="6"/>
      <c r="BJ39" s="6"/>
      <c r="BK39" s="6"/>
    </row>
    <row r="40" spans="1:103" ht="15.4">
      <c r="A40" s="307"/>
      <c r="E40" s="4" t="s">
        <v>532</v>
      </c>
      <c r="F40" s="89"/>
      <c r="G40" s="4" t="s">
        <v>260</v>
      </c>
      <c r="J40" s="4"/>
      <c r="K40" s="9"/>
      <c r="L40" s="234">
        <f>-ModelInput!L236*L24</f>
        <v>0</v>
      </c>
      <c r="M40" s="234">
        <f>-ModelInput!M236*M24</f>
        <v>0</v>
      </c>
      <c r="N40" s="234">
        <f>-ModelInput!N236*N24</f>
        <v>0</v>
      </c>
      <c r="O40" s="234">
        <f>-ModelInput!O236*O24</f>
        <v>0</v>
      </c>
      <c r="P40" s="234">
        <f>-ModelInput!P236*P24</f>
        <v>0</v>
      </c>
      <c r="Q40" s="234">
        <f>-ModelInput!Q236*Q24</f>
        <v>0</v>
      </c>
      <c r="R40" s="234">
        <f>-ModelInput!R236*R24</f>
        <v>0</v>
      </c>
      <c r="S40" s="234">
        <f>-ModelInput!S236*S24</f>
        <v>0</v>
      </c>
      <c r="T40" s="234">
        <f>-ModelInput!T236*T24</f>
        <v>0</v>
      </c>
      <c r="U40" s="234">
        <f>-ModelInput!U236*U24</f>
        <v>0</v>
      </c>
      <c r="V40" s="234">
        <f>-ModelInput!V236*V24</f>
        <v>0</v>
      </c>
      <c r="W40" s="234">
        <f>-ModelInput!W236*W24</f>
        <v>0</v>
      </c>
      <c r="X40" s="234">
        <f>-ModelInput!X236*X24</f>
        <v>0</v>
      </c>
      <c r="Y40" s="234">
        <f>-ModelInput!Y236*Y24</f>
        <v>0</v>
      </c>
      <c r="Z40" s="234">
        <f>-ModelInput!Z236*Z24</f>
        <v>0</v>
      </c>
      <c r="AA40" s="234">
        <f>-ModelInput!AA236*AA24</f>
        <v>0</v>
      </c>
      <c r="AB40" s="234">
        <f>-ModelInput!AB236*AB24</f>
        <v>0</v>
      </c>
      <c r="AC40" s="234">
        <f>-ModelInput!AC236*AC24</f>
        <v>0</v>
      </c>
      <c r="AD40" s="234">
        <f>-ModelInput!AD236*AD24</f>
        <v>0</v>
      </c>
      <c r="AE40" s="234">
        <f>-ModelInput!AE236*AE24</f>
        <v>0</v>
      </c>
      <c r="AF40" s="234">
        <f>-ModelInput!AF236*AF24</f>
        <v>0</v>
      </c>
      <c r="AG40" s="234">
        <f>-ModelInput!AG236*AG24</f>
        <v>0</v>
      </c>
      <c r="AH40" s="234">
        <f>-ModelInput!AH236*AH24</f>
        <v>0</v>
      </c>
      <c r="AI40" s="234">
        <f>-ModelInput!AI236*AI24</f>
        <v>0</v>
      </c>
      <c r="AJ40" s="234">
        <f>-ModelInput!AJ236*AJ24</f>
        <v>0</v>
      </c>
      <c r="AK40" s="234">
        <f>-ModelInput!AK236*AK24</f>
        <v>0</v>
      </c>
      <c r="AL40" s="234">
        <f>-ModelInput!AL236*AL24</f>
        <v>0</v>
      </c>
      <c r="AM40" s="234">
        <f>-ModelInput!AM236*AM24</f>
        <v>0</v>
      </c>
      <c r="AN40" s="234">
        <f>-ModelInput!AN236*AN24</f>
        <v>0</v>
      </c>
      <c r="AO40" s="234">
        <f>-ModelInput!AO236*AO24</f>
        <v>0</v>
      </c>
      <c r="AP40" s="234">
        <f>-ModelInput!AP236*AP24</f>
        <v>0</v>
      </c>
      <c r="AQ40" s="234">
        <f>-ModelInput!AQ236*AQ24</f>
        <v>0</v>
      </c>
      <c r="AR40" s="234">
        <f>-ModelInput!AR236*AR24</f>
        <v>0</v>
      </c>
      <c r="AS40" s="234">
        <f>-ModelInput!AS236*AS24</f>
        <v>0</v>
      </c>
      <c r="AT40" s="234">
        <f>-ModelInput!AT236*AT24</f>
        <v>0</v>
      </c>
      <c r="AU40" s="234">
        <f>-ModelInput!AU236*AU24</f>
        <v>0</v>
      </c>
      <c r="AV40" s="234">
        <f>-ModelInput!AV236*AV24</f>
        <v>0</v>
      </c>
      <c r="AW40" s="234">
        <f>-ModelInput!AW236*AW24</f>
        <v>0</v>
      </c>
      <c r="AX40" s="234">
        <f>-ModelInput!AX236*AX24</f>
        <v>0</v>
      </c>
      <c r="AY40" s="234">
        <f>-ModelInput!AY236*AY24</f>
        <v>0</v>
      </c>
      <c r="AZ40" s="234">
        <f>-ModelInput!AZ236*AZ24</f>
        <v>0</v>
      </c>
      <c r="BA40" s="234">
        <f>-ModelInput!BA236*BA24</f>
        <v>0</v>
      </c>
      <c r="BB40" s="234">
        <f>-ModelInput!BB236*BB24</f>
        <v>0</v>
      </c>
      <c r="BC40" s="234">
        <f>-ModelInput!BC236*BC24</f>
        <v>0</v>
      </c>
      <c r="BD40" s="234">
        <f>-ModelInput!BD236*BD24</f>
        <v>0</v>
      </c>
      <c r="BE40" s="234">
        <f>-ModelInput!BE236*BE24</f>
        <v>0</v>
      </c>
      <c r="BF40" s="234">
        <f>-ModelInput!BF236*BF24</f>
        <v>0</v>
      </c>
      <c r="BG40" s="234">
        <f>-ModelInput!BG236*BG24</f>
        <v>0</v>
      </c>
      <c r="BH40" s="234">
        <f>-ModelInput!BH236*BH24</f>
        <v>0</v>
      </c>
      <c r="BI40" s="6"/>
      <c r="BJ40" s="6"/>
      <c r="BK40" s="6"/>
    </row>
    <row r="41" spans="1:103" ht="15.4">
      <c r="E41" s="4" t="s">
        <v>533</v>
      </c>
      <c r="G41" s="4" t="s">
        <v>260</v>
      </c>
      <c r="J41" s="4"/>
      <c r="K41" s="9"/>
      <c r="L41" s="105">
        <f ca="1">L87+L94</f>
        <v>0</v>
      </c>
      <c r="M41" s="105">
        <f t="shared" ref="M41:BH41" ca="1" si="21">M87+M94</f>
        <v>0</v>
      </c>
      <c r="N41" s="105">
        <f t="shared" ca="1" si="21"/>
        <v>0</v>
      </c>
      <c r="O41" s="105">
        <f ca="1">O87+O94</f>
        <v>0</v>
      </c>
      <c r="P41" s="105">
        <f t="shared" ref="P41:Q41" ca="1" si="22">P87+P94</f>
        <v>0</v>
      </c>
      <c r="Q41" s="105" t="e">
        <f t="shared" ca="1" si="22"/>
        <v>#DIV/0!</v>
      </c>
      <c r="R41" s="105" t="e">
        <f t="shared" ca="1" si="21"/>
        <v>#DIV/0!</v>
      </c>
      <c r="S41" s="105" t="e">
        <f t="shared" ca="1" si="21"/>
        <v>#DIV/0!</v>
      </c>
      <c r="T41" s="105" t="e">
        <f t="shared" ref="T41" ca="1" si="23">T87+T94</f>
        <v>#DIV/0!</v>
      </c>
      <c r="U41" s="105" t="e">
        <f t="shared" ca="1" si="21"/>
        <v>#DIV/0!</v>
      </c>
      <c r="V41" s="105" t="e">
        <f t="shared" ca="1" si="21"/>
        <v>#DIV/0!</v>
      </c>
      <c r="W41" s="105" t="e">
        <f t="shared" ca="1" si="21"/>
        <v>#DIV/0!</v>
      </c>
      <c r="X41" s="105" t="e">
        <f t="shared" ca="1" si="21"/>
        <v>#DIV/0!</v>
      </c>
      <c r="Y41" s="105" t="e">
        <f t="shared" ca="1" si="21"/>
        <v>#DIV/0!</v>
      </c>
      <c r="Z41" s="105" t="e">
        <f t="shared" ca="1" si="21"/>
        <v>#DIV/0!</v>
      </c>
      <c r="AA41" s="105" t="e">
        <f t="shared" ca="1" si="21"/>
        <v>#DIV/0!</v>
      </c>
      <c r="AB41" s="105" t="e">
        <f t="shared" ca="1" si="21"/>
        <v>#DIV/0!</v>
      </c>
      <c r="AC41" s="105" t="e">
        <f t="shared" ca="1" si="21"/>
        <v>#DIV/0!</v>
      </c>
      <c r="AD41" s="105" t="e">
        <f t="shared" ca="1" si="21"/>
        <v>#DIV/0!</v>
      </c>
      <c r="AE41" s="105" t="e">
        <f t="shared" ca="1" si="21"/>
        <v>#DIV/0!</v>
      </c>
      <c r="AF41" s="105" t="e">
        <f t="shared" ca="1" si="21"/>
        <v>#DIV/0!</v>
      </c>
      <c r="AG41" s="105" t="e">
        <f t="shared" ca="1" si="21"/>
        <v>#DIV/0!</v>
      </c>
      <c r="AH41" s="105" t="e">
        <f t="shared" ca="1" si="21"/>
        <v>#DIV/0!</v>
      </c>
      <c r="AI41" s="105" t="e">
        <f t="shared" ca="1" si="21"/>
        <v>#DIV/0!</v>
      </c>
      <c r="AJ41" s="105" t="e">
        <f t="shared" ca="1" si="21"/>
        <v>#DIV/0!</v>
      </c>
      <c r="AK41" s="105" t="e">
        <f t="shared" ca="1" si="21"/>
        <v>#DIV/0!</v>
      </c>
      <c r="AL41" s="105" t="e">
        <f t="shared" ca="1" si="21"/>
        <v>#DIV/0!</v>
      </c>
      <c r="AM41" s="105" t="e">
        <f t="shared" ca="1" si="21"/>
        <v>#DIV/0!</v>
      </c>
      <c r="AN41" s="105" t="e">
        <f t="shared" ca="1" si="21"/>
        <v>#DIV/0!</v>
      </c>
      <c r="AO41" s="105" t="e">
        <f t="shared" ca="1" si="21"/>
        <v>#DIV/0!</v>
      </c>
      <c r="AP41" s="105" t="e">
        <f t="shared" ca="1" si="21"/>
        <v>#DIV/0!</v>
      </c>
      <c r="AQ41" s="105" t="e">
        <f t="shared" ca="1" si="21"/>
        <v>#DIV/0!</v>
      </c>
      <c r="AR41" s="105" t="e">
        <f t="shared" ca="1" si="21"/>
        <v>#DIV/0!</v>
      </c>
      <c r="AS41" s="105" t="e">
        <f t="shared" ca="1" si="21"/>
        <v>#DIV/0!</v>
      </c>
      <c r="AT41" s="105" t="e">
        <f t="shared" ca="1" si="21"/>
        <v>#DIV/0!</v>
      </c>
      <c r="AU41" s="105" t="e">
        <f t="shared" ca="1" si="21"/>
        <v>#DIV/0!</v>
      </c>
      <c r="AV41" s="105" t="e">
        <f t="shared" ca="1" si="21"/>
        <v>#DIV/0!</v>
      </c>
      <c r="AW41" s="105" t="e">
        <f t="shared" ca="1" si="21"/>
        <v>#DIV/0!</v>
      </c>
      <c r="AX41" s="105" t="e">
        <f t="shared" ca="1" si="21"/>
        <v>#DIV/0!</v>
      </c>
      <c r="AY41" s="105" t="e">
        <f t="shared" ca="1" si="21"/>
        <v>#DIV/0!</v>
      </c>
      <c r="AZ41" s="105" t="e">
        <f t="shared" ca="1" si="21"/>
        <v>#DIV/0!</v>
      </c>
      <c r="BA41" s="105" t="e">
        <f t="shared" ca="1" si="21"/>
        <v>#DIV/0!</v>
      </c>
      <c r="BB41" s="105" t="e">
        <f t="shared" ca="1" si="21"/>
        <v>#DIV/0!</v>
      </c>
      <c r="BC41" s="105" t="e">
        <f t="shared" ca="1" si="21"/>
        <v>#DIV/0!</v>
      </c>
      <c r="BD41" s="105" t="e">
        <f t="shared" ca="1" si="21"/>
        <v>#DIV/0!</v>
      </c>
      <c r="BE41" s="105" t="e">
        <f t="shared" ca="1" si="21"/>
        <v>#DIV/0!</v>
      </c>
      <c r="BF41" s="105" t="e">
        <f t="shared" ca="1" si="21"/>
        <v>#DIV/0!</v>
      </c>
      <c r="BG41" s="105" t="e">
        <f t="shared" ca="1" si="21"/>
        <v>#DIV/0!</v>
      </c>
      <c r="BH41" s="105" t="e">
        <f t="shared" ca="1" si="21"/>
        <v>#DIV/0!</v>
      </c>
      <c r="BI41" s="6"/>
      <c r="BJ41" s="6"/>
      <c r="BK41" s="6"/>
    </row>
    <row r="42" spans="1:103" ht="15.4">
      <c r="E42" s="4" t="s">
        <v>534</v>
      </c>
      <c r="G42" s="4" t="s">
        <v>260</v>
      </c>
      <c r="J42" s="4"/>
      <c r="K42" s="9"/>
      <c r="L42" s="105">
        <f>L95</f>
        <v>0</v>
      </c>
      <c r="M42" s="105">
        <f ca="1">M95</f>
        <v>0</v>
      </c>
      <c r="N42" s="105">
        <f ca="1">N95</f>
        <v>0</v>
      </c>
      <c r="O42" s="105">
        <f ca="1">O95</f>
        <v>0</v>
      </c>
      <c r="P42" s="105">
        <f ca="1">P95</f>
        <v>0</v>
      </c>
      <c r="Q42" s="105" t="e">
        <f t="shared" ref="Q42" ca="1" si="24">Q95</f>
        <v>#DIV/0!</v>
      </c>
      <c r="R42" s="105" t="e">
        <f t="shared" ref="R42:BH42" ca="1" si="25">R95</f>
        <v>#DIV/0!</v>
      </c>
      <c r="S42" s="105" t="e">
        <f t="shared" ca="1" si="25"/>
        <v>#DIV/0!</v>
      </c>
      <c r="T42" s="105" t="e">
        <f t="shared" ref="T42" ca="1" si="26">T95</f>
        <v>#DIV/0!</v>
      </c>
      <c r="U42" s="105" t="e">
        <f t="shared" ca="1" si="25"/>
        <v>#DIV/0!</v>
      </c>
      <c r="V42" s="105" t="e">
        <f t="shared" ca="1" si="25"/>
        <v>#DIV/0!</v>
      </c>
      <c r="W42" s="105" t="e">
        <f t="shared" ca="1" si="25"/>
        <v>#DIV/0!</v>
      </c>
      <c r="X42" s="105" t="e">
        <f t="shared" ca="1" si="25"/>
        <v>#DIV/0!</v>
      </c>
      <c r="Y42" s="105" t="e">
        <f t="shared" ca="1" si="25"/>
        <v>#DIV/0!</v>
      </c>
      <c r="Z42" s="105" t="e">
        <f t="shared" ca="1" si="25"/>
        <v>#DIV/0!</v>
      </c>
      <c r="AA42" s="105" t="e">
        <f t="shared" ca="1" si="25"/>
        <v>#DIV/0!</v>
      </c>
      <c r="AB42" s="105" t="e">
        <f t="shared" ca="1" si="25"/>
        <v>#DIV/0!</v>
      </c>
      <c r="AC42" s="105" t="e">
        <f t="shared" ca="1" si="25"/>
        <v>#DIV/0!</v>
      </c>
      <c r="AD42" s="105" t="e">
        <f t="shared" ca="1" si="25"/>
        <v>#DIV/0!</v>
      </c>
      <c r="AE42" s="105" t="e">
        <f t="shared" ca="1" si="25"/>
        <v>#DIV/0!</v>
      </c>
      <c r="AF42" s="105" t="e">
        <f t="shared" ca="1" si="25"/>
        <v>#DIV/0!</v>
      </c>
      <c r="AG42" s="105" t="e">
        <f t="shared" ca="1" si="25"/>
        <v>#DIV/0!</v>
      </c>
      <c r="AH42" s="105" t="e">
        <f t="shared" ca="1" si="25"/>
        <v>#DIV/0!</v>
      </c>
      <c r="AI42" s="105" t="e">
        <f t="shared" ca="1" si="25"/>
        <v>#DIV/0!</v>
      </c>
      <c r="AJ42" s="105" t="e">
        <f t="shared" ca="1" si="25"/>
        <v>#DIV/0!</v>
      </c>
      <c r="AK42" s="105" t="e">
        <f t="shared" ca="1" si="25"/>
        <v>#DIV/0!</v>
      </c>
      <c r="AL42" s="105" t="e">
        <f t="shared" ca="1" si="25"/>
        <v>#DIV/0!</v>
      </c>
      <c r="AM42" s="105" t="e">
        <f t="shared" ca="1" si="25"/>
        <v>#DIV/0!</v>
      </c>
      <c r="AN42" s="105" t="e">
        <f t="shared" ca="1" si="25"/>
        <v>#DIV/0!</v>
      </c>
      <c r="AO42" s="105" t="e">
        <f t="shared" ca="1" si="25"/>
        <v>#DIV/0!</v>
      </c>
      <c r="AP42" s="105" t="e">
        <f t="shared" ca="1" si="25"/>
        <v>#DIV/0!</v>
      </c>
      <c r="AQ42" s="105" t="e">
        <f t="shared" ca="1" si="25"/>
        <v>#DIV/0!</v>
      </c>
      <c r="AR42" s="105" t="e">
        <f t="shared" ca="1" si="25"/>
        <v>#DIV/0!</v>
      </c>
      <c r="AS42" s="105" t="e">
        <f t="shared" ca="1" si="25"/>
        <v>#DIV/0!</v>
      </c>
      <c r="AT42" s="105" t="e">
        <f t="shared" ca="1" si="25"/>
        <v>#DIV/0!</v>
      </c>
      <c r="AU42" s="105" t="e">
        <f t="shared" ca="1" si="25"/>
        <v>#DIV/0!</v>
      </c>
      <c r="AV42" s="105" t="e">
        <f t="shared" ca="1" si="25"/>
        <v>#DIV/0!</v>
      </c>
      <c r="AW42" s="105" t="e">
        <f t="shared" ca="1" si="25"/>
        <v>#DIV/0!</v>
      </c>
      <c r="AX42" s="105" t="e">
        <f t="shared" ca="1" si="25"/>
        <v>#DIV/0!</v>
      </c>
      <c r="AY42" s="105" t="e">
        <f t="shared" ca="1" si="25"/>
        <v>#DIV/0!</v>
      </c>
      <c r="AZ42" s="105" t="e">
        <f t="shared" ca="1" si="25"/>
        <v>#DIV/0!</v>
      </c>
      <c r="BA42" s="105" t="e">
        <f t="shared" ca="1" si="25"/>
        <v>#DIV/0!</v>
      </c>
      <c r="BB42" s="105" t="e">
        <f t="shared" ca="1" si="25"/>
        <v>#DIV/0!</v>
      </c>
      <c r="BC42" s="105" t="e">
        <f t="shared" ca="1" si="25"/>
        <v>#DIV/0!</v>
      </c>
      <c r="BD42" s="105" t="e">
        <f t="shared" ca="1" si="25"/>
        <v>#DIV/0!</v>
      </c>
      <c r="BE42" s="105" t="e">
        <f t="shared" ca="1" si="25"/>
        <v>#DIV/0!</v>
      </c>
      <c r="BF42" s="105" t="e">
        <f t="shared" ca="1" si="25"/>
        <v>#DIV/0!</v>
      </c>
      <c r="BG42" s="105" t="e">
        <f t="shared" ca="1" si="25"/>
        <v>#DIV/0!</v>
      </c>
      <c r="BH42" s="105" t="e">
        <f t="shared" ca="1" si="25"/>
        <v>#DIV/0!</v>
      </c>
      <c r="BI42" s="6"/>
      <c r="BJ42" s="6"/>
      <c r="BK42" s="6"/>
    </row>
    <row r="43" spans="1:103" ht="15.4">
      <c r="E43" s="4" t="s">
        <v>535</v>
      </c>
      <c r="G43" s="4" t="s">
        <v>260</v>
      </c>
      <c r="J43" s="4"/>
      <c r="K43" s="9"/>
      <c r="L43" s="105">
        <f ca="1">L261</f>
        <v>0</v>
      </c>
      <c r="M43" s="105">
        <f ca="1">M261</f>
        <v>0</v>
      </c>
      <c r="N43" s="105">
        <f t="shared" ref="N43:BH43" ca="1" si="27">N261</f>
        <v>0</v>
      </c>
      <c r="O43" s="105">
        <f t="shared" ca="1" si="27"/>
        <v>0</v>
      </c>
      <c r="P43" s="105">
        <f t="shared" ca="1" si="27"/>
        <v>0</v>
      </c>
      <c r="Q43" s="105" t="e">
        <f t="shared" ca="1" si="27"/>
        <v>#DIV/0!</v>
      </c>
      <c r="R43" s="105" t="e">
        <f t="shared" ca="1" si="27"/>
        <v>#DIV/0!</v>
      </c>
      <c r="S43" s="105" t="e">
        <f t="shared" ca="1" si="27"/>
        <v>#DIV/0!</v>
      </c>
      <c r="T43" s="105" t="e">
        <f t="shared" ca="1" si="27"/>
        <v>#DIV/0!</v>
      </c>
      <c r="U43" s="105" t="e">
        <f t="shared" ca="1" si="27"/>
        <v>#DIV/0!</v>
      </c>
      <c r="V43" s="105" t="e">
        <f t="shared" ca="1" si="27"/>
        <v>#DIV/0!</v>
      </c>
      <c r="W43" s="105" t="e">
        <f t="shared" ca="1" si="27"/>
        <v>#DIV/0!</v>
      </c>
      <c r="X43" s="105" t="e">
        <f t="shared" ca="1" si="27"/>
        <v>#DIV/0!</v>
      </c>
      <c r="Y43" s="105" t="e">
        <f t="shared" ca="1" si="27"/>
        <v>#DIV/0!</v>
      </c>
      <c r="Z43" s="105" t="e">
        <f t="shared" ca="1" si="27"/>
        <v>#DIV/0!</v>
      </c>
      <c r="AA43" s="105" t="e">
        <f t="shared" ca="1" si="27"/>
        <v>#DIV/0!</v>
      </c>
      <c r="AB43" s="105" t="e">
        <f t="shared" ca="1" si="27"/>
        <v>#DIV/0!</v>
      </c>
      <c r="AC43" s="105" t="e">
        <f t="shared" ca="1" si="27"/>
        <v>#DIV/0!</v>
      </c>
      <c r="AD43" s="105" t="e">
        <f t="shared" ca="1" si="27"/>
        <v>#DIV/0!</v>
      </c>
      <c r="AE43" s="105" t="e">
        <f t="shared" ca="1" si="27"/>
        <v>#DIV/0!</v>
      </c>
      <c r="AF43" s="105" t="e">
        <f t="shared" ca="1" si="27"/>
        <v>#DIV/0!</v>
      </c>
      <c r="AG43" s="105" t="e">
        <f t="shared" ca="1" si="27"/>
        <v>#DIV/0!</v>
      </c>
      <c r="AH43" s="105" t="e">
        <f t="shared" ca="1" si="27"/>
        <v>#DIV/0!</v>
      </c>
      <c r="AI43" s="105" t="e">
        <f t="shared" ca="1" si="27"/>
        <v>#DIV/0!</v>
      </c>
      <c r="AJ43" s="105" t="e">
        <f t="shared" ca="1" si="27"/>
        <v>#DIV/0!</v>
      </c>
      <c r="AK43" s="105" t="e">
        <f t="shared" ca="1" si="27"/>
        <v>#DIV/0!</v>
      </c>
      <c r="AL43" s="105" t="e">
        <f t="shared" ca="1" si="27"/>
        <v>#DIV/0!</v>
      </c>
      <c r="AM43" s="105" t="e">
        <f t="shared" ca="1" si="27"/>
        <v>#DIV/0!</v>
      </c>
      <c r="AN43" s="105" t="e">
        <f t="shared" ca="1" si="27"/>
        <v>#DIV/0!</v>
      </c>
      <c r="AO43" s="105" t="e">
        <f t="shared" ca="1" si="27"/>
        <v>#DIV/0!</v>
      </c>
      <c r="AP43" s="105" t="e">
        <f t="shared" ca="1" si="27"/>
        <v>#DIV/0!</v>
      </c>
      <c r="AQ43" s="105" t="e">
        <f t="shared" ca="1" si="27"/>
        <v>#DIV/0!</v>
      </c>
      <c r="AR43" s="105" t="e">
        <f t="shared" ca="1" si="27"/>
        <v>#DIV/0!</v>
      </c>
      <c r="AS43" s="105" t="e">
        <f t="shared" ca="1" si="27"/>
        <v>#DIV/0!</v>
      </c>
      <c r="AT43" s="105" t="e">
        <f t="shared" ca="1" si="27"/>
        <v>#DIV/0!</v>
      </c>
      <c r="AU43" s="105" t="e">
        <f t="shared" ca="1" si="27"/>
        <v>#DIV/0!</v>
      </c>
      <c r="AV43" s="105" t="e">
        <f t="shared" ca="1" si="27"/>
        <v>#DIV/0!</v>
      </c>
      <c r="AW43" s="105" t="e">
        <f t="shared" ca="1" si="27"/>
        <v>#DIV/0!</v>
      </c>
      <c r="AX43" s="105" t="e">
        <f t="shared" ca="1" si="27"/>
        <v>#DIV/0!</v>
      </c>
      <c r="AY43" s="105" t="e">
        <f t="shared" ca="1" si="27"/>
        <v>#DIV/0!</v>
      </c>
      <c r="AZ43" s="105" t="e">
        <f t="shared" ca="1" si="27"/>
        <v>#DIV/0!</v>
      </c>
      <c r="BA43" s="105" t="e">
        <f t="shared" ca="1" si="27"/>
        <v>#DIV/0!</v>
      </c>
      <c r="BB43" s="105" t="e">
        <f t="shared" ca="1" si="27"/>
        <v>#DIV/0!</v>
      </c>
      <c r="BC43" s="105" t="e">
        <f t="shared" ca="1" si="27"/>
        <v>#DIV/0!</v>
      </c>
      <c r="BD43" s="105" t="e">
        <f t="shared" ca="1" si="27"/>
        <v>#DIV/0!</v>
      </c>
      <c r="BE43" s="105" t="e">
        <f t="shared" ca="1" si="27"/>
        <v>#DIV/0!</v>
      </c>
      <c r="BF43" s="105" t="e">
        <f t="shared" ca="1" si="27"/>
        <v>#DIV/0!</v>
      </c>
      <c r="BG43" s="105" t="e">
        <f t="shared" ca="1" si="27"/>
        <v>#DIV/0!</v>
      </c>
      <c r="BH43" s="105" t="e">
        <f t="shared" ca="1" si="27"/>
        <v>#DIV/0!</v>
      </c>
      <c r="BI43" s="6"/>
      <c r="BJ43" s="6"/>
      <c r="BK43" s="6"/>
    </row>
    <row r="44" spans="1:103" ht="15.4">
      <c r="E44" s="4" t="s">
        <v>536</v>
      </c>
      <c r="G44" s="4" t="s">
        <v>260</v>
      </c>
      <c r="J44" s="4"/>
      <c r="K44" s="9"/>
      <c r="L44" s="105">
        <f ca="1">-L297</f>
        <v>0</v>
      </c>
      <c r="M44" s="105">
        <f t="shared" ref="M44:BH44" ca="1" si="28">-M297</f>
        <v>0</v>
      </c>
      <c r="N44" s="105">
        <f t="shared" ca="1" si="28"/>
        <v>0</v>
      </c>
      <c r="O44" s="105">
        <f t="shared" ca="1" si="28"/>
        <v>0</v>
      </c>
      <c r="P44" s="105">
        <f t="shared" ca="1" si="28"/>
        <v>0</v>
      </c>
      <c r="Q44" s="105" t="e">
        <f t="shared" ca="1" si="28"/>
        <v>#DIV/0!</v>
      </c>
      <c r="R44" s="105" t="e">
        <f t="shared" ca="1" si="28"/>
        <v>#DIV/0!</v>
      </c>
      <c r="S44" s="105" t="e">
        <f t="shared" ca="1" si="28"/>
        <v>#DIV/0!</v>
      </c>
      <c r="T44" s="105" t="e">
        <f t="shared" ca="1" si="28"/>
        <v>#DIV/0!</v>
      </c>
      <c r="U44" s="105" t="e">
        <f t="shared" ca="1" si="28"/>
        <v>#DIV/0!</v>
      </c>
      <c r="V44" s="105" t="e">
        <f t="shared" ca="1" si="28"/>
        <v>#DIV/0!</v>
      </c>
      <c r="W44" s="105" t="e">
        <f t="shared" ca="1" si="28"/>
        <v>#DIV/0!</v>
      </c>
      <c r="X44" s="105" t="e">
        <f t="shared" ca="1" si="28"/>
        <v>#DIV/0!</v>
      </c>
      <c r="Y44" s="105" t="e">
        <f t="shared" ca="1" si="28"/>
        <v>#DIV/0!</v>
      </c>
      <c r="Z44" s="105" t="e">
        <f t="shared" ca="1" si="28"/>
        <v>#DIV/0!</v>
      </c>
      <c r="AA44" s="105" t="e">
        <f t="shared" ca="1" si="28"/>
        <v>#DIV/0!</v>
      </c>
      <c r="AB44" s="105" t="e">
        <f t="shared" ca="1" si="28"/>
        <v>#DIV/0!</v>
      </c>
      <c r="AC44" s="105" t="e">
        <f t="shared" ca="1" si="28"/>
        <v>#DIV/0!</v>
      </c>
      <c r="AD44" s="105" t="e">
        <f t="shared" ca="1" si="28"/>
        <v>#DIV/0!</v>
      </c>
      <c r="AE44" s="105" t="e">
        <f t="shared" ca="1" si="28"/>
        <v>#DIV/0!</v>
      </c>
      <c r="AF44" s="105" t="e">
        <f t="shared" ca="1" si="28"/>
        <v>#DIV/0!</v>
      </c>
      <c r="AG44" s="105" t="e">
        <f t="shared" ca="1" si="28"/>
        <v>#DIV/0!</v>
      </c>
      <c r="AH44" s="105" t="e">
        <f t="shared" ca="1" si="28"/>
        <v>#DIV/0!</v>
      </c>
      <c r="AI44" s="105" t="e">
        <f t="shared" ca="1" si="28"/>
        <v>#DIV/0!</v>
      </c>
      <c r="AJ44" s="105" t="e">
        <f t="shared" ca="1" si="28"/>
        <v>#DIV/0!</v>
      </c>
      <c r="AK44" s="105" t="e">
        <f t="shared" ca="1" si="28"/>
        <v>#DIV/0!</v>
      </c>
      <c r="AL44" s="105" t="e">
        <f t="shared" ca="1" si="28"/>
        <v>#DIV/0!</v>
      </c>
      <c r="AM44" s="105" t="e">
        <f t="shared" ca="1" si="28"/>
        <v>#DIV/0!</v>
      </c>
      <c r="AN44" s="105" t="e">
        <f t="shared" ca="1" si="28"/>
        <v>#DIV/0!</v>
      </c>
      <c r="AO44" s="105" t="e">
        <f t="shared" ca="1" si="28"/>
        <v>#DIV/0!</v>
      </c>
      <c r="AP44" s="105" t="e">
        <f t="shared" ca="1" si="28"/>
        <v>#DIV/0!</v>
      </c>
      <c r="AQ44" s="105" t="e">
        <f t="shared" ca="1" si="28"/>
        <v>#DIV/0!</v>
      </c>
      <c r="AR44" s="105" t="e">
        <f t="shared" ca="1" si="28"/>
        <v>#DIV/0!</v>
      </c>
      <c r="AS44" s="105" t="e">
        <f t="shared" ca="1" si="28"/>
        <v>#DIV/0!</v>
      </c>
      <c r="AT44" s="105" t="e">
        <f t="shared" ca="1" si="28"/>
        <v>#DIV/0!</v>
      </c>
      <c r="AU44" s="105" t="e">
        <f t="shared" ca="1" si="28"/>
        <v>#DIV/0!</v>
      </c>
      <c r="AV44" s="105" t="e">
        <f t="shared" ca="1" si="28"/>
        <v>#DIV/0!</v>
      </c>
      <c r="AW44" s="105" t="e">
        <f t="shared" ca="1" si="28"/>
        <v>#DIV/0!</v>
      </c>
      <c r="AX44" s="105" t="e">
        <f t="shared" ca="1" si="28"/>
        <v>#DIV/0!</v>
      </c>
      <c r="AY44" s="105" t="e">
        <f t="shared" ca="1" si="28"/>
        <v>#DIV/0!</v>
      </c>
      <c r="AZ44" s="105" t="e">
        <f t="shared" ca="1" si="28"/>
        <v>#DIV/0!</v>
      </c>
      <c r="BA44" s="105" t="e">
        <f t="shared" ca="1" si="28"/>
        <v>#DIV/0!</v>
      </c>
      <c r="BB44" s="105" t="e">
        <f t="shared" ca="1" si="28"/>
        <v>#DIV/0!</v>
      </c>
      <c r="BC44" s="105" t="e">
        <f t="shared" ca="1" si="28"/>
        <v>#DIV/0!</v>
      </c>
      <c r="BD44" s="105" t="e">
        <f t="shared" ca="1" si="28"/>
        <v>#DIV/0!</v>
      </c>
      <c r="BE44" s="105" t="e">
        <f t="shared" ca="1" si="28"/>
        <v>#DIV/0!</v>
      </c>
      <c r="BF44" s="105" t="e">
        <f t="shared" ca="1" si="28"/>
        <v>#DIV/0!</v>
      </c>
      <c r="BG44" s="105" t="e">
        <f t="shared" ca="1" si="28"/>
        <v>#DIV/0!</v>
      </c>
      <c r="BH44" s="105" t="e">
        <f t="shared" ca="1" si="28"/>
        <v>#DIV/0!</v>
      </c>
      <c r="BI44" s="6"/>
      <c r="BJ44" s="6"/>
      <c r="BK44" s="6"/>
    </row>
    <row r="45" spans="1:103" ht="15.4">
      <c r="E45" s="89" t="s">
        <v>537</v>
      </c>
      <c r="F45" s="89"/>
      <c r="G45" s="89" t="s">
        <v>260</v>
      </c>
      <c r="J45" s="4"/>
      <c r="K45" s="9"/>
      <c r="L45" s="106">
        <f t="shared" ref="L45:AQ45" ca="1" si="29">SUM(L39:L44)</f>
        <v>0</v>
      </c>
      <c r="M45" s="106">
        <f t="shared" ca="1" si="29"/>
        <v>0</v>
      </c>
      <c r="N45" s="106">
        <f t="shared" ca="1" si="29"/>
        <v>0</v>
      </c>
      <c r="O45" s="106">
        <f t="shared" ca="1" si="29"/>
        <v>0</v>
      </c>
      <c r="P45" s="106">
        <f t="shared" ca="1" si="29"/>
        <v>0</v>
      </c>
      <c r="Q45" s="106" t="e">
        <f t="shared" ca="1" si="29"/>
        <v>#DIV/0!</v>
      </c>
      <c r="R45" s="106" t="e">
        <f t="shared" ca="1" si="29"/>
        <v>#DIV/0!</v>
      </c>
      <c r="S45" s="106" t="e">
        <f t="shared" ca="1" si="29"/>
        <v>#DIV/0!</v>
      </c>
      <c r="T45" s="106" t="e">
        <f t="shared" ca="1" si="29"/>
        <v>#DIV/0!</v>
      </c>
      <c r="U45" s="106" t="e">
        <f t="shared" ca="1" si="29"/>
        <v>#DIV/0!</v>
      </c>
      <c r="V45" s="106" t="e">
        <f t="shared" ca="1" si="29"/>
        <v>#DIV/0!</v>
      </c>
      <c r="W45" s="106" t="e">
        <f t="shared" ca="1" si="29"/>
        <v>#DIV/0!</v>
      </c>
      <c r="X45" s="106" t="e">
        <f t="shared" ca="1" si="29"/>
        <v>#DIV/0!</v>
      </c>
      <c r="Y45" s="106" t="e">
        <f t="shared" ca="1" si="29"/>
        <v>#DIV/0!</v>
      </c>
      <c r="Z45" s="106" t="e">
        <f t="shared" ca="1" si="29"/>
        <v>#DIV/0!</v>
      </c>
      <c r="AA45" s="106" t="e">
        <f t="shared" ca="1" si="29"/>
        <v>#DIV/0!</v>
      </c>
      <c r="AB45" s="106" t="e">
        <f t="shared" ca="1" si="29"/>
        <v>#DIV/0!</v>
      </c>
      <c r="AC45" s="106" t="e">
        <f t="shared" ca="1" si="29"/>
        <v>#DIV/0!</v>
      </c>
      <c r="AD45" s="106" t="e">
        <f t="shared" ca="1" si="29"/>
        <v>#DIV/0!</v>
      </c>
      <c r="AE45" s="106" t="e">
        <f t="shared" ca="1" si="29"/>
        <v>#DIV/0!</v>
      </c>
      <c r="AF45" s="106" t="e">
        <f t="shared" ca="1" si="29"/>
        <v>#DIV/0!</v>
      </c>
      <c r="AG45" s="106" t="e">
        <f t="shared" ca="1" si="29"/>
        <v>#DIV/0!</v>
      </c>
      <c r="AH45" s="106" t="e">
        <f t="shared" ca="1" si="29"/>
        <v>#DIV/0!</v>
      </c>
      <c r="AI45" s="106" t="e">
        <f t="shared" ca="1" si="29"/>
        <v>#DIV/0!</v>
      </c>
      <c r="AJ45" s="106" t="e">
        <f t="shared" ca="1" si="29"/>
        <v>#DIV/0!</v>
      </c>
      <c r="AK45" s="106" t="e">
        <f t="shared" ca="1" si="29"/>
        <v>#DIV/0!</v>
      </c>
      <c r="AL45" s="106" t="e">
        <f t="shared" ca="1" si="29"/>
        <v>#DIV/0!</v>
      </c>
      <c r="AM45" s="106" t="e">
        <f t="shared" ca="1" si="29"/>
        <v>#DIV/0!</v>
      </c>
      <c r="AN45" s="106" t="e">
        <f t="shared" ca="1" si="29"/>
        <v>#DIV/0!</v>
      </c>
      <c r="AO45" s="106" t="e">
        <f t="shared" ca="1" si="29"/>
        <v>#DIV/0!</v>
      </c>
      <c r="AP45" s="106" t="e">
        <f t="shared" ca="1" si="29"/>
        <v>#DIV/0!</v>
      </c>
      <c r="AQ45" s="106" t="e">
        <f t="shared" ca="1" si="29"/>
        <v>#DIV/0!</v>
      </c>
      <c r="AR45" s="106" t="e">
        <f t="shared" ref="AR45:BH45" ca="1" si="30">SUM(AR39:AR44)</f>
        <v>#DIV/0!</v>
      </c>
      <c r="AS45" s="106" t="e">
        <f t="shared" ca="1" si="30"/>
        <v>#DIV/0!</v>
      </c>
      <c r="AT45" s="106" t="e">
        <f t="shared" ca="1" si="30"/>
        <v>#DIV/0!</v>
      </c>
      <c r="AU45" s="106" t="e">
        <f t="shared" ca="1" si="30"/>
        <v>#DIV/0!</v>
      </c>
      <c r="AV45" s="106" t="e">
        <f t="shared" ca="1" si="30"/>
        <v>#DIV/0!</v>
      </c>
      <c r="AW45" s="106" t="e">
        <f t="shared" ca="1" si="30"/>
        <v>#DIV/0!</v>
      </c>
      <c r="AX45" s="106" t="e">
        <f t="shared" ca="1" si="30"/>
        <v>#DIV/0!</v>
      </c>
      <c r="AY45" s="106" t="e">
        <f t="shared" ca="1" si="30"/>
        <v>#DIV/0!</v>
      </c>
      <c r="AZ45" s="106" t="e">
        <f t="shared" ca="1" si="30"/>
        <v>#DIV/0!</v>
      </c>
      <c r="BA45" s="106" t="e">
        <f t="shared" ca="1" si="30"/>
        <v>#DIV/0!</v>
      </c>
      <c r="BB45" s="106" t="e">
        <f t="shared" ca="1" si="30"/>
        <v>#DIV/0!</v>
      </c>
      <c r="BC45" s="106" t="e">
        <f t="shared" ca="1" si="30"/>
        <v>#DIV/0!</v>
      </c>
      <c r="BD45" s="106" t="e">
        <f t="shared" ca="1" si="30"/>
        <v>#DIV/0!</v>
      </c>
      <c r="BE45" s="106" t="e">
        <f t="shared" ca="1" si="30"/>
        <v>#DIV/0!</v>
      </c>
      <c r="BF45" s="106" t="e">
        <f t="shared" ca="1" si="30"/>
        <v>#DIV/0!</v>
      </c>
      <c r="BG45" s="106" t="e">
        <f t="shared" ca="1" si="30"/>
        <v>#DIV/0!</v>
      </c>
      <c r="BH45" s="106" t="e">
        <f t="shared" ca="1" si="30"/>
        <v>#DIV/0!</v>
      </c>
      <c r="BI45" s="6"/>
      <c r="BJ45" s="6"/>
      <c r="BK45" s="6"/>
    </row>
    <row r="46" spans="1:103" ht="15.4">
      <c r="E46" s="20"/>
      <c r="F46" s="20"/>
      <c r="J46" s="4"/>
      <c r="K46" s="9"/>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6"/>
      <c r="BC46" s="66"/>
      <c r="BD46" s="66"/>
      <c r="BE46" s="66"/>
      <c r="BF46" s="66"/>
      <c r="BG46" s="66"/>
      <c r="BH46" s="66"/>
      <c r="BI46" s="6"/>
      <c r="BJ46" s="6"/>
      <c r="BK46" s="6"/>
    </row>
    <row r="47" spans="1:103" ht="15.4">
      <c r="B47" s="24"/>
      <c r="C47" s="73">
        <f>MAX($B$5:C46)+0.1</f>
        <v>2.2000000000000002</v>
      </c>
      <c r="D47" s="37" t="s">
        <v>538</v>
      </c>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5"/>
    </row>
    <row r="48" spans="1:103" ht="15.4">
      <c r="C48" s="68" t="s">
        <v>539</v>
      </c>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row>
    <row r="49" spans="3:63" ht="15.4">
      <c r="C49" s="68" t="s">
        <v>540</v>
      </c>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row>
    <row r="50" spans="3:63" ht="15.4">
      <c r="E50" s="20" t="s">
        <v>541</v>
      </c>
      <c r="F50" s="20"/>
      <c r="G50" s="4" t="s">
        <v>260</v>
      </c>
      <c r="J50" s="4"/>
      <c r="K50" s="9"/>
      <c r="L50" s="105">
        <f>L30</f>
        <v>0</v>
      </c>
      <c r="M50" s="105">
        <f t="shared" ref="M50:AQ50" ca="1" si="31">M30</f>
        <v>0</v>
      </c>
      <c r="N50" s="105">
        <f t="shared" ca="1" si="31"/>
        <v>0</v>
      </c>
      <c r="O50" s="105">
        <f t="shared" ca="1" si="31"/>
        <v>0</v>
      </c>
      <c r="P50" s="105">
        <f t="shared" ca="1" si="31"/>
        <v>0</v>
      </c>
      <c r="Q50" s="105">
        <f t="shared" ca="1" si="31"/>
        <v>0</v>
      </c>
      <c r="R50" s="105" t="e">
        <f t="shared" ca="1" si="31"/>
        <v>#DIV/0!</v>
      </c>
      <c r="S50" s="105" t="e">
        <f t="shared" ca="1" si="31"/>
        <v>#DIV/0!</v>
      </c>
      <c r="T50" s="105" t="e">
        <f t="shared" ca="1" si="31"/>
        <v>#DIV/0!</v>
      </c>
      <c r="U50" s="105" t="e">
        <f t="shared" ca="1" si="31"/>
        <v>#DIV/0!</v>
      </c>
      <c r="V50" s="105" t="e">
        <f t="shared" ca="1" si="31"/>
        <v>#DIV/0!</v>
      </c>
      <c r="W50" s="105" t="e">
        <f t="shared" ca="1" si="31"/>
        <v>#DIV/0!</v>
      </c>
      <c r="X50" s="105" t="e">
        <f t="shared" ca="1" si="31"/>
        <v>#DIV/0!</v>
      </c>
      <c r="Y50" s="105" t="e">
        <f t="shared" ca="1" si="31"/>
        <v>#DIV/0!</v>
      </c>
      <c r="Z50" s="105" t="e">
        <f t="shared" ca="1" si="31"/>
        <v>#DIV/0!</v>
      </c>
      <c r="AA50" s="105" t="e">
        <f t="shared" ca="1" si="31"/>
        <v>#DIV/0!</v>
      </c>
      <c r="AB50" s="105" t="e">
        <f t="shared" ca="1" si="31"/>
        <v>#DIV/0!</v>
      </c>
      <c r="AC50" s="105" t="e">
        <f t="shared" ca="1" si="31"/>
        <v>#DIV/0!</v>
      </c>
      <c r="AD50" s="105" t="e">
        <f t="shared" ca="1" si="31"/>
        <v>#DIV/0!</v>
      </c>
      <c r="AE50" s="105" t="e">
        <f t="shared" ca="1" si="31"/>
        <v>#DIV/0!</v>
      </c>
      <c r="AF50" s="105" t="e">
        <f t="shared" ca="1" si="31"/>
        <v>#DIV/0!</v>
      </c>
      <c r="AG50" s="105" t="e">
        <f t="shared" ca="1" si="31"/>
        <v>#DIV/0!</v>
      </c>
      <c r="AH50" s="105" t="e">
        <f t="shared" ca="1" si="31"/>
        <v>#DIV/0!</v>
      </c>
      <c r="AI50" s="105" t="e">
        <f t="shared" ca="1" si="31"/>
        <v>#DIV/0!</v>
      </c>
      <c r="AJ50" s="105" t="e">
        <f t="shared" ca="1" si="31"/>
        <v>#DIV/0!</v>
      </c>
      <c r="AK50" s="105" t="e">
        <f t="shared" ca="1" si="31"/>
        <v>#DIV/0!</v>
      </c>
      <c r="AL50" s="105" t="e">
        <f t="shared" ca="1" si="31"/>
        <v>#DIV/0!</v>
      </c>
      <c r="AM50" s="105" t="e">
        <f t="shared" ca="1" si="31"/>
        <v>#DIV/0!</v>
      </c>
      <c r="AN50" s="105" t="e">
        <f t="shared" ca="1" si="31"/>
        <v>#DIV/0!</v>
      </c>
      <c r="AO50" s="105" t="e">
        <f t="shared" ca="1" si="31"/>
        <v>#DIV/0!</v>
      </c>
      <c r="AP50" s="105" t="e">
        <f t="shared" ca="1" si="31"/>
        <v>#DIV/0!</v>
      </c>
      <c r="AQ50" s="105" t="e">
        <f t="shared" ca="1" si="31"/>
        <v>#DIV/0!</v>
      </c>
      <c r="AR50" s="105" t="e">
        <f t="shared" ref="AR50:BH50" ca="1" si="32">AR30</f>
        <v>#DIV/0!</v>
      </c>
      <c r="AS50" s="105" t="e">
        <f t="shared" ca="1" si="32"/>
        <v>#DIV/0!</v>
      </c>
      <c r="AT50" s="105" t="e">
        <f t="shared" ca="1" si="32"/>
        <v>#DIV/0!</v>
      </c>
      <c r="AU50" s="105" t="e">
        <f t="shared" ca="1" si="32"/>
        <v>#DIV/0!</v>
      </c>
      <c r="AV50" s="105" t="e">
        <f t="shared" ca="1" si="32"/>
        <v>#DIV/0!</v>
      </c>
      <c r="AW50" s="105" t="e">
        <f t="shared" ca="1" si="32"/>
        <v>#DIV/0!</v>
      </c>
      <c r="AX50" s="105" t="e">
        <f t="shared" ca="1" si="32"/>
        <v>#DIV/0!</v>
      </c>
      <c r="AY50" s="105" t="e">
        <f t="shared" ca="1" si="32"/>
        <v>#DIV/0!</v>
      </c>
      <c r="AZ50" s="105" t="e">
        <f t="shared" ca="1" si="32"/>
        <v>#DIV/0!</v>
      </c>
      <c r="BA50" s="105" t="e">
        <f t="shared" ca="1" si="32"/>
        <v>#DIV/0!</v>
      </c>
      <c r="BB50" s="105" t="e">
        <f t="shared" ca="1" si="32"/>
        <v>#DIV/0!</v>
      </c>
      <c r="BC50" s="105" t="e">
        <f t="shared" ca="1" si="32"/>
        <v>#DIV/0!</v>
      </c>
      <c r="BD50" s="105" t="e">
        <f t="shared" ca="1" si="32"/>
        <v>#DIV/0!</v>
      </c>
      <c r="BE50" s="105" t="e">
        <f t="shared" ca="1" si="32"/>
        <v>#DIV/0!</v>
      </c>
      <c r="BF50" s="105" t="e">
        <f t="shared" ca="1" si="32"/>
        <v>#DIV/0!</v>
      </c>
      <c r="BG50" s="105" t="e">
        <f t="shared" ca="1" si="32"/>
        <v>#DIV/0!</v>
      </c>
      <c r="BH50" s="105" t="e">
        <f t="shared" ca="1" si="32"/>
        <v>#DIV/0!</v>
      </c>
      <c r="BI50" s="6"/>
      <c r="BJ50" s="6"/>
      <c r="BK50" s="6"/>
    </row>
    <row r="51" spans="3:63" ht="15.4">
      <c r="E51" s="20" t="s">
        <v>542</v>
      </c>
      <c r="F51" s="20"/>
      <c r="G51" s="4" t="s">
        <v>260</v>
      </c>
      <c r="J51" s="4"/>
      <c r="K51" s="9"/>
      <c r="L51" s="104">
        <f>(RAV!L35+RAV!L45+RAV!L58)*L24</f>
        <v>0</v>
      </c>
      <c r="M51" s="104">
        <f>(RAV!M35+RAV!M45+RAV!M58)*M24</f>
        <v>0</v>
      </c>
      <c r="N51" s="104">
        <f>(RAV!N35+RAV!N45+RAV!N58)*N24</f>
        <v>0</v>
      </c>
      <c r="O51" s="104">
        <f>(RAV!O35+RAV!O45+RAV!O58)*O24</f>
        <v>0</v>
      </c>
      <c r="P51" s="104">
        <f>(RAV!P35+RAV!P45+RAV!P58)*P24</f>
        <v>0</v>
      </c>
      <c r="Q51" s="104">
        <f>(RAV!Q35+RAV!Q45+RAV!Q58)*Q24</f>
        <v>0</v>
      </c>
      <c r="R51" s="104">
        <f>(RAV!R35+RAV!R45+RAV!R58)*R24</f>
        <v>0</v>
      </c>
      <c r="S51" s="104">
        <f>(RAV!S35+RAV!S45+RAV!S58)*S24</f>
        <v>0</v>
      </c>
      <c r="T51" s="104">
        <f>(RAV!T35+RAV!T45+RAV!T58)*T24</f>
        <v>0</v>
      </c>
      <c r="U51" s="104">
        <f>(RAV!U35+RAV!U45+RAV!U58)*U24</f>
        <v>0</v>
      </c>
      <c r="V51" s="104">
        <f>(RAV!V35+RAV!V45+RAV!V58)*V24</f>
        <v>0</v>
      </c>
      <c r="W51" s="104">
        <f>(RAV!W35+RAV!W45+RAV!W58)*W24</f>
        <v>0</v>
      </c>
      <c r="X51" s="104">
        <f>(RAV!X35+RAV!X45+RAV!X58)*X24</f>
        <v>0</v>
      </c>
      <c r="Y51" s="104">
        <f>(RAV!Y35+RAV!Y45+RAV!Y58)*Y24</f>
        <v>0</v>
      </c>
      <c r="Z51" s="104">
        <f>(RAV!Z35+RAV!Z45+RAV!Z58)*Z24</f>
        <v>0</v>
      </c>
      <c r="AA51" s="104">
        <f>(RAV!AA35+RAV!AA45+RAV!AA58)*AA24</f>
        <v>0</v>
      </c>
      <c r="AB51" s="104">
        <f>(RAV!AB35+RAV!AB45+RAV!AB58)*AB24</f>
        <v>0</v>
      </c>
      <c r="AC51" s="104">
        <f>(RAV!AC35+RAV!AC45+RAV!AC58)*AC24</f>
        <v>0</v>
      </c>
      <c r="AD51" s="104">
        <f>(RAV!AD35+RAV!AD45+RAV!AD58)*AD24</f>
        <v>0</v>
      </c>
      <c r="AE51" s="104">
        <f>(RAV!AE35+RAV!AE45+RAV!AE58)*AE24</f>
        <v>0</v>
      </c>
      <c r="AF51" s="104">
        <f>(RAV!AF35+RAV!AF45+RAV!AF58)*AF24</f>
        <v>0</v>
      </c>
      <c r="AG51" s="104">
        <f>(RAV!AG35+RAV!AG45+RAV!AG58)*AG24</f>
        <v>0</v>
      </c>
      <c r="AH51" s="104">
        <f>(RAV!AH35+RAV!AH45+RAV!AH58)*AH24</f>
        <v>0</v>
      </c>
      <c r="AI51" s="104">
        <f>(RAV!AI35+RAV!AI45+RAV!AI58)*AI24</f>
        <v>0</v>
      </c>
      <c r="AJ51" s="104">
        <f>(RAV!AJ35+RAV!AJ45+RAV!AJ58)*AJ24</f>
        <v>0</v>
      </c>
      <c r="AK51" s="104">
        <f>(RAV!AK35+RAV!AK45+RAV!AK58)*AK24</f>
        <v>0</v>
      </c>
      <c r="AL51" s="104">
        <f>(RAV!AL35+RAV!AL45+RAV!AL58)*AL24</f>
        <v>0</v>
      </c>
      <c r="AM51" s="104">
        <f>(RAV!AM35+RAV!AM45+RAV!AM58)*AM24</f>
        <v>0</v>
      </c>
      <c r="AN51" s="104">
        <f>(RAV!AN35+RAV!AN45+RAV!AN58)*AN24</f>
        <v>0</v>
      </c>
      <c r="AO51" s="104">
        <f>(RAV!AO35+RAV!AO45+RAV!AO58)*AO24</f>
        <v>0</v>
      </c>
      <c r="AP51" s="104">
        <f>(RAV!AP35+RAV!AP45+RAV!AP58)*AP24</f>
        <v>0</v>
      </c>
      <c r="AQ51" s="104">
        <f>(RAV!AQ35+RAV!AQ45+RAV!AQ58)*AQ24</f>
        <v>0</v>
      </c>
      <c r="AR51" s="104">
        <f>(RAV!AR35+RAV!AR45+RAV!AR58)*AR24</f>
        <v>0</v>
      </c>
      <c r="AS51" s="104">
        <f>(RAV!AS35+RAV!AS45+RAV!AS58)*AS24</f>
        <v>0</v>
      </c>
      <c r="AT51" s="104">
        <f>(RAV!AT35+RAV!AT45+RAV!AT58)*AT24</f>
        <v>0</v>
      </c>
      <c r="AU51" s="104">
        <f>(RAV!AU35+RAV!AU45+RAV!AU58)*AU24</f>
        <v>0</v>
      </c>
      <c r="AV51" s="104">
        <f>(RAV!AV35+RAV!AV45+RAV!AV58)*AV24</f>
        <v>0</v>
      </c>
      <c r="AW51" s="104">
        <f>(RAV!AW35+RAV!AW45+RAV!AW58)*AW24</f>
        <v>0</v>
      </c>
      <c r="AX51" s="104">
        <f>(RAV!AX35+RAV!AX45+RAV!AX58)*AX24</f>
        <v>0</v>
      </c>
      <c r="AY51" s="104">
        <f>(RAV!AY35+RAV!AY45+RAV!AY58)*AY24</f>
        <v>0</v>
      </c>
      <c r="AZ51" s="104">
        <f>(RAV!AZ35+RAV!AZ45+RAV!AZ58)*AZ24</f>
        <v>0</v>
      </c>
      <c r="BA51" s="104">
        <f>(RAV!BA35+RAV!BA45+RAV!BA58)*BA24</f>
        <v>0</v>
      </c>
      <c r="BB51" s="104">
        <f>(RAV!BB35+RAV!BB45+RAV!BB58)*BB24</f>
        <v>0</v>
      </c>
      <c r="BC51" s="104">
        <f>(RAV!BC35+RAV!BC45+RAV!BC58)*BC24</f>
        <v>0</v>
      </c>
      <c r="BD51" s="104">
        <f>(RAV!BD35+RAV!BD45+RAV!BD58)*BD24</f>
        <v>0</v>
      </c>
      <c r="BE51" s="104">
        <f>(RAV!BE35+RAV!BE45+RAV!BE58)*BE24</f>
        <v>0</v>
      </c>
      <c r="BF51" s="104">
        <f>(RAV!BF35+RAV!BF45+RAV!BF58)*BF24</f>
        <v>0</v>
      </c>
      <c r="BG51" s="104">
        <f>(RAV!BG35+RAV!BG45+RAV!BG58)*BG24</f>
        <v>0</v>
      </c>
      <c r="BH51" s="104">
        <f>(RAV!BH35+RAV!BH45+RAV!BH58)*BH24</f>
        <v>0</v>
      </c>
      <c r="BI51" s="6"/>
      <c r="BJ51" s="6"/>
      <c r="BK51" s="6"/>
    </row>
    <row r="52" spans="3:63" ht="15.4">
      <c r="E52" s="4" t="s">
        <v>543</v>
      </c>
      <c r="G52" s="4" t="s">
        <v>91</v>
      </c>
      <c r="J52" s="4"/>
      <c r="K52" s="9"/>
      <c r="L52" s="134">
        <f t="shared" ref="L52:O52" si="33">IF(L51=0,0,-L50/L51)</f>
        <v>0</v>
      </c>
      <c r="M52" s="134">
        <f t="shared" si="33"/>
        <v>0</v>
      </c>
      <c r="N52" s="134">
        <f t="shared" si="33"/>
        <v>0</v>
      </c>
      <c r="O52" s="134">
        <f t="shared" si="33"/>
        <v>0</v>
      </c>
      <c r="P52" s="134">
        <f t="shared" ref="P52:Q52" si="34">IF(P51=0,0,-P50/P51)</f>
        <v>0</v>
      </c>
      <c r="Q52" s="134">
        <f t="shared" si="34"/>
        <v>0</v>
      </c>
      <c r="R52" s="134">
        <f t="shared" ref="R52:BH52" si="35">IF(R51=0,0,-R50/R51)</f>
        <v>0</v>
      </c>
      <c r="S52" s="134">
        <f t="shared" si="35"/>
        <v>0</v>
      </c>
      <c r="T52" s="134">
        <f t="shared" ref="T52" si="36">IF(T51=0,0,-T50/T51)</f>
        <v>0</v>
      </c>
      <c r="U52" s="134">
        <f t="shared" si="35"/>
        <v>0</v>
      </c>
      <c r="V52" s="134">
        <f t="shared" si="35"/>
        <v>0</v>
      </c>
      <c r="W52" s="134">
        <f t="shared" si="35"/>
        <v>0</v>
      </c>
      <c r="X52" s="134">
        <f t="shared" si="35"/>
        <v>0</v>
      </c>
      <c r="Y52" s="134">
        <f t="shared" si="35"/>
        <v>0</v>
      </c>
      <c r="Z52" s="134">
        <f t="shared" si="35"/>
        <v>0</v>
      </c>
      <c r="AA52" s="134">
        <f t="shared" si="35"/>
        <v>0</v>
      </c>
      <c r="AB52" s="134">
        <f t="shared" si="35"/>
        <v>0</v>
      </c>
      <c r="AC52" s="134">
        <f t="shared" si="35"/>
        <v>0</v>
      </c>
      <c r="AD52" s="134">
        <f t="shared" si="35"/>
        <v>0</v>
      </c>
      <c r="AE52" s="134">
        <f t="shared" si="35"/>
        <v>0</v>
      </c>
      <c r="AF52" s="134">
        <f t="shared" si="35"/>
        <v>0</v>
      </c>
      <c r="AG52" s="134">
        <f t="shared" si="35"/>
        <v>0</v>
      </c>
      <c r="AH52" s="134">
        <f t="shared" si="35"/>
        <v>0</v>
      </c>
      <c r="AI52" s="134">
        <f t="shared" si="35"/>
        <v>0</v>
      </c>
      <c r="AJ52" s="134">
        <f t="shared" si="35"/>
        <v>0</v>
      </c>
      <c r="AK52" s="134">
        <f t="shared" si="35"/>
        <v>0</v>
      </c>
      <c r="AL52" s="134">
        <f t="shared" si="35"/>
        <v>0</v>
      </c>
      <c r="AM52" s="134">
        <f t="shared" si="35"/>
        <v>0</v>
      </c>
      <c r="AN52" s="134">
        <f t="shared" si="35"/>
        <v>0</v>
      </c>
      <c r="AO52" s="134">
        <f t="shared" si="35"/>
        <v>0</v>
      </c>
      <c r="AP52" s="134">
        <f t="shared" si="35"/>
        <v>0</v>
      </c>
      <c r="AQ52" s="134">
        <f t="shared" si="35"/>
        <v>0</v>
      </c>
      <c r="AR52" s="134">
        <f t="shared" si="35"/>
        <v>0</v>
      </c>
      <c r="AS52" s="134">
        <f t="shared" si="35"/>
        <v>0</v>
      </c>
      <c r="AT52" s="134">
        <f t="shared" si="35"/>
        <v>0</v>
      </c>
      <c r="AU52" s="134">
        <f t="shared" si="35"/>
        <v>0</v>
      </c>
      <c r="AV52" s="134">
        <f t="shared" si="35"/>
        <v>0</v>
      </c>
      <c r="AW52" s="134">
        <f t="shared" si="35"/>
        <v>0</v>
      </c>
      <c r="AX52" s="134">
        <f>IF(AX51=0,0,-AX50/AX51)</f>
        <v>0</v>
      </c>
      <c r="AY52" s="134">
        <f t="shared" si="35"/>
        <v>0</v>
      </c>
      <c r="AZ52" s="134">
        <f t="shared" si="35"/>
        <v>0</v>
      </c>
      <c r="BA52" s="134">
        <f t="shared" si="35"/>
        <v>0</v>
      </c>
      <c r="BB52" s="134">
        <f t="shared" si="35"/>
        <v>0</v>
      </c>
      <c r="BC52" s="134">
        <f t="shared" si="35"/>
        <v>0</v>
      </c>
      <c r="BD52" s="134">
        <f t="shared" si="35"/>
        <v>0</v>
      </c>
      <c r="BE52" s="134">
        <f>IF(BE51=0,0,-BE50/BE51)</f>
        <v>0</v>
      </c>
      <c r="BF52" s="134">
        <f t="shared" si="35"/>
        <v>0</v>
      </c>
      <c r="BG52" s="134">
        <f t="shared" si="35"/>
        <v>0</v>
      </c>
      <c r="BH52" s="134">
        <f t="shared" si="35"/>
        <v>0</v>
      </c>
      <c r="BI52" s="6"/>
      <c r="BJ52" s="6"/>
      <c r="BK52" s="6"/>
    </row>
    <row r="53" spans="3:63" ht="15.4">
      <c r="J53" s="4"/>
      <c r="K53" s="9"/>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
      <c r="BJ53" s="6"/>
      <c r="BK53" s="6"/>
    </row>
    <row r="54" spans="3:63" ht="15.4">
      <c r="E54" s="4" t="s">
        <v>544</v>
      </c>
      <c r="G54" s="4" t="s">
        <v>91</v>
      </c>
      <c r="J54" s="4"/>
      <c r="K54" s="9"/>
      <c r="L54" s="70">
        <f>ModelInput!L114</f>
        <v>0.6</v>
      </c>
      <c r="M54" s="70">
        <f>ModelInput!M114</f>
        <v>0.6</v>
      </c>
      <c r="N54" s="70">
        <f>ModelInput!N114</f>
        <v>0.6</v>
      </c>
      <c r="O54" s="70">
        <f>ModelInput!O114</f>
        <v>0.6</v>
      </c>
      <c r="P54" s="70">
        <f>ModelInput!P114</f>
        <v>0.6</v>
      </c>
      <c r="Q54" s="70">
        <f>ModelInput!Q114</f>
        <v>0.6</v>
      </c>
      <c r="R54" s="70">
        <f>ModelInput!R114</f>
        <v>0.6</v>
      </c>
      <c r="S54" s="70">
        <f>ModelInput!S114</f>
        <v>0.6</v>
      </c>
      <c r="T54" s="70">
        <f>ModelInput!T114</f>
        <v>0.6</v>
      </c>
      <c r="U54" s="70">
        <f>ModelInput!U114</f>
        <v>0.6</v>
      </c>
      <c r="V54" s="70">
        <f>ModelInput!V114</f>
        <v>0.6</v>
      </c>
      <c r="W54" s="70">
        <f>ModelInput!W114</f>
        <v>0.6</v>
      </c>
      <c r="X54" s="70">
        <f>ModelInput!X114</f>
        <v>0.6</v>
      </c>
      <c r="Y54" s="70">
        <f>ModelInput!Y114</f>
        <v>0.6</v>
      </c>
      <c r="Z54" s="70">
        <f>ModelInput!Z114</f>
        <v>0.6</v>
      </c>
      <c r="AA54" s="70">
        <f>ModelInput!AA114</f>
        <v>0.6</v>
      </c>
      <c r="AB54" s="70">
        <f>ModelInput!AB114</f>
        <v>0.6</v>
      </c>
      <c r="AC54" s="70">
        <f>ModelInput!AC114</f>
        <v>0.6</v>
      </c>
      <c r="AD54" s="70">
        <f>ModelInput!AD114</f>
        <v>0.6</v>
      </c>
      <c r="AE54" s="70">
        <f>ModelInput!AE114</f>
        <v>0.6</v>
      </c>
      <c r="AF54" s="70">
        <f>ModelInput!AF114</f>
        <v>0.6</v>
      </c>
      <c r="AG54" s="70">
        <f>ModelInput!AG114</f>
        <v>0.6</v>
      </c>
      <c r="AH54" s="70">
        <f>ModelInput!AH114</f>
        <v>0.6</v>
      </c>
      <c r="AI54" s="70">
        <f>ModelInput!AI114</f>
        <v>0.6</v>
      </c>
      <c r="AJ54" s="70">
        <f>ModelInput!AJ114</f>
        <v>0.6</v>
      </c>
      <c r="AK54" s="70">
        <f>ModelInput!AK114</f>
        <v>0.6</v>
      </c>
      <c r="AL54" s="70">
        <f>ModelInput!AL114</f>
        <v>0.6</v>
      </c>
      <c r="AM54" s="70">
        <f>ModelInput!AM114</f>
        <v>0.6</v>
      </c>
      <c r="AN54" s="70">
        <f>ModelInput!AN114</f>
        <v>0.6</v>
      </c>
      <c r="AO54" s="70">
        <f>ModelInput!AO114</f>
        <v>0.6</v>
      </c>
      <c r="AP54" s="70">
        <f>ModelInput!AP114</f>
        <v>0.6</v>
      </c>
      <c r="AQ54" s="70">
        <f>ModelInput!AQ114</f>
        <v>0.6</v>
      </c>
      <c r="AR54" s="70">
        <f>ModelInput!AR114</f>
        <v>0.6</v>
      </c>
      <c r="AS54" s="70">
        <f>ModelInput!AS114</f>
        <v>0.6</v>
      </c>
      <c r="AT54" s="70">
        <f>ModelInput!AT114</f>
        <v>0.6</v>
      </c>
      <c r="AU54" s="70">
        <f>ModelInput!AU114</f>
        <v>0.6</v>
      </c>
      <c r="AV54" s="70">
        <f>ModelInput!AV114</f>
        <v>0.6</v>
      </c>
      <c r="AW54" s="70">
        <f>ModelInput!AW114</f>
        <v>0.6</v>
      </c>
      <c r="AX54" s="70">
        <f>ModelInput!AX114</f>
        <v>0.6</v>
      </c>
      <c r="AY54" s="70">
        <f>ModelInput!AY114</f>
        <v>0.6</v>
      </c>
      <c r="AZ54" s="70">
        <f>ModelInput!AZ114</f>
        <v>0.6</v>
      </c>
      <c r="BA54" s="70">
        <f>ModelInput!BA114</f>
        <v>0.6</v>
      </c>
      <c r="BB54" s="70">
        <f>ModelInput!BB114</f>
        <v>0.6</v>
      </c>
      <c r="BC54" s="70">
        <f>ModelInput!BC114</f>
        <v>0.6</v>
      </c>
      <c r="BD54" s="70">
        <f>ModelInput!BD114</f>
        <v>0.6</v>
      </c>
      <c r="BE54" s="70">
        <f>ModelInput!BE114</f>
        <v>0.6</v>
      </c>
      <c r="BF54" s="70">
        <f>ModelInput!BF114</f>
        <v>0.6</v>
      </c>
      <c r="BG54" s="70">
        <f>ModelInput!BG114</f>
        <v>0.6</v>
      </c>
      <c r="BH54" s="70">
        <f>ModelInput!BH114</f>
        <v>0.6</v>
      </c>
      <c r="BI54" s="6"/>
      <c r="BJ54" s="6"/>
      <c r="BK54" s="6"/>
    </row>
    <row r="55" spans="3:63" ht="15.4">
      <c r="E55" s="4" t="s">
        <v>545</v>
      </c>
      <c r="G55" s="4" t="s">
        <v>91</v>
      </c>
      <c r="J55" s="4"/>
      <c r="K55" s="9"/>
      <c r="L55" s="134">
        <f>L52-L54</f>
        <v>-0.6</v>
      </c>
      <c r="M55" s="134">
        <f t="shared" ref="M55:BH55" si="37">M52-M54</f>
        <v>-0.6</v>
      </c>
      <c r="N55" s="134">
        <f t="shared" si="37"/>
        <v>-0.6</v>
      </c>
      <c r="O55" s="134">
        <f t="shared" si="37"/>
        <v>-0.6</v>
      </c>
      <c r="P55" s="134">
        <f t="shared" ref="P55:Q55" si="38">P52-P54</f>
        <v>-0.6</v>
      </c>
      <c r="Q55" s="134">
        <f t="shared" si="38"/>
        <v>-0.6</v>
      </c>
      <c r="R55" s="134">
        <f t="shared" si="37"/>
        <v>-0.6</v>
      </c>
      <c r="S55" s="134">
        <f t="shared" si="37"/>
        <v>-0.6</v>
      </c>
      <c r="T55" s="134">
        <f t="shared" ref="T55" si="39">T52-T54</f>
        <v>-0.6</v>
      </c>
      <c r="U55" s="134">
        <f t="shared" si="37"/>
        <v>-0.6</v>
      </c>
      <c r="V55" s="134">
        <f t="shared" si="37"/>
        <v>-0.6</v>
      </c>
      <c r="W55" s="134">
        <f t="shared" si="37"/>
        <v>-0.6</v>
      </c>
      <c r="X55" s="134">
        <f t="shared" si="37"/>
        <v>-0.6</v>
      </c>
      <c r="Y55" s="134">
        <f t="shared" si="37"/>
        <v>-0.6</v>
      </c>
      <c r="Z55" s="134">
        <f t="shared" si="37"/>
        <v>-0.6</v>
      </c>
      <c r="AA55" s="134">
        <f t="shared" si="37"/>
        <v>-0.6</v>
      </c>
      <c r="AB55" s="134">
        <f t="shared" si="37"/>
        <v>-0.6</v>
      </c>
      <c r="AC55" s="134">
        <f t="shared" si="37"/>
        <v>-0.6</v>
      </c>
      <c r="AD55" s="134">
        <f t="shared" si="37"/>
        <v>-0.6</v>
      </c>
      <c r="AE55" s="134">
        <f t="shared" si="37"/>
        <v>-0.6</v>
      </c>
      <c r="AF55" s="134">
        <f t="shared" si="37"/>
        <v>-0.6</v>
      </c>
      <c r="AG55" s="134">
        <f t="shared" si="37"/>
        <v>-0.6</v>
      </c>
      <c r="AH55" s="134">
        <f t="shared" si="37"/>
        <v>-0.6</v>
      </c>
      <c r="AI55" s="134">
        <f t="shared" si="37"/>
        <v>-0.6</v>
      </c>
      <c r="AJ55" s="134">
        <f t="shared" si="37"/>
        <v>-0.6</v>
      </c>
      <c r="AK55" s="134">
        <f t="shared" si="37"/>
        <v>-0.6</v>
      </c>
      <c r="AL55" s="134">
        <f t="shared" si="37"/>
        <v>-0.6</v>
      </c>
      <c r="AM55" s="134">
        <f t="shared" si="37"/>
        <v>-0.6</v>
      </c>
      <c r="AN55" s="134">
        <f t="shared" si="37"/>
        <v>-0.6</v>
      </c>
      <c r="AO55" s="134">
        <f t="shared" si="37"/>
        <v>-0.6</v>
      </c>
      <c r="AP55" s="134">
        <f t="shared" si="37"/>
        <v>-0.6</v>
      </c>
      <c r="AQ55" s="134">
        <f t="shared" si="37"/>
        <v>-0.6</v>
      </c>
      <c r="AR55" s="134">
        <f t="shared" si="37"/>
        <v>-0.6</v>
      </c>
      <c r="AS55" s="134">
        <f t="shared" si="37"/>
        <v>-0.6</v>
      </c>
      <c r="AT55" s="134">
        <f t="shared" si="37"/>
        <v>-0.6</v>
      </c>
      <c r="AU55" s="134">
        <f t="shared" si="37"/>
        <v>-0.6</v>
      </c>
      <c r="AV55" s="134">
        <f t="shared" si="37"/>
        <v>-0.6</v>
      </c>
      <c r="AW55" s="134">
        <f t="shared" si="37"/>
        <v>-0.6</v>
      </c>
      <c r="AX55" s="134">
        <f t="shared" si="37"/>
        <v>-0.6</v>
      </c>
      <c r="AY55" s="134">
        <f t="shared" si="37"/>
        <v>-0.6</v>
      </c>
      <c r="AZ55" s="134">
        <f t="shared" si="37"/>
        <v>-0.6</v>
      </c>
      <c r="BA55" s="134">
        <f t="shared" si="37"/>
        <v>-0.6</v>
      </c>
      <c r="BB55" s="134">
        <f t="shared" si="37"/>
        <v>-0.6</v>
      </c>
      <c r="BC55" s="134">
        <f t="shared" si="37"/>
        <v>-0.6</v>
      </c>
      <c r="BD55" s="134">
        <f t="shared" si="37"/>
        <v>-0.6</v>
      </c>
      <c r="BE55" s="134">
        <f t="shared" si="37"/>
        <v>-0.6</v>
      </c>
      <c r="BF55" s="134">
        <f t="shared" si="37"/>
        <v>-0.6</v>
      </c>
      <c r="BG55" s="134">
        <f t="shared" si="37"/>
        <v>-0.6</v>
      </c>
      <c r="BH55" s="134">
        <f t="shared" si="37"/>
        <v>-0.6</v>
      </c>
      <c r="BI55" s="6"/>
      <c r="BJ55" s="6"/>
      <c r="BK55" s="6"/>
    </row>
    <row r="56" spans="3:63" ht="15.4">
      <c r="E56" s="4" t="s">
        <v>546</v>
      </c>
      <c r="G56" s="4" t="s">
        <v>91</v>
      </c>
      <c r="J56" s="4"/>
      <c r="K56" s="9"/>
      <c r="L56" s="70">
        <f>ModelInput!L164</f>
        <v>0</v>
      </c>
      <c r="M56" s="70">
        <f>ModelInput!M164</f>
        <v>0</v>
      </c>
      <c r="N56" s="70">
        <f>ModelInput!N164</f>
        <v>0</v>
      </c>
      <c r="O56" s="70">
        <f>ModelInput!O164</f>
        <v>0</v>
      </c>
      <c r="P56" s="70">
        <f>ModelInput!P164</f>
        <v>0</v>
      </c>
      <c r="Q56" s="70">
        <f>ModelInput!Q164</f>
        <v>0</v>
      </c>
      <c r="R56" s="70">
        <f>ModelInput!R164</f>
        <v>0</v>
      </c>
      <c r="S56" s="70">
        <f>ModelInput!S164</f>
        <v>0</v>
      </c>
      <c r="T56" s="70">
        <f>ModelInput!T164</f>
        <v>0</v>
      </c>
      <c r="U56" s="70">
        <f>ModelInput!U164</f>
        <v>0</v>
      </c>
      <c r="V56" s="70">
        <f>ModelInput!V164</f>
        <v>0</v>
      </c>
      <c r="W56" s="70">
        <f>ModelInput!W164</f>
        <v>0</v>
      </c>
      <c r="X56" s="70">
        <f>ModelInput!X164</f>
        <v>0</v>
      </c>
      <c r="Y56" s="70">
        <f>ModelInput!Y164</f>
        <v>0</v>
      </c>
      <c r="Z56" s="70">
        <f>ModelInput!Z164</f>
        <v>0</v>
      </c>
      <c r="AA56" s="70">
        <f>ModelInput!AA164</f>
        <v>0</v>
      </c>
      <c r="AB56" s="70">
        <f>ModelInput!AB164</f>
        <v>0</v>
      </c>
      <c r="AC56" s="70">
        <f>ModelInput!AC164</f>
        <v>0</v>
      </c>
      <c r="AD56" s="70">
        <f>ModelInput!AD164</f>
        <v>0</v>
      </c>
      <c r="AE56" s="70">
        <f>ModelInput!AE164</f>
        <v>0</v>
      </c>
      <c r="AF56" s="70">
        <f>ModelInput!AF164</f>
        <v>0</v>
      </c>
      <c r="AG56" s="70">
        <f>ModelInput!AG164</f>
        <v>0</v>
      </c>
      <c r="AH56" s="70">
        <f>ModelInput!AH164</f>
        <v>0</v>
      </c>
      <c r="AI56" s="70">
        <f>ModelInput!AI164</f>
        <v>0</v>
      </c>
      <c r="AJ56" s="70">
        <f>ModelInput!AJ164</f>
        <v>0</v>
      </c>
      <c r="AK56" s="70">
        <f>ModelInput!AK164</f>
        <v>0</v>
      </c>
      <c r="AL56" s="70">
        <f>ModelInput!AL164</f>
        <v>0</v>
      </c>
      <c r="AM56" s="70">
        <f>ModelInput!AM164</f>
        <v>0</v>
      </c>
      <c r="AN56" s="70">
        <f>ModelInput!AN164</f>
        <v>0</v>
      </c>
      <c r="AO56" s="70">
        <f>ModelInput!AO164</f>
        <v>0</v>
      </c>
      <c r="AP56" s="70">
        <f>ModelInput!AP164</f>
        <v>0</v>
      </c>
      <c r="AQ56" s="70">
        <f>ModelInput!AQ164</f>
        <v>0</v>
      </c>
      <c r="AR56" s="70">
        <f>ModelInput!AR164</f>
        <v>0</v>
      </c>
      <c r="AS56" s="70">
        <f>ModelInput!AS164</f>
        <v>0</v>
      </c>
      <c r="AT56" s="70">
        <f>ModelInput!AT164</f>
        <v>0</v>
      </c>
      <c r="AU56" s="70">
        <f>ModelInput!AU164</f>
        <v>0</v>
      </c>
      <c r="AV56" s="70">
        <f>ModelInput!AV164</f>
        <v>0</v>
      </c>
      <c r="AW56" s="70">
        <f>ModelInput!AW164</f>
        <v>0</v>
      </c>
      <c r="AX56" s="70">
        <f>ModelInput!AX164</f>
        <v>0</v>
      </c>
      <c r="AY56" s="70">
        <f>ModelInput!AY164</f>
        <v>0</v>
      </c>
      <c r="AZ56" s="70">
        <f>ModelInput!AZ164</f>
        <v>0</v>
      </c>
      <c r="BA56" s="70">
        <f>ModelInput!BA164</f>
        <v>0</v>
      </c>
      <c r="BB56" s="70">
        <f>ModelInput!BB164</f>
        <v>0</v>
      </c>
      <c r="BC56" s="70">
        <f>ModelInput!BC164</f>
        <v>0</v>
      </c>
      <c r="BD56" s="70">
        <f>ModelInput!BD164</f>
        <v>0</v>
      </c>
      <c r="BE56" s="70">
        <f>ModelInput!BE164</f>
        <v>0</v>
      </c>
      <c r="BF56" s="70">
        <f>ModelInput!BF164</f>
        <v>0</v>
      </c>
      <c r="BG56" s="70">
        <f>ModelInput!BG164</f>
        <v>0</v>
      </c>
      <c r="BH56" s="70">
        <f>ModelInput!BH164</f>
        <v>0</v>
      </c>
      <c r="BI56" s="6"/>
      <c r="BJ56" s="6"/>
      <c r="BK56" s="6"/>
    </row>
    <row r="57" spans="3:63" ht="15.4">
      <c r="E57" s="4" t="s">
        <v>547</v>
      </c>
      <c r="G57" s="4" t="s">
        <v>548</v>
      </c>
      <c r="J57" s="4"/>
      <c r="K57" s="9"/>
      <c r="L57" s="28" t="b">
        <f>ABS(L55)&gt;=L56</f>
        <v>1</v>
      </c>
      <c r="M57" s="28" t="b">
        <f t="shared" ref="M57:BH57" si="40">ABS(M55)&gt;=M56</f>
        <v>1</v>
      </c>
      <c r="N57" s="28" t="b">
        <f t="shared" si="40"/>
        <v>1</v>
      </c>
      <c r="O57" s="28" t="b">
        <f t="shared" si="40"/>
        <v>1</v>
      </c>
      <c r="P57" s="28" t="b">
        <f t="shared" ref="P57:Q57" si="41">ABS(P55)&gt;=P56</f>
        <v>1</v>
      </c>
      <c r="Q57" s="28" t="b">
        <f t="shared" si="41"/>
        <v>1</v>
      </c>
      <c r="R57" s="28" t="b">
        <f t="shared" si="40"/>
        <v>1</v>
      </c>
      <c r="S57" s="28" t="b">
        <f t="shared" si="40"/>
        <v>1</v>
      </c>
      <c r="T57" s="28" t="b">
        <f t="shared" ref="T57" si="42">ABS(T55)&gt;=T56</f>
        <v>1</v>
      </c>
      <c r="U57" s="28" t="b">
        <f t="shared" si="40"/>
        <v>1</v>
      </c>
      <c r="V57" s="28" t="b">
        <f t="shared" si="40"/>
        <v>1</v>
      </c>
      <c r="W57" s="28" t="b">
        <f t="shared" si="40"/>
        <v>1</v>
      </c>
      <c r="X57" s="28" t="b">
        <f t="shared" si="40"/>
        <v>1</v>
      </c>
      <c r="Y57" s="28" t="b">
        <f t="shared" si="40"/>
        <v>1</v>
      </c>
      <c r="Z57" s="28" t="b">
        <f t="shared" si="40"/>
        <v>1</v>
      </c>
      <c r="AA57" s="28" t="b">
        <f t="shared" si="40"/>
        <v>1</v>
      </c>
      <c r="AB57" s="28" t="b">
        <f t="shared" si="40"/>
        <v>1</v>
      </c>
      <c r="AC57" s="28" t="b">
        <f t="shared" si="40"/>
        <v>1</v>
      </c>
      <c r="AD57" s="28" t="b">
        <f t="shared" si="40"/>
        <v>1</v>
      </c>
      <c r="AE57" s="28" t="b">
        <f t="shared" si="40"/>
        <v>1</v>
      </c>
      <c r="AF57" s="28" t="b">
        <f t="shared" si="40"/>
        <v>1</v>
      </c>
      <c r="AG57" s="28" t="b">
        <f t="shared" si="40"/>
        <v>1</v>
      </c>
      <c r="AH57" s="28" t="b">
        <f t="shared" si="40"/>
        <v>1</v>
      </c>
      <c r="AI57" s="28" t="b">
        <f t="shared" si="40"/>
        <v>1</v>
      </c>
      <c r="AJ57" s="28" t="b">
        <f t="shared" si="40"/>
        <v>1</v>
      </c>
      <c r="AK57" s="28" t="b">
        <f t="shared" si="40"/>
        <v>1</v>
      </c>
      <c r="AL57" s="28" t="b">
        <f t="shared" si="40"/>
        <v>1</v>
      </c>
      <c r="AM57" s="28" t="b">
        <f t="shared" si="40"/>
        <v>1</v>
      </c>
      <c r="AN57" s="28" t="b">
        <f t="shared" si="40"/>
        <v>1</v>
      </c>
      <c r="AO57" s="28" t="b">
        <f t="shared" si="40"/>
        <v>1</v>
      </c>
      <c r="AP57" s="28" t="b">
        <f t="shared" si="40"/>
        <v>1</v>
      </c>
      <c r="AQ57" s="28" t="b">
        <f t="shared" si="40"/>
        <v>1</v>
      </c>
      <c r="AR57" s="28" t="b">
        <f t="shared" si="40"/>
        <v>1</v>
      </c>
      <c r="AS57" s="28" t="b">
        <f t="shared" si="40"/>
        <v>1</v>
      </c>
      <c r="AT57" s="28" t="b">
        <f t="shared" si="40"/>
        <v>1</v>
      </c>
      <c r="AU57" s="28" t="b">
        <f t="shared" si="40"/>
        <v>1</v>
      </c>
      <c r="AV57" s="28" t="b">
        <f t="shared" si="40"/>
        <v>1</v>
      </c>
      <c r="AW57" s="28" t="b">
        <f t="shared" si="40"/>
        <v>1</v>
      </c>
      <c r="AX57" s="28" t="b">
        <f t="shared" si="40"/>
        <v>1</v>
      </c>
      <c r="AY57" s="28" t="b">
        <f t="shared" si="40"/>
        <v>1</v>
      </c>
      <c r="AZ57" s="28" t="b">
        <f t="shared" si="40"/>
        <v>1</v>
      </c>
      <c r="BA57" s="28" t="b">
        <f t="shared" si="40"/>
        <v>1</v>
      </c>
      <c r="BB57" s="28" t="b">
        <f t="shared" si="40"/>
        <v>1</v>
      </c>
      <c r="BC57" s="28" t="b">
        <f t="shared" si="40"/>
        <v>1</v>
      </c>
      <c r="BD57" s="28" t="b">
        <f t="shared" si="40"/>
        <v>1</v>
      </c>
      <c r="BE57" s="28" t="b">
        <f t="shared" si="40"/>
        <v>1</v>
      </c>
      <c r="BF57" s="28" t="b">
        <f t="shared" si="40"/>
        <v>1</v>
      </c>
      <c r="BG57" s="28" t="b">
        <f t="shared" si="40"/>
        <v>1</v>
      </c>
      <c r="BH57" s="28" t="b">
        <f t="shared" si="40"/>
        <v>1</v>
      </c>
      <c r="BI57" s="6"/>
      <c r="BJ57" s="6"/>
      <c r="BK57" s="6"/>
    </row>
    <row r="58" spans="3:63" ht="15.4">
      <c r="J58" s="4"/>
      <c r="K58" s="9"/>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66"/>
      <c r="BA58" s="66"/>
      <c r="BB58" s="66"/>
      <c r="BC58" s="66"/>
      <c r="BD58" s="66"/>
      <c r="BE58" s="66"/>
      <c r="BF58" s="66"/>
      <c r="BG58" s="66"/>
      <c r="BH58" s="66"/>
      <c r="BI58" s="6"/>
      <c r="BJ58" s="6"/>
      <c r="BK58" s="6"/>
    </row>
    <row r="59" spans="3:63" ht="15.4">
      <c r="E59" s="4" t="s">
        <v>523</v>
      </c>
      <c r="G59" s="4" t="s">
        <v>260</v>
      </c>
      <c r="J59" s="4"/>
      <c r="K59" s="9"/>
      <c r="L59" s="105">
        <f>MAX(L51*L55*L57,0)</f>
        <v>0</v>
      </c>
      <c r="M59" s="105">
        <f t="shared" ref="M59:BH59" si="43">MAX(M51*M55*M57,0)</f>
        <v>0</v>
      </c>
      <c r="N59" s="105">
        <f t="shared" si="43"/>
        <v>0</v>
      </c>
      <c r="O59" s="105">
        <f t="shared" si="43"/>
        <v>0</v>
      </c>
      <c r="P59" s="105">
        <f t="shared" ref="P59:Q59" si="44">MAX(P51*P55*P57,0)</f>
        <v>0</v>
      </c>
      <c r="Q59" s="105">
        <f t="shared" si="44"/>
        <v>0</v>
      </c>
      <c r="R59" s="105">
        <f t="shared" si="43"/>
        <v>0</v>
      </c>
      <c r="S59" s="105">
        <f t="shared" si="43"/>
        <v>0</v>
      </c>
      <c r="T59" s="105">
        <f t="shared" ref="T59" si="45">MAX(T51*T55*T57,0)</f>
        <v>0</v>
      </c>
      <c r="U59" s="105">
        <f t="shared" si="43"/>
        <v>0</v>
      </c>
      <c r="V59" s="105">
        <f t="shared" si="43"/>
        <v>0</v>
      </c>
      <c r="W59" s="105">
        <f t="shared" si="43"/>
        <v>0</v>
      </c>
      <c r="X59" s="105">
        <f t="shared" si="43"/>
        <v>0</v>
      </c>
      <c r="Y59" s="105">
        <f t="shared" si="43"/>
        <v>0</v>
      </c>
      <c r="Z59" s="105">
        <f t="shared" si="43"/>
        <v>0</v>
      </c>
      <c r="AA59" s="105">
        <f t="shared" si="43"/>
        <v>0</v>
      </c>
      <c r="AB59" s="105">
        <f t="shared" si="43"/>
        <v>0</v>
      </c>
      <c r="AC59" s="105">
        <f t="shared" si="43"/>
        <v>0</v>
      </c>
      <c r="AD59" s="105">
        <f t="shared" si="43"/>
        <v>0</v>
      </c>
      <c r="AE59" s="105">
        <f t="shared" si="43"/>
        <v>0</v>
      </c>
      <c r="AF59" s="105">
        <f t="shared" si="43"/>
        <v>0</v>
      </c>
      <c r="AG59" s="105">
        <f t="shared" si="43"/>
        <v>0</v>
      </c>
      <c r="AH59" s="105">
        <f t="shared" si="43"/>
        <v>0</v>
      </c>
      <c r="AI59" s="105">
        <f t="shared" si="43"/>
        <v>0</v>
      </c>
      <c r="AJ59" s="105">
        <f t="shared" si="43"/>
        <v>0</v>
      </c>
      <c r="AK59" s="105">
        <f t="shared" si="43"/>
        <v>0</v>
      </c>
      <c r="AL59" s="105">
        <f t="shared" si="43"/>
        <v>0</v>
      </c>
      <c r="AM59" s="105">
        <f t="shared" si="43"/>
        <v>0</v>
      </c>
      <c r="AN59" s="105">
        <f t="shared" si="43"/>
        <v>0</v>
      </c>
      <c r="AO59" s="105">
        <f t="shared" si="43"/>
        <v>0</v>
      </c>
      <c r="AP59" s="105">
        <f t="shared" si="43"/>
        <v>0</v>
      </c>
      <c r="AQ59" s="105">
        <f t="shared" si="43"/>
        <v>0</v>
      </c>
      <c r="AR59" s="105">
        <f t="shared" si="43"/>
        <v>0</v>
      </c>
      <c r="AS59" s="105">
        <f t="shared" si="43"/>
        <v>0</v>
      </c>
      <c r="AT59" s="105">
        <f t="shared" si="43"/>
        <v>0</v>
      </c>
      <c r="AU59" s="105">
        <f t="shared" si="43"/>
        <v>0</v>
      </c>
      <c r="AV59" s="105">
        <f t="shared" si="43"/>
        <v>0</v>
      </c>
      <c r="AW59" s="105">
        <f t="shared" si="43"/>
        <v>0</v>
      </c>
      <c r="AX59" s="105">
        <f t="shared" si="43"/>
        <v>0</v>
      </c>
      <c r="AY59" s="105">
        <f t="shared" si="43"/>
        <v>0</v>
      </c>
      <c r="AZ59" s="105">
        <f t="shared" si="43"/>
        <v>0</v>
      </c>
      <c r="BA59" s="105">
        <f t="shared" si="43"/>
        <v>0</v>
      </c>
      <c r="BB59" s="105">
        <f t="shared" si="43"/>
        <v>0</v>
      </c>
      <c r="BC59" s="105">
        <f t="shared" si="43"/>
        <v>0</v>
      </c>
      <c r="BD59" s="105">
        <f t="shared" si="43"/>
        <v>0</v>
      </c>
      <c r="BE59" s="105">
        <f t="shared" si="43"/>
        <v>0</v>
      </c>
      <c r="BF59" s="105">
        <f t="shared" si="43"/>
        <v>0</v>
      </c>
      <c r="BG59" s="105">
        <f t="shared" si="43"/>
        <v>0</v>
      </c>
      <c r="BH59" s="105">
        <f t="shared" si="43"/>
        <v>0</v>
      </c>
      <c r="BI59" s="6"/>
      <c r="BJ59" s="6"/>
      <c r="BK59" s="6"/>
    </row>
    <row r="60" spans="3:63" ht="15.4">
      <c r="E60" s="4" t="s">
        <v>549</v>
      </c>
      <c r="G60" s="4" t="s">
        <v>260</v>
      </c>
      <c r="J60" s="4"/>
      <c r="K60" s="9"/>
      <c r="L60" s="105">
        <f>MIN(L51*L55*L57,0)</f>
        <v>0</v>
      </c>
      <c r="M60" s="105">
        <f t="shared" ref="M60:BH60" si="46">MIN(M51*M55*M57,0)</f>
        <v>0</v>
      </c>
      <c r="N60" s="105">
        <f t="shared" si="46"/>
        <v>0</v>
      </c>
      <c r="O60" s="105">
        <f t="shared" si="46"/>
        <v>0</v>
      </c>
      <c r="P60" s="105">
        <f t="shared" ref="P60:Q60" si="47">MIN(P51*P55*P57,0)</f>
        <v>0</v>
      </c>
      <c r="Q60" s="105">
        <f t="shared" si="47"/>
        <v>0</v>
      </c>
      <c r="R60" s="105">
        <f t="shared" si="46"/>
        <v>0</v>
      </c>
      <c r="S60" s="105">
        <f t="shared" si="46"/>
        <v>0</v>
      </c>
      <c r="T60" s="105">
        <f t="shared" ref="T60" si="48">MIN(T51*T55*T57,0)</f>
        <v>0</v>
      </c>
      <c r="U60" s="105">
        <f t="shared" si="46"/>
        <v>0</v>
      </c>
      <c r="V60" s="105">
        <f t="shared" si="46"/>
        <v>0</v>
      </c>
      <c r="W60" s="105">
        <f t="shared" si="46"/>
        <v>0</v>
      </c>
      <c r="X60" s="105">
        <f t="shared" si="46"/>
        <v>0</v>
      </c>
      <c r="Y60" s="105">
        <f t="shared" si="46"/>
        <v>0</v>
      </c>
      <c r="Z60" s="105">
        <f t="shared" si="46"/>
        <v>0</v>
      </c>
      <c r="AA60" s="105">
        <f t="shared" si="46"/>
        <v>0</v>
      </c>
      <c r="AB60" s="105">
        <f t="shared" si="46"/>
        <v>0</v>
      </c>
      <c r="AC60" s="105">
        <f t="shared" si="46"/>
        <v>0</v>
      </c>
      <c r="AD60" s="105">
        <f t="shared" si="46"/>
        <v>0</v>
      </c>
      <c r="AE60" s="105">
        <f t="shared" si="46"/>
        <v>0</v>
      </c>
      <c r="AF60" s="105">
        <f t="shared" si="46"/>
        <v>0</v>
      </c>
      <c r="AG60" s="105">
        <f t="shared" si="46"/>
        <v>0</v>
      </c>
      <c r="AH60" s="105">
        <f t="shared" si="46"/>
        <v>0</v>
      </c>
      <c r="AI60" s="105">
        <f t="shared" si="46"/>
        <v>0</v>
      </c>
      <c r="AJ60" s="105">
        <f t="shared" si="46"/>
        <v>0</v>
      </c>
      <c r="AK60" s="105">
        <f t="shared" si="46"/>
        <v>0</v>
      </c>
      <c r="AL60" s="105">
        <f t="shared" si="46"/>
        <v>0</v>
      </c>
      <c r="AM60" s="105">
        <f t="shared" si="46"/>
        <v>0</v>
      </c>
      <c r="AN60" s="105">
        <f t="shared" si="46"/>
        <v>0</v>
      </c>
      <c r="AO60" s="105">
        <f t="shared" si="46"/>
        <v>0</v>
      </c>
      <c r="AP60" s="105">
        <f t="shared" si="46"/>
        <v>0</v>
      </c>
      <c r="AQ60" s="105">
        <f t="shared" si="46"/>
        <v>0</v>
      </c>
      <c r="AR60" s="105">
        <f t="shared" si="46"/>
        <v>0</v>
      </c>
      <c r="AS60" s="105">
        <f t="shared" si="46"/>
        <v>0</v>
      </c>
      <c r="AT60" s="105">
        <f t="shared" si="46"/>
        <v>0</v>
      </c>
      <c r="AU60" s="105">
        <f t="shared" si="46"/>
        <v>0</v>
      </c>
      <c r="AV60" s="105">
        <f t="shared" si="46"/>
        <v>0</v>
      </c>
      <c r="AW60" s="105">
        <f t="shared" si="46"/>
        <v>0</v>
      </c>
      <c r="AX60" s="105">
        <f t="shared" si="46"/>
        <v>0</v>
      </c>
      <c r="AY60" s="105">
        <f t="shared" si="46"/>
        <v>0</v>
      </c>
      <c r="AZ60" s="105">
        <f t="shared" si="46"/>
        <v>0</v>
      </c>
      <c r="BA60" s="105">
        <f t="shared" si="46"/>
        <v>0</v>
      </c>
      <c r="BB60" s="105">
        <f t="shared" si="46"/>
        <v>0</v>
      </c>
      <c r="BC60" s="105">
        <f t="shared" si="46"/>
        <v>0</v>
      </c>
      <c r="BD60" s="105">
        <f t="shared" si="46"/>
        <v>0</v>
      </c>
      <c r="BE60" s="105">
        <f t="shared" si="46"/>
        <v>0</v>
      </c>
      <c r="BF60" s="105">
        <f t="shared" si="46"/>
        <v>0</v>
      </c>
      <c r="BG60" s="105">
        <f t="shared" si="46"/>
        <v>0</v>
      </c>
      <c r="BH60" s="105">
        <f t="shared" si="46"/>
        <v>0</v>
      </c>
      <c r="BI60" s="6"/>
      <c r="BJ60" s="6"/>
      <c r="BK60" s="6"/>
    </row>
    <row r="61" spans="3:63" ht="15.4">
      <c r="J61" s="4"/>
      <c r="K61" s="9"/>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
      <c r="BJ61" s="6"/>
      <c r="BK61" s="6"/>
    </row>
    <row r="62" spans="3:63" ht="15.4">
      <c r="E62" s="4" t="s">
        <v>550</v>
      </c>
      <c r="G62" s="4" t="s">
        <v>91</v>
      </c>
      <c r="J62" s="4"/>
      <c r="K62" s="9"/>
      <c r="L62" s="160">
        <f t="shared" ref="L62:AQ62" si="49">IF(L51=0,0,-L33/L51)</f>
        <v>0</v>
      </c>
      <c r="M62" s="160">
        <f t="shared" si="49"/>
        <v>0</v>
      </c>
      <c r="N62" s="160">
        <f t="shared" si="49"/>
        <v>0</v>
      </c>
      <c r="O62" s="160">
        <f t="shared" si="49"/>
        <v>0</v>
      </c>
      <c r="P62" s="160">
        <f t="shared" si="49"/>
        <v>0</v>
      </c>
      <c r="Q62" s="160">
        <f t="shared" si="49"/>
        <v>0</v>
      </c>
      <c r="R62" s="160">
        <f t="shared" si="49"/>
        <v>0</v>
      </c>
      <c r="S62" s="160">
        <f t="shared" si="49"/>
        <v>0</v>
      </c>
      <c r="T62" s="160">
        <f t="shared" si="49"/>
        <v>0</v>
      </c>
      <c r="U62" s="160">
        <f t="shared" si="49"/>
        <v>0</v>
      </c>
      <c r="V62" s="160">
        <f t="shared" si="49"/>
        <v>0</v>
      </c>
      <c r="W62" s="160">
        <f t="shared" si="49"/>
        <v>0</v>
      </c>
      <c r="X62" s="160">
        <f t="shared" si="49"/>
        <v>0</v>
      </c>
      <c r="Y62" s="160">
        <f t="shared" si="49"/>
        <v>0</v>
      </c>
      <c r="Z62" s="160">
        <f t="shared" si="49"/>
        <v>0</v>
      </c>
      <c r="AA62" s="160">
        <f t="shared" si="49"/>
        <v>0</v>
      </c>
      <c r="AB62" s="160">
        <f t="shared" si="49"/>
        <v>0</v>
      </c>
      <c r="AC62" s="160">
        <f t="shared" si="49"/>
        <v>0</v>
      </c>
      <c r="AD62" s="160">
        <f t="shared" si="49"/>
        <v>0</v>
      </c>
      <c r="AE62" s="160">
        <f t="shared" si="49"/>
        <v>0</v>
      </c>
      <c r="AF62" s="160">
        <f t="shared" si="49"/>
        <v>0</v>
      </c>
      <c r="AG62" s="160">
        <f t="shared" si="49"/>
        <v>0</v>
      </c>
      <c r="AH62" s="160">
        <f t="shared" si="49"/>
        <v>0</v>
      </c>
      <c r="AI62" s="160">
        <f t="shared" si="49"/>
        <v>0</v>
      </c>
      <c r="AJ62" s="160">
        <f t="shared" si="49"/>
        <v>0</v>
      </c>
      <c r="AK62" s="160">
        <f t="shared" si="49"/>
        <v>0</v>
      </c>
      <c r="AL62" s="160">
        <f t="shared" si="49"/>
        <v>0</v>
      </c>
      <c r="AM62" s="160">
        <f t="shared" si="49"/>
        <v>0</v>
      </c>
      <c r="AN62" s="160">
        <f t="shared" si="49"/>
        <v>0</v>
      </c>
      <c r="AO62" s="160">
        <f t="shared" si="49"/>
        <v>0</v>
      </c>
      <c r="AP62" s="160">
        <f t="shared" si="49"/>
        <v>0</v>
      </c>
      <c r="AQ62" s="160">
        <f t="shared" si="49"/>
        <v>0</v>
      </c>
      <c r="AR62" s="160">
        <f t="shared" ref="AR62:BH62" si="50">IF(AR51=0,0,-AR33/AR51)</f>
        <v>0</v>
      </c>
      <c r="AS62" s="160">
        <f t="shared" si="50"/>
        <v>0</v>
      </c>
      <c r="AT62" s="160">
        <f t="shared" si="50"/>
        <v>0</v>
      </c>
      <c r="AU62" s="160">
        <f t="shared" si="50"/>
        <v>0</v>
      </c>
      <c r="AV62" s="160">
        <f t="shared" si="50"/>
        <v>0</v>
      </c>
      <c r="AW62" s="160">
        <f t="shared" si="50"/>
        <v>0</v>
      </c>
      <c r="AX62" s="160">
        <f t="shared" si="50"/>
        <v>0</v>
      </c>
      <c r="AY62" s="160">
        <f t="shared" si="50"/>
        <v>0</v>
      </c>
      <c r="AZ62" s="160">
        <f t="shared" si="50"/>
        <v>0</v>
      </c>
      <c r="BA62" s="160">
        <f t="shared" si="50"/>
        <v>0</v>
      </c>
      <c r="BB62" s="160">
        <f t="shared" si="50"/>
        <v>0</v>
      </c>
      <c r="BC62" s="160">
        <f t="shared" si="50"/>
        <v>0</v>
      </c>
      <c r="BD62" s="160">
        <f t="shared" si="50"/>
        <v>0</v>
      </c>
      <c r="BE62" s="160">
        <f t="shared" si="50"/>
        <v>0</v>
      </c>
      <c r="BF62" s="160">
        <f t="shared" si="50"/>
        <v>0</v>
      </c>
      <c r="BG62" s="160">
        <f t="shared" si="50"/>
        <v>0</v>
      </c>
      <c r="BH62" s="160">
        <f t="shared" si="50"/>
        <v>0</v>
      </c>
      <c r="BI62" s="6"/>
      <c r="BJ62" s="6"/>
      <c r="BK62" s="6"/>
    </row>
    <row r="63" spans="3:63" ht="15.4">
      <c r="J63" s="4"/>
      <c r="K63" s="9"/>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c r="AY63" s="66"/>
      <c r="AZ63" s="66"/>
      <c r="BA63" s="66"/>
      <c r="BB63" s="66"/>
      <c r="BC63" s="66"/>
      <c r="BD63" s="66"/>
      <c r="BE63" s="66"/>
      <c r="BF63" s="66"/>
      <c r="BG63" s="66"/>
      <c r="BH63" s="66"/>
      <c r="BI63" s="6"/>
      <c r="BJ63" s="6"/>
      <c r="BK63" s="6"/>
    </row>
    <row r="64" spans="3:63" ht="15.4">
      <c r="E64" s="4" t="s">
        <v>494</v>
      </c>
      <c r="G64" s="4" t="s">
        <v>260</v>
      </c>
      <c r="J64" s="4"/>
      <c r="K64" s="9"/>
      <c r="L64" s="66">
        <f>(RAV!L52+RAV!L41+RAV!L66)*L24</f>
        <v>0</v>
      </c>
      <c r="M64" s="66">
        <f>(RAV!M52+RAV!M41+RAV!M66)*M24</f>
        <v>0</v>
      </c>
      <c r="N64" s="66">
        <f>(RAV!N52+RAV!N41+RAV!N66)*N24</f>
        <v>0</v>
      </c>
      <c r="O64" s="66">
        <f>(RAV!O52+RAV!O41+RAV!O66)*O24</f>
        <v>0</v>
      </c>
      <c r="P64" s="66">
        <f>(RAV!P52+RAV!P41+RAV!P66)*P24</f>
        <v>0</v>
      </c>
      <c r="Q64" s="66">
        <f>(RAV!Q52+RAV!Q41+RAV!Q66)*Q24</f>
        <v>0</v>
      </c>
      <c r="R64" s="66">
        <f>(RAV!R52+RAV!R41+RAV!R66)*R24</f>
        <v>0</v>
      </c>
      <c r="S64" s="66">
        <f>(RAV!S52+RAV!S41+RAV!S66)*S24</f>
        <v>0</v>
      </c>
      <c r="T64" s="66">
        <f>(RAV!T52+RAV!T41+RAV!T66)*T24</f>
        <v>0</v>
      </c>
      <c r="U64" s="66">
        <f>(RAV!U52+RAV!U41+RAV!U66)*U24</f>
        <v>0</v>
      </c>
      <c r="V64" s="66">
        <f>(RAV!V52+RAV!V41+RAV!V66)*V24</f>
        <v>0</v>
      </c>
      <c r="W64" s="66">
        <f>(RAV!W52+RAV!W41+RAV!W66)*W24</f>
        <v>0</v>
      </c>
      <c r="X64" s="66">
        <f>(RAV!X52+RAV!X41+RAV!X66)*X24</f>
        <v>0</v>
      </c>
      <c r="Y64" s="66">
        <f>(RAV!Y52+RAV!Y41+RAV!Y66)*Y24</f>
        <v>0</v>
      </c>
      <c r="Z64" s="66">
        <f>(RAV!Z52+RAV!Z41+RAV!Z66)*Z24</f>
        <v>0</v>
      </c>
      <c r="AA64" s="66">
        <f>(RAV!AA52+RAV!AA41+RAV!AA66)*AA24</f>
        <v>0</v>
      </c>
      <c r="AB64" s="66">
        <f>(RAV!AB52+RAV!AB41+RAV!AB66)*AB24</f>
        <v>0</v>
      </c>
      <c r="AC64" s="66">
        <f>(RAV!AC52+RAV!AC41+RAV!AC66)*AC24</f>
        <v>0</v>
      </c>
      <c r="AD64" s="66">
        <f>(RAV!AD52+RAV!AD41+RAV!AD66)*AD24</f>
        <v>0</v>
      </c>
      <c r="AE64" s="66">
        <f>(RAV!AE52+RAV!AE41+RAV!AE66)*AE24</f>
        <v>0</v>
      </c>
      <c r="AF64" s="66">
        <f>(RAV!AF52+RAV!AF41+RAV!AF66)*AF24</f>
        <v>0</v>
      </c>
      <c r="AG64" s="66">
        <f>(RAV!AG52+RAV!AG41+RAV!AG66)*AG24</f>
        <v>0</v>
      </c>
      <c r="AH64" s="66">
        <f>(RAV!AH52+RAV!AH41+RAV!AH66)*AH24</f>
        <v>0</v>
      </c>
      <c r="AI64" s="66">
        <f>(RAV!AI52+RAV!AI41+RAV!AI66)*AI24</f>
        <v>0</v>
      </c>
      <c r="AJ64" s="66">
        <f>(RAV!AJ52+RAV!AJ41+RAV!AJ66)*AJ24</f>
        <v>0</v>
      </c>
      <c r="AK64" s="66">
        <f>(RAV!AK52+RAV!AK41+RAV!AK66)*AK24</f>
        <v>0</v>
      </c>
      <c r="AL64" s="66">
        <f>(RAV!AL52+RAV!AL41+RAV!AL66)*AL24</f>
        <v>0</v>
      </c>
      <c r="AM64" s="66">
        <f>(RAV!AM52+RAV!AM41+RAV!AM66)*AM24</f>
        <v>0</v>
      </c>
      <c r="AN64" s="66">
        <f>(RAV!AN52+RAV!AN41+RAV!AN66)*AN24</f>
        <v>0</v>
      </c>
      <c r="AO64" s="66">
        <f>(RAV!AO52+RAV!AO41+RAV!AO66)*AO24</f>
        <v>0</v>
      </c>
      <c r="AP64" s="66">
        <f>(RAV!AP52+RAV!AP41+RAV!AP66)*AP24</f>
        <v>0</v>
      </c>
      <c r="AQ64" s="66">
        <f>(RAV!AQ52+RAV!AQ41+RAV!AQ66)*AQ24</f>
        <v>0</v>
      </c>
      <c r="AR64" s="66">
        <f>(RAV!AR52+RAV!AR41+RAV!AR66)*AR24</f>
        <v>0</v>
      </c>
      <c r="AS64" s="66">
        <f>(RAV!AS52+RAV!AS41+RAV!AS66)*AS24</f>
        <v>0</v>
      </c>
      <c r="AT64" s="66">
        <f>(RAV!AT52+RAV!AT41+RAV!AT66)*AT24</f>
        <v>0</v>
      </c>
      <c r="AU64" s="66">
        <f>(RAV!AU52+RAV!AU41+RAV!AU66)*AU24</f>
        <v>0</v>
      </c>
      <c r="AV64" s="66">
        <f>(RAV!AV52+RAV!AV41+RAV!AV66)*AV24</f>
        <v>0</v>
      </c>
      <c r="AW64" s="66">
        <f>(RAV!AW52+RAV!AW41+RAV!AW66)*AW24</f>
        <v>0</v>
      </c>
      <c r="AX64" s="66">
        <f>(RAV!AX52+RAV!AX41+RAV!AX66)*AX24</f>
        <v>0</v>
      </c>
      <c r="AY64" s="66">
        <f>(RAV!AY52+RAV!AY41+RAV!AY66)*AY24</f>
        <v>0</v>
      </c>
      <c r="AZ64" s="66">
        <f>(RAV!AZ52+RAV!AZ41+RAV!AZ66)*AZ24</f>
        <v>0</v>
      </c>
      <c r="BA64" s="66">
        <f>(RAV!BA52+RAV!BA41+RAV!BA66)*BA24</f>
        <v>0</v>
      </c>
      <c r="BB64" s="66">
        <f>(RAV!BB52+RAV!BB41+RAV!BB66)*BB24</f>
        <v>0</v>
      </c>
      <c r="BC64" s="66">
        <f>(RAV!BC52+RAV!BC41+RAV!BC66)*BC24</f>
        <v>0</v>
      </c>
      <c r="BD64" s="66">
        <f>(RAV!BD52+RAV!BD41+RAV!BD66)*BD24</f>
        <v>0</v>
      </c>
      <c r="BE64" s="66">
        <f>(RAV!BE52+RAV!BE41+RAV!BE66)*BE24</f>
        <v>0</v>
      </c>
      <c r="BF64" s="66">
        <f>(RAV!BF52+RAV!BF41+RAV!BF66)*BF24</f>
        <v>0</v>
      </c>
      <c r="BG64" s="66">
        <f>(RAV!BG52+RAV!BG41+RAV!BG66)*BG24</f>
        <v>0</v>
      </c>
      <c r="BH64" s="66">
        <f>(RAV!BH52+RAV!BH41+RAV!BH66)*BH24</f>
        <v>0</v>
      </c>
      <c r="BI64" s="6"/>
      <c r="BJ64" s="6"/>
      <c r="BK64" s="6"/>
    </row>
    <row r="65" spans="2:103" ht="15.4">
      <c r="E65" s="4" t="s">
        <v>551</v>
      </c>
      <c r="G65" s="4" t="s">
        <v>91</v>
      </c>
      <c r="J65" s="4"/>
      <c r="K65" s="9"/>
      <c r="L65" s="134">
        <f ca="1">IFERROR(-L45/L64,0)</f>
        <v>0</v>
      </c>
      <c r="M65" s="134">
        <f t="shared" ref="M65:BH65" ca="1" si="51">IFERROR(-M45/M64,0)</f>
        <v>0</v>
      </c>
      <c r="N65" s="134">
        <f t="shared" ca="1" si="51"/>
        <v>0</v>
      </c>
      <c r="O65" s="134">
        <f t="shared" ca="1" si="51"/>
        <v>0</v>
      </c>
      <c r="P65" s="134">
        <f t="shared" ref="P65:Q65" ca="1" si="52">IFERROR(-P45/P64,0)</f>
        <v>0</v>
      </c>
      <c r="Q65" s="134">
        <f t="shared" ca="1" si="52"/>
        <v>0</v>
      </c>
      <c r="R65" s="134">
        <f t="shared" ca="1" si="51"/>
        <v>0</v>
      </c>
      <c r="S65" s="134">
        <f t="shared" ca="1" si="51"/>
        <v>0</v>
      </c>
      <c r="T65" s="134">
        <f t="shared" ref="T65" ca="1" si="53">IFERROR(-T45/T64,0)</f>
        <v>0</v>
      </c>
      <c r="U65" s="134">
        <f t="shared" ca="1" si="51"/>
        <v>0</v>
      </c>
      <c r="V65" s="134">
        <f t="shared" ca="1" si="51"/>
        <v>0</v>
      </c>
      <c r="W65" s="134">
        <f t="shared" ca="1" si="51"/>
        <v>0</v>
      </c>
      <c r="X65" s="134">
        <f t="shared" ca="1" si="51"/>
        <v>0</v>
      </c>
      <c r="Y65" s="134">
        <f t="shared" ca="1" si="51"/>
        <v>0</v>
      </c>
      <c r="Z65" s="134">
        <f t="shared" ca="1" si="51"/>
        <v>0</v>
      </c>
      <c r="AA65" s="134">
        <f t="shared" ca="1" si="51"/>
        <v>0</v>
      </c>
      <c r="AB65" s="134">
        <f t="shared" ca="1" si="51"/>
        <v>0</v>
      </c>
      <c r="AC65" s="134">
        <f t="shared" ca="1" si="51"/>
        <v>0</v>
      </c>
      <c r="AD65" s="134">
        <f t="shared" ca="1" si="51"/>
        <v>0</v>
      </c>
      <c r="AE65" s="134">
        <f t="shared" ca="1" si="51"/>
        <v>0</v>
      </c>
      <c r="AF65" s="134">
        <f t="shared" ca="1" si="51"/>
        <v>0</v>
      </c>
      <c r="AG65" s="134">
        <f t="shared" ca="1" si="51"/>
        <v>0</v>
      </c>
      <c r="AH65" s="134">
        <f t="shared" ca="1" si="51"/>
        <v>0</v>
      </c>
      <c r="AI65" s="134">
        <f t="shared" ca="1" si="51"/>
        <v>0</v>
      </c>
      <c r="AJ65" s="134">
        <f t="shared" ca="1" si="51"/>
        <v>0</v>
      </c>
      <c r="AK65" s="134">
        <f t="shared" ca="1" si="51"/>
        <v>0</v>
      </c>
      <c r="AL65" s="134">
        <f t="shared" ca="1" si="51"/>
        <v>0</v>
      </c>
      <c r="AM65" s="134">
        <f t="shared" ca="1" si="51"/>
        <v>0</v>
      </c>
      <c r="AN65" s="134">
        <f t="shared" ca="1" si="51"/>
        <v>0</v>
      </c>
      <c r="AO65" s="134">
        <f t="shared" ca="1" si="51"/>
        <v>0</v>
      </c>
      <c r="AP65" s="134">
        <f t="shared" ca="1" si="51"/>
        <v>0</v>
      </c>
      <c r="AQ65" s="134">
        <f t="shared" ca="1" si="51"/>
        <v>0</v>
      </c>
      <c r="AR65" s="134">
        <f t="shared" ca="1" si="51"/>
        <v>0</v>
      </c>
      <c r="AS65" s="134">
        <f t="shared" ca="1" si="51"/>
        <v>0</v>
      </c>
      <c r="AT65" s="134">
        <f t="shared" ca="1" si="51"/>
        <v>0</v>
      </c>
      <c r="AU65" s="134">
        <f t="shared" ca="1" si="51"/>
        <v>0</v>
      </c>
      <c r="AV65" s="134">
        <f t="shared" ca="1" si="51"/>
        <v>0</v>
      </c>
      <c r="AW65" s="134">
        <f t="shared" ca="1" si="51"/>
        <v>0</v>
      </c>
      <c r="AX65" s="134">
        <f t="shared" ca="1" si="51"/>
        <v>0</v>
      </c>
      <c r="AY65" s="134">
        <f t="shared" ca="1" si="51"/>
        <v>0</v>
      </c>
      <c r="AZ65" s="134">
        <f t="shared" ca="1" si="51"/>
        <v>0</v>
      </c>
      <c r="BA65" s="134">
        <f t="shared" ca="1" si="51"/>
        <v>0</v>
      </c>
      <c r="BB65" s="134">
        <f t="shared" ca="1" si="51"/>
        <v>0</v>
      </c>
      <c r="BC65" s="134">
        <f t="shared" ca="1" si="51"/>
        <v>0</v>
      </c>
      <c r="BD65" s="134">
        <f t="shared" ca="1" si="51"/>
        <v>0</v>
      </c>
      <c r="BE65" s="134">
        <f t="shared" ca="1" si="51"/>
        <v>0</v>
      </c>
      <c r="BF65" s="134">
        <f t="shared" ca="1" si="51"/>
        <v>0</v>
      </c>
      <c r="BG65" s="134">
        <f t="shared" ca="1" si="51"/>
        <v>0</v>
      </c>
      <c r="BH65" s="134">
        <f t="shared" ca="1" si="51"/>
        <v>0</v>
      </c>
      <c r="BI65" s="6"/>
      <c r="BJ65" s="6"/>
      <c r="BK65" s="6"/>
    </row>
    <row r="66" spans="2:103" ht="15.4">
      <c r="E66" s="20"/>
      <c r="F66" s="20"/>
      <c r="J66" s="4"/>
      <c r="K66" s="9"/>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6"/>
      <c r="BF66" s="66"/>
      <c r="BG66" s="66"/>
      <c r="BH66" s="66"/>
      <c r="BI66" s="6"/>
      <c r="BJ66" s="6"/>
      <c r="BK66" s="6"/>
    </row>
    <row r="67" spans="2:103" ht="15.4">
      <c r="B67" s="7">
        <f>MAX($B$5:B66)+1</f>
        <v>3</v>
      </c>
      <c r="C67" s="7" t="s">
        <v>552</v>
      </c>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8"/>
      <c r="BJ67" s="8"/>
      <c r="BK67" s="8"/>
    </row>
    <row r="68" spans="2:103" ht="15.4">
      <c r="E68" s="20"/>
      <c r="F68" s="20"/>
      <c r="J68" s="4"/>
      <c r="K68" s="9"/>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c r="AY68" s="66"/>
      <c r="AZ68" s="66"/>
      <c r="BA68" s="66"/>
      <c r="BB68" s="66"/>
      <c r="BC68" s="66"/>
      <c r="BD68" s="66"/>
      <c r="BE68" s="66"/>
      <c r="BF68" s="66"/>
      <c r="BG68" s="66"/>
      <c r="BH68" s="66"/>
      <c r="BI68" s="6"/>
      <c r="BJ68" s="6"/>
      <c r="BK68" s="6"/>
    </row>
    <row r="69" spans="2:103" ht="15.4">
      <c r="B69" s="24"/>
      <c r="C69" s="73">
        <f>MAX($B$5:C68)+0.1</f>
        <v>3.1</v>
      </c>
      <c r="D69" s="37" t="s">
        <v>553</v>
      </c>
      <c r="E69" s="37"/>
      <c r="F69" s="37"/>
      <c r="G69" s="37"/>
      <c r="H69" s="37"/>
      <c r="I69" s="37"/>
      <c r="J69" s="37"/>
      <c r="K69" s="37"/>
      <c r="L69" s="210"/>
      <c r="M69" s="210"/>
      <c r="N69" s="210"/>
      <c r="O69" s="210"/>
      <c r="P69" s="210"/>
      <c r="Q69" s="210"/>
      <c r="R69" s="210"/>
      <c r="S69" s="210"/>
      <c r="T69" s="210"/>
      <c r="U69" s="210"/>
      <c r="V69" s="210"/>
      <c r="W69" s="210"/>
      <c r="X69" s="210"/>
      <c r="Y69" s="210"/>
      <c r="Z69" s="210"/>
      <c r="AA69" s="210"/>
      <c r="AB69" s="210"/>
      <c r="AC69" s="210"/>
      <c r="AD69" s="210"/>
      <c r="AE69" s="210"/>
      <c r="AF69" s="210"/>
      <c r="AG69" s="210"/>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c r="BI69" s="37"/>
      <c r="BJ69" s="37"/>
      <c r="BK69" s="37"/>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5"/>
    </row>
    <row r="70" spans="2:103" ht="15.4">
      <c r="E70" s="20"/>
      <c r="F70" s="20"/>
      <c r="J70" s="4"/>
      <c r="K70" s="9"/>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c r="BC70" s="66"/>
      <c r="BD70" s="66"/>
      <c r="BE70" s="66"/>
      <c r="BF70" s="66"/>
      <c r="BG70" s="66"/>
      <c r="BH70" s="66"/>
      <c r="BI70" s="6"/>
      <c r="BJ70" s="6"/>
      <c r="BK70" s="6"/>
    </row>
    <row r="71" spans="2:103" ht="15.4">
      <c r="E71" s="4" t="s">
        <v>554</v>
      </c>
      <c r="G71" s="4" t="s">
        <v>260</v>
      </c>
      <c r="J71" s="4"/>
      <c r="K71" s="9"/>
      <c r="L71" s="105">
        <f t="shared" ref="L71:AQ71" si="54">L30</f>
        <v>0</v>
      </c>
      <c r="M71" s="105">
        <f t="shared" ca="1" si="54"/>
        <v>0</v>
      </c>
      <c r="N71" s="105">
        <f t="shared" ca="1" si="54"/>
        <v>0</v>
      </c>
      <c r="O71" s="105">
        <f t="shared" ca="1" si="54"/>
        <v>0</v>
      </c>
      <c r="P71" s="105">
        <f t="shared" ca="1" si="54"/>
        <v>0</v>
      </c>
      <c r="Q71" s="105">
        <f ca="1">Q30</f>
        <v>0</v>
      </c>
      <c r="R71" s="105" t="e">
        <f t="shared" ca="1" si="54"/>
        <v>#DIV/0!</v>
      </c>
      <c r="S71" s="105" t="e">
        <f t="shared" ca="1" si="54"/>
        <v>#DIV/0!</v>
      </c>
      <c r="T71" s="105" t="e">
        <f t="shared" ca="1" si="54"/>
        <v>#DIV/0!</v>
      </c>
      <c r="U71" s="105" t="e">
        <f t="shared" ca="1" si="54"/>
        <v>#DIV/0!</v>
      </c>
      <c r="V71" s="105" t="e">
        <f t="shared" ca="1" si="54"/>
        <v>#DIV/0!</v>
      </c>
      <c r="W71" s="105" t="e">
        <f t="shared" ca="1" si="54"/>
        <v>#DIV/0!</v>
      </c>
      <c r="X71" s="105" t="e">
        <f t="shared" ca="1" si="54"/>
        <v>#DIV/0!</v>
      </c>
      <c r="Y71" s="105" t="e">
        <f t="shared" ca="1" si="54"/>
        <v>#DIV/0!</v>
      </c>
      <c r="Z71" s="105" t="e">
        <f t="shared" ca="1" si="54"/>
        <v>#DIV/0!</v>
      </c>
      <c r="AA71" s="105" t="e">
        <f t="shared" ca="1" si="54"/>
        <v>#DIV/0!</v>
      </c>
      <c r="AB71" s="105" t="e">
        <f t="shared" ca="1" si="54"/>
        <v>#DIV/0!</v>
      </c>
      <c r="AC71" s="105" t="e">
        <f t="shared" ca="1" si="54"/>
        <v>#DIV/0!</v>
      </c>
      <c r="AD71" s="105" t="e">
        <f t="shared" ca="1" si="54"/>
        <v>#DIV/0!</v>
      </c>
      <c r="AE71" s="105" t="e">
        <f t="shared" ca="1" si="54"/>
        <v>#DIV/0!</v>
      </c>
      <c r="AF71" s="105" t="e">
        <f t="shared" ca="1" si="54"/>
        <v>#DIV/0!</v>
      </c>
      <c r="AG71" s="105" t="e">
        <f t="shared" ca="1" si="54"/>
        <v>#DIV/0!</v>
      </c>
      <c r="AH71" s="105" t="e">
        <f t="shared" ca="1" si="54"/>
        <v>#DIV/0!</v>
      </c>
      <c r="AI71" s="105" t="e">
        <f t="shared" ca="1" si="54"/>
        <v>#DIV/0!</v>
      </c>
      <c r="AJ71" s="105" t="e">
        <f t="shared" ca="1" si="54"/>
        <v>#DIV/0!</v>
      </c>
      <c r="AK71" s="105" t="e">
        <f t="shared" ca="1" si="54"/>
        <v>#DIV/0!</v>
      </c>
      <c r="AL71" s="105" t="e">
        <f t="shared" ca="1" si="54"/>
        <v>#DIV/0!</v>
      </c>
      <c r="AM71" s="105" t="e">
        <f t="shared" ca="1" si="54"/>
        <v>#DIV/0!</v>
      </c>
      <c r="AN71" s="105" t="e">
        <f t="shared" ca="1" si="54"/>
        <v>#DIV/0!</v>
      </c>
      <c r="AO71" s="105" t="e">
        <f t="shared" ca="1" si="54"/>
        <v>#DIV/0!</v>
      </c>
      <c r="AP71" s="105" t="e">
        <f t="shared" ca="1" si="54"/>
        <v>#DIV/0!</v>
      </c>
      <c r="AQ71" s="105" t="e">
        <f t="shared" ca="1" si="54"/>
        <v>#DIV/0!</v>
      </c>
      <c r="AR71" s="105" t="e">
        <f t="shared" ref="AR71:BH71" ca="1" si="55">AR30</f>
        <v>#DIV/0!</v>
      </c>
      <c r="AS71" s="105" t="e">
        <f t="shared" ca="1" si="55"/>
        <v>#DIV/0!</v>
      </c>
      <c r="AT71" s="105" t="e">
        <f t="shared" ca="1" si="55"/>
        <v>#DIV/0!</v>
      </c>
      <c r="AU71" s="105" t="e">
        <f t="shared" ca="1" si="55"/>
        <v>#DIV/0!</v>
      </c>
      <c r="AV71" s="105" t="e">
        <f t="shared" ca="1" si="55"/>
        <v>#DIV/0!</v>
      </c>
      <c r="AW71" s="105" t="e">
        <f t="shared" ca="1" si="55"/>
        <v>#DIV/0!</v>
      </c>
      <c r="AX71" s="105" t="e">
        <f t="shared" ca="1" si="55"/>
        <v>#DIV/0!</v>
      </c>
      <c r="AY71" s="105" t="e">
        <f t="shared" ca="1" si="55"/>
        <v>#DIV/0!</v>
      </c>
      <c r="AZ71" s="105" t="e">
        <f t="shared" ca="1" si="55"/>
        <v>#DIV/0!</v>
      </c>
      <c r="BA71" s="105" t="e">
        <f t="shared" ca="1" si="55"/>
        <v>#DIV/0!</v>
      </c>
      <c r="BB71" s="105" t="e">
        <f t="shared" ca="1" si="55"/>
        <v>#DIV/0!</v>
      </c>
      <c r="BC71" s="105" t="e">
        <f t="shared" ca="1" si="55"/>
        <v>#DIV/0!</v>
      </c>
      <c r="BD71" s="105" t="e">
        <f t="shared" ca="1" si="55"/>
        <v>#DIV/0!</v>
      </c>
      <c r="BE71" s="105" t="e">
        <f t="shared" ca="1" si="55"/>
        <v>#DIV/0!</v>
      </c>
      <c r="BF71" s="105" t="e">
        <f t="shared" ca="1" si="55"/>
        <v>#DIV/0!</v>
      </c>
      <c r="BG71" s="105" t="e">
        <f t="shared" ca="1" si="55"/>
        <v>#DIV/0!</v>
      </c>
      <c r="BH71" s="105" t="e">
        <f t="shared" ca="1" si="55"/>
        <v>#DIV/0!</v>
      </c>
      <c r="BI71" s="6"/>
      <c r="BJ71" s="6"/>
      <c r="BK71" s="6"/>
    </row>
    <row r="72" spans="2:103" ht="15.4">
      <c r="E72" s="4" t="s">
        <v>555</v>
      </c>
      <c r="G72" s="4" t="s">
        <v>260</v>
      </c>
      <c r="J72" s="4"/>
      <c r="K72" s="9"/>
      <c r="L72" s="105">
        <f t="shared" ref="L72:AQ72" si="56">L39</f>
        <v>0</v>
      </c>
      <c r="M72" s="105">
        <f t="shared" ca="1" si="56"/>
        <v>0</v>
      </c>
      <c r="N72" s="105">
        <f t="shared" ca="1" si="56"/>
        <v>0</v>
      </c>
      <c r="O72" s="105">
        <f t="shared" ca="1" si="56"/>
        <v>0</v>
      </c>
      <c r="P72" s="105">
        <f t="shared" ca="1" si="56"/>
        <v>0</v>
      </c>
      <c r="Q72" s="105" t="e">
        <f t="shared" ca="1" si="56"/>
        <v>#DIV/0!</v>
      </c>
      <c r="R72" s="105" t="e">
        <f t="shared" ca="1" si="56"/>
        <v>#DIV/0!</v>
      </c>
      <c r="S72" s="105" t="e">
        <f t="shared" ca="1" si="56"/>
        <v>#DIV/0!</v>
      </c>
      <c r="T72" s="105" t="e">
        <f t="shared" ca="1" si="56"/>
        <v>#DIV/0!</v>
      </c>
      <c r="U72" s="105" t="e">
        <f t="shared" ca="1" si="56"/>
        <v>#DIV/0!</v>
      </c>
      <c r="V72" s="105" t="e">
        <f t="shared" ca="1" si="56"/>
        <v>#DIV/0!</v>
      </c>
      <c r="W72" s="105" t="e">
        <f t="shared" ca="1" si="56"/>
        <v>#DIV/0!</v>
      </c>
      <c r="X72" s="105" t="e">
        <f t="shared" ca="1" si="56"/>
        <v>#DIV/0!</v>
      </c>
      <c r="Y72" s="105" t="e">
        <f t="shared" ca="1" si="56"/>
        <v>#DIV/0!</v>
      </c>
      <c r="Z72" s="105" t="e">
        <f t="shared" ca="1" si="56"/>
        <v>#DIV/0!</v>
      </c>
      <c r="AA72" s="105" t="e">
        <f t="shared" ca="1" si="56"/>
        <v>#DIV/0!</v>
      </c>
      <c r="AB72" s="105" t="e">
        <f t="shared" ca="1" si="56"/>
        <v>#DIV/0!</v>
      </c>
      <c r="AC72" s="105" t="e">
        <f t="shared" ca="1" si="56"/>
        <v>#DIV/0!</v>
      </c>
      <c r="AD72" s="105" t="e">
        <f t="shared" ca="1" si="56"/>
        <v>#DIV/0!</v>
      </c>
      <c r="AE72" s="105" t="e">
        <f t="shared" ca="1" si="56"/>
        <v>#DIV/0!</v>
      </c>
      <c r="AF72" s="105" t="e">
        <f t="shared" ca="1" si="56"/>
        <v>#DIV/0!</v>
      </c>
      <c r="AG72" s="105" t="e">
        <f t="shared" ca="1" si="56"/>
        <v>#DIV/0!</v>
      </c>
      <c r="AH72" s="105" t="e">
        <f t="shared" ca="1" si="56"/>
        <v>#DIV/0!</v>
      </c>
      <c r="AI72" s="105" t="e">
        <f t="shared" ca="1" si="56"/>
        <v>#DIV/0!</v>
      </c>
      <c r="AJ72" s="105" t="e">
        <f t="shared" ca="1" si="56"/>
        <v>#DIV/0!</v>
      </c>
      <c r="AK72" s="105" t="e">
        <f t="shared" ca="1" si="56"/>
        <v>#DIV/0!</v>
      </c>
      <c r="AL72" s="105" t="e">
        <f t="shared" ca="1" si="56"/>
        <v>#DIV/0!</v>
      </c>
      <c r="AM72" s="105" t="e">
        <f t="shared" ca="1" si="56"/>
        <v>#DIV/0!</v>
      </c>
      <c r="AN72" s="105" t="e">
        <f t="shared" ca="1" si="56"/>
        <v>#DIV/0!</v>
      </c>
      <c r="AO72" s="105" t="e">
        <f t="shared" ca="1" si="56"/>
        <v>#DIV/0!</v>
      </c>
      <c r="AP72" s="105" t="e">
        <f t="shared" ca="1" si="56"/>
        <v>#DIV/0!</v>
      </c>
      <c r="AQ72" s="105" t="e">
        <f t="shared" ca="1" si="56"/>
        <v>#DIV/0!</v>
      </c>
      <c r="AR72" s="105" t="e">
        <f t="shared" ref="AR72:BH72" ca="1" si="57">AR39</f>
        <v>#DIV/0!</v>
      </c>
      <c r="AS72" s="105" t="e">
        <f t="shared" ca="1" si="57"/>
        <v>#DIV/0!</v>
      </c>
      <c r="AT72" s="105" t="e">
        <f t="shared" ca="1" si="57"/>
        <v>#DIV/0!</v>
      </c>
      <c r="AU72" s="105" t="e">
        <f t="shared" ca="1" si="57"/>
        <v>#DIV/0!</v>
      </c>
      <c r="AV72" s="105" t="e">
        <f t="shared" ca="1" si="57"/>
        <v>#DIV/0!</v>
      </c>
      <c r="AW72" s="105" t="e">
        <f t="shared" ca="1" si="57"/>
        <v>#DIV/0!</v>
      </c>
      <c r="AX72" s="105" t="e">
        <f t="shared" ca="1" si="57"/>
        <v>#DIV/0!</v>
      </c>
      <c r="AY72" s="105" t="e">
        <f t="shared" ca="1" si="57"/>
        <v>#DIV/0!</v>
      </c>
      <c r="AZ72" s="105" t="e">
        <f t="shared" ca="1" si="57"/>
        <v>#DIV/0!</v>
      </c>
      <c r="BA72" s="105" t="e">
        <f t="shared" ca="1" si="57"/>
        <v>#DIV/0!</v>
      </c>
      <c r="BB72" s="105" t="e">
        <f t="shared" ca="1" si="57"/>
        <v>#DIV/0!</v>
      </c>
      <c r="BC72" s="105" t="e">
        <f t="shared" ca="1" si="57"/>
        <v>#DIV/0!</v>
      </c>
      <c r="BD72" s="105" t="e">
        <f t="shared" ca="1" si="57"/>
        <v>#DIV/0!</v>
      </c>
      <c r="BE72" s="105" t="e">
        <f t="shared" ca="1" si="57"/>
        <v>#DIV/0!</v>
      </c>
      <c r="BF72" s="105" t="e">
        <f t="shared" ca="1" si="57"/>
        <v>#DIV/0!</v>
      </c>
      <c r="BG72" s="105" t="e">
        <f t="shared" ca="1" si="57"/>
        <v>#DIV/0!</v>
      </c>
      <c r="BH72" s="105" t="e">
        <f t="shared" ca="1" si="57"/>
        <v>#DIV/0!</v>
      </c>
      <c r="BI72" s="6"/>
      <c r="BJ72" s="6"/>
      <c r="BK72" s="6"/>
    </row>
    <row r="73" spans="2:103" ht="15.4">
      <c r="J73" s="4"/>
      <c r="K73" s="9"/>
      <c r="L73" s="105"/>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105"/>
      <c r="AJ73" s="105"/>
      <c r="AK73" s="105"/>
      <c r="AL73" s="105"/>
      <c r="AM73" s="105"/>
      <c r="AN73" s="105"/>
      <c r="AO73" s="105"/>
      <c r="AP73" s="105"/>
      <c r="AQ73" s="105"/>
      <c r="AR73" s="105"/>
      <c r="AS73" s="105"/>
      <c r="AT73" s="105"/>
      <c r="AU73" s="105"/>
      <c r="AV73" s="105"/>
      <c r="AW73" s="105"/>
      <c r="AX73" s="105"/>
      <c r="AY73" s="105"/>
      <c r="AZ73" s="105"/>
      <c r="BA73" s="105"/>
      <c r="BB73" s="105"/>
      <c r="BC73" s="105"/>
      <c r="BD73" s="105"/>
      <c r="BE73" s="105"/>
      <c r="BF73" s="105"/>
      <c r="BG73" s="105"/>
      <c r="BH73" s="105"/>
      <c r="BI73" s="6"/>
      <c r="BJ73" s="6"/>
      <c r="BK73" s="6"/>
    </row>
    <row r="74" spans="2:103" ht="15.4">
      <c r="E74" s="4" t="s">
        <v>553</v>
      </c>
      <c r="G74" s="4" t="s">
        <v>260</v>
      </c>
      <c r="J74" s="4"/>
      <c r="K74" s="9"/>
      <c r="L74" s="105">
        <f>AVERAGE(L71:L72)</f>
        <v>0</v>
      </c>
      <c r="M74" s="105">
        <f t="shared" ref="M74:BH74" ca="1" si="58">AVERAGE(M71:M72)</f>
        <v>0</v>
      </c>
      <c r="N74" s="105">
        <f t="shared" ca="1" si="58"/>
        <v>0</v>
      </c>
      <c r="O74" s="105">
        <f ca="1">AVERAGE(O71:O72)</f>
        <v>0</v>
      </c>
      <c r="P74" s="105">
        <f t="shared" ca="1" si="58"/>
        <v>0</v>
      </c>
      <c r="Q74" s="105" t="e">
        <f t="shared" ca="1" si="58"/>
        <v>#DIV/0!</v>
      </c>
      <c r="R74" s="105" t="e">
        <f t="shared" ca="1" si="58"/>
        <v>#DIV/0!</v>
      </c>
      <c r="S74" s="105" t="e">
        <f t="shared" ca="1" si="58"/>
        <v>#DIV/0!</v>
      </c>
      <c r="T74" s="105" t="e">
        <f t="shared" ca="1" si="58"/>
        <v>#DIV/0!</v>
      </c>
      <c r="U74" s="105" t="e">
        <f t="shared" ca="1" si="58"/>
        <v>#DIV/0!</v>
      </c>
      <c r="V74" s="105" t="e">
        <f t="shared" ca="1" si="58"/>
        <v>#DIV/0!</v>
      </c>
      <c r="W74" s="105" t="e">
        <f t="shared" ca="1" si="58"/>
        <v>#DIV/0!</v>
      </c>
      <c r="X74" s="105" t="e">
        <f t="shared" ca="1" si="58"/>
        <v>#DIV/0!</v>
      </c>
      <c r="Y74" s="105" t="e">
        <f t="shared" ca="1" si="58"/>
        <v>#DIV/0!</v>
      </c>
      <c r="Z74" s="105" t="e">
        <f t="shared" ca="1" si="58"/>
        <v>#DIV/0!</v>
      </c>
      <c r="AA74" s="105" t="e">
        <f t="shared" ca="1" si="58"/>
        <v>#DIV/0!</v>
      </c>
      <c r="AB74" s="105" t="e">
        <f t="shared" ca="1" si="58"/>
        <v>#DIV/0!</v>
      </c>
      <c r="AC74" s="105" t="e">
        <f t="shared" ca="1" si="58"/>
        <v>#DIV/0!</v>
      </c>
      <c r="AD74" s="105" t="e">
        <f t="shared" ca="1" si="58"/>
        <v>#DIV/0!</v>
      </c>
      <c r="AE74" s="105" t="e">
        <f t="shared" ca="1" si="58"/>
        <v>#DIV/0!</v>
      </c>
      <c r="AF74" s="105" t="e">
        <f t="shared" ca="1" si="58"/>
        <v>#DIV/0!</v>
      </c>
      <c r="AG74" s="105" t="e">
        <f t="shared" ca="1" si="58"/>
        <v>#DIV/0!</v>
      </c>
      <c r="AH74" s="105" t="e">
        <f t="shared" ca="1" si="58"/>
        <v>#DIV/0!</v>
      </c>
      <c r="AI74" s="105" t="e">
        <f t="shared" ca="1" si="58"/>
        <v>#DIV/0!</v>
      </c>
      <c r="AJ74" s="105" t="e">
        <f t="shared" ca="1" si="58"/>
        <v>#DIV/0!</v>
      </c>
      <c r="AK74" s="105" t="e">
        <f t="shared" ca="1" si="58"/>
        <v>#DIV/0!</v>
      </c>
      <c r="AL74" s="105" t="e">
        <f t="shared" ca="1" si="58"/>
        <v>#DIV/0!</v>
      </c>
      <c r="AM74" s="105" t="e">
        <f t="shared" ca="1" si="58"/>
        <v>#DIV/0!</v>
      </c>
      <c r="AN74" s="105" t="e">
        <f t="shared" ca="1" si="58"/>
        <v>#DIV/0!</v>
      </c>
      <c r="AO74" s="105" t="e">
        <f t="shared" ca="1" si="58"/>
        <v>#DIV/0!</v>
      </c>
      <c r="AP74" s="105" t="e">
        <f t="shared" ca="1" si="58"/>
        <v>#DIV/0!</v>
      </c>
      <c r="AQ74" s="105" t="e">
        <f t="shared" ca="1" si="58"/>
        <v>#DIV/0!</v>
      </c>
      <c r="AR74" s="105" t="e">
        <f t="shared" ca="1" si="58"/>
        <v>#DIV/0!</v>
      </c>
      <c r="AS74" s="105" t="e">
        <f t="shared" ca="1" si="58"/>
        <v>#DIV/0!</v>
      </c>
      <c r="AT74" s="105" t="e">
        <f t="shared" ca="1" si="58"/>
        <v>#DIV/0!</v>
      </c>
      <c r="AU74" s="105" t="e">
        <f t="shared" ca="1" si="58"/>
        <v>#DIV/0!</v>
      </c>
      <c r="AV74" s="105" t="e">
        <f t="shared" ca="1" si="58"/>
        <v>#DIV/0!</v>
      </c>
      <c r="AW74" s="105" t="e">
        <f t="shared" ca="1" si="58"/>
        <v>#DIV/0!</v>
      </c>
      <c r="AX74" s="105" t="e">
        <f t="shared" ca="1" si="58"/>
        <v>#DIV/0!</v>
      </c>
      <c r="AY74" s="105" t="e">
        <f t="shared" ca="1" si="58"/>
        <v>#DIV/0!</v>
      </c>
      <c r="AZ74" s="105" t="e">
        <f t="shared" ca="1" si="58"/>
        <v>#DIV/0!</v>
      </c>
      <c r="BA74" s="105" t="e">
        <f t="shared" ca="1" si="58"/>
        <v>#DIV/0!</v>
      </c>
      <c r="BB74" s="105" t="e">
        <f t="shared" ca="1" si="58"/>
        <v>#DIV/0!</v>
      </c>
      <c r="BC74" s="105" t="e">
        <f t="shared" ca="1" si="58"/>
        <v>#DIV/0!</v>
      </c>
      <c r="BD74" s="105" t="e">
        <f t="shared" ca="1" si="58"/>
        <v>#DIV/0!</v>
      </c>
      <c r="BE74" s="105" t="e">
        <f t="shared" ca="1" si="58"/>
        <v>#DIV/0!</v>
      </c>
      <c r="BF74" s="105" t="e">
        <f t="shared" ca="1" si="58"/>
        <v>#DIV/0!</v>
      </c>
      <c r="BG74" s="105" t="e">
        <f t="shared" ca="1" si="58"/>
        <v>#DIV/0!</v>
      </c>
      <c r="BH74" s="105" t="e">
        <f t="shared" ca="1" si="58"/>
        <v>#DIV/0!</v>
      </c>
      <c r="BI74" s="6"/>
      <c r="BJ74" s="6"/>
      <c r="BK74" s="6"/>
    </row>
    <row r="75" spans="2:103" ht="15.4">
      <c r="J75" s="4"/>
      <c r="K75" s="9"/>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c r="AT75" s="66"/>
      <c r="AU75" s="66"/>
      <c r="AV75" s="66"/>
      <c r="AW75" s="66"/>
      <c r="AX75" s="66"/>
      <c r="AY75" s="66"/>
      <c r="AZ75" s="66"/>
      <c r="BA75" s="66"/>
      <c r="BB75" s="66"/>
      <c r="BC75" s="66"/>
      <c r="BD75" s="66"/>
      <c r="BE75" s="66"/>
      <c r="BF75" s="66"/>
      <c r="BG75" s="66"/>
      <c r="BH75" s="66"/>
      <c r="BI75" s="6"/>
      <c r="BJ75" s="6"/>
      <c r="BK75" s="6"/>
    </row>
    <row r="76" spans="2:103" ht="15.4">
      <c r="E76" s="4" t="s">
        <v>556</v>
      </c>
      <c r="G76" s="4" t="s">
        <v>91</v>
      </c>
      <c r="J76" s="4"/>
      <c r="K76" s="9"/>
      <c r="L76" s="70">
        <f>ModelInput!L166</f>
        <v>0</v>
      </c>
      <c r="M76" s="70">
        <f>ModelInput!M166</f>
        <v>0</v>
      </c>
      <c r="N76" s="70">
        <f>ModelInput!N166</f>
        <v>0</v>
      </c>
      <c r="O76" s="70">
        <f>ModelInput!O166</f>
        <v>0</v>
      </c>
      <c r="P76" s="70">
        <f>ModelInput!P166</f>
        <v>0</v>
      </c>
      <c r="Q76" s="70">
        <f>ModelInput!Q166</f>
        <v>0</v>
      </c>
      <c r="R76" s="70">
        <f>ModelInput!R166</f>
        <v>0</v>
      </c>
      <c r="S76" s="70">
        <f>ModelInput!S166</f>
        <v>0</v>
      </c>
      <c r="T76" s="70">
        <f>ModelInput!T166</f>
        <v>0</v>
      </c>
      <c r="U76" s="70">
        <f>ModelInput!U166</f>
        <v>0</v>
      </c>
      <c r="V76" s="70">
        <f>ModelInput!V166</f>
        <v>0</v>
      </c>
      <c r="W76" s="70">
        <f>ModelInput!W166</f>
        <v>0</v>
      </c>
      <c r="X76" s="70">
        <f>ModelInput!X166</f>
        <v>0</v>
      </c>
      <c r="Y76" s="70">
        <f>ModelInput!Y166</f>
        <v>0</v>
      </c>
      <c r="Z76" s="70">
        <f>ModelInput!Z166</f>
        <v>0</v>
      </c>
      <c r="AA76" s="70">
        <f>ModelInput!AA166</f>
        <v>0</v>
      </c>
      <c r="AB76" s="70">
        <f>ModelInput!AB166</f>
        <v>0</v>
      </c>
      <c r="AC76" s="70">
        <f>ModelInput!AC166</f>
        <v>0</v>
      </c>
      <c r="AD76" s="70">
        <f>ModelInput!AD166</f>
        <v>0</v>
      </c>
      <c r="AE76" s="70">
        <f>ModelInput!AE166</f>
        <v>0</v>
      </c>
      <c r="AF76" s="70">
        <f>ModelInput!AF166</f>
        <v>0</v>
      </c>
      <c r="AG76" s="70">
        <f>ModelInput!AG166</f>
        <v>0</v>
      </c>
      <c r="AH76" s="70">
        <f>ModelInput!AH166</f>
        <v>0</v>
      </c>
      <c r="AI76" s="70">
        <f>ModelInput!AI166</f>
        <v>0</v>
      </c>
      <c r="AJ76" s="70">
        <f>ModelInput!AJ166</f>
        <v>0</v>
      </c>
      <c r="AK76" s="70">
        <f>ModelInput!AK166</f>
        <v>0</v>
      </c>
      <c r="AL76" s="70">
        <f>ModelInput!AL166</f>
        <v>0</v>
      </c>
      <c r="AM76" s="70">
        <f>ModelInput!AM166</f>
        <v>0</v>
      </c>
      <c r="AN76" s="70">
        <f>ModelInput!AN166</f>
        <v>0</v>
      </c>
      <c r="AO76" s="70">
        <f>ModelInput!AO166</f>
        <v>0</v>
      </c>
      <c r="AP76" s="70">
        <f>ModelInput!AP166</f>
        <v>0</v>
      </c>
      <c r="AQ76" s="70">
        <f>ModelInput!AQ166</f>
        <v>0</v>
      </c>
      <c r="AR76" s="70">
        <f>ModelInput!AR166</f>
        <v>0</v>
      </c>
      <c r="AS76" s="70">
        <f>ModelInput!AS166</f>
        <v>0</v>
      </c>
      <c r="AT76" s="70">
        <f>ModelInput!AT166</f>
        <v>0</v>
      </c>
      <c r="AU76" s="70">
        <f>ModelInput!AU166</f>
        <v>0</v>
      </c>
      <c r="AV76" s="70">
        <f>ModelInput!AV166</f>
        <v>0</v>
      </c>
      <c r="AW76" s="70">
        <f>ModelInput!AW166</f>
        <v>0</v>
      </c>
      <c r="AX76" s="70">
        <f>ModelInput!AX166</f>
        <v>0</v>
      </c>
      <c r="AY76" s="70">
        <f>ModelInput!AY166</f>
        <v>0</v>
      </c>
      <c r="AZ76" s="70">
        <f>ModelInput!AZ166</f>
        <v>0</v>
      </c>
      <c r="BA76" s="70">
        <f>ModelInput!BA166</f>
        <v>0</v>
      </c>
      <c r="BB76" s="70">
        <f>ModelInput!BB166</f>
        <v>0</v>
      </c>
      <c r="BC76" s="70">
        <f>ModelInput!BC166</f>
        <v>0</v>
      </c>
      <c r="BD76" s="70">
        <f>ModelInput!BD166</f>
        <v>0</v>
      </c>
      <c r="BE76" s="70">
        <f>ModelInput!BE166</f>
        <v>0</v>
      </c>
      <c r="BF76" s="70">
        <f>ModelInput!BF166</f>
        <v>0</v>
      </c>
      <c r="BG76" s="70">
        <f>ModelInput!BG166</f>
        <v>0</v>
      </c>
      <c r="BH76" s="70">
        <f>ModelInput!BH166</f>
        <v>0</v>
      </c>
      <c r="BI76" s="6"/>
      <c r="BJ76" s="6"/>
      <c r="BK76" s="6"/>
    </row>
    <row r="77" spans="2:103" ht="15.4">
      <c r="J77" s="4"/>
      <c r="K77" s="9"/>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c r="AT77" s="66"/>
      <c r="AU77" s="66"/>
      <c r="AV77" s="66"/>
      <c r="AW77" s="66"/>
      <c r="AX77" s="66"/>
      <c r="AY77" s="66"/>
      <c r="AZ77" s="66"/>
      <c r="BA77" s="66"/>
      <c r="BB77" s="66"/>
      <c r="BC77" s="66"/>
      <c r="BD77" s="66"/>
      <c r="BE77" s="66"/>
      <c r="BF77" s="66"/>
      <c r="BG77" s="66"/>
      <c r="BH77" s="66"/>
      <c r="BI77" s="6"/>
      <c r="BJ77" s="6"/>
      <c r="BK77" s="6"/>
    </row>
    <row r="78" spans="2:103" ht="15.4">
      <c r="E78" s="4" t="s">
        <v>557</v>
      </c>
      <c r="G78" s="4" t="s">
        <v>260</v>
      </c>
      <c r="J78" s="4"/>
      <c r="K78" s="9"/>
      <c r="L78" s="105">
        <f>L74*(1-L76)</f>
        <v>0</v>
      </c>
      <c r="M78" s="105">
        <f t="shared" ref="M78:N78" ca="1" si="59">M74*(1-M76)</f>
        <v>0</v>
      </c>
      <c r="N78" s="105">
        <f t="shared" ca="1" si="59"/>
        <v>0</v>
      </c>
      <c r="O78" s="105">
        <f ca="1">O74*(1-O76)</f>
        <v>0</v>
      </c>
      <c r="P78" s="105">
        <f t="shared" ref="P78" ca="1" si="60">P74*(1-P76)</f>
        <v>0</v>
      </c>
      <c r="Q78" s="105" t="e">
        <f ca="1">Q74*(1-Q76)</f>
        <v>#DIV/0!</v>
      </c>
      <c r="R78" s="105" t="e">
        <f t="shared" ref="R78:BH78" ca="1" si="61">R74*(1-R76)</f>
        <v>#DIV/0!</v>
      </c>
      <c r="S78" s="105" t="e">
        <f t="shared" ca="1" si="61"/>
        <v>#DIV/0!</v>
      </c>
      <c r="T78" s="105" t="e">
        <f t="shared" ref="T78" ca="1" si="62">T74*(1-T76)</f>
        <v>#DIV/0!</v>
      </c>
      <c r="U78" s="105" t="e">
        <f t="shared" ca="1" si="61"/>
        <v>#DIV/0!</v>
      </c>
      <c r="V78" s="105" t="e">
        <f t="shared" ca="1" si="61"/>
        <v>#DIV/0!</v>
      </c>
      <c r="W78" s="105" t="e">
        <f t="shared" ca="1" si="61"/>
        <v>#DIV/0!</v>
      </c>
      <c r="X78" s="105" t="e">
        <f t="shared" ca="1" si="61"/>
        <v>#DIV/0!</v>
      </c>
      <c r="Y78" s="105" t="e">
        <f t="shared" ca="1" si="61"/>
        <v>#DIV/0!</v>
      </c>
      <c r="Z78" s="105" t="e">
        <f t="shared" ca="1" si="61"/>
        <v>#DIV/0!</v>
      </c>
      <c r="AA78" s="105" t="e">
        <f t="shared" ca="1" si="61"/>
        <v>#DIV/0!</v>
      </c>
      <c r="AB78" s="105" t="e">
        <f t="shared" ca="1" si="61"/>
        <v>#DIV/0!</v>
      </c>
      <c r="AC78" s="105" t="e">
        <f t="shared" ca="1" si="61"/>
        <v>#DIV/0!</v>
      </c>
      <c r="AD78" s="105" t="e">
        <f t="shared" ca="1" si="61"/>
        <v>#DIV/0!</v>
      </c>
      <c r="AE78" s="105" t="e">
        <f t="shared" ca="1" si="61"/>
        <v>#DIV/0!</v>
      </c>
      <c r="AF78" s="105" t="e">
        <f t="shared" ca="1" si="61"/>
        <v>#DIV/0!</v>
      </c>
      <c r="AG78" s="105" t="e">
        <f t="shared" ca="1" si="61"/>
        <v>#DIV/0!</v>
      </c>
      <c r="AH78" s="105" t="e">
        <f t="shared" ca="1" si="61"/>
        <v>#DIV/0!</v>
      </c>
      <c r="AI78" s="105" t="e">
        <f t="shared" ca="1" si="61"/>
        <v>#DIV/0!</v>
      </c>
      <c r="AJ78" s="105" t="e">
        <f t="shared" ca="1" si="61"/>
        <v>#DIV/0!</v>
      </c>
      <c r="AK78" s="105" t="e">
        <f t="shared" ca="1" si="61"/>
        <v>#DIV/0!</v>
      </c>
      <c r="AL78" s="105" t="e">
        <f t="shared" ca="1" si="61"/>
        <v>#DIV/0!</v>
      </c>
      <c r="AM78" s="105" t="e">
        <f t="shared" ca="1" si="61"/>
        <v>#DIV/0!</v>
      </c>
      <c r="AN78" s="105" t="e">
        <f t="shared" ca="1" si="61"/>
        <v>#DIV/0!</v>
      </c>
      <c r="AO78" s="105" t="e">
        <f t="shared" ca="1" si="61"/>
        <v>#DIV/0!</v>
      </c>
      <c r="AP78" s="105" t="e">
        <f t="shared" ca="1" si="61"/>
        <v>#DIV/0!</v>
      </c>
      <c r="AQ78" s="105" t="e">
        <f t="shared" ca="1" si="61"/>
        <v>#DIV/0!</v>
      </c>
      <c r="AR78" s="105" t="e">
        <f t="shared" ca="1" si="61"/>
        <v>#DIV/0!</v>
      </c>
      <c r="AS78" s="105" t="e">
        <f ca="1">AS74*(1-AS76)</f>
        <v>#DIV/0!</v>
      </c>
      <c r="AT78" s="105" t="e">
        <f t="shared" ca="1" si="61"/>
        <v>#DIV/0!</v>
      </c>
      <c r="AU78" s="105" t="e">
        <f t="shared" ca="1" si="61"/>
        <v>#DIV/0!</v>
      </c>
      <c r="AV78" s="105" t="e">
        <f t="shared" ca="1" si="61"/>
        <v>#DIV/0!</v>
      </c>
      <c r="AW78" s="105" t="e">
        <f t="shared" ca="1" si="61"/>
        <v>#DIV/0!</v>
      </c>
      <c r="AX78" s="105" t="e">
        <f t="shared" ca="1" si="61"/>
        <v>#DIV/0!</v>
      </c>
      <c r="AY78" s="105" t="e">
        <f t="shared" ca="1" si="61"/>
        <v>#DIV/0!</v>
      </c>
      <c r="AZ78" s="105" t="e">
        <f t="shared" ca="1" si="61"/>
        <v>#DIV/0!</v>
      </c>
      <c r="BA78" s="105" t="e">
        <f t="shared" ca="1" si="61"/>
        <v>#DIV/0!</v>
      </c>
      <c r="BB78" s="105" t="e">
        <f t="shared" ca="1" si="61"/>
        <v>#DIV/0!</v>
      </c>
      <c r="BC78" s="105" t="e">
        <f t="shared" ca="1" si="61"/>
        <v>#DIV/0!</v>
      </c>
      <c r="BD78" s="105" t="e">
        <f t="shared" ca="1" si="61"/>
        <v>#DIV/0!</v>
      </c>
      <c r="BE78" s="105" t="e">
        <f t="shared" ca="1" si="61"/>
        <v>#DIV/0!</v>
      </c>
      <c r="BF78" s="105" t="e">
        <f t="shared" ca="1" si="61"/>
        <v>#DIV/0!</v>
      </c>
      <c r="BG78" s="105" t="e">
        <f t="shared" ca="1" si="61"/>
        <v>#DIV/0!</v>
      </c>
      <c r="BH78" s="105" t="e">
        <f t="shared" ca="1" si="61"/>
        <v>#DIV/0!</v>
      </c>
      <c r="BI78" s="6"/>
      <c r="BJ78" s="6"/>
      <c r="BK78" s="6"/>
    </row>
    <row r="79" spans="2:103" ht="15.4">
      <c r="E79" s="4" t="s">
        <v>244</v>
      </c>
      <c r="G79" s="4" t="s">
        <v>260</v>
      </c>
      <c r="J79" s="4"/>
      <c r="K79" s="9"/>
      <c r="L79" s="105">
        <f>L74*L76</f>
        <v>0</v>
      </c>
      <c r="M79" s="105">
        <f t="shared" ref="M79:BH79" ca="1" si="63">M74*M76</f>
        <v>0</v>
      </c>
      <c r="N79" s="105">
        <f t="shared" ca="1" si="63"/>
        <v>0</v>
      </c>
      <c r="O79" s="105">
        <f ca="1">O74*O76</f>
        <v>0</v>
      </c>
      <c r="P79" s="105">
        <f t="shared" ref="P79" ca="1" si="64">P74*P76</f>
        <v>0</v>
      </c>
      <c r="Q79" s="105" t="e">
        <f ca="1">Q74*Q76</f>
        <v>#DIV/0!</v>
      </c>
      <c r="R79" s="105" t="e">
        <f t="shared" ca="1" si="63"/>
        <v>#DIV/0!</v>
      </c>
      <c r="S79" s="105" t="e">
        <f t="shared" ca="1" si="63"/>
        <v>#DIV/0!</v>
      </c>
      <c r="T79" s="105" t="e">
        <f t="shared" ref="T79" ca="1" si="65">T74*T76</f>
        <v>#DIV/0!</v>
      </c>
      <c r="U79" s="105" t="e">
        <f t="shared" ca="1" si="63"/>
        <v>#DIV/0!</v>
      </c>
      <c r="V79" s="105" t="e">
        <f t="shared" ca="1" si="63"/>
        <v>#DIV/0!</v>
      </c>
      <c r="W79" s="105" t="e">
        <f t="shared" ca="1" si="63"/>
        <v>#DIV/0!</v>
      </c>
      <c r="X79" s="105" t="e">
        <f t="shared" ca="1" si="63"/>
        <v>#DIV/0!</v>
      </c>
      <c r="Y79" s="105" t="e">
        <f t="shared" ca="1" si="63"/>
        <v>#DIV/0!</v>
      </c>
      <c r="Z79" s="105" t="e">
        <f t="shared" ca="1" si="63"/>
        <v>#DIV/0!</v>
      </c>
      <c r="AA79" s="105" t="e">
        <f t="shared" ca="1" si="63"/>
        <v>#DIV/0!</v>
      </c>
      <c r="AB79" s="105" t="e">
        <f t="shared" ca="1" si="63"/>
        <v>#DIV/0!</v>
      </c>
      <c r="AC79" s="105" t="e">
        <f t="shared" ca="1" si="63"/>
        <v>#DIV/0!</v>
      </c>
      <c r="AD79" s="105" t="e">
        <f t="shared" ca="1" si="63"/>
        <v>#DIV/0!</v>
      </c>
      <c r="AE79" s="105" t="e">
        <f t="shared" ca="1" si="63"/>
        <v>#DIV/0!</v>
      </c>
      <c r="AF79" s="105" t="e">
        <f t="shared" ca="1" si="63"/>
        <v>#DIV/0!</v>
      </c>
      <c r="AG79" s="105" t="e">
        <f t="shared" ca="1" si="63"/>
        <v>#DIV/0!</v>
      </c>
      <c r="AH79" s="105" t="e">
        <f t="shared" ca="1" si="63"/>
        <v>#DIV/0!</v>
      </c>
      <c r="AI79" s="105" t="e">
        <f t="shared" ca="1" si="63"/>
        <v>#DIV/0!</v>
      </c>
      <c r="AJ79" s="105" t="e">
        <f t="shared" ca="1" si="63"/>
        <v>#DIV/0!</v>
      </c>
      <c r="AK79" s="105" t="e">
        <f t="shared" ca="1" si="63"/>
        <v>#DIV/0!</v>
      </c>
      <c r="AL79" s="105" t="e">
        <f t="shared" ca="1" si="63"/>
        <v>#DIV/0!</v>
      </c>
      <c r="AM79" s="105" t="e">
        <f t="shared" ca="1" si="63"/>
        <v>#DIV/0!</v>
      </c>
      <c r="AN79" s="105" t="e">
        <f t="shared" ca="1" si="63"/>
        <v>#DIV/0!</v>
      </c>
      <c r="AO79" s="105" t="e">
        <f t="shared" ca="1" si="63"/>
        <v>#DIV/0!</v>
      </c>
      <c r="AP79" s="105" t="e">
        <f t="shared" ca="1" si="63"/>
        <v>#DIV/0!</v>
      </c>
      <c r="AQ79" s="105" t="e">
        <f t="shared" ca="1" si="63"/>
        <v>#DIV/0!</v>
      </c>
      <c r="AR79" s="105" t="e">
        <f t="shared" ca="1" si="63"/>
        <v>#DIV/0!</v>
      </c>
      <c r="AS79" s="105" t="e">
        <f t="shared" ca="1" si="63"/>
        <v>#DIV/0!</v>
      </c>
      <c r="AT79" s="105" t="e">
        <f t="shared" ca="1" si="63"/>
        <v>#DIV/0!</v>
      </c>
      <c r="AU79" s="105" t="e">
        <f t="shared" ca="1" si="63"/>
        <v>#DIV/0!</v>
      </c>
      <c r="AV79" s="105" t="e">
        <f t="shared" ca="1" si="63"/>
        <v>#DIV/0!</v>
      </c>
      <c r="AW79" s="105" t="e">
        <f t="shared" ca="1" si="63"/>
        <v>#DIV/0!</v>
      </c>
      <c r="AX79" s="105" t="e">
        <f t="shared" ca="1" si="63"/>
        <v>#DIV/0!</v>
      </c>
      <c r="AY79" s="105" t="e">
        <f t="shared" ca="1" si="63"/>
        <v>#DIV/0!</v>
      </c>
      <c r="AZ79" s="105" t="e">
        <f t="shared" ca="1" si="63"/>
        <v>#DIV/0!</v>
      </c>
      <c r="BA79" s="105" t="e">
        <f t="shared" ca="1" si="63"/>
        <v>#DIV/0!</v>
      </c>
      <c r="BB79" s="105" t="e">
        <f t="shared" ca="1" si="63"/>
        <v>#DIV/0!</v>
      </c>
      <c r="BC79" s="105" t="e">
        <f t="shared" ca="1" si="63"/>
        <v>#DIV/0!</v>
      </c>
      <c r="BD79" s="105" t="e">
        <f t="shared" ca="1" si="63"/>
        <v>#DIV/0!</v>
      </c>
      <c r="BE79" s="105" t="e">
        <f t="shared" ca="1" si="63"/>
        <v>#DIV/0!</v>
      </c>
      <c r="BF79" s="105" t="e">
        <f t="shared" ca="1" si="63"/>
        <v>#DIV/0!</v>
      </c>
      <c r="BG79" s="105" t="e">
        <f t="shared" ca="1" si="63"/>
        <v>#DIV/0!</v>
      </c>
      <c r="BH79" s="105" t="e">
        <f t="shared" ca="1" si="63"/>
        <v>#DIV/0!</v>
      </c>
      <c r="BI79" s="6"/>
      <c r="BJ79" s="6"/>
      <c r="BK79" s="6"/>
    </row>
    <row r="80" spans="2:103" ht="15.4">
      <c r="J80" s="4"/>
      <c r="K80" s="9"/>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c r="AT80" s="66"/>
      <c r="AU80" s="66"/>
      <c r="AV80" s="66"/>
      <c r="AW80" s="66"/>
      <c r="AX80" s="66"/>
      <c r="AY80" s="66"/>
      <c r="AZ80" s="66"/>
      <c r="BA80" s="66"/>
      <c r="BB80" s="66"/>
      <c r="BC80" s="66"/>
      <c r="BD80" s="66"/>
      <c r="BE80" s="66"/>
      <c r="BF80" s="66"/>
      <c r="BG80" s="66"/>
      <c r="BH80" s="66"/>
      <c r="BI80" s="6"/>
      <c r="BJ80" s="6"/>
      <c r="BK80" s="6"/>
    </row>
    <row r="81" spans="2:103" ht="15.4">
      <c r="B81" s="24"/>
      <c r="C81" s="73">
        <f>MAX($B$5:C80)+0.1</f>
        <v>3.2</v>
      </c>
      <c r="D81" s="37" t="s">
        <v>558</v>
      </c>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5"/>
    </row>
    <row r="82" spans="2:103" ht="15.4">
      <c r="C82" s="68" t="s">
        <v>559</v>
      </c>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row>
    <row r="83" spans="2:103" ht="15.4">
      <c r="E83" s="4" t="s">
        <v>560</v>
      </c>
      <c r="G83" s="4" t="s">
        <v>78</v>
      </c>
      <c r="J83" s="4"/>
      <c r="K83" s="9"/>
      <c r="L83" s="22">
        <f ca="1">(ModelInput!L121*ModelInput!L115)+(ModelInput!L140*ModelInput!L134)+(ModelInput!L155*ModelInput!L153)</f>
        <v>0</v>
      </c>
      <c r="M83" s="22">
        <f ca="1">(ModelInput!M121*ModelInput!M115)+(ModelInput!M140*ModelInput!M134)+(ModelInput!M155*ModelInput!M153)</f>
        <v>0</v>
      </c>
      <c r="N83" s="22">
        <f ca="1">(ModelInput!N121*ModelInput!N115)+(ModelInput!N140*ModelInput!N134)+(ModelInput!N155*ModelInput!N153)</f>
        <v>0</v>
      </c>
      <c r="O83" s="22">
        <f ca="1">(ModelInput!O121*ModelInput!O115)+(ModelInput!O140*ModelInput!O134)+(ModelInput!O155*ModelInput!O153)</f>
        <v>0</v>
      </c>
      <c r="P83" s="22">
        <f ca="1">(ModelInput!P121*ModelInput!P115)+(ModelInput!P140*ModelInput!P134)+(ModelInput!P155*ModelInput!P153)</f>
        <v>0</v>
      </c>
      <c r="Q83" s="22">
        <f ca="1">(ModelInput!Q121*ModelInput!Q115)+(ModelInput!Q140*ModelInput!Q134)+(ModelInput!Q155*ModelInput!Q153)</f>
        <v>0</v>
      </c>
      <c r="R83" s="22">
        <f ca="1">(ModelInput!R121*ModelInput!R115)+(ModelInput!R140*ModelInput!R134)+(ModelInput!R155*ModelInput!R153)</f>
        <v>0</v>
      </c>
      <c r="S83" s="22">
        <f ca="1">(ModelInput!S121*ModelInput!S115)+(ModelInput!S140*ModelInput!S134)+(ModelInput!S155*ModelInput!S153)</f>
        <v>0</v>
      </c>
      <c r="T83" s="22">
        <f ca="1">(ModelInput!T121*ModelInput!T115)+(ModelInput!T140*ModelInput!T134)+(ModelInput!T155*ModelInput!T153)</f>
        <v>0</v>
      </c>
      <c r="U83" s="22">
        <f ca="1">(ModelInput!U121*ModelInput!U115)+(ModelInput!U140*ModelInput!U134)+(ModelInput!U155*ModelInput!U153)</f>
        <v>0</v>
      </c>
      <c r="V83" s="22">
        <f ca="1">(ModelInput!V121*ModelInput!V115)+(ModelInput!V140*ModelInput!V134)+(ModelInput!V155*ModelInput!V153)</f>
        <v>0</v>
      </c>
      <c r="W83" s="22">
        <f ca="1">(ModelInput!W121*ModelInput!W115)+(ModelInput!W140*ModelInput!W134)+(ModelInput!W155*ModelInput!W153)</f>
        <v>0</v>
      </c>
      <c r="X83" s="22">
        <f ca="1">(ModelInput!X121*ModelInput!X115)+(ModelInput!X140*ModelInput!X134)+(ModelInput!X155*ModelInput!X153)</f>
        <v>0</v>
      </c>
      <c r="Y83" s="22">
        <f ca="1">(ModelInput!Y121*ModelInput!Y115)+(ModelInput!Y140*ModelInput!Y134)+(ModelInput!Y155*ModelInput!Y153)</f>
        <v>0</v>
      </c>
      <c r="Z83" s="22">
        <f ca="1">(ModelInput!Z121*ModelInput!Z115)+(ModelInput!Z140*ModelInput!Z134)+(ModelInput!Z155*ModelInput!Z153)</f>
        <v>0</v>
      </c>
      <c r="AA83" s="22">
        <f ca="1">(ModelInput!AA121*ModelInput!AA115)+(ModelInput!AA140*ModelInput!AA134)+(ModelInput!AA155*ModelInput!AA153)</f>
        <v>0</v>
      </c>
      <c r="AB83" s="22">
        <f ca="1">(ModelInput!AB121*ModelInput!AB115)+(ModelInput!AB140*ModelInput!AB134)+(ModelInput!AB155*ModelInput!AB153)</f>
        <v>0</v>
      </c>
      <c r="AC83" s="22">
        <f ca="1">(ModelInput!AC121*ModelInput!AC115)+(ModelInput!AC140*ModelInput!AC134)+(ModelInput!AC155*ModelInput!AC153)</f>
        <v>0</v>
      </c>
      <c r="AD83" s="22">
        <f ca="1">(ModelInput!AD121*ModelInput!AD115)+(ModelInput!AD140*ModelInput!AD134)+(ModelInput!AD155*ModelInput!AD153)</f>
        <v>0</v>
      </c>
      <c r="AE83" s="22">
        <f ca="1">(ModelInput!AE121*ModelInput!AE115)+(ModelInput!AE140*ModelInput!AE134)+(ModelInput!AE155*ModelInput!AE153)</f>
        <v>0</v>
      </c>
      <c r="AF83" s="22">
        <f ca="1">(ModelInput!AF121*ModelInput!AF115)+(ModelInput!AF140*ModelInput!AF134)+(ModelInput!AF155*ModelInput!AF153)</f>
        <v>0</v>
      </c>
      <c r="AG83" s="22">
        <f ca="1">(ModelInput!AG121*ModelInput!AG115)+(ModelInput!AG140*ModelInput!AG134)+(ModelInput!AG155*ModelInput!AG153)</f>
        <v>0</v>
      </c>
      <c r="AH83" s="22">
        <f ca="1">(ModelInput!AH121*ModelInput!AH115)+(ModelInput!AH140*ModelInput!AH134)+(ModelInput!AH155*ModelInput!AH153)</f>
        <v>0</v>
      </c>
      <c r="AI83" s="22">
        <f ca="1">(ModelInput!AI121*ModelInput!AI115)+(ModelInput!AI140*ModelInput!AI134)+(ModelInput!AI155*ModelInput!AI153)</f>
        <v>0</v>
      </c>
      <c r="AJ83" s="22">
        <f ca="1">(ModelInput!AJ121*ModelInput!AJ115)+(ModelInput!AJ140*ModelInput!AJ134)+(ModelInput!AJ155*ModelInput!AJ153)</f>
        <v>0</v>
      </c>
      <c r="AK83" s="22">
        <f ca="1">(ModelInput!AK121*ModelInput!AK115)+(ModelInput!AK140*ModelInput!AK134)+(ModelInput!AK155*ModelInput!AK153)</f>
        <v>0</v>
      </c>
      <c r="AL83" s="22">
        <f ca="1">(ModelInput!AL121*ModelInput!AL115)+(ModelInput!AL140*ModelInput!AL134)+(ModelInput!AL155*ModelInput!AL153)</f>
        <v>0</v>
      </c>
      <c r="AM83" s="22">
        <f ca="1">(ModelInput!AM121*ModelInput!AM115)+(ModelInput!AM140*ModelInput!AM134)+(ModelInput!AM155*ModelInput!AM153)</f>
        <v>0</v>
      </c>
      <c r="AN83" s="22">
        <f ca="1">(ModelInput!AN121*ModelInput!AN115)+(ModelInput!AN140*ModelInput!AN134)+(ModelInput!AN155*ModelInput!AN153)</f>
        <v>0</v>
      </c>
      <c r="AO83" s="22">
        <f ca="1">(ModelInput!AO121*ModelInput!AO115)+(ModelInput!AO140*ModelInput!AO134)+(ModelInput!AO155*ModelInput!AO153)</f>
        <v>0</v>
      </c>
      <c r="AP83" s="22">
        <f ca="1">(ModelInput!AP121*ModelInput!AP115)+(ModelInput!AP140*ModelInput!AP134)+(ModelInput!AP155*ModelInput!AP153)</f>
        <v>0</v>
      </c>
      <c r="AQ83" s="22">
        <f ca="1">(ModelInput!AQ121*ModelInput!AQ115)+(ModelInput!AQ140*ModelInput!AQ134)+(ModelInput!AQ155*ModelInput!AQ153)</f>
        <v>0</v>
      </c>
      <c r="AR83" s="22">
        <f ca="1">(ModelInput!AR121*ModelInput!AR115)+(ModelInput!AR140*ModelInput!AR134)+(ModelInput!AR155*ModelInput!AR153)</f>
        <v>0</v>
      </c>
      <c r="AS83" s="22">
        <f ca="1">(ModelInput!AS121*ModelInput!AS115)+(ModelInput!AS140*ModelInput!AS134)+(ModelInput!AS155*ModelInput!AS153)</f>
        <v>0</v>
      </c>
      <c r="AT83" s="22">
        <f ca="1">(ModelInput!AT121*ModelInput!AT115)+(ModelInput!AT140*ModelInput!AT134)+(ModelInput!AT155*ModelInput!AT153)</f>
        <v>0</v>
      </c>
      <c r="AU83" s="22">
        <f ca="1">(ModelInput!AU121*ModelInput!AU115)+(ModelInput!AU140*ModelInput!AU134)+(ModelInput!AU155*ModelInput!AU153)</f>
        <v>0</v>
      </c>
      <c r="AV83" s="22">
        <f ca="1">(ModelInput!AV121*ModelInput!AV115)+(ModelInput!AV140*ModelInput!AV134)+(ModelInput!AV155*ModelInput!AV153)</f>
        <v>0</v>
      </c>
      <c r="AW83" s="22">
        <f ca="1">(ModelInput!AW121*ModelInput!AW115)+(ModelInput!AW140*ModelInput!AW134)+(ModelInput!AW155*ModelInput!AW153)</f>
        <v>0</v>
      </c>
      <c r="AX83" s="22">
        <f ca="1">(ModelInput!AX121*ModelInput!AX115)+(ModelInput!AX140*ModelInput!AX134)+(ModelInput!AX155*ModelInput!AX153)</f>
        <v>0</v>
      </c>
      <c r="AY83" s="22">
        <f ca="1">(ModelInput!AY121*ModelInput!AY115)+(ModelInput!AY140*ModelInput!AY134)+(ModelInput!AY155*ModelInput!AY153)</f>
        <v>0</v>
      </c>
      <c r="AZ83" s="22">
        <f ca="1">(ModelInput!AZ121*ModelInput!AZ115)+(ModelInput!AZ140*ModelInput!AZ134)+(ModelInput!AZ155*ModelInput!AZ153)</f>
        <v>0</v>
      </c>
      <c r="BA83" s="22">
        <f ca="1">(ModelInput!BA121*ModelInput!BA115)+(ModelInput!BA140*ModelInput!BA134)+(ModelInput!BA155*ModelInput!BA153)</f>
        <v>0</v>
      </c>
      <c r="BB83" s="22">
        <f ca="1">(ModelInput!BB121*ModelInput!BB115)+(ModelInput!BB140*ModelInput!BB134)+(ModelInput!BB155*ModelInput!BB153)</f>
        <v>0</v>
      </c>
      <c r="BC83" s="22">
        <f ca="1">(ModelInput!BC121*ModelInput!BC115)+(ModelInput!BC140*ModelInput!BC134)+(ModelInput!BC155*ModelInput!BC153)</f>
        <v>0</v>
      </c>
      <c r="BD83" s="22">
        <f ca="1">(ModelInput!BD121*ModelInput!BD115)+(ModelInput!BD140*ModelInput!BD134)+(ModelInput!BD155*ModelInput!BD153)</f>
        <v>0</v>
      </c>
      <c r="BE83" s="22">
        <f ca="1">(ModelInput!BE121*ModelInput!BE115)+(ModelInput!BE140*ModelInput!BE134)+(ModelInput!BE155*ModelInput!BE153)</f>
        <v>0</v>
      </c>
      <c r="BF83" s="22">
        <f ca="1">(ModelInput!BF121*ModelInput!BF115)+(ModelInput!BF140*ModelInput!BF134)+(ModelInput!BF155*ModelInput!BF153)</f>
        <v>0</v>
      </c>
      <c r="BG83" s="22">
        <f ca="1">(ModelInput!BG121*ModelInput!BG115)+(ModelInput!BG140*ModelInput!BG134)+(ModelInput!BG155*ModelInput!BG153)</f>
        <v>0</v>
      </c>
      <c r="BH83" s="22">
        <f ca="1">(ModelInput!BH121*ModelInput!BH115)+(ModelInput!BH140*ModelInput!BH134)+(ModelInput!BH155*ModelInput!BH153)</f>
        <v>0</v>
      </c>
      <c r="BI83" s="6"/>
      <c r="BJ83" s="6"/>
      <c r="BK83" s="6"/>
    </row>
    <row r="84" spans="2:103" ht="15.4">
      <c r="E84" s="4" t="s">
        <v>561</v>
      </c>
      <c r="G84" s="4" t="s">
        <v>91</v>
      </c>
      <c r="J84" s="4"/>
      <c r="K84" s="9"/>
      <c r="L84" s="22">
        <f>ModelInput!L37</f>
        <v>0.02</v>
      </c>
      <c r="M84" s="22">
        <f>ModelInput!M37</f>
        <v>0.02</v>
      </c>
      <c r="N84" s="22">
        <f>ModelInput!N37</f>
        <v>0.02</v>
      </c>
      <c r="O84" s="22">
        <f>ModelInput!O37</f>
        <v>0.02</v>
      </c>
      <c r="P84" s="22">
        <f>ModelInput!P37</f>
        <v>0.02</v>
      </c>
      <c r="Q84" s="22">
        <f>ModelInput!Q37</f>
        <v>0.02</v>
      </c>
      <c r="R84" s="22">
        <f>ModelInput!R37</f>
        <v>0.02</v>
      </c>
      <c r="S84" s="22">
        <f>ModelInput!S37</f>
        <v>0.02</v>
      </c>
      <c r="T84" s="22">
        <f>ModelInput!T37</f>
        <v>0.02</v>
      </c>
      <c r="U84" s="22">
        <f>ModelInput!U37</f>
        <v>0.02</v>
      </c>
      <c r="V84" s="22">
        <f>ModelInput!V37</f>
        <v>0.02</v>
      </c>
      <c r="W84" s="22">
        <f>ModelInput!W37</f>
        <v>0.02</v>
      </c>
      <c r="X84" s="22">
        <f>ModelInput!X37</f>
        <v>0.02</v>
      </c>
      <c r="Y84" s="22">
        <f>ModelInput!Y37</f>
        <v>0.02</v>
      </c>
      <c r="Z84" s="22">
        <f>ModelInput!Z37</f>
        <v>0.02</v>
      </c>
      <c r="AA84" s="22">
        <f>ModelInput!AA37</f>
        <v>0.02</v>
      </c>
      <c r="AB84" s="22">
        <f>ModelInput!AB37</f>
        <v>0.02</v>
      </c>
      <c r="AC84" s="22">
        <f>ModelInput!AC37</f>
        <v>0.02</v>
      </c>
      <c r="AD84" s="22">
        <f>ModelInput!AD37</f>
        <v>0.02</v>
      </c>
      <c r="AE84" s="22">
        <f>ModelInput!AE37</f>
        <v>0.02</v>
      </c>
      <c r="AF84" s="22">
        <f>ModelInput!AF37</f>
        <v>0.02</v>
      </c>
      <c r="AG84" s="22">
        <f>ModelInput!AG37</f>
        <v>0.02</v>
      </c>
      <c r="AH84" s="22">
        <f>ModelInput!AH37</f>
        <v>0.02</v>
      </c>
      <c r="AI84" s="22">
        <f>ModelInput!AI37</f>
        <v>0.02</v>
      </c>
      <c r="AJ84" s="22">
        <f>ModelInput!AJ37</f>
        <v>0.02</v>
      </c>
      <c r="AK84" s="22">
        <f>ModelInput!AK37</f>
        <v>0.02</v>
      </c>
      <c r="AL84" s="22">
        <f>ModelInput!AL37</f>
        <v>0.02</v>
      </c>
      <c r="AM84" s="22">
        <f>ModelInput!AM37</f>
        <v>0.02</v>
      </c>
      <c r="AN84" s="22">
        <f>ModelInput!AN37</f>
        <v>0.02</v>
      </c>
      <c r="AO84" s="22">
        <f>ModelInput!AO37</f>
        <v>0.02</v>
      </c>
      <c r="AP84" s="22">
        <f>ModelInput!AP37</f>
        <v>0.02</v>
      </c>
      <c r="AQ84" s="22">
        <f>ModelInput!AQ37</f>
        <v>0.02</v>
      </c>
      <c r="AR84" s="22">
        <f>ModelInput!AR37</f>
        <v>0.02</v>
      </c>
      <c r="AS84" s="22">
        <f>ModelInput!AS37</f>
        <v>0.02</v>
      </c>
      <c r="AT84" s="22">
        <f>ModelInput!AT37</f>
        <v>0.02</v>
      </c>
      <c r="AU84" s="22">
        <f>ModelInput!AU37</f>
        <v>0.02</v>
      </c>
      <c r="AV84" s="22">
        <f>ModelInput!AV37</f>
        <v>0.02</v>
      </c>
      <c r="AW84" s="22">
        <f>ModelInput!AW37</f>
        <v>0.02</v>
      </c>
      <c r="AX84" s="22">
        <f>ModelInput!AX37</f>
        <v>0.02</v>
      </c>
      <c r="AY84" s="22">
        <f>ModelInput!AY37</f>
        <v>0.02</v>
      </c>
      <c r="AZ84" s="22">
        <f>ModelInput!AZ37</f>
        <v>0.02</v>
      </c>
      <c r="BA84" s="22">
        <f>ModelInput!BA37</f>
        <v>0.02</v>
      </c>
      <c r="BB84" s="22">
        <f>ModelInput!BB37</f>
        <v>0.02</v>
      </c>
      <c r="BC84" s="22">
        <f>ModelInput!BC37</f>
        <v>0.02</v>
      </c>
      <c r="BD84" s="22">
        <f>ModelInput!BD37</f>
        <v>0.02</v>
      </c>
      <c r="BE84" s="22">
        <f>ModelInput!BE37</f>
        <v>0.02</v>
      </c>
      <c r="BF84" s="22">
        <f>ModelInput!BF37</f>
        <v>0.02</v>
      </c>
      <c r="BG84" s="22">
        <f>ModelInput!BG37</f>
        <v>0.02</v>
      </c>
      <c r="BH84" s="22">
        <f>ModelInput!BH37</f>
        <v>0.02</v>
      </c>
      <c r="BI84" s="6"/>
      <c r="BJ84" s="6"/>
      <c r="BK84" s="6"/>
    </row>
    <row r="85" spans="2:103" ht="15.4">
      <c r="E85" s="4" t="s">
        <v>562</v>
      </c>
      <c r="G85" s="4" t="s">
        <v>563</v>
      </c>
      <c r="J85" s="4"/>
      <c r="K85" s="9"/>
      <c r="L85" s="21">
        <f ca="1">(1+L83)*(1+L84)-1</f>
        <v>2.0000000000000018E-2</v>
      </c>
      <c r="M85" s="21">
        <f t="shared" ref="M85:BH85" ca="1" si="66">(1+M83)*(1+M84)-1</f>
        <v>2.0000000000000018E-2</v>
      </c>
      <c r="N85" s="21">
        <f t="shared" ca="1" si="66"/>
        <v>2.0000000000000018E-2</v>
      </c>
      <c r="O85" s="21">
        <f ca="1">(1+O83)*(1+O84)-1</f>
        <v>2.0000000000000018E-2</v>
      </c>
      <c r="P85" s="21">
        <f t="shared" ref="P85:Q85" ca="1" si="67">(1+P83)*(1+P84)-1</f>
        <v>2.0000000000000018E-2</v>
      </c>
      <c r="Q85" s="21">
        <f t="shared" ca="1" si="67"/>
        <v>2.0000000000000018E-2</v>
      </c>
      <c r="R85" s="21">
        <f ca="1">(1+R83)*(1+R84)-1</f>
        <v>2.0000000000000018E-2</v>
      </c>
      <c r="S85" s="21">
        <f t="shared" ca="1" si="66"/>
        <v>2.0000000000000018E-2</v>
      </c>
      <c r="T85" s="21">
        <f t="shared" ref="T85" ca="1" si="68">(1+T83)*(1+T84)-1</f>
        <v>2.0000000000000018E-2</v>
      </c>
      <c r="U85" s="21">
        <f t="shared" ca="1" si="66"/>
        <v>2.0000000000000018E-2</v>
      </c>
      <c r="V85" s="21">
        <f t="shared" ca="1" si="66"/>
        <v>2.0000000000000018E-2</v>
      </c>
      <c r="W85" s="21">
        <f t="shared" ca="1" si="66"/>
        <v>2.0000000000000018E-2</v>
      </c>
      <c r="X85" s="21">
        <f t="shared" ca="1" si="66"/>
        <v>2.0000000000000018E-2</v>
      </c>
      <c r="Y85" s="21">
        <f t="shared" ca="1" si="66"/>
        <v>2.0000000000000018E-2</v>
      </c>
      <c r="Z85" s="21">
        <f t="shared" ca="1" si="66"/>
        <v>2.0000000000000018E-2</v>
      </c>
      <c r="AA85" s="21">
        <f t="shared" ca="1" si="66"/>
        <v>2.0000000000000018E-2</v>
      </c>
      <c r="AB85" s="21">
        <f t="shared" ca="1" si="66"/>
        <v>2.0000000000000018E-2</v>
      </c>
      <c r="AC85" s="21">
        <f t="shared" ca="1" si="66"/>
        <v>2.0000000000000018E-2</v>
      </c>
      <c r="AD85" s="21">
        <f t="shared" ca="1" si="66"/>
        <v>2.0000000000000018E-2</v>
      </c>
      <c r="AE85" s="21">
        <f t="shared" ca="1" si="66"/>
        <v>2.0000000000000018E-2</v>
      </c>
      <c r="AF85" s="21">
        <f t="shared" ca="1" si="66"/>
        <v>2.0000000000000018E-2</v>
      </c>
      <c r="AG85" s="21">
        <f t="shared" ca="1" si="66"/>
        <v>2.0000000000000018E-2</v>
      </c>
      <c r="AH85" s="21">
        <f t="shared" ca="1" si="66"/>
        <v>2.0000000000000018E-2</v>
      </c>
      <c r="AI85" s="21">
        <f t="shared" ca="1" si="66"/>
        <v>2.0000000000000018E-2</v>
      </c>
      <c r="AJ85" s="21">
        <f t="shared" ca="1" si="66"/>
        <v>2.0000000000000018E-2</v>
      </c>
      <c r="AK85" s="21">
        <f t="shared" ca="1" si="66"/>
        <v>2.0000000000000018E-2</v>
      </c>
      <c r="AL85" s="21">
        <f t="shared" ca="1" si="66"/>
        <v>2.0000000000000018E-2</v>
      </c>
      <c r="AM85" s="21">
        <f t="shared" ca="1" si="66"/>
        <v>2.0000000000000018E-2</v>
      </c>
      <c r="AN85" s="21">
        <f t="shared" ca="1" si="66"/>
        <v>2.0000000000000018E-2</v>
      </c>
      <c r="AO85" s="21">
        <f t="shared" ca="1" si="66"/>
        <v>2.0000000000000018E-2</v>
      </c>
      <c r="AP85" s="21">
        <f t="shared" ca="1" si="66"/>
        <v>2.0000000000000018E-2</v>
      </c>
      <c r="AQ85" s="21">
        <f t="shared" ca="1" si="66"/>
        <v>2.0000000000000018E-2</v>
      </c>
      <c r="AR85" s="21">
        <f t="shared" ca="1" si="66"/>
        <v>2.0000000000000018E-2</v>
      </c>
      <c r="AS85" s="21">
        <f t="shared" ca="1" si="66"/>
        <v>2.0000000000000018E-2</v>
      </c>
      <c r="AT85" s="21">
        <f t="shared" ca="1" si="66"/>
        <v>2.0000000000000018E-2</v>
      </c>
      <c r="AU85" s="21">
        <f t="shared" ca="1" si="66"/>
        <v>2.0000000000000018E-2</v>
      </c>
      <c r="AV85" s="21">
        <f t="shared" ca="1" si="66"/>
        <v>2.0000000000000018E-2</v>
      </c>
      <c r="AW85" s="21">
        <f t="shared" ca="1" si="66"/>
        <v>2.0000000000000018E-2</v>
      </c>
      <c r="AX85" s="21">
        <f t="shared" ca="1" si="66"/>
        <v>2.0000000000000018E-2</v>
      </c>
      <c r="AY85" s="21">
        <f t="shared" ca="1" si="66"/>
        <v>2.0000000000000018E-2</v>
      </c>
      <c r="AZ85" s="21">
        <f t="shared" ca="1" si="66"/>
        <v>2.0000000000000018E-2</v>
      </c>
      <c r="BA85" s="21">
        <f t="shared" ca="1" si="66"/>
        <v>2.0000000000000018E-2</v>
      </c>
      <c r="BB85" s="21">
        <f t="shared" ca="1" si="66"/>
        <v>2.0000000000000018E-2</v>
      </c>
      <c r="BC85" s="21">
        <f t="shared" ca="1" si="66"/>
        <v>2.0000000000000018E-2</v>
      </c>
      <c r="BD85" s="21">
        <f t="shared" ca="1" si="66"/>
        <v>2.0000000000000018E-2</v>
      </c>
      <c r="BE85" s="21">
        <f t="shared" ca="1" si="66"/>
        <v>2.0000000000000018E-2</v>
      </c>
      <c r="BF85" s="21">
        <f t="shared" ca="1" si="66"/>
        <v>2.0000000000000018E-2</v>
      </c>
      <c r="BG85" s="21">
        <f t="shared" ca="1" si="66"/>
        <v>2.0000000000000018E-2</v>
      </c>
      <c r="BH85" s="21">
        <f t="shared" ca="1" si="66"/>
        <v>2.0000000000000018E-2</v>
      </c>
      <c r="BI85" s="6"/>
      <c r="BJ85" s="6"/>
      <c r="BK85" s="6"/>
    </row>
    <row r="86" spans="2:103" ht="15.4">
      <c r="J86" s="4"/>
      <c r="K86" s="9"/>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66"/>
      <c r="BA86" s="66"/>
      <c r="BB86" s="66"/>
      <c r="BC86" s="66"/>
      <c r="BD86" s="66"/>
      <c r="BE86" s="66"/>
      <c r="BF86" s="66"/>
      <c r="BG86" s="66"/>
      <c r="BH86" s="66"/>
      <c r="BI86" s="6"/>
      <c r="BJ86" s="6"/>
      <c r="BK86" s="6"/>
    </row>
    <row r="87" spans="2:103" ht="15.4">
      <c r="E87" s="4" t="s">
        <v>558</v>
      </c>
      <c r="G87" s="4" t="s">
        <v>260</v>
      </c>
      <c r="J87" s="4"/>
      <c r="K87" s="9"/>
      <c r="L87" s="105">
        <f ca="1">L85*L78</f>
        <v>0</v>
      </c>
      <c r="M87" s="105">
        <f t="shared" ref="M87:AQ87" ca="1" si="69">M85*M78</f>
        <v>0</v>
      </c>
      <c r="N87" s="105">
        <f t="shared" ca="1" si="69"/>
        <v>0</v>
      </c>
      <c r="O87" s="105">
        <f ca="1">O85*O78</f>
        <v>0</v>
      </c>
      <c r="P87" s="105">
        <f t="shared" ref="P87" ca="1" si="70">P85*P78</f>
        <v>0</v>
      </c>
      <c r="Q87" s="105" t="e">
        <f ca="1">Q85*Q78</f>
        <v>#DIV/0!</v>
      </c>
      <c r="R87" s="105" t="e">
        <f t="shared" ca="1" si="69"/>
        <v>#DIV/0!</v>
      </c>
      <c r="S87" s="105" t="e">
        <f t="shared" ca="1" si="69"/>
        <v>#DIV/0!</v>
      </c>
      <c r="T87" s="105" t="e">
        <f t="shared" ref="T87" ca="1" si="71">T85*T78</f>
        <v>#DIV/0!</v>
      </c>
      <c r="U87" s="105" t="e">
        <f t="shared" ca="1" si="69"/>
        <v>#DIV/0!</v>
      </c>
      <c r="V87" s="105" t="e">
        <f t="shared" ca="1" si="69"/>
        <v>#DIV/0!</v>
      </c>
      <c r="W87" s="105" t="e">
        <f t="shared" ca="1" si="69"/>
        <v>#DIV/0!</v>
      </c>
      <c r="X87" s="105" t="e">
        <f t="shared" ca="1" si="69"/>
        <v>#DIV/0!</v>
      </c>
      <c r="Y87" s="105" t="e">
        <f t="shared" ca="1" si="69"/>
        <v>#DIV/0!</v>
      </c>
      <c r="Z87" s="105" t="e">
        <f t="shared" ca="1" si="69"/>
        <v>#DIV/0!</v>
      </c>
      <c r="AA87" s="105" t="e">
        <f t="shared" ca="1" si="69"/>
        <v>#DIV/0!</v>
      </c>
      <c r="AB87" s="105" t="e">
        <f t="shared" ca="1" si="69"/>
        <v>#DIV/0!</v>
      </c>
      <c r="AC87" s="105" t="e">
        <f t="shared" ca="1" si="69"/>
        <v>#DIV/0!</v>
      </c>
      <c r="AD87" s="105" t="e">
        <f t="shared" ca="1" si="69"/>
        <v>#DIV/0!</v>
      </c>
      <c r="AE87" s="105" t="e">
        <f t="shared" ca="1" si="69"/>
        <v>#DIV/0!</v>
      </c>
      <c r="AF87" s="105" t="e">
        <f t="shared" ca="1" si="69"/>
        <v>#DIV/0!</v>
      </c>
      <c r="AG87" s="105" t="e">
        <f t="shared" ca="1" si="69"/>
        <v>#DIV/0!</v>
      </c>
      <c r="AH87" s="105" t="e">
        <f t="shared" ca="1" si="69"/>
        <v>#DIV/0!</v>
      </c>
      <c r="AI87" s="105" t="e">
        <f t="shared" ca="1" si="69"/>
        <v>#DIV/0!</v>
      </c>
      <c r="AJ87" s="105" t="e">
        <f t="shared" ca="1" si="69"/>
        <v>#DIV/0!</v>
      </c>
      <c r="AK87" s="105" t="e">
        <f t="shared" ca="1" si="69"/>
        <v>#DIV/0!</v>
      </c>
      <c r="AL87" s="105" t="e">
        <f t="shared" ca="1" si="69"/>
        <v>#DIV/0!</v>
      </c>
      <c r="AM87" s="105" t="e">
        <f t="shared" ca="1" si="69"/>
        <v>#DIV/0!</v>
      </c>
      <c r="AN87" s="105" t="e">
        <f t="shared" ca="1" si="69"/>
        <v>#DIV/0!</v>
      </c>
      <c r="AO87" s="105" t="e">
        <f t="shared" ca="1" si="69"/>
        <v>#DIV/0!</v>
      </c>
      <c r="AP87" s="105" t="e">
        <f t="shared" ca="1" si="69"/>
        <v>#DIV/0!</v>
      </c>
      <c r="AQ87" s="105" t="e">
        <f t="shared" ca="1" si="69"/>
        <v>#DIV/0!</v>
      </c>
      <c r="AR87" s="105" t="e">
        <f t="shared" ref="AR87:BH87" ca="1" si="72">AR85*AR78</f>
        <v>#DIV/0!</v>
      </c>
      <c r="AS87" s="105" t="e">
        <f ca="1">AS85*AS78</f>
        <v>#DIV/0!</v>
      </c>
      <c r="AT87" s="105" t="e">
        <f t="shared" ca="1" si="72"/>
        <v>#DIV/0!</v>
      </c>
      <c r="AU87" s="105" t="e">
        <f t="shared" ca="1" si="72"/>
        <v>#DIV/0!</v>
      </c>
      <c r="AV87" s="105" t="e">
        <f t="shared" ca="1" si="72"/>
        <v>#DIV/0!</v>
      </c>
      <c r="AW87" s="105" t="e">
        <f t="shared" ca="1" si="72"/>
        <v>#DIV/0!</v>
      </c>
      <c r="AX87" s="105" t="e">
        <f t="shared" ca="1" si="72"/>
        <v>#DIV/0!</v>
      </c>
      <c r="AY87" s="105" t="e">
        <f t="shared" ca="1" si="72"/>
        <v>#DIV/0!</v>
      </c>
      <c r="AZ87" s="105" t="e">
        <f t="shared" ca="1" si="72"/>
        <v>#DIV/0!</v>
      </c>
      <c r="BA87" s="105" t="e">
        <f t="shared" ca="1" si="72"/>
        <v>#DIV/0!</v>
      </c>
      <c r="BB87" s="105" t="e">
        <f t="shared" ca="1" si="72"/>
        <v>#DIV/0!</v>
      </c>
      <c r="BC87" s="105" t="e">
        <f t="shared" ca="1" si="72"/>
        <v>#DIV/0!</v>
      </c>
      <c r="BD87" s="105" t="e">
        <f t="shared" ca="1" si="72"/>
        <v>#DIV/0!</v>
      </c>
      <c r="BE87" s="105" t="e">
        <f t="shared" ca="1" si="72"/>
        <v>#DIV/0!</v>
      </c>
      <c r="BF87" s="105" t="e">
        <f t="shared" ca="1" si="72"/>
        <v>#DIV/0!</v>
      </c>
      <c r="BG87" s="105" t="e">
        <f t="shared" ca="1" si="72"/>
        <v>#DIV/0!</v>
      </c>
      <c r="BH87" s="105" t="e">
        <f t="shared" ca="1" si="72"/>
        <v>#DIV/0!</v>
      </c>
      <c r="BI87" s="6"/>
      <c r="BJ87" s="6"/>
      <c r="BK87" s="6"/>
    </row>
    <row r="88" spans="2:103" ht="15.4">
      <c r="J88" s="4"/>
      <c r="K88" s="9"/>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105"/>
      <c r="AJ88" s="105"/>
      <c r="AK88" s="105"/>
      <c r="AL88" s="105"/>
      <c r="AM88" s="105"/>
      <c r="AN88" s="105"/>
      <c r="AO88" s="105"/>
      <c r="AP88" s="105"/>
      <c r="AQ88" s="105"/>
      <c r="AR88" s="105"/>
      <c r="AS88" s="105"/>
      <c r="AT88" s="105"/>
      <c r="AU88" s="105"/>
      <c r="AV88" s="105"/>
      <c r="AW88" s="105"/>
      <c r="AX88" s="105"/>
      <c r="AY88" s="105"/>
      <c r="AZ88" s="105"/>
      <c r="BA88" s="105"/>
      <c r="BB88" s="105"/>
      <c r="BC88" s="105"/>
      <c r="BD88" s="105"/>
      <c r="BE88" s="105"/>
      <c r="BF88" s="105"/>
      <c r="BG88" s="105"/>
      <c r="BH88" s="105"/>
      <c r="BI88" s="6"/>
      <c r="BJ88" s="6"/>
      <c r="BK88" s="6"/>
    </row>
    <row r="89" spans="2:103" ht="15.4">
      <c r="B89" s="24"/>
      <c r="C89" s="73">
        <f>MAX($B$5:C88)+0.1</f>
        <v>3.3000000000000003</v>
      </c>
      <c r="D89" s="37" t="s">
        <v>564</v>
      </c>
      <c r="E89" s="37"/>
      <c r="F89" s="37"/>
      <c r="G89" s="37"/>
      <c r="H89" s="37"/>
      <c r="I89" s="37"/>
      <c r="J89" s="37"/>
      <c r="K89" s="37"/>
      <c r="L89" s="211"/>
      <c r="M89" s="211"/>
      <c r="N89" s="211"/>
      <c r="O89" s="211"/>
      <c r="P89" s="211"/>
      <c r="Q89" s="211"/>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37"/>
      <c r="BJ89" s="37"/>
      <c r="BK89" s="37"/>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5"/>
    </row>
    <row r="90" spans="2:103" ht="15.4">
      <c r="J90" s="4"/>
      <c r="K90" s="9"/>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c r="AT90" s="66"/>
      <c r="AU90" s="66"/>
      <c r="AV90" s="66"/>
      <c r="AW90" s="66"/>
      <c r="AX90" s="66"/>
      <c r="AY90" s="66"/>
      <c r="AZ90" s="66"/>
      <c r="BA90" s="66"/>
      <c r="BB90" s="66"/>
      <c r="BC90" s="66"/>
      <c r="BD90" s="66"/>
      <c r="BE90" s="66"/>
      <c r="BF90" s="66"/>
      <c r="BG90" s="66"/>
      <c r="BH90" s="66"/>
      <c r="BI90" s="6"/>
      <c r="BJ90" s="6"/>
      <c r="BK90" s="6"/>
    </row>
    <row r="91" spans="2:103" ht="15.4">
      <c r="E91" s="4" t="s">
        <v>565</v>
      </c>
      <c r="G91" s="4" t="s">
        <v>91</v>
      </c>
      <c r="J91" s="4"/>
      <c r="K91" s="9"/>
      <c r="L91" s="22">
        <f>ModelInput!L34</f>
        <v>3.6737187810286676E-2</v>
      </c>
      <c r="M91" s="22">
        <f>ModelInput!M34</f>
        <v>8.7741270075143429E-2</v>
      </c>
      <c r="N91" s="22">
        <f>ModelInput!N34</f>
        <v>5.5469014561462693E-2</v>
      </c>
      <c r="O91" s="22">
        <f>ModelInput!O34</f>
        <v>3.2148357289527807E-2</v>
      </c>
      <c r="P91" s="22">
        <f>ModelInput!P34</f>
        <v>3.1843674013533052E-2</v>
      </c>
      <c r="Q91" s="22">
        <f>ModelInput!Q34</f>
        <v>1.9285138665774859E-2</v>
      </c>
      <c r="R91" s="22">
        <f>ModelInput!R34</f>
        <v>1.9960149739586486E-2</v>
      </c>
      <c r="S91" s="22">
        <f>ModelInput!S34</f>
        <v>2.0004019639913384E-2</v>
      </c>
      <c r="T91" s="22">
        <f>ModelInput!T34</f>
        <v>1.999770671511E-2</v>
      </c>
      <c r="U91" s="22">
        <f>ModelInput!U34</f>
        <v>0.02</v>
      </c>
      <c r="V91" s="22">
        <f>ModelInput!V34</f>
        <v>0.02</v>
      </c>
      <c r="W91" s="22">
        <f>ModelInput!W34</f>
        <v>0.02</v>
      </c>
      <c r="X91" s="22">
        <f>ModelInput!X34</f>
        <v>0.02</v>
      </c>
      <c r="Y91" s="22">
        <f>ModelInput!Y34</f>
        <v>0.02</v>
      </c>
      <c r="Z91" s="22">
        <f>ModelInput!Z34</f>
        <v>0.02</v>
      </c>
      <c r="AA91" s="22">
        <f>ModelInput!AA34</f>
        <v>0.02</v>
      </c>
      <c r="AB91" s="22">
        <f>ModelInput!AB34</f>
        <v>0.02</v>
      </c>
      <c r="AC91" s="22">
        <f>ModelInput!AC34</f>
        <v>0.02</v>
      </c>
      <c r="AD91" s="22">
        <f>ModelInput!AD34</f>
        <v>0.02</v>
      </c>
      <c r="AE91" s="22">
        <f>ModelInput!AE34</f>
        <v>0.02</v>
      </c>
      <c r="AF91" s="22">
        <f>ModelInput!AF34</f>
        <v>0.02</v>
      </c>
      <c r="AG91" s="22">
        <f>ModelInput!AG34</f>
        <v>0.02</v>
      </c>
      <c r="AH91" s="22">
        <f>ModelInput!AH34</f>
        <v>0.02</v>
      </c>
      <c r="AI91" s="22">
        <f>ModelInput!AI34</f>
        <v>0.02</v>
      </c>
      <c r="AJ91" s="22">
        <f>ModelInput!AJ34</f>
        <v>0.02</v>
      </c>
      <c r="AK91" s="22">
        <f>ModelInput!AK34</f>
        <v>0.02</v>
      </c>
      <c r="AL91" s="22">
        <f>ModelInput!AL34</f>
        <v>0.02</v>
      </c>
      <c r="AM91" s="22">
        <f>ModelInput!AM34</f>
        <v>0.02</v>
      </c>
      <c r="AN91" s="22">
        <f>ModelInput!AN34</f>
        <v>0.02</v>
      </c>
      <c r="AO91" s="22">
        <f>ModelInput!AO34</f>
        <v>0.02</v>
      </c>
      <c r="AP91" s="22">
        <f>ModelInput!AP34</f>
        <v>0.02</v>
      </c>
      <c r="AQ91" s="22">
        <f>ModelInput!AQ34</f>
        <v>0.02</v>
      </c>
      <c r="AR91" s="22">
        <f>ModelInput!AR34</f>
        <v>0.02</v>
      </c>
      <c r="AS91" s="22">
        <f>ModelInput!AS34</f>
        <v>0.02</v>
      </c>
      <c r="AT91" s="22">
        <f>ModelInput!AT34</f>
        <v>0.02</v>
      </c>
      <c r="AU91" s="22">
        <f>ModelInput!AU34</f>
        <v>0.02</v>
      </c>
      <c r="AV91" s="22">
        <f>ModelInput!AV34</f>
        <v>0.02</v>
      </c>
      <c r="AW91" s="22">
        <f>ModelInput!AW34</f>
        <v>0.02</v>
      </c>
      <c r="AX91" s="22">
        <f>ModelInput!AX34</f>
        <v>0.02</v>
      </c>
      <c r="AY91" s="22">
        <f>ModelInput!AY34</f>
        <v>0.02</v>
      </c>
      <c r="AZ91" s="22">
        <f>ModelInput!AZ34</f>
        <v>0.02</v>
      </c>
      <c r="BA91" s="22">
        <f>ModelInput!BA34</f>
        <v>0.02</v>
      </c>
      <c r="BB91" s="22">
        <f>ModelInput!BB34</f>
        <v>0.02</v>
      </c>
      <c r="BC91" s="22">
        <f>ModelInput!BC34</f>
        <v>0.02</v>
      </c>
      <c r="BD91" s="22">
        <f>ModelInput!BD34</f>
        <v>0.02</v>
      </c>
      <c r="BE91" s="22">
        <f>ModelInput!BE34</f>
        <v>0.02</v>
      </c>
      <c r="BF91" s="22">
        <f>ModelInput!BF34</f>
        <v>0.02</v>
      </c>
      <c r="BG91" s="22">
        <f>ModelInput!BG34</f>
        <v>0.02</v>
      </c>
      <c r="BH91" s="22">
        <f>ModelInput!BH34</f>
        <v>0.02</v>
      </c>
      <c r="BI91" s="6"/>
      <c r="BJ91" s="6"/>
      <c r="BK91" s="6"/>
    </row>
    <row r="92" spans="2:103" ht="15.4">
      <c r="E92" s="4" t="s">
        <v>566</v>
      </c>
      <c r="G92" s="4" t="s">
        <v>563</v>
      </c>
      <c r="J92" s="4"/>
      <c r="K92" s="9"/>
      <c r="L92" s="21">
        <f ca="1">(1+L83)*(1+L91)-1</f>
        <v>3.6737187810286676E-2</v>
      </c>
      <c r="M92" s="21">
        <f t="shared" ref="M92:BH92" ca="1" si="73">(1+M83)*(1+M91)-1</f>
        <v>8.7741270075143429E-2</v>
      </c>
      <c r="N92" s="21">
        <f t="shared" ca="1" si="73"/>
        <v>5.5469014561462693E-2</v>
      </c>
      <c r="O92" s="21">
        <f t="shared" ca="1" si="73"/>
        <v>3.2148357289527807E-2</v>
      </c>
      <c r="P92" s="21">
        <f t="shared" ref="P92:Q92" ca="1" si="74">(1+P83)*(1+P91)-1</f>
        <v>3.1843674013533052E-2</v>
      </c>
      <c r="Q92" s="21">
        <f t="shared" ca="1" si="74"/>
        <v>1.9285138665774859E-2</v>
      </c>
      <c r="R92" s="21">
        <f t="shared" ca="1" si="73"/>
        <v>1.9960149739586486E-2</v>
      </c>
      <c r="S92" s="21">
        <f t="shared" ca="1" si="73"/>
        <v>2.0004019639913384E-2</v>
      </c>
      <c r="T92" s="21">
        <f t="shared" ref="T92" ca="1" si="75">(1+T83)*(1+T91)-1</f>
        <v>1.9997706715110031E-2</v>
      </c>
      <c r="U92" s="21">
        <f t="shared" ca="1" si="73"/>
        <v>2.0000000000000018E-2</v>
      </c>
      <c r="V92" s="21">
        <f t="shared" ca="1" si="73"/>
        <v>2.0000000000000018E-2</v>
      </c>
      <c r="W92" s="21">
        <f t="shared" ca="1" si="73"/>
        <v>2.0000000000000018E-2</v>
      </c>
      <c r="X92" s="21">
        <f t="shared" ca="1" si="73"/>
        <v>2.0000000000000018E-2</v>
      </c>
      <c r="Y92" s="21">
        <f t="shared" ca="1" si="73"/>
        <v>2.0000000000000018E-2</v>
      </c>
      <c r="Z92" s="21">
        <f t="shared" ca="1" si="73"/>
        <v>2.0000000000000018E-2</v>
      </c>
      <c r="AA92" s="21">
        <f t="shared" ca="1" si="73"/>
        <v>2.0000000000000018E-2</v>
      </c>
      <c r="AB92" s="21">
        <f t="shared" ca="1" si="73"/>
        <v>2.0000000000000018E-2</v>
      </c>
      <c r="AC92" s="21">
        <f t="shared" ca="1" si="73"/>
        <v>2.0000000000000018E-2</v>
      </c>
      <c r="AD92" s="21">
        <f t="shared" ca="1" si="73"/>
        <v>2.0000000000000018E-2</v>
      </c>
      <c r="AE92" s="21">
        <f t="shared" ca="1" si="73"/>
        <v>2.0000000000000018E-2</v>
      </c>
      <c r="AF92" s="21">
        <f t="shared" ca="1" si="73"/>
        <v>2.0000000000000018E-2</v>
      </c>
      <c r="AG92" s="21">
        <f t="shared" ca="1" si="73"/>
        <v>2.0000000000000018E-2</v>
      </c>
      <c r="AH92" s="21">
        <f t="shared" ca="1" si="73"/>
        <v>2.0000000000000018E-2</v>
      </c>
      <c r="AI92" s="21">
        <f t="shared" ca="1" si="73"/>
        <v>2.0000000000000018E-2</v>
      </c>
      <c r="AJ92" s="21">
        <f t="shared" ca="1" si="73"/>
        <v>2.0000000000000018E-2</v>
      </c>
      <c r="AK92" s="21">
        <f t="shared" ca="1" si="73"/>
        <v>2.0000000000000018E-2</v>
      </c>
      <c r="AL92" s="21">
        <f t="shared" ca="1" si="73"/>
        <v>2.0000000000000018E-2</v>
      </c>
      <c r="AM92" s="21">
        <f t="shared" ca="1" si="73"/>
        <v>2.0000000000000018E-2</v>
      </c>
      <c r="AN92" s="21">
        <f t="shared" ca="1" si="73"/>
        <v>2.0000000000000018E-2</v>
      </c>
      <c r="AO92" s="21">
        <f t="shared" ca="1" si="73"/>
        <v>2.0000000000000018E-2</v>
      </c>
      <c r="AP92" s="21">
        <f t="shared" ca="1" si="73"/>
        <v>2.0000000000000018E-2</v>
      </c>
      <c r="AQ92" s="21">
        <f t="shared" ca="1" si="73"/>
        <v>2.0000000000000018E-2</v>
      </c>
      <c r="AR92" s="21">
        <f t="shared" ca="1" si="73"/>
        <v>2.0000000000000018E-2</v>
      </c>
      <c r="AS92" s="21">
        <f t="shared" ca="1" si="73"/>
        <v>2.0000000000000018E-2</v>
      </c>
      <c r="AT92" s="21">
        <f t="shared" ca="1" si="73"/>
        <v>2.0000000000000018E-2</v>
      </c>
      <c r="AU92" s="21">
        <f t="shared" ca="1" si="73"/>
        <v>2.0000000000000018E-2</v>
      </c>
      <c r="AV92" s="21">
        <f t="shared" ca="1" si="73"/>
        <v>2.0000000000000018E-2</v>
      </c>
      <c r="AW92" s="21">
        <f t="shared" ca="1" si="73"/>
        <v>2.0000000000000018E-2</v>
      </c>
      <c r="AX92" s="21">
        <f t="shared" ca="1" si="73"/>
        <v>2.0000000000000018E-2</v>
      </c>
      <c r="AY92" s="21">
        <f t="shared" ca="1" si="73"/>
        <v>2.0000000000000018E-2</v>
      </c>
      <c r="AZ92" s="21">
        <f t="shared" ca="1" si="73"/>
        <v>2.0000000000000018E-2</v>
      </c>
      <c r="BA92" s="21">
        <f t="shared" ca="1" si="73"/>
        <v>2.0000000000000018E-2</v>
      </c>
      <c r="BB92" s="21">
        <f t="shared" ca="1" si="73"/>
        <v>2.0000000000000018E-2</v>
      </c>
      <c r="BC92" s="21">
        <f t="shared" ca="1" si="73"/>
        <v>2.0000000000000018E-2</v>
      </c>
      <c r="BD92" s="21">
        <f t="shared" ca="1" si="73"/>
        <v>2.0000000000000018E-2</v>
      </c>
      <c r="BE92" s="21">
        <f t="shared" ca="1" si="73"/>
        <v>2.0000000000000018E-2</v>
      </c>
      <c r="BF92" s="21">
        <f t="shared" ca="1" si="73"/>
        <v>2.0000000000000018E-2</v>
      </c>
      <c r="BG92" s="21">
        <f t="shared" ca="1" si="73"/>
        <v>2.0000000000000018E-2</v>
      </c>
      <c r="BH92" s="21">
        <f t="shared" ca="1" si="73"/>
        <v>2.0000000000000018E-2</v>
      </c>
      <c r="BI92" s="6"/>
      <c r="BJ92" s="6"/>
      <c r="BK92" s="6"/>
    </row>
    <row r="93" spans="2:103" ht="15.4">
      <c r="J93" s="4"/>
      <c r="K93" s="9"/>
      <c r="L93" s="66"/>
      <c r="M93" s="66"/>
      <c r="N93" s="66"/>
      <c r="O93" s="66"/>
      <c r="P93" s="66"/>
      <c r="Q93" s="66"/>
      <c r="R93" s="66"/>
      <c r="S93" s="66"/>
      <c r="T93" s="66"/>
      <c r="U93" s="66"/>
      <c r="V93" s="66"/>
      <c r="W93" s="66"/>
      <c r="X93" s="66"/>
      <c r="Y93" s="66"/>
      <c r="Z93" s="66"/>
      <c r="AA93" s="66"/>
      <c r="AB93" s="66"/>
      <c r="AC93" s="66"/>
      <c r="AD93" s="66"/>
      <c r="AE93" s="66"/>
      <c r="AF93" s="66"/>
      <c r="AG93" s="66"/>
      <c r="AH93" s="66"/>
      <c r="AI93" s="66"/>
      <c r="AJ93" s="66"/>
      <c r="AK93" s="66"/>
      <c r="AL93" s="66"/>
      <c r="AM93" s="66"/>
      <c r="AN93" s="66"/>
      <c r="AO93" s="66"/>
      <c r="AP93" s="66"/>
      <c r="AQ93" s="66"/>
      <c r="AR93" s="66"/>
      <c r="AS93" s="66"/>
      <c r="AT93" s="66"/>
      <c r="AU93" s="66"/>
      <c r="AV93" s="66"/>
      <c r="AW93" s="66"/>
      <c r="AX93" s="66"/>
      <c r="AY93" s="66"/>
      <c r="AZ93" s="66"/>
      <c r="BA93" s="66"/>
      <c r="BB93" s="66"/>
      <c r="BC93" s="66"/>
      <c r="BD93" s="66"/>
      <c r="BE93" s="66"/>
      <c r="BF93" s="66"/>
      <c r="BG93" s="66"/>
      <c r="BH93" s="66"/>
      <c r="BI93" s="6"/>
      <c r="BJ93" s="6"/>
      <c r="BK93" s="6"/>
    </row>
    <row r="94" spans="2:103" ht="15.4">
      <c r="E94" s="4" t="s">
        <v>564</v>
      </c>
      <c r="G94" s="4" t="s">
        <v>260</v>
      </c>
      <c r="J94" s="4"/>
      <c r="K94" s="9"/>
      <c r="L94" s="105">
        <f t="shared" ref="L94:AQ94" ca="1" si="76">L79*L92</f>
        <v>0</v>
      </c>
      <c r="M94" s="105">
        <f ca="1">M79*M92</f>
        <v>0</v>
      </c>
      <c r="N94" s="105">
        <f ca="1">N79*N92</f>
        <v>0</v>
      </c>
      <c r="O94" s="105">
        <f t="shared" ca="1" si="76"/>
        <v>0</v>
      </c>
      <c r="P94" s="105">
        <f t="shared" ref="P94:Q94" ca="1" si="77">P79*P92</f>
        <v>0</v>
      </c>
      <c r="Q94" s="105" t="e">
        <f t="shared" ca="1" si="77"/>
        <v>#DIV/0!</v>
      </c>
      <c r="R94" s="105" t="e">
        <f t="shared" ca="1" si="76"/>
        <v>#DIV/0!</v>
      </c>
      <c r="S94" s="105" t="e">
        <f t="shared" ca="1" si="76"/>
        <v>#DIV/0!</v>
      </c>
      <c r="T94" s="105" t="e">
        <f t="shared" ref="T94" ca="1" si="78">T79*T92</f>
        <v>#DIV/0!</v>
      </c>
      <c r="U94" s="105" t="e">
        <f t="shared" ca="1" si="76"/>
        <v>#DIV/0!</v>
      </c>
      <c r="V94" s="105" t="e">
        <f t="shared" ca="1" si="76"/>
        <v>#DIV/0!</v>
      </c>
      <c r="W94" s="105" t="e">
        <f t="shared" ca="1" si="76"/>
        <v>#DIV/0!</v>
      </c>
      <c r="X94" s="105" t="e">
        <f t="shared" ca="1" si="76"/>
        <v>#DIV/0!</v>
      </c>
      <c r="Y94" s="105" t="e">
        <f t="shared" ca="1" si="76"/>
        <v>#DIV/0!</v>
      </c>
      <c r="Z94" s="105" t="e">
        <f t="shared" ca="1" si="76"/>
        <v>#DIV/0!</v>
      </c>
      <c r="AA94" s="105" t="e">
        <f t="shared" ca="1" si="76"/>
        <v>#DIV/0!</v>
      </c>
      <c r="AB94" s="105" t="e">
        <f t="shared" ca="1" si="76"/>
        <v>#DIV/0!</v>
      </c>
      <c r="AC94" s="105" t="e">
        <f t="shared" ca="1" si="76"/>
        <v>#DIV/0!</v>
      </c>
      <c r="AD94" s="105" t="e">
        <f t="shared" ca="1" si="76"/>
        <v>#DIV/0!</v>
      </c>
      <c r="AE94" s="105" t="e">
        <f t="shared" ca="1" si="76"/>
        <v>#DIV/0!</v>
      </c>
      <c r="AF94" s="105" t="e">
        <f t="shared" ca="1" si="76"/>
        <v>#DIV/0!</v>
      </c>
      <c r="AG94" s="105" t="e">
        <f t="shared" ca="1" si="76"/>
        <v>#DIV/0!</v>
      </c>
      <c r="AH94" s="105" t="e">
        <f t="shared" ca="1" si="76"/>
        <v>#DIV/0!</v>
      </c>
      <c r="AI94" s="105" t="e">
        <f t="shared" ca="1" si="76"/>
        <v>#DIV/0!</v>
      </c>
      <c r="AJ94" s="105" t="e">
        <f t="shared" ca="1" si="76"/>
        <v>#DIV/0!</v>
      </c>
      <c r="AK94" s="105" t="e">
        <f t="shared" ca="1" si="76"/>
        <v>#DIV/0!</v>
      </c>
      <c r="AL94" s="105" t="e">
        <f t="shared" ca="1" si="76"/>
        <v>#DIV/0!</v>
      </c>
      <c r="AM94" s="105" t="e">
        <f t="shared" ca="1" si="76"/>
        <v>#DIV/0!</v>
      </c>
      <c r="AN94" s="105" t="e">
        <f t="shared" ca="1" si="76"/>
        <v>#DIV/0!</v>
      </c>
      <c r="AO94" s="105" t="e">
        <f t="shared" ca="1" si="76"/>
        <v>#DIV/0!</v>
      </c>
      <c r="AP94" s="105" t="e">
        <f t="shared" ca="1" si="76"/>
        <v>#DIV/0!</v>
      </c>
      <c r="AQ94" s="105" t="e">
        <f t="shared" ca="1" si="76"/>
        <v>#DIV/0!</v>
      </c>
      <c r="AR94" s="105" t="e">
        <f t="shared" ref="AR94:BH94" ca="1" si="79">AR79*AR92</f>
        <v>#DIV/0!</v>
      </c>
      <c r="AS94" s="105" t="e">
        <f t="shared" ca="1" si="79"/>
        <v>#DIV/0!</v>
      </c>
      <c r="AT94" s="105" t="e">
        <f t="shared" ca="1" si="79"/>
        <v>#DIV/0!</v>
      </c>
      <c r="AU94" s="105" t="e">
        <f t="shared" ca="1" si="79"/>
        <v>#DIV/0!</v>
      </c>
      <c r="AV94" s="105" t="e">
        <f t="shared" ca="1" si="79"/>
        <v>#DIV/0!</v>
      </c>
      <c r="AW94" s="105" t="e">
        <f t="shared" ca="1" si="79"/>
        <v>#DIV/0!</v>
      </c>
      <c r="AX94" s="105" t="e">
        <f t="shared" ca="1" si="79"/>
        <v>#DIV/0!</v>
      </c>
      <c r="AY94" s="105" t="e">
        <f t="shared" ca="1" si="79"/>
        <v>#DIV/0!</v>
      </c>
      <c r="AZ94" s="105" t="e">
        <f t="shared" ca="1" si="79"/>
        <v>#DIV/0!</v>
      </c>
      <c r="BA94" s="105" t="e">
        <f t="shared" ca="1" si="79"/>
        <v>#DIV/0!</v>
      </c>
      <c r="BB94" s="105" t="e">
        <f t="shared" ca="1" si="79"/>
        <v>#DIV/0!</v>
      </c>
      <c r="BC94" s="105" t="e">
        <f t="shared" ca="1" si="79"/>
        <v>#DIV/0!</v>
      </c>
      <c r="BD94" s="105" t="e">
        <f t="shared" ca="1" si="79"/>
        <v>#DIV/0!</v>
      </c>
      <c r="BE94" s="105" t="e">
        <f t="shared" ca="1" si="79"/>
        <v>#DIV/0!</v>
      </c>
      <c r="BF94" s="105" t="e">
        <f t="shared" ca="1" si="79"/>
        <v>#DIV/0!</v>
      </c>
      <c r="BG94" s="105" t="e">
        <f t="shared" ca="1" si="79"/>
        <v>#DIV/0!</v>
      </c>
      <c r="BH94" s="105" t="e">
        <f t="shared" ca="1" si="79"/>
        <v>#DIV/0!</v>
      </c>
      <c r="BI94" s="6"/>
      <c r="BJ94" s="6"/>
      <c r="BK94" s="6"/>
    </row>
    <row r="95" spans="2:103" ht="15.4">
      <c r="E95" s="4" t="s">
        <v>567</v>
      </c>
      <c r="G95" s="4" t="s">
        <v>260</v>
      </c>
      <c r="J95" s="4"/>
      <c r="K95" s="9"/>
      <c r="L95" s="105">
        <f t="shared" ref="L95:AQ95" si="80">L79*L91</f>
        <v>0</v>
      </c>
      <c r="M95" s="105">
        <f ca="1">M79*M91</f>
        <v>0</v>
      </c>
      <c r="N95" s="105">
        <f t="shared" ca="1" si="80"/>
        <v>0</v>
      </c>
      <c r="O95" s="105">
        <f t="shared" ca="1" si="80"/>
        <v>0</v>
      </c>
      <c r="P95" s="105">
        <f t="shared" ref="P95:Q95" ca="1" si="81">P79*P91</f>
        <v>0</v>
      </c>
      <c r="Q95" s="105" t="e">
        <f t="shared" ca="1" si="81"/>
        <v>#DIV/0!</v>
      </c>
      <c r="R95" s="105" t="e">
        <f t="shared" ca="1" si="80"/>
        <v>#DIV/0!</v>
      </c>
      <c r="S95" s="105" t="e">
        <f t="shared" ca="1" si="80"/>
        <v>#DIV/0!</v>
      </c>
      <c r="T95" s="105" t="e">
        <f t="shared" ref="T95" ca="1" si="82">T79*T91</f>
        <v>#DIV/0!</v>
      </c>
      <c r="U95" s="105" t="e">
        <f t="shared" ca="1" si="80"/>
        <v>#DIV/0!</v>
      </c>
      <c r="V95" s="105" t="e">
        <f t="shared" ca="1" si="80"/>
        <v>#DIV/0!</v>
      </c>
      <c r="W95" s="105" t="e">
        <f t="shared" ca="1" si="80"/>
        <v>#DIV/0!</v>
      </c>
      <c r="X95" s="105" t="e">
        <f t="shared" ca="1" si="80"/>
        <v>#DIV/0!</v>
      </c>
      <c r="Y95" s="105" t="e">
        <f t="shared" ca="1" si="80"/>
        <v>#DIV/0!</v>
      </c>
      <c r="Z95" s="105" t="e">
        <f t="shared" ca="1" si="80"/>
        <v>#DIV/0!</v>
      </c>
      <c r="AA95" s="105" t="e">
        <f t="shared" ca="1" si="80"/>
        <v>#DIV/0!</v>
      </c>
      <c r="AB95" s="105" t="e">
        <f t="shared" ca="1" si="80"/>
        <v>#DIV/0!</v>
      </c>
      <c r="AC95" s="105" t="e">
        <f t="shared" ca="1" si="80"/>
        <v>#DIV/0!</v>
      </c>
      <c r="AD95" s="105" t="e">
        <f t="shared" ca="1" si="80"/>
        <v>#DIV/0!</v>
      </c>
      <c r="AE95" s="105" t="e">
        <f t="shared" ca="1" si="80"/>
        <v>#DIV/0!</v>
      </c>
      <c r="AF95" s="105" t="e">
        <f t="shared" ca="1" si="80"/>
        <v>#DIV/0!</v>
      </c>
      <c r="AG95" s="105" t="e">
        <f t="shared" ca="1" si="80"/>
        <v>#DIV/0!</v>
      </c>
      <c r="AH95" s="105" t="e">
        <f t="shared" ca="1" si="80"/>
        <v>#DIV/0!</v>
      </c>
      <c r="AI95" s="105" t="e">
        <f t="shared" ca="1" si="80"/>
        <v>#DIV/0!</v>
      </c>
      <c r="AJ95" s="105" t="e">
        <f t="shared" ca="1" si="80"/>
        <v>#DIV/0!</v>
      </c>
      <c r="AK95" s="105" t="e">
        <f t="shared" ca="1" si="80"/>
        <v>#DIV/0!</v>
      </c>
      <c r="AL95" s="105" t="e">
        <f t="shared" ca="1" si="80"/>
        <v>#DIV/0!</v>
      </c>
      <c r="AM95" s="105" t="e">
        <f t="shared" ca="1" si="80"/>
        <v>#DIV/0!</v>
      </c>
      <c r="AN95" s="105" t="e">
        <f t="shared" ca="1" si="80"/>
        <v>#DIV/0!</v>
      </c>
      <c r="AO95" s="105" t="e">
        <f t="shared" ca="1" si="80"/>
        <v>#DIV/0!</v>
      </c>
      <c r="AP95" s="105" t="e">
        <f t="shared" ca="1" si="80"/>
        <v>#DIV/0!</v>
      </c>
      <c r="AQ95" s="105" t="e">
        <f t="shared" ca="1" si="80"/>
        <v>#DIV/0!</v>
      </c>
      <c r="AR95" s="105" t="e">
        <f t="shared" ref="AR95:BH95" ca="1" si="83">AR79*AR91</f>
        <v>#DIV/0!</v>
      </c>
      <c r="AS95" s="105" t="e">
        <f t="shared" ca="1" si="83"/>
        <v>#DIV/0!</v>
      </c>
      <c r="AT95" s="105" t="e">
        <f t="shared" ca="1" si="83"/>
        <v>#DIV/0!</v>
      </c>
      <c r="AU95" s="105" t="e">
        <f t="shared" ca="1" si="83"/>
        <v>#DIV/0!</v>
      </c>
      <c r="AV95" s="105" t="e">
        <f t="shared" ca="1" si="83"/>
        <v>#DIV/0!</v>
      </c>
      <c r="AW95" s="105" t="e">
        <f t="shared" ca="1" si="83"/>
        <v>#DIV/0!</v>
      </c>
      <c r="AX95" s="105" t="e">
        <f t="shared" ca="1" si="83"/>
        <v>#DIV/0!</v>
      </c>
      <c r="AY95" s="105" t="e">
        <f t="shared" ca="1" si="83"/>
        <v>#DIV/0!</v>
      </c>
      <c r="AZ95" s="105" t="e">
        <f t="shared" ca="1" si="83"/>
        <v>#DIV/0!</v>
      </c>
      <c r="BA95" s="105" t="e">
        <f t="shared" ca="1" si="83"/>
        <v>#DIV/0!</v>
      </c>
      <c r="BB95" s="105" t="e">
        <f t="shared" ca="1" si="83"/>
        <v>#DIV/0!</v>
      </c>
      <c r="BC95" s="105" t="e">
        <f t="shared" ca="1" si="83"/>
        <v>#DIV/0!</v>
      </c>
      <c r="BD95" s="105" t="e">
        <f t="shared" ca="1" si="83"/>
        <v>#DIV/0!</v>
      </c>
      <c r="BE95" s="105" t="e">
        <f t="shared" ca="1" si="83"/>
        <v>#DIV/0!</v>
      </c>
      <c r="BF95" s="105" t="e">
        <f t="shared" ca="1" si="83"/>
        <v>#DIV/0!</v>
      </c>
      <c r="BG95" s="105" t="e">
        <f t="shared" ca="1" si="83"/>
        <v>#DIV/0!</v>
      </c>
      <c r="BH95" s="105" t="e">
        <f t="shared" ca="1" si="83"/>
        <v>#DIV/0!</v>
      </c>
      <c r="BI95" s="6"/>
      <c r="BJ95" s="6"/>
      <c r="BK95" s="6"/>
    </row>
    <row r="96" spans="2:103" ht="15.4">
      <c r="J96" s="4"/>
      <c r="K96" s="9"/>
      <c r="L96" s="105"/>
      <c r="M96" s="105"/>
      <c r="N96" s="105"/>
      <c r="O96" s="105"/>
      <c r="P96" s="105"/>
      <c r="Q96" s="105"/>
      <c r="R96" s="105"/>
      <c r="S96" s="105"/>
      <c r="T96" s="105"/>
      <c r="U96" s="105"/>
      <c r="V96" s="105"/>
      <c r="W96" s="105"/>
      <c r="X96" s="105"/>
      <c r="Y96" s="105"/>
      <c r="Z96" s="105"/>
      <c r="AA96" s="105"/>
      <c r="AB96" s="105"/>
      <c r="AC96" s="105"/>
      <c r="AD96" s="105"/>
      <c r="AE96" s="105"/>
      <c r="AF96" s="105"/>
      <c r="AG96" s="105"/>
      <c r="AH96" s="105"/>
      <c r="AI96" s="105"/>
      <c r="AJ96" s="105"/>
      <c r="AK96" s="105"/>
      <c r="AL96" s="105"/>
      <c r="AM96" s="105"/>
      <c r="AN96" s="105"/>
      <c r="AO96" s="105"/>
      <c r="AP96" s="105"/>
      <c r="AQ96" s="105"/>
      <c r="AR96" s="105"/>
      <c r="AS96" s="105"/>
      <c r="AT96" s="105"/>
      <c r="AU96" s="105"/>
      <c r="AV96" s="105"/>
      <c r="AW96" s="105"/>
      <c r="AX96" s="105"/>
      <c r="AY96" s="105"/>
      <c r="AZ96" s="105"/>
      <c r="BA96" s="105"/>
      <c r="BB96" s="105"/>
      <c r="BC96" s="105"/>
      <c r="BD96" s="105"/>
      <c r="BE96" s="105"/>
      <c r="BF96" s="105"/>
      <c r="BG96" s="105"/>
      <c r="BH96" s="105"/>
      <c r="BI96" s="6"/>
      <c r="BJ96" s="6"/>
      <c r="BK96" s="6"/>
    </row>
    <row r="97" spans="2:103" ht="15.4">
      <c r="B97" s="24"/>
      <c r="C97" s="73">
        <f>MAX($B$5:C96)+0.1</f>
        <v>3.4000000000000004</v>
      </c>
      <c r="D97" s="37" t="s">
        <v>568</v>
      </c>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5"/>
    </row>
    <row r="98" spans="2:103" ht="15.4">
      <c r="C98" s="68" t="s">
        <v>569</v>
      </c>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row>
    <row r="99" spans="2:103" ht="15.4">
      <c r="E99" s="4" t="s">
        <v>494</v>
      </c>
      <c r="G99" s="4" t="s">
        <v>260</v>
      </c>
      <c r="J99" s="4"/>
      <c r="K99" s="9"/>
      <c r="L99" s="66">
        <f>(RAV!L66)*L24</f>
        <v>0</v>
      </c>
      <c r="M99" s="66">
        <f>(RAV!M66)*M24</f>
        <v>0</v>
      </c>
      <c r="N99" s="66">
        <f>(RAV!N66)*N24</f>
        <v>0</v>
      </c>
      <c r="O99" s="66">
        <f>(RAV!O66)*O24</f>
        <v>0</v>
      </c>
      <c r="P99" s="66">
        <f>(RAV!P66)*P24</f>
        <v>0</v>
      </c>
      <c r="Q99" s="66">
        <f>(RAV!Q66)*Q24</f>
        <v>0</v>
      </c>
      <c r="R99" s="66">
        <f>(RAV!R66)*R24</f>
        <v>0</v>
      </c>
      <c r="S99" s="66">
        <f>(RAV!S66)*S24</f>
        <v>0</v>
      </c>
      <c r="T99" s="66">
        <f>(RAV!T66)*T24</f>
        <v>0</v>
      </c>
      <c r="U99" s="66">
        <f>(RAV!U66)*U24</f>
        <v>0</v>
      </c>
      <c r="V99" s="66">
        <f>(RAV!V66)*V24</f>
        <v>0</v>
      </c>
      <c r="W99" s="66">
        <f>(RAV!W66)*W24</f>
        <v>0</v>
      </c>
      <c r="X99" s="66">
        <f>(RAV!X66)*X24</f>
        <v>0</v>
      </c>
      <c r="Y99" s="66">
        <f>(RAV!Y66)*Y24</f>
        <v>0</v>
      </c>
      <c r="Z99" s="66">
        <f>(RAV!Z66)*Z24</f>
        <v>0</v>
      </c>
      <c r="AA99" s="66">
        <f>(RAV!AA66)*AA24</f>
        <v>0</v>
      </c>
      <c r="AB99" s="66">
        <f>(RAV!AB66)*AB24</f>
        <v>0</v>
      </c>
      <c r="AC99" s="66">
        <f>(RAV!AC66)*AC24</f>
        <v>0</v>
      </c>
      <c r="AD99" s="66">
        <f>(RAV!AD66)*AD24</f>
        <v>0</v>
      </c>
      <c r="AE99" s="66">
        <f>(RAV!AE66)*AE24</f>
        <v>0</v>
      </c>
      <c r="AF99" s="66">
        <f>(RAV!AF66)*AF24</f>
        <v>0</v>
      </c>
      <c r="AG99" s="66">
        <f>(RAV!AG66)*AG24</f>
        <v>0</v>
      </c>
      <c r="AH99" s="66">
        <f>(RAV!AH66)*AH24</f>
        <v>0</v>
      </c>
      <c r="AI99" s="66">
        <f>(RAV!AI66)*AI24</f>
        <v>0</v>
      </c>
      <c r="AJ99" s="66">
        <f>(RAV!AJ66)*AJ24</f>
        <v>0</v>
      </c>
      <c r="AK99" s="66">
        <f>(RAV!AK66)*AK24</f>
        <v>0</v>
      </c>
      <c r="AL99" s="66">
        <f>(RAV!AL66)*AL24</f>
        <v>0</v>
      </c>
      <c r="AM99" s="66">
        <f>(RAV!AM66)*AM24</f>
        <v>0</v>
      </c>
      <c r="AN99" s="66">
        <f>(RAV!AN66)*AN24</f>
        <v>0</v>
      </c>
      <c r="AO99" s="66">
        <f>(RAV!AO66)*AO24</f>
        <v>0</v>
      </c>
      <c r="AP99" s="66">
        <f>(RAV!AP66)*AP24</f>
        <v>0</v>
      </c>
      <c r="AQ99" s="66">
        <f>(RAV!AQ66)*AQ24</f>
        <v>0</v>
      </c>
      <c r="AR99" s="66">
        <f>(RAV!AR66)*AR24</f>
        <v>0</v>
      </c>
      <c r="AS99" s="66">
        <f>(RAV!AS66)*AS24</f>
        <v>0</v>
      </c>
      <c r="AT99" s="66">
        <f>(RAV!AT66)*AT24</f>
        <v>0</v>
      </c>
      <c r="AU99" s="66">
        <f>(RAV!AU66)*AU24</f>
        <v>0</v>
      </c>
      <c r="AV99" s="66">
        <f>(RAV!AV66)*AV24</f>
        <v>0</v>
      </c>
      <c r="AW99" s="66">
        <f>(RAV!AW66)*AW24</f>
        <v>0</v>
      </c>
      <c r="AX99" s="66">
        <f>(RAV!AX66)*AX24</f>
        <v>0</v>
      </c>
      <c r="AY99" s="66">
        <f>(RAV!AY66)*AY24</f>
        <v>0</v>
      </c>
      <c r="AZ99" s="66">
        <f>(RAV!AZ66)*AZ24</f>
        <v>0</v>
      </c>
      <c r="BA99" s="66">
        <f>(RAV!BA66)*BA24</f>
        <v>0</v>
      </c>
      <c r="BB99" s="66">
        <f>(RAV!BB66)*BB24</f>
        <v>0</v>
      </c>
      <c r="BC99" s="66">
        <f>(RAV!BC66)*BC24</f>
        <v>0</v>
      </c>
      <c r="BD99" s="66">
        <f>(RAV!BD66)*BD24</f>
        <v>0</v>
      </c>
      <c r="BE99" s="66">
        <f>(RAV!BE66)*BE24</f>
        <v>0</v>
      </c>
      <c r="BF99" s="66">
        <f>(RAV!BF66)*BF24</f>
        <v>0</v>
      </c>
      <c r="BG99" s="66">
        <f>(RAV!BG66)*BG24</f>
        <v>0</v>
      </c>
      <c r="BH99" s="66">
        <f>(RAV!BH66)*BH24</f>
        <v>0</v>
      </c>
      <c r="BI99" s="6"/>
      <c r="BJ99" s="6"/>
      <c r="BK99" s="6"/>
    </row>
    <row r="100" spans="2:103" ht="15.4">
      <c r="E100" s="4" t="s">
        <v>570</v>
      </c>
      <c r="G100" s="4" t="s">
        <v>260</v>
      </c>
      <c r="J100" s="4"/>
      <c r="K100" s="9"/>
      <c r="L100" s="28">
        <f t="shared" ref="L100:AQ100" si="84">L99*(1-L54)</f>
        <v>0</v>
      </c>
      <c r="M100" s="28">
        <f t="shared" si="84"/>
        <v>0</v>
      </c>
      <c r="N100" s="28">
        <f t="shared" si="84"/>
        <v>0</v>
      </c>
      <c r="O100" s="28">
        <f t="shared" si="84"/>
        <v>0</v>
      </c>
      <c r="P100" s="28">
        <f t="shared" si="84"/>
        <v>0</v>
      </c>
      <c r="Q100" s="28">
        <f t="shared" si="84"/>
        <v>0</v>
      </c>
      <c r="R100" s="28">
        <f t="shared" si="84"/>
        <v>0</v>
      </c>
      <c r="S100" s="28">
        <f t="shared" si="84"/>
        <v>0</v>
      </c>
      <c r="T100" s="28">
        <f t="shared" si="84"/>
        <v>0</v>
      </c>
      <c r="U100" s="28">
        <f t="shared" si="84"/>
        <v>0</v>
      </c>
      <c r="V100" s="28">
        <f t="shared" si="84"/>
        <v>0</v>
      </c>
      <c r="W100" s="28">
        <f t="shared" si="84"/>
        <v>0</v>
      </c>
      <c r="X100" s="28">
        <f t="shared" si="84"/>
        <v>0</v>
      </c>
      <c r="Y100" s="28">
        <f t="shared" si="84"/>
        <v>0</v>
      </c>
      <c r="Z100" s="28">
        <f t="shared" si="84"/>
        <v>0</v>
      </c>
      <c r="AA100" s="28">
        <f t="shared" si="84"/>
        <v>0</v>
      </c>
      <c r="AB100" s="28">
        <f t="shared" si="84"/>
        <v>0</v>
      </c>
      <c r="AC100" s="28">
        <f t="shared" si="84"/>
        <v>0</v>
      </c>
      <c r="AD100" s="28">
        <f t="shared" si="84"/>
        <v>0</v>
      </c>
      <c r="AE100" s="28">
        <f t="shared" si="84"/>
        <v>0</v>
      </c>
      <c r="AF100" s="28">
        <f t="shared" si="84"/>
        <v>0</v>
      </c>
      <c r="AG100" s="28">
        <f t="shared" si="84"/>
        <v>0</v>
      </c>
      <c r="AH100" s="28">
        <f t="shared" si="84"/>
        <v>0</v>
      </c>
      <c r="AI100" s="28">
        <f t="shared" si="84"/>
        <v>0</v>
      </c>
      <c r="AJ100" s="28">
        <f t="shared" si="84"/>
        <v>0</v>
      </c>
      <c r="AK100" s="28">
        <f t="shared" si="84"/>
        <v>0</v>
      </c>
      <c r="AL100" s="28">
        <f t="shared" si="84"/>
        <v>0</v>
      </c>
      <c r="AM100" s="28">
        <f t="shared" si="84"/>
        <v>0</v>
      </c>
      <c r="AN100" s="28">
        <f t="shared" si="84"/>
        <v>0</v>
      </c>
      <c r="AO100" s="28">
        <f t="shared" si="84"/>
        <v>0</v>
      </c>
      <c r="AP100" s="28">
        <f t="shared" si="84"/>
        <v>0</v>
      </c>
      <c r="AQ100" s="28">
        <f t="shared" si="84"/>
        <v>0</v>
      </c>
      <c r="AR100" s="28">
        <f t="shared" ref="AR100:BH100" si="85">AR99*(1-AR54)</f>
        <v>0</v>
      </c>
      <c r="AS100" s="28">
        <f t="shared" si="85"/>
        <v>0</v>
      </c>
      <c r="AT100" s="28">
        <f t="shared" si="85"/>
        <v>0</v>
      </c>
      <c r="AU100" s="28">
        <f t="shared" si="85"/>
        <v>0</v>
      </c>
      <c r="AV100" s="28">
        <f t="shared" si="85"/>
        <v>0</v>
      </c>
      <c r="AW100" s="28">
        <f t="shared" si="85"/>
        <v>0</v>
      </c>
      <c r="AX100" s="28">
        <f t="shared" si="85"/>
        <v>0</v>
      </c>
      <c r="AY100" s="28">
        <f t="shared" si="85"/>
        <v>0</v>
      </c>
      <c r="AZ100" s="28">
        <f t="shared" si="85"/>
        <v>0</v>
      </c>
      <c r="BA100" s="28">
        <f t="shared" si="85"/>
        <v>0</v>
      </c>
      <c r="BB100" s="28">
        <f t="shared" si="85"/>
        <v>0</v>
      </c>
      <c r="BC100" s="28">
        <f t="shared" si="85"/>
        <v>0</v>
      </c>
      <c r="BD100" s="28">
        <f t="shared" si="85"/>
        <v>0</v>
      </c>
      <c r="BE100" s="28">
        <f t="shared" si="85"/>
        <v>0</v>
      </c>
      <c r="BF100" s="28">
        <f t="shared" si="85"/>
        <v>0</v>
      </c>
      <c r="BG100" s="28">
        <f t="shared" si="85"/>
        <v>0</v>
      </c>
      <c r="BH100" s="28">
        <f t="shared" si="85"/>
        <v>0</v>
      </c>
      <c r="BI100" s="6"/>
      <c r="BJ100" s="6"/>
      <c r="BK100" s="6"/>
    </row>
    <row r="101" spans="2:103" ht="15.4">
      <c r="E101" s="4" t="s">
        <v>92</v>
      </c>
      <c r="G101" s="4" t="s">
        <v>91</v>
      </c>
      <c r="J101" s="4"/>
      <c r="K101" s="9"/>
      <c r="L101" s="22">
        <f>ModelInput!L165</f>
        <v>0</v>
      </c>
      <c r="M101" s="22">
        <f>ModelInput!M165</f>
        <v>0</v>
      </c>
      <c r="N101" s="22">
        <f>ModelInput!N165</f>
        <v>0</v>
      </c>
      <c r="O101" s="22">
        <f>ModelInput!O165</f>
        <v>0</v>
      </c>
      <c r="P101" s="22">
        <f>ModelInput!P165</f>
        <v>0</v>
      </c>
      <c r="Q101" s="22">
        <f>ModelInput!Q165</f>
        <v>0</v>
      </c>
      <c r="R101" s="22">
        <f>ModelInput!R165</f>
        <v>0</v>
      </c>
      <c r="S101" s="22">
        <f>ModelInput!S165</f>
        <v>0</v>
      </c>
      <c r="T101" s="22">
        <f>ModelInput!T165</f>
        <v>0</v>
      </c>
      <c r="U101" s="22">
        <f>ModelInput!U165</f>
        <v>0</v>
      </c>
      <c r="V101" s="22">
        <f>ModelInput!V165</f>
        <v>0</v>
      </c>
      <c r="W101" s="22">
        <f>ModelInput!W165</f>
        <v>0</v>
      </c>
      <c r="X101" s="22">
        <f>ModelInput!X165</f>
        <v>0</v>
      </c>
      <c r="Y101" s="22">
        <f>ModelInput!Y165</f>
        <v>0</v>
      </c>
      <c r="Z101" s="22">
        <f>ModelInput!Z165</f>
        <v>0</v>
      </c>
      <c r="AA101" s="22">
        <f>ModelInput!AA165</f>
        <v>0</v>
      </c>
      <c r="AB101" s="22">
        <f>ModelInput!AB165</f>
        <v>0</v>
      </c>
      <c r="AC101" s="22">
        <f>ModelInput!AC165</f>
        <v>0</v>
      </c>
      <c r="AD101" s="22">
        <f>ModelInput!AD165</f>
        <v>0</v>
      </c>
      <c r="AE101" s="22">
        <f>ModelInput!AE165</f>
        <v>0</v>
      </c>
      <c r="AF101" s="22">
        <f>ModelInput!AF165</f>
        <v>0</v>
      </c>
      <c r="AG101" s="22">
        <f>ModelInput!AG165</f>
        <v>0</v>
      </c>
      <c r="AH101" s="22">
        <f>ModelInput!AH165</f>
        <v>0</v>
      </c>
      <c r="AI101" s="22">
        <f>ModelInput!AI165</f>
        <v>0</v>
      </c>
      <c r="AJ101" s="22">
        <f>ModelInput!AJ165</f>
        <v>0</v>
      </c>
      <c r="AK101" s="22">
        <f>ModelInput!AK165</f>
        <v>0</v>
      </c>
      <c r="AL101" s="22">
        <f>ModelInput!AL165</f>
        <v>0</v>
      </c>
      <c r="AM101" s="22">
        <f>ModelInput!AM165</f>
        <v>0</v>
      </c>
      <c r="AN101" s="22">
        <f>ModelInput!AN165</f>
        <v>0</v>
      </c>
      <c r="AO101" s="22">
        <f>ModelInput!AO165</f>
        <v>0</v>
      </c>
      <c r="AP101" s="22">
        <f>ModelInput!AP165</f>
        <v>0</v>
      </c>
      <c r="AQ101" s="22">
        <f>ModelInput!AQ165</f>
        <v>0</v>
      </c>
      <c r="AR101" s="22">
        <f>ModelInput!AR165</f>
        <v>0</v>
      </c>
      <c r="AS101" s="22">
        <f>ModelInput!AS165</f>
        <v>0</v>
      </c>
      <c r="AT101" s="22">
        <f>ModelInput!AT165</f>
        <v>0</v>
      </c>
      <c r="AU101" s="22">
        <f>ModelInput!AU165</f>
        <v>0</v>
      </c>
      <c r="AV101" s="22">
        <f>ModelInput!AV165</f>
        <v>0</v>
      </c>
      <c r="AW101" s="22">
        <f>ModelInput!AW165</f>
        <v>0</v>
      </c>
      <c r="AX101" s="22">
        <f>ModelInput!AX165</f>
        <v>0</v>
      </c>
      <c r="AY101" s="22">
        <f>ModelInput!AY165</f>
        <v>0</v>
      </c>
      <c r="AZ101" s="22">
        <f>ModelInput!AZ165</f>
        <v>0</v>
      </c>
      <c r="BA101" s="22">
        <f>ModelInput!BA165</f>
        <v>0</v>
      </c>
      <c r="BB101" s="22">
        <f>ModelInput!BB165</f>
        <v>0</v>
      </c>
      <c r="BC101" s="22">
        <f>ModelInput!BC165</f>
        <v>0</v>
      </c>
      <c r="BD101" s="22">
        <f>ModelInput!BD165</f>
        <v>0</v>
      </c>
      <c r="BE101" s="22">
        <f>ModelInput!BE165</f>
        <v>0</v>
      </c>
      <c r="BF101" s="22">
        <f>ModelInput!BF165</f>
        <v>0</v>
      </c>
      <c r="BG101" s="22">
        <f>ModelInput!BG165</f>
        <v>0</v>
      </c>
      <c r="BH101" s="22">
        <f>ModelInput!BH165</f>
        <v>0</v>
      </c>
      <c r="BI101" s="6"/>
      <c r="BJ101" s="6"/>
      <c r="BK101" s="6"/>
    </row>
    <row r="102" spans="2:103" ht="15.4">
      <c r="J102" s="4"/>
      <c r="K102" s="9"/>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c r="AT102" s="66"/>
      <c r="AU102" s="66"/>
      <c r="AV102" s="66"/>
      <c r="AW102" s="66"/>
      <c r="AX102" s="66"/>
      <c r="AY102" s="66"/>
      <c r="AZ102" s="66"/>
      <c r="BA102" s="66"/>
      <c r="BB102" s="66"/>
      <c r="BC102" s="66"/>
      <c r="BD102" s="66"/>
      <c r="BE102" s="66"/>
      <c r="BF102" s="66"/>
      <c r="BG102" s="66"/>
      <c r="BH102" s="66"/>
      <c r="BI102" s="6"/>
      <c r="BJ102" s="6"/>
      <c r="BK102" s="6"/>
    </row>
    <row r="103" spans="2:103" ht="15.4">
      <c r="E103" s="4" t="s">
        <v>571</v>
      </c>
      <c r="G103" s="4" t="s">
        <v>260</v>
      </c>
      <c r="J103" s="4"/>
      <c r="K103" s="9"/>
      <c r="L103" s="104">
        <f>-L100*L101</f>
        <v>0</v>
      </c>
      <c r="M103" s="104">
        <f t="shared" ref="M103:BH103" si="86">-M100*M101</f>
        <v>0</v>
      </c>
      <c r="N103" s="104">
        <f t="shared" si="86"/>
        <v>0</v>
      </c>
      <c r="O103" s="104">
        <f t="shared" si="86"/>
        <v>0</v>
      </c>
      <c r="P103" s="104">
        <f t="shared" ref="P103:Q103" si="87">-P100*P101</f>
        <v>0</v>
      </c>
      <c r="Q103" s="104">
        <f t="shared" si="87"/>
        <v>0</v>
      </c>
      <c r="R103" s="104">
        <f t="shared" si="86"/>
        <v>0</v>
      </c>
      <c r="S103" s="104">
        <f t="shared" si="86"/>
        <v>0</v>
      </c>
      <c r="T103" s="104">
        <f t="shared" ref="T103" si="88">-T100*T101</f>
        <v>0</v>
      </c>
      <c r="U103" s="104">
        <f t="shared" si="86"/>
        <v>0</v>
      </c>
      <c r="V103" s="104">
        <f>-V100*V101</f>
        <v>0</v>
      </c>
      <c r="W103" s="104">
        <f t="shared" si="86"/>
        <v>0</v>
      </c>
      <c r="X103" s="104">
        <f t="shared" si="86"/>
        <v>0</v>
      </c>
      <c r="Y103" s="104">
        <f t="shared" si="86"/>
        <v>0</v>
      </c>
      <c r="Z103" s="104">
        <f t="shared" si="86"/>
        <v>0</v>
      </c>
      <c r="AA103" s="104">
        <f t="shared" si="86"/>
        <v>0</v>
      </c>
      <c r="AB103" s="104">
        <f t="shared" si="86"/>
        <v>0</v>
      </c>
      <c r="AC103" s="104">
        <f t="shared" si="86"/>
        <v>0</v>
      </c>
      <c r="AD103" s="104">
        <f t="shared" si="86"/>
        <v>0</v>
      </c>
      <c r="AE103" s="104">
        <f t="shared" si="86"/>
        <v>0</v>
      </c>
      <c r="AF103" s="104">
        <f t="shared" si="86"/>
        <v>0</v>
      </c>
      <c r="AG103" s="104">
        <f t="shared" si="86"/>
        <v>0</v>
      </c>
      <c r="AH103" s="104">
        <f t="shared" si="86"/>
        <v>0</v>
      </c>
      <c r="AI103" s="104">
        <f t="shared" si="86"/>
        <v>0</v>
      </c>
      <c r="AJ103" s="104">
        <f t="shared" si="86"/>
        <v>0</v>
      </c>
      <c r="AK103" s="104">
        <f t="shared" si="86"/>
        <v>0</v>
      </c>
      <c r="AL103" s="104">
        <f t="shared" si="86"/>
        <v>0</v>
      </c>
      <c r="AM103" s="104">
        <f t="shared" si="86"/>
        <v>0</v>
      </c>
      <c r="AN103" s="104">
        <f t="shared" si="86"/>
        <v>0</v>
      </c>
      <c r="AO103" s="104">
        <f t="shared" si="86"/>
        <v>0</v>
      </c>
      <c r="AP103" s="104">
        <f t="shared" si="86"/>
        <v>0</v>
      </c>
      <c r="AQ103" s="104">
        <f t="shared" si="86"/>
        <v>0</v>
      </c>
      <c r="AR103" s="104">
        <f t="shared" si="86"/>
        <v>0</v>
      </c>
      <c r="AS103" s="104">
        <f t="shared" si="86"/>
        <v>0</v>
      </c>
      <c r="AT103" s="104">
        <f t="shared" si="86"/>
        <v>0</v>
      </c>
      <c r="AU103" s="104">
        <f t="shared" si="86"/>
        <v>0</v>
      </c>
      <c r="AV103" s="104">
        <f t="shared" si="86"/>
        <v>0</v>
      </c>
      <c r="AW103" s="104">
        <f t="shared" si="86"/>
        <v>0</v>
      </c>
      <c r="AX103" s="104">
        <f t="shared" si="86"/>
        <v>0</v>
      </c>
      <c r="AY103" s="104">
        <f t="shared" si="86"/>
        <v>0</v>
      </c>
      <c r="AZ103" s="104">
        <f t="shared" si="86"/>
        <v>0</v>
      </c>
      <c r="BA103" s="104">
        <f t="shared" si="86"/>
        <v>0</v>
      </c>
      <c r="BB103" s="104">
        <f t="shared" si="86"/>
        <v>0</v>
      </c>
      <c r="BC103" s="104">
        <f t="shared" si="86"/>
        <v>0</v>
      </c>
      <c r="BD103" s="104">
        <f t="shared" si="86"/>
        <v>0</v>
      </c>
      <c r="BE103" s="104">
        <f t="shared" si="86"/>
        <v>0</v>
      </c>
      <c r="BF103" s="104">
        <f t="shared" si="86"/>
        <v>0</v>
      </c>
      <c r="BG103" s="104">
        <f t="shared" si="86"/>
        <v>0</v>
      </c>
      <c r="BH103" s="104">
        <f t="shared" si="86"/>
        <v>0</v>
      </c>
      <c r="BI103" s="6"/>
      <c r="BJ103" s="6"/>
      <c r="BK103" s="6"/>
    </row>
    <row r="104" spans="2:103" ht="15.4">
      <c r="E104" s="20"/>
      <c r="F104" s="20"/>
      <c r="J104" s="4"/>
      <c r="K104" s="9"/>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c r="AT104" s="66"/>
      <c r="AU104" s="66"/>
      <c r="AV104" s="66"/>
      <c r="AW104" s="66"/>
      <c r="AX104" s="66"/>
      <c r="AY104" s="66"/>
      <c r="AZ104" s="66"/>
      <c r="BA104" s="66"/>
      <c r="BB104" s="66"/>
      <c r="BC104" s="66"/>
      <c r="BD104" s="66"/>
      <c r="BE104" s="66"/>
      <c r="BF104" s="66"/>
      <c r="BG104" s="66"/>
      <c r="BH104" s="66"/>
      <c r="BI104" s="6"/>
      <c r="BJ104" s="6"/>
      <c r="BK104" s="6"/>
    </row>
    <row r="105" spans="2:103" ht="15.4">
      <c r="B105" s="7">
        <f>MAX($B$5:B104)+1</f>
        <v>4</v>
      </c>
      <c r="C105" s="7" t="s">
        <v>572</v>
      </c>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8"/>
      <c r="BJ105" s="8"/>
      <c r="BK105" s="8"/>
    </row>
    <row r="106" spans="2:103" ht="15.4">
      <c r="E106" s="20"/>
      <c r="F106" s="20"/>
      <c r="J106" s="4"/>
      <c r="K106" s="9"/>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c r="AT106" s="66"/>
      <c r="AU106" s="66"/>
      <c r="AV106" s="66"/>
      <c r="AW106" s="66"/>
      <c r="AX106" s="66"/>
      <c r="AY106" s="66"/>
      <c r="AZ106" s="66"/>
      <c r="BA106" s="66"/>
      <c r="BB106" s="66"/>
      <c r="BC106" s="66"/>
      <c r="BD106" s="66"/>
      <c r="BE106" s="66"/>
      <c r="BF106" s="66"/>
      <c r="BG106" s="66"/>
      <c r="BH106" s="66"/>
      <c r="BI106" s="6"/>
      <c r="BJ106" s="6"/>
      <c r="BK106" s="6"/>
    </row>
    <row r="107" spans="2:103" ht="15.4">
      <c r="B107" s="24"/>
      <c r="C107" s="73">
        <f>MAX($B$5:C106)+0.1</f>
        <v>4.0999999999999996</v>
      </c>
      <c r="D107" s="37" t="s">
        <v>573</v>
      </c>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5"/>
    </row>
    <row r="108" spans="2:103" ht="15.4">
      <c r="E108"/>
      <c r="F108"/>
      <c r="G108"/>
      <c r="J108" s="4"/>
      <c r="K108" s="9"/>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c r="AT108" s="66"/>
      <c r="AU108" s="66"/>
      <c r="AV108" s="66"/>
      <c r="AW108" s="66"/>
      <c r="AX108" s="66"/>
      <c r="AY108" s="66"/>
      <c r="AZ108" s="66"/>
      <c r="BA108" s="66"/>
      <c r="BB108" s="66"/>
      <c r="BC108" s="66"/>
      <c r="BD108" s="66"/>
      <c r="BE108" s="66"/>
      <c r="BF108" s="66"/>
      <c r="BG108" s="66"/>
      <c r="BH108" s="66"/>
      <c r="BI108" s="6"/>
      <c r="BJ108" s="6"/>
      <c r="BK108" s="6"/>
    </row>
    <row r="109" spans="2:103" ht="15.4">
      <c r="E109" s="135" t="s">
        <v>136</v>
      </c>
      <c r="G109" s="4" t="s">
        <v>260</v>
      </c>
      <c r="J109" s="4"/>
      <c r="K109" s="9"/>
      <c r="L109" s="66">
        <f>ModelInput!L47*L$24</f>
        <v>0</v>
      </c>
      <c r="M109" s="66">
        <f>ModelInput!M47*M$24</f>
        <v>0</v>
      </c>
      <c r="N109" s="66">
        <f>ModelInput!N47*N$24</f>
        <v>0</v>
      </c>
      <c r="O109" s="66">
        <f>ModelInput!O47*O$24</f>
        <v>0</v>
      </c>
      <c r="P109" s="66">
        <f>ModelInput!P47*P$24</f>
        <v>0</v>
      </c>
      <c r="Q109" s="66">
        <f>ModelInput!Q47*Q$24</f>
        <v>0</v>
      </c>
      <c r="R109" s="66">
        <f>ModelInput!R47*R$24</f>
        <v>0</v>
      </c>
      <c r="S109" s="66">
        <f>ModelInput!S47*S$24</f>
        <v>0</v>
      </c>
      <c r="T109" s="66">
        <f>ModelInput!T47*T$24</f>
        <v>0</v>
      </c>
      <c r="U109" s="66">
        <f>ModelInput!U47*U$24</f>
        <v>0</v>
      </c>
      <c r="V109" s="66">
        <f>ModelInput!V47*V$24</f>
        <v>0</v>
      </c>
      <c r="W109" s="66">
        <f>ModelInput!W47*W$24</f>
        <v>0</v>
      </c>
      <c r="X109" s="66">
        <f>ModelInput!X47*X$24</f>
        <v>0</v>
      </c>
      <c r="Y109" s="66">
        <f>ModelInput!Y47*Y$24</f>
        <v>0</v>
      </c>
      <c r="Z109" s="66">
        <f>ModelInput!Z47*Z$24</f>
        <v>0</v>
      </c>
      <c r="AA109" s="66">
        <f>ModelInput!AA47*AA$24</f>
        <v>0</v>
      </c>
      <c r="AB109" s="66">
        <f>ModelInput!AB47*AB$24</f>
        <v>0</v>
      </c>
      <c r="AC109" s="66">
        <f>ModelInput!AC47*AC$24</f>
        <v>0</v>
      </c>
      <c r="AD109" s="66">
        <f>ModelInput!AD47*AD$24</f>
        <v>0</v>
      </c>
      <c r="AE109" s="66">
        <f>ModelInput!AE47*AE$24</f>
        <v>0</v>
      </c>
      <c r="AF109" s="66">
        <f>ModelInput!AF47*AF$24</f>
        <v>0</v>
      </c>
      <c r="AG109" s="66">
        <f>ModelInput!AG47*AG$24</f>
        <v>0</v>
      </c>
      <c r="AH109" s="66">
        <f>ModelInput!AH47*AH$24</f>
        <v>0</v>
      </c>
      <c r="AI109" s="66">
        <f>ModelInput!AI47*AI$24</f>
        <v>0</v>
      </c>
      <c r="AJ109" s="66">
        <f>ModelInput!AJ47*AJ$24</f>
        <v>0</v>
      </c>
      <c r="AK109" s="66">
        <f>ModelInput!AK47*AK$24</f>
        <v>0</v>
      </c>
      <c r="AL109" s="66">
        <f>ModelInput!AL47*AL$24</f>
        <v>0</v>
      </c>
      <c r="AM109" s="66">
        <f>ModelInput!AM47*AM$24</f>
        <v>0</v>
      </c>
      <c r="AN109" s="66">
        <f>ModelInput!AN47*AN$24</f>
        <v>0</v>
      </c>
      <c r="AO109" s="66">
        <f>ModelInput!AO47*AO$24</f>
        <v>0</v>
      </c>
      <c r="AP109" s="66">
        <f>ModelInput!AP47*AP$24</f>
        <v>0</v>
      </c>
      <c r="AQ109" s="66">
        <f>ModelInput!AQ47*AQ$24</f>
        <v>0</v>
      </c>
      <c r="AR109" s="66">
        <f>ModelInput!AR47*AR$24</f>
        <v>0</v>
      </c>
      <c r="AS109" s="66">
        <f>ModelInput!AS47*AS$24</f>
        <v>0</v>
      </c>
      <c r="AT109" s="66">
        <f>ModelInput!AT47*AT$24</f>
        <v>0</v>
      </c>
      <c r="AU109" s="66">
        <f>ModelInput!AU47*AU$24</f>
        <v>0</v>
      </c>
      <c r="AV109" s="66">
        <f>ModelInput!AV47*AV$24</f>
        <v>0</v>
      </c>
      <c r="AW109" s="66">
        <f>ModelInput!AW47*AW$24</f>
        <v>0</v>
      </c>
      <c r="AX109" s="66">
        <f>ModelInput!AX47*AX$24</f>
        <v>0</v>
      </c>
      <c r="AY109" s="66">
        <f>ModelInput!AY47*AY$24</f>
        <v>0</v>
      </c>
      <c r="AZ109" s="66">
        <f>ModelInput!AZ47*AZ$24</f>
        <v>0</v>
      </c>
      <c r="BA109" s="66">
        <f>ModelInput!BA47*BA$24</f>
        <v>0</v>
      </c>
      <c r="BB109" s="66">
        <f>ModelInput!BB47*BB$24</f>
        <v>0</v>
      </c>
      <c r="BC109" s="66">
        <f>ModelInput!BC47*BC$24</f>
        <v>0</v>
      </c>
      <c r="BD109" s="66">
        <f>ModelInput!BD47*BD$24</f>
        <v>0</v>
      </c>
      <c r="BE109" s="66">
        <f>ModelInput!BE47*BE$24</f>
        <v>0</v>
      </c>
      <c r="BF109" s="66">
        <f>ModelInput!BF47*BF$24</f>
        <v>0</v>
      </c>
      <c r="BG109" s="66">
        <f>ModelInput!BG47*BG$24</f>
        <v>0</v>
      </c>
      <c r="BH109" s="66">
        <f>ModelInput!BH47*BH$24</f>
        <v>0</v>
      </c>
      <c r="BI109" s="6"/>
      <c r="BJ109" s="6"/>
      <c r="BK109" s="6"/>
    </row>
    <row r="110" spans="2:103" ht="15.4">
      <c r="C110" s="24"/>
      <c r="D110" s="24"/>
      <c r="E110" s="135" t="s">
        <v>137</v>
      </c>
      <c r="G110" s="4" t="s">
        <v>260</v>
      </c>
      <c r="J110" s="4"/>
      <c r="K110" s="9"/>
      <c r="L110" s="66">
        <f>ModelInput!L48*L$24</f>
        <v>0</v>
      </c>
      <c r="M110" s="66">
        <f>ModelInput!M48*M$24</f>
        <v>0</v>
      </c>
      <c r="N110" s="66">
        <f>ModelInput!N48*N$24</f>
        <v>0</v>
      </c>
      <c r="O110" s="66">
        <f>ModelInput!O48*O$24</f>
        <v>0</v>
      </c>
      <c r="P110" s="66">
        <f>ModelInput!P48*P$24</f>
        <v>0</v>
      </c>
      <c r="Q110" s="66">
        <f>ModelInput!Q48*Q$24</f>
        <v>0</v>
      </c>
      <c r="R110" s="66">
        <f>ModelInput!R48*R$24</f>
        <v>0</v>
      </c>
      <c r="S110" s="66">
        <f>ModelInput!S48*S$24</f>
        <v>0</v>
      </c>
      <c r="T110" s="66">
        <f>ModelInput!T48*T$24</f>
        <v>0</v>
      </c>
      <c r="U110" s="66">
        <f>ModelInput!U48*U$24</f>
        <v>0</v>
      </c>
      <c r="V110" s="66">
        <f>ModelInput!V48*V$24</f>
        <v>0</v>
      </c>
      <c r="W110" s="66">
        <f>ModelInput!W48*W$24</f>
        <v>0</v>
      </c>
      <c r="X110" s="66">
        <f>ModelInput!X48*X$24</f>
        <v>0</v>
      </c>
      <c r="Y110" s="66">
        <f>ModelInput!Y48*Y$24</f>
        <v>0</v>
      </c>
      <c r="Z110" s="66">
        <f>ModelInput!Z48*Z$24</f>
        <v>0</v>
      </c>
      <c r="AA110" s="66">
        <f>ModelInput!AA48*AA$24</f>
        <v>0</v>
      </c>
      <c r="AB110" s="66">
        <f>ModelInput!AB48*AB$24</f>
        <v>0</v>
      </c>
      <c r="AC110" s="66">
        <f>ModelInput!AC48*AC$24</f>
        <v>0</v>
      </c>
      <c r="AD110" s="66">
        <f>ModelInput!AD48*AD$24</f>
        <v>0</v>
      </c>
      <c r="AE110" s="66">
        <f>ModelInput!AE48*AE$24</f>
        <v>0</v>
      </c>
      <c r="AF110" s="66">
        <f>ModelInput!AF48*AF$24</f>
        <v>0</v>
      </c>
      <c r="AG110" s="66">
        <f>ModelInput!AG48*AG$24</f>
        <v>0</v>
      </c>
      <c r="AH110" s="66">
        <f>ModelInput!AH48*AH$24</f>
        <v>0</v>
      </c>
      <c r="AI110" s="66">
        <f>ModelInput!AI48*AI$24</f>
        <v>0</v>
      </c>
      <c r="AJ110" s="66">
        <f>ModelInput!AJ48*AJ$24</f>
        <v>0</v>
      </c>
      <c r="AK110" s="66">
        <f>ModelInput!AK48*AK$24</f>
        <v>0</v>
      </c>
      <c r="AL110" s="66">
        <f>ModelInput!AL48*AL$24</f>
        <v>0</v>
      </c>
      <c r="AM110" s="66">
        <f>ModelInput!AM48*AM$24</f>
        <v>0</v>
      </c>
      <c r="AN110" s="66">
        <f>ModelInput!AN48*AN$24</f>
        <v>0</v>
      </c>
      <c r="AO110" s="66">
        <f>ModelInput!AO48*AO$24</f>
        <v>0</v>
      </c>
      <c r="AP110" s="66">
        <f>ModelInput!AP48*AP$24</f>
        <v>0</v>
      </c>
      <c r="AQ110" s="66">
        <f>ModelInput!AQ48*AQ$24</f>
        <v>0</v>
      </c>
      <c r="AR110" s="66">
        <f>ModelInput!AR48*AR$24</f>
        <v>0</v>
      </c>
      <c r="AS110" s="66">
        <f>ModelInput!AS48*AS$24</f>
        <v>0</v>
      </c>
      <c r="AT110" s="66">
        <f>ModelInput!AT48*AT$24</f>
        <v>0</v>
      </c>
      <c r="AU110" s="66">
        <f>ModelInput!AU48*AU$24</f>
        <v>0</v>
      </c>
      <c r="AV110" s="66">
        <f>ModelInput!AV48*AV$24</f>
        <v>0</v>
      </c>
      <c r="AW110" s="66">
        <f>ModelInput!AW48*AW$24</f>
        <v>0</v>
      </c>
      <c r="AX110" s="66">
        <f>ModelInput!AX48*AX$24</f>
        <v>0</v>
      </c>
      <c r="AY110" s="66">
        <f>ModelInput!AY48*AY$24</f>
        <v>0</v>
      </c>
      <c r="AZ110" s="66">
        <f>ModelInput!AZ48*AZ$24</f>
        <v>0</v>
      </c>
      <c r="BA110" s="66">
        <f>ModelInput!BA48*BA$24</f>
        <v>0</v>
      </c>
      <c r="BB110" s="66">
        <f>ModelInput!BB48*BB$24</f>
        <v>0</v>
      </c>
      <c r="BC110" s="66">
        <f>ModelInput!BC48*BC$24</f>
        <v>0</v>
      </c>
      <c r="BD110" s="66">
        <f>ModelInput!BD48*BD$24</f>
        <v>0</v>
      </c>
      <c r="BE110" s="66">
        <f>ModelInput!BE48*BE$24</f>
        <v>0</v>
      </c>
      <c r="BF110" s="66">
        <f>ModelInput!BF48*BF$24</f>
        <v>0</v>
      </c>
      <c r="BG110" s="66">
        <f>ModelInput!BG48*BG$24</f>
        <v>0</v>
      </c>
      <c r="BH110" s="66">
        <f>ModelInput!BH48*BH$24</f>
        <v>0</v>
      </c>
      <c r="BI110" s="6"/>
      <c r="BJ110" s="6"/>
      <c r="BK110" s="6"/>
    </row>
    <row r="111" spans="2:103" ht="15.4">
      <c r="C111" s="24"/>
      <c r="D111" s="24"/>
      <c r="E111" s="135" t="s">
        <v>138</v>
      </c>
      <c r="G111" s="4" t="s">
        <v>260</v>
      </c>
      <c r="J111" s="4"/>
      <c r="K111" s="9"/>
      <c r="L111" s="66">
        <f>ModelInput!L49*L$24</f>
        <v>0</v>
      </c>
      <c r="M111" s="66">
        <f>ModelInput!M49*M$24</f>
        <v>0</v>
      </c>
      <c r="N111" s="66">
        <f>ModelInput!N49*N$24</f>
        <v>0</v>
      </c>
      <c r="O111" s="66">
        <f>ModelInput!O49*O$24</f>
        <v>0</v>
      </c>
      <c r="P111" s="66">
        <f>ModelInput!P49*P$24</f>
        <v>0</v>
      </c>
      <c r="Q111" s="66">
        <f>ModelInput!Q49*Q$24</f>
        <v>0</v>
      </c>
      <c r="R111" s="66">
        <f>ModelInput!R49*R$24</f>
        <v>0</v>
      </c>
      <c r="S111" s="66">
        <f>ModelInput!S49*S$24</f>
        <v>0</v>
      </c>
      <c r="T111" s="66">
        <f>ModelInput!T49*T$24</f>
        <v>0</v>
      </c>
      <c r="U111" s="66">
        <f>ModelInput!U49*U$24</f>
        <v>0</v>
      </c>
      <c r="V111" s="66">
        <f>ModelInput!V49*V$24</f>
        <v>0</v>
      </c>
      <c r="W111" s="66">
        <f>ModelInput!W49*W$24</f>
        <v>0</v>
      </c>
      <c r="X111" s="66">
        <f>ModelInput!X49*X$24</f>
        <v>0</v>
      </c>
      <c r="Y111" s="66">
        <f>ModelInput!Y49*Y$24</f>
        <v>0</v>
      </c>
      <c r="Z111" s="66">
        <f>ModelInput!Z49*Z$24</f>
        <v>0</v>
      </c>
      <c r="AA111" s="66">
        <f>ModelInput!AA49*AA$24</f>
        <v>0</v>
      </c>
      <c r="AB111" s="66">
        <f>ModelInput!AB49*AB$24</f>
        <v>0</v>
      </c>
      <c r="AC111" s="66">
        <f>ModelInput!AC49*AC$24</f>
        <v>0</v>
      </c>
      <c r="AD111" s="66">
        <f>ModelInput!AD49*AD$24</f>
        <v>0</v>
      </c>
      <c r="AE111" s="66">
        <f>ModelInput!AE49*AE$24</f>
        <v>0</v>
      </c>
      <c r="AF111" s="66">
        <f>ModelInput!AF49*AF$24</f>
        <v>0</v>
      </c>
      <c r="AG111" s="66">
        <f>ModelInput!AG49*AG$24</f>
        <v>0</v>
      </c>
      <c r="AH111" s="66">
        <f>ModelInput!AH49*AH$24</f>
        <v>0</v>
      </c>
      <c r="AI111" s="66">
        <f>ModelInput!AI49*AI$24</f>
        <v>0</v>
      </c>
      <c r="AJ111" s="66">
        <f>ModelInput!AJ49*AJ$24</f>
        <v>0</v>
      </c>
      <c r="AK111" s="66">
        <f>ModelInput!AK49*AK$24</f>
        <v>0</v>
      </c>
      <c r="AL111" s="66">
        <f>ModelInput!AL49*AL$24</f>
        <v>0</v>
      </c>
      <c r="AM111" s="66">
        <f>ModelInput!AM49*AM$24</f>
        <v>0</v>
      </c>
      <c r="AN111" s="66">
        <f>ModelInput!AN49*AN$24</f>
        <v>0</v>
      </c>
      <c r="AO111" s="66">
        <f>ModelInput!AO49*AO$24</f>
        <v>0</v>
      </c>
      <c r="AP111" s="66">
        <f>ModelInput!AP49*AP$24</f>
        <v>0</v>
      </c>
      <c r="AQ111" s="66">
        <f>ModelInput!AQ49*AQ$24</f>
        <v>0</v>
      </c>
      <c r="AR111" s="66">
        <f>ModelInput!AR49*AR$24</f>
        <v>0</v>
      </c>
      <c r="AS111" s="66">
        <f>ModelInput!AS49*AS$24</f>
        <v>0</v>
      </c>
      <c r="AT111" s="66">
        <f>ModelInput!AT49*AT$24</f>
        <v>0</v>
      </c>
      <c r="AU111" s="66">
        <f>ModelInput!AU49*AU$24</f>
        <v>0</v>
      </c>
      <c r="AV111" s="66">
        <f>ModelInput!AV49*AV$24</f>
        <v>0</v>
      </c>
      <c r="AW111" s="66">
        <f>ModelInput!AW49*AW$24</f>
        <v>0</v>
      </c>
      <c r="AX111" s="66">
        <f>ModelInput!AX49*AX$24</f>
        <v>0</v>
      </c>
      <c r="AY111" s="66">
        <f>ModelInput!AY49*AY$24</f>
        <v>0</v>
      </c>
      <c r="AZ111" s="66">
        <f>ModelInput!AZ49*AZ$24</f>
        <v>0</v>
      </c>
      <c r="BA111" s="66">
        <f>ModelInput!BA49*BA$24</f>
        <v>0</v>
      </c>
      <c r="BB111" s="66">
        <f>ModelInput!BB49*BB$24</f>
        <v>0</v>
      </c>
      <c r="BC111" s="66">
        <f>ModelInput!BC49*BC$24</f>
        <v>0</v>
      </c>
      <c r="BD111" s="66">
        <f>ModelInput!BD49*BD$24</f>
        <v>0</v>
      </c>
      <c r="BE111" s="66">
        <f>ModelInput!BE49*BE$24</f>
        <v>0</v>
      </c>
      <c r="BF111" s="66">
        <f>ModelInput!BF49*BF$24</f>
        <v>0</v>
      </c>
      <c r="BG111" s="66">
        <f>ModelInput!BG49*BG$24</f>
        <v>0</v>
      </c>
      <c r="BH111" s="66">
        <f>ModelInput!BH49*BH$24</f>
        <v>0</v>
      </c>
      <c r="BI111" s="6"/>
      <c r="BJ111" s="6"/>
      <c r="BK111" s="6"/>
    </row>
    <row r="112" spans="2:103" ht="15.4">
      <c r="C112" s="24"/>
      <c r="D112" s="24"/>
      <c r="E112" s="135" t="s">
        <v>150</v>
      </c>
      <c r="G112" s="4" t="s">
        <v>260</v>
      </c>
      <c r="J112" s="4"/>
      <c r="K112" s="9"/>
      <c r="L112" s="66">
        <f>ModelInput!L50*L$24</f>
        <v>0</v>
      </c>
      <c r="M112" s="66">
        <f>ModelInput!M50*M$24</f>
        <v>0</v>
      </c>
      <c r="N112" s="66">
        <f>ModelInput!N50*N$24</f>
        <v>0</v>
      </c>
      <c r="O112" s="66">
        <f>ModelInput!O50*O$24</f>
        <v>0</v>
      </c>
      <c r="P112" s="66">
        <f>ModelInput!P50*P$24</f>
        <v>0</v>
      </c>
      <c r="Q112" s="66">
        <f>ModelInput!Q50*Q$24</f>
        <v>0</v>
      </c>
      <c r="R112" s="66">
        <f>ModelInput!R50*R$24</f>
        <v>0</v>
      </c>
      <c r="S112" s="66">
        <f>ModelInput!S50*S$24</f>
        <v>0</v>
      </c>
      <c r="T112" s="66">
        <f>ModelInput!T50*T$24</f>
        <v>0</v>
      </c>
      <c r="U112" s="66">
        <f>ModelInput!U50*U$24</f>
        <v>0</v>
      </c>
      <c r="V112" s="66">
        <f>ModelInput!V50*V$24</f>
        <v>0</v>
      </c>
      <c r="W112" s="66">
        <f>ModelInput!W50*W$24</f>
        <v>0</v>
      </c>
      <c r="X112" s="66">
        <f>ModelInput!X50*X$24</f>
        <v>0</v>
      </c>
      <c r="Y112" s="66">
        <f>ModelInput!Y50*Y$24</f>
        <v>0</v>
      </c>
      <c r="Z112" s="66">
        <f>ModelInput!Z50*Z$24</f>
        <v>0</v>
      </c>
      <c r="AA112" s="66">
        <f>ModelInput!AA50*AA$24</f>
        <v>0</v>
      </c>
      <c r="AB112" s="66">
        <f>ModelInput!AB50*AB$24</f>
        <v>0</v>
      </c>
      <c r="AC112" s="66">
        <f>ModelInput!AC50*AC$24</f>
        <v>0</v>
      </c>
      <c r="AD112" s="66">
        <f>ModelInput!AD50*AD$24</f>
        <v>0</v>
      </c>
      <c r="AE112" s="66">
        <f>ModelInput!AE50*AE$24</f>
        <v>0</v>
      </c>
      <c r="AF112" s="66">
        <f>ModelInput!AF50*AF$24</f>
        <v>0</v>
      </c>
      <c r="AG112" s="66">
        <f>ModelInput!AG50*AG$24</f>
        <v>0</v>
      </c>
      <c r="AH112" s="66">
        <f>ModelInput!AH50*AH$24</f>
        <v>0</v>
      </c>
      <c r="AI112" s="66">
        <f>ModelInput!AI50*AI$24</f>
        <v>0</v>
      </c>
      <c r="AJ112" s="66">
        <f>ModelInput!AJ50*AJ$24</f>
        <v>0</v>
      </c>
      <c r="AK112" s="66">
        <f>ModelInput!AK50*AK$24</f>
        <v>0</v>
      </c>
      <c r="AL112" s="66">
        <f>ModelInput!AL50*AL$24</f>
        <v>0</v>
      </c>
      <c r="AM112" s="66">
        <f>ModelInput!AM50*AM$24</f>
        <v>0</v>
      </c>
      <c r="AN112" s="66">
        <f>ModelInput!AN50*AN$24</f>
        <v>0</v>
      </c>
      <c r="AO112" s="66">
        <f>ModelInput!AO50*AO$24</f>
        <v>0</v>
      </c>
      <c r="AP112" s="66">
        <f>ModelInput!AP50*AP$24</f>
        <v>0</v>
      </c>
      <c r="AQ112" s="66">
        <f>ModelInput!AQ50*AQ$24</f>
        <v>0</v>
      </c>
      <c r="AR112" s="66">
        <f>ModelInput!AR50*AR$24</f>
        <v>0</v>
      </c>
      <c r="AS112" s="66">
        <f>ModelInput!AS50*AS$24</f>
        <v>0</v>
      </c>
      <c r="AT112" s="66">
        <f>ModelInput!AT50*AT$24</f>
        <v>0</v>
      </c>
      <c r="AU112" s="66">
        <f>ModelInput!AU50*AU$24</f>
        <v>0</v>
      </c>
      <c r="AV112" s="66">
        <f>ModelInput!AV50*AV$24</f>
        <v>0</v>
      </c>
      <c r="AW112" s="66">
        <f>ModelInput!AW50*AW$24</f>
        <v>0</v>
      </c>
      <c r="AX112" s="66">
        <f>ModelInput!AX50*AX$24</f>
        <v>0</v>
      </c>
      <c r="AY112" s="66">
        <f>ModelInput!AY50*AY$24</f>
        <v>0</v>
      </c>
      <c r="AZ112" s="66">
        <f>ModelInput!AZ50*AZ$24</f>
        <v>0</v>
      </c>
      <c r="BA112" s="66">
        <f>ModelInput!BA50*BA$24</f>
        <v>0</v>
      </c>
      <c r="BB112" s="66">
        <f>ModelInput!BB50*BB$24</f>
        <v>0</v>
      </c>
      <c r="BC112" s="66">
        <f>ModelInput!BC50*BC$24</f>
        <v>0</v>
      </c>
      <c r="BD112" s="66">
        <f>ModelInput!BD50*BD$24</f>
        <v>0</v>
      </c>
      <c r="BE112" s="66">
        <f>ModelInput!BE50*BE$24</f>
        <v>0</v>
      </c>
      <c r="BF112" s="66">
        <f>ModelInput!BF50*BF$24</f>
        <v>0</v>
      </c>
      <c r="BG112" s="66">
        <f>ModelInput!BG50*BG$24</f>
        <v>0</v>
      </c>
      <c r="BH112" s="66">
        <f>ModelInput!BH50*BH$24</f>
        <v>0</v>
      </c>
      <c r="BI112" s="6"/>
      <c r="BJ112" s="6"/>
      <c r="BK112" s="6"/>
    </row>
    <row r="113" spans="3:63" ht="15.4">
      <c r="C113" s="24"/>
      <c r="D113" s="24"/>
      <c r="E113" s="135" t="s">
        <v>574</v>
      </c>
      <c r="G113" s="4" t="s">
        <v>260</v>
      </c>
      <c r="J113" s="4"/>
      <c r="K113" s="9"/>
      <c r="L113" s="66">
        <f>ModelInput!L51*L$24</f>
        <v>0</v>
      </c>
      <c r="M113" s="66">
        <f>ModelInput!M51*M$24</f>
        <v>0</v>
      </c>
      <c r="N113" s="66">
        <f>ModelInput!N51*N$24</f>
        <v>0</v>
      </c>
      <c r="O113" s="66">
        <f>ModelInput!O51*O$24</f>
        <v>0</v>
      </c>
      <c r="P113" s="66">
        <f>ModelInput!P51*P$24</f>
        <v>0</v>
      </c>
      <c r="Q113" s="66">
        <f>ModelInput!Q51*Q$24</f>
        <v>0</v>
      </c>
      <c r="R113" s="66">
        <f>ModelInput!R51*R$24</f>
        <v>0</v>
      </c>
      <c r="S113" s="66">
        <f>ModelInput!S51*S$24</f>
        <v>0</v>
      </c>
      <c r="T113" s="66">
        <f>ModelInput!T51*T$24</f>
        <v>0</v>
      </c>
      <c r="U113" s="66">
        <f>ModelInput!U51*U$24</f>
        <v>0</v>
      </c>
      <c r="V113" s="66">
        <f>ModelInput!V51*V$24</f>
        <v>0</v>
      </c>
      <c r="W113" s="66">
        <f>ModelInput!W51*W$24</f>
        <v>0</v>
      </c>
      <c r="X113" s="66">
        <f>ModelInput!X51*X$24</f>
        <v>0</v>
      </c>
      <c r="Y113" s="66">
        <f>ModelInput!Y51*Y$24</f>
        <v>0</v>
      </c>
      <c r="Z113" s="66">
        <f>ModelInput!Z51*Z$24</f>
        <v>0</v>
      </c>
      <c r="AA113" s="66">
        <f>ModelInput!AA51*AA$24</f>
        <v>0</v>
      </c>
      <c r="AB113" s="66">
        <f>ModelInput!AB51*AB$24</f>
        <v>0</v>
      </c>
      <c r="AC113" s="66">
        <f>ModelInput!AC51*AC$24</f>
        <v>0</v>
      </c>
      <c r="AD113" s="66">
        <f>ModelInput!AD51*AD$24</f>
        <v>0</v>
      </c>
      <c r="AE113" s="66">
        <f>ModelInput!AE51*AE$24</f>
        <v>0</v>
      </c>
      <c r="AF113" s="66">
        <f>ModelInput!AF51*AF$24</f>
        <v>0</v>
      </c>
      <c r="AG113" s="66">
        <f>ModelInput!AG51*AG$24</f>
        <v>0</v>
      </c>
      <c r="AH113" s="66">
        <f>ModelInput!AH51*AH$24</f>
        <v>0</v>
      </c>
      <c r="AI113" s="66">
        <f>ModelInput!AI51*AI$24</f>
        <v>0</v>
      </c>
      <c r="AJ113" s="66">
        <f>ModelInput!AJ51*AJ$24</f>
        <v>0</v>
      </c>
      <c r="AK113" s="66">
        <f>ModelInput!AK51*AK$24</f>
        <v>0</v>
      </c>
      <c r="AL113" s="66">
        <f>ModelInput!AL51*AL$24</f>
        <v>0</v>
      </c>
      <c r="AM113" s="66">
        <f>ModelInput!AM51*AM$24</f>
        <v>0</v>
      </c>
      <c r="AN113" s="66">
        <f>ModelInput!AN51*AN$24</f>
        <v>0</v>
      </c>
      <c r="AO113" s="66">
        <f>ModelInput!AO51*AO$24</f>
        <v>0</v>
      </c>
      <c r="AP113" s="66">
        <f>ModelInput!AP51*AP$24</f>
        <v>0</v>
      </c>
      <c r="AQ113" s="66">
        <f>ModelInput!AQ51*AQ$24</f>
        <v>0</v>
      </c>
      <c r="AR113" s="66">
        <f>ModelInput!AR51*AR$24</f>
        <v>0</v>
      </c>
      <c r="AS113" s="66">
        <f>ModelInput!AS51*AS$24</f>
        <v>0</v>
      </c>
      <c r="AT113" s="66">
        <f>ModelInput!AT51*AT$24</f>
        <v>0</v>
      </c>
      <c r="AU113" s="66">
        <f>ModelInput!AU51*AU$24</f>
        <v>0</v>
      </c>
      <c r="AV113" s="66">
        <f>ModelInput!AV51*AV$24</f>
        <v>0</v>
      </c>
      <c r="AW113" s="66">
        <f>ModelInput!AW51*AW$24</f>
        <v>0</v>
      </c>
      <c r="AX113" s="66">
        <f>ModelInput!AX51*AX$24</f>
        <v>0</v>
      </c>
      <c r="AY113" s="66">
        <f>ModelInput!AY51*AY$24</f>
        <v>0</v>
      </c>
      <c r="AZ113" s="66">
        <f>ModelInput!AZ51*AZ$24</f>
        <v>0</v>
      </c>
      <c r="BA113" s="66">
        <f>ModelInput!BA51*BA$24</f>
        <v>0</v>
      </c>
      <c r="BB113" s="66">
        <f>ModelInput!BB51*BB$24</f>
        <v>0</v>
      </c>
      <c r="BC113" s="66">
        <f>ModelInput!BC51*BC$24</f>
        <v>0</v>
      </c>
      <c r="BD113" s="66">
        <f>ModelInput!BD51*BD$24</f>
        <v>0</v>
      </c>
      <c r="BE113" s="66">
        <f>ModelInput!BE51*BE$24</f>
        <v>0</v>
      </c>
      <c r="BF113" s="66">
        <f>ModelInput!BF51*BF$24</f>
        <v>0</v>
      </c>
      <c r="BG113" s="66">
        <f>ModelInput!BG51*BG$24</f>
        <v>0</v>
      </c>
      <c r="BH113" s="66">
        <f>ModelInput!BH51*BH$24</f>
        <v>0</v>
      </c>
      <c r="BI113" s="6"/>
      <c r="BJ113" s="6"/>
      <c r="BK113" s="6"/>
    </row>
    <row r="114" spans="3:63" ht="15.4">
      <c r="C114" s="24"/>
      <c r="D114" s="24"/>
      <c r="E114" s="117" t="s">
        <v>575</v>
      </c>
      <c r="G114" s="89" t="s">
        <v>260</v>
      </c>
      <c r="J114" s="4"/>
      <c r="K114" s="9"/>
      <c r="L114" s="107">
        <f t="shared" ref="L114:AQ114" si="89">SUM(L109:L113)</f>
        <v>0</v>
      </c>
      <c r="M114" s="107">
        <f t="shared" si="89"/>
        <v>0</v>
      </c>
      <c r="N114" s="107">
        <f t="shared" si="89"/>
        <v>0</v>
      </c>
      <c r="O114" s="107">
        <f t="shared" si="89"/>
        <v>0</v>
      </c>
      <c r="P114" s="107">
        <f t="shared" si="89"/>
        <v>0</v>
      </c>
      <c r="Q114" s="107">
        <f t="shared" si="89"/>
        <v>0</v>
      </c>
      <c r="R114" s="107">
        <f t="shared" si="89"/>
        <v>0</v>
      </c>
      <c r="S114" s="107">
        <f t="shared" si="89"/>
        <v>0</v>
      </c>
      <c r="T114" s="107">
        <f t="shared" si="89"/>
        <v>0</v>
      </c>
      <c r="U114" s="107">
        <f t="shared" si="89"/>
        <v>0</v>
      </c>
      <c r="V114" s="107">
        <f t="shared" si="89"/>
        <v>0</v>
      </c>
      <c r="W114" s="107">
        <f t="shared" si="89"/>
        <v>0</v>
      </c>
      <c r="X114" s="107">
        <f t="shared" si="89"/>
        <v>0</v>
      </c>
      <c r="Y114" s="107">
        <f t="shared" si="89"/>
        <v>0</v>
      </c>
      <c r="Z114" s="107">
        <f t="shared" si="89"/>
        <v>0</v>
      </c>
      <c r="AA114" s="107">
        <f t="shared" si="89"/>
        <v>0</v>
      </c>
      <c r="AB114" s="107">
        <f t="shared" si="89"/>
        <v>0</v>
      </c>
      <c r="AC114" s="107">
        <f t="shared" si="89"/>
        <v>0</v>
      </c>
      <c r="AD114" s="107">
        <f t="shared" si="89"/>
        <v>0</v>
      </c>
      <c r="AE114" s="107">
        <f t="shared" si="89"/>
        <v>0</v>
      </c>
      <c r="AF114" s="107">
        <f t="shared" si="89"/>
        <v>0</v>
      </c>
      <c r="AG114" s="107">
        <f t="shared" si="89"/>
        <v>0</v>
      </c>
      <c r="AH114" s="107">
        <f t="shared" si="89"/>
        <v>0</v>
      </c>
      <c r="AI114" s="107">
        <f t="shared" si="89"/>
        <v>0</v>
      </c>
      <c r="AJ114" s="107">
        <f t="shared" si="89"/>
        <v>0</v>
      </c>
      <c r="AK114" s="107">
        <f t="shared" si="89"/>
        <v>0</v>
      </c>
      <c r="AL114" s="107">
        <f t="shared" si="89"/>
        <v>0</v>
      </c>
      <c r="AM114" s="107">
        <f t="shared" si="89"/>
        <v>0</v>
      </c>
      <c r="AN114" s="107">
        <f t="shared" si="89"/>
        <v>0</v>
      </c>
      <c r="AO114" s="107">
        <f t="shared" si="89"/>
        <v>0</v>
      </c>
      <c r="AP114" s="107">
        <f t="shared" si="89"/>
        <v>0</v>
      </c>
      <c r="AQ114" s="107">
        <f t="shared" si="89"/>
        <v>0</v>
      </c>
      <c r="AR114" s="107">
        <f t="shared" ref="AR114:BH114" si="90">SUM(AR109:AR113)</f>
        <v>0</v>
      </c>
      <c r="AS114" s="107">
        <f t="shared" si="90"/>
        <v>0</v>
      </c>
      <c r="AT114" s="107">
        <f t="shared" si="90"/>
        <v>0</v>
      </c>
      <c r="AU114" s="107">
        <f t="shared" si="90"/>
        <v>0</v>
      </c>
      <c r="AV114" s="107">
        <f t="shared" si="90"/>
        <v>0</v>
      </c>
      <c r="AW114" s="107">
        <f t="shared" si="90"/>
        <v>0</v>
      </c>
      <c r="AX114" s="107">
        <f t="shared" si="90"/>
        <v>0</v>
      </c>
      <c r="AY114" s="107">
        <f t="shared" si="90"/>
        <v>0</v>
      </c>
      <c r="AZ114" s="107">
        <f t="shared" si="90"/>
        <v>0</v>
      </c>
      <c r="BA114" s="107">
        <f t="shared" si="90"/>
        <v>0</v>
      </c>
      <c r="BB114" s="107">
        <f t="shared" si="90"/>
        <v>0</v>
      </c>
      <c r="BC114" s="107">
        <f t="shared" si="90"/>
        <v>0</v>
      </c>
      <c r="BD114" s="107">
        <f t="shared" si="90"/>
        <v>0</v>
      </c>
      <c r="BE114" s="107">
        <f t="shared" si="90"/>
        <v>0</v>
      </c>
      <c r="BF114" s="107">
        <f t="shared" si="90"/>
        <v>0</v>
      </c>
      <c r="BG114" s="107">
        <f t="shared" si="90"/>
        <v>0</v>
      </c>
      <c r="BH114" s="107">
        <f t="shared" si="90"/>
        <v>0</v>
      </c>
      <c r="BI114" s="6"/>
      <c r="BJ114" s="6"/>
      <c r="BK114" s="6"/>
    </row>
    <row r="115" spans="3:63" ht="15.4">
      <c r="C115" s="24"/>
      <c r="D115" s="24"/>
      <c r="E115" s="135"/>
      <c r="J115" s="4"/>
      <c r="K115" s="9"/>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c r="AT115" s="66"/>
      <c r="AU115" s="66"/>
      <c r="AV115" s="66"/>
      <c r="AW115" s="66"/>
      <c r="AX115" s="66"/>
      <c r="AY115" s="66"/>
      <c r="AZ115" s="66"/>
      <c r="BA115" s="66"/>
      <c r="BB115" s="66"/>
      <c r="BC115" s="66"/>
      <c r="BD115" s="66"/>
      <c r="BE115" s="66"/>
      <c r="BF115" s="66"/>
      <c r="BG115" s="66"/>
      <c r="BH115" s="66"/>
      <c r="BI115" s="6"/>
      <c r="BJ115" s="6"/>
      <c r="BK115" s="6"/>
    </row>
    <row r="116" spans="3:63" ht="15.4">
      <c r="C116" s="24"/>
      <c r="D116" s="24"/>
      <c r="E116" s="135" t="s">
        <v>576</v>
      </c>
      <c r="G116" s="4" t="s">
        <v>260</v>
      </c>
      <c r="J116" s="4"/>
      <c r="K116" s="9"/>
      <c r="L116" s="66">
        <f>ModelInput!L55*L$24</f>
        <v>0</v>
      </c>
      <c r="M116" s="66">
        <f>ModelInput!M55*M$24</f>
        <v>0</v>
      </c>
      <c r="N116" s="66">
        <f>ModelInput!N55*N$24</f>
        <v>0</v>
      </c>
      <c r="O116" s="66">
        <f>ModelInput!O55*O$24</f>
        <v>0</v>
      </c>
      <c r="P116" s="66">
        <f>ModelInput!P55*P$24</f>
        <v>0</v>
      </c>
      <c r="Q116" s="66">
        <f>ModelInput!Q55*Q$24</f>
        <v>0</v>
      </c>
      <c r="R116" s="66">
        <f>ModelInput!R55*R$24</f>
        <v>0</v>
      </c>
      <c r="S116" s="66">
        <f>ModelInput!S55*S$24</f>
        <v>0</v>
      </c>
      <c r="T116" s="66">
        <f>ModelInput!T55*T$24</f>
        <v>0</v>
      </c>
      <c r="U116" s="66">
        <f>ModelInput!U55*U$24</f>
        <v>0</v>
      </c>
      <c r="V116" s="66">
        <f>ModelInput!V55*V$24</f>
        <v>0</v>
      </c>
      <c r="W116" s="66">
        <f>ModelInput!W55*W$24</f>
        <v>0</v>
      </c>
      <c r="X116" s="66">
        <f>ModelInput!X55*X$24</f>
        <v>0</v>
      </c>
      <c r="Y116" s="66">
        <f>ModelInput!Y55*Y$24</f>
        <v>0</v>
      </c>
      <c r="Z116" s="66">
        <f>ModelInput!Z55*Z$24</f>
        <v>0</v>
      </c>
      <c r="AA116" s="66">
        <f>ModelInput!AA55*AA$24</f>
        <v>0</v>
      </c>
      <c r="AB116" s="66">
        <f>ModelInput!AB55*AB$24</f>
        <v>0</v>
      </c>
      <c r="AC116" s="66">
        <f>ModelInput!AC55*AC$24</f>
        <v>0</v>
      </c>
      <c r="AD116" s="66">
        <f>ModelInput!AD55*AD$24</f>
        <v>0</v>
      </c>
      <c r="AE116" s="66">
        <f>ModelInput!AE55*AE$24</f>
        <v>0</v>
      </c>
      <c r="AF116" s="66">
        <f>ModelInput!AF55*AF$24</f>
        <v>0</v>
      </c>
      <c r="AG116" s="66">
        <f>ModelInput!AG55*AG$24</f>
        <v>0</v>
      </c>
      <c r="AH116" s="66">
        <f>ModelInput!AH55*AH$24</f>
        <v>0</v>
      </c>
      <c r="AI116" s="66">
        <f>ModelInput!AI55*AI$24</f>
        <v>0</v>
      </c>
      <c r="AJ116" s="66">
        <f>ModelInput!AJ55*AJ$24</f>
        <v>0</v>
      </c>
      <c r="AK116" s="66">
        <f>ModelInput!AK55*AK$24</f>
        <v>0</v>
      </c>
      <c r="AL116" s="66">
        <f>ModelInput!AL55*AL$24</f>
        <v>0</v>
      </c>
      <c r="AM116" s="66">
        <f>ModelInput!AM55*AM$24</f>
        <v>0</v>
      </c>
      <c r="AN116" s="66">
        <f>ModelInput!AN55*AN$24</f>
        <v>0</v>
      </c>
      <c r="AO116" s="66">
        <f>ModelInput!AO55*AO$24</f>
        <v>0</v>
      </c>
      <c r="AP116" s="66">
        <f>ModelInput!AP55*AP$24</f>
        <v>0</v>
      </c>
      <c r="AQ116" s="66">
        <f>ModelInput!AQ55*AQ$24</f>
        <v>0</v>
      </c>
      <c r="AR116" s="66">
        <f>ModelInput!AR55*AR$24</f>
        <v>0</v>
      </c>
      <c r="AS116" s="66">
        <f>ModelInput!AS55*AS$24</f>
        <v>0</v>
      </c>
      <c r="AT116" s="66">
        <f>ModelInput!AT55*AT$24</f>
        <v>0</v>
      </c>
      <c r="AU116" s="66">
        <f>ModelInput!AU55*AU$24</f>
        <v>0</v>
      </c>
      <c r="AV116" s="66">
        <f>ModelInput!AV55*AV$24</f>
        <v>0</v>
      </c>
      <c r="AW116" s="66">
        <f>ModelInput!AW55*AW$24</f>
        <v>0</v>
      </c>
      <c r="AX116" s="66">
        <f>ModelInput!AX55*AX$24</f>
        <v>0</v>
      </c>
      <c r="AY116" s="66">
        <f>ModelInput!AY55*AY$24</f>
        <v>0</v>
      </c>
      <c r="AZ116" s="66">
        <f>ModelInput!AZ55*AZ$24</f>
        <v>0</v>
      </c>
      <c r="BA116" s="66">
        <f>ModelInput!BA55*BA$24</f>
        <v>0</v>
      </c>
      <c r="BB116" s="66">
        <f>ModelInput!BB55*BB$24</f>
        <v>0</v>
      </c>
      <c r="BC116" s="66">
        <f>ModelInput!BC55*BC$24</f>
        <v>0</v>
      </c>
      <c r="BD116" s="66">
        <f>ModelInput!BD55*BD$24</f>
        <v>0</v>
      </c>
      <c r="BE116" s="66">
        <f>ModelInput!BE55*BE$24</f>
        <v>0</v>
      </c>
      <c r="BF116" s="66">
        <f>ModelInput!BF55*BF$24</f>
        <v>0</v>
      </c>
      <c r="BG116" s="66">
        <f>ModelInput!BG55*BG$24</f>
        <v>0</v>
      </c>
      <c r="BH116" s="66">
        <f>ModelInput!BH55*BH$24</f>
        <v>0</v>
      </c>
      <c r="BI116" s="6"/>
      <c r="BJ116" s="6"/>
      <c r="BK116" s="6"/>
    </row>
    <row r="117" spans="3:63" ht="15.4">
      <c r="C117" s="24"/>
      <c r="D117" s="24"/>
      <c r="E117" s="135" t="s">
        <v>140</v>
      </c>
      <c r="G117" s="4" t="s">
        <v>260</v>
      </c>
      <c r="J117" s="4"/>
      <c r="K117" s="9"/>
      <c r="L117" s="66">
        <f>ModelInput!L56*L$24</f>
        <v>0</v>
      </c>
      <c r="M117" s="66">
        <f>ModelInput!M56*M$24</f>
        <v>0</v>
      </c>
      <c r="N117" s="66">
        <f>ModelInput!N56*N$24</f>
        <v>0</v>
      </c>
      <c r="O117" s="66">
        <f>ModelInput!O56*O$24</f>
        <v>0</v>
      </c>
      <c r="P117" s="66">
        <f>ModelInput!P56*P$24</f>
        <v>0</v>
      </c>
      <c r="Q117" s="66">
        <f>ModelInput!Q56*Q$24</f>
        <v>0</v>
      </c>
      <c r="R117" s="66">
        <f>ModelInput!R56*R$24</f>
        <v>0</v>
      </c>
      <c r="S117" s="66">
        <f>ModelInput!S56*S$24</f>
        <v>0</v>
      </c>
      <c r="T117" s="66">
        <f>ModelInput!T56*T$24</f>
        <v>0</v>
      </c>
      <c r="U117" s="66">
        <f>ModelInput!U56*U$24</f>
        <v>0</v>
      </c>
      <c r="V117" s="66">
        <f>ModelInput!V56*V$24</f>
        <v>0</v>
      </c>
      <c r="W117" s="66">
        <f>ModelInput!W56*W$24</f>
        <v>0</v>
      </c>
      <c r="X117" s="66">
        <f>ModelInput!X56*X$24</f>
        <v>0</v>
      </c>
      <c r="Y117" s="66">
        <f>ModelInput!Y56*Y$24</f>
        <v>0</v>
      </c>
      <c r="Z117" s="66">
        <f>ModelInput!Z56*Z$24</f>
        <v>0</v>
      </c>
      <c r="AA117" s="66">
        <f>ModelInput!AA56*AA$24</f>
        <v>0</v>
      </c>
      <c r="AB117" s="66">
        <f>ModelInput!AB56*AB$24</f>
        <v>0</v>
      </c>
      <c r="AC117" s="66">
        <f>ModelInput!AC56*AC$24</f>
        <v>0</v>
      </c>
      <c r="AD117" s="66">
        <f>ModelInput!AD56*AD$24</f>
        <v>0</v>
      </c>
      <c r="AE117" s="66">
        <f>ModelInput!AE56*AE$24</f>
        <v>0</v>
      </c>
      <c r="AF117" s="66">
        <f>ModelInput!AF56*AF$24</f>
        <v>0</v>
      </c>
      <c r="AG117" s="66">
        <f>ModelInput!AG56*AG$24</f>
        <v>0</v>
      </c>
      <c r="AH117" s="66">
        <f>ModelInput!AH56*AH$24</f>
        <v>0</v>
      </c>
      <c r="AI117" s="66">
        <f>ModelInput!AI56*AI$24</f>
        <v>0</v>
      </c>
      <c r="AJ117" s="66">
        <f>ModelInput!AJ56*AJ$24</f>
        <v>0</v>
      </c>
      <c r="AK117" s="66">
        <f>ModelInput!AK56*AK$24</f>
        <v>0</v>
      </c>
      <c r="AL117" s="66">
        <f>ModelInput!AL56*AL$24</f>
        <v>0</v>
      </c>
      <c r="AM117" s="66">
        <f>ModelInput!AM56*AM$24</f>
        <v>0</v>
      </c>
      <c r="AN117" s="66">
        <f>ModelInput!AN56*AN$24</f>
        <v>0</v>
      </c>
      <c r="AO117" s="66">
        <f>ModelInput!AO56*AO$24</f>
        <v>0</v>
      </c>
      <c r="AP117" s="66">
        <f>ModelInput!AP56*AP$24</f>
        <v>0</v>
      </c>
      <c r="AQ117" s="66">
        <f>ModelInput!AQ56*AQ$24</f>
        <v>0</v>
      </c>
      <c r="AR117" s="66">
        <f>ModelInput!AR56*AR$24</f>
        <v>0</v>
      </c>
      <c r="AS117" s="66">
        <f>ModelInput!AS56*AS$24</f>
        <v>0</v>
      </c>
      <c r="AT117" s="66">
        <f>ModelInput!AT56*AT$24</f>
        <v>0</v>
      </c>
      <c r="AU117" s="66">
        <f>ModelInput!AU56*AU$24</f>
        <v>0</v>
      </c>
      <c r="AV117" s="66">
        <f>ModelInput!AV56*AV$24</f>
        <v>0</v>
      </c>
      <c r="AW117" s="66">
        <f>ModelInput!AW56*AW$24</f>
        <v>0</v>
      </c>
      <c r="AX117" s="66">
        <f>ModelInput!AX56*AX$24</f>
        <v>0</v>
      </c>
      <c r="AY117" s="66">
        <f>ModelInput!AY56*AY$24</f>
        <v>0</v>
      </c>
      <c r="AZ117" s="66">
        <f>ModelInput!AZ56*AZ$24</f>
        <v>0</v>
      </c>
      <c r="BA117" s="66">
        <f>ModelInput!BA56*BA$24</f>
        <v>0</v>
      </c>
      <c r="BB117" s="66">
        <f>ModelInput!BB56*BB$24</f>
        <v>0</v>
      </c>
      <c r="BC117" s="66">
        <f>ModelInput!BC56*BC$24</f>
        <v>0</v>
      </c>
      <c r="BD117" s="66">
        <f>ModelInput!BD56*BD$24</f>
        <v>0</v>
      </c>
      <c r="BE117" s="66">
        <f>ModelInput!BE56*BE$24</f>
        <v>0</v>
      </c>
      <c r="BF117" s="66">
        <f>ModelInput!BF56*BF$24</f>
        <v>0</v>
      </c>
      <c r="BG117" s="66">
        <f>ModelInput!BG56*BG$24</f>
        <v>0</v>
      </c>
      <c r="BH117" s="66">
        <f>ModelInput!BH56*BH$24</f>
        <v>0</v>
      </c>
      <c r="BI117" s="6"/>
      <c r="BJ117" s="6"/>
      <c r="BK117" s="6"/>
    </row>
    <row r="118" spans="3:63" ht="15.4">
      <c r="C118" s="24"/>
      <c r="D118" s="24"/>
      <c r="E118" s="135" t="s">
        <v>218</v>
      </c>
      <c r="G118" s="4" t="s">
        <v>260</v>
      </c>
      <c r="J118" s="4"/>
      <c r="K118" s="9"/>
      <c r="L118" s="66">
        <f>ModelInput!L57*L$24</f>
        <v>0</v>
      </c>
      <c r="M118" s="66">
        <f>ModelInput!M57*M$24</f>
        <v>0</v>
      </c>
      <c r="N118" s="66">
        <f>ModelInput!N57*N$24</f>
        <v>0</v>
      </c>
      <c r="O118" s="66">
        <f>ModelInput!O57*O$24</f>
        <v>0</v>
      </c>
      <c r="P118" s="66">
        <f>ModelInput!P57*P$24</f>
        <v>0</v>
      </c>
      <c r="Q118" s="66">
        <f>ModelInput!Q57*Q$24</f>
        <v>0</v>
      </c>
      <c r="R118" s="66">
        <f>ModelInput!R57*R$24</f>
        <v>0</v>
      </c>
      <c r="S118" s="66">
        <f>ModelInput!S57*S$24</f>
        <v>0</v>
      </c>
      <c r="T118" s="66">
        <f>ModelInput!T57*T$24</f>
        <v>0</v>
      </c>
      <c r="U118" s="66">
        <f>ModelInput!U57*U$24</f>
        <v>0</v>
      </c>
      <c r="V118" s="66">
        <f>ModelInput!V57*V$24</f>
        <v>0</v>
      </c>
      <c r="W118" s="66">
        <f>ModelInput!W57*W$24</f>
        <v>0</v>
      </c>
      <c r="X118" s="66">
        <f>ModelInput!X57*X$24</f>
        <v>0</v>
      </c>
      <c r="Y118" s="66">
        <f>ModelInput!Y57*Y$24</f>
        <v>0</v>
      </c>
      <c r="Z118" s="66">
        <f>ModelInput!Z57*Z$24</f>
        <v>0</v>
      </c>
      <c r="AA118" s="66">
        <f>ModelInput!AA57*AA$24</f>
        <v>0</v>
      </c>
      <c r="AB118" s="66">
        <f>ModelInput!AB57*AB$24</f>
        <v>0</v>
      </c>
      <c r="AC118" s="66">
        <f>ModelInput!AC57*AC$24</f>
        <v>0</v>
      </c>
      <c r="AD118" s="66">
        <f>ModelInput!AD57*AD$24</f>
        <v>0</v>
      </c>
      <c r="AE118" s="66">
        <f>ModelInput!AE57*AE$24</f>
        <v>0</v>
      </c>
      <c r="AF118" s="66">
        <f>ModelInput!AF57*AF$24</f>
        <v>0</v>
      </c>
      <c r="AG118" s="66">
        <f>ModelInput!AG57*AG$24</f>
        <v>0</v>
      </c>
      <c r="AH118" s="66">
        <f>ModelInput!AH57*AH$24</f>
        <v>0</v>
      </c>
      <c r="AI118" s="66">
        <f>ModelInput!AI57*AI$24</f>
        <v>0</v>
      </c>
      <c r="AJ118" s="66">
        <f>ModelInput!AJ57*AJ$24</f>
        <v>0</v>
      </c>
      <c r="AK118" s="66">
        <f>ModelInput!AK57*AK$24</f>
        <v>0</v>
      </c>
      <c r="AL118" s="66">
        <f>ModelInput!AL57*AL$24</f>
        <v>0</v>
      </c>
      <c r="AM118" s="66">
        <f>ModelInput!AM57*AM$24</f>
        <v>0</v>
      </c>
      <c r="AN118" s="66">
        <f>ModelInput!AN57*AN$24</f>
        <v>0</v>
      </c>
      <c r="AO118" s="66">
        <f>ModelInput!AO57*AO$24</f>
        <v>0</v>
      </c>
      <c r="AP118" s="66">
        <f>ModelInput!AP57*AP$24</f>
        <v>0</v>
      </c>
      <c r="AQ118" s="66">
        <f>ModelInput!AQ57*AQ$24</f>
        <v>0</v>
      </c>
      <c r="AR118" s="66">
        <f>ModelInput!AR57*AR$24</f>
        <v>0</v>
      </c>
      <c r="AS118" s="66">
        <f>ModelInput!AS57*AS$24</f>
        <v>0</v>
      </c>
      <c r="AT118" s="66">
        <f>ModelInput!AT57*AT$24</f>
        <v>0</v>
      </c>
      <c r="AU118" s="66">
        <f>ModelInput!AU57*AU$24</f>
        <v>0</v>
      </c>
      <c r="AV118" s="66">
        <f>ModelInput!AV57*AV$24</f>
        <v>0</v>
      </c>
      <c r="AW118" s="66">
        <f>ModelInput!AW57*AW$24</f>
        <v>0</v>
      </c>
      <c r="AX118" s="66">
        <f>ModelInput!AX57*AX$24</f>
        <v>0</v>
      </c>
      <c r="AY118" s="66">
        <f>ModelInput!AY57*AY$24</f>
        <v>0</v>
      </c>
      <c r="AZ118" s="66">
        <f>ModelInput!AZ57*AZ$24</f>
        <v>0</v>
      </c>
      <c r="BA118" s="66">
        <f>ModelInput!BA57*BA$24</f>
        <v>0</v>
      </c>
      <c r="BB118" s="66">
        <f>ModelInput!BB57*BB$24</f>
        <v>0</v>
      </c>
      <c r="BC118" s="66">
        <f>ModelInput!BC57*BC$24</f>
        <v>0</v>
      </c>
      <c r="BD118" s="66">
        <f>ModelInput!BD57*BD$24</f>
        <v>0</v>
      </c>
      <c r="BE118" s="66">
        <f>ModelInput!BE57*BE$24</f>
        <v>0</v>
      </c>
      <c r="BF118" s="66">
        <f>ModelInput!BF57*BF$24</f>
        <v>0</v>
      </c>
      <c r="BG118" s="66">
        <f>ModelInput!BG57*BG$24</f>
        <v>0</v>
      </c>
      <c r="BH118" s="66">
        <f>ModelInput!BH57*BH$24</f>
        <v>0</v>
      </c>
      <c r="BI118" s="6"/>
      <c r="BJ118" s="6"/>
      <c r="BK118" s="6"/>
    </row>
    <row r="119" spans="3:63" ht="15.4">
      <c r="C119" s="24"/>
      <c r="D119" s="24"/>
      <c r="E119" s="135" t="s">
        <v>577</v>
      </c>
      <c r="G119" s="4" t="s">
        <v>260</v>
      </c>
      <c r="J119" s="4"/>
      <c r="K119" s="9"/>
      <c r="L119" s="66">
        <f>ModelInput!L58*L$24</f>
        <v>0</v>
      </c>
      <c r="M119" s="66">
        <f>ModelInput!M58*M$24</f>
        <v>0</v>
      </c>
      <c r="N119" s="66">
        <f>ModelInput!N58*N$24</f>
        <v>0</v>
      </c>
      <c r="O119" s="66">
        <f>ModelInput!O58*O$24</f>
        <v>0</v>
      </c>
      <c r="P119" s="66">
        <f>ModelInput!P58*P$24</f>
        <v>0</v>
      </c>
      <c r="Q119" s="66">
        <f>ModelInput!Q58*Q$24</f>
        <v>0</v>
      </c>
      <c r="R119" s="66">
        <f>ModelInput!R58*R$24</f>
        <v>0</v>
      </c>
      <c r="S119" s="66">
        <f>ModelInput!S58*S$24</f>
        <v>0</v>
      </c>
      <c r="T119" s="66">
        <f>ModelInput!T58*T$24</f>
        <v>0</v>
      </c>
      <c r="U119" s="66">
        <f>ModelInput!U58*U$24</f>
        <v>0</v>
      </c>
      <c r="V119" s="66">
        <f>ModelInput!V58*V$24</f>
        <v>0</v>
      </c>
      <c r="W119" s="66">
        <f>ModelInput!W58*W$24</f>
        <v>0</v>
      </c>
      <c r="X119" s="66">
        <f>ModelInput!X58*X$24</f>
        <v>0</v>
      </c>
      <c r="Y119" s="66">
        <f>ModelInput!Y58*Y$24</f>
        <v>0</v>
      </c>
      <c r="Z119" s="66">
        <f>ModelInput!Z58*Z$24</f>
        <v>0</v>
      </c>
      <c r="AA119" s="66">
        <f>ModelInput!AA58*AA$24</f>
        <v>0</v>
      </c>
      <c r="AB119" s="66">
        <f>ModelInput!AB58*AB$24</f>
        <v>0</v>
      </c>
      <c r="AC119" s="66">
        <f>ModelInput!AC58*AC$24</f>
        <v>0</v>
      </c>
      <c r="AD119" s="66">
        <f>ModelInput!AD58*AD$24</f>
        <v>0</v>
      </c>
      <c r="AE119" s="66">
        <f>ModelInput!AE58*AE$24</f>
        <v>0</v>
      </c>
      <c r="AF119" s="66">
        <f>ModelInput!AF58*AF$24</f>
        <v>0</v>
      </c>
      <c r="AG119" s="66">
        <f>ModelInput!AG58*AG$24</f>
        <v>0</v>
      </c>
      <c r="AH119" s="66">
        <f>ModelInput!AH58*AH$24</f>
        <v>0</v>
      </c>
      <c r="AI119" s="66">
        <f>ModelInput!AI58*AI$24</f>
        <v>0</v>
      </c>
      <c r="AJ119" s="66">
        <f>ModelInput!AJ58*AJ$24</f>
        <v>0</v>
      </c>
      <c r="AK119" s="66">
        <f>ModelInput!AK58*AK$24</f>
        <v>0</v>
      </c>
      <c r="AL119" s="66">
        <f>ModelInput!AL58*AL$24</f>
        <v>0</v>
      </c>
      <c r="AM119" s="66">
        <f>ModelInput!AM58*AM$24</f>
        <v>0</v>
      </c>
      <c r="AN119" s="66">
        <f>ModelInput!AN58*AN$24</f>
        <v>0</v>
      </c>
      <c r="AO119" s="66">
        <f>ModelInput!AO58*AO$24</f>
        <v>0</v>
      </c>
      <c r="AP119" s="66">
        <f>ModelInput!AP58*AP$24</f>
        <v>0</v>
      </c>
      <c r="AQ119" s="66">
        <f>ModelInput!AQ58*AQ$24</f>
        <v>0</v>
      </c>
      <c r="AR119" s="66">
        <f>ModelInput!AR58*AR$24</f>
        <v>0</v>
      </c>
      <c r="AS119" s="66">
        <f>ModelInput!AS58*AS$24</f>
        <v>0</v>
      </c>
      <c r="AT119" s="66">
        <f>ModelInput!AT58*AT$24</f>
        <v>0</v>
      </c>
      <c r="AU119" s="66">
        <f>ModelInput!AU58*AU$24</f>
        <v>0</v>
      </c>
      <c r="AV119" s="66">
        <f>ModelInput!AV58*AV$24</f>
        <v>0</v>
      </c>
      <c r="AW119" s="66">
        <f>ModelInput!AW58*AW$24</f>
        <v>0</v>
      </c>
      <c r="AX119" s="66">
        <f>ModelInput!AX58*AX$24</f>
        <v>0</v>
      </c>
      <c r="AY119" s="66">
        <f>ModelInput!AY58*AY$24</f>
        <v>0</v>
      </c>
      <c r="AZ119" s="66">
        <f>ModelInput!AZ58*AZ$24</f>
        <v>0</v>
      </c>
      <c r="BA119" s="66">
        <f>ModelInput!BA58*BA$24</f>
        <v>0</v>
      </c>
      <c r="BB119" s="66">
        <f>ModelInput!BB58*BB$24</f>
        <v>0</v>
      </c>
      <c r="BC119" s="66">
        <f>ModelInput!BC58*BC$24</f>
        <v>0</v>
      </c>
      <c r="BD119" s="66">
        <f>ModelInput!BD58*BD$24</f>
        <v>0</v>
      </c>
      <c r="BE119" s="66">
        <f>ModelInput!BE58*BE$24</f>
        <v>0</v>
      </c>
      <c r="BF119" s="66">
        <f>ModelInput!BF58*BF$24</f>
        <v>0</v>
      </c>
      <c r="BG119" s="66">
        <f>ModelInput!BG58*BG$24</f>
        <v>0</v>
      </c>
      <c r="BH119" s="66">
        <f>ModelInput!BH58*BH$24</f>
        <v>0</v>
      </c>
      <c r="BI119" s="6"/>
      <c r="BJ119" s="6"/>
      <c r="BK119" s="6"/>
    </row>
    <row r="120" spans="3:63" ht="15.4">
      <c r="C120" s="24"/>
      <c r="D120" s="24"/>
      <c r="E120" s="135" t="s">
        <v>578</v>
      </c>
      <c r="G120" s="4" t="s">
        <v>260</v>
      </c>
      <c r="J120" s="4"/>
      <c r="K120" s="9"/>
      <c r="L120" s="66">
        <f>ModelInput!L59*L$24</f>
        <v>0</v>
      </c>
      <c r="M120" s="66">
        <f>ModelInput!M59*M$24</f>
        <v>0</v>
      </c>
      <c r="N120" s="66">
        <f>ModelInput!N59*N$24</f>
        <v>0</v>
      </c>
      <c r="O120" s="66">
        <f>ModelInput!O59*O$24</f>
        <v>0</v>
      </c>
      <c r="P120" s="66">
        <f>ModelInput!P59*P$24</f>
        <v>0</v>
      </c>
      <c r="Q120" s="66">
        <f>ModelInput!Q59*Q$24</f>
        <v>0</v>
      </c>
      <c r="R120" s="66">
        <f>ModelInput!R59*R$24</f>
        <v>0</v>
      </c>
      <c r="S120" s="66">
        <f>ModelInput!S59*S$24</f>
        <v>0</v>
      </c>
      <c r="T120" s="66">
        <f>ModelInput!T59*T$24</f>
        <v>0</v>
      </c>
      <c r="U120" s="66">
        <f>ModelInput!U59*U$24</f>
        <v>0</v>
      </c>
      <c r="V120" s="66">
        <f>ModelInput!V59*V$24</f>
        <v>0</v>
      </c>
      <c r="W120" s="66">
        <f>ModelInput!W59*W$24</f>
        <v>0</v>
      </c>
      <c r="X120" s="66">
        <f>ModelInput!X59*X$24</f>
        <v>0</v>
      </c>
      <c r="Y120" s="66">
        <f>ModelInput!Y59*Y$24</f>
        <v>0</v>
      </c>
      <c r="Z120" s="66">
        <f>ModelInput!Z59*Z$24</f>
        <v>0</v>
      </c>
      <c r="AA120" s="66">
        <f>ModelInput!AA59*AA$24</f>
        <v>0</v>
      </c>
      <c r="AB120" s="66">
        <f>ModelInput!AB59*AB$24</f>
        <v>0</v>
      </c>
      <c r="AC120" s="66">
        <f>ModelInput!AC59*AC$24</f>
        <v>0</v>
      </c>
      <c r="AD120" s="66">
        <f>ModelInput!AD59*AD$24</f>
        <v>0</v>
      </c>
      <c r="AE120" s="66">
        <f>ModelInput!AE59*AE$24</f>
        <v>0</v>
      </c>
      <c r="AF120" s="66">
        <f>ModelInput!AF59*AF$24</f>
        <v>0</v>
      </c>
      <c r="AG120" s="66">
        <f>ModelInput!AG59*AG$24</f>
        <v>0</v>
      </c>
      <c r="AH120" s="66">
        <f>ModelInput!AH59*AH$24</f>
        <v>0</v>
      </c>
      <c r="AI120" s="66">
        <f>ModelInput!AI59*AI$24</f>
        <v>0</v>
      </c>
      <c r="AJ120" s="66">
        <f>ModelInput!AJ59*AJ$24</f>
        <v>0</v>
      </c>
      <c r="AK120" s="66">
        <f>ModelInput!AK59*AK$24</f>
        <v>0</v>
      </c>
      <c r="AL120" s="66">
        <f>ModelInput!AL59*AL$24</f>
        <v>0</v>
      </c>
      <c r="AM120" s="66">
        <f>ModelInput!AM59*AM$24</f>
        <v>0</v>
      </c>
      <c r="AN120" s="66">
        <f>ModelInput!AN59*AN$24</f>
        <v>0</v>
      </c>
      <c r="AO120" s="66">
        <f>ModelInput!AO59*AO$24</f>
        <v>0</v>
      </c>
      <c r="AP120" s="66">
        <f>ModelInput!AP59*AP$24</f>
        <v>0</v>
      </c>
      <c r="AQ120" s="66">
        <f>ModelInput!AQ59*AQ$24</f>
        <v>0</v>
      </c>
      <c r="AR120" s="66">
        <f>ModelInput!AR59*AR$24</f>
        <v>0</v>
      </c>
      <c r="AS120" s="66">
        <f>ModelInput!AS59*AS$24</f>
        <v>0</v>
      </c>
      <c r="AT120" s="66">
        <f>ModelInput!AT59*AT$24</f>
        <v>0</v>
      </c>
      <c r="AU120" s="66">
        <f>ModelInput!AU59*AU$24</f>
        <v>0</v>
      </c>
      <c r="AV120" s="66">
        <f>ModelInput!AV59*AV$24</f>
        <v>0</v>
      </c>
      <c r="AW120" s="66">
        <f>ModelInput!AW59*AW$24</f>
        <v>0</v>
      </c>
      <c r="AX120" s="66">
        <f>ModelInput!AX59*AX$24</f>
        <v>0</v>
      </c>
      <c r="AY120" s="66">
        <f>ModelInput!AY59*AY$24</f>
        <v>0</v>
      </c>
      <c r="AZ120" s="66">
        <f>ModelInput!AZ59*AZ$24</f>
        <v>0</v>
      </c>
      <c r="BA120" s="66">
        <f>ModelInput!BA59*BA$24</f>
        <v>0</v>
      </c>
      <c r="BB120" s="66">
        <f>ModelInput!BB59*BB$24</f>
        <v>0</v>
      </c>
      <c r="BC120" s="66">
        <f>ModelInput!BC59*BC$24</f>
        <v>0</v>
      </c>
      <c r="BD120" s="66">
        <f>ModelInput!BD59*BD$24</f>
        <v>0</v>
      </c>
      <c r="BE120" s="66">
        <f>ModelInput!BE59*BE$24</f>
        <v>0</v>
      </c>
      <c r="BF120" s="66">
        <f>ModelInput!BF59*BF$24</f>
        <v>0</v>
      </c>
      <c r="BG120" s="66">
        <f>ModelInput!BG59*BG$24</f>
        <v>0</v>
      </c>
      <c r="BH120" s="66">
        <f>ModelInput!BH59*BH$24</f>
        <v>0</v>
      </c>
      <c r="BI120" s="6"/>
      <c r="BJ120" s="6"/>
      <c r="BK120" s="6"/>
    </row>
    <row r="121" spans="3:63" ht="15.4">
      <c r="C121" s="24"/>
      <c r="D121" s="24"/>
      <c r="E121" s="117" t="s">
        <v>579</v>
      </c>
      <c r="G121" s="89" t="s">
        <v>260</v>
      </c>
      <c r="J121" s="4"/>
      <c r="K121" s="9"/>
      <c r="L121" s="107">
        <f t="shared" ref="L121:AQ121" si="91">SUM(L116:L120)</f>
        <v>0</v>
      </c>
      <c r="M121" s="107">
        <f t="shared" si="91"/>
        <v>0</v>
      </c>
      <c r="N121" s="107">
        <f t="shared" si="91"/>
        <v>0</v>
      </c>
      <c r="O121" s="107">
        <f t="shared" si="91"/>
        <v>0</v>
      </c>
      <c r="P121" s="107">
        <f t="shared" si="91"/>
        <v>0</v>
      </c>
      <c r="Q121" s="107">
        <f t="shared" si="91"/>
        <v>0</v>
      </c>
      <c r="R121" s="107">
        <f t="shared" si="91"/>
        <v>0</v>
      </c>
      <c r="S121" s="107">
        <f t="shared" si="91"/>
        <v>0</v>
      </c>
      <c r="T121" s="107">
        <f t="shared" si="91"/>
        <v>0</v>
      </c>
      <c r="U121" s="107">
        <f t="shared" si="91"/>
        <v>0</v>
      </c>
      <c r="V121" s="107">
        <f t="shared" si="91"/>
        <v>0</v>
      </c>
      <c r="W121" s="107">
        <f t="shared" si="91"/>
        <v>0</v>
      </c>
      <c r="X121" s="107">
        <f t="shared" si="91"/>
        <v>0</v>
      </c>
      <c r="Y121" s="107">
        <f t="shared" si="91"/>
        <v>0</v>
      </c>
      <c r="Z121" s="107">
        <f t="shared" si="91"/>
        <v>0</v>
      </c>
      <c r="AA121" s="107">
        <f t="shared" si="91"/>
        <v>0</v>
      </c>
      <c r="AB121" s="107">
        <f t="shared" si="91"/>
        <v>0</v>
      </c>
      <c r="AC121" s="107">
        <f t="shared" si="91"/>
        <v>0</v>
      </c>
      <c r="AD121" s="107">
        <f t="shared" si="91"/>
        <v>0</v>
      </c>
      <c r="AE121" s="107">
        <f t="shared" si="91"/>
        <v>0</v>
      </c>
      <c r="AF121" s="107">
        <f t="shared" si="91"/>
        <v>0</v>
      </c>
      <c r="AG121" s="107">
        <f t="shared" si="91"/>
        <v>0</v>
      </c>
      <c r="AH121" s="107">
        <f t="shared" si="91"/>
        <v>0</v>
      </c>
      <c r="AI121" s="107">
        <f t="shared" si="91"/>
        <v>0</v>
      </c>
      <c r="AJ121" s="107">
        <f t="shared" si="91"/>
        <v>0</v>
      </c>
      <c r="AK121" s="107">
        <f t="shared" si="91"/>
        <v>0</v>
      </c>
      <c r="AL121" s="107">
        <f t="shared" si="91"/>
        <v>0</v>
      </c>
      <c r="AM121" s="107">
        <f t="shared" si="91"/>
        <v>0</v>
      </c>
      <c r="AN121" s="107">
        <f t="shared" si="91"/>
        <v>0</v>
      </c>
      <c r="AO121" s="107">
        <f t="shared" si="91"/>
        <v>0</v>
      </c>
      <c r="AP121" s="107">
        <f t="shared" si="91"/>
        <v>0</v>
      </c>
      <c r="AQ121" s="107">
        <f t="shared" si="91"/>
        <v>0</v>
      </c>
      <c r="AR121" s="107">
        <f t="shared" ref="AR121:BH121" si="92">SUM(AR116:AR120)</f>
        <v>0</v>
      </c>
      <c r="AS121" s="107">
        <f t="shared" si="92"/>
        <v>0</v>
      </c>
      <c r="AT121" s="107">
        <f t="shared" si="92"/>
        <v>0</v>
      </c>
      <c r="AU121" s="107">
        <f t="shared" si="92"/>
        <v>0</v>
      </c>
      <c r="AV121" s="107">
        <f t="shared" si="92"/>
        <v>0</v>
      </c>
      <c r="AW121" s="107">
        <f t="shared" si="92"/>
        <v>0</v>
      </c>
      <c r="AX121" s="107">
        <f t="shared" si="92"/>
        <v>0</v>
      </c>
      <c r="AY121" s="107">
        <f t="shared" si="92"/>
        <v>0</v>
      </c>
      <c r="AZ121" s="107">
        <f t="shared" si="92"/>
        <v>0</v>
      </c>
      <c r="BA121" s="107">
        <f t="shared" si="92"/>
        <v>0</v>
      </c>
      <c r="BB121" s="107">
        <f t="shared" si="92"/>
        <v>0</v>
      </c>
      <c r="BC121" s="107">
        <f t="shared" si="92"/>
        <v>0</v>
      </c>
      <c r="BD121" s="107">
        <f t="shared" si="92"/>
        <v>0</v>
      </c>
      <c r="BE121" s="107">
        <f t="shared" si="92"/>
        <v>0</v>
      </c>
      <c r="BF121" s="107">
        <f t="shared" si="92"/>
        <v>0</v>
      </c>
      <c r="BG121" s="107">
        <f t="shared" si="92"/>
        <v>0</v>
      </c>
      <c r="BH121" s="107">
        <f t="shared" si="92"/>
        <v>0</v>
      </c>
      <c r="BI121" s="6"/>
      <c r="BJ121" s="6"/>
      <c r="BK121" s="6"/>
    </row>
    <row r="122" spans="3:63" ht="15.4">
      <c r="C122" s="24"/>
      <c r="D122" s="24"/>
      <c r="E122" s="135"/>
      <c r="J122" s="4"/>
      <c r="K122" s="9"/>
      <c r="L122" s="66"/>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c r="AT122" s="66"/>
      <c r="AU122" s="66"/>
      <c r="AV122" s="66"/>
      <c r="AW122" s="66"/>
      <c r="AX122" s="66"/>
      <c r="AY122" s="66"/>
      <c r="AZ122" s="66"/>
      <c r="BA122" s="66"/>
      <c r="BB122" s="66"/>
      <c r="BC122" s="66"/>
      <c r="BD122" s="66"/>
      <c r="BE122" s="66"/>
      <c r="BF122" s="66"/>
      <c r="BG122" s="66"/>
      <c r="BH122" s="66"/>
      <c r="BI122" s="6"/>
      <c r="BJ122" s="6"/>
      <c r="BK122" s="6"/>
    </row>
    <row r="123" spans="3:63" ht="15.4">
      <c r="C123" s="24"/>
      <c r="D123" s="24"/>
      <c r="E123" s="20" t="s">
        <v>580</v>
      </c>
      <c r="G123" s="4" t="s">
        <v>260</v>
      </c>
      <c r="J123" s="4"/>
      <c r="K123" s="9"/>
      <c r="L123" s="66">
        <f>ModelInput!L63*L$24</f>
        <v>0</v>
      </c>
      <c r="M123" s="66">
        <f>ModelInput!M63*M$24</f>
        <v>0</v>
      </c>
      <c r="N123" s="66">
        <f>ModelInput!N63*N$24</f>
        <v>0</v>
      </c>
      <c r="O123" s="66">
        <f>ModelInput!O63*O$24</f>
        <v>0</v>
      </c>
      <c r="P123" s="66">
        <f>ModelInput!P63*P$24</f>
        <v>0</v>
      </c>
      <c r="Q123" s="66">
        <f>ModelInput!Q63*Q$24</f>
        <v>0</v>
      </c>
      <c r="R123" s="66">
        <f>ModelInput!R63*R$24</f>
        <v>0</v>
      </c>
      <c r="S123" s="66">
        <f>ModelInput!S63*S$24</f>
        <v>0</v>
      </c>
      <c r="T123" s="66">
        <f>ModelInput!T63*T$24</f>
        <v>0</v>
      </c>
      <c r="U123" s="66">
        <f>ModelInput!U63*U$24</f>
        <v>0</v>
      </c>
      <c r="V123" s="66">
        <f>ModelInput!V63*V$24</f>
        <v>0</v>
      </c>
      <c r="W123" s="66">
        <f>ModelInput!W63*W$24</f>
        <v>0</v>
      </c>
      <c r="X123" s="66">
        <f>ModelInput!X63*X$24</f>
        <v>0</v>
      </c>
      <c r="Y123" s="66">
        <f>ModelInput!Y63*Y$24</f>
        <v>0</v>
      </c>
      <c r="Z123" s="66">
        <f>ModelInput!Z63*Z$24</f>
        <v>0</v>
      </c>
      <c r="AA123" s="66">
        <f>ModelInput!AA63*AA$24</f>
        <v>0</v>
      </c>
      <c r="AB123" s="66">
        <f>ModelInput!AB63*AB$24</f>
        <v>0</v>
      </c>
      <c r="AC123" s="66">
        <f>ModelInput!AC63*AC$24</f>
        <v>0</v>
      </c>
      <c r="AD123" s="66">
        <f>ModelInput!AD63*AD$24</f>
        <v>0</v>
      </c>
      <c r="AE123" s="66">
        <f>ModelInput!AE63*AE$24</f>
        <v>0</v>
      </c>
      <c r="AF123" s="66">
        <f>ModelInput!AF63*AF$24</f>
        <v>0</v>
      </c>
      <c r="AG123" s="66">
        <f>ModelInput!AG63*AG$24</f>
        <v>0</v>
      </c>
      <c r="AH123" s="66">
        <f>ModelInput!AH63*AH$24</f>
        <v>0</v>
      </c>
      <c r="AI123" s="66">
        <f>ModelInput!AI63*AI$24</f>
        <v>0</v>
      </c>
      <c r="AJ123" s="66">
        <f>ModelInput!AJ63*AJ$24</f>
        <v>0</v>
      </c>
      <c r="AK123" s="66">
        <f>ModelInput!AK63*AK$24</f>
        <v>0</v>
      </c>
      <c r="AL123" s="66">
        <f>ModelInput!AL63*AL$24</f>
        <v>0</v>
      </c>
      <c r="AM123" s="66">
        <f>ModelInput!AM63*AM$24</f>
        <v>0</v>
      </c>
      <c r="AN123" s="66">
        <f>ModelInput!AN63*AN$24</f>
        <v>0</v>
      </c>
      <c r="AO123" s="66">
        <f>ModelInput!AO63*AO$24</f>
        <v>0</v>
      </c>
      <c r="AP123" s="66">
        <f>ModelInput!AP63*AP$24</f>
        <v>0</v>
      </c>
      <c r="AQ123" s="66">
        <f>ModelInput!AQ63*AQ$24</f>
        <v>0</v>
      </c>
      <c r="AR123" s="66">
        <f>ModelInput!AR63*AR$24</f>
        <v>0</v>
      </c>
      <c r="AS123" s="66">
        <f>ModelInput!AS63*AS$24</f>
        <v>0</v>
      </c>
      <c r="AT123" s="66">
        <f>ModelInput!AT63*AT$24</f>
        <v>0</v>
      </c>
      <c r="AU123" s="66">
        <f>ModelInput!AU63*AU$24</f>
        <v>0</v>
      </c>
      <c r="AV123" s="66">
        <f>ModelInput!AV63*AV$24</f>
        <v>0</v>
      </c>
      <c r="AW123" s="66">
        <f>ModelInput!AW63*AW$24</f>
        <v>0</v>
      </c>
      <c r="AX123" s="66">
        <f>ModelInput!AX63*AX$24</f>
        <v>0</v>
      </c>
      <c r="AY123" s="66">
        <f>ModelInput!AY63*AY$24</f>
        <v>0</v>
      </c>
      <c r="AZ123" s="66">
        <f>ModelInput!AZ63*AZ$24</f>
        <v>0</v>
      </c>
      <c r="BA123" s="66">
        <f>ModelInput!BA63*BA$24</f>
        <v>0</v>
      </c>
      <c r="BB123" s="66">
        <f>ModelInput!BB63*BB$24</f>
        <v>0</v>
      </c>
      <c r="BC123" s="66">
        <f>ModelInput!BC63*BC$24</f>
        <v>0</v>
      </c>
      <c r="BD123" s="66">
        <f>ModelInput!BD63*BD$24</f>
        <v>0</v>
      </c>
      <c r="BE123" s="66">
        <f>ModelInput!BE63*BE$24</f>
        <v>0</v>
      </c>
      <c r="BF123" s="66">
        <f>ModelInput!BF63*BF$24</f>
        <v>0</v>
      </c>
      <c r="BG123" s="66">
        <f>ModelInput!BG63*BG$24</f>
        <v>0</v>
      </c>
      <c r="BH123" s="66">
        <f>ModelInput!BH63*BH$24</f>
        <v>0</v>
      </c>
      <c r="BI123" s="6"/>
      <c r="BJ123" s="6"/>
      <c r="BK123" s="6"/>
    </row>
    <row r="124" spans="3:63" ht="15.4">
      <c r="C124" s="24"/>
      <c r="D124" s="24"/>
      <c r="E124" s="20" t="s">
        <v>581</v>
      </c>
      <c r="G124" s="4" t="s">
        <v>260</v>
      </c>
      <c r="J124" s="4"/>
      <c r="K124" s="9"/>
      <c r="L124" s="66">
        <f>ModelInput!L64*L$24</f>
        <v>0</v>
      </c>
      <c r="M124" s="66">
        <f>ModelInput!M64*M$24</f>
        <v>0</v>
      </c>
      <c r="N124" s="66">
        <f>ModelInput!N64*N$24</f>
        <v>0</v>
      </c>
      <c r="O124" s="66">
        <f>ModelInput!O64*O$24</f>
        <v>0</v>
      </c>
      <c r="P124" s="66">
        <f>ModelInput!P64*P$24</f>
        <v>0</v>
      </c>
      <c r="Q124" s="66">
        <f>ModelInput!Q64*Q$24</f>
        <v>0</v>
      </c>
      <c r="R124" s="66">
        <f>ModelInput!R64*R$24</f>
        <v>0</v>
      </c>
      <c r="S124" s="66">
        <f>ModelInput!S64*S$24</f>
        <v>0</v>
      </c>
      <c r="T124" s="66">
        <f>ModelInput!T64*T$24</f>
        <v>0</v>
      </c>
      <c r="U124" s="66">
        <f>ModelInput!U64*U$24</f>
        <v>0</v>
      </c>
      <c r="V124" s="66">
        <f>ModelInput!V64*V$24</f>
        <v>0</v>
      </c>
      <c r="W124" s="66">
        <f>ModelInput!W64*W$24</f>
        <v>0</v>
      </c>
      <c r="X124" s="66">
        <f>ModelInput!X64*X$24</f>
        <v>0</v>
      </c>
      <c r="Y124" s="66">
        <f>ModelInput!Y64*Y$24</f>
        <v>0</v>
      </c>
      <c r="Z124" s="66">
        <f>ModelInput!Z64*Z$24</f>
        <v>0</v>
      </c>
      <c r="AA124" s="66">
        <f>ModelInput!AA64*AA$24</f>
        <v>0</v>
      </c>
      <c r="AB124" s="66">
        <f>ModelInput!AB64*AB$24</f>
        <v>0</v>
      </c>
      <c r="AC124" s="66">
        <f>ModelInput!AC64*AC$24</f>
        <v>0</v>
      </c>
      <c r="AD124" s="66">
        <f>ModelInput!AD64*AD$24</f>
        <v>0</v>
      </c>
      <c r="AE124" s="66">
        <f>ModelInput!AE64*AE$24</f>
        <v>0</v>
      </c>
      <c r="AF124" s="66">
        <f>ModelInput!AF64*AF$24</f>
        <v>0</v>
      </c>
      <c r="AG124" s="66">
        <f>ModelInput!AG64*AG$24</f>
        <v>0</v>
      </c>
      <c r="AH124" s="66">
        <f>ModelInput!AH64*AH$24</f>
        <v>0</v>
      </c>
      <c r="AI124" s="66">
        <f>ModelInput!AI64*AI$24</f>
        <v>0</v>
      </c>
      <c r="AJ124" s="66">
        <f>ModelInput!AJ64*AJ$24</f>
        <v>0</v>
      </c>
      <c r="AK124" s="66">
        <f>ModelInput!AK64*AK$24</f>
        <v>0</v>
      </c>
      <c r="AL124" s="66">
        <f>ModelInput!AL64*AL$24</f>
        <v>0</v>
      </c>
      <c r="AM124" s="66">
        <f>ModelInput!AM64*AM$24</f>
        <v>0</v>
      </c>
      <c r="AN124" s="66">
        <f>ModelInput!AN64*AN$24</f>
        <v>0</v>
      </c>
      <c r="AO124" s="66">
        <f>ModelInput!AO64*AO$24</f>
        <v>0</v>
      </c>
      <c r="AP124" s="66">
        <f>ModelInput!AP64*AP$24</f>
        <v>0</v>
      </c>
      <c r="AQ124" s="66">
        <f>ModelInput!AQ64*AQ$24</f>
        <v>0</v>
      </c>
      <c r="AR124" s="66">
        <f>ModelInput!AR64*AR$24</f>
        <v>0</v>
      </c>
      <c r="AS124" s="66">
        <f>ModelInput!AS64*AS$24</f>
        <v>0</v>
      </c>
      <c r="AT124" s="66">
        <f>ModelInput!AT64*AT$24</f>
        <v>0</v>
      </c>
      <c r="AU124" s="66">
        <f>ModelInput!AU64*AU$24</f>
        <v>0</v>
      </c>
      <c r="AV124" s="66">
        <f>ModelInput!AV64*AV$24</f>
        <v>0</v>
      </c>
      <c r="AW124" s="66">
        <f>ModelInput!AW64*AW$24</f>
        <v>0</v>
      </c>
      <c r="AX124" s="66">
        <f>ModelInput!AX64*AX$24</f>
        <v>0</v>
      </c>
      <c r="AY124" s="66">
        <f>ModelInput!AY64*AY$24</f>
        <v>0</v>
      </c>
      <c r="AZ124" s="66">
        <f>ModelInput!AZ64*AZ$24</f>
        <v>0</v>
      </c>
      <c r="BA124" s="66">
        <f>ModelInput!BA64*BA$24</f>
        <v>0</v>
      </c>
      <c r="BB124" s="66">
        <f>ModelInput!BB64*BB$24</f>
        <v>0</v>
      </c>
      <c r="BC124" s="66">
        <f>ModelInput!BC64*BC$24</f>
        <v>0</v>
      </c>
      <c r="BD124" s="66">
        <f>ModelInput!BD64*BD$24</f>
        <v>0</v>
      </c>
      <c r="BE124" s="66">
        <f>ModelInput!BE64*BE$24</f>
        <v>0</v>
      </c>
      <c r="BF124" s="66">
        <f>ModelInput!BF64*BF$24</f>
        <v>0</v>
      </c>
      <c r="BG124" s="66">
        <f>ModelInput!BG64*BG$24</f>
        <v>0</v>
      </c>
      <c r="BH124" s="66">
        <f>ModelInput!BH64*BH$24</f>
        <v>0</v>
      </c>
      <c r="BI124" s="6"/>
      <c r="BJ124" s="6"/>
      <c r="BK124" s="6"/>
    </row>
    <row r="125" spans="3:63" ht="15.4">
      <c r="C125" s="24"/>
      <c r="D125" s="24"/>
      <c r="E125" s="135" t="s">
        <v>582</v>
      </c>
      <c r="G125" s="4" t="s">
        <v>260</v>
      </c>
      <c r="J125" s="4"/>
      <c r="K125" s="9"/>
      <c r="L125" s="66">
        <f>ModelInput!L65*L$24</f>
        <v>0</v>
      </c>
      <c r="M125" s="66">
        <f>ModelInput!M65*M$24</f>
        <v>0</v>
      </c>
      <c r="N125" s="66">
        <f>ModelInput!N65*N$24</f>
        <v>0</v>
      </c>
      <c r="O125" s="66">
        <f>ModelInput!O65*O$24</f>
        <v>0</v>
      </c>
      <c r="P125" s="66">
        <f>ModelInput!P65*P$24</f>
        <v>0</v>
      </c>
      <c r="Q125" s="66">
        <f>ModelInput!Q65*Q$24</f>
        <v>0</v>
      </c>
      <c r="R125" s="66">
        <f>ModelInput!R65*R$24</f>
        <v>0</v>
      </c>
      <c r="S125" s="66">
        <f>ModelInput!S65*S$24</f>
        <v>0</v>
      </c>
      <c r="T125" s="66">
        <f>ModelInput!T65*T$24</f>
        <v>0</v>
      </c>
      <c r="U125" s="66">
        <f>ModelInput!U65*U$24</f>
        <v>0</v>
      </c>
      <c r="V125" s="66">
        <f>ModelInput!V65*V$24</f>
        <v>0</v>
      </c>
      <c r="W125" s="66">
        <f>ModelInput!W65*W$24</f>
        <v>0</v>
      </c>
      <c r="X125" s="66">
        <f>ModelInput!X65*X$24</f>
        <v>0</v>
      </c>
      <c r="Y125" s="66">
        <f>ModelInput!Y65*Y$24</f>
        <v>0</v>
      </c>
      <c r="Z125" s="66">
        <f>ModelInput!Z65*Z$24</f>
        <v>0</v>
      </c>
      <c r="AA125" s="66">
        <f>ModelInput!AA65*AA$24</f>
        <v>0</v>
      </c>
      <c r="AB125" s="66">
        <f>ModelInput!AB65*AB$24</f>
        <v>0</v>
      </c>
      <c r="AC125" s="66">
        <f>ModelInput!AC65*AC$24</f>
        <v>0</v>
      </c>
      <c r="AD125" s="66">
        <f>ModelInput!AD65*AD$24</f>
        <v>0</v>
      </c>
      <c r="AE125" s="66">
        <f>ModelInput!AE65*AE$24</f>
        <v>0</v>
      </c>
      <c r="AF125" s="66">
        <f>ModelInput!AF65*AF$24</f>
        <v>0</v>
      </c>
      <c r="AG125" s="66">
        <f>ModelInput!AG65*AG$24</f>
        <v>0</v>
      </c>
      <c r="AH125" s="66">
        <f>ModelInput!AH65*AH$24</f>
        <v>0</v>
      </c>
      <c r="AI125" s="66">
        <f>ModelInput!AI65*AI$24</f>
        <v>0</v>
      </c>
      <c r="AJ125" s="66">
        <f>ModelInput!AJ65*AJ$24</f>
        <v>0</v>
      </c>
      <c r="AK125" s="66">
        <f>ModelInput!AK65*AK$24</f>
        <v>0</v>
      </c>
      <c r="AL125" s="66">
        <f>ModelInput!AL65*AL$24</f>
        <v>0</v>
      </c>
      <c r="AM125" s="66">
        <f>ModelInput!AM65*AM$24</f>
        <v>0</v>
      </c>
      <c r="AN125" s="66">
        <f>ModelInput!AN65*AN$24</f>
        <v>0</v>
      </c>
      <c r="AO125" s="66">
        <f>ModelInput!AO65*AO$24</f>
        <v>0</v>
      </c>
      <c r="AP125" s="66">
        <f>ModelInput!AP65*AP$24</f>
        <v>0</v>
      </c>
      <c r="AQ125" s="66">
        <f>ModelInput!AQ65*AQ$24</f>
        <v>0</v>
      </c>
      <c r="AR125" s="66">
        <f>ModelInput!AR65*AR$24</f>
        <v>0</v>
      </c>
      <c r="AS125" s="66">
        <f>ModelInput!AS65*AS$24</f>
        <v>0</v>
      </c>
      <c r="AT125" s="66">
        <f>ModelInput!AT65*AT$24</f>
        <v>0</v>
      </c>
      <c r="AU125" s="66">
        <f>ModelInput!AU65*AU$24</f>
        <v>0</v>
      </c>
      <c r="AV125" s="66">
        <f>ModelInput!AV65*AV$24</f>
        <v>0</v>
      </c>
      <c r="AW125" s="66">
        <f>ModelInput!AW65*AW$24</f>
        <v>0</v>
      </c>
      <c r="AX125" s="66">
        <f>ModelInput!AX65*AX$24</f>
        <v>0</v>
      </c>
      <c r="AY125" s="66">
        <f>ModelInput!AY65*AY$24</f>
        <v>0</v>
      </c>
      <c r="AZ125" s="66">
        <f>ModelInput!AZ65*AZ$24</f>
        <v>0</v>
      </c>
      <c r="BA125" s="66">
        <f>ModelInput!BA65*BA$24</f>
        <v>0</v>
      </c>
      <c r="BB125" s="66">
        <f>ModelInput!BB65*BB$24</f>
        <v>0</v>
      </c>
      <c r="BC125" s="66">
        <f>ModelInput!BC65*BC$24</f>
        <v>0</v>
      </c>
      <c r="BD125" s="66">
        <f>ModelInput!BD65*BD$24</f>
        <v>0</v>
      </c>
      <c r="BE125" s="66">
        <f>ModelInput!BE65*BE$24</f>
        <v>0</v>
      </c>
      <c r="BF125" s="66">
        <f>ModelInput!BF65*BF$24</f>
        <v>0</v>
      </c>
      <c r="BG125" s="66">
        <f>ModelInput!BG65*BG$24</f>
        <v>0</v>
      </c>
      <c r="BH125" s="66">
        <f>ModelInput!BH65*BH$24</f>
        <v>0</v>
      </c>
      <c r="BI125" s="6"/>
      <c r="BJ125" s="6"/>
      <c r="BK125" s="6"/>
    </row>
    <row r="126" spans="3:63" ht="15.4">
      <c r="C126" s="24"/>
      <c r="D126" s="24"/>
      <c r="E126" s="135" t="s">
        <v>229</v>
      </c>
      <c r="G126" s="4" t="s">
        <v>260</v>
      </c>
      <c r="J126" s="4"/>
      <c r="K126" s="9"/>
      <c r="L126" s="66">
        <f>ModelInput!L66*L$24</f>
        <v>0</v>
      </c>
      <c r="M126" s="66">
        <f>ModelInput!M66*M$24</f>
        <v>0</v>
      </c>
      <c r="N126" s="66">
        <f>ModelInput!N66*N$24</f>
        <v>0</v>
      </c>
      <c r="O126" s="66">
        <f>ModelInput!O66*O$24</f>
        <v>0</v>
      </c>
      <c r="P126" s="66">
        <f>ModelInput!P66*P$24</f>
        <v>0</v>
      </c>
      <c r="Q126" s="66">
        <f>ModelInput!Q66*Q$24</f>
        <v>0</v>
      </c>
      <c r="R126" s="66">
        <f>ModelInput!R66*R$24</f>
        <v>0</v>
      </c>
      <c r="S126" s="66">
        <f>ModelInput!S66*S$24</f>
        <v>0</v>
      </c>
      <c r="T126" s="66">
        <f>ModelInput!T66*T$24</f>
        <v>0</v>
      </c>
      <c r="U126" s="66">
        <f>ModelInput!U66*U$24</f>
        <v>0</v>
      </c>
      <c r="V126" s="66">
        <f>ModelInput!V66*V$24</f>
        <v>0</v>
      </c>
      <c r="W126" s="66">
        <f>ModelInput!W66*W$24</f>
        <v>0</v>
      </c>
      <c r="X126" s="66">
        <f>ModelInput!X66*X$24</f>
        <v>0</v>
      </c>
      <c r="Y126" s="66">
        <f>ModelInput!Y66*Y$24</f>
        <v>0</v>
      </c>
      <c r="Z126" s="66">
        <f>ModelInput!Z66*Z$24</f>
        <v>0</v>
      </c>
      <c r="AA126" s="66">
        <f>ModelInput!AA66*AA$24</f>
        <v>0</v>
      </c>
      <c r="AB126" s="66">
        <f>ModelInput!AB66*AB$24</f>
        <v>0</v>
      </c>
      <c r="AC126" s="66">
        <f>ModelInput!AC66*AC$24</f>
        <v>0</v>
      </c>
      <c r="AD126" s="66">
        <f>ModelInput!AD66*AD$24</f>
        <v>0</v>
      </c>
      <c r="AE126" s="66">
        <f>ModelInput!AE66*AE$24</f>
        <v>0</v>
      </c>
      <c r="AF126" s="66">
        <f>ModelInput!AF66*AF$24</f>
        <v>0</v>
      </c>
      <c r="AG126" s="66">
        <f>ModelInput!AG66*AG$24</f>
        <v>0</v>
      </c>
      <c r="AH126" s="66">
        <f>ModelInput!AH66*AH$24</f>
        <v>0</v>
      </c>
      <c r="AI126" s="66">
        <f>ModelInput!AI66*AI$24</f>
        <v>0</v>
      </c>
      <c r="AJ126" s="66">
        <f>ModelInput!AJ66*AJ$24</f>
        <v>0</v>
      </c>
      <c r="AK126" s="66">
        <f>ModelInput!AK66*AK$24</f>
        <v>0</v>
      </c>
      <c r="AL126" s="66">
        <f>ModelInput!AL66*AL$24</f>
        <v>0</v>
      </c>
      <c r="AM126" s="66">
        <f>ModelInput!AM66*AM$24</f>
        <v>0</v>
      </c>
      <c r="AN126" s="66">
        <f>ModelInput!AN66*AN$24</f>
        <v>0</v>
      </c>
      <c r="AO126" s="66">
        <f>ModelInput!AO66*AO$24</f>
        <v>0</v>
      </c>
      <c r="AP126" s="66">
        <f>ModelInput!AP66*AP$24</f>
        <v>0</v>
      </c>
      <c r="AQ126" s="66">
        <f>ModelInput!AQ66*AQ$24</f>
        <v>0</v>
      </c>
      <c r="AR126" s="66">
        <f>ModelInput!AR66*AR$24</f>
        <v>0</v>
      </c>
      <c r="AS126" s="66">
        <f>ModelInput!AS66*AS$24</f>
        <v>0</v>
      </c>
      <c r="AT126" s="66">
        <f>ModelInput!AT66*AT$24</f>
        <v>0</v>
      </c>
      <c r="AU126" s="66">
        <f>ModelInput!AU66*AU$24</f>
        <v>0</v>
      </c>
      <c r="AV126" s="66">
        <f>ModelInput!AV66*AV$24</f>
        <v>0</v>
      </c>
      <c r="AW126" s="66">
        <f>ModelInput!AW66*AW$24</f>
        <v>0</v>
      </c>
      <c r="AX126" s="66">
        <f>ModelInput!AX66*AX$24</f>
        <v>0</v>
      </c>
      <c r="AY126" s="66">
        <f>ModelInput!AY66*AY$24</f>
        <v>0</v>
      </c>
      <c r="AZ126" s="66">
        <f>ModelInput!AZ66*AZ$24</f>
        <v>0</v>
      </c>
      <c r="BA126" s="66">
        <f>ModelInput!BA66*BA$24</f>
        <v>0</v>
      </c>
      <c r="BB126" s="66">
        <f>ModelInput!BB66*BB$24</f>
        <v>0</v>
      </c>
      <c r="BC126" s="66">
        <f>ModelInput!BC66*BC$24</f>
        <v>0</v>
      </c>
      <c r="BD126" s="66">
        <f>ModelInput!BD66*BD$24</f>
        <v>0</v>
      </c>
      <c r="BE126" s="66">
        <f>ModelInput!BE66*BE$24</f>
        <v>0</v>
      </c>
      <c r="BF126" s="66">
        <f>ModelInput!BF66*BF$24</f>
        <v>0</v>
      </c>
      <c r="BG126" s="66">
        <f>ModelInput!BG66*BG$24</f>
        <v>0</v>
      </c>
      <c r="BH126" s="66">
        <f>ModelInput!BH66*BH$24</f>
        <v>0</v>
      </c>
      <c r="BI126" s="6"/>
      <c r="BJ126" s="6"/>
      <c r="BK126" s="6"/>
    </row>
    <row r="127" spans="3:63" ht="15.4">
      <c r="C127" s="24"/>
      <c r="D127" s="24"/>
      <c r="E127" s="117" t="s">
        <v>583</v>
      </c>
      <c r="G127" s="89" t="s">
        <v>260</v>
      </c>
      <c r="J127" s="4"/>
      <c r="K127" s="9"/>
      <c r="L127" s="107">
        <f>SUM(L123:L125)</f>
        <v>0</v>
      </c>
      <c r="M127" s="107">
        <f>SUM(M123:M125)</f>
        <v>0</v>
      </c>
      <c r="N127" s="107">
        <f>SUM(N123:N125)</f>
        <v>0</v>
      </c>
      <c r="O127" s="107">
        <f>SUM(O123:O125)</f>
        <v>0</v>
      </c>
      <c r="P127" s="107">
        <f t="shared" ref="P127:Q127" si="93">SUM(P123:P125)</f>
        <v>0</v>
      </c>
      <c r="Q127" s="107">
        <f t="shared" si="93"/>
        <v>0</v>
      </c>
      <c r="R127" s="107">
        <f t="shared" ref="R127:AQ127" si="94">SUM(R123:R125)</f>
        <v>0</v>
      </c>
      <c r="S127" s="107">
        <f t="shared" si="94"/>
        <v>0</v>
      </c>
      <c r="T127" s="107">
        <f t="shared" si="94"/>
        <v>0</v>
      </c>
      <c r="U127" s="107">
        <f t="shared" si="94"/>
        <v>0</v>
      </c>
      <c r="V127" s="107">
        <f t="shared" si="94"/>
        <v>0</v>
      </c>
      <c r="W127" s="107">
        <f t="shared" si="94"/>
        <v>0</v>
      </c>
      <c r="X127" s="107">
        <f t="shared" si="94"/>
        <v>0</v>
      </c>
      <c r="Y127" s="107">
        <f t="shared" si="94"/>
        <v>0</v>
      </c>
      <c r="Z127" s="107">
        <f t="shared" si="94"/>
        <v>0</v>
      </c>
      <c r="AA127" s="107">
        <f t="shared" si="94"/>
        <v>0</v>
      </c>
      <c r="AB127" s="107">
        <f t="shared" si="94"/>
        <v>0</v>
      </c>
      <c r="AC127" s="107">
        <f t="shared" si="94"/>
        <v>0</v>
      </c>
      <c r="AD127" s="107">
        <f t="shared" si="94"/>
        <v>0</v>
      </c>
      <c r="AE127" s="107">
        <f t="shared" si="94"/>
        <v>0</v>
      </c>
      <c r="AF127" s="107">
        <f t="shared" si="94"/>
        <v>0</v>
      </c>
      <c r="AG127" s="107">
        <f t="shared" si="94"/>
        <v>0</v>
      </c>
      <c r="AH127" s="107">
        <f t="shared" si="94"/>
        <v>0</v>
      </c>
      <c r="AI127" s="107">
        <f t="shared" si="94"/>
        <v>0</v>
      </c>
      <c r="AJ127" s="107">
        <f t="shared" si="94"/>
        <v>0</v>
      </c>
      <c r="AK127" s="107">
        <f t="shared" si="94"/>
        <v>0</v>
      </c>
      <c r="AL127" s="107">
        <f t="shared" si="94"/>
        <v>0</v>
      </c>
      <c r="AM127" s="107">
        <f t="shared" si="94"/>
        <v>0</v>
      </c>
      <c r="AN127" s="107">
        <f t="shared" si="94"/>
        <v>0</v>
      </c>
      <c r="AO127" s="107">
        <f t="shared" si="94"/>
        <v>0</v>
      </c>
      <c r="AP127" s="107">
        <f t="shared" si="94"/>
        <v>0</v>
      </c>
      <c r="AQ127" s="107">
        <f t="shared" si="94"/>
        <v>0</v>
      </c>
      <c r="AR127" s="107">
        <f t="shared" ref="AR127:BH127" si="95">SUM(AR123:AR125)</f>
        <v>0</v>
      </c>
      <c r="AS127" s="107">
        <f t="shared" si="95"/>
        <v>0</v>
      </c>
      <c r="AT127" s="107">
        <f t="shared" si="95"/>
        <v>0</v>
      </c>
      <c r="AU127" s="107">
        <f t="shared" si="95"/>
        <v>0</v>
      </c>
      <c r="AV127" s="107">
        <f t="shared" si="95"/>
        <v>0</v>
      </c>
      <c r="AW127" s="107">
        <f t="shared" si="95"/>
        <v>0</v>
      </c>
      <c r="AX127" s="107">
        <f t="shared" si="95"/>
        <v>0</v>
      </c>
      <c r="AY127" s="107">
        <f t="shared" si="95"/>
        <v>0</v>
      </c>
      <c r="AZ127" s="107">
        <f t="shared" si="95"/>
        <v>0</v>
      </c>
      <c r="BA127" s="107">
        <f t="shared" si="95"/>
        <v>0</v>
      </c>
      <c r="BB127" s="107">
        <f t="shared" si="95"/>
        <v>0</v>
      </c>
      <c r="BC127" s="107">
        <f t="shared" si="95"/>
        <v>0</v>
      </c>
      <c r="BD127" s="107">
        <f t="shared" si="95"/>
        <v>0</v>
      </c>
      <c r="BE127" s="107">
        <f t="shared" si="95"/>
        <v>0</v>
      </c>
      <c r="BF127" s="107">
        <f t="shared" si="95"/>
        <v>0</v>
      </c>
      <c r="BG127" s="107">
        <f t="shared" si="95"/>
        <v>0</v>
      </c>
      <c r="BH127" s="107">
        <f t="shared" si="95"/>
        <v>0</v>
      </c>
      <c r="BI127" s="6"/>
      <c r="BJ127" s="6"/>
      <c r="BK127" s="6"/>
    </row>
    <row r="128" spans="3:63" ht="15.4">
      <c r="C128" s="24"/>
      <c r="D128" s="24"/>
      <c r="E128" s="117"/>
      <c r="G128" s="89"/>
      <c r="J128" s="4"/>
      <c r="K128" s="9"/>
      <c r="L128" s="113"/>
      <c r="M128" s="113"/>
      <c r="N128" s="113"/>
      <c r="O128" s="113"/>
      <c r="P128" s="113"/>
      <c r="Q128" s="113"/>
      <c r="R128" s="113"/>
      <c r="S128" s="113"/>
      <c r="T128" s="113"/>
      <c r="U128" s="113"/>
      <c r="V128" s="113"/>
      <c r="W128" s="113"/>
      <c r="X128" s="113"/>
      <c r="Y128" s="113"/>
      <c r="Z128" s="113"/>
      <c r="AA128" s="113"/>
      <c r="AB128" s="113"/>
      <c r="AC128" s="113"/>
      <c r="AD128" s="113"/>
      <c r="AE128" s="113"/>
      <c r="AF128" s="113"/>
      <c r="AG128" s="113"/>
      <c r="AH128" s="113"/>
      <c r="AI128" s="113"/>
      <c r="AJ128" s="113"/>
      <c r="AK128" s="113"/>
      <c r="AL128" s="113"/>
      <c r="AM128" s="113"/>
      <c r="AN128" s="113"/>
      <c r="AO128" s="113"/>
      <c r="AP128" s="113"/>
      <c r="AQ128" s="113"/>
      <c r="AR128" s="113"/>
      <c r="AS128" s="113"/>
      <c r="AT128" s="113"/>
      <c r="AU128" s="113"/>
      <c r="AV128" s="113"/>
      <c r="AW128" s="113"/>
      <c r="AX128" s="113"/>
      <c r="AY128" s="113"/>
      <c r="AZ128" s="113"/>
      <c r="BA128" s="113"/>
      <c r="BB128" s="113"/>
      <c r="BC128" s="113"/>
      <c r="BD128" s="113"/>
      <c r="BE128" s="113"/>
      <c r="BF128" s="113"/>
      <c r="BG128" s="113"/>
      <c r="BH128" s="113"/>
      <c r="BI128" s="6"/>
      <c r="BJ128" s="6"/>
      <c r="BK128" s="6"/>
    </row>
    <row r="129" spans="2:103" ht="15.4">
      <c r="C129" s="24"/>
      <c r="D129" s="24"/>
      <c r="E129" s="135" t="s">
        <v>424</v>
      </c>
      <c r="G129" s="4" t="s">
        <v>260</v>
      </c>
      <c r="J129" s="4"/>
      <c r="K129" s="9"/>
      <c r="L129" s="113">
        <f>ModelInput!L216*L24</f>
        <v>0</v>
      </c>
      <c r="M129" s="113">
        <f>ModelInput!M216*M24</f>
        <v>0</v>
      </c>
      <c r="N129" s="113">
        <f>ModelInput!N216*N24</f>
        <v>0</v>
      </c>
      <c r="O129" s="113">
        <f>ModelInput!O216*O24</f>
        <v>0</v>
      </c>
      <c r="P129" s="113">
        <f>ModelInput!P216*P24</f>
        <v>0</v>
      </c>
      <c r="Q129" s="113">
        <f>ModelInput!Q216*Q24</f>
        <v>0</v>
      </c>
      <c r="R129" s="113">
        <f>ModelInput!R216*R24</f>
        <v>0</v>
      </c>
      <c r="S129" s="113">
        <f>ModelInput!S216*S24</f>
        <v>0</v>
      </c>
      <c r="T129" s="113">
        <f>ModelInput!T216*T24</f>
        <v>0</v>
      </c>
      <c r="U129" s="113">
        <f>ModelInput!U216*U24</f>
        <v>0</v>
      </c>
      <c r="V129" s="113">
        <f>ModelInput!V216*V24</f>
        <v>0</v>
      </c>
      <c r="W129" s="113">
        <f>ModelInput!W216*W24</f>
        <v>0</v>
      </c>
      <c r="X129" s="113">
        <f>ModelInput!X216*X24</f>
        <v>0</v>
      </c>
      <c r="Y129" s="113">
        <f>ModelInput!Y216*Y24</f>
        <v>0</v>
      </c>
      <c r="Z129" s="113">
        <f>ModelInput!Z216*Z24</f>
        <v>0</v>
      </c>
      <c r="AA129" s="113">
        <f>ModelInput!AA216*AA24</f>
        <v>0</v>
      </c>
      <c r="AB129" s="113">
        <f>ModelInput!AB216*AB24</f>
        <v>0</v>
      </c>
      <c r="AC129" s="113">
        <f>ModelInput!AC216*AC24</f>
        <v>0</v>
      </c>
      <c r="AD129" s="113">
        <f>ModelInput!AD216*AD24</f>
        <v>0</v>
      </c>
      <c r="AE129" s="113">
        <f>ModelInput!AE216*AE24</f>
        <v>0</v>
      </c>
      <c r="AF129" s="113">
        <f>ModelInput!AF216*AF24</f>
        <v>0</v>
      </c>
      <c r="AG129" s="113">
        <f>ModelInput!AG216*AG24</f>
        <v>0</v>
      </c>
      <c r="AH129" s="113">
        <f>ModelInput!AH216*AH24</f>
        <v>0</v>
      </c>
      <c r="AI129" s="113">
        <f>ModelInput!AI216*AI24</f>
        <v>0</v>
      </c>
      <c r="AJ129" s="113">
        <f>ModelInput!AJ216*AJ24</f>
        <v>0</v>
      </c>
      <c r="AK129" s="113">
        <f>ModelInput!AK216*AK24</f>
        <v>0</v>
      </c>
      <c r="AL129" s="113">
        <f>ModelInput!AL216*AL24</f>
        <v>0</v>
      </c>
      <c r="AM129" s="113">
        <f>ModelInput!AM216*AM24</f>
        <v>0</v>
      </c>
      <c r="AN129" s="113">
        <f>ModelInput!AN216*AN24</f>
        <v>0</v>
      </c>
      <c r="AO129" s="113">
        <f>ModelInput!AO216*AO24</f>
        <v>0</v>
      </c>
      <c r="AP129" s="113">
        <f>ModelInput!AP216*AP24</f>
        <v>0</v>
      </c>
      <c r="AQ129" s="113">
        <f>ModelInput!AQ216*AQ24</f>
        <v>0</v>
      </c>
      <c r="AR129" s="113">
        <f>ModelInput!AR216*AR24</f>
        <v>0</v>
      </c>
      <c r="AS129" s="113">
        <f>ModelInput!AS216*AS24</f>
        <v>0</v>
      </c>
      <c r="AT129" s="113">
        <f>ModelInput!AT216*AT24</f>
        <v>0</v>
      </c>
      <c r="AU129" s="113">
        <f>ModelInput!AU216*AU24</f>
        <v>0</v>
      </c>
      <c r="AV129" s="113">
        <f>ModelInput!AV216*AV24</f>
        <v>0</v>
      </c>
      <c r="AW129" s="113">
        <f>ModelInput!AW216*AW24</f>
        <v>0</v>
      </c>
      <c r="AX129" s="113">
        <f>ModelInput!AX216*AX24</f>
        <v>0</v>
      </c>
      <c r="AY129" s="113">
        <f>ModelInput!AY216*AY24</f>
        <v>0</v>
      </c>
      <c r="AZ129" s="113">
        <f>ModelInput!AZ216*AZ24</f>
        <v>0</v>
      </c>
      <c r="BA129" s="113">
        <f>ModelInput!BA216*BA24</f>
        <v>0</v>
      </c>
      <c r="BB129" s="113">
        <f>ModelInput!BB216*BB24</f>
        <v>0</v>
      </c>
      <c r="BC129" s="113">
        <f>ModelInput!BC216*BC24</f>
        <v>0</v>
      </c>
      <c r="BD129" s="113">
        <f>ModelInput!BD216*BD24</f>
        <v>0</v>
      </c>
      <c r="BE129" s="113">
        <f>ModelInput!BE216*BE24</f>
        <v>0</v>
      </c>
      <c r="BF129" s="113">
        <f>ModelInput!BF216*BF24</f>
        <v>0</v>
      </c>
      <c r="BG129" s="113">
        <f>ModelInput!BG216*BG24</f>
        <v>0</v>
      </c>
      <c r="BH129" s="113">
        <f>ModelInput!BH216*BH24</f>
        <v>0</v>
      </c>
      <c r="BI129" s="6"/>
      <c r="BJ129" s="6"/>
      <c r="BK129" s="6"/>
    </row>
    <row r="130" spans="2:103" ht="15.4">
      <c r="C130" s="24"/>
      <c r="D130" s="24"/>
      <c r="E130" s="135"/>
      <c r="J130" s="4"/>
      <c r="K130" s="9"/>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c r="AT130" s="66"/>
      <c r="AU130" s="66"/>
      <c r="AV130" s="66"/>
      <c r="AW130" s="66"/>
      <c r="AX130" s="66"/>
      <c r="AY130" s="66"/>
      <c r="AZ130" s="66"/>
      <c r="BA130" s="66"/>
      <c r="BB130" s="66"/>
      <c r="BC130" s="66"/>
      <c r="BD130" s="66"/>
      <c r="BE130" s="66"/>
      <c r="BF130" s="66"/>
      <c r="BG130" s="66"/>
      <c r="BH130" s="66"/>
      <c r="BI130" s="6"/>
      <c r="BJ130" s="6"/>
      <c r="BK130" s="6"/>
    </row>
    <row r="131" spans="2:103" ht="15.4">
      <c r="B131" s="24"/>
      <c r="C131" s="73">
        <f>MAX($B$5:C130)+0.1</f>
        <v>4.1999999999999993</v>
      </c>
      <c r="D131" s="37" t="s">
        <v>584</v>
      </c>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5"/>
    </row>
    <row r="132" spans="2:103" ht="15.4">
      <c r="C132" s="68" t="s">
        <v>585</v>
      </c>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row>
    <row r="133" spans="2:103" ht="15.4">
      <c r="C133" s="89"/>
      <c r="D133" s="89"/>
      <c r="E133" s="4" t="s">
        <v>586</v>
      </c>
      <c r="F133" s="89"/>
      <c r="G133" s="4" t="s">
        <v>320</v>
      </c>
      <c r="J133" s="87"/>
      <c r="K133" s="9"/>
      <c r="L133" s="149">
        <f t="shared" ref="L133:AQ133" si="96">L9</f>
        <v>0</v>
      </c>
      <c r="M133" s="149">
        <f t="shared" si="96"/>
        <v>0</v>
      </c>
      <c r="N133" s="149">
        <f t="shared" si="96"/>
        <v>0</v>
      </c>
      <c r="O133" s="149">
        <f t="shared" si="96"/>
        <v>1</v>
      </c>
      <c r="P133" s="149">
        <f t="shared" si="96"/>
        <v>1</v>
      </c>
      <c r="Q133" s="149">
        <f t="shared" si="96"/>
        <v>1</v>
      </c>
      <c r="R133" s="149">
        <f t="shared" si="96"/>
        <v>1</v>
      </c>
      <c r="S133" s="149">
        <f t="shared" si="96"/>
        <v>1</v>
      </c>
      <c r="T133" s="149">
        <f t="shared" si="96"/>
        <v>1</v>
      </c>
      <c r="U133" s="149">
        <f t="shared" si="96"/>
        <v>1</v>
      </c>
      <c r="V133" s="149">
        <f t="shared" si="96"/>
        <v>1</v>
      </c>
      <c r="W133" s="149">
        <f t="shared" si="96"/>
        <v>1</v>
      </c>
      <c r="X133" s="149">
        <f t="shared" si="96"/>
        <v>1</v>
      </c>
      <c r="Y133" s="149">
        <f t="shared" si="96"/>
        <v>1</v>
      </c>
      <c r="Z133" s="149">
        <f t="shared" si="96"/>
        <v>1</v>
      </c>
      <c r="AA133" s="149">
        <f t="shared" si="96"/>
        <v>1</v>
      </c>
      <c r="AB133" s="149">
        <f t="shared" si="96"/>
        <v>1</v>
      </c>
      <c r="AC133" s="149">
        <f t="shared" si="96"/>
        <v>1</v>
      </c>
      <c r="AD133" s="149">
        <f t="shared" si="96"/>
        <v>1</v>
      </c>
      <c r="AE133" s="149">
        <f t="shared" si="96"/>
        <v>1</v>
      </c>
      <c r="AF133" s="149">
        <f t="shared" si="96"/>
        <v>1</v>
      </c>
      <c r="AG133" s="149">
        <f t="shared" si="96"/>
        <v>1</v>
      </c>
      <c r="AH133" s="149">
        <f t="shared" si="96"/>
        <v>1</v>
      </c>
      <c r="AI133" s="149">
        <f t="shared" si="96"/>
        <v>1</v>
      </c>
      <c r="AJ133" s="149">
        <f t="shared" si="96"/>
        <v>1</v>
      </c>
      <c r="AK133" s="149">
        <f t="shared" si="96"/>
        <v>1</v>
      </c>
      <c r="AL133" s="149">
        <f t="shared" si="96"/>
        <v>1</v>
      </c>
      <c r="AM133" s="149">
        <f t="shared" si="96"/>
        <v>1</v>
      </c>
      <c r="AN133" s="149">
        <f t="shared" si="96"/>
        <v>1</v>
      </c>
      <c r="AO133" s="149">
        <f t="shared" si="96"/>
        <v>0</v>
      </c>
      <c r="AP133" s="149">
        <f t="shared" si="96"/>
        <v>0</v>
      </c>
      <c r="AQ133" s="149">
        <f t="shared" si="96"/>
        <v>0</v>
      </c>
      <c r="AR133" s="149">
        <f t="shared" ref="AR133:BH133" si="97">AR9</f>
        <v>0</v>
      </c>
      <c r="AS133" s="149">
        <f t="shared" si="97"/>
        <v>0</v>
      </c>
      <c r="AT133" s="149">
        <f t="shared" si="97"/>
        <v>0</v>
      </c>
      <c r="AU133" s="149">
        <f t="shared" si="97"/>
        <v>0</v>
      </c>
      <c r="AV133" s="149">
        <f t="shared" si="97"/>
        <v>0</v>
      </c>
      <c r="AW133" s="149">
        <f t="shared" si="97"/>
        <v>0</v>
      </c>
      <c r="AX133" s="149">
        <f t="shared" si="97"/>
        <v>0</v>
      </c>
      <c r="AY133" s="149">
        <f t="shared" si="97"/>
        <v>0</v>
      </c>
      <c r="AZ133" s="149">
        <f t="shared" si="97"/>
        <v>0</v>
      </c>
      <c r="BA133" s="149">
        <f t="shared" si="97"/>
        <v>0</v>
      </c>
      <c r="BB133" s="149">
        <f t="shared" si="97"/>
        <v>0</v>
      </c>
      <c r="BC133" s="149">
        <f t="shared" si="97"/>
        <v>0</v>
      </c>
      <c r="BD133" s="149">
        <f t="shared" si="97"/>
        <v>0</v>
      </c>
      <c r="BE133" s="149">
        <f t="shared" si="97"/>
        <v>0</v>
      </c>
      <c r="BF133" s="149">
        <f t="shared" si="97"/>
        <v>0</v>
      </c>
      <c r="BG133" s="149">
        <f t="shared" si="97"/>
        <v>0</v>
      </c>
      <c r="BH133" s="149">
        <f t="shared" si="97"/>
        <v>0</v>
      </c>
      <c r="BI133" s="6"/>
      <c r="BJ133" s="6"/>
      <c r="BK133" s="6"/>
    </row>
    <row r="134" spans="2:103" ht="15.4">
      <c r="C134" s="89"/>
      <c r="D134" s="89"/>
      <c r="F134" s="89"/>
      <c r="J134" s="87"/>
      <c r="K134" s="9"/>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c r="BF134" s="28"/>
      <c r="BG134" s="28"/>
      <c r="BH134" s="28"/>
      <c r="BI134" s="6"/>
      <c r="BJ134" s="6"/>
      <c r="BK134" s="6"/>
    </row>
    <row r="135" spans="2:103" ht="15.4">
      <c r="C135" s="89"/>
      <c r="D135" s="89"/>
      <c r="E135" s="4" t="s">
        <v>217</v>
      </c>
      <c r="F135" s="89"/>
      <c r="G135" s="4" t="s">
        <v>260</v>
      </c>
      <c r="J135" s="87">
        <f t="shared" ref="J135:J137" si="98">SUM(L135:BH135)</f>
        <v>0</v>
      </c>
      <c r="K135" s="9"/>
      <c r="L135" s="28">
        <f>L121</f>
        <v>0</v>
      </c>
      <c r="M135" s="28">
        <f>M121</f>
        <v>0</v>
      </c>
      <c r="N135" s="28">
        <f>N121</f>
        <v>0</v>
      </c>
      <c r="O135" s="28">
        <f>O121</f>
        <v>0</v>
      </c>
      <c r="P135" s="28">
        <f t="shared" ref="P135:AQ135" si="99">P121</f>
        <v>0</v>
      </c>
      <c r="Q135" s="28">
        <f t="shared" si="99"/>
        <v>0</v>
      </c>
      <c r="R135" s="28">
        <f t="shared" si="99"/>
        <v>0</v>
      </c>
      <c r="S135" s="28">
        <f t="shared" si="99"/>
        <v>0</v>
      </c>
      <c r="T135" s="28">
        <f t="shared" si="99"/>
        <v>0</v>
      </c>
      <c r="U135" s="28">
        <f t="shared" si="99"/>
        <v>0</v>
      </c>
      <c r="V135" s="28">
        <f t="shared" si="99"/>
        <v>0</v>
      </c>
      <c r="W135" s="28">
        <f t="shared" si="99"/>
        <v>0</v>
      </c>
      <c r="X135" s="28">
        <f t="shared" si="99"/>
        <v>0</v>
      </c>
      <c r="Y135" s="28">
        <f t="shared" si="99"/>
        <v>0</v>
      </c>
      <c r="Z135" s="28">
        <f t="shared" si="99"/>
        <v>0</v>
      </c>
      <c r="AA135" s="28">
        <f t="shared" si="99"/>
        <v>0</v>
      </c>
      <c r="AB135" s="28">
        <f t="shared" si="99"/>
        <v>0</v>
      </c>
      <c r="AC135" s="28">
        <f t="shared" si="99"/>
        <v>0</v>
      </c>
      <c r="AD135" s="28">
        <f t="shared" si="99"/>
        <v>0</v>
      </c>
      <c r="AE135" s="28">
        <f t="shared" si="99"/>
        <v>0</v>
      </c>
      <c r="AF135" s="28">
        <f t="shared" si="99"/>
        <v>0</v>
      </c>
      <c r="AG135" s="28">
        <f t="shared" si="99"/>
        <v>0</v>
      </c>
      <c r="AH135" s="28">
        <f t="shared" si="99"/>
        <v>0</v>
      </c>
      <c r="AI135" s="28">
        <f t="shared" si="99"/>
        <v>0</v>
      </c>
      <c r="AJ135" s="28">
        <f t="shared" si="99"/>
        <v>0</v>
      </c>
      <c r="AK135" s="28">
        <f t="shared" si="99"/>
        <v>0</v>
      </c>
      <c r="AL135" s="28">
        <f t="shared" si="99"/>
        <v>0</v>
      </c>
      <c r="AM135" s="28">
        <f t="shared" si="99"/>
        <v>0</v>
      </c>
      <c r="AN135" s="28">
        <f t="shared" si="99"/>
        <v>0</v>
      </c>
      <c r="AO135" s="28">
        <f t="shared" si="99"/>
        <v>0</v>
      </c>
      <c r="AP135" s="28">
        <f t="shared" si="99"/>
        <v>0</v>
      </c>
      <c r="AQ135" s="28">
        <f t="shared" si="99"/>
        <v>0</v>
      </c>
      <c r="AR135" s="28">
        <f t="shared" ref="AR135:BH135" si="100">AR121</f>
        <v>0</v>
      </c>
      <c r="AS135" s="28">
        <f t="shared" si="100"/>
        <v>0</v>
      </c>
      <c r="AT135" s="28">
        <f t="shared" si="100"/>
        <v>0</v>
      </c>
      <c r="AU135" s="28">
        <f t="shared" si="100"/>
        <v>0</v>
      </c>
      <c r="AV135" s="28">
        <f t="shared" si="100"/>
        <v>0</v>
      </c>
      <c r="AW135" s="28">
        <f t="shared" si="100"/>
        <v>0</v>
      </c>
      <c r="AX135" s="28">
        <f t="shared" si="100"/>
        <v>0</v>
      </c>
      <c r="AY135" s="28">
        <f t="shared" si="100"/>
        <v>0</v>
      </c>
      <c r="AZ135" s="28">
        <f t="shared" si="100"/>
        <v>0</v>
      </c>
      <c r="BA135" s="28">
        <f t="shared" si="100"/>
        <v>0</v>
      </c>
      <c r="BB135" s="28">
        <f t="shared" si="100"/>
        <v>0</v>
      </c>
      <c r="BC135" s="28">
        <f t="shared" si="100"/>
        <v>0</v>
      </c>
      <c r="BD135" s="28">
        <f t="shared" si="100"/>
        <v>0</v>
      </c>
      <c r="BE135" s="28">
        <f t="shared" si="100"/>
        <v>0</v>
      </c>
      <c r="BF135" s="28">
        <f t="shared" si="100"/>
        <v>0</v>
      </c>
      <c r="BG135" s="28">
        <f t="shared" si="100"/>
        <v>0</v>
      </c>
      <c r="BH135" s="28">
        <f t="shared" si="100"/>
        <v>0</v>
      </c>
      <c r="BI135" s="6"/>
      <c r="BJ135" s="6"/>
      <c r="BK135" s="6"/>
    </row>
    <row r="136" spans="2:103" ht="15.4">
      <c r="C136" s="89"/>
      <c r="D136" s="89"/>
      <c r="E136" s="4" t="s">
        <v>587</v>
      </c>
      <c r="F136" s="89"/>
      <c r="G136" s="4" t="s">
        <v>260</v>
      </c>
      <c r="J136" s="87">
        <f t="shared" si="98"/>
        <v>0</v>
      </c>
      <c r="K136" s="9"/>
      <c r="L136" s="105">
        <f>-((Capitalisation!L91+Capitalisation!L72)*'Finance&amp;Tax'!L24)-L124</f>
        <v>0</v>
      </c>
      <c r="M136" s="105">
        <f>-((Capitalisation!M91+Capitalisation!M72)*'Finance&amp;Tax'!M24)-M124</f>
        <v>0</v>
      </c>
      <c r="N136" s="105">
        <f>-((Capitalisation!N91+Capitalisation!N72)*'Finance&amp;Tax'!N24)-N124</f>
        <v>0</v>
      </c>
      <c r="O136" s="105">
        <f>-((Capitalisation!O91+Capitalisation!O72)*'Finance&amp;Tax'!O24)-O124</f>
        <v>0</v>
      </c>
      <c r="P136" s="105">
        <f>-((Capitalisation!P91+Capitalisation!P72)*'Finance&amp;Tax'!P24)-P124</f>
        <v>0</v>
      </c>
      <c r="Q136" s="105">
        <f>-((Capitalisation!Q91+Capitalisation!Q72)*'Finance&amp;Tax'!Q24)-Q124</f>
        <v>0</v>
      </c>
      <c r="R136" s="105">
        <f>-((Capitalisation!R91+Capitalisation!R72)*'Finance&amp;Tax'!R24)-R124</f>
        <v>0</v>
      </c>
      <c r="S136" s="105">
        <f>-((Capitalisation!S91+Capitalisation!S72)*'Finance&amp;Tax'!S24)-S124</f>
        <v>0</v>
      </c>
      <c r="T136" s="105">
        <f>-((Capitalisation!T91+Capitalisation!T72)*'Finance&amp;Tax'!T24)-T124</f>
        <v>0</v>
      </c>
      <c r="U136" s="105">
        <f>-((Capitalisation!U91+Capitalisation!U72)*'Finance&amp;Tax'!U24)-U124</f>
        <v>0</v>
      </c>
      <c r="V136" s="105">
        <f>-((Capitalisation!V91+Capitalisation!V72)*'Finance&amp;Tax'!V24)-V124</f>
        <v>0</v>
      </c>
      <c r="W136" s="105">
        <f>-((Capitalisation!W91+Capitalisation!W72)*'Finance&amp;Tax'!W24)-W124</f>
        <v>0</v>
      </c>
      <c r="X136" s="105">
        <f>-((Capitalisation!X91+Capitalisation!X72)*'Finance&amp;Tax'!X24)-X124</f>
        <v>0</v>
      </c>
      <c r="Y136" s="105">
        <f>-((Capitalisation!Y91+Capitalisation!Y72)*'Finance&amp;Tax'!Y24)-Y124</f>
        <v>0</v>
      </c>
      <c r="Z136" s="105">
        <f>-((Capitalisation!Z91+Capitalisation!Z72)*'Finance&amp;Tax'!Z24)-Z124</f>
        <v>0</v>
      </c>
      <c r="AA136" s="105">
        <f>-((Capitalisation!AA91+Capitalisation!AA72)*'Finance&amp;Tax'!AA24)-AA124</f>
        <v>0</v>
      </c>
      <c r="AB136" s="105">
        <f>-((Capitalisation!AB91+Capitalisation!AB72)*'Finance&amp;Tax'!AB24)-AB124</f>
        <v>0</v>
      </c>
      <c r="AC136" s="105">
        <f>-((Capitalisation!AC91+Capitalisation!AC72)*'Finance&amp;Tax'!AC24)-AC124</f>
        <v>0</v>
      </c>
      <c r="AD136" s="105">
        <f>-((Capitalisation!AD91+Capitalisation!AD72)*'Finance&amp;Tax'!AD24)-AD124</f>
        <v>0</v>
      </c>
      <c r="AE136" s="105">
        <f>-((Capitalisation!AE91+Capitalisation!AE72)*'Finance&amp;Tax'!AE24)-AE124</f>
        <v>0</v>
      </c>
      <c r="AF136" s="105">
        <f>-((Capitalisation!AF91+Capitalisation!AF72)*'Finance&amp;Tax'!AF24)-AF124</f>
        <v>0</v>
      </c>
      <c r="AG136" s="105">
        <f>-((Capitalisation!AG91+Capitalisation!AG72)*'Finance&amp;Tax'!AG24)-AG124</f>
        <v>0</v>
      </c>
      <c r="AH136" s="105">
        <f>-((Capitalisation!AH91+Capitalisation!AH72)*'Finance&amp;Tax'!AH24)-AH124</f>
        <v>0</v>
      </c>
      <c r="AI136" s="105">
        <f>-((Capitalisation!AI91+Capitalisation!AI72)*'Finance&amp;Tax'!AI24)-AI124</f>
        <v>0</v>
      </c>
      <c r="AJ136" s="105">
        <f>-((Capitalisation!AJ91+Capitalisation!AJ72)*'Finance&amp;Tax'!AJ24)-AJ124</f>
        <v>0</v>
      </c>
      <c r="AK136" s="105">
        <f>-((Capitalisation!AK91+Capitalisation!AK72)*'Finance&amp;Tax'!AK24)-AK124</f>
        <v>0</v>
      </c>
      <c r="AL136" s="105">
        <f>-((Capitalisation!AL91+Capitalisation!AL72)*'Finance&amp;Tax'!AL24)-AL124</f>
        <v>0</v>
      </c>
      <c r="AM136" s="105">
        <f>-((Capitalisation!AM91+Capitalisation!AM72)*'Finance&amp;Tax'!AM24)-AM124</f>
        <v>0</v>
      </c>
      <c r="AN136" s="105">
        <f>-((Capitalisation!AN91+Capitalisation!AN72)*'Finance&amp;Tax'!AN24)-AN124</f>
        <v>0</v>
      </c>
      <c r="AO136" s="105">
        <f>-((Capitalisation!AO91+Capitalisation!AO72)*'Finance&amp;Tax'!AO24)-AO124</f>
        <v>0</v>
      </c>
      <c r="AP136" s="105">
        <f>-((Capitalisation!AP91+Capitalisation!AP72)*'Finance&amp;Tax'!AP24)-AP124</f>
        <v>0</v>
      </c>
      <c r="AQ136" s="105">
        <f>-((Capitalisation!AQ91+Capitalisation!AQ72)*'Finance&amp;Tax'!AQ24)-AQ124</f>
        <v>0</v>
      </c>
      <c r="AR136" s="105">
        <f>-((Capitalisation!AR91+Capitalisation!AR72)*'Finance&amp;Tax'!AR24)-AR124</f>
        <v>0</v>
      </c>
      <c r="AS136" s="105">
        <f>-((Capitalisation!AS91+Capitalisation!AS72)*'Finance&amp;Tax'!AS24)-AS124</f>
        <v>0</v>
      </c>
      <c r="AT136" s="105">
        <f>-((Capitalisation!AT91+Capitalisation!AT72)*'Finance&amp;Tax'!AT24)-AT124</f>
        <v>0</v>
      </c>
      <c r="AU136" s="105">
        <f>-((Capitalisation!AU91+Capitalisation!AU72)*'Finance&amp;Tax'!AU24)-AU124</f>
        <v>0</v>
      </c>
      <c r="AV136" s="105">
        <f>-((Capitalisation!AV91+Capitalisation!AV72)*'Finance&amp;Tax'!AV24)-AV124</f>
        <v>0</v>
      </c>
      <c r="AW136" s="105">
        <f>-((Capitalisation!AW91+Capitalisation!AW72)*'Finance&amp;Tax'!AW24)-AW124</f>
        <v>0</v>
      </c>
      <c r="AX136" s="105">
        <f>-((Capitalisation!AX91+Capitalisation!AX72)*'Finance&amp;Tax'!AX24)-AX124</f>
        <v>0</v>
      </c>
      <c r="AY136" s="105">
        <f>-((Capitalisation!AY91+Capitalisation!AY72)*'Finance&amp;Tax'!AY24)-AY124</f>
        <v>0</v>
      </c>
      <c r="AZ136" s="105">
        <f>-((Capitalisation!AZ91+Capitalisation!AZ72)*'Finance&amp;Tax'!AZ24)-AZ124</f>
        <v>0</v>
      </c>
      <c r="BA136" s="105">
        <f>-((Capitalisation!BA91+Capitalisation!BA72)*'Finance&amp;Tax'!BA24)-BA124</f>
        <v>0</v>
      </c>
      <c r="BB136" s="105">
        <f>-((Capitalisation!BB91+Capitalisation!BB72)*'Finance&amp;Tax'!BB24)-BB124</f>
        <v>0</v>
      </c>
      <c r="BC136" s="105">
        <f>-((Capitalisation!BC91+Capitalisation!BC72)*'Finance&amp;Tax'!BC24)-BC124</f>
        <v>0</v>
      </c>
      <c r="BD136" s="105">
        <f>-((Capitalisation!BD91+Capitalisation!BD72)*'Finance&amp;Tax'!BD24)-BD124</f>
        <v>0</v>
      </c>
      <c r="BE136" s="105">
        <f>-((Capitalisation!BE91+Capitalisation!BE72)*'Finance&amp;Tax'!BE24)-BE124</f>
        <v>0</v>
      </c>
      <c r="BF136" s="105">
        <f>-((Capitalisation!BF91+Capitalisation!BF72)*'Finance&amp;Tax'!BF24)-BF124</f>
        <v>0</v>
      </c>
      <c r="BG136" s="105">
        <f>-((Capitalisation!BG91+Capitalisation!BG72)*'Finance&amp;Tax'!BG24)-BG124</f>
        <v>0</v>
      </c>
      <c r="BH136" s="105">
        <f>-((Capitalisation!BH91+Capitalisation!BH72)*'Finance&amp;Tax'!BH24)-BH124</f>
        <v>0</v>
      </c>
      <c r="BI136" s="6"/>
      <c r="BJ136" s="6"/>
      <c r="BK136" s="6"/>
    </row>
    <row r="137" spans="2:103" ht="15.4">
      <c r="C137" s="89"/>
      <c r="D137" s="89"/>
      <c r="E137" s="4" t="s">
        <v>221</v>
      </c>
      <c r="F137" s="89"/>
      <c r="G137" s="4" t="s">
        <v>260</v>
      </c>
      <c r="J137" s="87">
        <f t="shared" si="98"/>
        <v>0</v>
      </c>
      <c r="K137" s="9"/>
      <c r="L137" s="28">
        <f>L127</f>
        <v>0</v>
      </c>
      <c r="M137" s="28">
        <f>M127</f>
        <v>0</v>
      </c>
      <c r="N137" s="28">
        <f t="shared" ref="N137:AQ137" si="101">N127</f>
        <v>0</v>
      </c>
      <c r="O137" s="28">
        <f>O127</f>
        <v>0</v>
      </c>
      <c r="P137" s="28">
        <f t="shared" si="101"/>
        <v>0</v>
      </c>
      <c r="Q137" s="28">
        <f t="shared" si="101"/>
        <v>0</v>
      </c>
      <c r="R137" s="28">
        <f t="shared" si="101"/>
        <v>0</v>
      </c>
      <c r="S137" s="28">
        <f t="shared" si="101"/>
        <v>0</v>
      </c>
      <c r="T137" s="28">
        <f t="shared" si="101"/>
        <v>0</v>
      </c>
      <c r="U137" s="28">
        <f t="shared" si="101"/>
        <v>0</v>
      </c>
      <c r="V137" s="28">
        <f t="shared" si="101"/>
        <v>0</v>
      </c>
      <c r="W137" s="28">
        <f t="shared" si="101"/>
        <v>0</v>
      </c>
      <c r="X137" s="28">
        <f t="shared" si="101"/>
        <v>0</v>
      </c>
      <c r="Y137" s="28">
        <f t="shared" si="101"/>
        <v>0</v>
      </c>
      <c r="Z137" s="28">
        <f t="shared" si="101"/>
        <v>0</v>
      </c>
      <c r="AA137" s="28">
        <f t="shared" si="101"/>
        <v>0</v>
      </c>
      <c r="AB137" s="28">
        <f t="shared" si="101"/>
        <v>0</v>
      </c>
      <c r="AC137" s="28">
        <f t="shared" si="101"/>
        <v>0</v>
      </c>
      <c r="AD137" s="28">
        <f t="shared" si="101"/>
        <v>0</v>
      </c>
      <c r="AE137" s="28">
        <f t="shared" si="101"/>
        <v>0</v>
      </c>
      <c r="AF137" s="28">
        <f t="shared" si="101"/>
        <v>0</v>
      </c>
      <c r="AG137" s="28">
        <f t="shared" si="101"/>
        <v>0</v>
      </c>
      <c r="AH137" s="28">
        <f t="shared" si="101"/>
        <v>0</v>
      </c>
      <c r="AI137" s="28">
        <f t="shared" si="101"/>
        <v>0</v>
      </c>
      <c r="AJ137" s="28">
        <f t="shared" si="101"/>
        <v>0</v>
      </c>
      <c r="AK137" s="28">
        <f t="shared" si="101"/>
        <v>0</v>
      </c>
      <c r="AL137" s="28">
        <f t="shared" si="101"/>
        <v>0</v>
      </c>
      <c r="AM137" s="28">
        <f t="shared" si="101"/>
        <v>0</v>
      </c>
      <c r="AN137" s="28">
        <f t="shared" si="101"/>
        <v>0</v>
      </c>
      <c r="AO137" s="28">
        <f t="shared" si="101"/>
        <v>0</v>
      </c>
      <c r="AP137" s="28">
        <f t="shared" si="101"/>
        <v>0</v>
      </c>
      <c r="AQ137" s="28">
        <f t="shared" si="101"/>
        <v>0</v>
      </c>
      <c r="AR137" s="28">
        <f t="shared" ref="AR137:BH137" si="102">AR127</f>
        <v>0</v>
      </c>
      <c r="AS137" s="28">
        <f t="shared" si="102"/>
        <v>0</v>
      </c>
      <c r="AT137" s="28">
        <f t="shared" si="102"/>
        <v>0</v>
      </c>
      <c r="AU137" s="28">
        <f t="shared" si="102"/>
        <v>0</v>
      </c>
      <c r="AV137" s="28">
        <f t="shared" si="102"/>
        <v>0</v>
      </c>
      <c r="AW137" s="28">
        <f t="shared" si="102"/>
        <v>0</v>
      </c>
      <c r="AX137" s="28">
        <f t="shared" si="102"/>
        <v>0</v>
      </c>
      <c r="AY137" s="28">
        <f t="shared" si="102"/>
        <v>0</v>
      </c>
      <c r="AZ137" s="28">
        <f t="shared" si="102"/>
        <v>0</v>
      </c>
      <c r="BA137" s="28">
        <f t="shared" si="102"/>
        <v>0</v>
      </c>
      <c r="BB137" s="28">
        <f t="shared" si="102"/>
        <v>0</v>
      </c>
      <c r="BC137" s="28">
        <f t="shared" si="102"/>
        <v>0</v>
      </c>
      <c r="BD137" s="28">
        <f t="shared" si="102"/>
        <v>0</v>
      </c>
      <c r="BE137" s="28">
        <f t="shared" si="102"/>
        <v>0</v>
      </c>
      <c r="BF137" s="28">
        <f t="shared" si="102"/>
        <v>0</v>
      </c>
      <c r="BG137" s="28">
        <f t="shared" si="102"/>
        <v>0</v>
      </c>
      <c r="BH137" s="28">
        <f t="shared" si="102"/>
        <v>0</v>
      </c>
      <c r="BI137" s="6"/>
      <c r="BJ137" s="6"/>
      <c r="BK137" s="6"/>
    </row>
    <row r="138" spans="2:103" s="89" customFormat="1" ht="15.4">
      <c r="E138" s="89" t="s">
        <v>588</v>
      </c>
      <c r="G138" s="89" t="s">
        <v>260</v>
      </c>
      <c r="H138" s="41"/>
      <c r="I138" s="41"/>
      <c r="J138" s="87">
        <f>SUM(L138:BH138)</f>
        <v>0</v>
      </c>
      <c r="K138" s="118"/>
      <c r="L138" s="107">
        <f>(SUM($L135:L137)-SUM($K138:K138))*L133</f>
        <v>0</v>
      </c>
      <c r="M138" s="107">
        <f>(SUM($L135:M137)-SUM($K138:L138))*M133</f>
        <v>0</v>
      </c>
      <c r="N138" s="107">
        <f>(SUM($L135:N137)-SUM($K138:M138))*N133</f>
        <v>0</v>
      </c>
      <c r="O138" s="107">
        <f>(SUM($L135:O137)-SUM($K138:N138))*O133</f>
        <v>0</v>
      </c>
      <c r="P138" s="107">
        <f>(SUM($L135:P137)-SUM($K138:O138))*P133</f>
        <v>0</v>
      </c>
      <c r="Q138" s="107">
        <f>(SUM($L135:Q137)-SUM($K138:P138))*Q133</f>
        <v>0</v>
      </c>
      <c r="R138" s="107">
        <f>(SUM($L135:R137)-SUM($K138:Q138))*R133</f>
        <v>0</v>
      </c>
      <c r="S138" s="107">
        <f>(SUM($L135:S137)-SUM($K138:R138))*S133</f>
        <v>0</v>
      </c>
      <c r="T138" s="107">
        <f>(SUM($L135:T137)-SUM($K138:S138))*T133</f>
        <v>0</v>
      </c>
      <c r="U138" s="107">
        <f>(SUM($L135:U137)-SUM($K138:T138))*U133</f>
        <v>0</v>
      </c>
      <c r="V138" s="107">
        <f>(SUM($L135:V137)-SUM($K138:U138))*V133</f>
        <v>0</v>
      </c>
      <c r="W138" s="107">
        <f>(SUM($L135:W137)-SUM($K138:V138))*W133</f>
        <v>0</v>
      </c>
      <c r="X138" s="107">
        <f>(SUM($L135:X137)-SUM($K138:W138))*X133</f>
        <v>0</v>
      </c>
      <c r="Y138" s="107">
        <f>(SUM($L135:Y137)-SUM($K138:X138))*Y133</f>
        <v>0</v>
      </c>
      <c r="Z138" s="107">
        <f>(SUM($L135:Z137)-SUM($K138:Y138))*Z133</f>
        <v>0</v>
      </c>
      <c r="AA138" s="107">
        <f>(SUM($L135:AA137)-SUM($K138:Z138))*AA133</f>
        <v>0</v>
      </c>
      <c r="AB138" s="107">
        <f>(SUM($L135:AB137)-SUM($K138:AA138))*AB133</f>
        <v>0</v>
      </c>
      <c r="AC138" s="107">
        <f>(SUM($L135:AC137)-SUM($K138:AB138))*AC133</f>
        <v>0</v>
      </c>
      <c r="AD138" s="107">
        <f>(SUM($L135:AD137)-SUM($K138:AC138))*AD133</f>
        <v>0</v>
      </c>
      <c r="AE138" s="107">
        <f>(SUM($L135:AE137)-SUM($K138:AD138))*AE133</f>
        <v>0</v>
      </c>
      <c r="AF138" s="107">
        <f>(SUM($L135:AF137)-SUM($K138:AE138))*AF133</f>
        <v>0</v>
      </c>
      <c r="AG138" s="107">
        <f>(SUM($L135:AG137)-SUM($K138:AF138))*AG133</f>
        <v>0</v>
      </c>
      <c r="AH138" s="107">
        <f>(SUM($L135:AH137)-SUM($K138:AG138))*AH133</f>
        <v>0</v>
      </c>
      <c r="AI138" s="107">
        <f>(SUM($L135:AI137)-SUM($K138:AH138))*AI133</f>
        <v>0</v>
      </c>
      <c r="AJ138" s="107">
        <f>(SUM($L135:AJ137)-SUM($K138:AI138))*AJ133</f>
        <v>0</v>
      </c>
      <c r="AK138" s="107">
        <f>(SUM($L135:AK137)-SUM($K138:AJ138))*AK133</f>
        <v>0</v>
      </c>
      <c r="AL138" s="107">
        <f>(SUM($L135:AL137)-SUM($K138:AK138))*AL133</f>
        <v>0</v>
      </c>
      <c r="AM138" s="107">
        <f>(SUM($L135:AM137)-SUM($K138:AL138))*AM133</f>
        <v>0</v>
      </c>
      <c r="AN138" s="107">
        <f>(SUM($L135:AN137)-SUM($K138:AM138))*AN133</f>
        <v>0</v>
      </c>
      <c r="AO138" s="107">
        <f>(SUM($L135:AO137)-SUM($K138:AN138))*AO133</f>
        <v>0</v>
      </c>
      <c r="AP138" s="107">
        <f>(SUM($L135:AP137)-SUM($K138:AO138))*AP133</f>
        <v>0</v>
      </c>
      <c r="AQ138" s="107">
        <f>(SUM($L135:AQ137)-SUM($K138:AP138))*AQ133</f>
        <v>0</v>
      </c>
      <c r="AR138" s="107">
        <f>(SUM($L135:AR137)-SUM($K138:AQ138))*AR133</f>
        <v>0</v>
      </c>
      <c r="AS138" s="107">
        <f>(SUM($L135:AS137)-SUM($K138:AR138))*AS133</f>
        <v>0</v>
      </c>
      <c r="AT138" s="107">
        <f>(SUM($L135:AT137)-SUM($K138:AS138))*AT133</f>
        <v>0</v>
      </c>
      <c r="AU138" s="107">
        <f>(SUM($L135:AU137)-SUM($K138:AT138))*AU133</f>
        <v>0</v>
      </c>
      <c r="AV138" s="107">
        <f>(SUM($L135:AV137)-SUM($K138:AU138))*AV133</f>
        <v>0</v>
      </c>
      <c r="AW138" s="107">
        <f>(SUM($L135:AW137)-SUM($K138:AV138))*AW133</f>
        <v>0</v>
      </c>
      <c r="AX138" s="107">
        <f>(SUM($L135:AX137)-SUM($K138:AW138))*AX133</f>
        <v>0</v>
      </c>
      <c r="AY138" s="107">
        <f>(SUM($L135:AY137)-SUM($K138:AX138))*AY133</f>
        <v>0</v>
      </c>
      <c r="AZ138" s="107">
        <f>(SUM($L135:AZ137)-SUM($K138:AY138))*AZ133</f>
        <v>0</v>
      </c>
      <c r="BA138" s="107">
        <f>(SUM($L135:BA137)-SUM($K138:AZ138))*BA133</f>
        <v>0</v>
      </c>
      <c r="BB138" s="107">
        <f>(SUM($L135:BB137)-SUM($K138:BA138))*BB133</f>
        <v>0</v>
      </c>
      <c r="BC138" s="107">
        <f>(SUM($L135:BC137)-SUM($K138:BB138))*BC133</f>
        <v>0</v>
      </c>
      <c r="BD138" s="107">
        <f>(SUM($L135:BD137)-SUM($K138:BC138))*BD133</f>
        <v>0</v>
      </c>
      <c r="BE138" s="107">
        <f>(SUM($L135:BE137)-SUM($K138:BD138))*BE133</f>
        <v>0</v>
      </c>
      <c r="BF138" s="107">
        <f>(SUM($L135:BF137)-SUM($K138:BE138))*BF133</f>
        <v>0</v>
      </c>
      <c r="BG138" s="107">
        <f>(SUM($L135:BG137)-SUM($K138:BF138))*BG133</f>
        <v>0</v>
      </c>
      <c r="BH138" s="107">
        <f>(SUM($L135:BH137)-SUM($K138:BG138))*BH133</f>
        <v>0</v>
      </c>
      <c r="BI138" s="41"/>
      <c r="BJ138" s="41"/>
      <c r="BK138" s="41"/>
    </row>
    <row r="139" spans="2:103" ht="15.4">
      <c r="C139" s="89"/>
      <c r="D139" s="89"/>
      <c r="F139" s="89"/>
      <c r="G139" s="89"/>
      <c r="J139" s="4"/>
      <c r="K139" s="9"/>
      <c r="L139" s="113"/>
      <c r="M139" s="113"/>
      <c r="N139" s="113"/>
      <c r="O139" s="113"/>
      <c r="P139" s="113"/>
      <c r="Q139" s="113"/>
      <c r="R139" s="113"/>
      <c r="S139" s="113"/>
      <c r="T139" s="113"/>
      <c r="U139" s="113"/>
      <c r="V139" s="113"/>
      <c r="W139" s="113"/>
      <c r="X139" s="113"/>
      <c r="Y139" s="113"/>
      <c r="Z139" s="113"/>
      <c r="AA139" s="113"/>
      <c r="AB139" s="113"/>
      <c r="AC139" s="113"/>
      <c r="AD139" s="113"/>
      <c r="AE139" s="113"/>
      <c r="AF139" s="113"/>
      <c r="AG139" s="113"/>
      <c r="AH139" s="113"/>
      <c r="AI139" s="113"/>
      <c r="AJ139" s="113"/>
      <c r="AK139" s="113"/>
      <c r="AL139" s="113"/>
      <c r="AM139" s="113"/>
      <c r="AN139" s="113"/>
      <c r="AO139" s="113"/>
      <c r="AP139" s="113"/>
      <c r="AQ139" s="113"/>
      <c r="AR139" s="113"/>
      <c r="AS139" s="113"/>
      <c r="AT139" s="113"/>
      <c r="AU139" s="113"/>
      <c r="AV139" s="113"/>
      <c r="AW139" s="113"/>
      <c r="AX139" s="113"/>
      <c r="AY139" s="113"/>
      <c r="AZ139" s="113"/>
      <c r="BA139" s="113"/>
      <c r="BB139" s="113"/>
      <c r="BC139" s="113"/>
      <c r="BD139" s="113"/>
      <c r="BE139" s="113"/>
      <c r="BF139" s="113"/>
      <c r="BG139" s="113"/>
      <c r="BH139" s="113"/>
      <c r="BI139" s="6"/>
      <c r="BJ139" s="6"/>
      <c r="BK139" s="6"/>
    </row>
    <row r="140" spans="2:103" ht="15.4">
      <c r="B140" s="24"/>
      <c r="C140" s="73">
        <f>MAX($B$5:C132)+0.1</f>
        <v>4.2999999999999989</v>
      </c>
      <c r="D140" s="37" t="s">
        <v>572</v>
      </c>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4"/>
      <c r="CQ140" s="24"/>
      <c r="CR140" s="24"/>
      <c r="CS140" s="24"/>
      <c r="CT140" s="24"/>
      <c r="CU140" s="24"/>
      <c r="CV140" s="24"/>
      <c r="CW140" s="24"/>
      <c r="CX140" s="24"/>
      <c r="CY140" s="25"/>
    </row>
    <row r="141" spans="2:103" ht="15.4">
      <c r="J141" s="4"/>
      <c r="K141" s="9"/>
      <c r="L141" s="66"/>
      <c r="M141" s="66"/>
      <c r="N141" s="66"/>
      <c r="O141" s="66"/>
      <c r="P141" s="66"/>
      <c r="Q141" s="66"/>
      <c r="R141" s="66"/>
      <c r="S141" s="66"/>
      <c r="T141" s="66"/>
      <c r="U141" s="66"/>
      <c r="V141" s="66"/>
      <c r="W141" s="66"/>
      <c r="X141" s="66"/>
      <c r="Y141" s="66"/>
      <c r="Z141" s="66"/>
      <c r="AA141" s="66"/>
      <c r="AB141" s="66"/>
      <c r="AC141" s="66"/>
      <c r="AD141" s="66"/>
      <c r="AE141" s="66"/>
      <c r="AF141" s="66"/>
      <c r="AG141" s="66"/>
      <c r="AH141" s="66"/>
      <c r="AI141" s="66"/>
      <c r="AJ141" s="66"/>
      <c r="AK141" s="66"/>
      <c r="AL141" s="66"/>
      <c r="AM141" s="66"/>
      <c r="AN141" s="66"/>
      <c r="AO141" s="66"/>
      <c r="AP141" s="66"/>
      <c r="AQ141" s="66"/>
      <c r="AR141" s="66"/>
      <c r="AS141" s="66"/>
      <c r="AT141" s="66"/>
      <c r="AU141" s="66"/>
      <c r="AV141" s="66"/>
      <c r="AW141" s="66"/>
      <c r="AX141" s="66"/>
      <c r="AY141" s="66"/>
      <c r="AZ141" s="66"/>
      <c r="BA141" s="66"/>
      <c r="BB141" s="66"/>
      <c r="BC141" s="66"/>
      <c r="BD141" s="66"/>
      <c r="BE141" s="66"/>
      <c r="BF141" s="66"/>
      <c r="BG141" s="66"/>
      <c r="BH141" s="66"/>
      <c r="BI141" s="6"/>
      <c r="BJ141" s="6"/>
      <c r="BK141" s="6"/>
    </row>
    <row r="142" spans="2:103" ht="15.4">
      <c r="C142" s="24"/>
      <c r="D142" s="24"/>
      <c r="E142" s="20" t="s">
        <v>252</v>
      </c>
      <c r="F142" s="20"/>
      <c r="G142" s="4" t="s">
        <v>91</v>
      </c>
      <c r="J142" s="4"/>
      <c r="K142" s="9"/>
      <c r="L142" s="22">
        <f>ModelInput!L176</f>
        <v>0</v>
      </c>
      <c r="M142" s="22">
        <f>ModelInput!M176</f>
        <v>0</v>
      </c>
      <c r="N142" s="22">
        <f>ModelInput!N176</f>
        <v>0</v>
      </c>
      <c r="O142" s="22">
        <f>ModelInput!O176</f>
        <v>0</v>
      </c>
      <c r="P142" s="22">
        <f>ModelInput!P176</f>
        <v>0</v>
      </c>
      <c r="Q142" s="22">
        <f>ModelInput!Q176</f>
        <v>0</v>
      </c>
      <c r="R142" s="22">
        <f>ModelInput!R176</f>
        <v>0</v>
      </c>
      <c r="S142" s="22">
        <f>ModelInput!S176</f>
        <v>0</v>
      </c>
      <c r="T142" s="22">
        <f>ModelInput!T176</f>
        <v>0</v>
      </c>
      <c r="U142" s="22">
        <f>ModelInput!U176</f>
        <v>0</v>
      </c>
      <c r="V142" s="22">
        <f>ModelInput!V176</f>
        <v>0</v>
      </c>
      <c r="W142" s="22">
        <f>ModelInput!W176</f>
        <v>0</v>
      </c>
      <c r="X142" s="22">
        <f>ModelInput!X176</f>
        <v>0</v>
      </c>
      <c r="Y142" s="22">
        <f>ModelInput!Y176</f>
        <v>0</v>
      </c>
      <c r="Z142" s="22">
        <f>ModelInput!Z176</f>
        <v>0</v>
      </c>
      <c r="AA142" s="22">
        <f>ModelInput!AA176</f>
        <v>0</v>
      </c>
      <c r="AB142" s="22">
        <f>ModelInput!AB176</f>
        <v>0</v>
      </c>
      <c r="AC142" s="22">
        <f>ModelInput!AC176</f>
        <v>0</v>
      </c>
      <c r="AD142" s="22">
        <f>ModelInput!AD176</f>
        <v>0</v>
      </c>
      <c r="AE142" s="22">
        <f>ModelInput!AE176</f>
        <v>0</v>
      </c>
      <c r="AF142" s="22">
        <f>ModelInput!AF176</f>
        <v>0</v>
      </c>
      <c r="AG142" s="22">
        <f>ModelInput!AG176</f>
        <v>0</v>
      </c>
      <c r="AH142" s="22">
        <f>ModelInput!AH176</f>
        <v>0</v>
      </c>
      <c r="AI142" s="22">
        <f>ModelInput!AI176</f>
        <v>0</v>
      </c>
      <c r="AJ142" s="22">
        <f>ModelInput!AJ176</f>
        <v>0</v>
      </c>
      <c r="AK142" s="22">
        <f>ModelInput!AK176</f>
        <v>0</v>
      </c>
      <c r="AL142" s="22">
        <f>ModelInput!AL176</f>
        <v>0</v>
      </c>
      <c r="AM142" s="22">
        <f>ModelInput!AM176</f>
        <v>0</v>
      </c>
      <c r="AN142" s="22">
        <f>ModelInput!AN176</f>
        <v>0</v>
      </c>
      <c r="AO142" s="22">
        <f>ModelInput!AO176</f>
        <v>0</v>
      </c>
      <c r="AP142" s="22">
        <f>ModelInput!AP176</f>
        <v>0</v>
      </c>
      <c r="AQ142" s="22">
        <f>ModelInput!AQ176</f>
        <v>0</v>
      </c>
      <c r="AR142" s="22">
        <f>ModelInput!AR176</f>
        <v>0</v>
      </c>
      <c r="AS142" s="22">
        <f>ModelInput!AS176</f>
        <v>0</v>
      </c>
      <c r="AT142" s="22">
        <f>ModelInput!AT176</f>
        <v>0</v>
      </c>
      <c r="AU142" s="22">
        <f>ModelInput!AU176</f>
        <v>0</v>
      </c>
      <c r="AV142" s="22">
        <f>ModelInput!AV176</f>
        <v>0</v>
      </c>
      <c r="AW142" s="22">
        <f>ModelInput!AW176</f>
        <v>0</v>
      </c>
      <c r="AX142" s="22">
        <f>ModelInput!AX176</f>
        <v>0</v>
      </c>
      <c r="AY142" s="22">
        <f>ModelInput!AY176</f>
        <v>0</v>
      </c>
      <c r="AZ142" s="22">
        <f>ModelInput!AZ176</f>
        <v>0</v>
      </c>
      <c r="BA142" s="22">
        <f>ModelInput!BA176</f>
        <v>0</v>
      </c>
      <c r="BB142" s="22">
        <f>ModelInput!BB176</f>
        <v>0</v>
      </c>
      <c r="BC142" s="22">
        <f>ModelInput!BC176</f>
        <v>0</v>
      </c>
      <c r="BD142" s="22">
        <f>ModelInput!BD176</f>
        <v>0</v>
      </c>
      <c r="BE142" s="22">
        <f>ModelInput!BE176</f>
        <v>0</v>
      </c>
      <c r="BF142" s="22">
        <f>ModelInput!BF176</f>
        <v>0</v>
      </c>
      <c r="BG142" s="22">
        <f>ModelInput!BG176</f>
        <v>0</v>
      </c>
      <c r="BH142" s="22">
        <f>ModelInput!BH176</f>
        <v>0</v>
      </c>
      <c r="BI142" s="6"/>
      <c r="BJ142" s="6"/>
      <c r="BK142" s="6"/>
    </row>
    <row r="143" spans="2:103" ht="15.4">
      <c r="E143" s="20" t="s">
        <v>253</v>
      </c>
      <c r="F143" s="20"/>
      <c r="G143" s="4" t="s">
        <v>91</v>
      </c>
      <c r="J143" s="4"/>
      <c r="K143" s="9"/>
      <c r="L143" s="22">
        <f>ModelInput!L177</f>
        <v>0</v>
      </c>
      <c r="M143" s="22">
        <f>ModelInput!M177</f>
        <v>0</v>
      </c>
      <c r="N143" s="22">
        <f>ModelInput!N177</f>
        <v>0</v>
      </c>
      <c r="O143" s="22">
        <f>ModelInput!O177</f>
        <v>0</v>
      </c>
      <c r="P143" s="22">
        <f>ModelInput!P177</f>
        <v>0</v>
      </c>
      <c r="Q143" s="22">
        <f>ModelInput!Q177</f>
        <v>0</v>
      </c>
      <c r="R143" s="22">
        <f>ModelInput!R177</f>
        <v>0</v>
      </c>
      <c r="S143" s="22">
        <f>ModelInput!S177</f>
        <v>0</v>
      </c>
      <c r="T143" s="22">
        <f>ModelInput!T177</f>
        <v>0</v>
      </c>
      <c r="U143" s="22">
        <f>ModelInput!U177</f>
        <v>0</v>
      </c>
      <c r="V143" s="22">
        <f>ModelInput!V177</f>
        <v>0</v>
      </c>
      <c r="W143" s="22">
        <f>ModelInput!W177</f>
        <v>0</v>
      </c>
      <c r="X143" s="22">
        <f>ModelInput!X177</f>
        <v>0</v>
      </c>
      <c r="Y143" s="22">
        <f>ModelInput!Y177</f>
        <v>0</v>
      </c>
      <c r="Z143" s="22">
        <f>ModelInput!Z177</f>
        <v>0</v>
      </c>
      <c r="AA143" s="22">
        <f>ModelInput!AA177</f>
        <v>0</v>
      </c>
      <c r="AB143" s="22">
        <f>ModelInput!AB177</f>
        <v>0</v>
      </c>
      <c r="AC143" s="22">
        <f>ModelInput!AC177</f>
        <v>0</v>
      </c>
      <c r="AD143" s="22">
        <f>ModelInput!AD177</f>
        <v>0</v>
      </c>
      <c r="AE143" s="22">
        <f>ModelInput!AE177</f>
        <v>0</v>
      </c>
      <c r="AF143" s="22">
        <f>ModelInput!AF177</f>
        <v>0</v>
      </c>
      <c r="AG143" s="22">
        <f>ModelInput!AG177</f>
        <v>0</v>
      </c>
      <c r="AH143" s="22">
        <f>ModelInput!AH177</f>
        <v>0</v>
      </c>
      <c r="AI143" s="22">
        <f>ModelInput!AI177</f>
        <v>0</v>
      </c>
      <c r="AJ143" s="22">
        <f>ModelInput!AJ177</f>
        <v>0</v>
      </c>
      <c r="AK143" s="22">
        <f>ModelInput!AK177</f>
        <v>0</v>
      </c>
      <c r="AL143" s="22">
        <f>ModelInput!AL177</f>
        <v>0</v>
      </c>
      <c r="AM143" s="22">
        <f>ModelInput!AM177</f>
        <v>0</v>
      </c>
      <c r="AN143" s="22">
        <f>ModelInput!AN177</f>
        <v>0</v>
      </c>
      <c r="AO143" s="22">
        <f>ModelInput!AO177</f>
        <v>0</v>
      </c>
      <c r="AP143" s="22">
        <f>ModelInput!AP177</f>
        <v>0</v>
      </c>
      <c r="AQ143" s="22">
        <f>ModelInput!AQ177</f>
        <v>0</v>
      </c>
      <c r="AR143" s="22">
        <f>ModelInput!AR177</f>
        <v>0</v>
      </c>
      <c r="AS143" s="22">
        <f>ModelInput!AS177</f>
        <v>0</v>
      </c>
      <c r="AT143" s="22">
        <f>ModelInput!AT177</f>
        <v>0</v>
      </c>
      <c r="AU143" s="22">
        <f>ModelInput!AU177</f>
        <v>0</v>
      </c>
      <c r="AV143" s="22">
        <f>ModelInput!AV177</f>
        <v>0</v>
      </c>
      <c r="AW143" s="22">
        <f>ModelInput!AW177</f>
        <v>0</v>
      </c>
      <c r="AX143" s="22">
        <f>ModelInput!AX177</f>
        <v>0</v>
      </c>
      <c r="AY143" s="22">
        <f>ModelInput!AY177</f>
        <v>0</v>
      </c>
      <c r="AZ143" s="22">
        <f>ModelInput!AZ177</f>
        <v>0</v>
      </c>
      <c r="BA143" s="22">
        <f>ModelInput!BA177</f>
        <v>0</v>
      </c>
      <c r="BB143" s="22">
        <f>ModelInput!BB177</f>
        <v>0</v>
      </c>
      <c r="BC143" s="22">
        <f>ModelInput!BC177</f>
        <v>0</v>
      </c>
      <c r="BD143" s="22">
        <f>ModelInput!BD177</f>
        <v>0</v>
      </c>
      <c r="BE143" s="22">
        <f>ModelInput!BE177</f>
        <v>0</v>
      </c>
      <c r="BF143" s="22">
        <f>ModelInput!BF177</f>
        <v>0</v>
      </c>
      <c r="BG143" s="22">
        <f>ModelInput!BG177</f>
        <v>0</v>
      </c>
      <c r="BH143" s="22">
        <f>ModelInput!BH177</f>
        <v>0</v>
      </c>
      <c r="BI143" s="6"/>
      <c r="BJ143" s="6"/>
      <c r="BK143" s="6"/>
    </row>
    <row r="144" spans="2:103" ht="15.4">
      <c r="E144" s="20" t="s">
        <v>254</v>
      </c>
      <c r="F144" s="20"/>
      <c r="G144" s="4" t="s">
        <v>91</v>
      </c>
      <c r="J144" s="4"/>
      <c r="K144" s="9"/>
      <c r="L144" s="22">
        <f>ModelInput!L178</f>
        <v>0</v>
      </c>
      <c r="M144" s="22">
        <f>ModelInput!M178</f>
        <v>0</v>
      </c>
      <c r="N144" s="22">
        <f>ModelInput!N178</f>
        <v>0</v>
      </c>
      <c r="O144" s="22">
        <f>ModelInput!O178</f>
        <v>0</v>
      </c>
      <c r="P144" s="22">
        <f>ModelInput!P178</f>
        <v>0</v>
      </c>
      <c r="Q144" s="22">
        <f>ModelInput!Q178</f>
        <v>0</v>
      </c>
      <c r="R144" s="22">
        <f>ModelInput!R178</f>
        <v>0</v>
      </c>
      <c r="S144" s="22">
        <f>ModelInput!S178</f>
        <v>0</v>
      </c>
      <c r="T144" s="22">
        <f>ModelInput!T178</f>
        <v>0</v>
      </c>
      <c r="U144" s="22">
        <f>ModelInput!U178</f>
        <v>0</v>
      </c>
      <c r="V144" s="22">
        <f>ModelInput!V178</f>
        <v>0</v>
      </c>
      <c r="W144" s="22">
        <f>ModelInput!W178</f>
        <v>0</v>
      </c>
      <c r="X144" s="22">
        <f>ModelInput!X178</f>
        <v>0</v>
      </c>
      <c r="Y144" s="22">
        <f>ModelInput!Y178</f>
        <v>0</v>
      </c>
      <c r="Z144" s="22">
        <f>ModelInput!Z178</f>
        <v>0</v>
      </c>
      <c r="AA144" s="22">
        <f>ModelInput!AA178</f>
        <v>0</v>
      </c>
      <c r="AB144" s="22">
        <f>ModelInput!AB178</f>
        <v>0</v>
      </c>
      <c r="AC144" s="22">
        <f>ModelInput!AC178</f>
        <v>0</v>
      </c>
      <c r="AD144" s="22">
        <f>ModelInput!AD178</f>
        <v>0</v>
      </c>
      <c r="AE144" s="22">
        <f>ModelInput!AE178</f>
        <v>0</v>
      </c>
      <c r="AF144" s="22">
        <f>ModelInput!AF178</f>
        <v>0</v>
      </c>
      <c r="AG144" s="22">
        <f>ModelInput!AG178</f>
        <v>0</v>
      </c>
      <c r="AH144" s="22">
        <f>ModelInput!AH178</f>
        <v>0</v>
      </c>
      <c r="AI144" s="22">
        <f>ModelInput!AI178</f>
        <v>0</v>
      </c>
      <c r="AJ144" s="22">
        <f>ModelInput!AJ178</f>
        <v>0</v>
      </c>
      <c r="AK144" s="22">
        <f>ModelInput!AK178</f>
        <v>0</v>
      </c>
      <c r="AL144" s="22">
        <f>ModelInput!AL178</f>
        <v>0</v>
      </c>
      <c r="AM144" s="22">
        <f>ModelInput!AM178</f>
        <v>0</v>
      </c>
      <c r="AN144" s="22">
        <f>ModelInput!AN178</f>
        <v>0</v>
      </c>
      <c r="AO144" s="22">
        <f>ModelInput!AO178</f>
        <v>0</v>
      </c>
      <c r="AP144" s="22">
        <f>ModelInput!AP178</f>
        <v>0</v>
      </c>
      <c r="AQ144" s="22">
        <f>ModelInput!AQ178</f>
        <v>0</v>
      </c>
      <c r="AR144" s="22">
        <f>ModelInput!AR178</f>
        <v>0</v>
      </c>
      <c r="AS144" s="22">
        <f>ModelInput!AS178</f>
        <v>0</v>
      </c>
      <c r="AT144" s="22">
        <f>ModelInput!AT178</f>
        <v>0</v>
      </c>
      <c r="AU144" s="22">
        <f>ModelInput!AU178</f>
        <v>0</v>
      </c>
      <c r="AV144" s="22">
        <f>ModelInput!AV178</f>
        <v>0</v>
      </c>
      <c r="AW144" s="22">
        <f>ModelInput!AW178</f>
        <v>0</v>
      </c>
      <c r="AX144" s="22">
        <f>ModelInput!AX178</f>
        <v>0</v>
      </c>
      <c r="AY144" s="22">
        <f>ModelInput!AY178</f>
        <v>0</v>
      </c>
      <c r="AZ144" s="22">
        <f>ModelInput!AZ178</f>
        <v>0</v>
      </c>
      <c r="BA144" s="22">
        <f>ModelInput!BA178</f>
        <v>0</v>
      </c>
      <c r="BB144" s="22">
        <f>ModelInput!BB178</f>
        <v>0</v>
      </c>
      <c r="BC144" s="22">
        <f>ModelInput!BC178</f>
        <v>0</v>
      </c>
      <c r="BD144" s="22">
        <f>ModelInput!BD178</f>
        <v>0</v>
      </c>
      <c r="BE144" s="22">
        <f>ModelInput!BE178</f>
        <v>0</v>
      </c>
      <c r="BF144" s="22">
        <f>ModelInput!BF178</f>
        <v>0</v>
      </c>
      <c r="BG144" s="22">
        <f>ModelInput!BG178</f>
        <v>0</v>
      </c>
      <c r="BH144" s="22">
        <f>ModelInput!BH178</f>
        <v>0</v>
      </c>
      <c r="BI144" s="6"/>
      <c r="BJ144" s="6"/>
      <c r="BK144" s="6"/>
    </row>
    <row r="145" spans="2:103" ht="15.4">
      <c r="E145" s="4" t="s">
        <v>255</v>
      </c>
      <c r="G145" s="4" t="s">
        <v>91</v>
      </c>
      <c r="J145" s="4"/>
      <c r="K145" s="9"/>
      <c r="L145" s="22">
        <f>ModelInput!L179</f>
        <v>0</v>
      </c>
      <c r="M145" s="22">
        <f>ModelInput!M179</f>
        <v>0</v>
      </c>
      <c r="N145" s="22">
        <f>ModelInput!N179</f>
        <v>0</v>
      </c>
      <c r="O145" s="22">
        <f>ModelInput!O179</f>
        <v>0</v>
      </c>
      <c r="P145" s="22">
        <f>ModelInput!P179</f>
        <v>0</v>
      </c>
      <c r="Q145" s="22">
        <f>ModelInput!Q179</f>
        <v>0</v>
      </c>
      <c r="R145" s="22">
        <f>ModelInput!R179</f>
        <v>0</v>
      </c>
      <c r="S145" s="22">
        <f>ModelInput!S179</f>
        <v>0</v>
      </c>
      <c r="T145" s="22">
        <f>ModelInput!T179</f>
        <v>0</v>
      </c>
      <c r="U145" s="22">
        <f>ModelInput!U179</f>
        <v>0</v>
      </c>
      <c r="V145" s="22">
        <f>ModelInput!V179</f>
        <v>0</v>
      </c>
      <c r="W145" s="22">
        <f>ModelInput!W179</f>
        <v>0</v>
      </c>
      <c r="X145" s="22">
        <f>ModelInput!X179</f>
        <v>0</v>
      </c>
      <c r="Y145" s="22">
        <f>ModelInput!Y179</f>
        <v>0</v>
      </c>
      <c r="Z145" s="22">
        <f>ModelInput!Z179</f>
        <v>0</v>
      </c>
      <c r="AA145" s="22">
        <f>ModelInput!AA179</f>
        <v>0</v>
      </c>
      <c r="AB145" s="22">
        <f>ModelInput!AB179</f>
        <v>0</v>
      </c>
      <c r="AC145" s="22">
        <f>ModelInput!AC179</f>
        <v>0</v>
      </c>
      <c r="AD145" s="22">
        <f>ModelInput!AD179</f>
        <v>0</v>
      </c>
      <c r="AE145" s="22">
        <f>ModelInput!AE179</f>
        <v>0</v>
      </c>
      <c r="AF145" s="22">
        <f>ModelInput!AF179</f>
        <v>0</v>
      </c>
      <c r="AG145" s="22">
        <f>ModelInput!AG179</f>
        <v>0</v>
      </c>
      <c r="AH145" s="22">
        <f>ModelInput!AH179</f>
        <v>0</v>
      </c>
      <c r="AI145" s="22">
        <f>ModelInput!AI179</f>
        <v>0</v>
      </c>
      <c r="AJ145" s="22">
        <f>ModelInput!AJ179</f>
        <v>0</v>
      </c>
      <c r="AK145" s="22">
        <f>ModelInput!AK179</f>
        <v>0</v>
      </c>
      <c r="AL145" s="22">
        <f>ModelInput!AL179</f>
        <v>0</v>
      </c>
      <c r="AM145" s="22">
        <f>ModelInput!AM179</f>
        <v>0</v>
      </c>
      <c r="AN145" s="22">
        <f>ModelInput!AN179</f>
        <v>0</v>
      </c>
      <c r="AO145" s="22">
        <f>ModelInput!AO179</f>
        <v>0</v>
      </c>
      <c r="AP145" s="22">
        <f>ModelInput!AP179</f>
        <v>0</v>
      </c>
      <c r="AQ145" s="22">
        <f>ModelInput!AQ179</f>
        <v>0</v>
      </c>
      <c r="AR145" s="22">
        <f>ModelInput!AR179</f>
        <v>0</v>
      </c>
      <c r="AS145" s="22">
        <f>ModelInput!AS179</f>
        <v>0</v>
      </c>
      <c r="AT145" s="22">
        <f>ModelInput!AT179</f>
        <v>0</v>
      </c>
      <c r="AU145" s="22">
        <f>ModelInput!AU179</f>
        <v>0</v>
      </c>
      <c r="AV145" s="22">
        <f>ModelInput!AV179</f>
        <v>0</v>
      </c>
      <c r="AW145" s="22">
        <f>ModelInput!AW179</f>
        <v>0</v>
      </c>
      <c r="AX145" s="22">
        <f>ModelInput!AX179</f>
        <v>0</v>
      </c>
      <c r="AY145" s="22">
        <f>ModelInput!AY179</f>
        <v>0</v>
      </c>
      <c r="AZ145" s="22">
        <f>ModelInput!AZ179</f>
        <v>0</v>
      </c>
      <c r="BA145" s="22">
        <f>ModelInput!BA179</f>
        <v>0</v>
      </c>
      <c r="BB145" s="22">
        <f>ModelInput!BB179</f>
        <v>0</v>
      </c>
      <c r="BC145" s="22">
        <f>ModelInput!BC179</f>
        <v>0</v>
      </c>
      <c r="BD145" s="22">
        <f>ModelInput!BD179</f>
        <v>0</v>
      </c>
      <c r="BE145" s="22">
        <f>ModelInput!BE179</f>
        <v>0</v>
      </c>
      <c r="BF145" s="22">
        <f>ModelInput!BF179</f>
        <v>0</v>
      </c>
      <c r="BG145" s="22">
        <f>ModelInput!BG179</f>
        <v>0</v>
      </c>
      <c r="BH145" s="22">
        <f>ModelInput!BH179</f>
        <v>0</v>
      </c>
      <c r="BI145" s="6"/>
      <c r="BJ145" s="6"/>
      <c r="BK145" s="6"/>
    </row>
    <row r="146" spans="2:103" ht="15.4">
      <c r="E146" s="4" t="s">
        <v>256</v>
      </c>
      <c r="G146" s="4" t="s">
        <v>91</v>
      </c>
      <c r="J146" s="4"/>
      <c r="K146" s="9"/>
      <c r="L146" s="22">
        <f>ModelInput!L180</f>
        <v>0</v>
      </c>
      <c r="M146" s="22">
        <f>ModelInput!M180</f>
        <v>0</v>
      </c>
      <c r="N146" s="22">
        <f>ModelInput!N180</f>
        <v>0</v>
      </c>
      <c r="O146" s="22">
        <f>ModelInput!O180</f>
        <v>0</v>
      </c>
      <c r="P146" s="22">
        <f>ModelInput!P180</f>
        <v>0</v>
      </c>
      <c r="Q146" s="22">
        <f>ModelInput!Q180</f>
        <v>0</v>
      </c>
      <c r="R146" s="22">
        <f>ModelInput!R180</f>
        <v>0</v>
      </c>
      <c r="S146" s="22">
        <f>ModelInput!S180</f>
        <v>0</v>
      </c>
      <c r="T146" s="22">
        <f>ModelInput!T180</f>
        <v>0</v>
      </c>
      <c r="U146" s="22">
        <f>ModelInput!U180</f>
        <v>0</v>
      </c>
      <c r="V146" s="22">
        <f>ModelInput!V180</f>
        <v>0</v>
      </c>
      <c r="W146" s="22">
        <f>ModelInput!W180</f>
        <v>0</v>
      </c>
      <c r="X146" s="22">
        <f>ModelInput!X180</f>
        <v>0</v>
      </c>
      <c r="Y146" s="22">
        <f>ModelInput!Y180</f>
        <v>0</v>
      </c>
      <c r="Z146" s="22">
        <f>ModelInput!Z180</f>
        <v>0</v>
      </c>
      <c r="AA146" s="22">
        <f>ModelInput!AA180</f>
        <v>0</v>
      </c>
      <c r="AB146" s="22">
        <f>ModelInput!AB180</f>
        <v>0</v>
      </c>
      <c r="AC146" s="22">
        <f>ModelInput!AC180</f>
        <v>0</v>
      </c>
      <c r="AD146" s="22">
        <f>ModelInput!AD180</f>
        <v>0</v>
      </c>
      <c r="AE146" s="22">
        <f>ModelInput!AE180</f>
        <v>0</v>
      </c>
      <c r="AF146" s="22">
        <f>ModelInput!AF180</f>
        <v>0</v>
      </c>
      <c r="AG146" s="22">
        <f>ModelInput!AG180</f>
        <v>0</v>
      </c>
      <c r="AH146" s="22">
        <f>ModelInput!AH180</f>
        <v>0</v>
      </c>
      <c r="AI146" s="22">
        <f>ModelInput!AI180</f>
        <v>0</v>
      </c>
      <c r="AJ146" s="22">
        <f>ModelInput!AJ180</f>
        <v>0</v>
      </c>
      <c r="AK146" s="22">
        <f>ModelInput!AK180</f>
        <v>0</v>
      </c>
      <c r="AL146" s="22">
        <f>ModelInput!AL180</f>
        <v>0</v>
      </c>
      <c r="AM146" s="22">
        <f>ModelInput!AM180</f>
        <v>0</v>
      </c>
      <c r="AN146" s="22">
        <f>ModelInput!AN180</f>
        <v>0</v>
      </c>
      <c r="AO146" s="22">
        <f>ModelInput!AO180</f>
        <v>0</v>
      </c>
      <c r="AP146" s="22">
        <f>ModelInput!AP180</f>
        <v>0</v>
      </c>
      <c r="AQ146" s="22">
        <f>ModelInput!AQ180</f>
        <v>0</v>
      </c>
      <c r="AR146" s="22">
        <f>ModelInput!AR180</f>
        <v>0</v>
      </c>
      <c r="AS146" s="22">
        <f>ModelInput!AS180</f>
        <v>0</v>
      </c>
      <c r="AT146" s="22">
        <f>ModelInput!AT180</f>
        <v>0</v>
      </c>
      <c r="AU146" s="22">
        <f>ModelInput!AU180</f>
        <v>0</v>
      </c>
      <c r="AV146" s="22">
        <f>ModelInput!AV180</f>
        <v>0</v>
      </c>
      <c r="AW146" s="22">
        <f>ModelInput!AW180</f>
        <v>0</v>
      </c>
      <c r="AX146" s="22">
        <f>ModelInput!AX180</f>
        <v>0</v>
      </c>
      <c r="AY146" s="22">
        <f>ModelInput!AY180</f>
        <v>0</v>
      </c>
      <c r="AZ146" s="22">
        <f>ModelInput!AZ180</f>
        <v>0</v>
      </c>
      <c r="BA146" s="22">
        <f>ModelInput!BA180</f>
        <v>0</v>
      </c>
      <c r="BB146" s="22">
        <f>ModelInput!BB180</f>
        <v>0</v>
      </c>
      <c r="BC146" s="22">
        <f>ModelInput!BC180</f>
        <v>0</v>
      </c>
      <c r="BD146" s="22">
        <f>ModelInput!BD180</f>
        <v>0</v>
      </c>
      <c r="BE146" s="22">
        <f>ModelInput!BE180</f>
        <v>0</v>
      </c>
      <c r="BF146" s="22">
        <f>ModelInput!BF180</f>
        <v>0</v>
      </c>
      <c r="BG146" s="22">
        <f>ModelInput!BG180</f>
        <v>0</v>
      </c>
      <c r="BH146" s="22">
        <f>ModelInput!BH180</f>
        <v>0</v>
      </c>
      <c r="BI146" s="6"/>
      <c r="BJ146" s="6"/>
      <c r="BK146" s="6"/>
    </row>
    <row r="147" spans="2:103" ht="15.4">
      <c r="J147" s="4"/>
      <c r="K147" s="9"/>
      <c r="L147" s="66"/>
      <c r="M147" s="66"/>
      <c r="N147" s="66"/>
      <c r="O147" s="66"/>
      <c r="P147" s="66"/>
      <c r="Q147" s="66"/>
      <c r="R147" s="66"/>
      <c r="S147" s="66"/>
      <c r="T147" s="66"/>
      <c r="U147" s="66"/>
      <c r="V147" s="66"/>
      <c r="W147" s="66"/>
      <c r="X147" s="66"/>
      <c r="Y147" s="66"/>
      <c r="Z147" s="66"/>
      <c r="AA147" s="66"/>
      <c r="AB147" s="66"/>
      <c r="AC147" s="66"/>
      <c r="AD147" s="66"/>
      <c r="AE147" s="66"/>
      <c r="AF147" s="66"/>
      <c r="AG147" s="66"/>
      <c r="AH147" s="66"/>
      <c r="AI147" s="66"/>
      <c r="AJ147" s="66"/>
      <c r="AK147" s="66"/>
      <c r="AL147" s="66"/>
      <c r="AM147" s="66"/>
      <c r="AN147" s="66"/>
      <c r="AO147" s="66"/>
      <c r="AP147" s="66"/>
      <c r="AQ147" s="66"/>
      <c r="AR147" s="66"/>
      <c r="AS147" s="66"/>
      <c r="AT147" s="66"/>
      <c r="AU147" s="66"/>
      <c r="AV147" s="66"/>
      <c r="AW147" s="66"/>
      <c r="AX147" s="66"/>
      <c r="AY147" s="66"/>
      <c r="AZ147" s="66"/>
      <c r="BA147" s="66"/>
      <c r="BB147" s="66"/>
      <c r="BC147" s="66"/>
      <c r="BD147" s="66"/>
      <c r="BE147" s="66"/>
      <c r="BF147" s="66"/>
      <c r="BG147" s="66"/>
      <c r="BH147" s="66"/>
      <c r="BI147" s="6"/>
      <c r="BJ147" s="6"/>
      <c r="BK147" s="6"/>
    </row>
    <row r="148" spans="2:103" ht="15.4">
      <c r="C148" s="24"/>
      <c r="D148" s="24"/>
      <c r="E148" s="29" t="s">
        <v>589</v>
      </c>
      <c r="F148" s="29"/>
      <c r="G148" s="4" t="s">
        <v>260</v>
      </c>
      <c r="J148" s="171">
        <f>SUM(L148:BH148)</f>
        <v>0</v>
      </c>
      <c r="K148" s="9"/>
      <c r="L148" s="105">
        <f>L$138*L142</f>
        <v>0</v>
      </c>
      <c r="M148" s="105">
        <f>M$138*M142</f>
        <v>0</v>
      </c>
      <c r="N148" s="105">
        <f>N$138*N142</f>
        <v>0</v>
      </c>
      <c r="O148" s="105">
        <f>O$138*O142</f>
        <v>0</v>
      </c>
      <c r="P148" s="105">
        <f t="shared" ref="P148:Q148" si="103">P$138*P142</f>
        <v>0</v>
      </c>
      <c r="Q148" s="105">
        <f t="shared" si="103"/>
        <v>0</v>
      </c>
      <c r="R148" s="105">
        <f>R$138*R142</f>
        <v>0</v>
      </c>
      <c r="S148" s="105">
        <f>S$138*S142</f>
        <v>0</v>
      </c>
      <c r="T148" s="105">
        <f t="shared" ref="T148" si="104">T$138*T142</f>
        <v>0</v>
      </c>
      <c r="U148" s="105">
        <f t="shared" ref="U148:AQ148" si="105">U$138*U142</f>
        <v>0</v>
      </c>
      <c r="V148" s="105">
        <f t="shared" si="105"/>
        <v>0</v>
      </c>
      <c r="W148" s="105">
        <f t="shared" si="105"/>
        <v>0</v>
      </c>
      <c r="X148" s="105">
        <f t="shared" si="105"/>
        <v>0</v>
      </c>
      <c r="Y148" s="105">
        <f t="shared" si="105"/>
        <v>0</v>
      </c>
      <c r="Z148" s="105">
        <f t="shared" si="105"/>
        <v>0</v>
      </c>
      <c r="AA148" s="105">
        <f t="shared" si="105"/>
        <v>0</v>
      </c>
      <c r="AB148" s="105">
        <f t="shared" si="105"/>
        <v>0</v>
      </c>
      <c r="AC148" s="105">
        <f t="shared" si="105"/>
        <v>0</v>
      </c>
      <c r="AD148" s="105">
        <f t="shared" si="105"/>
        <v>0</v>
      </c>
      <c r="AE148" s="105">
        <f t="shared" si="105"/>
        <v>0</v>
      </c>
      <c r="AF148" s="105">
        <f t="shared" si="105"/>
        <v>0</v>
      </c>
      <c r="AG148" s="105">
        <f t="shared" si="105"/>
        <v>0</v>
      </c>
      <c r="AH148" s="105">
        <f t="shared" si="105"/>
        <v>0</v>
      </c>
      <c r="AI148" s="105">
        <f t="shared" si="105"/>
        <v>0</v>
      </c>
      <c r="AJ148" s="105">
        <f t="shared" si="105"/>
        <v>0</v>
      </c>
      <c r="AK148" s="105">
        <f t="shared" si="105"/>
        <v>0</v>
      </c>
      <c r="AL148" s="105">
        <f t="shared" si="105"/>
        <v>0</v>
      </c>
      <c r="AM148" s="105">
        <f t="shared" si="105"/>
        <v>0</v>
      </c>
      <c r="AN148" s="105">
        <f t="shared" si="105"/>
        <v>0</v>
      </c>
      <c r="AO148" s="105">
        <f t="shared" si="105"/>
        <v>0</v>
      </c>
      <c r="AP148" s="105">
        <f t="shared" si="105"/>
        <v>0</v>
      </c>
      <c r="AQ148" s="105">
        <f t="shared" si="105"/>
        <v>0</v>
      </c>
      <c r="AR148" s="105">
        <f t="shared" ref="AR148:BH148" si="106">AR$138*AR142</f>
        <v>0</v>
      </c>
      <c r="AS148" s="105">
        <f t="shared" si="106"/>
        <v>0</v>
      </c>
      <c r="AT148" s="105">
        <f t="shared" si="106"/>
        <v>0</v>
      </c>
      <c r="AU148" s="105">
        <f t="shared" si="106"/>
        <v>0</v>
      </c>
      <c r="AV148" s="105">
        <f t="shared" si="106"/>
        <v>0</v>
      </c>
      <c r="AW148" s="105">
        <f t="shared" si="106"/>
        <v>0</v>
      </c>
      <c r="AX148" s="105">
        <f t="shared" si="106"/>
        <v>0</v>
      </c>
      <c r="AY148" s="105">
        <f t="shared" si="106"/>
        <v>0</v>
      </c>
      <c r="AZ148" s="105">
        <f t="shared" si="106"/>
        <v>0</v>
      </c>
      <c r="BA148" s="105">
        <f t="shared" si="106"/>
        <v>0</v>
      </c>
      <c r="BB148" s="105">
        <f t="shared" si="106"/>
        <v>0</v>
      </c>
      <c r="BC148" s="105">
        <f t="shared" si="106"/>
        <v>0</v>
      </c>
      <c r="BD148" s="105">
        <f t="shared" si="106"/>
        <v>0</v>
      </c>
      <c r="BE148" s="105">
        <f t="shared" si="106"/>
        <v>0</v>
      </c>
      <c r="BF148" s="105">
        <f t="shared" si="106"/>
        <v>0</v>
      </c>
      <c r="BG148" s="105">
        <f t="shared" si="106"/>
        <v>0</v>
      </c>
      <c r="BH148" s="105">
        <f t="shared" si="106"/>
        <v>0</v>
      </c>
      <c r="BI148" s="6"/>
      <c r="BJ148" s="6"/>
      <c r="BK148" s="6"/>
    </row>
    <row r="149" spans="2:103" ht="15.4">
      <c r="C149" s="16"/>
      <c r="D149" s="16"/>
      <c r="E149" s="29" t="s">
        <v>590</v>
      </c>
      <c r="F149" s="29"/>
      <c r="G149" s="4" t="s">
        <v>260</v>
      </c>
      <c r="J149" s="171">
        <f t="shared" ref="J149:J152" si="107">SUM(L149:BH149)</f>
        <v>0</v>
      </c>
      <c r="K149" s="9"/>
      <c r="L149" s="105">
        <f>L$138*L143</f>
        <v>0</v>
      </c>
      <c r="M149" s="105">
        <f>M$138*M143</f>
        <v>0</v>
      </c>
      <c r="N149" s="105">
        <f t="shared" ref="N149:AQ149" si="108">N$138*N143</f>
        <v>0</v>
      </c>
      <c r="O149" s="105">
        <f t="shared" si="108"/>
        <v>0</v>
      </c>
      <c r="P149" s="105">
        <f t="shared" ref="P149:Q149" si="109">P$138*P143</f>
        <v>0</v>
      </c>
      <c r="Q149" s="105">
        <f t="shared" si="109"/>
        <v>0</v>
      </c>
      <c r="R149" s="105">
        <f t="shared" si="108"/>
        <v>0</v>
      </c>
      <c r="S149" s="105">
        <f>S$138*S143</f>
        <v>0</v>
      </c>
      <c r="T149" s="105">
        <f>T$138*T143</f>
        <v>0</v>
      </c>
      <c r="U149" s="105">
        <f t="shared" si="108"/>
        <v>0</v>
      </c>
      <c r="V149" s="105">
        <f t="shared" si="108"/>
        <v>0</v>
      </c>
      <c r="W149" s="105">
        <f t="shared" si="108"/>
        <v>0</v>
      </c>
      <c r="X149" s="105">
        <f t="shared" si="108"/>
        <v>0</v>
      </c>
      <c r="Y149" s="105">
        <f t="shared" si="108"/>
        <v>0</v>
      </c>
      <c r="Z149" s="105">
        <f t="shared" si="108"/>
        <v>0</v>
      </c>
      <c r="AA149" s="105">
        <f t="shared" si="108"/>
        <v>0</v>
      </c>
      <c r="AB149" s="105">
        <f t="shared" si="108"/>
        <v>0</v>
      </c>
      <c r="AC149" s="105">
        <f t="shared" si="108"/>
        <v>0</v>
      </c>
      <c r="AD149" s="105">
        <f t="shared" si="108"/>
        <v>0</v>
      </c>
      <c r="AE149" s="105">
        <f t="shared" si="108"/>
        <v>0</v>
      </c>
      <c r="AF149" s="105">
        <f t="shared" si="108"/>
        <v>0</v>
      </c>
      <c r="AG149" s="105">
        <f t="shared" si="108"/>
        <v>0</v>
      </c>
      <c r="AH149" s="105">
        <f t="shared" si="108"/>
        <v>0</v>
      </c>
      <c r="AI149" s="105">
        <f t="shared" si="108"/>
        <v>0</v>
      </c>
      <c r="AJ149" s="105">
        <f t="shared" si="108"/>
        <v>0</v>
      </c>
      <c r="AK149" s="105">
        <f t="shared" si="108"/>
        <v>0</v>
      </c>
      <c r="AL149" s="105">
        <f t="shared" si="108"/>
        <v>0</v>
      </c>
      <c r="AM149" s="105">
        <f t="shared" si="108"/>
        <v>0</v>
      </c>
      <c r="AN149" s="105">
        <f t="shared" si="108"/>
        <v>0</v>
      </c>
      <c r="AO149" s="105">
        <f t="shared" si="108"/>
        <v>0</v>
      </c>
      <c r="AP149" s="105">
        <f t="shared" si="108"/>
        <v>0</v>
      </c>
      <c r="AQ149" s="105">
        <f t="shared" si="108"/>
        <v>0</v>
      </c>
      <c r="AR149" s="105">
        <f t="shared" ref="AR149:BH149" si="110">AR$138*AR143</f>
        <v>0</v>
      </c>
      <c r="AS149" s="105">
        <f t="shared" si="110"/>
        <v>0</v>
      </c>
      <c r="AT149" s="105">
        <f t="shared" si="110"/>
        <v>0</v>
      </c>
      <c r="AU149" s="105">
        <f t="shared" si="110"/>
        <v>0</v>
      </c>
      <c r="AV149" s="105">
        <f t="shared" si="110"/>
        <v>0</v>
      </c>
      <c r="AW149" s="105">
        <f t="shared" si="110"/>
        <v>0</v>
      </c>
      <c r="AX149" s="105">
        <f t="shared" si="110"/>
        <v>0</v>
      </c>
      <c r="AY149" s="105">
        <f t="shared" si="110"/>
        <v>0</v>
      </c>
      <c r="AZ149" s="105">
        <f t="shared" si="110"/>
        <v>0</v>
      </c>
      <c r="BA149" s="105">
        <f t="shared" si="110"/>
        <v>0</v>
      </c>
      <c r="BB149" s="105">
        <f t="shared" si="110"/>
        <v>0</v>
      </c>
      <c r="BC149" s="105">
        <f t="shared" si="110"/>
        <v>0</v>
      </c>
      <c r="BD149" s="105">
        <f t="shared" si="110"/>
        <v>0</v>
      </c>
      <c r="BE149" s="105">
        <f t="shared" si="110"/>
        <v>0</v>
      </c>
      <c r="BF149" s="105">
        <f t="shared" si="110"/>
        <v>0</v>
      </c>
      <c r="BG149" s="105">
        <f t="shared" si="110"/>
        <v>0</v>
      </c>
      <c r="BH149" s="105">
        <f t="shared" si="110"/>
        <v>0</v>
      </c>
      <c r="BI149" s="6"/>
      <c r="BJ149" s="6"/>
      <c r="BK149" s="6"/>
    </row>
    <row r="150" spans="2:103" ht="15.4">
      <c r="E150" s="29" t="s">
        <v>591</v>
      </c>
      <c r="F150" s="29"/>
      <c r="G150" s="4" t="s">
        <v>260</v>
      </c>
      <c r="J150" s="171">
        <f t="shared" si="107"/>
        <v>0</v>
      </c>
      <c r="K150" s="9"/>
      <c r="L150" s="105">
        <f>L$138*L144</f>
        <v>0</v>
      </c>
      <c r="M150" s="105">
        <f>M$138*M144</f>
        <v>0</v>
      </c>
      <c r="N150" s="105">
        <f>N$138*N144</f>
        <v>0</v>
      </c>
      <c r="O150" s="105">
        <f>O$138*O144</f>
        <v>0</v>
      </c>
      <c r="P150" s="105">
        <f t="shared" ref="P150:Q150" si="111">P$138*P144</f>
        <v>0</v>
      </c>
      <c r="Q150" s="105">
        <f t="shared" si="111"/>
        <v>0</v>
      </c>
      <c r="R150" s="105">
        <f>R$138*R144</f>
        <v>0</v>
      </c>
      <c r="S150" s="105">
        <f>S$138*S144</f>
        <v>0</v>
      </c>
      <c r="T150" s="105">
        <f>T$138*T144</f>
        <v>0</v>
      </c>
      <c r="U150" s="105">
        <f t="shared" ref="U150:AQ150" si="112">U$138*U144</f>
        <v>0</v>
      </c>
      <c r="V150" s="105">
        <f t="shared" si="112"/>
        <v>0</v>
      </c>
      <c r="W150" s="105">
        <f t="shared" si="112"/>
        <v>0</v>
      </c>
      <c r="X150" s="105">
        <f t="shared" si="112"/>
        <v>0</v>
      </c>
      <c r="Y150" s="105">
        <f t="shared" si="112"/>
        <v>0</v>
      </c>
      <c r="Z150" s="105">
        <f t="shared" si="112"/>
        <v>0</v>
      </c>
      <c r="AA150" s="105">
        <f t="shared" si="112"/>
        <v>0</v>
      </c>
      <c r="AB150" s="105">
        <f t="shared" si="112"/>
        <v>0</v>
      </c>
      <c r="AC150" s="105">
        <f t="shared" si="112"/>
        <v>0</v>
      </c>
      <c r="AD150" s="105">
        <f t="shared" si="112"/>
        <v>0</v>
      </c>
      <c r="AE150" s="105">
        <f t="shared" si="112"/>
        <v>0</v>
      </c>
      <c r="AF150" s="105">
        <f t="shared" si="112"/>
        <v>0</v>
      </c>
      <c r="AG150" s="105">
        <f t="shared" si="112"/>
        <v>0</v>
      </c>
      <c r="AH150" s="105">
        <f t="shared" si="112"/>
        <v>0</v>
      </c>
      <c r="AI150" s="105">
        <f t="shared" si="112"/>
        <v>0</v>
      </c>
      <c r="AJ150" s="105">
        <f t="shared" si="112"/>
        <v>0</v>
      </c>
      <c r="AK150" s="105">
        <f t="shared" si="112"/>
        <v>0</v>
      </c>
      <c r="AL150" s="105">
        <f t="shared" si="112"/>
        <v>0</v>
      </c>
      <c r="AM150" s="105">
        <f t="shared" si="112"/>
        <v>0</v>
      </c>
      <c r="AN150" s="105">
        <f t="shared" si="112"/>
        <v>0</v>
      </c>
      <c r="AO150" s="105">
        <f t="shared" si="112"/>
        <v>0</v>
      </c>
      <c r="AP150" s="105">
        <f t="shared" si="112"/>
        <v>0</v>
      </c>
      <c r="AQ150" s="105">
        <f t="shared" si="112"/>
        <v>0</v>
      </c>
      <c r="AR150" s="105">
        <f t="shared" ref="AR150:BH150" si="113">AR$138*AR144</f>
        <v>0</v>
      </c>
      <c r="AS150" s="105">
        <f t="shared" si="113"/>
        <v>0</v>
      </c>
      <c r="AT150" s="105">
        <f t="shared" si="113"/>
        <v>0</v>
      </c>
      <c r="AU150" s="105">
        <f t="shared" si="113"/>
        <v>0</v>
      </c>
      <c r="AV150" s="105">
        <f t="shared" si="113"/>
        <v>0</v>
      </c>
      <c r="AW150" s="105">
        <f t="shared" si="113"/>
        <v>0</v>
      </c>
      <c r="AX150" s="105">
        <f t="shared" si="113"/>
        <v>0</v>
      </c>
      <c r="AY150" s="105">
        <f t="shared" si="113"/>
        <v>0</v>
      </c>
      <c r="AZ150" s="105">
        <f t="shared" si="113"/>
        <v>0</v>
      </c>
      <c r="BA150" s="105">
        <f t="shared" si="113"/>
        <v>0</v>
      </c>
      <c r="BB150" s="105">
        <f t="shared" si="113"/>
        <v>0</v>
      </c>
      <c r="BC150" s="105">
        <f t="shared" si="113"/>
        <v>0</v>
      </c>
      <c r="BD150" s="105">
        <f t="shared" si="113"/>
        <v>0</v>
      </c>
      <c r="BE150" s="105">
        <f t="shared" si="113"/>
        <v>0</v>
      </c>
      <c r="BF150" s="105">
        <f t="shared" si="113"/>
        <v>0</v>
      </c>
      <c r="BG150" s="105">
        <f t="shared" si="113"/>
        <v>0</v>
      </c>
      <c r="BH150" s="105">
        <f t="shared" si="113"/>
        <v>0</v>
      </c>
      <c r="BI150" s="6"/>
      <c r="BJ150" s="6"/>
      <c r="BK150" s="6"/>
    </row>
    <row r="151" spans="2:103" ht="15.4">
      <c r="E151" s="29" t="s">
        <v>592</v>
      </c>
      <c r="F151" s="29"/>
      <c r="G151" s="4" t="s">
        <v>260</v>
      </c>
      <c r="J151" s="171">
        <f t="shared" si="107"/>
        <v>0</v>
      </c>
      <c r="K151" s="9"/>
      <c r="L151" s="105">
        <f>(L$138*L145)+L129</f>
        <v>0</v>
      </c>
      <c r="M151" s="105">
        <f>(M$138*M145)+M129</f>
        <v>0</v>
      </c>
      <c r="N151" s="105">
        <f t="shared" ref="N151:AQ151" si="114">(N$138*N145)+N129</f>
        <v>0</v>
      </c>
      <c r="O151" s="105">
        <f t="shared" si="114"/>
        <v>0</v>
      </c>
      <c r="P151" s="105">
        <f t="shared" si="114"/>
        <v>0</v>
      </c>
      <c r="Q151" s="105">
        <f t="shared" si="114"/>
        <v>0</v>
      </c>
      <c r="R151" s="105">
        <f t="shared" si="114"/>
        <v>0</v>
      </c>
      <c r="S151" s="105">
        <f t="shared" si="114"/>
        <v>0</v>
      </c>
      <c r="T151" s="105">
        <f t="shared" si="114"/>
        <v>0</v>
      </c>
      <c r="U151" s="105">
        <f t="shared" si="114"/>
        <v>0</v>
      </c>
      <c r="V151" s="105">
        <f t="shared" si="114"/>
        <v>0</v>
      </c>
      <c r="W151" s="105">
        <f t="shared" si="114"/>
        <v>0</v>
      </c>
      <c r="X151" s="105">
        <f t="shared" si="114"/>
        <v>0</v>
      </c>
      <c r="Y151" s="105">
        <f t="shared" si="114"/>
        <v>0</v>
      </c>
      <c r="Z151" s="105">
        <f t="shared" si="114"/>
        <v>0</v>
      </c>
      <c r="AA151" s="105">
        <f t="shared" si="114"/>
        <v>0</v>
      </c>
      <c r="AB151" s="105">
        <f t="shared" si="114"/>
        <v>0</v>
      </c>
      <c r="AC151" s="105">
        <f t="shared" si="114"/>
        <v>0</v>
      </c>
      <c r="AD151" s="105">
        <f t="shared" si="114"/>
        <v>0</v>
      </c>
      <c r="AE151" s="105">
        <f t="shared" si="114"/>
        <v>0</v>
      </c>
      <c r="AF151" s="105">
        <f t="shared" si="114"/>
        <v>0</v>
      </c>
      <c r="AG151" s="105">
        <f t="shared" si="114"/>
        <v>0</v>
      </c>
      <c r="AH151" s="105">
        <f t="shared" si="114"/>
        <v>0</v>
      </c>
      <c r="AI151" s="105">
        <f t="shared" si="114"/>
        <v>0</v>
      </c>
      <c r="AJ151" s="105">
        <f t="shared" si="114"/>
        <v>0</v>
      </c>
      <c r="AK151" s="105">
        <f t="shared" si="114"/>
        <v>0</v>
      </c>
      <c r="AL151" s="105">
        <f t="shared" si="114"/>
        <v>0</v>
      </c>
      <c r="AM151" s="105">
        <f t="shared" si="114"/>
        <v>0</v>
      </c>
      <c r="AN151" s="105">
        <f t="shared" si="114"/>
        <v>0</v>
      </c>
      <c r="AO151" s="105">
        <f t="shared" si="114"/>
        <v>0</v>
      </c>
      <c r="AP151" s="105">
        <f t="shared" si="114"/>
        <v>0</v>
      </c>
      <c r="AQ151" s="105">
        <f t="shared" si="114"/>
        <v>0</v>
      </c>
      <c r="AR151" s="105">
        <f t="shared" ref="AR151:BH151" si="115">(AR$138*AR145)+AR129</f>
        <v>0</v>
      </c>
      <c r="AS151" s="105">
        <f t="shared" si="115"/>
        <v>0</v>
      </c>
      <c r="AT151" s="105">
        <f t="shared" si="115"/>
        <v>0</v>
      </c>
      <c r="AU151" s="105">
        <f t="shared" si="115"/>
        <v>0</v>
      </c>
      <c r="AV151" s="105">
        <f t="shared" si="115"/>
        <v>0</v>
      </c>
      <c r="AW151" s="105">
        <f t="shared" si="115"/>
        <v>0</v>
      </c>
      <c r="AX151" s="105">
        <f t="shared" si="115"/>
        <v>0</v>
      </c>
      <c r="AY151" s="105">
        <f t="shared" si="115"/>
        <v>0</v>
      </c>
      <c r="AZ151" s="105">
        <f t="shared" si="115"/>
        <v>0</v>
      </c>
      <c r="BA151" s="105">
        <f t="shared" si="115"/>
        <v>0</v>
      </c>
      <c r="BB151" s="105">
        <f t="shared" si="115"/>
        <v>0</v>
      </c>
      <c r="BC151" s="105">
        <f t="shared" si="115"/>
        <v>0</v>
      </c>
      <c r="BD151" s="105">
        <f t="shared" si="115"/>
        <v>0</v>
      </c>
      <c r="BE151" s="105">
        <f t="shared" si="115"/>
        <v>0</v>
      </c>
      <c r="BF151" s="105">
        <f t="shared" si="115"/>
        <v>0</v>
      </c>
      <c r="BG151" s="105">
        <f t="shared" si="115"/>
        <v>0</v>
      </c>
      <c r="BH151" s="105">
        <f t="shared" si="115"/>
        <v>0</v>
      </c>
      <c r="BI151" s="6"/>
      <c r="BJ151" s="6"/>
      <c r="BK151" s="6"/>
    </row>
    <row r="152" spans="2:103" ht="15.4">
      <c r="E152" s="29" t="s">
        <v>593</v>
      </c>
      <c r="F152" s="29"/>
      <c r="G152" s="4" t="s">
        <v>260</v>
      </c>
      <c r="J152" s="171">
        <f t="shared" si="107"/>
        <v>0</v>
      </c>
      <c r="K152" s="9"/>
      <c r="L152" s="105">
        <f>L$138*L146</f>
        <v>0</v>
      </c>
      <c r="M152" s="105">
        <f>M$138*M146</f>
        <v>0</v>
      </c>
      <c r="N152" s="105">
        <f>N$138*N146</f>
        <v>0</v>
      </c>
      <c r="O152" s="105">
        <f>O$138*O146</f>
        <v>0</v>
      </c>
      <c r="P152" s="105">
        <f t="shared" ref="P152:Q152" si="116">P$138*P146</f>
        <v>0</v>
      </c>
      <c r="Q152" s="105">
        <f t="shared" si="116"/>
        <v>0</v>
      </c>
      <c r="R152" s="105">
        <f>R$138*R146</f>
        <v>0</v>
      </c>
      <c r="S152" s="105">
        <f>S$138*S146</f>
        <v>0</v>
      </c>
      <c r="T152" s="105">
        <f t="shared" ref="T152" si="117">T$138*T146</f>
        <v>0</v>
      </c>
      <c r="U152" s="105">
        <f t="shared" ref="U152:AQ152" si="118">U$138*U146</f>
        <v>0</v>
      </c>
      <c r="V152" s="105">
        <f t="shared" si="118"/>
        <v>0</v>
      </c>
      <c r="W152" s="105">
        <f t="shared" si="118"/>
        <v>0</v>
      </c>
      <c r="X152" s="105">
        <f t="shared" si="118"/>
        <v>0</v>
      </c>
      <c r="Y152" s="105">
        <f t="shared" si="118"/>
        <v>0</v>
      </c>
      <c r="Z152" s="105">
        <f t="shared" si="118"/>
        <v>0</v>
      </c>
      <c r="AA152" s="105">
        <f t="shared" si="118"/>
        <v>0</v>
      </c>
      <c r="AB152" s="105">
        <f t="shared" si="118"/>
        <v>0</v>
      </c>
      <c r="AC152" s="105">
        <f t="shared" si="118"/>
        <v>0</v>
      </c>
      <c r="AD152" s="105">
        <f t="shared" si="118"/>
        <v>0</v>
      </c>
      <c r="AE152" s="105">
        <f t="shared" si="118"/>
        <v>0</v>
      </c>
      <c r="AF152" s="105">
        <f t="shared" si="118"/>
        <v>0</v>
      </c>
      <c r="AG152" s="105">
        <f t="shared" si="118"/>
        <v>0</v>
      </c>
      <c r="AH152" s="105">
        <f t="shared" si="118"/>
        <v>0</v>
      </c>
      <c r="AI152" s="105">
        <f t="shared" si="118"/>
        <v>0</v>
      </c>
      <c r="AJ152" s="105">
        <f t="shared" si="118"/>
        <v>0</v>
      </c>
      <c r="AK152" s="105">
        <f t="shared" si="118"/>
        <v>0</v>
      </c>
      <c r="AL152" s="105">
        <f t="shared" si="118"/>
        <v>0</v>
      </c>
      <c r="AM152" s="105">
        <f t="shared" si="118"/>
        <v>0</v>
      </c>
      <c r="AN152" s="105">
        <f t="shared" si="118"/>
        <v>0</v>
      </c>
      <c r="AO152" s="105">
        <f t="shared" si="118"/>
        <v>0</v>
      </c>
      <c r="AP152" s="105">
        <f t="shared" si="118"/>
        <v>0</v>
      </c>
      <c r="AQ152" s="105">
        <f t="shared" si="118"/>
        <v>0</v>
      </c>
      <c r="AR152" s="105">
        <f t="shared" ref="AR152:BH152" si="119">AR$138*AR146</f>
        <v>0</v>
      </c>
      <c r="AS152" s="105">
        <f t="shared" si="119"/>
        <v>0</v>
      </c>
      <c r="AT152" s="105">
        <f t="shared" si="119"/>
        <v>0</v>
      </c>
      <c r="AU152" s="105">
        <f t="shared" si="119"/>
        <v>0</v>
      </c>
      <c r="AV152" s="105">
        <f t="shared" si="119"/>
        <v>0</v>
      </c>
      <c r="AW152" s="105">
        <f t="shared" si="119"/>
        <v>0</v>
      </c>
      <c r="AX152" s="105">
        <f t="shared" si="119"/>
        <v>0</v>
      </c>
      <c r="AY152" s="105">
        <f t="shared" si="119"/>
        <v>0</v>
      </c>
      <c r="AZ152" s="105">
        <f t="shared" si="119"/>
        <v>0</v>
      </c>
      <c r="BA152" s="105">
        <f t="shared" si="119"/>
        <v>0</v>
      </c>
      <c r="BB152" s="105">
        <f t="shared" si="119"/>
        <v>0</v>
      </c>
      <c r="BC152" s="105">
        <f t="shared" si="119"/>
        <v>0</v>
      </c>
      <c r="BD152" s="105">
        <f t="shared" si="119"/>
        <v>0</v>
      </c>
      <c r="BE152" s="105">
        <f t="shared" si="119"/>
        <v>0</v>
      </c>
      <c r="BF152" s="105">
        <f t="shared" si="119"/>
        <v>0</v>
      </c>
      <c r="BG152" s="105">
        <f t="shared" si="119"/>
        <v>0</v>
      </c>
      <c r="BH152" s="105">
        <f t="shared" si="119"/>
        <v>0</v>
      </c>
      <c r="BI152" s="6"/>
      <c r="BJ152" s="6"/>
      <c r="BK152" s="6"/>
    </row>
    <row r="153" spans="2:103" ht="15.4">
      <c r="E153" s="29"/>
      <c r="F153" s="29"/>
      <c r="J153" s="4"/>
      <c r="K153" s="9"/>
      <c r="L153" s="66"/>
      <c r="M153" s="66"/>
      <c r="N153" s="66"/>
      <c r="O153" s="66"/>
      <c r="P153" s="66"/>
      <c r="Q153" s="66"/>
      <c r="R153" s="66"/>
      <c r="S153" s="66"/>
      <c r="T153" s="66"/>
      <c r="U153" s="66"/>
      <c r="V153" s="66"/>
      <c r="W153" s="66"/>
      <c r="X153" s="66"/>
      <c r="Y153" s="66"/>
      <c r="Z153" s="66"/>
      <c r="AA153" s="66"/>
      <c r="AB153" s="66"/>
      <c r="AC153" s="66"/>
      <c r="AD153" s="66"/>
      <c r="AE153" s="66"/>
      <c r="AF153" s="66"/>
      <c r="AG153" s="66"/>
      <c r="AH153" s="66"/>
      <c r="AI153" s="66"/>
      <c r="AJ153" s="66"/>
      <c r="AK153" s="66"/>
      <c r="AL153" s="66"/>
      <c r="AM153" s="66"/>
      <c r="AN153" s="66"/>
      <c r="AO153" s="66"/>
      <c r="AP153" s="66"/>
      <c r="AQ153" s="66"/>
      <c r="AR153" s="66"/>
      <c r="AS153" s="66"/>
      <c r="AT153" s="66"/>
      <c r="AU153" s="66"/>
      <c r="AV153" s="66"/>
      <c r="AW153" s="66"/>
      <c r="AX153" s="66"/>
      <c r="AY153" s="66"/>
      <c r="AZ153" s="66"/>
      <c r="BA153" s="66"/>
      <c r="BB153" s="66"/>
      <c r="BC153" s="66"/>
      <c r="BD153" s="66"/>
      <c r="BE153" s="66"/>
      <c r="BF153" s="66"/>
      <c r="BG153" s="66"/>
      <c r="BH153" s="66"/>
      <c r="BI153" s="6"/>
      <c r="BJ153" s="6"/>
      <c r="BK153" s="6"/>
    </row>
    <row r="154" spans="2:103" ht="15.4">
      <c r="B154" s="7">
        <f>MAX($B$5:B153)+1</f>
        <v>5</v>
      </c>
      <c r="C154" s="7" t="s">
        <v>594</v>
      </c>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5"/>
    </row>
    <row r="155" spans="2:103" ht="15.4">
      <c r="E155" s="20"/>
      <c r="F155" s="20"/>
      <c r="J155" s="4"/>
      <c r="K155" s="9"/>
      <c r="L155" s="66"/>
      <c r="M155" s="66"/>
      <c r="N155" s="66"/>
      <c r="O155" s="66"/>
      <c r="P155" s="66"/>
      <c r="Q155" s="66"/>
      <c r="R155" s="66"/>
      <c r="S155" s="66"/>
      <c r="T155" s="66"/>
      <c r="U155" s="66"/>
      <c r="V155" s="66"/>
      <c r="W155" s="66"/>
      <c r="X155" s="66"/>
      <c r="Y155" s="66"/>
      <c r="Z155" s="66"/>
      <c r="AA155" s="66"/>
      <c r="AB155" s="66"/>
      <c r="AC155" s="66"/>
      <c r="AD155" s="66"/>
      <c r="AE155" s="66"/>
      <c r="AF155" s="66"/>
      <c r="AG155" s="66"/>
      <c r="AH155" s="66"/>
      <c r="AI155" s="66"/>
      <c r="AJ155" s="66"/>
      <c r="AK155" s="66"/>
      <c r="AL155" s="66"/>
      <c r="AM155" s="66"/>
      <c r="AN155" s="66"/>
      <c r="AO155" s="66"/>
      <c r="AP155" s="66"/>
      <c r="AQ155" s="66"/>
      <c r="AR155" s="66"/>
      <c r="AS155" s="66"/>
      <c r="AT155" s="66"/>
      <c r="AU155" s="66"/>
      <c r="AV155" s="66"/>
      <c r="AW155" s="66"/>
      <c r="AX155" s="66"/>
      <c r="AY155" s="66"/>
      <c r="AZ155" s="66"/>
      <c r="BA155" s="66"/>
      <c r="BB155" s="66"/>
      <c r="BC155" s="66"/>
      <c r="BD155" s="66"/>
      <c r="BE155" s="66"/>
      <c r="BF155" s="66"/>
      <c r="BG155" s="66"/>
      <c r="BH155" s="66"/>
      <c r="BI155" s="6"/>
      <c r="BJ155" s="6"/>
      <c r="BK155" s="6"/>
    </row>
    <row r="156" spans="2:103" ht="15.4">
      <c r="B156" s="24"/>
      <c r="C156" s="73">
        <f>MAX($B$5:C155)+0.1</f>
        <v>5.0999999999999996</v>
      </c>
      <c r="D156" s="37" t="s">
        <v>595</v>
      </c>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c r="CO156" s="24"/>
      <c r="CP156" s="24"/>
      <c r="CQ156" s="24"/>
      <c r="CR156" s="24"/>
      <c r="CS156" s="24"/>
      <c r="CT156" s="24"/>
      <c r="CU156" s="24"/>
      <c r="CV156" s="24"/>
      <c r="CW156" s="24"/>
      <c r="CX156" s="24"/>
      <c r="CY156" s="25"/>
    </row>
    <row r="157" spans="2:103" ht="15.4">
      <c r="H157" s="4"/>
      <c r="I157" s="4"/>
      <c r="J157" s="4"/>
    </row>
    <row r="158" spans="2:103" ht="15.4">
      <c r="E158" s="4" t="s">
        <v>596</v>
      </c>
      <c r="G158" s="4" t="s">
        <v>91</v>
      </c>
      <c r="J158" s="4"/>
      <c r="K158" s="9"/>
      <c r="L158" s="22">
        <f>ModelInput!L172</f>
        <v>0.18</v>
      </c>
      <c r="M158" s="22">
        <f>ModelInput!M172</f>
        <v>0.18</v>
      </c>
      <c r="N158" s="22">
        <f>ModelInput!N172</f>
        <v>0.18</v>
      </c>
      <c r="O158" s="22">
        <f>ModelInput!O172</f>
        <v>0.18</v>
      </c>
      <c r="P158" s="22">
        <f>ModelInput!P172</f>
        <v>0.18</v>
      </c>
      <c r="Q158" s="22">
        <f>ModelInput!Q172</f>
        <v>0.18</v>
      </c>
      <c r="R158" s="22">
        <f>ModelInput!R172</f>
        <v>0.18</v>
      </c>
      <c r="S158" s="22">
        <f>ModelInput!S172</f>
        <v>0.18</v>
      </c>
      <c r="T158" s="22">
        <f>ModelInput!T172</f>
        <v>0.18</v>
      </c>
      <c r="U158" s="22">
        <f>ModelInput!U172</f>
        <v>0.18</v>
      </c>
      <c r="V158" s="22">
        <f>ModelInput!V172</f>
        <v>0.18</v>
      </c>
      <c r="W158" s="22">
        <f>ModelInput!W172</f>
        <v>0.18</v>
      </c>
      <c r="X158" s="22">
        <f>ModelInput!X172</f>
        <v>0.18</v>
      </c>
      <c r="Y158" s="22">
        <f>ModelInput!Y172</f>
        <v>0.18</v>
      </c>
      <c r="Z158" s="22">
        <f>ModelInput!Z172</f>
        <v>0.18</v>
      </c>
      <c r="AA158" s="22">
        <f>ModelInput!AA172</f>
        <v>0.18</v>
      </c>
      <c r="AB158" s="22">
        <f>ModelInput!AB172</f>
        <v>0.18</v>
      </c>
      <c r="AC158" s="22">
        <f>ModelInput!AC172</f>
        <v>0.18</v>
      </c>
      <c r="AD158" s="22">
        <f>ModelInput!AD172</f>
        <v>0.18</v>
      </c>
      <c r="AE158" s="22">
        <f>ModelInput!AE172</f>
        <v>0.18</v>
      </c>
      <c r="AF158" s="22">
        <f>ModelInput!AF172</f>
        <v>0.18</v>
      </c>
      <c r="AG158" s="22">
        <f>ModelInput!AG172</f>
        <v>0.18</v>
      </c>
      <c r="AH158" s="22">
        <f>ModelInput!AH172</f>
        <v>0.18</v>
      </c>
      <c r="AI158" s="22">
        <f>ModelInput!AI172</f>
        <v>0.18</v>
      </c>
      <c r="AJ158" s="22">
        <f>ModelInput!AJ172</f>
        <v>0.18</v>
      </c>
      <c r="AK158" s="22">
        <f>ModelInput!AK172</f>
        <v>0.18</v>
      </c>
      <c r="AL158" s="22">
        <f>ModelInput!AL172</f>
        <v>0.18</v>
      </c>
      <c r="AM158" s="22">
        <f>ModelInput!AM172</f>
        <v>0.18</v>
      </c>
      <c r="AN158" s="22">
        <f>ModelInput!AN172</f>
        <v>0.18</v>
      </c>
      <c r="AO158" s="22">
        <f>ModelInput!AO172</f>
        <v>0.18</v>
      </c>
      <c r="AP158" s="22">
        <f>ModelInput!AP172</f>
        <v>0.18</v>
      </c>
      <c r="AQ158" s="22">
        <f>ModelInput!AQ172</f>
        <v>0.18</v>
      </c>
      <c r="AR158" s="22">
        <f>ModelInput!AR172</f>
        <v>0.18</v>
      </c>
      <c r="AS158" s="22">
        <f>ModelInput!AS172</f>
        <v>0.18</v>
      </c>
      <c r="AT158" s="22">
        <f>ModelInput!AT172</f>
        <v>0.18</v>
      </c>
      <c r="AU158" s="22">
        <f>ModelInput!AU172</f>
        <v>0.18</v>
      </c>
      <c r="AV158" s="22">
        <f>ModelInput!AV172</f>
        <v>0.18</v>
      </c>
      <c r="AW158" s="22">
        <f>ModelInput!AW172</f>
        <v>0.18</v>
      </c>
      <c r="AX158" s="22">
        <f>ModelInput!AX172</f>
        <v>0.18</v>
      </c>
      <c r="AY158" s="22">
        <f>ModelInput!AY172</f>
        <v>0.18</v>
      </c>
      <c r="AZ158" s="22">
        <f>ModelInput!AZ172</f>
        <v>0.18</v>
      </c>
      <c r="BA158" s="22">
        <f>ModelInput!BA172</f>
        <v>0.18</v>
      </c>
      <c r="BB158" s="22">
        <f>ModelInput!BB172</f>
        <v>0.18</v>
      </c>
      <c r="BC158" s="22">
        <f>ModelInput!BC172</f>
        <v>0.18</v>
      </c>
      <c r="BD158" s="22">
        <f>ModelInput!BD172</f>
        <v>0.18</v>
      </c>
      <c r="BE158" s="22">
        <f>ModelInput!BE172</f>
        <v>0.18</v>
      </c>
      <c r="BF158" s="22">
        <f>ModelInput!BF172</f>
        <v>0.18</v>
      </c>
      <c r="BG158" s="22">
        <f>ModelInput!BG172</f>
        <v>0.18</v>
      </c>
      <c r="BH158" s="22">
        <f>ModelInput!BH172</f>
        <v>0.18</v>
      </c>
      <c r="BI158" s="6"/>
      <c r="BJ158" s="6"/>
      <c r="BK158" s="6"/>
    </row>
    <row r="159" spans="2:103" ht="15.4">
      <c r="E159" s="4" t="s">
        <v>597</v>
      </c>
      <c r="G159" s="4" t="s">
        <v>91</v>
      </c>
      <c r="J159" s="4"/>
      <c r="K159" s="9"/>
      <c r="L159" s="22">
        <f>ModelInput!L182</f>
        <v>0</v>
      </c>
      <c r="M159" s="22">
        <f>ModelInput!M182</f>
        <v>0</v>
      </c>
      <c r="N159" s="22">
        <f>ModelInput!N182</f>
        <v>0</v>
      </c>
      <c r="O159" s="22">
        <f>ModelInput!O182</f>
        <v>0</v>
      </c>
      <c r="P159" s="22">
        <f>ModelInput!P182</f>
        <v>0</v>
      </c>
      <c r="Q159" s="22">
        <f>ModelInput!Q182</f>
        <v>0</v>
      </c>
      <c r="R159" s="22">
        <f>ModelInput!R182</f>
        <v>0</v>
      </c>
      <c r="S159" s="22">
        <v>0.82</v>
      </c>
      <c r="T159" s="22">
        <v>1</v>
      </c>
      <c r="U159" s="22">
        <f>ModelInput!U182</f>
        <v>0</v>
      </c>
      <c r="V159" s="22">
        <f>ModelInput!V182</f>
        <v>0</v>
      </c>
      <c r="W159" s="22">
        <f>ModelInput!W182</f>
        <v>0</v>
      </c>
      <c r="X159" s="22">
        <f>ModelInput!X182</f>
        <v>0</v>
      </c>
      <c r="Y159" s="22">
        <f>ModelInput!Y182</f>
        <v>0</v>
      </c>
      <c r="Z159" s="22">
        <f>ModelInput!Z182</f>
        <v>0</v>
      </c>
      <c r="AA159" s="22">
        <f>ModelInput!AA182</f>
        <v>0</v>
      </c>
      <c r="AB159" s="22">
        <f>ModelInput!AB182</f>
        <v>0</v>
      </c>
      <c r="AC159" s="22">
        <f>ModelInput!AC182</f>
        <v>0</v>
      </c>
      <c r="AD159" s="22">
        <f>ModelInput!AD182</f>
        <v>0</v>
      </c>
      <c r="AE159" s="22">
        <f>ModelInput!AE182</f>
        <v>0</v>
      </c>
      <c r="AF159" s="22">
        <f>ModelInput!AF182</f>
        <v>0</v>
      </c>
      <c r="AG159" s="22">
        <f>ModelInput!AG182</f>
        <v>0</v>
      </c>
      <c r="AH159" s="22">
        <f>ModelInput!AH182</f>
        <v>0</v>
      </c>
      <c r="AI159" s="22">
        <f>ModelInput!AI182</f>
        <v>0</v>
      </c>
      <c r="AJ159" s="22">
        <f>ModelInput!AJ182</f>
        <v>0</v>
      </c>
      <c r="AK159" s="22">
        <f>ModelInput!AK182</f>
        <v>0</v>
      </c>
      <c r="AL159" s="22">
        <f>ModelInput!AL182</f>
        <v>0</v>
      </c>
      <c r="AM159" s="22">
        <f>ModelInput!AM182</f>
        <v>0</v>
      </c>
      <c r="AN159" s="22">
        <f>ModelInput!AN182</f>
        <v>0</v>
      </c>
      <c r="AO159" s="22">
        <f>ModelInput!AO182</f>
        <v>0</v>
      </c>
      <c r="AP159" s="22">
        <f>ModelInput!AP182</f>
        <v>0</v>
      </c>
      <c r="AQ159" s="22">
        <f>ModelInput!AQ182</f>
        <v>0</v>
      </c>
      <c r="AR159" s="22">
        <f>ModelInput!AR182</f>
        <v>0</v>
      </c>
      <c r="AS159" s="22">
        <f>ModelInput!AS182</f>
        <v>0</v>
      </c>
      <c r="AT159" s="22">
        <f>ModelInput!AT182</f>
        <v>0</v>
      </c>
      <c r="AU159" s="22">
        <f>ModelInput!AU182</f>
        <v>0</v>
      </c>
      <c r="AV159" s="22">
        <f>ModelInput!AV182</f>
        <v>0</v>
      </c>
      <c r="AW159" s="22">
        <f>ModelInput!AW182</f>
        <v>0</v>
      </c>
      <c r="AX159" s="22">
        <f>ModelInput!AX182</f>
        <v>0</v>
      </c>
      <c r="AY159" s="22">
        <f>ModelInput!AY182</f>
        <v>0</v>
      </c>
      <c r="AZ159" s="22">
        <f>ModelInput!AZ182</f>
        <v>0</v>
      </c>
      <c r="BA159" s="22">
        <f>ModelInput!BA182</f>
        <v>0</v>
      </c>
      <c r="BB159" s="22">
        <f>ModelInput!BB182</f>
        <v>0</v>
      </c>
      <c r="BC159" s="22">
        <f>ModelInput!BC182</f>
        <v>0</v>
      </c>
      <c r="BD159" s="22">
        <f>ModelInput!BD182</f>
        <v>0</v>
      </c>
      <c r="BE159" s="22">
        <f>ModelInput!BE182</f>
        <v>0</v>
      </c>
      <c r="BF159" s="22">
        <f>ModelInput!BF182</f>
        <v>0</v>
      </c>
      <c r="BG159" s="22">
        <f>ModelInput!BG182</f>
        <v>0</v>
      </c>
      <c r="BH159" s="22">
        <f>ModelInput!BH182</f>
        <v>0</v>
      </c>
      <c r="BI159" s="6"/>
      <c r="BJ159" s="6"/>
      <c r="BK159" s="6"/>
    </row>
    <row r="160" spans="2:103" ht="15.4">
      <c r="J160" s="4"/>
      <c r="K160" s="9"/>
      <c r="L160" s="66"/>
      <c r="M160" s="66"/>
      <c r="N160" s="66"/>
      <c r="O160" s="66"/>
      <c r="P160" s="66"/>
      <c r="Q160" s="66"/>
      <c r="R160" s="66"/>
      <c r="S160" s="70"/>
      <c r="T160" s="66"/>
      <c r="U160" s="66"/>
      <c r="V160" s="66"/>
      <c r="W160" s="66"/>
      <c r="X160" s="66"/>
      <c r="Y160" s="66"/>
      <c r="Z160" s="66"/>
      <c r="AA160" s="66"/>
      <c r="AB160" s="66"/>
      <c r="AC160" s="66"/>
      <c r="AD160" s="66"/>
      <c r="AE160" s="66"/>
      <c r="AF160" s="66"/>
      <c r="AG160" s="66"/>
      <c r="AH160" s="66"/>
      <c r="AI160" s="66"/>
      <c r="AJ160" s="66"/>
      <c r="AK160" s="66"/>
      <c r="AL160" s="66"/>
      <c r="AM160" s="66"/>
      <c r="AN160" s="66"/>
      <c r="AO160" s="66"/>
      <c r="AP160" s="66"/>
      <c r="AQ160" s="66"/>
      <c r="AR160" s="66"/>
      <c r="AS160" s="66"/>
      <c r="AT160" s="66"/>
      <c r="AU160" s="66"/>
      <c r="AV160" s="66"/>
      <c r="AW160" s="66"/>
      <c r="AX160" s="66"/>
      <c r="AY160" s="66"/>
      <c r="AZ160" s="66"/>
      <c r="BA160" s="66"/>
      <c r="BB160" s="66"/>
      <c r="BC160" s="66"/>
      <c r="BD160" s="66"/>
      <c r="BE160" s="66"/>
      <c r="BF160" s="66"/>
      <c r="BG160" s="66"/>
      <c r="BH160" s="66"/>
      <c r="BI160" s="6"/>
      <c r="BJ160" s="6"/>
      <c r="BK160" s="6"/>
    </row>
    <row r="161" spans="3:103" ht="15.4">
      <c r="E161" s="88" t="s">
        <v>598</v>
      </c>
      <c r="F161" s="88"/>
      <c r="G161" s="4" t="s">
        <v>260</v>
      </c>
      <c r="J161" s="4"/>
      <c r="K161" s="9"/>
      <c r="L161" s="109"/>
      <c r="M161" s="105">
        <f>L168</f>
        <v>0</v>
      </c>
      <c r="N161" s="105">
        <f t="shared" ref="N161:BH161" si="120">M168</f>
        <v>0</v>
      </c>
      <c r="O161" s="105">
        <f t="shared" si="120"/>
        <v>0</v>
      </c>
      <c r="P161" s="105">
        <f t="shared" ref="P161" si="121">O168</f>
        <v>0</v>
      </c>
      <c r="Q161" s="105">
        <f t="shared" ref="Q161" si="122">P168</f>
        <v>0</v>
      </c>
      <c r="R161" s="105">
        <f t="shared" si="120"/>
        <v>0</v>
      </c>
      <c r="S161" s="105">
        <f t="shared" si="120"/>
        <v>0</v>
      </c>
      <c r="T161" s="105">
        <f t="shared" si="120"/>
        <v>0</v>
      </c>
      <c r="U161" s="105">
        <f t="shared" si="120"/>
        <v>0</v>
      </c>
      <c r="V161" s="105">
        <f t="shared" si="120"/>
        <v>0</v>
      </c>
      <c r="W161" s="105">
        <f t="shared" si="120"/>
        <v>0</v>
      </c>
      <c r="X161" s="105">
        <f t="shared" si="120"/>
        <v>0</v>
      </c>
      <c r="Y161" s="105">
        <f t="shared" si="120"/>
        <v>0</v>
      </c>
      <c r="Z161" s="105">
        <f t="shared" si="120"/>
        <v>0</v>
      </c>
      <c r="AA161" s="105">
        <f t="shared" si="120"/>
        <v>0</v>
      </c>
      <c r="AB161" s="105">
        <f t="shared" si="120"/>
        <v>0</v>
      </c>
      <c r="AC161" s="105">
        <f t="shared" si="120"/>
        <v>0</v>
      </c>
      <c r="AD161" s="105">
        <f t="shared" si="120"/>
        <v>0</v>
      </c>
      <c r="AE161" s="105">
        <f t="shared" si="120"/>
        <v>0</v>
      </c>
      <c r="AF161" s="105">
        <f t="shared" si="120"/>
        <v>0</v>
      </c>
      <c r="AG161" s="105">
        <f t="shared" si="120"/>
        <v>0</v>
      </c>
      <c r="AH161" s="105">
        <f t="shared" si="120"/>
        <v>0</v>
      </c>
      <c r="AI161" s="105">
        <f t="shared" si="120"/>
        <v>0</v>
      </c>
      <c r="AJ161" s="105">
        <f t="shared" si="120"/>
        <v>0</v>
      </c>
      <c r="AK161" s="105">
        <f t="shared" si="120"/>
        <v>0</v>
      </c>
      <c r="AL161" s="105">
        <f t="shared" si="120"/>
        <v>0</v>
      </c>
      <c r="AM161" s="105">
        <f t="shared" si="120"/>
        <v>0</v>
      </c>
      <c r="AN161" s="105">
        <f t="shared" si="120"/>
        <v>0</v>
      </c>
      <c r="AO161" s="105">
        <f t="shared" si="120"/>
        <v>0</v>
      </c>
      <c r="AP161" s="105">
        <f t="shared" si="120"/>
        <v>0</v>
      </c>
      <c r="AQ161" s="105">
        <f t="shared" si="120"/>
        <v>0</v>
      </c>
      <c r="AR161" s="105">
        <f t="shared" si="120"/>
        <v>0</v>
      </c>
      <c r="AS161" s="105">
        <f t="shared" si="120"/>
        <v>0</v>
      </c>
      <c r="AT161" s="105">
        <f t="shared" si="120"/>
        <v>0</v>
      </c>
      <c r="AU161" s="105">
        <f t="shared" si="120"/>
        <v>0</v>
      </c>
      <c r="AV161" s="105">
        <f t="shared" si="120"/>
        <v>0</v>
      </c>
      <c r="AW161" s="105">
        <f t="shared" si="120"/>
        <v>0</v>
      </c>
      <c r="AX161" s="105">
        <f t="shared" si="120"/>
        <v>0</v>
      </c>
      <c r="AY161" s="105">
        <f t="shared" si="120"/>
        <v>0</v>
      </c>
      <c r="AZ161" s="105">
        <f t="shared" si="120"/>
        <v>0</v>
      </c>
      <c r="BA161" s="105">
        <f t="shared" si="120"/>
        <v>0</v>
      </c>
      <c r="BB161" s="105">
        <f t="shared" si="120"/>
        <v>0</v>
      </c>
      <c r="BC161" s="105">
        <f t="shared" si="120"/>
        <v>0</v>
      </c>
      <c r="BD161" s="105">
        <f t="shared" si="120"/>
        <v>0</v>
      </c>
      <c r="BE161" s="105">
        <f t="shared" si="120"/>
        <v>0</v>
      </c>
      <c r="BF161" s="105">
        <f t="shared" si="120"/>
        <v>0</v>
      </c>
      <c r="BG161" s="105">
        <f t="shared" si="120"/>
        <v>0</v>
      </c>
      <c r="BH161" s="105">
        <f t="shared" si="120"/>
        <v>0</v>
      </c>
      <c r="BI161" s="6"/>
      <c r="BJ161" s="6"/>
      <c r="BK161" s="6"/>
    </row>
    <row r="162" spans="3:103" ht="15.4">
      <c r="E162" s="108" t="s">
        <v>599</v>
      </c>
      <c r="F162" s="108"/>
      <c r="G162" s="4" t="s">
        <v>260</v>
      </c>
      <c r="J162" s="4"/>
      <c r="K162" s="9"/>
      <c r="L162" s="105">
        <f>ModelInput!L185</f>
        <v>0</v>
      </c>
      <c r="M162" s="105">
        <f>ModelInput!M185</f>
        <v>0</v>
      </c>
      <c r="N162" s="105">
        <f>ModelInput!N185</f>
        <v>0</v>
      </c>
      <c r="O162" s="105">
        <f>ModelInput!O185</f>
        <v>0</v>
      </c>
      <c r="P162" s="105">
        <f>ModelInput!P185</f>
        <v>0</v>
      </c>
      <c r="Q162" s="105">
        <f>ModelInput!Q185</f>
        <v>0</v>
      </c>
      <c r="R162" s="105">
        <f>ModelInput!R185</f>
        <v>0</v>
      </c>
      <c r="S162" s="105">
        <f>ModelInput!S185</f>
        <v>0</v>
      </c>
      <c r="T162" s="105">
        <f>ModelInput!T185</f>
        <v>0</v>
      </c>
      <c r="U162" s="105">
        <f>ModelInput!U185</f>
        <v>0</v>
      </c>
      <c r="V162" s="105">
        <f>ModelInput!V185</f>
        <v>0</v>
      </c>
      <c r="W162" s="105">
        <f>ModelInput!W185</f>
        <v>0</v>
      </c>
      <c r="X162" s="105">
        <f>ModelInput!X185</f>
        <v>0</v>
      </c>
      <c r="Y162" s="105">
        <f>ModelInput!Y185</f>
        <v>0</v>
      </c>
      <c r="Z162" s="105">
        <f>ModelInput!Z185</f>
        <v>0</v>
      </c>
      <c r="AA162" s="105">
        <f>ModelInput!AA185</f>
        <v>0</v>
      </c>
      <c r="AB162" s="105">
        <f>ModelInput!AB185</f>
        <v>0</v>
      </c>
      <c r="AC162" s="105">
        <f>ModelInput!AC185</f>
        <v>0</v>
      </c>
      <c r="AD162" s="105">
        <f>ModelInput!AD185</f>
        <v>0</v>
      </c>
      <c r="AE162" s="105">
        <f>ModelInput!AE185</f>
        <v>0</v>
      </c>
      <c r="AF162" s="105">
        <f>ModelInput!AF185</f>
        <v>0</v>
      </c>
      <c r="AG162" s="105">
        <f>ModelInput!AG185</f>
        <v>0</v>
      </c>
      <c r="AH162" s="105">
        <f>ModelInput!AH185</f>
        <v>0</v>
      </c>
      <c r="AI162" s="105">
        <f>ModelInput!AI185</f>
        <v>0</v>
      </c>
      <c r="AJ162" s="105">
        <f>ModelInput!AJ185</f>
        <v>0</v>
      </c>
      <c r="AK162" s="105">
        <f>ModelInput!AK185</f>
        <v>0</v>
      </c>
      <c r="AL162" s="105">
        <f>ModelInput!AL185</f>
        <v>0</v>
      </c>
      <c r="AM162" s="105">
        <f>ModelInput!AM185</f>
        <v>0</v>
      </c>
      <c r="AN162" s="105">
        <f>ModelInput!AN185</f>
        <v>0</v>
      </c>
      <c r="AO162" s="105">
        <f>ModelInput!AO185</f>
        <v>0</v>
      </c>
      <c r="AP162" s="105">
        <f>ModelInput!AP185</f>
        <v>0</v>
      </c>
      <c r="AQ162" s="105">
        <f>ModelInput!AQ185</f>
        <v>0</v>
      </c>
      <c r="AR162" s="105">
        <f>ModelInput!AR185</f>
        <v>0</v>
      </c>
      <c r="AS162" s="105">
        <f>ModelInput!AS185</f>
        <v>0</v>
      </c>
      <c r="AT162" s="105">
        <f>ModelInput!AT185</f>
        <v>0</v>
      </c>
      <c r="AU162" s="105">
        <f>ModelInput!AU185</f>
        <v>0</v>
      </c>
      <c r="AV162" s="105">
        <f>ModelInput!AV185</f>
        <v>0</v>
      </c>
      <c r="AW162" s="105">
        <f>ModelInput!AW185</f>
        <v>0</v>
      </c>
      <c r="AX162" s="105">
        <f>ModelInput!AX185</f>
        <v>0</v>
      </c>
      <c r="AY162" s="105">
        <f>ModelInput!AY185</f>
        <v>0</v>
      </c>
      <c r="AZ162" s="105">
        <f>ModelInput!AZ185</f>
        <v>0</v>
      </c>
      <c r="BA162" s="105">
        <f>ModelInput!BA185</f>
        <v>0</v>
      </c>
      <c r="BB162" s="105">
        <f>ModelInput!BB185</f>
        <v>0</v>
      </c>
      <c r="BC162" s="105">
        <f>ModelInput!BC185</f>
        <v>0</v>
      </c>
      <c r="BD162" s="105">
        <f>ModelInput!BD185</f>
        <v>0</v>
      </c>
      <c r="BE162" s="105">
        <f>ModelInput!BE185</f>
        <v>0</v>
      </c>
      <c r="BF162" s="105">
        <f>ModelInput!BF185</f>
        <v>0</v>
      </c>
      <c r="BG162" s="105">
        <f>ModelInput!BG185</f>
        <v>0</v>
      </c>
      <c r="BH162" s="105">
        <f>ModelInput!BH185</f>
        <v>0</v>
      </c>
      <c r="BI162" s="6"/>
      <c r="BJ162" s="6"/>
      <c r="BK162" s="6"/>
    </row>
    <row r="163" spans="3:103" ht="15.4">
      <c r="E163" s="108" t="s">
        <v>600</v>
      </c>
      <c r="F163" s="108"/>
      <c r="G163" s="4" t="s">
        <v>260</v>
      </c>
      <c r="J163" s="4"/>
      <c r="K163" s="9"/>
      <c r="L163" s="105">
        <f t="shared" ref="L163:AQ163" si="123">L148</f>
        <v>0</v>
      </c>
      <c r="M163" s="105">
        <f t="shared" si="123"/>
        <v>0</v>
      </c>
      <c r="N163" s="105">
        <f t="shared" si="123"/>
        <v>0</v>
      </c>
      <c r="O163" s="105">
        <f t="shared" si="123"/>
        <v>0</v>
      </c>
      <c r="P163" s="105">
        <f t="shared" si="123"/>
        <v>0</v>
      </c>
      <c r="Q163" s="105">
        <f t="shared" si="123"/>
        <v>0</v>
      </c>
      <c r="R163" s="105">
        <f t="shared" si="123"/>
        <v>0</v>
      </c>
      <c r="S163" s="105">
        <f t="shared" si="123"/>
        <v>0</v>
      </c>
      <c r="T163" s="105">
        <f t="shared" si="123"/>
        <v>0</v>
      </c>
      <c r="U163" s="105">
        <f t="shared" si="123"/>
        <v>0</v>
      </c>
      <c r="V163" s="105">
        <f t="shared" si="123"/>
        <v>0</v>
      </c>
      <c r="W163" s="105">
        <f t="shared" si="123"/>
        <v>0</v>
      </c>
      <c r="X163" s="105">
        <f t="shared" si="123"/>
        <v>0</v>
      </c>
      <c r="Y163" s="105">
        <f t="shared" si="123"/>
        <v>0</v>
      </c>
      <c r="Z163" s="105">
        <f t="shared" si="123"/>
        <v>0</v>
      </c>
      <c r="AA163" s="105">
        <f t="shared" si="123"/>
        <v>0</v>
      </c>
      <c r="AB163" s="105">
        <f t="shared" si="123"/>
        <v>0</v>
      </c>
      <c r="AC163" s="105">
        <f t="shared" si="123"/>
        <v>0</v>
      </c>
      <c r="AD163" s="105">
        <f t="shared" si="123"/>
        <v>0</v>
      </c>
      <c r="AE163" s="105">
        <f t="shared" si="123"/>
        <v>0</v>
      </c>
      <c r="AF163" s="105">
        <f t="shared" si="123"/>
        <v>0</v>
      </c>
      <c r="AG163" s="105">
        <f t="shared" si="123"/>
        <v>0</v>
      </c>
      <c r="AH163" s="105">
        <f t="shared" si="123"/>
        <v>0</v>
      </c>
      <c r="AI163" s="105">
        <f t="shared" si="123"/>
        <v>0</v>
      </c>
      <c r="AJ163" s="105">
        <f t="shared" si="123"/>
        <v>0</v>
      </c>
      <c r="AK163" s="105">
        <f t="shared" si="123"/>
        <v>0</v>
      </c>
      <c r="AL163" s="105">
        <f t="shared" si="123"/>
        <v>0</v>
      </c>
      <c r="AM163" s="105">
        <f t="shared" si="123"/>
        <v>0</v>
      </c>
      <c r="AN163" s="105">
        <f t="shared" si="123"/>
        <v>0</v>
      </c>
      <c r="AO163" s="105">
        <f t="shared" si="123"/>
        <v>0</v>
      </c>
      <c r="AP163" s="105">
        <f t="shared" si="123"/>
        <v>0</v>
      </c>
      <c r="AQ163" s="105">
        <f t="shared" si="123"/>
        <v>0</v>
      </c>
      <c r="AR163" s="105">
        <f t="shared" ref="AR163:BH163" si="124">AR148</f>
        <v>0</v>
      </c>
      <c r="AS163" s="105">
        <f t="shared" si="124"/>
        <v>0</v>
      </c>
      <c r="AT163" s="105">
        <f t="shared" si="124"/>
        <v>0</v>
      </c>
      <c r="AU163" s="105">
        <f t="shared" si="124"/>
        <v>0</v>
      </c>
      <c r="AV163" s="105">
        <f t="shared" si="124"/>
        <v>0</v>
      </c>
      <c r="AW163" s="105">
        <f t="shared" si="124"/>
        <v>0</v>
      </c>
      <c r="AX163" s="105">
        <f t="shared" si="124"/>
        <v>0</v>
      </c>
      <c r="AY163" s="105">
        <f t="shared" si="124"/>
        <v>0</v>
      </c>
      <c r="AZ163" s="105">
        <f t="shared" si="124"/>
        <v>0</v>
      </c>
      <c r="BA163" s="105">
        <f t="shared" si="124"/>
        <v>0</v>
      </c>
      <c r="BB163" s="105">
        <f t="shared" si="124"/>
        <v>0</v>
      </c>
      <c r="BC163" s="105">
        <f t="shared" si="124"/>
        <v>0</v>
      </c>
      <c r="BD163" s="105">
        <f t="shared" si="124"/>
        <v>0</v>
      </c>
      <c r="BE163" s="105">
        <f t="shared" si="124"/>
        <v>0</v>
      </c>
      <c r="BF163" s="105">
        <f t="shared" si="124"/>
        <v>0</v>
      </c>
      <c r="BG163" s="105">
        <f t="shared" si="124"/>
        <v>0</v>
      </c>
      <c r="BH163" s="105">
        <f t="shared" si="124"/>
        <v>0</v>
      </c>
      <c r="BI163" s="6"/>
      <c r="BJ163" s="6"/>
      <c r="BK163" s="6"/>
    </row>
    <row r="164" spans="3:103" ht="15.4">
      <c r="E164" s="108" t="s">
        <v>601</v>
      </c>
      <c r="F164" s="108"/>
      <c r="G164" s="4" t="s">
        <v>260</v>
      </c>
      <c r="J164" s="4"/>
      <c r="K164" s="9"/>
      <c r="L164" s="212">
        <f>SUM(L161:L163)</f>
        <v>0</v>
      </c>
      <c r="M164" s="212">
        <f>SUM(M161:M163)</f>
        <v>0</v>
      </c>
      <c r="N164" s="212">
        <f t="shared" ref="N164:BH164" si="125">SUM(N161:N163)</f>
        <v>0</v>
      </c>
      <c r="O164" s="212">
        <f t="shared" si="125"/>
        <v>0</v>
      </c>
      <c r="P164" s="212">
        <f t="shared" ref="P164:Q164" si="126">SUM(P161:P163)</f>
        <v>0</v>
      </c>
      <c r="Q164" s="212">
        <f t="shared" si="126"/>
        <v>0</v>
      </c>
      <c r="R164" s="212">
        <f t="shared" si="125"/>
        <v>0</v>
      </c>
      <c r="S164" s="212">
        <f>SUM(S161:S163)</f>
        <v>0</v>
      </c>
      <c r="T164" s="212">
        <f>SUM(T161:T163)</f>
        <v>0</v>
      </c>
      <c r="U164" s="212">
        <f t="shared" si="125"/>
        <v>0</v>
      </c>
      <c r="V164" s="212">
        <f>SUM(V161:V163)</f>
        <v>0</v>
      </c>
      <c r="W164" s="212">
        <f t="shared" si="125"/>
        <v>0</v>
      </c>
      <c r="X164" s="212">
        <f t="shared" si="125"/>
        <v>0</v>
      </c>
      <c r="Y164" s="212">
        <f t="shared" si="125"/>
        <v>0</v>
      </c>
      <c r="Z164" s="212">
        <f t="shared" si="125"/>
        <v>0</v>
      </c>
      <c r="AA164" s="212">
        <f t="shared" si="125"/>
        <v>0</v>
      </c>
      <c r="AB164" s="212">
        <f t="shared" si="125"/>
        <v>0</v>
      </c>
      <c r="AC164" s="212">
        <f t="shared" si="125"/>
        <v>0</v>
      </c>
      <c r="AD164" s="212">
        <f t="shared" si="125"/>
        <v>0</v>
      </c>
      <c r="AE164" s="212">
        <f t="shared" si="125"/>
        <v>0</v>
      </c>
      <c r="AF164" s="212">
        <f t="shared" si="125"/>
        <v>0</v>
      </c>
      <c r="AG164" s="212">
        <f t="shared" si="125"/>
        <v>0</v>
      </c>
      <c r="AH164" s="212">
        <f t="shared" si="125"/>
        <v>0</v>
      </c>
      <c r="AI164" s="212">
        <f t="shared" si="125"/>
        <v>0</v>
      </c>
      <c r="AJ164" s="212">
        <f t="shared" si="125"/>
        <v>0</v>
      </c>
      <c r="AK164" s="212">
        <f t="shared" si="125"/>
        <v>0</v>
      </c>
      <c r="AL164" s="212">
        <f t="shared" si="125"/>
        <v>0</v>
      </c>
      <c r="AM164" s="212">
        <f t="shared" si="125"/>
        <v>0</v>
      </c>
      <c r="AN164" s="212">
        <f t="shared" si="125"/>
        <v>0</v>
      </c>
      <c r="AO164" s="212">
        <f t="shared" si="125"/>
        <v>0</v>
      </c>
      <c r="AP164" s="212">
        <f t="shared" si="125"/>
        <v>0</v>
      </c>
      <c r="AQ164" s="212">
        <f t="shared" si="125"/>
        <v>0</v>
      </c>
      <c r="AR164" s="212">
        <f t="shared" si="125"/>
        <v>0</v>
      </c>
      <c r="AS164" s="212">
        <f t="shared" si="125"/>
        <v>0</v>
      </c>
      <c r="AT164" s="212">
        <f t="shared" si="125"/>
        <v>0</v>
      </c>
      <c r="AU164" s="212">
        <f t="shared" si="125"/>
        <v>0</v>
      </c>
      <c r="AV164" s="212">
        <f t="shared" si="125"/>
        <v>0</v>
      </c>
      <c r="AW164" s="212">
        <f t="shared" si="125"/>
        <v>0</v>
      </c>
      <c r="AX164" s="212">
        <f t="shared" si="125"/>
        <v>0</v>
      </c>
      <c r="AY164" s="212">
        <f t="shared" si="125"/>
        <v>0</v>
      </c>
      <c r="AZ164" s="212">
        <f t="shared" si="125"/>
        <v>0</v>
      </c>
      <c r="BA164" s="212">
        <f t="shared" si="125"/>
        <v>0</v>
      </c>
      <c r="BB164" s="212">
        <f t="shared" si="125"/>
        <v>0</v>
      </c>
      <c r="BC164" s="212">
        <f t="shared" si="125"/>
        <v>0</v>
      </c>
      <c r="BD164" s="212">
        <f t="shared" si="125"/>
        <v>0</v>
      </c>
      <c r="BE164" s="212">
        <f t="shared" si="125"/>
        <v>0</v>
      </c>
      <c r="BF164" s="212">
        <f t="shared" si="125"/>
        <v>0</v>
      </c>
      <c r="BG164" s="212">
        <f t="shared" si="125"/>
        <v>0</v>
      </c>
      <c r="BH164" s="212">
        <f t="shared" si="125"/>
        <v>0</v>
      </c>
      <c r="BI164" s="6"/>
      <c r="BJ164" s="6"/>
      <c r="BK164" s="6"/>
    </row>
    <row r="165" spans="3:103" ht="15.4">
      <c r="E165" s="108" t="s">
        <v>602</v>
      </c>
      <c r="F165" s="108"/>
      <c r="G165" s="4" t="s">
        <v>260</v>
      </c>
      <c r="H165" s="26">
        <v>1</v>
      </c>
      <c r="J165" s="4"/>
      <c r="K165" s="9"/>
      <c r="L165" s="105">
        <f t="shared" ref="L165:AQ165" si="127">-($H$165*(1-L159))*(IF(L$16&gt;1,L163+L162,0))</f>
        <v>0</v>
      </c>
      <c r="M165" s="105">
        <f t="shared" si="127"/>
        <v>0</v>
      </c>
      <c r="N165" s="105">
        <f t="shared" si="127"/>
        <v>0</v>
      </c>
      <c r="O165" s="105">
        <f t="shared" si="127"/>
        <v>0</v>
      </c>
      <c r="P165" s="105">
        <f t="shared" si="127"/>
        <v>0</v>
      </c>
      <c r="Q165" s="105">
        <f t="shared" si="127"/>
        <v>0</v>
      </c>
      <c r="R165" s="105">
        <f t="shared" si="127"/>
        <v>0</v>
      </c>
      <c r="S165" s="105">
        <f t="shared" si="127"/>
        <v>0</v>
      </c>
      <c r="T165" s="105">
        <f t="shared" si="127"/>
        <v>0</v>
      </c>
      <c r="U165" s="105">
        <f t="shared" si="127"/>
        <v>0</v>
      </c>
      <c r="V165" s="105">
        <f t="shared" si="127"/>
        <v>0</v>
      </c>
      <c r="W165" s="105">
        <f t="shared" si="127"/>
        <v>0</v>
      </c>
      <c r="X165" s="105">
        <f t="shared" si="127"/>
        <v>0</v>
      </c>
      <c r="Y165" s="105">
        <f t="shared" si="127"/>
        <v>0</v>
      </c>
      <c r="Z165" s="105">
        <f t="shared" si="127"/>
        <v>0</v>
      </c>
      <c r="AA165" s="105">
        <f t="shared" si="127"/>
        <v>0</v>
      </c>
      <c r="AB165" s="105">
        <f t="shared" si="127"/>
        <v>0</v>
      </c>
      <c r="AC165" s="105">
        <f t="shared" si="127"/>
        <v>0</v>
      </c>
      <c r="AD165" s="105">
        <f t="shared" si="127"/>
        <v>0</v>
      </c>
      <c r="AE165" s="105">
        <f t="shared" si="127"/>
        <v>0</v>
      </c>
      <c r="AF165" s="105">
        <f t="shared" si="127"/>
        <v>0</v>
      </c>
      <c r="AG165" s="105">
        <f t="shared" si="127"/>
        <v>0</v>
      </c>
      <c r="AH165" s="105">
        <f t="shared" si="127"/>
        <v>0</v>
      </c>
      <c r="AI165" s="105">
        <f t="shared" si="127"/>
        <v>0</v>
      </c>
      <c r="AJ165" s="105">
        <f t="shared" si="127"/>
        <v>0</v>
      </c>
      <c r="AK165" s="105">
        <f t="shared" si="127"/>
        <v>0</v>
      </c>
      <c r="AL165" s="105">
        <f t="shared" si="127"/>
        <v>0</v>
      </c>
      <c r="AM165" s="105">
        <f t="shared" si="127"/>
        <v>0</v>
      </c>
      <c r="AN165" s="105">
        <f t="shared" si="127"/>
        <v>0</v>
      </c>
      <c r="AO165" s="105">
        <f t="shared" si="127"/>
        <v>0</v>
      </c>
      <c r="AP165" s="105">
        <f t="shared" si="127"/>
        <v>0</v>
      </c>
      <c r="AQ165" s="105">
        <f t="shared" si="127"/>
        <v>0</v>
      </c>
      <c r="AR165" s="105">
        <f t="shared" ref="AR165:BH165" si="128">-($H$165*(1-AR159))*(IF(AR$16&gt;1,AR163+AR162,0))</f>
        <v>0</v>
      </c>
      <c r="AS165" s="105">
        <f t="shared" si="128"/>
        <v>0</v>
      </c>
      <c r="AT165" s="105">
        <f t="shared" si="128"/>
        <v>0</v>
      </c>
      <c r="AU165" s="105">
        <f t="shared" si="128"/>
        <v>0</v>
      </c>
      <c r="AV165" s="105">
        <f t="shared" si="128"/>
        <v>0</v>
      </c>
      <c r="AW165" s="105">
        <f t="shared" si="128"/>
        <v>0</v>
      </c>
      <c r="AX165" s="105">
        <f t="shared" si="128"/>
        <v>0</v>
      </c>
      <c r="AY165" s="105">
        <f t="shared" si="128"/>
        <v>0</v>
      </c>
      <c r="AZ165" s="105">
        <f t="shared" si="128"/>
        <v>0</v>
      </c>
      <c r="BA165" s="105">
        <f t="shared" si="128"/>
        <v>0</v>
      </c>
      <c r="BB165" s="105">
        <f t="shared" si="128"/>
        <v>0</v>
      </c>
      <c r="BC165" s="105">
        <f t="shared" si="128"/>
        <v>0</v>
      </c>
      <c r="BD165" s="105">
        <f t="shared" si="128"/>
        <v>0</v>
      </c>
      <c r="BE165" s="105">
        <f t="shared" si="128"/>
        <v>0</v>
      </c>
      <c r="BF165" s="105">
        <f t="shared" si="128"/>
        <v>0</v>
      </c>
      <c r="BG165" s="105">
        <f t="shared" si="128"/>
        <v>0</v>
      </c>
      <c r="BH165" s="105">
        <f t="shared" si="128"/>
        <v>0</v>
      </c>
      <c r="BI165" s="6"/>
      <c r="BJ165" s="6"/>
      <c r="BK165" s="6"/>
    </row>
    <row r="166" spans="3:103" ht="15.4">
      <c r="E166" s="108" t="s">
        <v>603</v>
      </c>
      <c r="F166" s="108"/>
      <c r="G166" s="4" t="s">
        <v>260</v>
      </c>
      <c r="J166" s="4"/>
      <c r="K166" s="9"/>
      <c r="L166" s="105">
        <f t="shared" ref="L166:AQ166" si="129">-L161*L158</f>
        <v>0</v>
      </c>
      <c r="M166" s="105">
        <f t="shared" si="129"/>
        <v>0</v>
      </c>
      <c r="N166" s="105">
        <f t="shared" si="129"/>
        <v>0</v>
      </c>
      <c r="O166" s="105">
        <f t="shared" si="129"/>
        <v>0</v>
      </c>
      <c r="P166" s="105">
        <f t="shared" si="129"/>
        <v>0</v>
      </c>
      <c r="Q166" s="105">
        <f t="shared" si="129"/>
        <v>0</v>
      </c>
      <c r="R166" s="105">
        <f t="shared" si="129"/>
        <v>0</v>
      </c>
      <c r="S166" s="105">
        <f>-S161*S158</f>
        <v>0</v>
      </c>
      <c r="T166" s="105">
        <f>-T161*T158</f>
        <v>0</v>
      </c>
      <c r="U166" s="105">
        <f t="shared" si="129"/>
        <v>0</v>
      </c>
      <c r="V166" s="105">
        <f t="shared" si="129"/>
        <v>0</v>
      </c>
      <c r="W166" s="105">
        <f t="shared" si="129"/>
        <v>0</v>
      </c>
      <c r="X166" s="105">
        <f t="shared" si="129"/>
        <v>0</v>
      </c>
      <c r="Y166" s="105">
        <f t="shared" si="129"/>
        <v>0</v>
      </c>
      <c r="Z166" s="105">
        <f t="shared" si="129"/>
        <v>0</v>
      </c>
      <c r="AA166" s="105">
        <f t="shared" si="129"/>
        <v>0</v>
      </c>
      <c r="AB166" s="105">
        <f t="shared" si="129"/>
        <v>0</v>
      </c>
      <c r="AC166" s="105">
        <f t="shared" si="129"/>
        <v>0</v>
      </c>
      <c r="AD166" s="105">
        <f t="shared" si="129"/>
        <v>0</v>
      </c>
      <c r="AE166" s="105">
        <f t="shared" si="129"/>
        <v>0</v>
      </c>
      <c r="AF166" s="105">
        <f t="shared" si="129"/>
        <v>0</v>
      </c>
      <c r="AG166" s="105">
        <f t="shared" si="129"/>
        <v>0</v>
      </c>
      <c r="AH166" s="105">
        <f t="shared" si="129"/>
        <v>0</v>
      </c>
      <c r="AI166" s="105">
        <f t="shared" si="129"/>
        <v>0</v>
      </c>
      <c r="AJ166" s="105">
        <f t="shared" si="129"/>
        <v>0</v>
      </c>
      <c r="AK166" s="105">
        <f t="shared" si="129"/>
        <v>0</v>
      </c>
      <c r="AL166" s="105">
        <f t="shared" si="129"/>
        <v>0</v>
      </c>
      <c r="AM166" s="105">
        <f t="shared" si="129"/>
        <v>0</v>
      </c>
      <c r="AN166" s="105">
        <f t="shared" si="129"/>
        <v>0</v>
      </c>
      <c r="AO166" s="105">
        <f t="shared" si="129"/>
        <v>0</v>
      </c>
      <c r="AP166" s="105">
        <f t="shared" si="129"/>
        <v>0</v>
      </c>
      <c r="AQ166" s="105">
        <f t="shared" si="129"/>
        <v>0</v>
      </c>
      <c r="AR166" s="105">
        <f t="shared" ref="AR166:BH166" si="130">-AR161*AR158</f>
        <v>0</v>
      </c>
      <c r="AS166" s="105">
        <f t="shared" si="130"/>
        <v>0</v>
      </c>
      <c r="AT166" s="105">
        <f t="shared" si="130"/>
        <v>0</v>
      </c>
      <c r="AU166" s="105">
        <f t="shared" si="130"/>
        <v>0</v>
      </c>
      <c r="AV166" s="105">
        <f t="shared" si="130"/>
        <v>0</v>
      </c>
      <c r="AW166" s="105">
        <f t="shared" si="130"/>
        <v>0</v>
      </c>
      <c r="AX166" s="105">
        <f t="shared" si="130"/>
        <v>0</v>
      </c>
      <c r="AY166" s="105">
        <f t="shared" si="130"/>
        <v>0</v>
      </c>
      <c r="AZ166" s="105">
        <f t="shared" si="130"/>
        <v>0</v>
      </c>
      <c r="BA166" s="105">
        <f t="shared" si="130"/>
        <v>0</v>
      </c>
      <c r="BB166" s="105">
        <f t="shared" si="130"/>
        <v>0</v>
      </c>
      <c r="BC166" s="105">
        <f t="shared" si="130"/>
        <v>0</v>
      </c>
      <c r="BD166" s="105">
        <f t="shared" si="130"/>
        <v>0</v>
      </c>
      <c r="BE166" s="105">
        <f t="shared" si="130"/>
        <v>0</v>
      </c>
      <c r="BF166" s="105">
        <f t="shared" si="130"/>
        <v>0</v>
      </c>
      <c r="BG166" s="105">
        <f t="shared" si="130"/>
        <v>0</v>
      </c>
      <c r="BH166" s="105">
        <f t="shared" si="130"/>
        <v>0</v>
      </c>
      <c r="BI166" s="6"/>
      <c r="BJ166" s="6"/>
      <c r="BK166" s="6"/>
    </row>
    <row r="167" spans="3:103" ht="15.4">
      <c r="E167" s="108" t="s">
        <v>604</v>
      </c>
      <c r="F167" s="108"/>
      <c r="G167" s="4" t="s">
        <v>260</v>
      </c>
      <c r="J167" s="4"/>
      <c r="K167" s="9"/>
      <c r="L167" s="105">
        <f t="shared" ref="L167:AQ167" si="131">-SUM(L164:L166)*L12</f>
        <v>0</v>
      </c>
      <c r="M167" s="105">
        <f t="shared" si="131"/>
        <v>0</v>
      </c>
      <c r="N167" s="105">
        <f t="shared" si="131"/>
        <v>0</v>
      </c>
      <c r="O167" s="105">
        <f t="shared" si="131"/>
        <v>0</v>
      </c>
      <c r="P167" s="105">
        <f t="shared" si="131"/>
        <v>0</v>
      </c>
      <c r="Q167" s="105">
        <f t="shared" si="131"/>
        <v>0</v>
      </c>
      <c r="R167" s="105">
        <f t="shared" si="131"/>
        <v>0</v>
      </c>
      <c r="S167" s="105">
        <f t="shared" si="131"/>
        <v>0</v>
      </c>
      <c r="T167" s="105">
        <f t="shared" si="131"/>
        <v>0</v>
      </c>
      <c r="U167" s="105">
        <f t="shared" si="131"/>
        <v>0</v>
      </c>
      <c r="V167" s="105">
        <f t="shared" si="131"/>
        <v>0</v>
      </c>
      <c r="W167" s="105">
        <f t="shared" si="131"/>
        <v>0</v>
      </c>
      <c r="X167" s="105">
        <f t="shared" si="131"/>
        <v>0</v>
      </c>
      <c r="Y167" s="105">
        <f t="shared" si="131"/>
        <v>0</v>
      </c>
      <c r="Z167" s="105">
        <f t="shared" si="131"/>
        <v>0</v>
      </c>
      <c r="AA167" s="105">
        <f t="shared" si="131"/>
        <v>0</v>
      </c>
      <c r="AB167" s="105">
        <f t="shared" si="131"/>
        <v>0</v>
      </c>
      <c r="AC167" s="105">
        <f t="shared" si="131"/>
        <v>0</v>
      </c>
      <c r="AD167" s="105">
        <f t="shared" si="131"/>
        <v>0</v>
      </c>
      <c r="AE167" s="105">
        <f t="shared" si="131"/>
        <v>0</v>
      </c>
      <c r="AF167" s="105">
        <f t="shared" si="131"/>
        <v>0</v>
      </c>
      <c r="AG167" s="105">
        <f t="shared" si="131"/>
        <v>0</v>
      </c>
      <c r="AH167" s="105">
        <f t="shared" si="131"/>
        <v>0</v>
      </c>
      <c r="AI167" s="105">
        <f t="shared" si="131"/>
        <v>0</v>
      </c>
      <c r="AJ167" s="105">
        <f t="shared" si="131"/>
        <v>0</v>
      </c>
      <c r="AK167" s="105">
        <f t="shared" si="131"/>
        <v>0</v>
      </c>
      <c r="AL167" s="105">
        <f t="shared" si="131"/>
        <v>0</v>
      </c>
      <c r="AM167" s="105">
        <f t="shared" si="131"/>
        <v>0</v>
      </c>
      <c r="AN167" s="105">
        <f t="shared" si="131"/>
        <v>0</v>
      </c>
      <c r="AO167" s="105">
        <f t="shared" si="131"/>
        <v>0</v>
      </c>
      <c r="AP167" s="105">
        <f t="shared" si="131"/>
        <v>0</v>
      </c>
      <c r="AQ167" s="105">
        <f t="shared" si="131"/>
        <v>0</v>
      </c>
      <c r="AR167" s="105">
        <f t="shared" ref="AR167:BH167" si="132">-SUM(AR164:AR166)*AR12</f>
        <v>0</v>
      </c>
      <c r="AS167" s="105">
        <f t="shared" si="132"/>
        <v>0</v>
      </c>
      <c r="AT167" s="105">
        <f t="shared" si="132"/>
        <v>0</v>
      </c>
      <c r="AU167" s="105">
        <f t="shared" si="132"/>
        <v>0</v>
      </c>
      <c r="AV167" s="105">
        <f t="shared" si="132"/>
        <v>0</v>
      </c>
      <c r="AW167" s="105">
        <f t="shared" si="132"/>
        <v>0</v>
      </c>
      <c r="AX167" s="105">
        <f t="shared" si="132"/>
        <v>0</v>
      </c>
      <c r="AY167" s="105">
        <f t="shared" si="132"/>
        <v>0</v>
      </c>
      <c r="AZ167" s="105">
        <f t="shared" si="132"/>
        <v>0</v>
      </c>
      <c r="BA167" s="105">
        <f t="shared" si="132"/>
        <v>0</v>
      </c>
      <c r="BB167" s="105">
        <f t="shared" si="132"/>
        <v>0</v>
      </c>
      <c r="BC167" s="105">
        <f t="shared" si="132"/>
        <v>0</v>
      </c>
      <c r="BD167" s="105">
        <f t="shared" si="132"/>
        <v>0</v>
      </c>
      <c r="BE167" s="105">
        <f t="shared" si="132"/>
        <v>0</v>
      </c>
      <c r="BF167" s="105">
        <f t="shared" si="132"/>
        <v>0</v>
      </c>
      <c r="BG167" s="105">
        <f t="shared" si="132"/>
        <v>0</v>
      </c>
      <c r="BH167" s="105">
        <f t="shared" si="132"/>
        <v>0</v>
      </c>
      <c r="BI167" s="6"/>
      <c r="BJ167" s="6"/>
      <c r="BK167" s="6"/>
    </row>
    <row r="168" spans="3:103" ht="15.4">
      <c r="E168" s="108" t="s">
        <v>605</v>
      </c>
      <c r="F168" s="108"/>
      <c r="G168" s="4" t="s">
        <v>260</v>
      </c>
      <c r="J168" s="4"/>
      <c r="K168" s="9"/>
      <c r="L168" s="212">
        <f t="shared" ref="L168:AQ168" si="133">SUM(L164:L167)</f>
        <v>0</v>
      </c>
      <c r="M168" s="212">
        <f t="shared" si="133"/>
        <v>0</v>
      </c>
      <c r="N168" s="212">
        <f t="shared" si="133"/>
        <v>0</v>
      </c>
      <c r="O168" s="212">
        <f t="shared" si="133"/>
        <v>0</v>
      </c>
      <c r="P168" s="212">
        <f t="shared" si="133"/>
        <v>0</v>
      </c>
      <c r="Q168" s="212">
        <f t="shared" si="133"/>
        <v>0</v>
      </c>
      <c r="R168" s="212">
        <f t="shared" si="133"/>
        <v>0</v>
      </c>
      <c r="S168" s="212">
        <f t="shared" si="133"/>
        <v>0</v>
      </c>
      <c r="T168" s="212">
        <f t="shared" si="133"/>
        <v>0</v>
      </c>
      <c r="U168" s="212">
        <f t="shared" si="133"/>
        <v>0</v>
      </c>
      <c r="V168" s="212">
        <f t="shared" si="133"/>
        <v>0</v>
      </c>
      <c r="W168" s="212">
        <f t="shared" si="133"/>
        <v>0</v>
      </c>
      <c r="X168" s="212">
        <f t="shared" si="133"/>
        <v>0</v>
      </c>
      <c r="Y168" s="212">
        <f t="shared" si="133"/>
        <v>0</v>
      </c>
      <c r="Z168" s="212">
        <f t="shared" si="133"/>
        <v>0</v>
      </c>
      <c r="AA168" s="212">
        <f t="shared" si="133"/>
        <v>0</v>
      </c>
      <c r="AB168" s="212">
        <f t="shared" si="133"/>
        <v>0</v>
      </c>
      <c r="AC168" s="212">
        <f t="shared" si="133"/>
        <v>0</v>
      </c>
      <c r="AD168" s="212">
        <f t="shared" si="133"/>
        <v>0</v>
      </c>
      <c r="AE168" s="212">
        <f t="shared" si="133"/>
        <v>0</v>
      </c>
      <c r="AF168" s="212">
        <f t="shared" si="133"/>
        <v>0</v>
      </c>
      <c r="AG168" s="212">
        <f t="shared" si="133"/>
        <v>0</v>
      </c>
      <c r="AH168" s="212">
        <f t="shared" si="133"/>
        <v>0</v>
      </c>
      <c r="AI168" s="212">
        <f t="shared" si="133"/>
        <v>0</v>
      </c>
      <c r="AJ168" s="212">
        <f t="shared" si="133"/>
        <v>0</v>
      </c>
      <c r="AK168" s="212">
        <f t="shared" si="133"/>
        <v>0</v>
      </c>
      <c r="AL168" s="212">
        <f t="shared" si="133"/>
        <v>0</v>
      </c>
      <c r="AM168" s="212">
        <f t="shared" si="133"/>
        <v>0</v>
      </c>
      <c r="AN168" s="212">
        <f t="shared" si="133"/>
        <v>0</v>
      </c>
      <c r="AO168" s="212">
        <f t="shared" si="133"/>
        <v>0</v>
      </c>
      <c r="AP168" s="212">
        <f t="shared" si="133"/>
        <v>0</v>
      </c>
      <c r="AQ168" s="212">
        <f t="shared" si="133"/>
        <v>0</v>
      </c>
      <c r="AR168" s="212">
        <f t="shared" ref="AR168:BH168" si="134">SUM(AR164:AR167)</f>
        <v>0</v>
      </c>
      <c r="AS168" s="212">
        <f t="shared" si="134"/>
        <v>0</v>
      </c>
      <c r="AT168" s="212">
        <f t="shared" si="134"/>
        <v>0</v>
      </c>
      <c r="AU168" s="212">
        <f t="shared" si="134"/>
        <v>0</v>
      </c>
      <c r="AV168" s="212">
        <f t="shared" si="134"/>
        <v>0</v>
      </c>
      <c r="AW168" s="212">
        <f t="shared" si="134"/>
        <v>0</v>
      </c>
      <c r="AX168" s="212">
        <f t="shared" si="134"/>
        <v>0</v>
      </c>
      <c r="AY168" s="212">
        <f t="shared" si="134"/>
        <v>0</v>
      </c>
      <c r="AZ168" s="212">
        <f t="shared" si="134"/>
        <v>0</v>
      </c>
      <c r="BA168" s="212">
        <f t="shared" si="134"/>
        <v>0</v>
      </c>
      <c r="BB168" s="212">
        <f t="shared" si="134"/>
        <v>0</v>
      </c>
      <c r="BC168" s="212">
        <f t="shared" si="134"/>
        <v>0</v>
      </c>
      <c r="BD168" s="212">
        <f t="shared" si="134"/>
        <v>0</v>
      </c>
      <c r="BE168" s="212">
        <f t="shared" si="134"/>
        <v>0</v>
      </c>
      <c r="BF168" s="212">
        <f t="shared" si="134"/>
        <v>0</v>
      </c>
      <c r="BG168" s="212">
        <f t="shared" si="134"/>
        <v>0</v>
      </c>
      <c r="BH168" s="212">
        <f t="shared" si="134"/>
        <v>0</v>
      </c>
      <c r="BI168" s="6"/>
      <c r="BJ168" s="6"/>
      <c r="BK168" s="6"/>
    </row>
    <row r="169" spans="3:103" ht="15.4">
      <c r="E169" s="20"/>
      <c r="F169" s="20"/>
      <c r="J169" s="4"/>
      <c r="K169" s="9"/>
      <c r="L169" s="66"/>
      <c r="M169" s="66"/>
      <c r="N169" s="66"/>
      <c r="O169" s="66"/>
      <c r="P169" s="66"/>
      <c r="Q169" s="66"/>
      <c r="R169" s="66"/>
      <c r="S169" s="66"/>
      <c r="T169" s="66"/>
      <c r="U169" s="66"/>
      <c r="V169" s="66"/>
      <c r="W169" s="66"/>
      <c r="X169" s="66"/>
      <c r="Y169" s="66"/>
      <c r="Z169" s="66"/>
      <c r="AA169" s="66"/>
      <c r="AB169" s="66"/>
      <c r="AC169" s="66"/>
      <c r="AD169" s="66"/>
      <c r="AE169" s="66"/>
      <c r="AF169" s="66"/>
      <c r="AG169" s="66"/>
      <c r="AH169" s="66"/>
      <c r="AI169" s="66"/>
      <c r="AJ169" s="66"/>
      <c r="AK169" s="66"/>
      <c r="AL169" s="66"/>
      <c r="AM169" s="66"/>
      <c r="AN169" s="66"/>
      <c r="AO169" s="66"/>
      <c r="AP169" s="66"/>
      <c r="AQ169" s="66"/>
      <c r="AR169" s="66"/>
      <c r="AS169" s="66"/>
      <c r="AT169" s="66"/>
      <c r="AU169" s="66"/>
      <c r="AV169" s="66"/>
      <c r="AW169" s="66"/>
      <c r="AX169" s="66"/>
      <c r="AY169" s="66"/>
      <c r="AZ169" s="66"/>
      <c r="BA169" s="66"/>
      <c r="BB169" s="66"/>
      <c r="BC169" s="66"/>
      <c r="BD169" s="66"/>
      <c r="BE169" s="66"/>
      <c r="BF169" s="66"/>
      <c r="BG169" s="66"/>
      <c r="BH169" s="66"/>
      <c r="BI169" s="6"/>
      <c r="BJ169" s="6"/>
      <c r="BK169" s="6"/>
    </row>
    <row r="170" spans="3:103" ht="15.4">
      <c r="C170" s="73">
        <f>MAX($B$5:C169)+0.1</f>
        <v>5.1999999999999993</v>
      </c>
      <c r="D170" s="37" t="s">
        <v>606</v>
      </c>
      <c r="E170" s="37"/>
      <c r="F170" s="37"/>
      <c r="G170" s="37"/>
      <c r="H170" s="37"/>
      <c r="I170" s="37"/>
      <c r="J170" s="37"/>
      <c r="K170" s="37"/>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37"/>
      <c r="BJ170" s="37"/>
      <c r="BK170" s="37"/>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c r="CR170" s="24"/>
      <c r="CS170" s="24"/>
      <c r="CT170" s="24"/>
      <c r="CU170" s="24"/>
      <c r="CV170" s="24"/>
      <c r="CW170" s="24"/>
      <c r="CX170" s="24"/>
      <c r="CY170" s="25"/>
    </row>
    <row r="171" spans="3:103" ht="15.4">
      <c r="E171" s="20"/>
      <c r="F171" s="20"/>
      <c r="J171" s="4"/>
      <c r="K171" s="9"/>
      <c r="L171" s="66"/>
      <c r="M171" s="66"/>
      <c r="N171" s="66"/>
      <c r="O171" s="66"/>
      <c r="P171" s="66"/>
      <c r="Q171" s="66"/>
      <c r="R171" s="66"/>
      <c r="S171" s="66"/>
      <c r="T171" s="66"/>
      <c r="U171" s="66"/>
      <c r="V171" s="66"/>
      <c r="W171" s="66"/>
      <c r="X171" s="66"/>
      <c r="Y171" s="66"/>
      <c r="Z171" s="66"/>
      <c r="AA171" s="66"/>
      <c r="AB171" s="66"/>
      <c r="AC171" s="66"/>
      <c r="AD171" s="66"/>
      <c r="AE171" s="66"/>
      <c r="AF171" s="66"/>
      <c r="AG171" s="66"/>
      <c r="AH171" s="66"/>
      <c r="AI171" s="66"/>
      <c r="AJ171" s="66"/>
      <c r="AK171" s="66"/>
      <c r="AL171" s="66"/>
      <c r="AM171" s="66"/>
      <c r="AN171" s="66"/>
      <c r="AO171" s="66"/>
      <c r="AP171" s="66"/>
      <c r="AQ171" s="66"/>
      <c r="AR171" s="66"/>
      <c r="AS171" s="66"/>
      <c r="AT171" s="66"/>
      <c r="AU171" s="66"/>
      <c r="AV171" s="66"/>
      <c r="AW171" s="66"/>
      <c r="AX171" s="66"/>
      <c r="AY171" s="66"/>
      <c r="AZ171" s="66"/>
      <c r="BA171" s="66"/>
      <c r="BB171" s="66"/>
      <c r="BC171" s="66"/>
      <c r="BD171" s="66"/>
      <c r="BE171" s="66"/>
      <c r="BF171" s="66"/>
      <c r="BG171" s="66"/>
      <c r="BH171" s="66"/>
      <c r="BI171" s="6"/>
      <c r="BJ171" s="6"/>
      <c r="BK171" s="6"/>
    </row>
    <row r="172" spans="3:103" ht="15.4">
      <c r="E172" s="4" t="s">
        <v>596</v>
      </c>
      <c r="G172" s="4" t="s">
        <v>91</v>
      </c>
      <c r="J172" s="4"/>
      <c r="K172" s="9"/>
      <c r="L172" s="22">
        <f>ModelInput!L173</f>
        <v>0.06</v>
      </c>
      <c r="M172" s="22">
        <f>ModelInput!M173</f>
        <v>0.06</v>
      </c>
      <c r="N172" s="22">
        <f>ModelInput!N173</f>
        <v>0.06</v>
      </c>
      <c r="O172" s="22">
        <f>ModelInput!O173</f>
        <v>0.06</v>
      </c>
      <c r="P172" s="22">
        <f>ModelInput!P173</f>
        <v>0.06</v>
      </c>
      <c r="Q172" s="22">
        <f>ModelInput!Q173</f>
        <v>0.06</v>
      </c>
      <c r="R172" s="22">
        <f>ModelInput!R173</f>
        <v>0.06</v>
      </c>
      <c r="S172" s="22">
        <f>ModelInput!S173</f>
        <v>0.06</v>
      </c>
      <c r="T172" s="22">
        <f>ModelInput!T173</f>
        <v>0.06</v>
      </c>
      <c r="U172" s="22">
        <f>ModelInput!U173</f>
        <v>0.06</v>
      </c>
      <c r="V172" s="22">
        <f>ModelInput!V173</f>
        <v>0.06</v>
      </c>
      <c r="W172" s="22">
        <f>ModelInput!W173</f>
        <v>0.06</v>
      </c>
      <c r="X172" s="22">
        <f>ModelInput!X173</f>
        <v>0.06</v>
      </c>
      <c r="Y172" s="22">
        <f>ModelInput!Y173</f>
        <v>0.06</v>
      </c>
      <c r="Z172" s="22">
        <f>ModelInput!Z173</f>
        <v>0.06</v>
      </c>
      <c r="AA172" s="22">
        <f>ModelInput!AA173</f>
        <v>0.06</v>
      </c>
      <c r="AB172" s="22">
        <f>ModelInput!AB173</f>
        <v>0.06</v>
      </c>
      <c r="AC172" s="22">
        <f>ModelInput!AC173</f>
        <v>0.06</v>
      </c>
      <c r="AD172" s="22">
        <f>ModelInput!AD173</f>
        <v>0.06</v>
      </c>
      <c r="AE172" s="22">
        <f>ModelInput!AE173</f>
        <v>0.06</v>
      </c>
      <c r="AF172" s="22">
        <f>ModelInput!AF173</f>
        <v>0.06</v>
      </c>
      <c r="AG172" s="22">
        <f>ModelInput!AG173</f>
        <v>0.06</v>
      </c>
      <c r="AH172" s="22">
        <f>ModelInput!AH173</f>
        <v>0.06</v>
      </c>
      <c r="AI172" s="22">
        <f>ModelInput!AI173</f>
        <v>0.06</v>
      </c>
      <c r="AJ172" s="22">
        <f>ModelInput!AJ173</f>
        <v>0.06</v>
      </c>
      <c r="AK172" s="22">
        <f>ModelInput!AK173</f>
        <v>0.06</v>
      </c>
      <c r="AL172" s="22">
        <f>ModelInput!AL173</f>
        <v>0.06</v>
      </c>
      <c r="AM172" s="22">
        <f>ModelInput!AM173</f>
        <v>0.06</v>
      </c>
      <c r="AN172" s="22">
        <f>ModelInput!AN173</f>
        <v>0.06</v>
      </c>
      <c r="AO172" s="22">
        <f>ModelInput!AO173</f>
        <v>0.06</v>
      </c>
      <c r="AP172" s="22">
        <f>ModelInput!AP173</f>
        <v>0.06</v>
      </c>
      <c r="AQ172" s="22">
        <f>ModelInput!AQ173</f>
        <v>0.06</v>
      </c>
      <c r="AR172" s="22">
        <f>ModelInput!AR173</f>
        <v>0.06</v>
      </c>
      <c r="AS172" s="22">
        <f>ModelInput!AS173</f>
        <v>0.06</v>
      </c>
      <c r="AT172" s="22">
        <f>ModelInput!AT173</f>
        <v>0.06</v>
      </c>
      <c r="AU172" s="22">
        <f>ModelInput!AU173</f>
        <v>0.06</v>
      </c>
      <c r="AV172" s="22">
        <f>ModelInput!AV173</f>
        <v>0.06</v>
      </c>
      <c r="AW172" s="22">
        <f>ModelInput!AW173</f>
        <v>0.06</v>
      </c>
      <c r="AX172" s="22">
        <f>ModelInput!AX173</f>
        <v>0.06</v>
      </c>
      <c r="AY172" s="22">
        <f>ModelInput!AY173</f>
        <v>0.06</v>
      </c>
      <c r="AZ172" s="22">
        <f>ModelInput!AZ173</f>
        <v>0.06</v>
      </c>
      <c r="BA172" s="22">
        <f>ModelInput!BA173</f>
        <v>0.06</v>
      </c>
      <c r="BB172" s="22">
        <f>ModelInput!BB173</f>
        <v>0.06</v>
      </c>
      <c r="BC172" s="22">
        <f>ModelInput!BC173</f>
        <v>0.06</v>
      </c>
      <c r="BD172" s="22">
        <f>ModelInput!BD173</f>
        <v>0.06</v>
      </c>
      <c r="BE172" s="22">
        <f>ModelInput!BE173</f>
        <v>0.06</v>
      </c>
      <c r="BF172" s="22">
        <f>ModelInput!BF173</f>
        <v>0.06</v>
      </c>
      <c r="BG172" s="22">
        <f>ModelInput!BG173</f>
        <v>0.06</v>
      </c>
      <c r="BH172" s="22">
        <f>ModelInput!BH173</f>
        <v>0.06</v>
      </c>
      <c r="BI172" s="6"/>
      <c r="BJ172" s="6"/>
      <c r="BK172" s="6"/>
    </row>
    <row r="173" spans="3:103" ht="15.4">
      <c r="E173" s="4" t="s">
        <v>597</v>
      </c>
      <c r="G173" s="4" t="s">
        <v>91</v>
      </c>
      <c r="J173" s="4"/>
      <c r="K173" s="9"/>
      <c r="L173" s="22">
        <f>ModelInput!L183</f>
        <v>0</v>
      </c>
      <c r="M173" s="22">
        <f>ModelInput!M183</f>
        <v>0</v>
      </c>
      <c r="N173" s="22">
        <f>ModelInput!N183</f>
        <v>0</v>
      </c>
      <c r="O173" s="22">
        <f>ModelInput!O183</f>
        <v>0</v>
      </c>
      <c r="P173" s="22">
        <f>ModelInput!P183</f>
        <v>0</v>
      </c>
      <c r="Q173" s="22">
        <f>ModelInput!Q183</f>
        <v>0</v>
      </c>
      <c r="R173" s="22">
        <f>ModelInput!R183</f>
        <v>0</v>
      </c>
      <c r="S173" s="22">
        <f>ModelInput!S183</f>
        <v>0</v>
      </c>
      <c r="T173" s="22">
        <f>ModelInput!T183</f>
        <v>0</v>
      </c>
      <c r="U173" s="22">
        <f>ModelInput!U183</f>
        <v>0</v>
      </c>
      <c r="V173" s="22">
        <f>ModelInput!V183</f>
        <v>0</v>
      </c>
      <c r="W173" s="22">
        <f>ModelInput!W183</f>
        <v>0</v>
      </c>
      <c r="X173" s="22">
        <f>ModelInput!X183</f>
        <v>0</v>
      </c>
      <c r="Y173" s="22">
        <f>ModelInput!Y183</f>
        <v>0</v>
      </c>
      <c r="Z173" s="22">
        <f>ModelInput!Z183</f>
        <v>0</v>
      </c>
      <c r="AA173" s="22">
        <f>ModelInput!AA183</f>
        <v>0</v>
      </c>
      <c r="AB173" s="22">
        <f>ModelInput!AB183</f>
        <v>0</v>
      </c>
      <c r="AC173" s="22">
        <f>ModelInput!AC183</f>
        <v>0</v>
      </c>
      <c r="AD173" s="22">
        <f>ModelInput!AD183</f>
        <v>0</v>
      </c>
      <c r="AE173" s="22">
        <f>ModelInput!AE183</f>
        <v>0</v>
      </c>
      <c r="AF173" s="22">
        <f>ModelInput!AF183</f>
        <v>0</v>
      </c>
      <c r="AG173" s="22">
        <f>ModelInput!AG183</f>
        <v>0</v>
      </c>
      <c r="AH173" s="22">
        <f>ModelInput!AH183</f>
        <v>0</v>
      </c>
      <c r="AI173" s="22">
        <f>ModelInput!AI183</f>
        <v>0</v>
      </c>
      <c r="AJ173" s="22">
        <f>ModelInput!AJ183</f>
        <v>0</v>
      </c>
      <c r="AK173" s="22">
        <f>ModelInput!AK183</f>
        <v>0</v>
      </c>
      <c r="AL173" s="22">
        <f>ModelInput!AL183</f>
        <v>0</v>
      </c>
      <c r="AM173" s="22">
        <f>ModelInput!AM183</f>
        <v>0</v>
      </c>
      <c r="AN173" s="22">
        <f>ModelInput!AN183</f>
        <v>0</v>
      </c>
      <c r="AO173" s="22">
        <f>ModelInput!AO183</f>
        <v>0</v>
      </c>
      <c r="AP173" s="22">
        <f>ModelInput!AP183</f>
        <v>0</v>
      </c>
      <c r="AQ173" s="22">
        <f>ModelInput!AQ183</f>
        <v>0</v>
      </c>
      <c r="AR173" s="22">
        <f>ModelInput!AR183</f>
        <v>0</v>
      </c>
      <c r="AS173" s="22">
        <f>ModelInput!AS183</f>
        <v>0</v>
      </c>
      <c r="AT173" s="22">
        <f>ModelInput!AT183</f>
        <v>0</v>
      </c>
      <c r="AU173" s="22">
        <f>ModelInput!AU183</f>
        <v>0</v>
      </c>
      <c r="AV173" s="22">
        <f>ModelInput!AV183</f>
        <v>0</v>
      </c>
      <c r="AW173" s="22">
        <f>ModelInput!AW183</f>
        <v>0</v>
      </c>
      <c r="AX173" s="22">
        <f>ModelInput!AX183</f>
        <v>0</v>
      </c>
      <c r="AY173" s="22">
        <f>ModelInput!AY183</f>
        <v>0</v>
      </c>
      <c r="AZ173" s="22">
        <f>ModelInput!AZ183</f>
        <v>0</v>
      </c>
      <c r="BA173" s="22">
        <f>ModelInput!BA183</f>
        <v>0</v>
      </c>
      <c r="BB173" s="22">
        <f>ModelInput!BB183</f>
        <v>0</v>
      </c>
      <c r="BC173" s="22">
        <f>ModelInput!BC183</f>
        <v>0</v>
      </c>
      <c r="BD173" s="22">
        <f>ModelInput!BD183</f>
        <v>0</v>
      </c>
      <c r="BE173" s="22">
        <f>ModelInput!BE183</f>
        <v>0</v>
      </c>
      <c r="BF173" s="22">
        <f>ModelInput!BF183</f>
        <v>0</v>
      </c>
      <c r="BG173" s="22">
        <f>ModelInput!BG183</f>
        <v>0</v>
      </c>
      <c r="BH173" s="22">
        <f>ModelInput!BH183</f>
        <v>0</v>
      </c>
      <c r="BI173" s="6"/>
      <c r="BJ173" s="6"/>
      <c r="BK173" s="6"/>
    </row>
    <row r="174" spans="3:103" ht="15.4">
      <c r="J174" s="4"/>
      <c r="K174" s="9"/>
      <c r="L174" s="66"/>
      <c r="M174" s="66"/>
      <c r="N174" s="66"/>
      <c r="O174" s="66"/>
      <c r="P174" s="66"/>
      <c r="Q174" s="66"/>
      <c r="R174" s="66"/>
      <c r="S174" s="70"/>
      <c r="T174" s="66"/>
      <c r="U174" s="66"/>
      <c r="V174" s="66"/>
      <c r="W174" s="66"/>
      <c r="X174" s="66"/>
      <c r="Y174" s="66"/>
      <c r="Z174" s="66"/>
      <c r="AA174" s="66"/>
      <c r="AB174" s="66"/>
      <c r="AC174" s="66"/>
      <c r="AD174" s="66"/>
      <c r="AE174" s="66"/>
      <c r="AF174" s="66"/>
      <c r="AG174" s="66"/>
      <c r="AH174" s="66"/>
      <c r="AI174" s="66"/>
      <c r="AJ174" s="66"/>
      <c r="AK174" s="66"/>
      <c r="AL174" s="66"/>
      <c r="AM174" s="66"/>
      <c r="AN174" s="66"/>
      <c r="AO174" s="66"/>
      <c r="AP174" s="66"/>
      <c r="AQ174" s="66"/>
      <c r="AR174" s="66"/>
      <c r="AS174" s="66"/>
      <c r="AT174" s="66"/>
      <c r="AU174" s="66"/>
      <c r="AV174" s="66"/>
      <c r="AW174" s="66"/>
      <c r="AX174" s="66"/>
      <c r="AY174" s="66"/>
      <c r="AZ174" s="66"/>
      <c r="BA174" s="66"/>
      <c r="BB174" s="66"/>
      <c r="BC174" s="66"/>
      <c r="BD174" s="66"/>
      <c r="BE174" s="66"/>
      <c r="BF174" s="66"/>
      <c r="BG174" s="66"/>
      <c r="BH174" s="66"/>
      <c r="BI174" s="6"/>
      <c r="BJ174" s="6"/>
      <c r="BK174" s="6"/>
    </row>
    <row r="175" spans="3:103" ht="15.4">
      <c r="E175" s="88" t="s">
        <v>598</v>
      </c>
      <c r="F175" s="88"/>
      <c r="G175" s="4" t="s">
        <v>260</v>
      </c>
      <c r="J175" s="4"/>
      <c r="K175" s="9"/>
      <c r="L175" s="109"/>
      <c r="M175" s="28">
        <f>L182</f>
        <v>0</v>
      </c>
      <c r="N175" s="28">
        <f t="shared" ref="N175:BH175" si="135">M182</f>
        <v>0</v>
      </c>
      <c r="O175" s="28">
        <f t="shared" si="135"/>
        <v>0</v>
      </c>
      <c r="P175" s="28">
        <f t="shared" ref="P175" si="136">O182</f>
        <v>0</v>
      </c>
      <c r="Q175" s="28">
        <f t="shared" ref="Q175" si="137">P182</f>
        <v>0</v>
      </c>
      <c r="R175" s="28">
        <f t="shared" si="135"/>
        <v>0</v>
      </c>
      <c r="S175" s="28">
        <f t="shared" si="135"/>
        <v>0</v>
      </c>
      <c r="T175" s="28">
        <f t="shared" si="135"/>
        <v>0</v>
      </c>
      <c r="U175" s="28">
        <f t="shared" si="135"/>
        <v>0</v>
      </c>
      <c r="V175" s="28">
        <f t="shared" si="135"/>
        <v>0</v>
      </c>
      <c r="W175" s="28">
        <f t="shared" si="135"/>
        <v>0</v>
      </c>
      <c r="X175" s="28">
        <f t="shared" si="135"/>
        <v>0</v>
      </c>
      <c r="Y175" s="28">
        <f t="shared" si="135"/>
        <v>0</v>
      </c>
      <c r="Z175" s="28">
        <f t="shared" si="135"/>
        <v>0</v>
      </c>
      <c r="AA175" s="28">
        <f t="shared" si="135"/>
        <v>0</v>
      </c>
      <c r="AB175" s="28">
        <f t="shared" si="135"/>
        <v>0</v>
      </c>
      <c r="AC175" s="28">
        <f t="shared" si="135"/>
        <v>0</v>
      </c>
      <c r="AD175" s="28">
        <f t="shared" si="135"/>
        <v>0</v>
      </c>
      <c r="AE175" s="28">
        <f t="shared" si="135"/>
        <v>0</v>
      </c>
      <c r="AF175" s="28">
        <f t="shared" si="135"/>
        <v>0</v>
      </c>
      <c r="AG175" s="28">
        <f t="shared" si="135"/>
        <v>0</v>
      </c>
      <c r="AH175" s="28">
        <f t="shared" si="135"/>
        <v>0</v>
      </c>
      <c r="AI175" s="28">
        <f t="shared" si="135"/>
        <v>0</v>
      </c>
      <c r="AJ175" s="28">
        <f t="shared" si="135"/>
        <v>0</v>
      </c>
      <c r="AK175" s="28">
        <f t="shared" si="135"/>
        <v>0</v>
      </c>
      <c r="AL175" s="28">
        <f t="shared" si="135"/>
        <v>0</v>
      </c>
      <c r="AM175" s="28">
        <f t="shared" si="135"/>
        <v>0</v>
      </c>
      <c r="AN175" s="28">
        <f t="shared" si="135"/>
        <v>0</v>
      </c>
      <c r="AO175" s="28">
        <f t="shared" si="135"/>
        <v>0</v>
      </c>
      <c r="AP175" s="28">
        <f t="shared" si="135"/>
        <v>0</v>
      </c>
      <c r="AQ175" s="28">
        <f t="shared" si="135"/>
        <v>0</v>
      </c>
      <c r="AR175" s="28">
        <f t="shared" si="135"/>
        <v>0</v>
      </c>
      <c r="AS175" s="28">
        <f t="shared" si="135"/>
        <v>0</v>
      </c>
      <c r="AT175" s="28">
        <f t="shared" si="135"/>
        <v>0</v>
      </c>
      <c r="AU175" s="28">
        <f t="shared" si="135"/>
        <v>0</v>
      </c>
      <c r="AV175" s="28">
        <f t="shared" si="135"/>
        <v>0</v>
      </c>
      <c r="AW175" s="28">
        <f t="shared" si="135"/>
        <v>0</v>
      </c>
      <c r="AX175" s="28">
        <f t="shared" si="135"/>
        <v>0</v>
      </c>
      <c r="AY175" s="28">
        <f t="shared" si="135"/>
        <v>0</v>
      </c>
      <c r="AZ175" s="28">
        <f t="shared" si="135"/>
        <v>0</v>
      </c>
      <c r="BA175" s="28">
        <f t="shared" si="135"/>
        <v>0</v>
      </c>
      <c r="BB175" s="28">
        <f t="shared" si="135"/>
        <v>0</v>
      </c>
      <c r="BC175" s="28">
        <f t="shared" si="135"/>
        <v>0</v>
      </c>
      <c r="BD175" s="28">
        <f t="shared" si="135"/>
        <v>0</v>
      </c>
      <c r="BE175" s="28">
        <f t="shared" si="135"/>
        <v>0</v>
      </c>
      <c r="BF175" s="28">
        <f t="shared" si="135"/>
        <v>0</v>
      </c>
      <c r="BG175" s="28">
        <f t="shared" si="135"/>
        <v>0</v>
      </c>
      <c r="BH175" s="28">
        <f t="shared" si="135"/>
        <v>0</v>
      </c>
      <c r="BI175" s="6"/>
      <c r="BJ175" s="6"/>
      <c r="BK175" s="6"/>
    </row>
    <row r="176" spans="3:103" ht="15.4">
      <c r="E176" s="108" t="s">
        <v>599</v>
      </c>
      <c r="F176" s="108"/>
      <c r="G176" s="4" t="s">
        <v>260</v>
      </c>
      <c r="J176" s="4"/>
      <c r="K176" s="9"/>
      <c r="L176" s="105">
        <f>ModelInput!L186</f>
        <v>0</v>
      </c>
      <c r="M176" s="105">
        <f>ModelInput!M186</f>
        <v>0</v>
      </c>
      <c r="N176" s="105">
        <f>ModelInput!N186</f>
        <v>0</v>
      </c>
      <c r="O176" s="105">
        <f>ModelInput!O186</f>
        <v>0</v>
      </c>
      <c r="P176" s="105">
        <f>ModelInput!P186</f>
        <v>0</v>
      </c>
      <c r="Q176" s="105">
        <f>ModelInput!Q186</f>
        <v>0</v>
      </c>
      <c r="R176" s="105">
        <f>ModelInput!R186</f>
        <v>0</v>
      </c>
      <c r="S176" s="105">
        <f>ModelInput!S186</f>
        <v>0</v>
      </c>
      <c r="T176" s="105">
        <f>ModelInput!T186</f>
        <v>0</v>
      </c>
      <c r="U176" s="105">
        <f>ModelInput!U186</f>
        <v>0</v>
      </c>
      <c r="V176" s="105">
        <f>ModelInput!V186</f>
        <v>0</v>
      </c>
      <c r="W176" s="105">
        <f>ModelInput!W186</f>
        <v>0</v>
      </c>
      <c r="X176" s="105">
        <f>ModelInput!X186</f>
        <v>0</v>
      </c>
      <c r="Y176" s="105">
        <f>ModelInput!Y186</f>
        <v>0</v>
      </c>
      <c r="Z176" s="105">
        <f>ModelInput!Z186</f>
        <v>0</v>
      </c>
      <c r="AA176" s="105">
        <f>ModelInput!AA186</f>
        <v>0</v>
      </c>
      <c r="AB176" s="105">
        <f>ModelInput!AB186</f>
        <v>0</v>
      </c>
      <c r="AC176" s="105">
        <f>ModelInput!AC186</f>
        <v>0</v>
      </c>
      <c r="AD176" s="105">
        <f>ModelInput!AD186</f>
        <v>0</v>
      </c>
      <c r="AE176" s="105">
        <f>ModelInput!AE186</f>
        <v>0</v>
      </c>
      <c r="AF176" s="105">
        <f>ModelInput!AF186</f>
        <v>0</v>
      </c>
      <c r="AG176" s="105">
        <f>ModelInput!AG186</f>
        <v>0</v>
      </c>
      <c r="AH176" s="105">
        <f>ModelInput!AH186</f>
        <v>0</v>
      </c>
      <c r="AI176" s="105">
        <f>ModelInput!AI186</f>
        <v>0</v>
      </c>
      <c r="AJ176" s="105">
        <f>ModelInput!AJ186</f>
        <v>0</v>
      </c>
      <c r="AK176" s="105">
        <f>ModelInput!AK186</f>
        <v>0</v>
      </c>
      <c r="AL176" s="105">
        <f>ModelInput!AL186</f>
        <v>0</v>
      </c>
      <c r="AM176" s="105">
        <f>ModelInput!AM186</f>
        <v>0</v>
      </c>
      <c r="AN176" s="105">
        <f>ModelInput!AN186</f>
        <v>0</v>
      </c>
      <c r="AO176" s="105">
        <f>ModelInput!AO186</f>
        <v>0</v>
      </c>
      <c r="AP176" s="105">
        <f>ModelInput!AP186</f>
        <v>0</v>
      </c>
      <c r="AQ176" s="105">
        <f>ModelInput!AQ186</f>
        <v>0</v>
      </c>
      <c r="AR176" s="105">
        <f>ModelInput!AR186</f>
        <v>0</v>
      </c>
      <c r="AS176" s="105">
        <f>ModelInput!AS186</f>
        <v>0</v>
      </c>
      <c r="AT176" s="105">
        <f>ModelInput!AT186</f>
        <v>0</v>
      </c>
      <c r="AU176" s="105">
        <f>ModelInput!AU186</f>
        <v>0</v>
      </c>
      <c r="AV176" s="105">
        <f>ModelInput!AV186</f>
        <v>0</v>
      </c>
      <c r="AW176" s="105">
        <f>ModelInput!AW186</f>
        <v>0</v>
      </c>
      <c r="AX176" s="105">
        <f>ModelInput!AX186</f>
        <v>0</v>
      </c>
      <c r="AY176" s="105">
        <f>ModelInput!AY186</f>
        <v>0</v>
      </c>
      <c r="AZ176" s="105">
        <f>ModelInput!AZ186</f>
        <v>0</v>
      </c>
      <c r="BA176" s="105">
        <f>ModelInput!BA186</f>
        <v>0</v>
      </c>
      <c r="BB176" s="105">
        <f>ModelInput!BB186</f>
        <v>0</v>
      </c>
      <c r="BC176" s="105">
        <f>ModelInput!BC186</f>
        <v>0</v>
      </c>
      <c r="BD176" s="105">
        <f>ModelInput!BD186</f>
        <v>0</v>
      </c>
      <c r="BE176" s="105">
        <f>ModelInput!BE186</f>
        <v>0</v>
      </c>
      <c r="BF176" s="105">
        <f>ModelInput!BF186</f>
        <v>0</v>
      </c>
      <c r="BG176" s="105">
        <f>ModelInput!BG186</f>
        <v>0</v>
      </c>
      <c r="BH176" s="105">
        <f>ModelInput!BH186</f>
        <v>0</v>
      </c>
      <c r="BI176" s="6"/>
      <c r="BJ176" s="6"/>
      <c r="BK176" s="6"/>
    </row>
    <row r="177" spans="2:103" ht="15.4">
      <c r="E177" s="108" t="s">
        <v>600</v>
      </c>
      <c r="F177" s="108"/>
      <c r="G177" s="4" t="s">
        <v>260</v>
      </c>
      <c r="J177" s="4"/>
      <c r="K177" s="9"/>
      <c r="L177" s="105">
        <f t="shared" ref="L177:AQ177" si="138">L149</f>
        <v>0</v>
      </c>
      <c r="M177" s="105">
        <f t="shared" si="138"/>
        <v>0</v>
      </c>
      <c r="N177" s="105">
        <f t="shared" si="138"/>
        <v>0</v>
      </c>
      <c r="O177" s="105">
        <f t="shared" si="138"/>
        <v>0</v>
      </c>
      <c r="P177" s="105">
        <f t="shared" si="138"/>
        <v>0</v>
      </c>
      <c r="Q177" s="105">
        <f t="shared" si="138"/>
        <v>0</v>
      </c>
      <c r="R177" s="105">
        <f t="shared" si="138"/>
        <v>0</v>
      </c>
      <c r="S177" s="105">
        <f t="shared" si="138"/>
        <v>0</v>
      </c>
      <c r="T177" s="105">
        <f t="shared" si="138"/>
        <v>0</v>
      </c>
      <c r="U177" s="105">
        <f t="shared" si="138"/>
        <v>0</v>
      </c>
      <c r="V177" s="105">
        <f t="shared" si="138"/>
        <v>0</v>
      </c>
      <c r="W177" s="105">
        <f t="shared" si="138"/>
        <v>0</v>
      </c>
      <c r="X177" s="105">
        <f t="shared" si="138"/>
        <v>0</v>
      </c>
      <c r="Y177" s="105">
        <f t="shared" si="138"/>
        <v>0</v>
      </c>
      <c r="Z177" s="105">
        <f t="shared" si="138"/>
        <v>0</v>
      </c>
      <c r="AA177" s="105">
        <f t="shared" si="138"/>
        <v>0</v>
      </c>
      <c r="AB177" s="105">
        <f t="shared" si="138"/>
        <v>0</v>
      </c>
      <c r="AC177" s="105">
        <f t="shared" si="138"/>
        <v>0</v>
      </c>
      <c r="AD177" s="105">
        <f t="shared" si="138"/>
        <v>0</v>
      </c>
      <c r="AE177" s="105">
        <f t="shared" si="138"/>
        <v>0</v>
      </c>
      <c r="AF177" s="105">
        <f t="shared" si="138"/>
        <v>0</v>
      </c>
      <c r="AG177" s="105">
        <f t="shared" si="138"/>
        <v>0</v>
      </c>
      <c r="AH177" s="105">
        <f t="shared" si="138"/>
        <v>0</v>
      </c>
      <c r="AI177" s="105">
        <f t="shared" si="138"/>
        <v>0</v>
      </c>
      <c r="AJ177" s="105">
        <f t="shared" si="138"/>
        <v>0</v>
      </c>
      <c r="AK177" s="105">
        <f t="shared" si="138"/>
        <v>0</v>
      </c>
      <c r="AL177" s="105">
        <f t="shared" si="138"/>
        <v>0</v>
      </c>
      <c r="AM177" s="105">
        <f t="shared" si="138"/>
        <v>0</v>
      </c>
      <c r="AN177" s="105">
        <f t="shared" si="138"/>
        <v>0</v>
      </c>
      <c r="AO177" s="105">
        <f t="shared" si="138"/>
        <v>0</v>
      </c>
      <c r="AP177" s="105">
        <f t="shared" si="138"/>
        <v>0</v>
      </c>
      <c r="AQ177" s="105">
        <f t="shared" si="138"/>
        <v>0</v>
      </c>
      <c r="AR177" s="105">
        <f t="shared" ref="AR177:BH177" si="139">AR149</f>
        <v>0</v>
      </c>
      <c r="AS177" s="105">
        <f t="shared" si="139"/>
        <v>0</v>
      </c>
      <c r="AT177" s="105">
        <f t="shared" si="139"/>
        <v>0</v>
      </c>
      <c r="AU177" s="105">
        <f t="shared" si="139"/>
        <v>0</v>
      </c>
      <c r="AV177" s="105">
        <f t="shared" si="139"/>
        <v>0</v>
      </c>
      <c r="AW177" s="105">
        <f t="shared" si="139"/>
        <v>0</v>
      </c>
      <c r="AX177" s="105">
        <f t="shared" si="139"/>
        <v>0</v>
      </c>
      <c r="AY177" s="105">
        <f t="shared" si="139"/>
        <v>0</v>
      </c>
      <c r="AZ177" s="105">
        <f t="shared" si="139"/>
        <v>0</v>
      </c>
      <c r="BA177" s="105">
        <f t="shared" si="139"/>
        <v>0</v>
      </c>
      <c r="BB177" s="105">
        <f t="shared" si="139"/>
        <v>0</v>
      </c>
      <c r="BC177" s="105">
        <f t="shared" si="139"/>
        <v>0</v>
      </c>
      <c r="BD177" s="105">
        <f t="shared" si="139"/>
        <v>0</v>
      </c>
      <c r="BE177" s="105">
        <f t="shared" si="139"/>
        <v>0</v>
      </c>
      <c r="BF177" s="105">
        <f t="shared" si="139"/>
        <v>0</v>
      </c>
      <c r="BG177" s="105">
        <f t="shared" si="139"/>
        <v>0</v>
      </c>
      <c r="BH177" s="105">
        <f t="shared" si="139"/>
        <v>0</v>
      </c>
      <c r="BI177" s="6"/>
      <c r="BJ177" s="6"/>
      <c r="BK177" s="6"/>
    </row>
    <row r="178" spans="2:103" ht="15.4">
      <c r="E178" s="108" t="s">
        <v>601</v>
      </c>
      <c r="F178" s="108"/>
      <c r="G178" s="4" t="s">
        <v>260</v>
      </c>
      <c r="J178" s="4"/>
      <c r="K178" s="9"/>
      <c r="L178" s="212">
        <f>SUM(L175:L177)</f>
        <v>0</v>
      </c>
      <c r="M178" s="212">
        <f>SUM(M175:M177)</f>
        <v>0</v>
      </c>
      <c r="N178" s="212">
        <f>SUM(N175:N177)</f>
        <v>0</v>
      </c>
      <c r="O178" s="212">
        <f t="shared" ref="O178:BH178" si="140">SUM(O175:O177)</f>
        <v>0</v>
      </c>
      <c r="P178" s="212">
        <f t="shared" ref="P178:Q178" si="141">SUM(P175:P177)</f>
        <v>0</v>
      </c>
      <c r="Q178" s="212">
        <f t="shared" si="141"/>
        <v>0</v>
      </c>
      <c r="R178" s="212">
        <f t="shared" si="140"/>
        <v>0</v>
      </c>
      <c r="S178" s="212">
        <f>SUM(S175:S177)</f>
        <v>0</v>
      </c>
      <c r="T178" s="212">
        <f>SUM(T175:T177)</f>
        <v>0</v>
      </c>
      <c r="U178" s="212">
        <f t="shared" si="140"/>
        <v>0</v>
      </c>
      <c r="V178" s="212">
        <f t="shared" si="140"/>
        <v>0</v>
      </c>
      <c r="W178" s="212">
        <f t="shared" si="140"/>
        <v>0</v>
      </c>
      <c r="X178" s="212">
        <f t="shared" si="140"/>
        <v>0</v>
      </c>
      <c r="Y178" s="212">
        <f t="shared" si="140"/>
        <v>0</v>
      </c>
      <c r="Z178" s="212">
        <f t="shared" si="140"/>
        <v>0</v>
      </c>
      <c r="AA178" s="212">
        <f t="shared" si="140"/>
        <v>0</v>
      </c>
      <c r="AB178" s="212">
        <f t="shared" si="140"/>
        <v>0</v>
      </c>
      <c r="AC178" s="212">
        <f t="shared" si="140"/>
        <v>0</v>
      </c>
      <c r="AD178" s="212">
        <f t="shared" si="140"/>
        <v>0</v>
      </c>
      <c r="AE178" s="212">
        <f t="shared" si="140"/>
        <v>0</v>
      </c>
      <c r="AF178" s="212">
        <f t="shared" si="140"/>
        <v>0</v>
      </c>
      <c r="AG178" s="212">
        <f t="shared" si="140"/>
        <v>0</v>
      </c>
      <c r="AH178" s="212">
        <f t="shared" si="140"/>
        <v>0</v>
      </c>
      <c r="AI178" s="212">
        <f>SUM(AI175:AI177)</f>
        <v>0</v>
      </c>
      <c r="AJ178" s="212">
        <f t="shared" si="140"/>
        <v>0</v>
      </c>
      <c r="AK178" s="212">
        <f t="shared" si="140"/>
        <v>0</v>
      </c>
      <c r="AL178" s="212">
        <f t="shared" si="140"/>
        <v>0</v>
      </c>
      <c r="AM178" s="212">
        <f t="shared" si="140"/>
        <v>0</v>
      </c>
      <c r="AN178" s="212">
        <f t="shared" si="140"/>
        <v>0</v>
      </c>
      <c r="AO178" s="212">
        <f t="shared" si="140"/>
        <v>0</v>
      </c>
      <c r="AP178" s="212">
        <f t="shared" si="140"/>
        <v>0</v>
      </c>
      <c r="AQ178" s="212">
        <f t="shared" si="140"/>
        <v>0</v>
      </c>
      <c r="AR178" s="212">
        <f t="shared" si="140"/>
        <v>0</v>
      </c>
      <c r="AS178" s="212">
        <f t="shared" si="140"/>
        <v>0</v>
      </c>
      <c r="AT178" s="212">
        <f t="shared" si="140"/>
        <v>0</v>
      </c>
      <c r="AU178" s="212">
        <f t="shared" si="140"/>
        <v>0</v>
      </c>
      <c r="AV178" s="212">
        <f t="shared" si="140"/>
        <v>0</v>
      </c>
      <c r="AW178" s="212">
        <f t="shared" si="140"/>
        <v>0</v>
      </c>
      <c r="AX178" s="212">
        <f t="shared" si="140"/>
        <v>0</v>
      </c>
      <c r="AY178" s="212">
        <f t="shared" si="140"/>
        <v>0</v>
      </c>
      <c r="AZ178" s="212">
        <f t="shared" si="140"/>
        <v>0</v>
      </c>
      <c r="BA178" s="212">
        <f t="shared" si="140"/>
        <v>0</v>
      </c>
      <c r="BB178" s="212">
        <f t="shared" si="140"/>
        <v>0</v>
      </c>
      <c r="BC178" s="212">
        <f t="shared" si="140"/>
        <v>0</v>
      </c>
      <c r="BD178" s="212">
        <f t="shared" si="140"/>
        <v>0</v>
      </c>
      <c r="BE178" s="212">
        <f t="shared" si="140"/>
        <v>0</v>
      </c>
      <c r="BF178" s="212">
        <f t="shared" si="140"/>
        <v>0</v>
      </c>
      <c r="BG178" s="212">
        <f t="shared" si="140"/>
        <v>0</v>
      </c>
      <c r="BH178" s="212">
        <f t="shared" si="140"/>
        <v>0</v>
      </c>
      <c r="BI178" s="6"/>
      <c r="BJ178" s="6"/>
      <c r="BK178" s="6"/>
    </row>
    <row r="179" spans="2:103" ht="15.4">
      <c r="E179" s="108" t="s">
        <v>602</v>
      </c>
      <c r="F179" s="108"/>
      <c r="G179" s="4" t="s">
        <v>260</v>
      </c>
      <c r="H179" s="26">
        <v>0.5</v>
      </c>
      <c r="J179" s="4"/>
      <c r="K179" s="9"/>
      <c r="L179" s="105">
        <f t="shared" ref="L179:AQ179" si="142">-($H$179*(1-L173))*(IF(L$16&gt;1,L177+L176,0))</f>
        <v>0</v>
      </c>
      <c r="M179" s="105">
        <f t="shared" si="142"/>
        <v>0</v>
      </c>
      <c r="N179" s="105">
        <f t="shared" si="142"/>
        <v>0</v>
      </c>
      <c r="O179" s="105">
        <f t="shared" si="142"/>
        <v>0</v>
      </c>
      <c r="P179" s="105">
        <f t="shared" si="142"/>
        <v>0</v>
      </c>
      <c r="Q179" s="105">
        <f t="shared" si="142"/>
        <v>0</v>
      </c>
      <c r="R179" s="105">
        <f t="shared" si="142"/>
        <v>0</v>
      </c>
      <c r="S179" s="105">
        <f t="shared" si="142"/>
        <v>0</v>
      </c>
      <c r="T179" s="105">
        <f t="shared" si="142"/>
        <v>0</v>
      </c>
      <c r="U179" s="105">
        <f t="shared" si="142"/>
        <v>0</v>
      </c>
      <c r="V179" s="105">
        <f t="shared" si="142"/>
        <v>0</v>
      </c>
      <c r="W179" s="105">
        <f t="shared" si="142"/>
        <v>0</v>
      </c>
      <c r="X179" s="105">
        <f t="shared" si="142"/>
        <v>0</v>
      </c>
      <c r="Y179" s="105">
        <f t="shared" si="142"/>
        <v>0</v>
      </c>
      <c r="Z179" s="105">
        <f t="shared" si="142"/>
        <v>0</v>
      </c>
      <c r="AA179" s="105">
        <f t="shared" si="142"/>
        <v>0</v>
      </c>
      <c r="AB179" s="105">
        <f t="shared" si="142"/>
        <v>0</v>
      </c>
      <c r="AC179" s="105">
        <f t="shared" si="142"/>
        <v>0</v>
      </c>
      <c r="AD179" s="105">
        <f t="shared" si="142"/>
        <v>0</v>
      </c>
      <c r="AE179" s="105">
        <f t="shared" si="142"/>
        <v>0</v>
      </c>
      <c r="AF179" s="105">
        <f t="shared" si="142"/>
        <v>0</v>
      </c>
      <c r="AG179" s="105">
        <f t="shared" si="142"/>
        <v>0</v>
      </c>
      <c r="AH179" s="105">
        <f t="shared" si="142"/>
        <v>0</v>
      </c>
      <c r="AI179" s="105">
        <f t="shared" si="142"/>
        <v>0</v>
      </c>
      <c r="AJ179" s="105">
        <f t="shared" si="142"/>
        <v>0</v>
      </c>
      <c r="AK179" s="105">
        <f t="shared" si="142"/>
        <v>0</v>
      </c>
      <c r="AL179" s="105">
        <f t="shared" si="142"/>
        <v>0</v>
      </c>
      <c r="AM179" s="105">
        <f t="shared" si="142"/>
        <v>0</v>
      </c>
      <c r="AN179" s="105">
        <f t="shared" si="142"/>
        <v>0</v>
      </c>
      <c r="AO179" s="105">
        <f t="shared" si="142"/>
        <v>0</v>
      </c>
      <c r="AP179" s="105">
        <f t="shared" si="142"/>
        <v>0</v>
      </c>
      <c r="AQ179" s="105">
        <f t="shared" si="142"/>
        <v>0</v>
      </c>
      <c r="AR179" s="105">
        <f t="shared" ref="AR179:BH179" si="143">-($H$179*(1-AR173))*(IF(AR$16&gt;1,AR177+AR176,0))</f>
        <v>0</v>
      </c>
      <c r="AS179" s="105">
        <f t="shared" si="143"/>
        <v>0</v>
      </c>
      <c r="AT179" s="105">
        <f t="shared" si="143"/>
        <v>0</v>
      </c>
      <c r="AU179" s="105">
        <f t="shared" si="143"/>
        <v>0</v>
      </c>
      <c r="AV179" s="105">
        <f t="shared" si="143"/>
        <v>0</v>
      </c>
      <c r="AW179" s="105">
        <f t="shared" si="143"/>
        <v>0</v>
      </c>
      <c r="AX179" s="105">
        <f t="shared" si="143"/>
        <v>0</v>
      </c>
      <c r="AY179" s="105">
        <f t="shared" si="143"/>
        <v>0</v>
      </c>
      <c r="AZ179" s="105">
        <f t="shared" si="143"/>
        <v>0</v>
      </c>
      <c r="BA179" s="105">
        <f t="shared" si="143"/>
        <v>0</v>
      </c>
      <c r="BB179" s="105">
        <f t="shared" si="143"/>
        <v>0</v>
      </c>
      <c r="BC179" s="105">
        <f t="shared" si="143"/>
        <v>0</v>
      </c>
      <c r="BD179" s="105">
        <f t="shared" si="143"/>
        <v>0</v>
      </c>
      <c r="BE179" s="105">
        <f t="shared" si="143"/>
        <v>0</v>
      </c>
      <c r="BF179" s="105">
        <f t="shared" si="143"/>
        <v>0</v>
      </c>
      <c r="BG179" s="105">
        <f t="shared" si="143"/>
        <v>0</v>
      </c>
      <c r="BH179" s="105">
        <f t="shared" si="143"/>
        <v>0</v>
      </c>
      <c r="BI179" s="6"/>
      <c r="BJ179" s="6"/>
      <c r="BK179" s="6"/>
    </row>
    <row r="180" spans="2:103" ht="15.4">
      <c r="E180" s="108" t="s">
        <v>603</v>
      </c>
      <c r="F180" s="108"/>
      <c r="G180" s="4" t="s">
        <v>260</v>
      </c>
      <c r="J180" s="4"/>
      <c r="K180" s="9"/>
      <c r="L180" s="105">
        <f t="shared" ref="L180:AQ180" si="144">-L175*L172</f>
        <v>0</v>
      </c>
      <c r="M180" s="105">
        <f t="shared" si="144"/>
        <v>0</v>
      </c>
      <c r="N180" s="105">
        <f t="shared" si="144"/>
        <v>0</v>
      </c>
      <c r="O180" s="105">
        <f t="shared" si="144"/>
        <v>0</v>
      </c>
      <c r="P180" s="105">
        <f t="shared" si="144"/>
        <v>0</v>
      </c>
      <c r="Q180" s="105">
        <f t="shared" si="144"/>
        <v>0</v>
      </c>
      <c r="R180" s="105">
        <f t="shared" si="144"/>
        <v>0</v>
      </c>
      <c r="S180" s="105">
        <f t="shared" si="144"/>
        <v>0</v>
      </c>
      <c r="T180" s="105">
        <f t="shared" si="144"/>
        <v>0</v>
      </c>
      <c r="U180" s="105">
        <f t="shared" si="144"/>
        <v>0</v>
      </c>
      <c r="V180" s="105">
        <f t="shared" si="144"/>
        <v>0</v>
      </c>
      <c r="W180" s="105">
        <f t="shared" si="144"/>
        <v>0</v>
      </c>
      <c r="X180" s="105">
        <f t="shared" si="144"/>
        <v>0</v>
      </c>
      <c r="Y180" s="105">
        <f t="shared" si="144"/>
        <v>0</v>
      </c>
      <c r="Z180" s="105">
        <f t="shared" si="144"/>
        <v>0</v>
      </c>
      <c r="AA180" s="105">
        <f t="shared" si="144"/>
        <v>0</v>
      </c>
      <c r="AB180" s="105">
        <f t="shared" si="144"/>
        <v>0</v>
      </c>
      <c r="AC180" s="105">
        <f t="shared" si="144"/>
        <v>0</v>
      </c>
      <c r="AD180" s="105">
        <f t="shared" si="144"/>
        <v>0</v>
      </c>
      <c r="AE180" s="105">
        <f t="shared" si="144"/>
        <v>0</v>
      </c>
      <c r="AF180" s="105">
        <f t="shared" si="144"/>
        <v>0</v>
      </c>
      <c r="AG180" s="105">
        <f t="shared" si="144"/>
        <v>0</v>
      </c>
      <c r="AH180" s="105">
        <f t="shared" si="144"/>
        <v>0</v>
      </c>
      <c r="AI180" s="105">
        <f t="shared" si="144"/>
        <v>0</v>
      </c>
      <c r="AJ180" s="105">
        <f t="shared" si="144"/>
        <v>0</v>
      </c>
      <c r="AK180" s="105">
        <f t="shared" si="144"/>
        <v>0</v>
      </c>
      <c r="AL180" s="105">
        <f t="shared" si="144"/>
        <v>0</v>
      </c>
      <c r="AM180" s="105">
        <f t="shared" si="144"/>
        <v>0</v>
      </c>
      <c r="AN180" s="105">
        <f t="shared" si="144"/>
        <v>0</v>
      </c>
      <c r="AO180" s="105">
        <f t="shared" si="144"/>
        <v>0</v>
      </c>
      <c r="AP180" s="105">
        <f t="shared" si="144"/>
        <v>0</v>
      </c>
      <c r="AQ180" s="105">
        <f t="shared" si="144"/>
        <v>0</v>
      </c>
      <c r="AR180" s="105">
        <f t="shared" ref="AR180:BH180" si="145">-AR175*AR172</f>
        <v>0</v>
      </c>
      <c r="AS180" s="105">
        <f t="shared" si="145"/>
        <v>0</v>
      </c>
      <c r="AT180" s="105">
        <f t="shared" si="145"/>
        <v>0</v>
      </c>
      <c r="AU180" s="105">
        <f t="shared" si="145"/>
        <v>0</v>
      </c>
      <c r="AV180" s="105">
        <f t="shared" si="145"/>
        <v>0</v>
      </c>
      <c r="AW180" s="105">
        <f t="shared" si="145"/>
        <v>0</v>
      </c>
      <c r="AX180" s="105">
        <f t="shared" si="145"/>
        <v>0</v>
      </c>
      <c r="AY180" s="105">
        <f t="shared" si="145"/>
        <v>0</v>
      </c>
      <c r="AZ180" s="105">
        <f t="shared" si="145"/>
        <v>0</v>
      </c>
      <c r="BA180" s="105">
        <f t="shared" si="145"/>
        <v>0</v>
      </c>
      <c r="BB180" s="105">
        <f t="shared" si="145"/>
        <v>0</v>
      </c>
      <c r="BC180" s="105">
        <f t="shared" si="145"/>
        <v>0</v>
      </c>
      <c r="BD180" s="105">
        <f t="shared" si="145"/>
        <v>0</v>
      </c>
      <c r="BE180" s="105">
        <f t="shared" si="145"/>
        <v>0</v>
      </c>
      <c r="BF180" s="105">
        <f t="shared" si="145"/>
        <v>0</v>
      </c>
      <c r="BG180" s="105">
        <f t="shared" si="145"/>
        <v>0</v>
      </c>
      <c r="BH180" s="105">
        <f t="shared" si="145"/>
        <v>0</v>
      </c>
      <c r="BI180" s="6"/>
      <c r="BJ180" s="6"/>
      <c r="BK180" s="6"/>
    </row>
    <row r="181" spans="2:103" ht="15.4">
      <c r="E181" s="108" t="s">
        <v>604</v>
      </c>
      <c r="F181" s="108"/>
      <c r="G181" s="4" t="s">
        <v>260</v>
      </c>
      <c r="J181" s="4"/>
      <c r="K181" s="9"/>
      <c r="L181" s="105">
        <f t="shared" ref="L181:AQ181" si="146">-SUM(L178:L180)*L12</f>
        <v>0</v>
      </c>
      <c r="M181" s="105">
        <f t="shared" si="146"/>
        <v>0</v>
      </c>
      <c r="N181" s="105">
        <f t="shared" si="146"/>
        <v>0</v>
      </c>
      <c r="O181" s="105">
        <f t="shared" si="146"/>
        <v>0</v>
      </c>
      <c r="P181" s="105">
        <f t="shared" si="146"/>
        <v>0</v>
      </c>
      <c r="Q181" s="105">
        <f t="shared" si="146"/>
        <v>0</v>
      </c>
      <c r="R181" s="105">
        <f t="shared" si="146"/>
        <v>0</v>
      </c>
      <c r="S181" s="105">
        <f t="shared" si="146"/>
        <v>0</v>
      </c>
      <c r="T181" s="105">
        <f t="shared" si="146"/>
        <v>0</v>
      </c>
      <c r="U181" s="105">
        <f t="shared" si="146"/>
        <v>0</v>
      </c>
      <c r="V181" s="105">
        <f t="shared" si="146"/>
        <v>0</v>
      </c>
      <c r="W181" s="105">
        <f t="shared" si="146"/>
        <v>0</v>
      </c>
      <c r="X181" s="105">
        <f t="shared" si="146"/>
        <v>0</v>
      </c>
      <c r="Y181" s="105">
        <f t="shared" si="146"/>
        <v>0</v>
      </c>
      <c r="Z181" s="105">
        <f t="shared" si="146"/>
        <v>0</v>
      </c>
      <c r="AA181" s="105">
        <f t="shared" si="146"/>
        <v>0</v>
      </c>
      <c r="AB181" s="105">
        <f t="shared" si="146"/>
        <v>0</v>
      </c>
      <c r="AC181" s="105">
        <f t="shared" si="146"/>
        <v>0</v>
      </c>
      <c r="AD181" s="105">
        <f t="shared" si="146"/>
        <v>0</v>
      </c>
      <c r="AE181" s="105">
        <f t="shared" si="146"/>
        <v>0</v>
      </c>
      <c r="AF181" s="105">
        <f t="shared" si="146"/>
        <v>0</v>
      </c>
      <c r="AG181" s="105">
        <f t="shared" si="146"/>
        <v>0</v>
      </c>
      <c r="AH181" s="105">
        <f t="shared" si="146"/>
        <v>0</v>
      </c>
      <c r="AI181" s="105">
        <f t="shared" si="146"/>
        <v>0</v>
      </c>
      <c r="AJ181" s="105">
        <f t="shared" si="146"/>
        <v>0</v>
      </c>
      <c r="AK181" s="105">
        <f t="shared" si="146"/>
        <v>0</v>
      </c>
      <c r="AL181" s="105">
        <f t="shared" si="146"/>
        <v>0</v>
      </c>
      <c r="AM181" s="105">
        <f t="shared" si="146"/>
        <v>0</v>
      </c>
      <c r="AN181" s="105">
        <f t="shared" si="146"/>
        <v>0</v>
      </c>
      <c r="AO181" s="105">
        <f t="shared" si="146"/>
        <v>0</v>
      </c>
      <c r="AP181" s="105">
        <f t="shared" si="146"/>
        <v>0</v>
      </c>
      <c r="AQ181" s="105">
        <f t="shared" si="146"/>
        <v>0</v>
      </c>
      <c r="AR181" s="105">
        <f t="shared" ref="AR181:BH181" si="147">-SUM(AR178:AR180)*AR12</f>
        <v>0</v>
      </c>
      <c r="AS181" s="105">
        <f t="shared" si="147"/>
        <v>0</v>
      </c>
      <c r="AT181" s="105">
        <f t="shared" si="147"/>
        <v>0</v>
      </c>
      <c r="AU181" s="105">
        <f t="shared" si="147"/>
        <v>0</v>
      </c>
      <c r="AV181" s="105">
        <f t="shared" si="147"/>
        <v>0</v>
      </c>
      <c r="AW181" s="105">
        <f t="shared" si="147"/>
        <v>0</v>
      </c>
      <c r="AX181" s="105">
        <f t="shared" si="147"/>
        <v>0</v>
      </c>
      <c r="AY181" s="105">
        <f t="shared" si="147"/>
        <v>0</v>
      </c>
      <c r="AZ181" s="105">
        <f t="shared" si="147"/>
        <v>0</v>
      </c>
      <c r="BA181" s="105">
        <f t="shared" si="147"/>
        <v>0</v>
      </c>
      <c r="BB181" s="105">
        <f t="shared" si="147"/>
        <v>0</v>
      </c>
      <c r="BC181" s="105">
        <f t="shared" si="147"/>
        <v>0</v>
      </c>
      <c r="BD181" s="105">
        <f t="shared" si="147"/>
        <v>0</v>
      </c>
      <c r="BE181" s="105">
        <f t="shared" si="147"/>
        <v>0</v>
      </c>
      <c r="BF181" s="105">
        <f t="shared" si="147"/>
        <v>0</v>
      </c>
      <c r="BG181" s="105">
        <f t="shared" si="147"/>
        <v>0</v>
      </c>
      <c r="BH181" s="105">
        <f t="shared" si="147"/>
        <v>0</v>
      </c>
      <c r="BI181" s="6"/>
      <c r="BJ181" s="6"/>
      <c r="BK181" s="6"/>
    </row>
    <row r="182" spans="2:103" ht="15.4">
      <c r="E182" s="108" t="s">
        <v>605</v>
      </c>
      <c r="F182" s="108"/>
      <c r="G182" s="4" t="s">
        <v>260</v>
      </c>
      <c r="J182" s="4"/>
      <c r="K182" s="9"/>
      <c r="L182" s="212">
        <f>SUM(L178:L181)</f>
        <v>0</v>
      </c>
      <c r="M182" s="212">
        <f t="shared" ref="M182:BH182" si="148">SUM(M178:M181)</f>
        <v>0</v>
      </c>
      <c r="N182" s="212">
        <f>SUM(N178:N181)</f>
        <v>0</v>
      </c>
      <c r="O182" s="212">
        <f t="shared" si="148"/>
        <v>0</v>
      </c>
      <c r="P182" s="212">
        <f t="shared" ref="P182:Q182" si="149">SUM(P178:P181)</f>
        <v>0</v>
      </c>
      <c r="Q182" s="212">
        <f t="shared" si="149"/>
        <v>0</v>
      </c>
      <c r="R182" s="212">
        <f t="shared" si="148"/>
        <v>0</v>
      </c>
      <c r="S182" s="212">
        <f>SUM(S178:S181)</f>
        <v>0</v>
      </c>
      <c r="T182" s="212">
        <f t="shared" ref="T182" si="150">SUM(T178:T181)</f>
        <v>0</v>
      </c>
      <c r="U182" s="212">
        <f t="shared" si="148"/>
        <v>0</v>
      </c>
      <c r="V182" s="212">
        <f t="shared" si="148"/>
        <v>0</v>
      </c>
      <c r="W182" s="212">
        <f t="shared" si="148"/>
        <v>0</v>
      </c>
      <c r="X182" s="212">
        <f t="shared" si="148"/>
        <v>0</v>
      </c>
      <c r="Y182" s="212">
        <f t="shared" si="148"/>
        <v>0</v>
      </c>
      <c r="Z182" s="212">
        <f t="shared" si="148"/>
        <v>0</v>
      </c>
      <c r="AA182" s="212">
        <f t="shared" si="148"/>
        <v>0</v>
      </c>
      <c r="AB182" s="212">
        <f t="shared" si="148"/>
        <v>0</v>
      </c>
      <c r="AC182" s="212">
        <f t="shared" si="148"/>
        <v>0</v>
      </c>
      <c r="AD182" s="212">
        <f t="shared" si="148"/>
        <v>0</v>
      </c>
      <c r="AE182" s="212">
        <f t="shared" si="148"/>
        <v>0</v>
      </c>
      <c r="AF182" s="212">
        <f t="shared" si="148"/>
        <v>0</v>
      </c>
      <c r="AG182" s="212">
        <f t="shared" si="148"/>
        <v>0</v>
      </c>
      <c r="AH182" s="212">
        <f t="shared" si="148"/>
        <v>0</v>
      </c>
      <c r="AI182" s="212">
        <f t="shared" si="148"/>
        <v>0</v>
      </c>
      <c r="AJ182" s="212">
        <f t="shared" si="148"/>
        <v>0</v>
      </c>
      <c r="AK182" s="212">
        <f t="shared" si="148"/>
        <v>0</v>
      </c>
      <c r="AL182" s="212">
        <f t="shared" si="148"/>
        <v>0</v>
      </c>
      <c r="AM182" s="212">
        <f t="shared" si="148"/>
        <v>0</v>
      </c>
      <c r="AN182" s="212">
        <f t="shared" si="148"/>
        <v>0</v>
      </c>
      <c r="AO182" s="212">
        <f t="shared" si="148"/>
        <v>0</v>
      </c>
      <c r="AP182" s="212">
        <f t="shared" si="148"/>
        <v>0</v>
      </c>
      <c r="AQ182" s="212">
        <f t="shared" si="148"/>
        <v>0</v>
      </c>
      <c r="AR182" s="212">
        <f t="shared" si="148"/>
        <v>0</v>
      </c>
      <c r="AS182" s="212">
        <f t="shared" si="148"/>
        <v>0</v>
      </c>
      <c r="AT182" s="212">
        <f t="shared" si="148"/>
        <v>0</v>
      </c>
      <c r="AU182" s="212">
        <f t="shared" si="148"/>
        <v>0</v>
      </c>
      <c r="AV182" s="212">
        <f t="shared" si="148"/>
        <v>0</v>
      </c>
      <c r="AW182" s="212">
        <f t="shared" si="148"/>
        <v>0</v>
      </c>
      <c r="AX182" s="212">
        <f t="shared" si="148"/>
        <v>0</v>
      </c>
      <c r="AY182" s="212">
        <f t="shared" si="148"/>
        <v>0</v>
      </c>
      <c r="AZ182" s="212">
        <f t="shared" si="148"/>
        <v>0</v>
      </c>
      <c r="BA182" s="212">
        <f t="shared" si="148"/>
        <v>0</v>
      </c>
      <c r="BB182" s="212">
        <f t="shared" si="148"/>
        <v>0</v>
      </c>
      <c r="BC182" s="212">
        <f t="shared" si="148"/>
        <v>0</v>
      </c>
      <c r="BD182" s="212">
        <f t="shared" si="148"/>
        <v>0</v>
      </c>
      <c r="BE182" s="212">
        <f t="shared" si="148"/>
        <v>0</v>
      </c>
      <c r="BF182" s="212">
        <f t="shared" si="148"/>
        <v>0</v>
      </c>
      <c r="BG182" s="212">
        <f t="shared" si="148"/>
        <v>0</v>
      </c>
      <c r="BH182" s="212">
        <f t="shared" si="148"/>
        <v>0</v>
      </c>
      <c r="BI182" s="6"/>
      <c r="BJ182" s="6"/>
      <c r="BK182" s="6"/>
    </row>
    <row r="183" spans="2:103" ht="15.4">
      <c r="E183" s="20"/>
      <c r="F183" s="20"/>
      <c r="J183" s="4"/>
      <c r="K183" s="9"/>
      <c r="L183" s="66"/>
      <c r="M183" s="66"/>
      <c r="N183" s="66"/>
      <c r="O183" s="66"/>
      <c r="P183" s="66"/>
      <c r="Q183" s="66"/>
      <c r="R183" s="66"/>
      <c r="S183" s="66"/>
      <c r="T183" s="66"/>
      <c r="U183" s="66"/>
      <c r="V183" s="66"/>
      <c r="W183" s="66"/>
      <c r="X183" s="66"/>
      <c r="Y183" s="66"/>
      <c r="Z183" s="66"/>
      <c r="AA183" s="66"/>
      <c r="AB183" s="66"/>
      <c r="AC183" s="66"/>
      <c r="AD183" s="66"/>
      <c r="AE183" s="66"/>
      <c r="AF183" s="66"/>
      <c r="AG183" s="66"/>
      <c r="AH183" s="66"/>
      <c r="AI183" s="66"/>
      <c r="AJ183" s="66"/>
      <c r="AK183" s="66"/>
      <c r="AL183" s="66"/>
      <c r="AM183" s="66"/>
      <c r="AN183" s="66"/>
      <c r="AO183" s="66"/>
      <c r="AP183" s="66"/>
      <c r="AQ183" s="66"/>
      <c r="AR183" s="66"/>
      <c r="AS183" s="66"/>
      <c r="AT183" s="66"/>
      <c r="AU183" s="66"/>
      <c r="AV183" s="66"/>
      <c r="AW183" s="66"/>
      <c r="AX183" s="66"/>
      <c r="AY183" s="66"/>
      <c r="AZ183" s="66"/>
      <c r="BA183" s="66"/>
      <c r="BB183" s="66"/>
      <c r="BC183" s="66"/>
      <c r="BD183" s="66"/>
      <c r="BE183" s="66"/>
      <c r="BF183" s="66"/>
      <c r="BG183" s="66"/>
      <c r="BH183" s="66"/>
      <c r="BI183" s="6"/>
      <c r="BJ183" s="6"/>
      <c r="BK183" s="6"/>
    </row>
    <row r="184" spans="2:103" ht="15.4">
      <c r="B184" s="24"/>
      <c r="C184" s="73">
        <f>MAX($B$5:C183)+0.1</f>
        <v>5.2999999999999989</v>
      </c>
      <c r="D184" s="37" t="s">
        <v>607</v>
      </c>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24"/>
      <c r="BM184" s="24"/>
      <c r="BN184" s="24"/>
      <c r="BO184" s="24"/>
      <c r="BP184" s="24"/>
      <c r="BQ184" s="24"/>
      <c r="BR184" s="24"/>
      <c r="BS184" s="24"/>
      <c r="BT184" s="24"/>
      <c r="BU184" s="24"/>
      <c r="BV184" s="24"/>
      <c r="BW184" s="24"/>
      <c r="BX184" s="24"/>
      <c r="BY184" s="24"/>
      <c r="BZ184" s="24"/>
      <c r="CA184" s="24"/>
      <c r="CB184" s="24"/>
      <c r="CC184" s="24"/>
      <c r="CD184" s="24"/>
      <c r="CE184" s="24"/>
      <c r="CF184" s="24"/>
      <c r="CG184" s="24"/>
      <c r="CH184" s="24"/>
      <c r="CI184" s="24"/>
      <c r="CJ184" s="24"/>
      <c r="CK184" s="24"/>
      <c r="CL184" s="24"/>
      <c r="CM184" s="24"/>
      <c r="CN184" s="24"/>
      <c r="CO184" s="24"/>
      <c r="CP184" s="24"/>
      <c r="CQ184" s="24"/>
      <c r="CR184" s="24"/>
      <c r="CS184" s="24"/>
      <c r="CT184" s="24"/>
      <c r="CU184" s="24"/>
      <c r="CV184" s="24"/>
      <c r="CW184" s="24"/>
      <c r="CX184" s="24"/>
      <c r="CY184" s="25"/>
    </row>
    <row r="185" spans="2:103" ht="15.4">
      <c r="E185" s="20"/>
      <c r="F185" s="20"/>
      <c r="J185" s="4"/>
      <c r="K185" s="9"/>
      <c r="L185" s="66"/>
      <c r="M185" s="66"/>
      <c r="N185" s="66"/>
      <c r="O185" s="66"/>
      <c r="P185" s="66"/>
      <c r="Q185" s="66"/>
      <c r="R185" s="66"/>
      <c r="S185" s="66"/>
      <c r="T185" s="66"/>
      <c r="U185" s="66"/>
      <c r="V185" s="66"/>
      <c r="W185" s="66"/>
      <c r="X185" s="66"/>
      <c r="Y185" s="66"/>
      <c r="Z185" s="66"/>
      <c r="AA185" s="66"/>
      <c r="AB185" s="66"/>
      <c r="AC185" s="66"/>
      <c r="AD185" s="66"/>
      <c r="AE185" s="66"/>
      <c r="AF185" s="66"/>
      <c r="AG185" s="66"/>
      <c r="AH185" s="66"/>
      <c r="AI185" s="66"/>
      <c r="AJ185" s="66"/>
      <c r="AK185" s="66"/>
      <c r="AL185" s="66"/>
      <c r="AM185" s="66"/>
      <c r="AN185" s="66"/>
      <c r="AO185" s="66"/>
      <c r="AP185" s="66"/>
      <c r="AQ185" s="66"/>
      <c r="AR185" s="66"/>
      <c r="AS185" s="66"/>
      <c r="AT185" s="66"/>
      <c r="AU185" s="66"/>
      <c r="AV185" s="66"/>
      <c r="AW185" s="66"/>
      <c r="AX185" s="66"/>
      <c r="AY185" s="66"/>
      <c r="AZ185" s="66"/>
      <c r="BA185" s="66"/>
      <c r="BB185" s="66"/>
      <c r="BC185" s="66"/>
      <c r="BD185" s="66"/>
      <c r="BE185" s="66"/>
      <c r="BF185" s="66"/>
      <c r="BG185" s="66"/>
      <c r="BH185" s="66"/>
      <c r="BI185" s="6"/>
      <c r="BJ185" s="6"/>
      <c r="BK185" s="6"/>
    </row>
    <row r="186" spans="2:103" ht="15.4">
      <c r="E186" s="4" t="s">
        <v>596</v>
      </c>
      <c r="G186" s="4" t="s">
        <v>91</v>
      </c>
      <c r="J186" s="4"/>
      <c r="K186" s="9"/>
      <c r="L186" s="22">
        <f>ModelInput!L174</f>
        <v>0.03</v>
      </c>
      <c r="M186" s="22">
        <f>ModelInput!M174</f>
        <v>0.03</v>
      </c>
      <c r="N186" s="22">
        <f>ModelInput!N174</f>
        <v>0.03</v>
      </c>
      <c r="O186" s="22">
        <f>ModelInput!O174</f>
        <v>0.03</v>
      </c>
      <c r="P186" s="22">
        <f>ModelInput!P174</f>
        <v>0.03</v>
      </c>
      <c r="Q186" s="22">
        <f>ModelInput!Q174</f>
        <v>0.03</v>
      </c>
      <c r="R186" s="22">
        <f>ModelInput!R174</f>
        <v>0.03</v>
      </c>
      <c r="S186" s="22">
        <f>ModelInput!S174</f>
        <v>0.03</v>
      </c>
      <c r="T186" s="22">
        <f>ModelInput!T174</f>
        <v>0.03</v>
      </c>
      <c r="U186" s="22">
        <f>ModelInput!U174</f>
        <v>0.03</v>
      </c>
      <c r="V186" s="22">
        <f>ModelInput!V174</f>
        <v>0.03</v>
      </c>
      <c r="W186" s="22">
        <f>ModelInput!W174</f>
        <v>0.03</v>
      </c>
      <c r="X186" s="22">
        <f>ModelInput!X174</f>
        <v>0.03</v>
      </c>
      <c r="Y186" s="22">
        <f>ModelInput!Y174</f>
        <v>0.03</v>
      </c>
      <c r="Z186" s="22">
        <f>ModelInput!Z174</f>
        <v>0.03</v>
      </c>
      <c r="AA186" s="22">
        <f>ModelInput!AA174</f>
        <v>0.03</v>
      </c>
      <c r="AB186" s="22">
        <f>ModelInput!AB174</f>
        <v>0.03</v>
      </c>
      <c r="AC186" s="22">
        <f>ModelInput!AC174</f>
        <v>0.03</v>
      </c>
      <c r="AD186" s="22">
        <f>ModelInput!AD174</f>
        <v>0.03</v>
      </c>
      <c r="AE186" s="22">
        <f>ModelInput!AE174</f>
        <v>0.03</v>
      </c>
      <c r="AF186" s="22">
        <f>ModelInput!AF174</f>
        <v>0.03</v>
      </c>
      <c r="AG186" s="22">
        <f>ModelInput!AG174</f>
        <v>0.03</v>
      </c>
      <c r="AH186" s="22">
        <f>ModelInput!AH174</f>
        <v>0.03</v>
      </c>
      <c r="AI186" s="22">
        <f>ModelInput!AI174</f>
        <v>0.03</v>
      </c>
      <c r="AJ186" s="22">
        <f>ModelInput!AJ174</f>
        <v>0.03</v>
      </c>
      <c r="AK186" s="22">
        <f>ModelInput!AK174</f>
        <v>0.03</v>
      </c>
      <c r="AL186" s="22">
        <f>ModelInput!AL174</f>
        <v>0.03</v>
      </c>
      <c r="AM186" s="22">
        <f>ModelInput!AM174</f>
        <v>0.03</v>
      </c>
      <c r="AN186" s="22">
        <f>ModelInput!AN174</f>
        <v>0.03</v>
      </c>
      <c r="AO186" s="22">
        <f>ModelInput!AO174</f>
        <v>0.03</v>
      </c>
      <c r="AP186" s="22">
        <f>ModelInput!AP174</f>
        <v>0.03</v>
      </c>
      <c r="AQ186" s="22">
        <f>ModelInput!AQ174</f>
        <v>0.03</v>
      </c>
      <c r="AR186" s="22">
        <f>ModelInput!AR174</f>
        <v>0.03</v>
      </c>
      <c r="AS186" s="22">
        <f>ModelInput!AS174</f>
        <v>0.03</v>
      </c>
      <c r="AT186" s="22">
        <f>ModelInput!AT174</f>
        <v>0.03</v>
      </c>
      <c r="AU186" s="22">
        <f>ModelInput!AU174</f>
        <v>0.03</v>
      </c>
      <c r="AV186" s="22">
        <f>ModelInput!AV174</f>
        <v>0.03</v>
      </c>
      <c r="AW186" s="22">
        <f>ModelInput!AW174</f>
        <v>0.03</v>
      </c>
      <c r="AX186" s="22">
        <f>ModelInput!AX174</f>
        <v>0.03</v>
      </c>
      <c r="AY186" s="22">
        <f>ModelInput!AY174</f>
        <v>0.03</v>
      </c>
      <c r="AZ186" s="22">
        <f>ModelInput!AZ174</f>
        <v>0.03</v>
      </c>
      <c r="BA186" s="22">
        <f>ModelInput!BA174</f>
        <v>0.03</v>
      </c>
      <c r="BB186" s="22">
        <f>ModelInput!BB174</f>
        <v>0.03</v>
      </c>
      <c r="BC186" s="22">
        <f>ModelInput!BC174</f>
        <v>0.03</v>
      </c>
      <c r="BD186" s="22">
        <f>ModelInput!BD174</f>
        <v>0.03</v>
      </c>
      <c r="BE186" s="22">
        <f>ModelInput!BE174</f>
        <v>0.03</v>
      </c>
      <c r="BF186" s="22">
        <f>ModelInput!BF174</f>
        <v>0.03</v>
      </c>
      <c r="BG186" s="22">
        <f>ModelInput!BG174</f>
        <v>0.03</v>
      </c>
      <c r="BH186" s="22">
        <f>ModelInput!BH174</f>
        <v>0.03</v>
      </c>
      <c r="BI186" s="6"/>
      <c r="BJ186" s="6"/>
      <c r="BK186" s="6"/>
    </row>
    <row r="187" spans="2:103" ht="15.4">
      <c r="J187" s="4"/>
      <c r="K187" s="9"/>
      <c r="L187" s="66"/>
      <c r="M187" s="66"/>
      <c r="N187" s="66"/>
      <c r="O187" s="66"/>
      <c r="P187" s="66"/>
      <c r="Q187" s="66"/>
      <c r="R187" s="66"/>
      <c r="S187" s="66"/>
      <c r="T187" s="66"/>
      <c r="U187" s="66"/>
      <c r="V187" s="66"/>
      <c r="W187" s="66"/>
      <c r="X187" s="66"/>
      <c r="Y187" s="66"/>
      <c r="Z187" s="66"/>
      <c r="AA187" s="66"/>
      <c r="AB187" s="66"/>
      <c r="AC187" s="66"/>
      <c r="AD187" s="66"/>
      <c r="AE187" s="66"/>
      <c r="AF187" s="66"/>
      <c r="AG187" s="66"/>
      <c r="AH187" s="66"/>
      <c r="AI187" s="66"/>
      <c r="AJ187" s="66"/>
      <c r="AK187" s="66"/>
      <c r="AL187" s="66"/>
      <c r="AM187" s="66"/>
      <c r="AN187" s="66"/>
      <c r="AO187" s="66"/>
      <c r="AP187" s="66"/>
      <c r="AQ187" s="66"/>
      <c r="AR187" s="66"/>
      <c r="AS187" s="66"/>
      <c r="AT187" s="66"/>
      <c r="AU187" s="66"/>
      <c r="AV187" s="66"/>
      <c r="AW187" s="66"/>
      <c r="AX187" s="66"/>
      <c r="AY187" s="66"/>
      <c r="AZ187" s="66"/>
      <c r="BA187" s="66"/>
      <c r="BB187" s="66"/>
      <c r="BC187" s="66"/>
      <c r="BD187" s="66"/>
      <c r="BE187" s="66"/>
      <c r="BF187" s="66"/>
      <c r="BG187" s="66"/>
      <c r="BH187" s="66"/>
      <c r="BI187" s="6"/>
      <c r="BJ187" s="6"/>
      <c r="BK187" s="6"/>
    </row>
    <row r="188" spans="2:103" ht="15.4">
      <c r="E188" s="108" t="s">
        <v>599</v>
      </c>
      <c r="F188" s="108"/>
      <c r="G188" s="4" t="s">
        <v>260</v>
      </c>
      <c r="J188" s="4"/>
      <c r="K188" s="9"/>
      <c r="L188" s="105">
        <f>ModelInput!L187</f>
        <v>0</v>
      </c>
      <c r="M188" s="105">
        <f>ModelInput!M187</f>
        <v>0</v>
      </c>
      <c r="N188" s="105">
        <f>ModelInput!N187</f>
        <v>0</v>
      </c>
      <c r="O188" s="105">
        <f>ModelInput!O187</f>
        <v>0</v>
      </c>
      <c r="P188" s="105">
        <f>ModelInput!P187</f>
        <v>0</v>
      </c>
      <c r="Q188" s="105">
        <f>ModelInput!Q187</f>
        <v>0</v>
      </c>
      <c r="R188" s="105">
        <f>ModelInput!R187</f>
        <v>0</v>
      </c>
      <c r="S188" s="105">
        <f>ModelInput!S187</f>
        <v>0</v>
      </c>
      <c r="T188" s="105">
        <f>ModelInput!T187</f>
        <v>0</v>
      </c>
      <c r="U188" s="105">
        <f>ModelInput!U187</f>
        <v>0</v>
      </c>
      <c r="V188" s="105">
        <f>ModelInput!V187</f>
        <v>0</v>
      </c>
      <c r="W188" s="105">
        <f>ModelInput!W187</f>
        <v>0</v>
      </c>
      <c r="X188" s="105">
        <f>ModelInput!X187</f>
        <v>0</v>
      </c>
      <c r="Y188" s="105">
        <f>ModelInput!Y187</f>
        <v>0</v>
      </c>
      <c r="Z188" s="105">
        <f>ModelInput!Z187</f>
        <v>0</v>
      </c>
      <c r="AA188" s="105">
        <f>ModelInput!AA187</f>
        <v>0</v>
      </c>
      <c r="AB188" s="105">
        <f>ModelInput!AB187</f>
        <v>0</v>
      </c>
      <c r="AC188" s="105">
        <f>ModelInput!AC187</f>
        <v>0</v>
      </c>
      <c r="AD188" s="105">
        <f>ModelInput!AD187</f>
        <v>0</v>
      </c>
      <c r="AE188" s="105">
        <f>ModelInput!AE187</f>
        <v>0</v>
      </c>
      <c r="AF188" s="105">
        <f>ModelInput!AF187</f>
        <v>0</v>
      </c>
      <c r="AG188" s="105">
        <f>ModelInput!AG187</f>
        <v>0</v>
      </c>
      <c r="AH188" s="105">
        <f>ModelInput!AH187</f>
        <v>0</v>
      </c>
      <c r="AI188" s="105">
        <f>ModelInput!AI187</f>
        <v>0</v>
      </c>
      <c r="AJ188" s="105">
        <f>ModelInput!AJ187</f>
        <v>0</v>
      </c>
      <c r="AK188" s="105">
        <f>ModelInput!AK187</f>
        <v>0</v>
      </c>
      <c r="AL188" s="105">
        <f>ModelInput!AL187</f>
        <v>0</v>
      </c>
      <c r="AM188" s="105">
        <f>ModelInput!AM187</f>
        <v>0</v>
      </c>
      <c r="AN188" s="105">
        <f>ModelInput!AN187</f>
        <v>0</v>
      </c>
      <c r="AO188" s="105">
        <f>ModelInput!AO187</f>
        <v>0</v>
      </c>
      <c r="AP188" s="105">
        <f>ModelInput!AP187</f>
        <v>0</v>
      </c>
      <c r="AQ188" s="105">
        <f>ModelInput!AQ187</f>
        <v>0</v>
      </c>
      <c r="AR188" s="105">
        <f>ModelInput!AR187</f>
        <v>0</v>
      </c>
      <c r="AS188" s="105">
        <f>ModelInput!AS187</f>
        <v>0</v>
      </c>
      <c r="AT188" s="105">
        <f>ModelInput!AT187</f>
        <v>0</v>
      </c>
      <c r="AU188" s="105">
        <f>ModelInput!AU187</f>
        <v>0</v>
      </c>
      <c r="AV188" s="105">
        <f>ModelInput!AV187</f>
        <v>0</v>
      </c>
      <c r="AW188" s="105">
        <f>ModelInput!AW187</f>
        <v>0</v>
      </c>
      <c r="AX188" s="105">
        <f>ModelInput!AX187</f>
        <v>0</v>
      </c>
      <c r="AY188" s="105">
        <f>ModelInput!AY187</f>
        <v>0</v>
      </c>
      <c r="AZ188" s="105">
        <f>ModelInput!AZ187</f>
        <v>0</v>
      </c>
      <c r="BA188" s="105">
        <f>ModelInput!BA187</f>
        <v>0</v>
      </c>
      <c r="BB188" s="105">
        <f>ModelInput!BB187</f>
        <v>0</v>
      </c>
      <c r="BC188" s="105">
        <f>ModelInput!BC187</f>
        <v>0</v>
      </c>
      <c r="BD188" s="105">
        <f>ModelInput!BD187</f>
        <v>0</v>
      </c>
      <c r="BE188" s="105">
        <f>ModelInput!BE187</f>
        <v>0</v>
      </c>
      <c r="BF188" s="105">
        <f>ModelInput!BF187</f>
        <v>0</v>
      </c>
      <c r="BG188" s="105">
        <f>ModelInput!BG187</f>
        <v>0</v>
      </c>
      <c r="BH188" s="105">
        <f>ModelInput!BH187</f>
        <v>0</v>
      </c>
      <c r="BI188" s="6"/>
      <c r="BJ188" s="6"/>
      <c r="BK188" s="6"/>
    </row>
    <row r="189" spans="2:103" ht="15.4">
      <c r="E189" s="108" t="s">
        <v>600</v>
      </c>
      <c r="F189" s="108"/>
      <c r="G189" s="4" t="s">
        <v>260</v>
      </c>
      <c r="J189" s="4"/>
      <c r="K189" s="9"/>
      <c r="L189" s="105">
        <f t="shared" ref="L189:AQ189" si="151">L150</f>
        <v>0</v>
      </c>
      <c r="M189" s="105">
        <f t="shared" si="151"/>
        <v>0</v>
      </c>
      <c r="N189" s="105">
        <f t="shared" si="151"/>
        <v>0</v>
      </c>
      <c r="O189" s="105">
        <f t="shared" si="151"/>
        <v>0</v>
      </c>
      <c r="P189" s="105">
        <f t="shared" si="151"/>
        <v>0</v>
      </c>
      <c r="Q189" s="105">
        <f t="shared" si="151"/>
        <v>0</v>
      </c>
      <c r="R189" s="105">
        <f t="shared" si="151"/>
        <v>0</v>
      </c>
      <c r="S189" s="105">
        <f t="shared" si="151"/>
        <v>0</v>
      </c>
      <c r="T189" s="105">
        <f t="shared" si="151"/>
        <v>0</v>
      </c>
      <c r="U189" s="105">
        <f t="shared" si="151"/>
        <v>0</v>
      </c>
      <c r="V189" s="105">
        <f t="shared" si="151"/>
        <v>0</v>
      </c>
      <c r="W189" s="105">
        <f t="shared" si="151"/>
        <v>0</v>
      </c>
      <c r="X189" s="105">
        <f t="shared" si="151"/>
        <v>0</v>
      </c>
      <c r="Y189" s="105">
        <f t="shared" si="151"/>
        <v>0</v>
      </c>
      <c r="Z189" s="105">
        <f t="shared" si="151"/>
        <v>0</v>
      </c>
      <c r="AA189" s="105">
        <f t="shared" si="151"/>
        <v>0</v>
      </c>
      <c r="AB189" s="105">
        <f t="shared" si="151"/>
        <v>0</v>
      </c>
      <c r="AC189" s="105">
        <f t="shared" si="151"/>
        <v>0</v>
      </c>
      <c r="AD189" s="105">
        <f t="shared" si="151"/>
        <v>0</v>
      </c>
      <c r="AE189" s="105">
        <f t="shared" si="151"/>
        <v>0</v>
      </c>
      <c r="AF189" s="105">
        <f t="shared" si="151"/>
        <v>0</v>
      </c>
      <c r="AG189" s="105">
        <f t="shared" si="151"/>
        <v>0</v>
      </c>
      <c r="AH189" s="105">
        <f t="shared" si="151"/>
        <v>0</v>
      </c>
      <c r="AI189" s="105">
        <f t="shared" si="151"/>
        <v>0</v>
      </c>
      <c r="AJ189" s="105">
        <f t="shared" si="151"/>
        <v>0</v>
      </c>
      <c r="AK189" s="105">
        <f t="shared" si="151"/>
        <v>0</v>
      </c>
      <c r="AL189" s="105">
        <f t="shared" si="151"/>
        <v>0</v>
      </c>
      <c r="AM189" s="105">
        <f t="shared" si="151"/>
        <v>0</v>
      </c>
      <c r="AN189" s="105">
        <f t="shared" si="151"/>
        <v>0</v>
      </c>
      <c r="AO189" s="105">
        <f t="shared" si="151"/>
        <v>0</v>
      </c>
      <c r="AP189" s="105">
        <f t="shared" si="151"/>
        <v>0</v>
      </c>
      <c r="AQ189" s="105">
        <f t="shared" si="151"/>
        <v>0</v>
      </c>
      <c r="AR189" s="105">
        <f t="shared" ref="AR189:BH189" si="152">AR150</f>
        <v>0</v>
      </c>
      <c r="AS189" s="105">
        <f t="shared" si="152"/>
        <v>0</v>
      </c>
      <c r="AT189" s="105">
        <f t="shared" si="152"/>
        <v>0</v>
      </c>
      <c r="AU189" s="105">
        <f t="shared" si="152"/>
        <v>0</v>
      </c>
      <c r="AV189" s="105">
        <f t="shared" si="152"/>
        <v>0</v>
      </c>
      <c r="AW189" s="105">
        <f t="shared" si="152"/>
        <v>0</v>
      </c>
      <c r="AX189" s="105">
        <f t="shared" si="152"/>
        <v>0</v>
      </c>
      <c r="AY189" s="105">
        <f t="shared" si="152"/>
        <v>0</v>
      </c>
      <c r="AZ189" s="105">
        <f t="shared" si="152"/>
        <v>0</v>
      </c>
      <c r="BA189" s="105">
        <f t="shared" si="152"/>
        <v>0</v>
      </c>
      <c r="BB189" s="105">
        <f t="shared" si="152"/>
        <v>0</v>
      </c>
      <c r="BC189" s="105">
        <f t="shared" si="152"/>
        <v>0</v>
      </c>
      <c r="BD189" s="105">
        <f t="shared" si="152"/>
        <v>0</v>
      </c>
      <c r="BE189" s="105">
        <f t="shared" si="152"/>
        <v>0</v>
      </c>
      <c r="BF189" s="105">
        <f t="shared" si="152"/>
        <v>0</v>
      </c>
      <c r="BG189" s="105">
        <f t="shared" si="152"/>
        <v>0</v>
      </c>
      <c r="BH189" s="105">
        <f t="shared" si="152"/>
        <v>0</v>
      </c>
      <c r="BI189" s="6"/>
      <c r="BJ189" s="6"/>
      <c r="BK189" s="6"/>
    </row>
    <row r="190" spans="2:103" ht="15.4">
      <c r="E190" s="108"/>
      <c r="F190" s="108"/>
      <c r="J190" s="4"/>
      <c r="K190" s="9"/>
      <c r="L190" s="105"/>
      <c r="M190" s="105"/>
      <c r="N190" s="105"/>
      <c r="O190" s="105"/>
      <c r="P190" s="105"/>
      <c r="Q190" s="105"/>
      <c r="R190" s="105"/>
      <c r="S190" s="105"/>
      <c r="T190" s="105"/>
      <c r="U190" s="105"/>
      <c r="V190" s="105"/>
      <c r="W190" s="105"/>
      <c r="X190" s="105"/>
      <c r="Y190" s="105"/>
      <c r="Z190" s="105"/>
      <c r="AA190" s="105"/>
      <c r="AB190" s="105"/>
      <c r="AC190" s="105"/>
      <c r="AD190" s="105"/>
      <c r="AE190" s="105"/>
      <c r="AF190" s="105"/>
      <c r="AG190" s="105"/>
      <c r="AH190" s="105"/>
      <c r="AI190" s="105"/>
      <c r="AJ190" s="105"/>
      <c r="AK190" s="105"/>
      <c r="AL190" s="105"/>
      <c r="AM190" s="105"/>
      <c r="AN190" s="105"/>
      <c r="AO190" s="105"/>
      <c r="AP190" s="105"/>
      <c r="AQ190" s="105"/>
      <c r="AR190" s="105"/>
      <c r="AS190" s="105"/>
      <c r="AT190" s="105"/>
      <c r="AU190" s="105"/>
      <c r="AV190" s="105"/>
      <c r="AW190" s="105"/>
      <c r="AX190" s="105"/>
      <c r="AY190" s="105"/>
      <c r="AZ190" s="105"/>
      <c r="BA190" s="105"/>
      <c r="BB190" s="105"/>
      <c r="BC190" s="105"/>
      <c r="BD190" s="105"/>
      <c r="BE190" s="105"/>
      <c r="BF190" s="105"/>
      <c r="BG190" s="105"/>
      <c r="BH190" s="105"/>
      <c r="BI190" s="6"/>
      <c r="BJ190" s="6"/>
      <c r="BK190" s="6"/>
    </row>
    <row r="191" spans="2:103" ht="15.4">
      <c r="E191" s="108" t="s">
        <v>608</v>
      </c>
      <c r="F191" s="108"/>
      <c r="G191" s="4" t="s">
        <v>260</v>
      </c>
      <c r="J191" s="4"/>
      <c r="K191" s="9"/>
      <c r="L191" s="105">
        <f>K194</f>
        <v>0</v>
      </c>
      <c r="M191" s="105">
        <f>L194</f>
        <v>0</v>
      </c>
      <c r="N191" s="105">
        <f t="shared" ref="N191:BH191" si="153">M194</f>
        <v>0</v>
      </c>
      <c r="O191" s="105">
        <f t="shared" si="153"/>
        <v>0</v>
      </c>
      <c r="P191" s="105">
        <f t="shared" ref="P191" si="154">O194</f>
        <v>0</v>
      </c>
      <c r="Q191" s="105">
        <f t="shared" ref="Q191" si="155">P194</f>
        <v>0</v>
      </c>
      <c r="R191" s="105">
        <f t="shared" si="153"/>
        <v>0</v>
      </c>
      <c r="S191" s="105">
        <f>R194</f>
        <v>0</v>
      </c>
      <c r="T191" s="105">
        <f>S194</f>
        <v>0</v>
      </c>
      <c r="U191" s="105">
        <f t="shared" si="153"/>
        <v>0</v>
      </c>
      <c r="V191" s="105">
        <f t="shared" si="153"/>
        <v>0</v>
      </c>
      <c r="W191" s="105">
        <f t="shared" si="153"/>
        <v>0</v>
      </c>
      <c r="X191" s="105">
        <f t="shared" si="153"/>
        <v>0</v>
      </c>
      <c r="Y191" s="105">
        <f t="shared" si="153"/>
        <v>0</v>
      </c>
      <c r="Z191" s="105">
        <f t="shared" si="153"/>
        <v>0</v>
      </c>
      <c r="AA191" s="105">
        <f t="shared" si="153"/>
        <v>0</v>
      </c>
      <c r="AB191" s="105">
        <f t="shared" si="153"/>
        <v>0</v>
      </c>
      <c r="AC191" s="105">
        <f t="shared" si="153"/>
        <v>0</v>
      </c>
      <c r="AD191" s="105">
        <f t="shared" si="153"/>
        <v>0</v>
      </c>
      <c r="AE191" s="105">
        <f t="shared" si="153"/>
        <v>0</v>
      </c>
      <c r="AF191" s="105">
        <f t="shared" si="153"/>
        <v>0</v>
      </c>
      <c r="AG191" s="105">
        <f t="shared" si="153"/>
        <v>0</v>
      </c>
      <c r="AH191" s="105">
        <f t="shared" si="153"/>
        <v>0</v>
      </c>
      <c r="AI191" s="105">
        <f t="shared" si="153"/>
        <v>0</v>
      </c>
      <c r="AJ191" s="105">
        <f t="shared" si="153"/>
        <v>0</v>
      </c>
      <c r="AK191" s="105">
        <f t="shared" si="153"/>
        <v>0</v>
      </c>
      <c r="AL191" s="105">
        <f t="shared" si="153"/>
        <v>0</v>
      </c>
      <c r="AM191" s="105">
        <f t="shared" si="153"/>
        <v>0</v>
      </c>
      <c r="AN191" s="105">
        <f t="shared" si="153"/>
        <v>0</v>
      </c>
      <c r="AO191" s="105">
        <f t="shared" si="153"/>
        <v>0</v>
      </c>
      <c r="AP191" s="105">
        <f t="shared" si="153"/>
        <v>0</v>
      </c>
      <c r="AQ191" s="105">
        <f t="shared" si="153"/>
        <v>0</v>
      </c>
      <c r="AR191" s="105">
        <f t="shared" si="153"/>
        <v>0</v>
      </c>
      <c r="AS191" s="105">
        <f t="shared" si="153"/>
        <v>0</v>
      </c>
      <c r="AT191" s="105">
        <f t="shared" si="153"/>
        <v>0</v>
      </c>
      <c r="AU191" s="105">
        <f t="shared" si="153"/>
        <v>0</v>
      </c>
      <c r="AV191" s="105">
        <f t="shared" si="153"/>
        <v>0</v>
      </c>
      <c r="AW191" s="105">
        <f t="shared" si="153"/>
        <v>0</v>
      </c>
      <c r="AX191" s="105">
        <f t="shared" si="153"/>
        <v>0</v>
      </c>
      <c r="AY191" s="105">
        <f t="shared" si="153"/>
        <v>0</v>
      </c>
      <c r="AZ191" s="105">
        <f t="shared" si="153"/>
        <v>0</v>
      </c>
      <c r="BA191" s="105">
        <f t="shared" si="153"/>
        <v>0</v>
      </c>
      <c r="BB191" s="105">
        <f t="shared" si="153"/>
        <v>0</v>
      </c>
      <c r="BC191" s="105">
        <f t="shared" si="153"/>
        <v>0</v>
      </c>
      <c r="BD191" s="105">
        <f t="shared" si="153"/>
        <v>0</v>
      </c>
      <c r="BE191" s="105">
        <f t="shared" si="153"/>
        <v>0</v>
      </c>
      <c r="BF191" s="105">
        <f t="shared" si="153"/>
        <v>0</v>
      </c>
      <c r="BG191" s="105">
        <f t="shared" si="153"/>
        <v>0</v>
      </c>
      <c r="BH191" s="105">
        <f t="shared" si="153"/>
        <v>0</v>
      </c>
      <c r="BI191" s="6"/>
      <c r="BJ191" s="6"/>
      <c r="BK191" s="6"/>
    </row>
    <row r="192" spans="2:103" ht="15.4">
      <c r="E192" s="108" t="s">
        <v>609</v>
      </c>
      <c r="F192" s="108"/>
      <c r="G192" s="4" t="s">
        <v>260</v>
      </c>
      <c r="J192" s="4"/>
      <c r="K192" s="9"/>
      <c r="L192" s="105">
        <f>-L189/(ROUNDDOWN(1/L186,0))</f>
        <v>0</v>
      </c>
      <c r="M192" s="105">
        <f>-M189/(ROUNDDOWN(1/M186,0))</f>
        <v>0</v>
      </c>
      <c r="N192" s="105">
        <f t="shared" ref="N192:AQ192" si="156">-N189/(ROUNDDOWN(1/N186,0))</f>
        <v>0</v>
      </c>
      <c r="O192" s="105">
        <f>-O189/(ROUNDDOWN(1/O186,0))</f>
        <v>0</v>
      </c>
      <c r="P192" s="105">
        <f t="shared" ref="P192:Q192" si="157">-P189/(ROUNDDOWN(1/P186,0))</f>
        <v>0</v>
      </c>
      <c r="Q192" s="105">
        <f t="shared" si="157"/>
        <v>0</v>
      </c>
      <c r="R192" s="105">
        <f t="shared" si="156"/>
        <v>0</v>
      </c>
      <c r="S192" s="105">
        <f>-S189/(ROUNDDOWN(1/S186,0))</f>
        <v>0</v>
      </c>
      <c r="T192" s="105">
        <f t="shared" ref="T192" si="158">-T189/(ROUNDDOWN(1/T186,0))</f>
        <v>0</v>
      </c>
      <c r="U192" s="105">
        <f t="shared" si="156"/>
        <v>0</v>
      </c>
      <c r="V192" s="105">
        <f t="shared" si="156"/>
        <v>0</v>
      </c>
      <c r="W192" s="105">
        <f t="shared" si="156"/>
        <v>0</v>
      </c>
      <c r="X192" s="105">
        <f t="shared" si="156"/>
        <v>0</v>
      </c>
      <c r="Y192" s="105">
        <f t="shared" si="156"/>
        <v>0</v>
      </c>
      <c r="Z192" s="105">
        <f t="shared" si="156"/>
        <v>0</v>
      </c>
      <c r="AA192" s="105">
        <f t="shared" si="156"/>
        <v>0</v>
      </c>
      <c r="AB192" s="105">
        <f t="shared" si="156"/>
        <v>0</v>
      </c>
      <c r="AC192" s="105">
        <f t="shared" si="156"/>
        <v>0</v>
      </c>
      <c r="AD192" s="105">
        <f t="shared" si="156"/>
        <v>0</v>
      </c>
      <c r="AE192" s="105">
        <f t="shared" si="156"/>
        <v>0</v>
      </c>
      <c r="AF192" s="105">
        <f t="shared" si="156"/>
        <v>0</v>
      </c>
      <c r="AG192" s="105">
        <f t="shared" si="156"/>
        <v>0</v>
      </c>
      <c r="AH192" s="105">
        <f t="shared" si="156"/>
        <v>0</v>
      </c>
      <c r="AI192" s="105">
        <f t="shared" si="156"/>
        <v>0</v>
      </c>
      <c r="AJ192" s="105">
        <f>-AJ189/(ROUNDDOWN(1/AJ186,0))</f>
        <v>0</v>
      </c>
      <c r="AK192" s="105">
        <f>-AK189/(ROUNDDOWN(1/AK186,0))</f>
        <v>0</v>
      </c>
      <c r="AL192" s="105">
        <f t="shared" si="156"/>
        <v>0</v>
      </c>
      <c r="AM192" s="105">
        <f t="shared" si="156"/>
        <v>0</v>
      </c>
      <c r="AN192" s="105">
        <f t="shared" si="156"/>
        <v>0</v>
      </c>
      <c r="AO192" s="105">
        <f t="shared" si="156"/>
        <v>0</v>
      </c>
      <c r="AP192" s="105">
        <f t="shared" si="156"/>
        <v>0</v>
      </c>
      <c r="AQ192" s="105">
        <f t="shared" si="156"/>
        <v>0</v>
      </c>
      <c r="AR192" s="105">
        <f t="shared" ref="AR192:BH192" si="159">-AR189/(ROUNDDOWN(1/AR186,0))</f>
        <v>0</v>
      </c>
      <c r="AS192" s="105">
        <f t="shared" si="159"/>
        <v>0</v>
      </c>
      <c r="AT192" s="105">
        <f t="shared" si="159"/>
        <v>0</v>
      </c>
      <c r="AU192" s="105">
        <f t="shared" si="159"/>
        <v>0</v>
      </c>
      <c r="AV192" s="105">
        <f t="shared" si="159"/>
        <v>0</v>
      </c>
      <c r="AW192" s="105">
        <f t="shared" si="159"/>
        <v>0</v>
      </c>
      <c r="AX192" s="105">
        <f t="shared" si="159"/>
        <v>0</v>
      </c>
      <c r="AY192" s="105">
        <f t="shared" si="159"/>
        <v>0</v>
      </c>
      <c r="AZ192" s="105">
        <f t="shared" si="159"/>
        <v>0</v>
      </c>
      <c r="BA192" s="105">
        <f t="shared" si="159"/>
        <v>0</v>
      </c>
      <c r="BB192" s="105">
        <f t="shared" si="159"/>
        <v>0</v>
      </c>
      <c r="BC192" s="105">
        <f t="shared" si="159"/>
        <v>0</v>
      </c>
      <c r="BD192" s="105">
        <f t="shared" si="159"/>
        <v>0</v>
      </c>
      <c r="BE192" s="105">
        <f t="shared" si="159"/>
        <v>0</v>
      </c>
      <c r="BF192" s="105">
        <f t="shared" si="159"/>
        <v>0</v>
      </c>
      <c r="BG192" s="105">
        <f t="shared" si="159"/>
        <v>0</v>
      </c>
      <c r="BH192" s="105">
        <f t="shared" si="159"/>
        <v>0</v>
      </c>
      <c r="BI192" s="6"/>
      <c r="BJ192" s="6"/>
      <c r="BK192" s="6"/>
    </row>
    <row r="193" spans="2:103" ht="15.4">
      <c r="E193" s="108" t="s">
        <v>610</v>
      </c>
      <c r="F193" s="108"/>
      <c r="G193" s="4" t="s">
        <v>260</v>
      </c>
      <c r="J193" s="4"/>
      <c r="K193" s="9"/>
      <c r="L193" s="105" cm="1">
        <f t="array" ref="L193">IF(L16&lt;=ROUNDDOWN(1/L186,0),0,-INDEX($L$192:L192,,L16-ROUNDDOWN(1/L186,0)))</f>
        <v>0</v>
      </c>
      <c r="M193" s="105" cm="1">
        <f t="array" ref="M193">IF(M16&lt;=ROUNDDOWN(1/M186,0),0,-INDEX($L$192:M192,,M16-ROUNDDOWN(1/M186,0)))</f>
        <v>0</v>
      </c>
      <c r="N193" s="105" cm="1">
        <f t="array" ref="N193">IF(N16&lt;=ROUNDDOWN(1/N186,0),0,-INDEX($L$192:N192,,N16-ROUNDDOWN(1/N186,0)))</f>
        <v>0</v>
      </c>
      <c r="O193" s="105" cm="1">
        <f t="array" ref="O193">IF(O16&lt;=ROUNDDOWN(1/O186,0),0,-INDEX($L$192:O192,,O16-ROUNDDOWN(1/O186,0)))</f>
        <v>0</v>
      </c>
      <c r="P193" s="105" cm="1">
        <f t="array" ref="P193">IF(P16&lt;=ROUNDDOWN(1/P186,0),0,-INDEX($L$192:P192,,P16-ROUNDDOWN(1/P186,0)))</f>
        <v>0</v>
      </c>
      <c r="Q193" s="105" cm="1">
        <f t="array" ref="Q193">IF(Q16&lt;=ROUNDDOWN(1/Q186,0),0,-INDEX($L$192:Q192,,Q16-ROUNDDOWN(1/Q186,0)))</f>
        <v>0</v>
      </c>
      <c r="R193" s="105" cm="1">
        <f t="array" ref="R193">IF(R16&lt;=ROUNDDOWN(1/R186,0),0,-INDEX($L$192:R192,,R16-ROUNDDOWN(1/R186,0)))</f>
        <v>0</v>
      </c>
      <c r="S193" s="105" cm="1">
        <f t="array" ref="S193">IF(S16&lt;=ROUNDDOWN(1/S186,0),0,-INDEX($L$192:S192,,S16-ROUNDDOWN(1/S186,0)))</f>
        <v>0</v>
      </c>
      <c r="T193" s="105" cm="1">
        <f t="array" ref="T193">IF(T16&lt;=ROUNDDOWN(1/T186,0),0,-INDEX($L$192:T192,,T16-ROUNDDOWN(1/T186,0)))</f>
        <v>0</v>
      </c>
      <c r="U193" s="105" cm="1">
        <f t="array" ref="U193">IF(U16&lt;=ROUNDDOWN(1/U186,0),0,-INDEX($L$192:U192,,U16-ROUNDDOWN(1/U186,0)))</f>
        <v>0</v>
      </c>
      <c r="V193" s="105" cm="1">
        <f t="array" ref="V193">IF(V16&lt;=ROUNDDOWN(1/V186,0),0,-INDEX($L$192:V192,,V16-ROUNDDOWN(1/V186,0)))</f>
        <v>0</v>
      </c>
      <c r="W193" s="105" cm="1">
        <f t="array" ref="W193">IF(W16&lt;=ROUNDDOWN(1/W186,0),0,-INDEX($L$192:W192,,W16-ROUNDDOWN(1/W186,0)))</f>
        <v>0</v>
      </c>
      <c r="X193" s="105" cm="1">
        <f t="array" ref="X193">IF(X16&lt;=ROUNDDOWN(1/X186,0),0,-INDEX($L$192:X192,,X16-ROUNDDOWN(1/X186,0)))</f>
        <v>0</v>
      </c>
      <c r="Y193" s="105" cm="1">
        <f t="array" ref="Y193">IF(Y16&lt;=ROUNDDOWN(1/Y186,0),0,-INDEX($L$192:Y192,,Y16-ROUNDDOWN(1/Y186,0)))</f>
        <v>0</v>
      </c>
      <c r="Z193" s="105" cm="1">
        <f t="array" ref="Z193">IF(Z16&lt;=ROUNDDOWN(1/Z186,0),0,-INDEX($L$192:Z192,,Z16-ROUNDDOWN(1/Z186,0)))</f>
        <v>0</v>
      </c>
      <c r="AA193" s="105" cm="1">
        <f t="array" ref="AA193">IF(AA16&lt;=ROUNDDOWN(1/AA186,0),0,-INDEX($L$192:AA192,,AA16-ROUNDDOWN(1/AA186,0)))</f>
        <v>0</v>
      </c>
      <c r="AB193" s="105" cm="1">
        <f t="array" ref="AB193">IF(AB16&lt;=ROUNDDOWN(1/AB186,0),0,-INDEX($L$192:AB192,,AB16-ROUNDDOWN(1/AB186,0)))</f>
        <v>0</v>
      </c>
      <c r="AC193" s="105" cm="1">
        <f t="array" ref="AC193">IF(AC16&lt;=ROUNDDOWN(1/AC186,0),0,-INDEX($L$192:AC192,,AC16-ROUNDDOWN(1/AC186,0)))</f>
        <v>0</v>
      </c>
      <c r="AD193" s="105" cm="1">
        <f t="array" ref="AD193">IF(AD16&lt;=ROUNDDOWN(1/AD186,0),0,-INDEX($L$192:AD192,,AD16-ROUNDDOWN(1/AD186,0)))</f>
        <v>0</v>
      </c>
      <c r="AE193" s="105" cm="1">
        <f t="array" ref="AE193">IF(AE16&lt;=ROUNDDOWN(1/AE186,0),0,-INDEX($L$192:AE192,,AE16-ROUNDDOWN(1/AE186,0)))</f>
        <v>0</v>
      </c>
      <c r="AF193" s="105" cm="1">
        <f t="array" ref="AF193">IF(AF16&lt;=ROUNDDOWN(1/AF186,0),0,-INDEX($L$192:AF192,,AF16-ROUNDDOWN(1/AF186,0)))</f>
        <v>0</v>
      </c>
      <c r="AG193" s="105" cm="1">
        <f t="array" ref="AG193">IF(AG16&lt;=ROUNDDOWN(1/AG186,0),0,-INDEX($L$192:AG192,,AG16-ROUNDDOWN(1/AG186,0)))</f>
        <v>0</v>
      </c>
      <c r="AH193" s="105" cm="1">
        <f t="array" ref="AH193">IF(AH16&lt;=ROUNDDOWN(1/AH186,0),0,-INDEX($L$192:AH192,,AH16-ROUNDDOWN(1/AH186,0)))</f>
        <v>0</v>
      </c>
      <c r="AI193" s="105" cm="1">
        <f t="array" ref="AI193">IF(AI16&lt;=ROUNDDOWN(1/AI186,0),0,-INDEX($L$192:AI192,,AI16-ROUNDDOWN(1/AI186,0)))</f>
        <v>0</v>
      </c>
      <c r="AJ193" s="105" cm="1">
        <f t="array" ref="AJ193">IF(AJ16&lt;=ROUNDDOWN(1/AJ186,0),0,-INDEX($L$192:AJ192,,AJ16-ROUNDDOWN(1/AJ186,0)))</f>
        <v>0</v>
      </c>
      <c r="AK193" s="105" cm="1">
        <f t="array" ref="AK193">IF(AK16&lt;=ROUNDDOWN(1/AK186,0),0,-INDEX($L$192:AK192,,AK16-ROUNDDOWN(1/AK186,0)))</f>
        <v>0</v>
      </c>
      <c r="AL193" s="105" cm="1">
        <f t="array" ref="AL193">IF(AL16&lt;=ROUNDDOWN(1/AL186,0),0,-INDEX($L$192:AL192,,AL16-ROUNDDOWN(1/AL186,0)))</f>
        <v>0</v>
      </c>
      <c r="AM193" s="105" cm="1">
        <f t="array" ref="AM193">IF(AM16&lt;=ROUNDDOWN(1/AM186,0),0,-INDEX($L$192:AM192,,AM16-ROUNDDOWN(1/AM186,0)))</f>
        <v>0</v>
      </c>
      <c r="AN193" s="105" cm="1">
        <f t="array" ref="AN193">IF(AN16&lt;=ROUNDDOWN(1/AN186,0),0,-INDEX($L$192:AN192,,AN16-ROUNDDOWN(1/AN186,0)))</f>
        <v>0</v>
      </c>
      <c r="AO193" s="105" cm="1">
        <f t="array" ref="AO193">IF(AO16&lt;=ROUNDDOWN(1/AO186,0),0,-INDEX($L$192:AO192,,AO16-ROUNDDOWN(1/AO186,0)))</f>
        <v>0</v>
      </c>
      <c r="AP193" s="105" cm="1">
        <f t="array" ref="AP193">IF(AP16&lt;=ROUNDDOWN(1/AP186,0),0,-INDEX($L$192:AP192,,AP16-ROUNDDOWN(1/AP186,0)))</f>
        <v>0</v>
      </c>
      <c r="AQ193" s="105" cm="1">
        <f t="array" ref="AQ193">IF(AQ16&lt;=ROUNDDOWN(1/AQ186,0),0,-INDEX($L$192:AQ192,,AQ16-ROUNDDOWN(1/AQ186,0)))</f>
        <v>0</v>
      </c>
      <c r="AR193" s="105" cm="1">
        <f t="array" ref="AR193">IF(AR16&lt;=ROUNDDOWN(1/AR186,0),0,-INDEX($L$192:AR192,,AR16-ROUNDDOWN(1/AR186,0)))</f>
        <v>0</v>
      </c>
      <c r="AS193" s="105" cm="1">
        <f t="array" ref="AS193">IF(AS16&lt;=ROUNDDOWN(1/AS186,0),0,-INDEX($L$192:AS192,,AS16-ROUNDDOWN(1/AS186,0)))</f>
        <v>0</v>
      </c>
      <c r="AT193" s="105" cm="1">
        <f t="array" ref="AT193">IF(AT16&lt;=ROUNDDOWN(1/AT186,0),0,-INDEX($L$192:AT192,,AT16-ROUNDDOWN(1/AT186,0)))</f>
        <v>0</v>
      </c>
      <c r="AU193" s="105" cm="1">
        <f t="array" ref="AU193">IF(AU16&lt;=ROUNDDOWN(1/AU186,0),0,-INDEX($L$192:AU192,,AU16-ROUNDDOWN(1/AU186,0)))</f>
        <v>0</v>
      </c>
      <c r="AV193" s="105" cm="1">
        <f t="array" ref="AV193">IF(AV16&lt;=ROUNDDOWN(1/AV186,0),0,-INDEX($L$192:AV192,,AV16-ROUNDDOWN(1/AV186,0)))</f>
        <v>0</v>
      </c>
      <c r="AW193" s="105" cm="1">
        <f t="array" ref="AW193">IF(AW16&lt;=ROUNDDOWN(1/AW186,0),0,-INDEX($L$192:AW192,,AW16-ROUNDDOWN(1/AW186,0)))</f>
        <v>0</v>
      </c>
      <c r="AX193" s="105" cm="1">
        <f t="array" ref="AX193">IF(AX16&lt;=ROUNDDOWN(1/AX186,0),0,-INDEX($L$192:AX192,,AX16-ROUNDDOWN(1/AX186,0)))</f>
        <v>0</v>
      </c>
      <c r="AY193" s="105" cm="1">
        <f t="array" ref="AY193">IF(AY16&lt;=ROUNDDOWN(1/AY186,0),0,-INDEX($L$192:AY192,,AY16-ROUNDDOWN(1/AY186,0)))</f>
        <v>0</v>
      </c>
      <c r="AZ193" s="105" cm="1">
        <f t="array" ref="AZ193">IF(AZ16&lt;=ROUNDDOWN(1/AZ186,0),0,-INDEX($L$192:AZ192,,AZ16-ROUNDDOWN(1/AZ186,0)))</f>
        <v>0</v>
      </c>
      <c r="BA193" s="105" cm="1">
        <f t="array" ref="BA193">IF(BA16&lt;=ROUNDDOWN(1/BA186,0),0,-INDEX($L$192:BA192,,BA16-ROUNDDOWN(1/BA186,0)))</f>
        <v>0</v>
      </c>
      <c r="BB193" s="105" cm="1">
        <f t="array" ref="BB193">IF(BB16&lt;=ROUNDDOWN(1/BB186,0),0,-INDEX($L$192:BB192,,BB16-ROUNDDOWN(1/BB186,0)))</f>
        <v>0</v>
      </c>
      <c r="BC193" s="105" cm="1">
        <f t="array" ref="BC193">IF(BC16&lt;=ROUNDDOWN(1/BC186,0),0,-INDEX($L$192:BC192,,BC16-ROUNDDOWN(1/BC186,0)))</f>
        <v>0</v>
      </c>
      <c r="BD193" s="105" cm="1">
        <f t="array" ref="BD193">IF(BD16&lt;=ROUNDDOWN(1/BD186,0),0,-INDEX($L$192:BD192,,BD16-ROUNDDOWN(1/BD186,0)))</f>
        <v>0</v>
      </c>
      <c r="BE193" s="105" cm="1">
        <f t="array" ref="BE193">IF(BE16&lt;=ROUNDDOWN(1/BE186,0),0,-INDEX($L$192:BE192,,BE16-ROUNDDOWN(1/BE186,0)))</f>
        <v>0</v>
      </c>
      <c r="BF193" s="105" cm="1">
        <f t="array" ref="BF193">IF(BF16&lt;=ROUNDDOWN(1/BF186,0),0,-INDEX($L$192:BF192,,BF16-ROUNDDOWN(1/BF186,0)))</f>
        <v>0</v>
      </c>
      <c r="BG193" s="105" cm="1">
        <f t="array" ref="BG193">IF(BG16&lt;=ROUNDDOWN(1/BG186,0),0,-INDEX($L$192:BG192,,BG16-ROUNDDOWN(1/BG186,0)))</f>
        <v>0</v>
      </c>
      <c r="BH193" s="105" cm="1">
        <f t="array" ref="BH193">IF(BH16&lt;=ROUNDDOWN(1/BH186,0),0,-INDEX($L$192:BH192,,BH16-ROUNDDOWN(1/BH186,0)))</f>
        <v>0</v>
      </c>
      <c r="BI193" s="6"/>
      <c r="BJ193" s="6"/>
      <c r="BK193" s="6"/>
    </row>
    <row r="194" spans="2:103" ht="15.4">
      <c r="E194" s="108" t="s">
        <v>611</v>
      </c>
      <c r="F194" s="108"/>
      <c r="G194" s="4" t="s">
        <v>260</v>
      </c>
      <c r="J194" s="4"/>
      <c r="K194" s="9"/>
      <c r="L194" s="212">
        <f>SUM(L191:L193)</f>
        <v>0</v>
      </c>
      <c r="M194" s="212">
        <f>SUM(M191:M193)</f>
        <v>0</v>
      </c>
      <c r="N194" s="212">
        <f t="shared" ref="N194:BH194" si="160">SUM(N191:N193)</f>
        <v>0</v>
      </c>
      <c r="O194" s="212">
        <f>SUM(O191:O193)</f>
        <v>0</v>
      </c>
      <c r="P194" s="212">
        <f>SUM(P191:P193)</f>
        <v>0</v>
      </c>
      <c r="Q194" s="212">
        <f t="shared" ref="Q194" si="161">SUM(Q191:Q193)</f>
        <v>0</v>
      </c>
      <c r="R194" s="212">
        <f t="shared" si="160"/>
        <v>0</v>
      </c>
      <c r="S194" s="212">
        <f t="shared" si="160"/>
        <v>0</v>
      </c>
      <c r="T194" s="212">
        <f t="shared" ref="T194" si="162">SUM(T191:T193)</f>
        <v>0</v>
      </c>
      <c r="U194" s="212">
        <f t="shared" si="160"/>
        <v>0</v>
      </c>
      <c r="V194" s="212">
        <f t="shared" si="160"/>
        <v>0</v>
      </c>
      <c r="W194" s="212">
        <f t="shared" si="160"/>
        <v>0</v>
      </c>
      <c r="X194" s="212">
        <f t="shared" si="160"/>
        <v>0</v>
      </c>
      <c r="Y194" s="212">
        <f t="shared" si="160"/>
        <v>0</v>
      </c>
      <c r="Z194" s="212">
        <f t="shared" si="160"/>
        <v>0</v>
      </c>
      <c r="AA194" s="212">
        <f>SUM(AA191:AA193)</f>
        <v>0</v>
      </c>
      <c r="AB194" s="212">
        <f t="shared" si="160"/>
        <v>0</v>
      </c>
      <c r="AC194" s="212">
        <f t="shared" si="160"/>
        <v>0</v>
      </c>
      <c r="AD194" s="212">
        <f t="shared" si="160"/>
        <v>0</v>
      </c>
      <c r="AE194" s="212">
        <f t="shared" si="160"/>
        <v>0</v>
      </c>
      <c r="AF194" s="212">
        <f t="shared" si="160"/>
        <v>0</v>
      </c>
      <c r="AG194" s="212">
        <f t="shared" si="160"/>
        <v>0</v>
      </c>
      <c r="AH194" s="212">
        <f t="shared" si="160"/>
        <v>0</v>
      </c>
      <c r="AI194" s="212">
        <f t="shared" si="160"/>
        <v>0</v>
      </c>
      <c r="AJ194" s="212">
        <f t="shared" si="160"/>
        <v>0</v>
      </c>
      <c r="AK194" s="212">
        <f t="shared" si="160"/>
        <v>0</v>
      </c>
      <c r="AL194" s="212">
        <f t="shared" si="160"/>
        <v>0</v>
      </c>
      <c r="AM194" s="212">
        <f t="shared" si="160"/>
        <v>0</v>
      </c>
      <c r="AN194" s="212">
        <f t="shared" si="160"/>
        <v>0</v>
      </c>
      <c r="AO194" s="212">
        <f t="shared" si="160"/>
        <v>0</v>
      </c>
      <c r="AP194" s="212">
        <f t="shared" si="160"/>
        <v>0</v>
      </c>
      <c r="AQ194" s="212">
        <f t="shared" si="160"/>
        <v>0</v>
      </c>
      <c r="AR194" s="212">
        <f t="shared" si="160"/>
        <v>0</v>
      </c>
      <c r="AS194" s="212">
        <f t="shared" si="160"/>
        <v>0</v>
      </c>
      <c r="AT194" s="212">
        <f t="shared" si="160"/>
        <v>0</v>
      </c>
      <c r="AU194" s="212">
        <f t="shared" si="160"/>
        <v>0</v>
      </c>
      <c r="AV194" s="212">
        <f t="shared" si="160"/>
        <v>0</v>
      </c>
      <c r="AW194" s="212">
        <f t="shared" si="160"/>
        <v>0</v>
      </c>
      <c r="AX194" s="212">
        <f t="shared" si="160"/>
        <v>0</v>
      </c>
      <c r="AY194" s="212">
        <f t="shared" si="160"/>
        <v>0</v>
      </c>
      <c r="AZ194" s="212">
        <f t="shared" si="160"/>
        <v>0</v>
      </c>
      <c r="BA194" s="212">
        <f t="shared" si="160"/>
        <v>0</v>
      </c>
      <c r="BB194" s="212">
        <f t="shared" si="160"/>
        <v>0</v>
      </c>
      <c r="BC194" s="212">
        <f t="shared" si="160"/>
        <v>0</v>
      </c>
      <c r="BD194" s="212">
        <f t="shared" si="160"/>
        <v>0</v>
      </c>
      <c r="BE194" s="212">
        <f t="shared" si="160"/>
        <v>0</v>
      </c>
      <c r="BF194" s="212">
        <f>SUM(BF191:BF193)</f>
        <v>0</v>
      </c>
      <c r="BG194" s="212">
        <f t="shared" si="160"/>
        <v>0</v>
      </c>
      <c r="BH194" s="212">
        <f t="shared" si="160"/>
        <v>0</v>
      </c>
      <c r="BI194" s="6"/>
      <c r="BJ194" s="6"/>
      <c r="BK194" s="6"/>
    </row>
    <row r="195" spans="2:103" ht="15.4">
      <c r="E195" s="108"/>
      <c r="F195" s="108"/>
      <c r="J195" s="4"/>
      <c r="K195" s="9"/>
      <c r="L195" s="105"/>
      <c r="M195" s="105"/>
      <c r="N195" s="105"/>
      <c r="O195" s="105"/>
      <c r="P195" s="105"/>
      <c r="Q195" s="105"/>
      <c r="R195" s="105"/>
      <c r="S195" s="105"/>
      <c r="T195" s="105"/>
      <c r="U195" s="105"/>
      <c r="V195" s="105"/>
      <c r="W195" s="105"/>
      <c r="X195" s="105"/>
      <c r="Y195" s="105"/>
      <c r="Z195" s="105"/>
      <c r="AA195" s="105"/>
      <c r="AB195" s="105"/>
      <c r="AC195" s="105"/>
      <c r="AD195" s="105"/>
      <c r="AE195" s="105"/>
      <c r="AF195" s="105"/>
      <c r="AG195" s="105"/>
      <c r="AH195" s="105"/>
      <c r="AI195" s="105"/>
      <c r="AJ195" s="105"/>
      <c r="AK195" s="105"/>
      <c r="AL195" s="105"/>
      <c r="AM195" s="105"/>
      <c r="AN195" s="105"/>
      <c r="AO195" s="105"/>
      <c r="AP195" s="105"/>
      <c r="AQ195" s="105"/>
      <c r="AR195" s="105"/>
      <c r="AS195" s="105"/>
      <c r="AT195" s="105"/>
      <c r="AU195" s="105"/>
      <c r="AV195" s="105"/>
      <c r="AW195" s="105"/>
      <c r="AX195" s="105"/>
      <c r="AY195" s="105"/>
      <c r="AZ195" s="105"/>
      <c r="BA195" s="105"/>
      <c r="BB195" s="105"/>
      <c r="BC195" s="105"/>
      <c r="BD195" s="105"/>
      <c r="BE195" s="105"/>
      <c r="BF195" s="105"/>
      <c r="BG195" s="105"/>
      <c r="BH195" s="105"/>
      <c r="BI195" s="6"/>
      <c r="BJ195" s="6"/>
      <c r="BK195" s="6"/>
    </row>
    <row r="196" spans="2:103" ht="15.4">
      <c r="E196" s="88" t="s">
        <v>598</v>
      </c>
      <c r="F196" s="88"/>
      <c r="G196" s="4" t="s">
        <v>260</v>
      </c>
      <c r="J196" s="4"/>
      <c r="K196" s="9"/>
      <c r="L196" s="109"/>
      <c r="M196" s="28">
        <f>L200</f>
        <v>0</v>
      </c>
      <c r="N196" s="28">
        <f>M200</f>
        <v>0</v>
      </c>
      <c r="O196" s="28">
        <f>N200</f>
        <v>0</v>
      </c>
      <c r="P196" s="28">
        <f t="shared" ref="P196" si="163">O200</f>
        <v>0</v>
      </c>
      <c r="Q196" s="28">
        <f t="shared" ref="Q196" si="164">P200</f>
        <v>0</v>
      </c>
      <c r="R196" s="28">
        <f t="shared" ref="R196:BH196" si="165">Q200</f>
        <v>0</v>
      </c>
      <c r="S196" s="28">
        <f t="shared" si="165"/>
        <v>0</v>
      </c>
      <c r="T196" s="28">
        <f t="shared" si="165"/>
        <v>0</v>
      </c>
      <c r="U196" s="28">
        <f t="shared" si="165"/>
        <v>0</v>
      </c>
      <c r="V196" s="28">
        <f t="shared" si="165"/>
        <v>0</v>
      </c>
      <c r="W196" s="28">
        <f t="shared" si="165"/>
        <v>0</v>
      </c>
      <c r="X196" s="28">
        <f t="shared" si="165"/>
        <v>0</v>
      </c>
      <c r="Y196" s="28">
        <f t="shared" si="165"/>
        <v>0</v>
      </c>
      <c r="Z196" s="28">
        <f t="shared" si="165"/>
        <v>0</v>
      </c>
      <c r="AA196" s="28">
        <f t="shared" si="165"/>
        <v>0</v>
      </c>
      <c r="AB196" s="28">
        <f t="shared" si="165"/>
        <v>0</v>
      </c>
      <c r="AC196" s="28">
        <f t="shared" si="165"/>
        <v>0</v>
      </c>
      <c r="AD196" s="28">
        <f t="shared" si="165"/>
        <v>0</v>
      </c>
      <c r="AE196" s="28">
        <f t="shared" si="165"/>
        <v>0</v>
      </c>
      <c r="AF196" s="28">
        <f t="shared" si="165"/>
        <v>0</v>
      </c>
      <c r="AG196" s="28">
        <f t="shared" si="165"/>
        <v>0</v>
      </c>
      <c r="AH196" s="28">
        <f t="shared" si="165"/>
        <v>0</v>
      </c>
      <c r="AI196" s="28">
        <f t="shared" si="165"/>
        <v>0</v>
      </c>
      <c r="AJ196" s="28">
        <f t="shared" si="165"/>
        <v>0</v>
      </c>
      <c r="AK196" s="28">
        <f t="shared" si="165"/>
        <v>0</v>
      </c>
      <c r="AL196" s="28">
        <f t="shared" si="165"/>
        <v>0</v>
      </c>
      <c r="AM196" s="28">
        <f t="shared" si="165"/>
        <v>0</v>
      </c>
      <c r="AN196" s="28">
        <f t="shared" si="165"/>
        <v>0</v>
      </c>
      <c r="AO196" s="28">
        <f t="shared" si="165"/>
        <v>0</v>
      </c>
      <c r="AP196" s="28">
        <f t="shared" si="165"/>
        <v>0</v>
      </c>
      <c r="AQ196" s="28">
        <f t="shared" si="165"/>
        <v>0</v>
      </c>
      <c r="AR196" s="28">
        <f t="shared" si="165"/>
        <v>0</v>
      </c>
      <c r="AS196" s="28">
        <f t="shared" si="165"/>
        <v>0</v>
      </c>
      <c r="AT196" s="28">
        <f t="shared" si="165"/>
        <v>0</v>
      </c>
      <c r="AU196" s="28">
        <f t="shared" si="165"/>
        <v>0</v>
      </c>
      <c r="AV196" s="28">
        <f t="shared" si="165"/>
        <v>0</v>
      </c>
      <c r="AW196" s="28">
        <f t="shared" si="165"/>
        <v>0</v>
      </c>
      <c r="AX196" s="28">
        <f t="shared" si="165"/>
        <v>0</v>
      </c>
      <c r="AY196" s="28">
        <f t="shared" si="165"/>
        <v>0</v>
      </c>
      <c r="AZ196" s="28">
        <f t="shared" si="165"/>
        <v>0</v>
      </c>
      <c r="BA196" s="28">
        <f t="shared" si="165"/>
        <v>0</v>
      </c>
      <c r="BB196" s="28">
        <f t="shared" si="165"/>
        <v>0</v>
      </c>
      <c r="BC196" s="28">
        <f t="shared" si="165"/>
        <v>0</v>
      </c>
      <c r="BD196" s="28">
        <f t="shared" si="165"/>
        <v>0</v>
      </c>
      <c r="BE196" s="28">
        <f t="shared" si="165"/>
        <v>0</v>
      </c>
      <c r="BF196" s="28">
        <f t="shared" si="165"/>
        <v>0</v>
      </c>
      <c r="BG196" s="28">
        <f t="shared" si="165"/>
        <v>0</v>
      </c>
      <c r="BH196" s="28">
        <f t="shared" si="165"/>
        <v>0</v>
      </c>
      <c r="BI196" s="6"/>
      <c r="BJ196" s="6"/>
      <c r="BK196" s="6"/>
    </row>
    <row r="197" spans="2:103" ht="15.4">
      <c r="E197" s="108" t="s">
        <v>599</v>
      </c>
      <c r="F197" s="108"/>
      <c r="G197" s="4" t="s">
        <v>260</v>
      </c>
      <c r="J197" s="4"/>
      <c r="K197" s="9"/>
      <c r="L197" s="66">
        <f>L188</f>
        <v>0</v>
      </c>
      <c r="M197" s="66">
        <f>M188</f>
        <v>0</v>
      </c>
      <c r="N197" s="66">
        <f t="shared" ref="N197:BH197" si="166">N188</f>
        <v>0</v>
      </c>
      <c r="O197" s="66">
        <f t="shared" si="166"/>
        <v>0</v>
      </c>
      <c r="P197" s="66">
        <f t="shared" si="166"/>
        <v>0</v>
      </c>
      <c r="Q197" s="66">
        <f t="shared" si="166"/>
        <v>0</v>
      </c>
      <c r="R197" s="66">
        <f t="shared" si="166"/>
        <v>0</v>
      </c>
      <c r="S197" s="66">
        <f t="shared" si="166"/>
        <v>0</v>
      </c>
      <c r="T197" s="66">
        <f t="shared" si="166"/>
        <v>0</v>
      </c>
      <c r="U197" s="66">
        <f t="shared" si="166"/>
        <v>0</v>
      </c>
      <c r="V197" s="66">
        <f t="shared" si="166"/>
        <v>0</v>
      </c>
      <c r="W197" s="66">
        <f t="shared" si="166"/>
        <v>0</v>
      </c>
      <c r="X197" s="66">
        <f t="shared" si="166"/>
        <v>0</v>
      </c>
      <c r="Y197" s="66">
        <f t="shared" si="166"/>
        <v>0</v>
      </c>
      <c r="Z197" s="66">
        <f t="shared" si="166"/>
        <v>0</v>
      </c>
      <c r="AA197" s="66">
        <f t="shared" si="166"/>
        <v>0</v>
      </c>
      <c r="AB197" s="66">
        <f t="shared" si="166"/>
        <v>0</v>
      </c>
      <c r="AC197" s="66">
        <f t="shared" si="166"/>
        <v>0</v>
      </c>
      <c r="AD197" s="66">
        <f t="shared" si="166"/>
        <v>0</v>
      </c>
      <c r="AE197" s="66">
        <f t="shared" si="166"/>
        <v>0</v>
      </c>
      <c r="AF197" s="66">
        <f t="shared" si="166"/>
        <v>0</v>
      </c>
      <c r="AG197" s="66">
        <f t="shared" si="166"/>
        <v>0</v>
      </c>
      <c r="AH197" s="66">
        <f t="shared" si="166"/>
        <v>0</v>
      </c>
      <c r="AI197" s="66">
        <f t="shared" si="166"/>
        <v>0</v>
      </c>
      <c r="AJ197" s="66">
        <f t="shared" si="166"/>
        <v>0</v>
      </c>
      <c r="AK197" s="66">
        <f t="shared" si="166"/>
        <v>0</v>
      </c>
      <c r="AL197" s="66">
        <f t="shared" si="166"/>
        <v>0</v>
      </c>
      <c r="AM197" s="66">
        <f t="shared" si="166"/>
        <v>0</v>
      </c>
      <c r="AN197" s="66">
        <f t="shared" si="166"/>
        <v>0</v>
      </c>
      <c r="AO197" s="66">
        <f t="shared" si="166"/>
        <v>0</v>
      </c>
      <c r="AP197" s="66">
        <f t="shared" si="166"/>
        <v>0</v>
      </c>
      <c r="AQ197" s="66">
        <f t="shared" si="166"/>
        <v>0</v>
      </c>
      <c r="AR197" s="66">
        <f t="shared" si="166"/>
        <v>0</v>
      </c>
      <c r="AS197" s="66">
        <f t="shared" si="166"/>
        <v>0</v>
      </c>
      <c r="AT197" s="66">
        <f t="shared" si="166"/>
        <v>0</v>
      </c>
      <c r="AU197" s="66">
        <f t="shared" si="166"/>
        <v>0</v>
      </c>
      <c r="AV197" s="66">
        <f t="shared" si="166"/>
        <v>0</v>
      </c>
      <c r="AW197" s="66">
        <f t="shared" si="166"/>
        <v>0</v>
      </c>
      <c r="AX197" s="66">
        <f t="shared" si="166"/>
        <v>0</v>
      </c>
      <c r="AY197" s="66">
        <f t="shared" si="166"/>
        <v>0</v>
      </c>
      <c r="AZ197" s="66">
        <f t="shared" si="166"/>
        <v>0</v>
      </c>
      <c r="BA197" s="66">
        <f t="shared" si="166"/>
        <v>0</v>
      </c>
      <c r="BB197" s="66">
        <f t="shared" si="166"/>
        <v>0</v>
      </c>
      <c r="BC197" s="66">
        <f t="shared" si="166"/>
        <v>0</v>
      </c>
      <c r="BD197" s="66">
        <f t="shared" si="166"/>
        <v>0</v>
      </c>
      <c r="BE197" s="66">
        <f t="shared" si="166"/>
        <v>0</v>
      </c>
      <c r="BF197" s="66">
        <f t="shared" si="166"/>
        <v>0</v>
      </c>
      <c r="BG197" s="66">
        <f t="shared" si="166"/>
        <v>0</v>
      </c>
      <c r="BH197" s="66">
        <f t="shared" si="166"/>
        <v>0</v>
      </c>
      <c r="BI197" s="6"/>
      <c r="BJ197" s="6"/>
      <c r="BK197" s="6"/>
    </row>
    <row r="198" spans="2:103" ht="15.4">
      <c r="E198" s="88" t="s">
        <v>612</v>
      </c>
      <c r="F198" s="88"/>
      <c r="G198" s="4" t="s">
        <v>260</v>
      </c>
      <c r="J198" s="4"/>
      <c r="K198" s="9"/>
      <c r="L198" s="28">
        <f>L189</f>
        <v>0</v>
      </c>
      <c r="M198" s="28">
        <f>M189</f>
        <v>0</v>
      </c>
      <c r="N198" s="28">
        <f t="shared" ref="N198:BH198" si="167">N189</f>
        <v>0</v>
      </c>
      <c r="O198" s="28">
        <f t="shared" si="167"/>
        <v>0</v>
      </c>
      <c r="P198" s="28">
        <f t="shared" ref="P198:Q198" si="168">P189</f>
        <v>0</v>
      </c>
      <c r="Q198" s="28">
        <f t="shared" si="168"/>
        <v>0</v>
      </c>
      <c r="R198" s="28">
        <f t="shared" si="167"/>
        <v>0</v>
      </c>
      <c r="S198" s="28">
        <f>S189</f>
        <v>0</v>
      </c>
      <c r="T198" s="28">
        <f t="shared" ref="T198" si="169">T189</f>
        <v>0</v>
      </c>
      <c r="U198" s="28">
        <f t="shared" si="167"/>
        <v>0</v>
      </c>
      <c r="V198" s="28">
        <f t="shared" si="167"/>
        <v>0</v>
      </c>
      <c r="W198" s="28">
        <f t="shared" si="167"/>
        <v>0</v>
      </c>
      <c r="X198" s="28">
        <f t="shared" si="167"/>
        <v>0</v>
      </c>
      <c r="Y198" s="28">
        <f t="shared" si="167"/>
        <v>0</v>
      </c>
      <c r="Z198" s="28">
        <f t="shared" si="167"/>
        <v>0</v>
      </c>
      <c r="AA198" s="28">
        <f t="shared" si="167"/>
        <v>0</v>
      </c>
      <c r="AB198" s="28">
        <f t="shared" si="167"/>
        <v>0</v>
      </c>
      <c r="AC198" s="28">
        <f t="shared" si="167"/>
        <v>0</v>
      </c>
      <c r="AD198" s="28">
        <f t="shared" si="167"/>
        <v>0</v>
      </c>
      <c r="AE198" s="28">
        <f t="shared" si="167"/>
        <v>0</v>
      </c>
      <c r="AF198" s="28">
        <f t="shared" si="167"/>
        <v>0</v>
      </c>
      <c r="AG198" s="28">
        <f t="shared" si="167"/>
        <v>0</v>
      </c>
      <c r="AH198" s="28">
        <f t="shared" si="167"/>
        <v>0</v>
      </c>
      <c r="AI198" s="28">
        <f t="shared" si="167"/>
        <v>0</v>
      </c>
      <c r="AJ198" s="28">
        <f t="shared" si="167"/>
        <v>0</v>
      </c>
      <c r="AK198" s="28">
        <f t="shared" si="167"/>
        <v>0</v>
      </c>
      <c r="AL198" s="28">
        <f t="shared" si="167"/>
        <v>0</v>
      </c>
      <c r="AM198" s="28">
        <f t="shared" si="167"/>
        <v>0</v>
      </c>
      <c r="AN198" s="28">
        <f t="shared" si="167"/>
        <v>0</v>
      </c>
      <c r="AO198" s="28">
        <f t="shared" si="167"/>
        <v>0</v>
      </c>
      <c r="AP198" s="28">
        <f t="shared" si="167"/>
        <v>0</v>
      </c>
      <c r="AQ198" s="28">
        <f t="shared" si="167"/>
        <v>0</v>
      </c>
      <c r="AR198" s="28">
        <f>AR189</f>
        <v>0</v>
      </c>
      <c r="AS198" s="28">
        <f t="shared" si="167"/>
        <v>0</v>
      </c>
      <c r="AT198" s="28">
        <f t="shared" si="167"/>
        <v>0</v>
      </c>
      <c r="AU198" s="28">
        <f t="shared" si="167"/>
        <v>0</v>
      </c>
      <c r="AV198" s="28">
        <f t="shared" si="167"/>
        <v>0</v>
      </c>
      <c r="AW198" s="28">
        <f t="shared" si="167"/>
        <v>0</v>
      </c>
      <c r="AX198" s="28">
        <f t="shared" si="167"/>
        <v>0</v>
      </c>
      <c r="AY198" s="28">
        <f t="shared" si="167"/>
        <v>0</v>
      </c>
      <c r="AZ198" s="28">
        <f t="shared" si="167"/>
        <v>0</v>
      </c>
      <c r="BA198" s="28">
        <f t="shared" si="167"/>
        <v>0</v>
      </c>
      <c r="BB198" s="28">
        <f t="shared" si="167"/>
        <v>0</v>
      </c>
      <c r="BC198" s="28">
        <f t="shared" si="167"/>
        <v>0</v>
      </c>
      <c r="BD198" s="28">
        <f t="shared" si="167"/>
        <v>0</v>
      </c>
      <c r="BE198" s="28">
        <f t="shared" si="167"/>
        <v>0</v>
      </c>
      <c r="BF198" s="28">
        <f t="shared" si="167"/>
        <v>0</v>
      </c>
      <c r="BG198" s="28">
        <f t="shared" si="167"/>
        <v>0</v>
      </c>
      <c r="BH198" s="28">
        <f t="shared" si="167"/>
        <v>0</v>
      </c>
      <c r="BI198" s="6"/>
      <c r="BJ198" s="6"/>
      <c r="BK198" s="6"/>
    </row>
    <row r="199" spans="2:103" ht="15.4">
      <c r="E199" s="108" t="s">
        <v>613</v>
      </c>
      <c r="F199" s="108"/>
      <c r="G199" s="4" t="s">
        <v>260</v>
      </c>
      <c r="J199" s="4"/>
      <c r="K199" s="9"/>
      <c r="L199" s="105">
        <f t="shared" ref="L199:AQ199" si="170">IF(L16&gt;0,1,0)*MAX(L194,-(L198+L196+L197))</f>
        <v>0</v>
      </c>
      <c r="M199" s="105">
        <f t="shared" si="170"/>
        <v>0</v>
      </c>
      <c r="N199" s="105">
        <f t="shared" si="170"/>
        <v>0</v>
      </c>
      <c r="O199" s="105">
        <f t="shared" si="170"/>
        <v>0</v>
      </c>
      <c r="P199" s="105">
        <f t="shared" si="170"/>
        <v>0</v>
      </c>
      <c r="Q199" s="105">
        <f t="shared" si="170"/>
        <v>0</v>
      </c>
      <c r="R199" s="105">
        <f t="shared" si="170"/>
        <v>0</v>
      </c>
      <c r="S199" s="105">
        <f t="shared" si="170"/>
        <v>0</v>
      </c>
      <c r="T199" s="105">
        <f t="shared" si="170"/>
        <v>0</v>
      </c>
      <c r="U199" s="105">
        <f t="shared" si="170"/>
        <v>0</v>
      </c>
      <c r="V199" s="105">
        <f t="shared" si="170"/>
        <v>0</v>
      </c>
      <c r="W199" s="105">
        <f t="shared" si="170"/>
        <v>0</v>
      </c>
      <c r="X199" s="105">
        <f t="shared" si="170"/>
        <v>0</v>
      </c>
      <c r="Y199" s="105">
        <f t="shared" si="170"/>
        <v>0</v>
      </c>
      <c r="Z199" s="105">
        <f t="shared" si="170"/>
        <v>0</v>
      </c>
      <c r="AA199" s="105">
        <f t="shared" si="170"/>
        <v>0</v>
      </c>
      <c r="AB199" s="105">
        <f t="shared" si="170"/>
        <v>0</v>
      </c>
      <c r="AC199" s="105">
        <f t="shared" si="170"/>
        <v>0</v>
      </c>
      <c r="AD199" s="105">
        <f t="shared" si="170"/>
        <v>0</v>
      </c>
      <c r="AE199" s="105">
        <f t="shared" si="170"/>
        <v>0</v>
      </c>
      <c r="AF199" s="105">
        <f t="shared" si="170"/>
        <v>0</v>
      </c>
      <c r="AG199" s="105">
        <f t="shared" si="170"/>
        <v>0</v>
      </c>
      <c r="AH199" s="105">
        <f t="shared" si="170"/>
        <v>0</v>
      </c>
      <c r="AI199" s="105">
        <f t="shared" si="170"/>
        <v>0</v>
      </c>
      <c r="AJ199" s="105">
        <f t="shared" si="170"/>
        <v>0</v>
      </c>
      <c r="AK199" s="105">
        <f t="shared" si="170"/>
        <v>0</v>
      </c>
      <c r="AL199" s="105">
        <f t="shared" si="170"/>
        <v>0</v>
      </c>
      <c r="AM199" s="105">
        <f t="shared" si="170"/>
        <v>0</v>
      </c>
      <c r="AN199" s="105">
        <f t="shared" si="170"/>
        <v>0</v>
      </c>
      <c r="AO199" s="105">
        <f t="shared" si="170"/>
        <v>0</v>
      </c>
      <c r="AP199" s="105">
        <f t="shared" si="170"/>
        <v>0</v>
      </c>
      <c r="AQ199" s="105">
        <f t="shared" si="170"/>
        <v>0</v>
      </c>
      <c r="AR199" s="105">
        <f t="shared" ref="AR199:BH199" si="171">IF(AR16&gt;0,1,0)*MAX(AR194,-(AR198+AR196+AR197))</f>
        <v>0</v>
      </c>
      <c r="AS199" s="105">
        <f t="shared" si="171"/>
        <v>0</v>
      </c>
      <c r="AT199" s="105">
        <f t="shared" si="171"/>
        <v>0</v>
      </c>
      <c r="AU199" s="105">
        <f t="shared" si="171"/>
        <v>0</v>
      </c>
      <c r="AV199" s="105">
        <f t="shared" si="171"/>
        <v>0</v>
      </c>
      <c r="AW199" s="105">
        <f t="shared" si="171"/>
        <v>0</v>
      </c>
      <c r="AX199" s="105">
        <f t="shared" si="171"/>
        <v>0</v>
      </c>
      <c r="AY199" s="105">
        <f t="shared" si="171"/>
        <v>0</v>
      </c>
      <c r="AZ199" s="105">
        <f t="shared" si="171"/>
        <v>0</v>
      </c>
      <c r="BA199" s="105">
        <f t="shared" si="171"/>
        <v>0</v>
      </c>
      <c r="BB199" s="105">
        <f t="shared" si="171"/>
        <v>0</v>
      </c>
      <c r="BC199" s="105">
        <f t="shared" si="171"/>
        <v>0</v>
      </c>
      <c r="BD199" s="105">
        <f t="shared" si="171"/>
        <v>0</v>
      </c>
      <c r="BE199" s="105">
        <f t="shared" si="171"/>
        <v>0</v>
      </c>
      <c r="BF199" s="105">
        <f t="shared" si="171"/>
        <v>0</v>
      </c>
      <c r="BG199" s="105">
        <f t="shared" si="171"/>
        <v>0</v>
      </c>
      <c r="BH199" s="105">
        <f t="shared" si="171"/>
        <v>0</v>
      </c>
      <c r="BI199" s="6"/>
      <c r="BJ199" s="6"/>
      <c r="BK199" s="6"/>
    </row>
    <row r="200" spans="2:103" ht="15.4">
      <c r="E200" s="108" t="s">
        <v>605</v>
      </c>
      <c r="F200" s="108"/>
      <c r="G200" s="4" t="s">
        <v>260</v>
      </c>
      <c r="J200" s="4"/>
      <c r="K200" s="9"/>
      <c r="L200" s="212">
        <f>SUM(L196:L199)</f>
        <v>0</v>
      </c>
      <c r="M200" s="212">
        <f t="shared" ref="M200:BH200" si="172">SUM(M196:M199)</f>
        <v>0</v>
      </c>
      <c r="N200" s="212">
        <f t="shared" si="172"/>
        <v>0</v>
      </c>
      <c r="O200" s="212">
        <f t="shared" si="172"/>
        <v>0</v>
      </c>
      <c r="P200" s="212">
        <f t="shared" ref="P200:Q200" si="173">SUM(P196:P199)</f>
        <v>0</v>
      </c>
      <c r="Q200" s="212">
        <f t="shared" si="173"/>
        <v>0</v>
      </c>
      <c r="R200" s="212">
        <f t="shared" si="172"/>
        <v>0</v>
      </c>
      <c r="S200" s="212">
        <f t="shared" si="172"/>
        <v>0</v>
      </c>
      <c r="T200" s="212">
        <f t="shared" ref="T200" si="174">SUM(T196:T199)</f>
        <v>0</v>
      </c>
      <c r="U200" s="212">
        <f t="shared" si="172"/>
        <v>0</v>
      </c>
      <c r="V200" s="212">
        <f t="shared" si="172"/>
        <v>0</v>
      </c>
      <c r="W200" s="212">
        <f t="shared" si="172"/>
        <v>0</v>
      </c>
      <c r="X200" s="212">
        <f t="shared" si="172"/>
        <v>0</v>
      </c>
      <c r="Y200" s="212">
        <f t="shared" si="172"/>
        <v>0</v>
      </c>
      <c r="Z200" s="212">
        <f t="shared" si="172"/>
        <v>0</v>
      </c>
      <c r="AA200" s="212">
        <f t="shared" si="172"/>
        <v>0</v>
      </c>
      <c r="AB200" s="212">
        <f t="shared" si="172"/>
        <v>0</v>
      </c>
      <c r="AC200" s="212">
        <f t="shared" si="172"/>
        <v>0</v>
      </c>
      <c r="AD200" s="212">
        <f t="shared" si="172"/>
        <v>0</v>
      </c>
      <c r="AE200" s="212">
        <f t="shared" si="172"/>
        <v>0</v>
      </c>
      <c r="AF200" s="212">
        <f t="shared" si="172"/>
        <v>0</v>
      </c>
      <c r="AG200" s="212">
        <f t="shared" si="172"/>
        <v>0</v>
      </c>
      <c r="AH200" s="212">
        <f t="shared" si="172"/>
        <v>0</v>
      </c>
      <c r="AI200" s="212">
        <f t="shared" si="172"/>
        <v>0</v>
      </c>
      <c r="AJ200" s="212">
        <f t="shared" si="172"/>
        <v>0</v>
      </c>
      <c r="AK200" s="212">
        <f t="shared" si="172"/>
        <v>0</v>
      </c>
      <c r="AL200" s="212">
        <f t="shared" si="172"/>
        <v>0</v>
      </c>
      <c r="AM200" s="212">
        <f t="shared" si="172"/>
        <v>0</v>
      </c>
      <c r="AN200" s="212">
        <f t="shared" si="172"/>
        <v>0</v>
      </c>
      <c r="AO200" s="212">
        <f t="shared" si="172"/>
        <v>0</v>
      </c>
      <c r="AP200" s="212">
        <f t="shared" si="172"/>
        <v>0</v>
      </c>
      <c r="AQ200" s="212">
        <f t="shared" si="172"/>
        <v>0</v>
      </c>
      <c r="AR200" s="212">
        <f t="shared" si="172"/>
        <v>0</v>
      </c>
      <c r="AS200" s="212">
        <f t="shared" si="172"/>
        <v>0</v>
      </c>
      <c r="AT200" s="212">
        <f t="shared" si="172"/>
        <v>0</v>
      </c>
      <c r="AU200" s="212">
        <f t="shared" si="172"/>
        <v>0</v>
      </c>
      <c r="AV200" s="212">
        <f t="shared" si="172"/>
        <v>0</v>
      </c>
      <c r="AW200" s="212">
        <f t="shared" si="172"/>
        <v>0</v>
      </c>
      <c r="AX200" s="212">
        <f t="shared" si="172"/>
        <v>0</v>
      </c>
      <c r="AY200" s="212">
        <f t="shared" si="172"/>
        <v>0</v>
      </c>
      <c r="AZ200" s="212">
        <f t="shared" si="172"/>
        <v>0</v>
      </c>
      <c r="BA200" s="212">
        <f t="shared" si="172"/>
        <v>0</v>
      </c>
      <c r="BB200" s="212">
        <f t="shared" si="172"/>
        <v>0</v>
      </c>
      <c r="BC200" s="212">
        <f t="shared" si="172"/>
        <v>0</v>
      </c>
      <c r="BD200" s="212">
        <f t="shared" si="172"/>
        <v>0</v>
      </c>
      <c r="BE200" s="212">
        <f t="shared" si="172"/>
        <v>0</v>
      </c>
      <c r="BF200" s="212">
        <f t="shared" si="172"/>
        <v>0</v>
      </c>
      <c r="BG200" s="212">
        <f t="shared" si="172"/>
        <v>0</v>
      </c>
      <c r="BH200" s="212">
        <f t="shared" si="172"/>
        <v>0</v>
      </c>
      <c r="BI200" s="6"/>
      <c r="BJ200" s="6"/>
      <c r="BK200" s="6"/>
    </row>
    <row r="201" spans="2:103" ht="15.4">
      <c r="E201" s="20"/>
      <c r="F201" s="20"/>
      <c r="J201" s="4"/>
      <c r="K201" s="9"/>
      <c r="L201" s="66"/>
      <c r="M201" s="66"/>
      <c r="N201" s="66"/>
      <c r="O201" s="66"/>
      <c r="P201" s="66"/>
      <c r="Q201" s="66"/>
      <c r="R201" s="66"/>
      <c r="S201" s="66"/>
      <c r="T201" s="66"/>
      <c r="U201" s="66"/>
      <c r="V201" s="66"/>
      <c r="W201" s="66"/>
      <c r="X201" s="66"/>
      <c r="Y201" s="66"/>
      <c r="Z201" s="66"/>
      <c r="AA201" s="66"/>
      <c r="AB201" s="66"/>
      <c r="AC201" s="66"/>
      <c r="AD201" s="66"/>
      <c r="AE201" s="66"/>
      <c r="AF201" s="66"/>
      <c r="AG201" s="66"/>
      <c r="AH201" s="66"/>
      <c r="AI201" s="66"/>
      <c r="AJ201" s="66"/>
      <c r="AK201" s="66"/>
      <c r="AL201" s="66"/>
      <c r="AM201" s="66"/>
      <c r="AN201" s="66"/>
      <c r="AO201" s="66"/>
      <c r="AP201" s="66"/>
      <c r="AQ201" s="66"/>
      <c r="AR201" s="66"/>
      <c r="AS201" s="66"/>
      <c r="AT201" s="66"/>
      <c r="AU201" s="66"/>
      <c r="AV201" s="66"/>
      <c r="AW201" s="66"/>
      <c r="AX201" s="66"/>
      <c r="AY201" s="66"/>
      <c r="AZ201" s="66"/>
      <c r="BA201" s="66"/>
      <c r="BB201" s="66"/>
      <c r="BC201" s="66"/>
      <c r="BD201" s="66"/>
      <c r="BE201" s="66"/>
      <c r="BF201" s="66"/>
      <c r="BG201" s="66"/>
      <c r="BH201" s="66"/>
      <c r="BI201" s="6"/>
      <c r="BJ201" s="6"/>
      <c r="BK201" s="6"/>
    </row>
    <row r="202" spans="2:103" ht="15.4">
      <c r="B202" s="24"/>
      <c r="C202" s="73">
        <f>MAX($B$5:C201)+0.1</f>
        <v>5.3999999999999986</v>
      </c>
      <c r="D202" s="37" t="s">
        <v>614</v>
      </c>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c r="AS202" s="37"/>
      <c r="AT202" s="37"/>
      <c r="AU202" s="37"/>
      <c r="AV202" s="37"/>
      <c r="AW202" s="37"/>
      <c r="AX202" s="37"/>
      <c r="AY202" s="37"/>
      <c r="AZ202" s="37"/>
      <c r="BA202" s="37"/>
      <c r="BB202" s="37"/>
      <c r="BC202" s="37"/>
      <c r="BD202" s="37"/>
      <c r="BE202" s="37"/>
      <c r="BF202" s="37"/>
      <c r="BG202" s="37"/>
      <c r="BH202" s="37"/>
      <c r="BI202" s="37"/>
      <c r="BJ202" s="37"/>
      <c r="BK202" s="37"/>
      <c r="BL202" s="24"/>
      <c r="BM202" s="24"/>
      <c r="BN202" s="24"/>
      <c r="BO202" s="24"/>
      <c r="BP202" s="24"/>
      <c r="BQ202" s="24"/>
      <c r="BR202" s="24"/>
      <c r="BS202" s="24"/>
      <c r="BT202" s="24"/>
      <c r="BU202" s="24"/>
      <c r="BV202" s="24"/>
      <c r="BW202" s="24"/>
      <c r="BX202" s="24"/>
      <c r="BY202" s="24"/>
      <c r="BZ202" s="24"/>
      <c r="CA202" s="24"/>
      <c r="CB202" s="24"/>
      <c r="CC202" s="24"/>
      <c r="CD202" s="24"/>
      <c r="CE202" s="24"/>
      <c r="CF202" s="24"/>
      <c r="CG202" s="24"/>
      <c r="CH202" s="24"/>
      <c r="CI202" s="24"/>
      <c r="CJ202" s="24"/>
      <c r="CK202" s="24"/>
      <c r="CL202" s="24"/>
      <c r="CM202" s="24"/>
      <c r="CN202" s="24"/>
      <c r="CO202" s="24"/>
      <c r="CP202" s="24"/>
      <c r="CQ202" s="24"/>
      <c r="CR202" s="24"/>
      <c r="CS202" s="24"/>
      <c r="CT202" s="24"/>
      <c r="CU202" s="24"/>
      <c r="CV202" s="24"/>
      <c r="CW202" s="24"/>
      <c r="CX202" s="24"/>
      <c r="CY202" s="25"/>
    </row>
    <row r="203" spans="2:103" ht="15.4">
      <c r="E203" s="108"/>
      <c r="F203" s="108"/>
      <c r="J203" s="4"/>
      <c r="K203" s="9"/>
      <c r="L203" s="105"/>
      <c r="M203" s="105"/>
      <c r="N203" s="105"/>
      <c r="O203" s="105"/>
      <c r="P203" s="105"/>
      <c r="Q203" s="105"/>
      <c r="R203" s="105"/>
      <c r="S203" s="105"/>
      <c r="T203" s="105"/>
      <c r="U203" s="105"/>
      <c r="V203" s="105"/>
      <c r="W203" s="105"/>
      <c r="X203" s="105"/>
      <c r="Y203" s="105"/>
      <c r="Z203" s="105"/>
      <c r="AA203" s="105"/>
      <c r="AB203" s="105"/>
      <c r="AC203" s="105"/>
      <c r="AD203" s="105"/>
      <c r="AE203" s="105"/>
      <c r="AF203" s="105"/>
      <c r="AG203" s="105"/>
      <c r="AH203" s="105"/>
      <c r="AI203" s="105"/>
      <c r="AJ203" s="105"/>
      <c r="AK203" s="105"/>
      <c r="AL203" s="105"/>
      <c r="AM203" s="105"/>
      <c r="AN203" s="105"/>
      <c r="AO203" s="105"/>
      <c r="AP203" s="105"/>
      <c r="AQ203" s="105"/>
      <c r="AR203" s="105"/>
      <c r="AS203" s="105"/>
      <c r="AT203" s="105"/>
      <c r="AU203" s="105"/>
      <c r="AV203" s="105"/>
      <c r="AW203" s="105"/>
      <c r="AX203" s="105"/>
      <c r="AY203" s="105"/>
      <c r="AZ203" s="105"/>
      <c r="BA203" s="105"/>
      <c r="BB203" s="105"/>
      <c r="BC203" s="105"/>
      <c r="BD203" s="105"/>
      <c r="BE203" s="105"/>
      <c r="BF203" s="105"/>
      <c r="BG203" s="105"/>
      <c r="BH203" s="105"/>
      <c r="BI203" s="6"/>
      <c r="BJ203" s="6"/>
      <c r="BK203" s="6"/>
    </row>
    <row r="204" spans="2:103" ht="15.4">
      <c r="E204" s="4" t="s">
        <v>595</v>
      </c>
      <c r="G204" s="4" t="s">
        <v>260</v>
      </c>
      <c r="J204" s="4"/>
      <c r="K204" s="9"/>
      <c r="L204" s="105">
        <f t="shared" ref="L204:AQ204" si="175">-SUM(L165:L167)</f>
        <v>0</v>
      </c>
      <c r="M204" s="105">
        <f t="shared" si="175"/>
        <v>0</v>
      </c>
      <c r="N204" s="105">
        <f t="shared" si="175"/>
        <v>0</v>
      </c>
      <c r="O204" s="105">
        <f t="shared" si="175"/>
        <v>0</v>
      </c>
      <c r="P204" s="105">
        <f t="shared" si="175"/>
        <v>0</v>
      </c>
      <c r="Q204" s="105">
        <f t="shared" si="175"/>
        <v>0</v>
      </c>
      <c r="R204" s="105">
        <f t="shared" si="175"/>
        <v>0</v>
      </c>
      <c r="S204" s="105">
        <f t="shared" si="175"/>
        <v>0</v>
      </c>
      <c r="T204" s="105">
        <f t="shared" si="175"/>
        <v>0</v>
      </c>
      <c r="U204" s="105">
        <f t="shared" si="175"/>
        <v>0</v>
      </c>
      <c r="V204" s="105">
        <f t="shared" si="175"/>
        <v>0</v>
      </c>
      <c r="W204" s="105">
        <f t="shared" si="175"/>
        <v>0</v>
      </c>
      <c r="X204" s="105">
        <f t="shared" si="175"/>
        <v>0</v>
      </c>
      <c r="Y204" s="105">
        <f t="shared" si="175"/>
        <v>0</v>
      </c>
      <c r="Z204" s="105">
        <f t="shared" si="175"/>
        <v>0</v>
      </c>
      <c r="AA204" s="105">
        <f t="shared" si="175"/>
        <v>0</v>
      </c>
      <c r="AB204" s="105">
        <f t="shared" si="175"/>
        <v>0</v>
      </c>
      <c r="AC204" s="105">
        <f t="shared" si="175"/>
        <v>0</v>
      </c>
      <c r="AD204" s="105">
        <f t="shared" si="175"/>
        <v>0</v>
      </c>
      <c r="AE204" s="105">
        <f t="shared" si="175"/>
        <v>0</v>
      </c>
      <c r="AF204" s="105">
        <f t="shared" si="175"/>
        <v>0</v>
      </c>
      <c r="AG204" s="105">
        <f t="shared" si="175"/>
        <v>0</v>
      </c>
      <c r="AH204" s="105">
        <f t="shared" si="175"/>
        <v>0</v>
      </c>
      <c r="AI204" s="105">
        <f t="shared" si="175"/>
        <v>0</v>
      </c>
      <c r="AJ204" s="105">
        <f t="shared" si="175"/>
        <v>0</v>
      </c>
      <c r="AK204" s="105">
        <f t="shared" si="175"/>
        <v>0</v>
      </c>
      <c r="AL204" s="105">
        <f t="shared" si="175"/>
        <v>0</v>
      </c>
      <c r="AM204" s="105">
        <f t="shared" si="175"/>
        <v>0</v>
      </c>
      <c r="AN204" s="105">
        <f t="shared" si="175"/>
        <v>0</v>
      </c>
      <c r="AO204" s="105">
        <f t="shared" si="175"/>
        <v>0</v>
      </c>
      <c r="AP204" s="105">
        <f t="shared" si="175"/>
        <v>0</v>
      </c>
      <c r="AQ204" s="105">
        <f t="shared" si="175"/>
        <v>0</v>
      </c>
      <c r="AR204" s="105">
        <f t="shared" ref="AR204:BH204" si="176">-SUM(AR165:AR167)</f>
        <v>0</v>
      </c>
      <c r="AS204" s="105">
        <f t="shared" si="176"/>
        <v>0</v>
      </c>
      <c r="AT204" s="105">
        <f t="shared" si="176"/>
        <v>0</v>
      </c>
      <c r="AU204" s="105">
        <f t="shared" si="176"/>
        <v>0</v>
      </c>
      <c r="AV204" s="105">
        <f t="shared" si="176"/>
        <v>0</v>
      </c>
      <c r="AW204" s="105">
        <f t="shared" si="176"/>
        <v>0</v>
      </c>
      <c r="AX204" s="105">
        <f t="shared" si="176"/>
        <v>0</v>
      </c>
      <c r="AY204" s="105">
        <f t="shared" si="176"/>
        <v>0</v>
      </c>
      <c r="AZ204" s="105">
        <f t="shared" si="176"/>
        <v>0</v>
      </c>
      <c r="BA204" s="105">
        <f t="shared" si="176"/>
        <v>0</v>
      </c>
      <c r="BB204" s="105">
        <f t="shared" si="176"/>
        <v>0</v>
      </c>
      <c r="BC204" s="105">
        <f t="shared" si="176"/>
        <v>0</v>
      </c>
      <c r="BD204" s="105">
        <f t="shared" si="176"/>
        <v>0</v>
      </c>
      <c r="BE204" s="105">
        <f t="shared" si="176"/>
        <v>0</v>
      </c>
      <c r="BF204" s="105">
        <f t="shared" si="176"/>
        <v>0</v>
      </c>
      <c r="BG204" s="105">
        <f t="shared" si="176"/>
        <v>0</v>
      </c>
      <c r="BH204" s="105">
        <f t="shared" si="176"/>
        <v>0</v>
      </c>
      <c r="BI204" s="6"/>
      <c r="BJ204" s="6"/>
      <c r="BK204" s="6"/>
    </row>
    <row r="205" spans="2:103" ht="15.4">
      <c r="E205" s="29" t="s">
        <v>606</v>
      </c>
      <c r="F205" s="29"/>
      <c r="G205" s="4" t="s">
        <v>260</v>
      </c>
      <c r="J205" s="4"/>
      <c r="K205" s="9"/>
      <c r="L205" s="105">
        <f t="shared" ref="L205:AQ205" si="177">-SUM(L179:L181)</f>
        <v>0</v>
      </c>
      <c r="M205" s="105">
        <f t="shared" si="177"/>
        <v>0</v>
      </c>
      <c r="N205" s="105">
        <f t="shared" si="177"/>
        <v>0</v>
      </c>
      <c r="O205" s="105">
        <f t="shared" si="177"/>
        <v>0</v>
      </c>
      <c r="P205" s="105">
        <f t="shared" ref="P205:Q205" si="178">-SUM(P179:P181)</f>
        <v>0</v>
      </c>
      <c r="Q205" s="105">
        <f t="shared" si="178"/>
        <v>0</v>
      </c>
      <c r="R205" s="105">
        <f t="shared" si="177"/>
        <v>0</v>
      </c>
      <c r="S205" s="105">
        <f>-SUM(S179:S181)</f>
        <v>0</v>
      </c>
      <c r="T205" s="105">
        <f>-SUM(T179:T181)</f>
        <v>0</v>
      </c>
      <c r="U205" s="105">
        <f t="shared" si="177"/>
        <v>0</v>
      </c>
      <c r="V205" s="105">
        <f t="shared" si="177"/>
        <v>0</v>
      </c>
      <c r="W205" s="105">
        <f t="shared" si="177"/>
        <v>0</v>
      </c>
      <c r="X205" s="105">
        <f t="shared" si="177"/>
        <v>0</v>
      </c>
      <c r="Y205" s="105">
        <f t="shared" si="177"/>
        <v>0</v>
      </c>
      <c r="Z205" s="105">
        <f t="shared" si="177"/>
        <v>0</v>
      </c>
      <c r="AA205" s="105">
        <f t="shared" si="177"/>
        <v>0</v>
      </c>
      <c r="AB205" s="105">
        <f t="shared" si="177"/>
        <v>0</v>
      </c>
      <c r="AC205" s="105">
        <f t="shared" si="177"/>
        <v>0</v>
      </c>
      <c r="AD205" s="105">
        <f t="shared" si="177"/>
        <v>0</v>
      </c>
      <c r="AE205" s="105">
        <f t="shared" si="177"/>
        <v>0</v>
      </c>
      <c r="AF205" s="105">
        <f t="shared" si="177"/>
        <v>0</v>
      </c>
      <c r="AG205" s="105">
        <f t="shared" si="177"/>
        <v>0</v>
      </c>
      <c r="AH205" s="105">
        <f t="shared" si="177"/>
        <v>0</v>
      </c>
      <c r="AI205" s="105">
        <f t="shared" si="177"/>
        <v>0</v>
      </c>
      <c r="AJ205" s="105">
        <f t="shared" si="177"/>
        <v>0</v>
      </c>
      <c r="AK205" s="105">
        <f t="shared" si="177"/>
        <v>0</v>
      </c>
      <c r="AL205" s="105">
        <f t="shared" si="177"/>
        <v>0</v>
      </c>
      <c r="AM205" s="105">
        <f t="shared" si="177"/>
        <v>0</v>
      </c>
      <c r="AN205" s="105">
        <f t="shared" si="177"/>
        <v>0</v>
      </c>
      <c r="AO205" s="105">
        <f t="shared" si="177"/>
        <v>0</v>
      </c>
      <c r="AP205" s="105">
        <f t="shared" si="177"/>
        <v>0</v>
      </c>
      <c r="AQ205" s="105">
        <f t="shared" si="177"/>
        <v>0</v>
      </c>
      <c r="AR205" s="105">
        <f t="shared" ref="AR205:BH205" si="179">-SUM(AR179:AR181)</f>
        <v>0</v>
      </c>
      <c r="AS205" s="105">
        <f t="shared" si="179"/>
        <v>0</v>
      </c>
      <c r="AT205" s="105">
        <f t="shared" si="179"/>
        <v>0</v>
      </c>
      <c r="AU205" s="105">
        <f t="shared" si="179"/>
        <v>0</v>
      </c>
      <c r="AV205" s="105">
        <f t="shared" si="179"/>
        <v>0</v>
      </c>
      <c r="AW205" s="105">
        <f t="shared" si="179"/>
        <v>0</v>
      </c>
      <c r="AX205" s="105">
        <f t="shared" si="179"/>
        <v>0</v>
      </c>
      <c r="AY205" s="105">
        <f t="shared" si="179"/>
        <v>0</v>
      </c>
      <c r="AZ205" s="105">
        <f t="shared" si="179"/>
        <v>0</v>
      </c>
      <c r="BA205" s="105">
        <f t="shared" si="179"/>
        <v>0</v>
      </c>
      <c r="BB205" s="105">
        <f t="shared" si="179"/>
        <v>0</v>
      </c>
      <c r="BC205" s="105">
        <f t="shared" si="179"/>
        <v>0</v>
      </c>
      <c r="BD205" s="105">
        <f t="shared" si="179"/>
        <v>0</v>
      </c>
      <c r="BE205" s="105">
        <f t="shared" si="179"/>
        <v>0</v>
      </c>
      <c r="BF205" s="105">
        <f t="shared" si="179"/>
        <v>0</v>
      </c>
      <c r="BG205" s="105">
        <f t="shared" si="179"/>
        <v>0</v>
      </c>
      <c r="BH205" s="105">
        <f t="shared" si="179"/>
        <v>0</v>
      </c>
      <c r="BI205" s="6"/>
      <c r="BJ205" s="6"/>
      <c r="BK205" s="6"/>
    </row>
    <row r="206" spans="2:103" ht="15.4">
      <c r="E206" s="29" t="s">
        <v>607</v>
      </c>
      <c r="F206" s="29"/>
      <c r="G206" s="4" t="s">
        <v>260</v>
      </c>
      <c r="J206" s="4"/>
      <c r="K206" s="9"/>
      <c r="L206" s="105">
        <f>-L199</f>
        <v>0</v>
      </c>
      <c r="M206" s="105">
        <f t="shared" ref="M206:AQ206" si="180">-M199</f>
        <v>0</v>
      </c>
      <c r="N206" s="105">
        <f t="shared" si="180"/>
        <v>0</v>
      </c>
      <c r="O206" s="105">
        <f t="shared" si="180"/>
        <v>0</v>
      </c>
      <c r="P206" s="105">
        <f t="shared" ref="P206:Q206" si="181">-P199</f>
        <v>0</v>
      </c>
      <c r="Q206" s="105">
        <f t="shared" si="181"/>
        <v>0</v>
      </c>
      <c r="R206" s="105">
        <f t="shared" si="180"/>
        <v>0</v>
      </c>
      <c r="S206" s="163">
        <f>-S199</f>
        <v>0</v>
      </c>
      <c r="T206" s="163">
        <f>-T199</f>
        <v>0</v>
      </c>
      <c r="U206" s="105">
        <f t="shared" si="180"/>
        <v>0</v>
      </c>
      <c r="V206" s="105">
        <f t="shared" si="180"/>
        <v>0</v>
      </c>
      <c r="W206" s="105">
        <f t="shared" si="180"/>
        <v>0</v>
      </c>
      <c r="X206" s="105">
        <f t="shared" si="180"/>
        <v>0</v>
      </c>
      <c r="Y206" s="105">
        <f t="shared" si="180"/>
        <v>0</v>
      </c>
      <c r="Z206" s="105">
        <f t="shared" si="180"/>
        <v>0</v>
      </c>
      <c r="AA206" s="105">
        <f>-AA199</f>
        <v>0</v>
      </c>
      <c r="AB206" s="105">
        <f t="shared" si="180"/>
        <v>0</v>
      </c>
      <c r="AC206" s="105">
        <f t="shared" si="180"/>
        <v>0</v>
      </c>
      <c r="AD206" s="105">
        <f t="shared" si="180"/>
        <v>0</v>
      </c>
      <c r="AE206" s="105">
        <f t="shared" si="180"/>
        <v>0</v>
      </c>
      <c r="AF206" s="105">
        <f t="shared" si="180"/>
        <v>0</v>
      </c>
      <c r="AG206" s="105">
        <f t="shared" si="180"/>
        <v>0</v>
      </c>
      <c r="AH206" s="105">
        <f t="shared" si="180"/>
        <v>0</v>
      </c>
      <c r="AI206" s="105">
        <f t="shared" si="180"/>
        <v>0</v>
      </c>
      <c r="AJ206" s="105">
        <f t="shared" si="180"/>
        <v>0</v>
      </c>
      <c r="AK206" s="105">
        <f t="shared" si="180"/>
        <v>0</v>
      </c>
      <c r="AL206" s="105">
        <f t="shared" si="180"/>
        <v>0</v>
      </c>
      <c r="AM206" s="105">
        <f t="shared" si="180"/>
        <v>0</v>
      </c>
      <c r="AN206" s="105">
        <f t="shared" si="180"/>
        <v>0</v>
      </c>
      <c r="AO206" s="105">
        <f t="shared" si="180"/>
        <v>0</v>
      </c>
      <c r="AP206" s="105">
        <f t="shared" si="180"/>
        <v>0</v>
      </c>
      <c r="AQ206" s="105">
        <f t="shared" si="180"/>
        <v>0</v>
      </c>
      <c r="AR206" s="105">
        <f>-AR199</f>
        <v>0</v>
      </c>
      <c r="AS206" s="105">
        <f t="shared" ref="AS206:BH206" si="182">-AS199</f>
        <v>0</v>
      </c>
      <c r="AT206" s="105">
        <f t="shared" si="182"/>
        <v>0</v>
      </c>
      <c r="AU206" s="105">
        <f t="shared" si="182"/>
        <v>0</v>
      </c>
      <c r="AV206" s="105">
        <f t="shared" si="182"/>
        <v>0</v>
      </c>
      <c r="AW206" s="105">
        <f t="shared" si="182"/>
        <v>0</v>
      </c>
      <c r="AX206" s="105">
        <f t="shared" si="182"/>
        <v>0</v>
      </c>
      <c r="AY206" s="105">
        <f t="shared" si="182"/>
        <v>0</v>
      </c>
      <c r="AZ206" s="105">
        <f t="shared" si="182"/>
        <v>0</v>
      </c>
      <c r="BA206" s="105">
        <f t="shared" si="182"/>
        <v>0</v>
      </c>
      <c r="BB206" s="105">
        <f t="shared" si="182"/>
        <v>0</v>
      </c>
      <c r="BC206" s="105">
        <f t="shared" si="182"/>
        <v>0</v>
      </c>
      <c r="BD206" s="105">
        <f t="shared" si="182"/>
        <v>0</v>
      </c>
      <c r="BE206" s="105">
        <f t="shared" si="182"/>
        <v>0</v>
      </c>
      <c r="BF206" s="105">
        <f t="shared" si="182"/>
        <v>0</v>
      </c>
      <c r="BG206" s="105">
        <f t="shared" si="182"/>
        <v>0</v>
      </c>
      <c r="BH206" s="105">
        <f t="shared" si="182"/>
        <v>0</v>
      </c>
      <c r="BI206" s="6"/>
      <c r="BJ206" s="6"/>
      <c r="BK206" s="6"/>
    </row>
    <row r="207" spans="2:103" ht="15.4">
      <c r="E207" s="89" t="s">
        <v>280</v>
      </c>
      <c r="F207" s="89"/>
      <c r="G207" s="89" t="s">
        <v>260</v>
      </c>
      <c r="J207" s="4"/>
      <c r="K207" s="9"/>
      <c r="L207" s="106">
        <f t="shared" ref="L207:AQ207" si="183">SUM(L204:L206)</f>
        <v>0</v>
      </c>
      <c r="M207" s="106">
        <f t="shared" si="183"/>
        <v>0</v>
      </c>
      <c r="N207" s="106">
        <f t="shared" si="183"/>
        <v>0</v>
      </c>
      <c r="O207" s="106">
        <f t="shared" si="183"/>
        <v>0</v>
      </c>
      <c r="P207" s="106">
        <f t="shared" ref="P207:Q207" si="184">SUM(P204:P206)</f>
        <v>0</v>
      </c>
      <c r="Q207" s="106">
        <f t="shared" si="184"/>
        <v>0</v>
      </c>
      <c r="R207" s="106">
        <f t="shared" si="183"/>
        <v>0</v>
      </c>
      <c r="S207" s="106">
        <f>SUM(S204:S206)</f>
        <v>0</v>
      </c>
      <c r="T207" s="106">
        <f>SUM(T204:T206)</f>
        <v>0</v>
      </c>
      <c r="U207" s="106">
        <f t="shared" si="183"/>
        <v>0</v>
      </c>
      <c r="V207" s="106">
        <f t="shared" si="183"/>
        <v>0</v>
      </c>
      <c r="W207" s="106">
        <f t="shared" si="183"/>
        <v>0</v>
      </c>
      <c r="X207" s="106">
        <f t="shared" si="183"/>
        <v>0</v>
      </c>
      <c r="Y207" s="106">
        <f t="shared" si="183"/>
        <v>0</v>
      </c>
      <c r="Z207" s="106">
        <f t="shared" si="183"/>
        <v>0</v>
      </c>
      <c r="AA207" s="106">
        <f t="shared" si="183"/>
        <v>0</v>
      </c>
      <c r="AB207" s="106">
        <f t="shared" si="183"/>
        <v>0</v>
      </c>
      <c r="AC207" s="106">
        <f t="shared" si="183"/>
        <v>0</v>
      </c>
      <c r="AD207" s="106">
        <f t="shared" si="183"/>
        <v>0</v>
      </c>
      <c r="AE207" s="106">
        <f t="shared" si="183"/>
        <v>0</v>
      </c>
      <c r="AF207" s="106">
        <f t="shared" si="183"/>
        <v>0</v>
      </c>
      <c r="AG207" s="106">
        <f t="shared" si="183"/>
        <v>0</v>
      </c>
      <c r="AH207" s="106">
        <f t="shared" si="183"/>
        <v>0</v>
      </c>
      <c r="AI207" s="106">
        <f t="shared" si="183"/>
        <v>0</v>
      </c>
      <c r="AJ207" s="106">
        <f t="shared" si="183"/>
        <v>0</v>
      </c>
      <c r="AK207" s="106">
        <f t="shared" si="183"/>
        <v>0</v>
      </c>
      <c r="AL207" s="106">
        <f t="shared" si="183"/>
        <v>0</v>
      </c>
      <c r="AM207" s="106">
        <f t="shared" si="183"/>
        <v>0</v>
      </c>
      <c r="AN207" s="106">
        <f t="shared" si="183"/>
        <v>0</v>
      </c>
      <c r="AO207" s="106">
        <f t="shared" si="183"/>
        <v>0</v>
      </c>
      <c r="AP207" s="106">
        <f t="shared" si="183"/>
        <v>0</v>
      </c>
      <c r="AQ207" s="106">
        <f t="shared" si="183"/>
        <v>0</v>
      </c>
      <c r="AR207" s="106">
        <f>SUM(AR204:AR206)</f>
        <v>0</v>
      </c>
      <c r="AS207" s="106">
        <f t="shared" ref="AS207:BH207" si="185">SUM(AS204:AS206)</f>
        <v>0</v>
      </c>
      <c r="AT207" s="106">
        <f t="shared" si="185"/>
        <v>0</v>
      </c>
      <c r="AU207" s="106">
        <f t="shared" si="185"/>
        <v>0</v>
      </c>
      <c r="AV207" s="106">
        <f t="shared" si="185"/>
        <v>0</v>
      </c>
      <c r="AW207" s="106">
        <f t="shared" si="185"/>
        <v>0</v>
      </c>
      <c r="AX207" s="106">
        <f t="shared" si="185"/>
        <v>0</v>
      </c>
      <c r="AY207" s="106">
        <f t="shared" si="185"/>
        <v>0</v>
      </c>
      <c r="AZ207" s="106">
        <f t="shared" si="185"/>
        <v>0</v>
      </c>
      <c r="BA207" s="106">
        <f t="shared" si="185"/>
        <v>0</v>
      </c>
      <c r="BB207" s="106">
        <f t="shared" si="185"/>
        <v>0</v>
      </c>
      <c r="BC207" s="106">
        <f t="shared" si="185"/>
        <v>0</v>
      </c>
      <c r="BD207" s="106">
        <f t="shared" si="185"/>
        <v>0</v>
      </c>
      <c r="BE207" s="106">
        <f t="shared" si="185"/>
        <v>0</v>
      </c>
      <c r="BF207" s="106">
        <f t="shared" si="185"/>
        <v>0</v>
      </c>
      <c r="BG207" s="106">
        <f t="shared" si="185"/>
        <v>0</v>
      </c>
      <c r="BH207" s="106">
        <f t="shared" si="185"/>
        <v>0</v>
      </c>
      <c r="BI207" s="6"/>
      <c r="BJ207" s="6"/>
      <c r="BK207" s="6"/>
    </row>
    <row r="208" spans="2:103" ht="15.4">
      <c r="E208" s="89"/>
      <c r="F208" s="89"/>
      <c r="G208" s="89"/>
      <c r="J208" s="4"/>
      <c r="K208" s="9"/>
      <c r="L208" s="234"/>
      <c r="M208" s="234"/>
      <c r="N208" s="234"/>
      <c r="O208" s="234"/>
      <c r="P208" s="234"/>
      <c r="Q208" s="234"/>
      <c r="R208" s="234"/>
      <c r="S208" s="234"/>
      <c r="T208" s="234"/>
      <c r="U208" s="234"/>
      <c r="V208" s="234"/>
      <c r="W208" s="234"/>
      <c r="X208" s="234"/>
      <c r="Y208" s="234"/>
      <c r="Z208" s="234"/>
      <c r="AA208" s="234"/>
      <c r="AB208" s="234"/>
      <c r="AC208" s="234"/>
      <c r="AD208" s="234"/>
      <c r="AE208" s="234"/>
      <c r="AF208" s="234"/>
      <c r="AG208" s="234"/>
      <c r="AH208" s="234"/>
      <c r="AI208" s="234"/>
      <c r="AJ208" s="234"/>
      <c r="AK208" s="234"/>
      <c r="AL208" s="234"/>
      <c r="AM208" s="234"/>
      <c r="AN208" s="234"/>
      <c r="AO208" s="234"/>
      <c r="AP208" s="234"/>
      <c r="AQ208" s="234"/>
      <c r="AR208" s="234"/>
      <c r="AS208" s="234"/>
      <c r="AT208" s="234"/>
      <c r="AU208" s="234"/>
      <c r="AV208" s="234"/>
      <c r="AW208" s="234"/>
      <c r="AX208" s="234"/>
      <c r="AY208" s="234"/>
      <c r="AZ208" s="234"/>
      <c r="BA208" s="234"/>
      <c r="BB208" s="234"/>
      <c r="BC208" s="234"/>
      <c r="BD208" s="234"/>
      <c r="BE208" s="234"/>
      <c r="BF208" s="234"/>
      <c r="BG208" s="234"/>
      <c r="BH208" s="234"/>
      <c r="BI208" s="6"/>
      <c r="BJ208" s="6"/>
      <c r="BK208" s="6"/>
    </row>
    <row r="209" spans="2:103" ht="15.4">
      <c r="B209" s="24"/>
      <c r="C209" s="73">
        <f>MAX($B$5:C207)+0.1</f>
        <v>5.4999999999999982</v>
      </c>
      <c r="D209" s="37" t="s">
        <v>615</v>
      </c>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7"/>
      <c r="AV209" s="37"/>
      <c r="AW209" s="37"/>
      <c r="AX209" s="37"/>
      <c r="AY209" s="37"/>
      <c r="AZ209" s="37"/>
      <c r="BA209" s="37"/>
      <c r="BB209" s="37"/>
      <c r="BC209" s="37"/>
      <c r="BD209" s="37"/>
      <c r="BE209" s="37"/>
      <c r="BF209" s="37"/>
      <c r="BG209" s="37"/>
      <c r="BH209" s="37"/>
      <c r="BI209" s="37"/>
      <c r="BJ209" s="37"/>
      <c r="BK209" s="37"/>
      <c r="BL209" s="24"/>
      <c r="BM209" s="24"/>
      <c r="BN209" s="24"/>
      <c r="BO209" s="24"/>
      <c r="BP209" s="24"/>
      <c r="BQ209" s="24"/>
      <c r="BR209" s="24"/>
      <c r="BS209" s="24"/>
      <c r="BT209" s="24"/>
      <c r="BU209" s="24"/>
      <c r="BV209" s="24"/>
      <c r="BW209" s="24"/>
      <c r="BX209" s="24"/>
      <c r="BY209" s="24"/>
      <c r="BZ209" s="24"/>
      <c r="CA209" s="24"/>
      <c r="CB209" s="24"/>
      <c r="CC209" s="24"/>
      <c r="CD209" s="24"/>
      <c r="CE209" s="24"/>
      <c r="CF209" s="24"/>
      <c r="CG209" s="24"/>
      <c r="CH209" s="24"/>
      <c r="CI209" s="24"/>
      <c r="CJ209" s="24"/>
      <c r="CK209" s="24"/>
      <c r="CL209" s="24"/>
      <c r="CM209" s="24"/>
      <c r="CN209" s="24"/>
      <c r="CO209" s="24"/>
      <c r="CP209" s="24"/>
      <c r="CQ209" s="24"/>
      <c r="CR209" s="24"/>
      <c r="CS209" s="24"/>
      <c r="CT209" s="24"/>
      <c r="CU209" s="24"/>
      <c r="CV209" s="24"/>
      <c r="CW209" s="24"/>
      <c r="CX209" s="24"/>
      <c r="CY209" s="25"/>
    </row>
    <row r="210" spans="2:103" ht="15.4">
      <c r="C210" s="68" t="s">
        <v>616</v>
      </c>
      <c r="D210" s="68"/>
      <c r="E210" s="68"/>
      <c r="F210" s="68"/>
      <c r="G210" s="68"/>
      <c r="H210" s="68"/>
      <c r="I210" s="68"/>
      <c r="J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c r="BJ210" s="68"/>
      <c r="BK210" s="68"/>
    </row>
    <row r="211" spans="2:103" ht="15.4">
      <c r="E211" s="4" t="s">
        <v>103</v>
      </c>
      <c r="G211" s="4" t="s">
        <v>260</v>
      </c>
      <c r="J211" s="4"/>
      <c r="K211" s="9"/>
      <c r="L211" s="104">
        <f>L136</f>
        <v>0</v>
      </c>
      <c r="M211" s="104">
        <f t="shared" ref="M211:BH211" si="186">M136</f>
        <v>0</v>
      </c>
      <c r="N211" s="104">
        <f t="shared" si="186"/>
        <v>0</v>
      </c>
      <c r="O211" s="104">
        <f t="shared" si="186"/>
        <v>0</v>
      </c>
      <c r="P211" s="104">
        <f t="shared" si="186"/>
        <v>0</v>
      </c>
      <c r="Q211" s="104">
        <f t="shared" si="186"/>
        <v>0</v>
      </c>
      <c r="R211" s="104">
        <f t="shared" si="186"/>
        <v>0</v>
      </c>
      <c r="S211" s="104">
        <f t="shared" si="186"/>
        <v>0</v>
      </c>
      <c r="T211" s="104">
        <f t="shared" si="186"/>
        <v>0</v>
      </c>
      <c r="U211" s="104">
        <f t="shared" si="186"/>
        <v>0</v>
      </c>
      <c r="V211" s="104">
        <f t="shared" si="186"/>
        <v>0</v>
      </c>
      <c r="W211" s="104">
        <f t="shared" si="186"/>
        <v>0</v>
      </c>
      <c r="X211" s="104">
        <f t="shared" si="186"/>
        <v>0</v>
      </c>
      <c r="Y211" s="104">
        <f t="shared" si="186"/>
        <v>0</v>
      </c>
      <c r="Z211" s="104">
        <f t="shared" si="186"/>
        <v>0</v>
      </c>
      <c r="AA211" s="104">
        <f t="shared" si="186"/>
        <v>0</v>
      </c>
      <c r="AB211" s="104">
        <f t="shared" si="186"/>
        <v>0</v>
      </c>
      <c r="AC211" s="104">
        <f t="shared" si="186"/>
        <v>0</v>
      </c>
      <c r="AD211" s="104">
        <f t="shared" si="186"/>
        <v>0</v>
      </c>
      <c r="AE211" s="104">
        <f t="shared" si="186"/>
        <v>0</v>
      </c>
      <c r="AF211" s="104">
        <f t="shared" si="186"/>
        <v>0</v>
      </c>
      <c r="AG211" s="104">
        <f t="shared" si="186"/>
        <v>0</v>
      </c>
      <c r="AH211" s="104">
        <f t="shared" si="186"/>
        <v>0</v>
      </c>
      <c r="AI211" s="104">
        <f t="shared" si="186"/>
        <v>0</v>
      </c>
      <c r="AJ211" s="104">
        <f t="shared" si="186"/>
        <v>0</v>
      </c>
      <c r="AK211" s="104">
        <f t="shared" si="186"/>
        <v>0</v>
      </c>
      <c r="AL211" s="104">
        <f t="shared" si="186"/>
        <v>0</v>
      </c>
      <c r="AM211" s="104">
        <f t="shared" si="186"/>
        <v>0</v>
      </c>
      <c r="AN211" s="104">
        <f t="shared" si="186"/>
        <v>0</v>
      </c>
      <c r="AO211" s="104">
        <f t="shared" si="186"/>
        <v>0</v>
      </c>
      <c r="AP211" s="104">
        <f t="shared" si="186"/>
        <v>0</v>
      </c>
      <c r="AQ211" s="104">
        <f t="shared" si="186"/>
        <v>0</v>
      </c>
      <c r="AR211" s="104">
        <f t="shared" si="186"/>
        <v>0</v>
      </c>
      <c r="AS211" s="104">
        <f t="shared" si="186"/>
        <v>0</v>
      </c>
      <c r="AT211" s="104">
        <f t="shared" si="186"/>
        <v>0</v>
      </c>
      <c r="AU211" s="104">
        <f t="shared" si="186"/>
        <v>0</v>
      </c>
      <c r="AV211" s="104">
        <f t="shared" si="186"/>
        <v>0</v>
      </c>
      <c r="AW211" s="104">
        <f t="shared" si="186"/>
        <v>0</v>
      </c>
      <c r="AX211" s="104">
        <f t="shared" si="186"/>
        <v>0</v>
      </c>
      <c r="AY211" s="104">
        <f t="shared" si="186"/>
        <v>0</v>
      </c>
      <c r="AZ211" s="104">
        <f t="shared" si="186"/>
        <v>0</v>
      </c>
      <c r="BA211" s="104">
        <f t="shared" si="186"/>
        <v>0</v>
      </c>
      <c r="BB211" s="104">
        <f t="shared" si="186"/>
        <v>0</v>
      </c>
      <c r="BC211" s="104">
        <f t="shared" si="186"/>
        <v>0</v>
      </c>
      <c r="BD211" s="104">
        <f t="shared" si="186"/>
        <v>0</v>
      </c>
      <c r="BE211" s="104">
        <f t="shared" si="186"/>
        <v>0</v>
      </c>
      <c r="BF211" s="104">
        <f t="shared" si="186"/>
        <v>0</v>
      </c>
      <c r="BG211" s="104">
        <f t="shared" si="186"/>
        <v>0</v>
      </c>
      <c r="BH211" s="104">
        <f t="shared" si="186"/>
        <v>0</v>
      </c>
      <c r="BI211" s="6"/>
      <c r="BJ211" s="6"/>
      <c r="BK211" s="6"/>
    </row>
    <row r="212" spans="2:103" ht="15.4">
      <c r="E212" s="4" t="s">
        <v>617</v>
      </c>
      <c r="G212" s="4" t="s">
        <v>260</v>
      </c>
      <c r="H212" s="297">
        <f>CHOOSE(Interface!$H$7,Interface!$J$16,Interface!$L$16)/12</f>
        <v>25</v>
      </c>
      <c r="J212" s="4"/>
      <c r="K212" s="9"/>
      <c r="L212" s="104">
        <f>SUM($L$9:L9)</f>
        <v>0</v>
      </c>
      <c r="M212" s="104">
        <f>SUM($L$9:M9)</f>
        <v>0</v>
      </c>
      <c r="N212" s="104">
        <f>SUM($L$9:N9)</f>
        <v>0</v>
      </c>
      <c r="O212" s="104">
        <f>SUM($L$9:O9)</f>
        <v>1</v>
      </c>
      <c r="P212" s="104">
        <f>SUM($L$9:P9)</f>
        <v>2</v>
      </c>
      <c r="Q212" s="104">
        <f>SUM($L$9:Q9)</f>
        <v>3</v>
      </c>
      <c r="R212" s="104">
        <f>SUM($L$9:R9)</f>
        <v>4</v>
      </c>
      <c r="S212" s="104">
        <f>SUM($L$9:S9)</f>
        <v>5</v>
      </c>
      <c r="T212" s="104">
        <f>SUM($L$9:T9)</f>
        <v>6</v>
      </c>
      <c r="U212" s="104">
        <f>SUM($L$9:U9)</f>
        <v>7</v>
      </c>
      <c r="V212" s="104">
        <f>SUM($L$9:V9)</f>
        <v>8</v>
      </c>
      <c r="W212" s="104">
        <f>SUM($L$9:W9)</f>
        <v>9</v>
      </c>
      <c r="X212" s="104">
        <f>SUM($L$9:X9)</f>
        <v>10</v>
      </c>
      <c r="Y212" s="104">
        <f>SUM($L$9:Y9)</f>
        <v>11</v>
      </c>
      <c r="Z212" s="104">
        <f>SUM($L$9:Z9)</f>
        <v>12</v>
      </c>
      <c r="AA212" s="104">
        <f>SUM($L$9:AA9)</f>
        <v>13</v>
      </c>
      <c r="AB212" s="104">
        <f>SUM($L$9:AB9)</f>
        <v>14</v>
      </c>
      <c r="AC212" s="104">
        <f>SUM($L$9:AC9)</f>
        <v>15</v>
      </c>
      <c r="AD212" s="104">
        <f>SUM($L$9:AD9)</f>
        <v>16</v>
      </c>
      <c r="AE212" s="104">
        <f>SUM($L$9:AE9)</f>
        <v>17</v>
      </c>
      <c r="AF212" s="104">
        <f>SUM($L$9:AF9)</f>
        <v>18</v>
      </c>
      <c r="AG212" s="104">
        <f>SUM($L$9:AG9)</f>
        <v>19</v>
      </c>
      <c r="AH212" s="104">
        <f>SUM($L$9:AH9)</f>
        <v>20</v>
      </c>
      <c r="AI212" s="104">
        <f>SUM($L$9:AI9)</f>
        <v>21</v>
      </c>
      <c r="AJ212" s="104">
        <f>SUM($L$9:AJ9)</f>
        <v>22</v>
      </c>
      <c r="AK212" s="104">
        <f>SUM($L$9:AK9)</f>
        <v>23</v>
      </c>
      <c r="AL212" s="104">
        <f>SUM($L$9:AL9)</f>
        <v>24</v>
      </c>
      <c r="AM212" s="104">
        <f>SUM($L$9:AM9)</f>
        <v>25</v>
      </c>
      <c r="AN212" s="104">
        <f>SUM($L$9:AN9)</f>
        <v>26</v>
      </c>
      <c r="AO212" s="104">
        <f>SUM($L$9:AO9)</f>
        <v>26</v>
      </c>
      <c r="AP212" s="104">
        <f>SUM($L$9:AP9)</f>
        <v>26</v>
      </c>
      <c r="AQ212" s="104">
        <f>SUM($L$9:AQ9)</f>
        <v>26</v>
      </c>
      <c r="AR212" s="104">
        <f>SUM($L$9:AR9)</f>
        <v>26</v>
      </c>
      <c r="AS212" s="104">
        <f>SUM($L$9:AS9)</f>
        <v>26</v>
      </c>
      <c r="AT212" s="104">
        <f>SUM($L$9:AT9)</f>
        <v>26</v>
      </c>
      <c r="AU212" s="104">
        <f>SUM($L$9:AU9)</f>
        <v>26</v>
      </c>
      <c r="AV212" s="104">
        <f>SUM($L$9:AV9)</f>
        <v>26</v>
      </c>
      <c r="AW212" s="104">
        <f>SUM($L$9:AW9)</f>
        <v>26</v>
      </c>
      <c r="AX212" s="104">
        <f>SUM($L$9:AX9)</f>
        <v>26</v>
      </c>
      <c r="AY212" s="104">
        <f>SUM($L$9:AY9)</f>
        <v>26</v>
      </c>
      <c r="AZ212" s="104">
        <f>SUM($L$9:AZ9)</f>
        <v>26</v>
      </c>
      <c r="BA212" s="104">
        <f>SUM($L$9:BA9)</f>
        <v>26</v>
      </c>
      <c r="BB212" s="104">
        <f>SUM($L$9:BB9)</f>
        <v>26</v>
      </c>
      <c r="BC212" s="104">
        <f>SUM($L$9:BC9)</f>
        <v>26</v>
      </c>
      <c r="BD212" s="104">
        <f>SUM($L$9:BD9)</f>
        <v>26</v>
      </c>
      <c r="BE212" s="104">
        <f>SUM($L$9:BE9)</f>
        <v>26</v>
      </c>
      <c r="BF212" s="104">
        <f>SUM($L$9:BF9)</f>
        <v>26</v>
      </c>
      <c r="BG212" s="104">
        <f>SUM($L$9:BG9)</f>
        <v>26</v>
      </c>
      <c r="BH212" s="104">
        <f>SUM($L$9:BH9)</f>
        <v>26</v>
      </c>
      <c r="BI212" s="6"/>
      <c r="BJ212" s="6"/>
      <c r="BK212" s="6"/>
    </row>
    <row r="213" spans="2:103" ht="15.4">
      <c r="E213" s="4" t="s">
        <v>618</v>
      </c>
      <c r="G213" s="4" t="s">
        <v>260</v>
      </c>
      <c r="H213" s="297">
        <f>CHOOSE(Interface!$H$7,Interface!$J$67,Interface!$L$67)</f>
        <v>0</v>
      </c>
      <c r="J213" s="209"/>
      <c r="K213" s="9"/>
      <c r="L213" s="104">
        <f>-IFERROR(L9*SUM($L$211:L211,$K$213:K213)/($H$213-MIN(L212-1,$H$213)),0)</f>
        <v>0</v>
      </c>
      <c r="M213" s="104">
        <f>-IFERROR(M9*SUM($L$211:M211,$K$213:L213)/($H$213-MIN(M212-1,$H$213)),0)</f>
        <v>0</v>
      </c>
      <c r="N213" s="104">
        <f>-IFERROR(N9*SUM($L$211:N211,$K$213:M213)/($H$213-MIN(N212-1,$H$213)),0)</f>
        <v>0</v>
      </c>
      <c r="O213" s="104">
        <f>-IFERROR(O9*SUM($L$211:O211,$K$213:N213)/($H$213-MIN(O212-1,$H$213)),0)</f>
        <v>0</v>
      </c>
      <c r="P213" s="104">
        <f>-IFERROR(P9*SUM($L$211:P211,$K$213:O213)/($H$213-MIN(P212-1,$H$213)),0)</f>
        <v>0</v>
      </c>
      <c r="Q213" s="104">
        <f>-IFERROR(Q9*SUM($L$211:Q211,$K$213:P213)/($H$213-MIN(Q212-1,$H$213)),0)</f>
        <v>0</v>
      </c>
      <c r="R213" s="104">
        <f>-IFERROR(R9*SUM($L$211:R211,$K$213:Q213)/($H$213-MIN(R212-1,$H$213)),0)</f>
        <v>0</v>
      </c>
      <c r="S213" s="104">
        <f>-IFERROR(S9*SUM($L$211:S211,$K$213:R213)/($H$213-MIN(S212-1,$H$213)),0)</f>
        <v>0</v>
      </c>
      <c r="T213" s="104">
        <f>-IFERROR(T9*SUM($L$211:T211,$K$213:S213)/($H$213-MIN(T212-1,$H$213)),0)</f>
        <v>0</v>
      </c>
      <c r="U213" s="104">
        <f>-IFERROR(U9*SUM($L$211:U211,$K$213:T213)/($H$213-MIN(U212-1,$H$213)),0)</f>
        <v>0</v>
      </c>
      <c r="V213" s="104">
        <f>-IFERROR(V9*SUM($L$211:V211,$K$213:U213)/($H$213-MIN(V212-1,$H$213)),0)</f>
        <v>0</v>
      </c>
      <c r="W213" s="104">
        <f>-IFERROR(W9*SUM($L$211:W211,$K$213:V213)/($H$213-MIN(W212-1,$H$213)),0)</f>
        <v>0</v>
      </c>
      <c r="X213" s="104">
        <f>-IFERROR(X9*SUM($L$211:X211,$K$213:W213)/($H$213-MIN(X212-1,$H$213)),0)</f>
        <v>0</v>
      </c>
      <c r="Y213" s="104">
        <f>-IFERROR(Y9*SUM($L$211:Y211,$K$213:X213)/($H$213-MIN(Y212-1,$H$213)),0)</f>
        <v>0</v>
      </c>
      <c r="Z213" s="104">
        <f>-IFERROR(Z9*SUM($L$211:Z211,$K$213:Y213)/($H$213-MIN(Z212-1,$H$213)),0)</f>
        <v>0</v>
      </c>
      <c r="AA213" s="104">
        <f>-IFERROR(AA9*SUM($L$211:AA211,$K$213:Z213)/($H$213-MIN(AA212-1,$H$213)),0)</f>
        <v>0</v>
      </c>
      <c r="AB213" s="104">
        <f>-IFERROR(AB9*SUM($L$211:AB211,$K$213:AA213)/($H$213-MIN(AB212-1,$H$213)),0)</f>
        <v>0</v>
      </c>
      <c r="AC213" s="104">
        <f>-IFERROR(AC9*SUM($L$211:AC211,$K$213:AB213)/($H$213-MIN(AC212-1,$H$213)),0)</f>
        <v>0</v>
      </c>
      <c r="AD213" s="104">
        <f>-IFERROR(AD9*SUM($L$211:AD211,$K$213:AC213)/($H$213-MIN(AD212-1,$H$213)),0)</f>
        <v>0</v>
      </c>
      <c r="AE213" s="104">
        <f>-IFERROR(AE9*SUM($L$211:AE211,$K$213:AD213)/($H$213-MIN(AE212-1,$H$213)),0)</f>
        <v>0</v>
      </c>
      <c r="AF213" s="104">
        <f>-IFERROR(AF9*SUM($L$211:AF211,$K$213:AE213)/($H$213-MIN(AF212-1,$H$213)),0)</f>
        <v>0</v>
      </c>
      <c r="AG213" s="104">
        <f>-IFERROR(AG9*SUM($L$211:AG211,$K$213:AF213)/($H$213-MIN(AG212-1,$H$213)),0)</f>
        <v>0</v>
      </c>
      <c r="AH213" s="104">
        <f>-IFERROR(AH9*SUM($L$211:AH211,$K$213:AG213)/($H$213-MIN(AH212-1,$H$213)),0)</f>
        <v>0</v>
      </c>
      <c r="AI213" s="104">
        <f>-IFERROR(AI9*SUM($L$211:AI211,$K$213:AH213)/($H$213-MIN(AI212-1,$H$213)),0)</f>
        <v>0</v>
      </c>
      <c r="AJ213" s="104">
        <f>-IFERROR(AJ9*SUM($L$211:AJ211,$K$213:AI213)/($H$213-MIN(AJ212-1,$H$213)),0)</f>
        <v>0</v>
      </c>
      <c r="AK213" s="104">
        <f>-IFERROR(AK9*SUM($L$211:AK211,$K$213:AJ213)/($H$213-MIN(AK212-1,$H$213)),0)</f>
        <v>0</v>
      </c>
      <c r="AL213" s="104">
        <f>-IFERROR(AL9*SUM($L$211:AL211,$K$213:AK213)/($H$213-MIN(AL212-1,$H$213)),0)</f>
        <v>0</v>
      </c>
      <c r="AM213" s="104">
        <f>-IFERROR(AM9*SUM($L$211:AM211,$K$213:AL213)/($H$213-MIN(AM212-1,$H$213)),0)</f>
        <v>0</v>
      </c>
      <c r="AN213" s="104">
        <f>-IFERROR(AN9*SUM($L$211:AN211,$K$213:AM213)/($H$213-MIN(AN212-1,$H$213)),0)</f>
        <v>0</v>
      </c>
      <c r="AO213" s="104">
        <f>-IFERROR(AO9*SUM($L$211:AO211,$K$213:AN213)/($H$213-MIN(AO212-1,$H$213)),0)</f>
        <v>0</v>
      </c>
      <c r="AP213" s="104">
        <f>-IFERROR(AP9*SUM($L$211:AP211,$K$213:AO213)/($H$213-MIN(AP212-1,$H$213)),0)</f>
        <v>0</v>
      </c>
      <c r="AQ213" s="104">
        <f>-IFERROR(AQ9*SUM($L$211:AQ211,$K$213:AP213)/($H$213-MIN(AQ212-1,$H$213)),0)</f>
        <v>0</v>
      </c>
      <c r="AR213" s="104">
        <f>-IFERROR(AR9*SUM($L$211:AR211,$K$213:AQ213)/($H$213-MIN(AR212-1,$H$213)),0)</f>
        <v>0</v>
      </c>
      <c r="AS213" s="104">
        <f>-IFERROR(AS9*SUM($L$211:AS211,$K$213:AR213)/($H$213-MIN(AS212-1,$H$213)),0)</f>
        <v>0</v>
      </c>
      <c r="AT213" s="104">
        <f>-IFERROR(AT9*SUM($L$211:AT211,$K$213:AS213)/($H$213-MIN(AT212-1,$H$213)),0)</f>
        <v>0</v>
      </c>
      <c r="AU213" s="104">
        <f>-IFERROR(AU9*SUM($L$211:AU211,$K$213:AT213)/($H$213-MIN(AU212-1,$H$213)),0)</f>
        <v>0</v>
      </c>
      <c r="AV213" s="104">
        <f>-IFERROR(AV9*SUM($L$211:AV211,$K$213:AU213)/($H$213-MIN(AV212-1,$H$213)),0)</f>
        <v>0</v>
      </c>
      <c r="AW213" s="104">
        <f>-IFERROR(AW9*SUM($L$211:AW211,$K$213:AV213)/($H$213-MIN(AW212-1,$H$213)),0)</f>
        <v>0</v>
      </c>
      <c r="AX213" s="104">
        <f>-IFERROR(AX9*SUM($L$211:AX211,$K$213:AW213)/($H$213-MIN(AX212-1,$H$213)),0)</f>
        <v>0</v>
      </c>
      <c r="AY213" s="104">
        <f>-IFERROR(AY9*SUM($L$211:AY211,$K$213:AX213)/($H$213-MIN(AY212-1,$H$213)),0)</f>
        <v>0</v>
      </c>
      <c r="AZ213" s="104">
        <f>-IFERROR(AZ9*SUM($L$211:AZ211,$K$213:AY213)/($H$213-MIN(AZ212-1,$H$213)),0)</f>
        <v>0</v>
      </c>
      <c r="BA213" s="104">
        <f>-IFERROR(BA9*SUM($L$211:BA211,$K$213:AZ213)/($H$213-MIN(BA212-1,$H$213)),0)</f>
        <v>0</v>
      </c>
      <c r="BB213" s="104">
        <f>-IFERROR(BB9*SUM($L$211:BB211,$K$213:BA213)/($H$213-MIN(BB212-1,$H$213)),0)</f>
        <v>0</v>
      </c>
      <c r="BC213" s="104">
        <f>-IFERROR(BC9*SUM($L$211:BC211,$K$213:BB213)/($H$213-MIN(BC212-1,$H$213)),0)</f>
        <v>0</v>
      </c>
      <c r="BD213" s="104">
        <f>-IFERROR(BD9*SUM($L$211:BD211,$K$213:BC213)/($H$213-MIN(BD212-1,$H$213)),0)</f>
        <v>0</v>
      </c>
      <c r="BE213" s="104">
        <f>-IFERROR(BE9*SUM($L$211:BE211,$K$213:BD213)/($H$213-MIN(BE212-1,$H$213)),0)</f>
        <v>0</v>
      </c>
      <c r="BF213" s="104">
        <f>-IFERROR(BF9*SUM($L$211:BF211,$K$213:BE213)/($H$213-MIN(BF212-1,$H$213)),0)</f>
        <v>0</v>
      </c>
      <c r="BG213" s="104">
        <f>-IFERROR(BG9*SUM($L$211:BG211,$K$213:BF213)/($H$213-MIN(BG212-1,$H$213)),0)</f>
        <v>0</v>
      </c>
      <c r="BH213" s="104">
        <f>-IFERROR(BH9*SUM($L$211:BH211,$K$213:BG213)/($H$213-MIN(BH212-1,$H$213)),0)</f>
        <v>0</v>
      </c>
      <c r="BI213" s="6"/>
      <c r="BJ213" s="6"/>
      <c r="BK213" s="6"/>
    </row>
    <row r="214" spans="2:103" ht="15.4">
      <c r="E214" s="108"/>
      <c r="F214" s="108"/>
      <c r="J214" s="207"/>
      <c r="K214" s="9"/>
      <c r="L214" s="105"/>
      <c r="M214" s="105"/>
      <c r="N214" s="105"/>
      <c r="O214" s="105"/>
      <c r="P214" s="105"/>
      <c r="Q214" s="105"/>
      <c r="R214" s="105"/>
      <c r="S214" s="105"/>
      <c r="T214" s="105"/>
      <c r="U214" s="105"/>
      <c r="V214" s="105"/>
      <c r="W214" s="105"/>
      <c r="X214" s="105"/>
      <c r="Y214" s="105"/>
      <c r="Z214" s="105"/>
      <c r="AA214" s="105"/>
      <c r="AB214" s="105"/>
      <c r="AC214" s="105"/>
      <c r="AD214" s="105"/>
      <c r="AE214" s="105"/>
      <c r="AF214" s="105"/>
      <c r="AG214" s="105"/>
      <c r="AH214" s="105"/>
      <c r="AI214" s="105"/>
      <c r="AJ214" s="105"/>
      <c r="AK214" s="105"/>
      <c r="AL214" s="105"/>
      <c r="AM214" s="105"/>
      <c r="AN214" s="105"/>
      <c r="AO214" s="105"/>
      <c r="AP214" s="105"/>
      <c r="AQ214" s="105"/>
      <c r="AR214" s="105"/>
      <c r="AS214" s="105"/>
      <c r="AT214" s="105"/>
      <c r="AU214" s="105"/>
      <c r="AV214" s="105"/>
      <c r="AW214" s="105"/>
      <c r="AX214" s="105"/>
      <c r="AY214" s="105"/>
      <c r="AZ214" s="105"/>
      <c r="BA214" s="105"/>
      <c r="BB214" s="105"/>
      <c r="BC214" s="105"/>
      <c r="BD214" s="105"/>
      <c r="BE214" s="105"/>
      <c r="BF214" s="105"/>
      <c r="BG214" s="105"/>
      <c r="BH214" s="105"/>
      <c r="BI214" s="6"/>
      <c r="BJ214" s="6"/>
      <c r="BK214" s="6"/>
    </row>
    <row r="215" spans="2:103" ht="15.4">
      <c r="B215" s="7">
        <f>MAX($B$5:B214)+1</f>
        <v>6</v>
      </c>
      <c r="C215" s="7" t="s">
        <v>245</v>
      </c>
      <c r="D215" s="7"/>
      <c r="E215" s="7"/>
      <c r="F215" s="7"/>
      <c r="G215" s="7"/>
      <c r="H215" s="7"/>
      <c r="I215" s="7"/>
      <c r="J215" s="301"/>
      <c r="K215" s="301"/>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7"/>
      <c r="BB215" s="7"/>
      <c r="BC215" s="7"/>
      <c r="BD215" s="7"/>
      <c r="BE215" s="7"/>
      <c r="BF215" s="7"/>
      <c r="BG215" s="7"/>
      <c r="BH215" s="7"/>
      <c r="BI215" s="7"/>
      <c r="BJ215" s="7"/>
      <c r="BK215" s="7"/>
      <c r="BL215" s="24"/>
      <c r="BM215" s="24"/>
      <c r="BN215" s="24"/>
      <c r="BO215" s="24"/>
      <c r="BP215" s="24"/>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c r="CM215" s="24"/>
      <c r="CN215" s="24"/>
      <c r="CO215" s="24"/>
      <c r="CP215" s="24"/>
      <c r="CQ215" s="24"/>
      <c r="CR215" s="24"/>
      <c r="CS215" s="24"/>
      <c r="CT215" s="24"/>
      <c r="CU215" s="24"/>
      <c r="CV215" s="24"/>
      <c r="CW215" s="24"/>
      <c r="CX215" s="24"/>
      <c r="CY215" s="25"/>
    </row>
    <row r="216" spans="2:103" ht="15.4">
      <c r="B216" s="68" t="s">
        <v>619</v>
      </c>
      <c r="C216" s="68"/>
      <c r="D216" s="68"/>
      <c r="E216" s="68"/>
      <c r="F216" s="68"/>
      <c r="G216" s="68"/>
      <c r="H216" s="68"/>
      <c r="I216" s="68"/>
      <c r="J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c r="BJ216" s="68"/>
      <c r="BK216" s="68"/>
    </row>
    <row r="217" spans="2:103" ht="15.4">
      <c r="B217" s="24"/>
      <c r="C217" s="73">
        <f>MAX($B$5:C216)+0.1</f>
        <v>6.1</v>
      </c>
      <c r="D217" s="37" t="s">
        <v>620</v>
      </c>
      <c r="E217" s="37"/>
      <c r="F217" s="37"/>
      <c r="G217" s="37"/>
      <c r="H217" s="37"/>
      <c r="I217" s="37"/>
      <c r="J217" s="37"/>
      <c r="K217" s="37"/>
      <c r="L217" s="211"/>
      <c r="M217" s="211"/>
      <c r="N217" s="211"/>
      <c r="O217" s="211"/>
      <c r="P217" s="211"/>
      <c r="Q217" s="211"/>
      <c r="R217" s="211"/>
      <c r="S217" s="211"/>
      <c r="T217" s="211"/>
      <c r="U217" s="211"/>
      <c r="V217" s="211"/>
      <c r="W217" s="211"/>
      <c r="X217" s="211"/>
      <c r="Y217" s="211"/>
      <c r="Z217" s="211"/>
      <c r="AA217" s="211"/>
      <c r="AB217" s="211"/>
      <c r="AC217" s="211"/>
      <c r="AD217" s="211"/>
      <c r="AE217" s="211"/>
      <c r="AF217" s="211"/>
      <c r="AG217" s="211"/>
      <c r="AH217" s="211"/>
      <c r="AI217" s="211"/>
      <c r="AJ217" s="211"/>
      <c r="AK217" s="211"/>
      <c r="AL217" s="211"/>
      <c r="AM217" s="211"/>
      <c r="AN217" s="211"/>
      <c r="AO217" s="211"/>
      <c r="AP217" s="211"/>
      <c r="AQ217" s="211"/>
      <c r="AR217" s="211"/>
      <c r="AS217" s="211"/>
      <c r="AT217" s="211"/>
      <c r="AU217" s="211"/>
      <c r="AV217" s="211"/>
      <c r="AW217" s="211"/>
      <c r="AX217" s="211"/>
      <c r="AY217" s="211"/>
      <c r="AZ217" s="37"/>
      <c r="BA217" s="37"/>
      <c r="BB217" s="37"/>
      <c r="BC217" s="37"/>
      <c r="BD217" s="37"/>
      <c r="BE217" s="37"/>
      <c r="BF217" s="37"/>
      <c r="BG217" s="37"/>
      <c r="BH217" s="37"/>
      <c r="BI217" s="37"/>
      <c r="BJ217" s="37"/>
      <c r="BK217" s="37"/>
      <c r="BL217" s="24"/>
      <c r="BM217" s="24"/>
      <c r="BN217" s="24"/>
      <c r="BO217" s="24"/>
      <c r="BP217" s="24"/>
      <c r="BQ217" s="24"/>
      <c r="BR217" s="24"/>
      <c r="BS217" s="24"/>
      <c r="BT217" s="24"/>
      <c r="BU217" s="24"/>
      <c r="BV217" s="24"/>
      <c r="BW217" s="24"/>
      <c r="BX217" s="24"/>
      <c r="BY217" s="24"/>
      <c r="BZ217" s="24"/>
      <c r="CA217" s="24"/>
      <c r="CB217" s="24"/>
      <c r="CC217" s="24"/>
      <c r="CD217" s="24"/>
      <c r="CE217" s="24"/>
      <c r="CF217" s="24"/>
      <c r="CG217" s="24"/>
      <c r="CH217" s="24"/>
      <c r="CI217" s="24"/>
      <c r="CJ217" s="24"/>
      <c r="CK217" s="24"/>
      <c r="CL217" s="24"/>
      <c r="CM217" s="24"/>
      <c r="CN217" s="24"/>
      <c r="CO217" s="24"/>
      <c r="CP217" s="24"/>
      <c r="CQ217" s="24"/>
      <c r="CR217" s="24"/>
      <c r="CS217" s="24"/>
      <c r="CT217" s="24"/>
      <c r="CU217" s="24"/>
      <c r="CV217" s="24"/>
      <c r="CW217" s="24"/>
      <c r="CX217" s="24"/>
      <c r="CY217" s="25"/>
    </row>
    <row r="218" spans="2:103" ht="15.4">
      <c r="C218" s="68" t="s">
        <v>621</v>
      </c>
      <c r="D218" s="68"/>
      <c r="E218" s="68"/>
      <c r="F218" s="68"/>
      <c r="G218" s="68"/>
      <c r="H218" s="68"/>
      <c r="I218" s="68"/>
      <c r="J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c r="BJ218" s="68"/>
      <c r="BK218" s="68"/>
    </row>
    <row r="219" spans="2:103" ht="15.4">
      <c r="C219" s="68" t="s">
        <v>622</v>
      </c>
      <c r="D219" s="68"/>
      <c r="E219" s="68"/>
      <c r="F219" s="68"/>
      <c r="G219" s="68"/>
      <c r="H219" s="68"/>
      <c r="I219" s="68"/>
      <c r="J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c r="BJ219" s="68"/>
      <c r="BK219" s="68"/>
    </row>
    <row r="220" spans="2:103" ht="15.4">
      <c r="E220" s="4" t="s">
        <v>526</v>
      </c>
      <c r="G220" s="4" t="s">
        <v>260</v>
      </c>
      <c r="J220" s="209" t="e">
        <f t="shared" ref="J220:J225" ca="1" si="187">SUM(L220:BH220)</f>
        <v>#DIV/0!</v>
      </c>
      <c r="K220" s="9"/>
      <c r="L220" s="105">
        <f>Revenue!L40*L24</f>
        <v>0</v>
      </c>
      <c r="M220" s="105">
        <f>Revenue!M40*M24</f>
        <v>0</v>
      </c>
      <c r="N220" s="105">
        <f>Revenue!N40*N24</f>
        <v>0</v>
      </c>
      <c r="O220" s="105">
        <f ca="1">Revenue!O40*O24</f>
        <v>0</v>
      </c>
      <c r="P220" s="105">
        <f ca="1">Revenue!P40*P24</f>
        <v>0</v>
      </c>
      <c r="Q220" s="105" t="e">
        <f ca="1">Revenue!Q40*Q24</f>
        <v>#DIV/0!</v>
      </c>
      <c r="R220" s="105" t="e">
        <f ca="1">Revenue!R40*R24</f>
        <v>#DIV/0!</v>
      </c>
      <c r="S220" s="105" t="e">
        <f ca="1">Revenue!S40*S24</f>
        <v>#DIV/0!</v>
      </c>
      <c r="T220" s="105" t="e">
        <f ca="1">Revenue!T40*T24</f>
        <v>#DIV/0!</v>
      </c>
      <c r="U220" s="105" t="e">
        <f ca="1">Revenue!U40*U24</f>
        <v>#DIV/0!</v>
      </c>
      <c r="V220" s="105" t="e">
        <f ca="1">Revenue!V40*V24</f>
        <v>#DIV/0!</v>
      </c>
      <c r="W220" s="105" t="e">
        <f ca="1">Revenue!W40*W24</f>
        <v>#DIV/0!</v>
      </c>
      <c r="X220" s="105" t="e">
        <f ca="1">Revenue!X40*X24</f>
        <v>#DIV/0!</v>
      </c>
      <c r="Y220" s="105" t="e">
        <f ca="1">Revenue!Y40*Y24</f>
        <v>#DIV/0!</v>
      </c>
      <c r="Z220" s="105" t="e">
        <f ca="1">Revenue!Z40*Z24</f>
        <v>#DIV/0!</v>
      </c>
      <c r="AA220" s="105" t="e">
        <f ca="1">Revenue!AA40*AA24</f>
        <v>#DIV/0!</v>
      </c>
      <c r="AB220" s="105" t="e">
        <f ca="1">Revenue!AB40*AB24</f>
        <v>#DIV/0!</v>
      </c>
      <c r="AC220" s="105" t="e">
        <f ca="1">Revenue!AC40*AC24</f>
        <v>#DIV/0!</v>
      </c>
      <c r="AD220" s="105" t="e">
        <f ca="1">Revenue!AD40*AD24</f>
        <v>#DIV/0!</v>
      </c>
      <c r="AE220" s="105" t="e">
        <f ca="1">Revenue!AE40*AE24</f>
        <v>#DIV/0!</v>
      </c>
      <c r="AF220" s="105" t="e">
        <f ca="1">Revenue!AF40*AF24</f>
        <v>#DIV/0!</v>
      </c>
      <c r="AG220" s="105" t="e">
        <f ca="1">Revenue!AG40*AG24</f>
        <v>#DIV/0!</v>
      </c>
      <c r="AH220" s="105" t="e">
        <f ca="1">Revenue!AH40*AH24</f>
        <v>#DIV/0!</v>
      </c>
      <c r="AI220" s="105" t="e">
        <f ca="1">Revenue!AI40*AI24</f>
        <v>#DIV/0!</v>
      </c>
      <c r="AJ220" s="105" t="e">
        <f ca="1">Revenue!AJ40*AJ24</f>
        <v>#DIV/0!</v>
      </c>
      <c r="AK220" s="105" t="e">
        <f ca="1">Revenue!AK40*AK24</f>
        <v>#DIV/0!</v>
      </c>
      <c r="AL220" s="105" t="e">
        <f ca="1">Revenue!AL40*AL24</f>
        <v>#DIV/0!</v>
      </c>
      <c r="AM220" s="105" t="e">
        <f ca="1">Revenue!AM40*AM24</f>
        <v>#DIV/0!</v>
      </c>
      <c r="AN220" s="105" t="e">
        <f ca="1">Revenue!AN40*AN24</f>
        <v>#DIV/0!</v>
      </c>
      <c r="AO220" s="105" t="e">
        <f ca="1">Revenue!AO40*AO24</f>
        <v>#DIV/0!</v>
      </c>
      <c r="AP220" s="105" t="e">
        <f ca="1">Revenue!AP40*AP24</f>
        <v>#DIV/0!</v>
      </c>
      <c r="AQ220" s="105">
        <f>Revenue!AQ40*AQ24</f>
        <v>0</v>
      </c>
      <c r="AR220" s="105">
        <f>Revenue!AR40*AR24</f>
        <v>0</v>
      </c>
      <c r="AS220" s="105">
        <f>Revenue!AS40*AS24</f>
        <v>0</v>
      </c>
      <c r="AT220" s="105">
        <f>Revenue!AT40*AT24</f>
        <v>0</v>
      </c>
      <c r="AU220" s="105">
        <f>Revenue!AU40*AU24</f>
        <v>0</v>
      </c>
      <c r="AV220" s="105">
        <f>Revenue!AV40*AV24</f>
        <v>0</v>
      </c>
      <c r="AW220" s="105">
        <f>Revenue!AW40*AW24</f>
        <v>0</v>
      </c>
      <c r="AX220" s="105">
        <f>Revenue!AX40*AX24</f>
        <v>0</v>
      </c>
      <c r="AY220" s="105">
        <f>Revenue!AY40*AY24</f>
        <v>0</v>
      </c>
      <c r="AZ220" s="105">
        <f>Revenue!AZ40*AZ24</f>
        <v>0</v>
      </c>
      <c r="BA220" s="105">
        <f>Revenue!BA40*BA24</f>
        <v>0</v>
      </c>
      <c r="BB220" s="105">
        <f>Revenue!BB40*BB24</f>
        <v>0</v>
      </c>
      <c r="BC220" s="105">
        <f>Revenue!BC40*BC24</f>
        <v>0</v>
      </c>
      <c r="BD220" s="105">
        <f>Revenue!BD40*BD24</f>
        <v>0</v>
      </c>
      <c r="BE220" s="105">
        <f>Revenue!BE40*BE24</f>
        <v>0</v>
      </c>
      <c r="BF220" s="105">
        <f>Revenue!BF40*BF24</f>
        <v>0</v>
      </c>
      <c r="BG220" s="105">
        <f>Revenue!BG40*BG24</f>
        <v>0</v>
      </c>
      <c r="BH220" s="105">
        <f>Revenue!BH40*BH24</f>
        <v>0</v>
      </c>
      <c r="BI220" s="6"/>
      <c r="BJ220" s="6"/>
      <c r="BK220" s="6"/>
    </row>
    <row r="221" spans="2:103" ht="15.4">
      <c r="E221" s="4" t="s">
        <v>623</v>
      </c>
      <c r="G221" s="4" t="s">
        <v>260</v>
      </c>
      <c r="J221" s="209" t="e">
        <f t="shared" ca="1" si="187"/>
        <v>#DIV/0!</v>
      </c>
      <c r="K221" s="9"/>
      <c r="L221" s="105">
        <f t="shared" ref="L221:AQ221" ca="1" si="188">SUM(L87,L94)-L213</f>
        <v>0</v>
      </c>
      <c r="M221" s="105">
        <f t="shared" ca="1" si="188"/>
        <v>0</v>
      </c>
      <c r="N221" s="105">
        <f t="shared" ca="1" si="188"/>
        <v>0</v>
      </c>
      <c r="O221" s="105">
        <f t="shared" ca="1" si="188"/>
        <v>0</v>
      </c>
      <c r="P221" s="105">
        <f t="shared" ca="1" si="188"/>
        <v>0</v>
      </c>
      <c r="Q221" s="105" t="e">
        <f t="shared" ca="1" si="188"/>
        <v>#DIV/0!</v>
      </c>
      <c r="R221" s="105" t="e">
        <f t="shared" ca="1" si="188"/>
        <v>#DIV/0!</v>
      </c>
      <c r="S221" s="105" t="e">
        <f t="shared" ca="1" si="188"/>
        <v>#DIV/0!</v>
      </c>
      <c r="T221" s="105" t="e">
        <f t="shared" ca="1" si="188"/>
        <v>#DIV/0!</v>
      </c>
      <c r="U221" s="105" t="e">
        <f t="shared" ca="1" si="188"/>
        <v>#DIV/0!</v>
      </c>
      <c r="V221" s="105" t="e">
        <f t="shared" ca="1" si="188"/>
        <v>#DIV/0!</v>
      </c>
      <c r="W221" s="105" t="e">
        <f t="shared" ca="1" si="188"/>
        <v>#DIV/0!</v>
      </c>
      <c r="X221" s="105" t="e">
        <f t="shared" ca="1" si="188"/>
        <v>#DIV/0!</v>
      </c>
      <c r="Y221" s="105" t="e">
        <f t="shared" ca="1" si="188"/>
        <v>#DIV/0!</v>
      </c>
      <c r="Z221" s="105" t="e">
        <f t="shared" ca="1" si="188"/>
        <v>#DIV/0!</v>
      </c>
      <c r="AA221" s="105" t="e">
        <f t="shared" ca="1" si="188"/>
        <v>#DIV/0!</v>
      </c>
      <c r="AB221" s="105" t="e">
        <f t="shared" ca="1" si="188"/>
        <v>#DIV/0!</v>
      </c>
      <c r="AC221" s="105" t="e">
        <f t="shared" ca="1" si="188"/>
        <v>#DIV/0!</v>
      </c>
      <c r="AD221" s="105" t="e">
        <f t="shared" ca="1" si="188"/>
        <v>#DIV/0!</v>
      </c>
      <c r="AE221" s="105" t="e">
        <f t="shared" ca="1" si="188"/>
        <v>#DIV/0!</v>
      </c>
      <c r="AF221" s="105" t="e">
        <f t="shared" ca="1" si="188"/>
        <v>#DIV/0!</v>
      </c>
      <c r="AG221" s="105" t="e">
        <f t="shared" ca="1" si="188"/>
        <v>#DIV/0!</v>
      </c>
      <c r="AH221" s="105" t="e">
        <f t="shared" ca="1" si="188"/>
        <v>#DIV/0!</v>
      </c>
      <c r="AI221" s="105" t="e">
        <f t="shared" ca="1" si="188"/>
        <v>#DIV/0!</v>
      </c>
      <c r="AJ221" s="105" t="e">
        <f t="shared" ca="1" si="188"/>
        <v>#DIV/0!</v>
      </c>
      <c r="AK221" s="105" t="e">
        <f t="shared" ca="1" si="188"/>
        <v>#DIV/0!</v>
      </c>
      <c r="AL221" s="105" t="e">
        <f t="shared" ca="1" si="188"/>
        <v>#DIV/0!</v>
      </c>
      <c r="AM221" s="105" t="e">
        <f t="shared" ca="1" si="188"/>
        <v>#DIV/0!</v>
      </c>
      <c r="AN221" s="105" t="e">
        <f t="shared" ca="1" si="188"/>
        <v>#DIV/0!</v>
      </c>
      <c r="AO221" s="105" t="e">
        <f t="shared" ca="1" si="188"/>
        <v>#DIV/0!</v>
      </c>
      <c r="AP221" s="105" t="e">
        <f t="shared" ca="1" si="188"/>
        <v>#DIV/0!</v>
      </c>
      <c r="AQ221" s="105" t="e">
        <f t="shared" ca="1" si="188"/>
        <v>#DIV/0!</v>
      </c>
      <c r="AR221" s="105" t="e">
        <f t="shared" ref="AR221:BH221" ca="1" si="189">SUM(AR87,AR94)-AR213</f>
        <v>#DIV/0!</v>
      </c>
      <c r="AS221" s="105" t="e">
        <f t="shared" ca="1" si="189"/>
        <v>#DIV/0!</v>
      </c>
      <c r="AT221" s="105" t="e">
        <f t="shared" ca="1" si="189"/>
        <v>#DIV/0!</v>
      </c>
      <c r="AU221" s="105" t="e">
        <f t="shared" ca="1" si="189"/>
        <v>#DIV/0!</v>
      </c>
      <c r="AV221" s="105" t="e">
        <f t="shared" ca="1" si="189"/>
        <v>#DIV/0!</v>
      </c>
      <c r="AW221" s="105" t="e">
        <f t="shared" ca="1" si="189"/>
        <v>#DIV/0!</v>
      </c>
      <c r="AX221" s="105" t="e">
        <f t="shared" ca="1" si="189"/>
        <v>#DIV/0!</v>
      </c>
      <c r="AY221" s="105" t="e">
        <f t="shared" ca="1" si="189"/>
        <v>#DIV/0!</v>
      </c>
      <c r="AZ221" s="105" t="e">
        <f t="shared" ca="1" si="189"/>
        <v>#DIV/0!</v>
      </c>
      <c r="BA221" s="105" t="e">
        <f t="shared" ca="1" si="189"/>
        <v>#DIV/0!</v>
      </c>
      <c r="BB221" s="105" t="e">
        <f t="shared" ca="1" si="189"/>
        <v>#DIV/0!</v>
      </c>
      <c r="BC221" s="105" t="e">
        <f t="shared" ca="1" si="189"/>
        <v>#DIV/0!</v>
      </c>
      <c r="BD221" s="105" t="e">
        <f t="shared" ca="1" si="189"/>
        <v>#DIV/0!</v>
      </c>
      <c r="BE221" s="105" t="e">
        <f t="shared" ca="1" si="189"/>
        <v>#DIV/0!</v>
      </c>
      <c r="BF221" s="105" t="e">
        <f t="shared" ca="1" si="189"/>
        <v>#DIV/0!</v>
      </c>
      <c r="BG221" s="105" t="e">
        <f t="shared" ca="1" si="189"/>
        <v>#DIV/0!</v>
      </c>
      <c r="BH221" s="105" t="e">
        <f t="shared" ca="1" si="189"/>
        <v>#DIV/0!</v>
      </c>
      <c r="BI221" s="6"/>
      <c r="BJ221" s="6"/>
      <c r="BK221" s="6"/>
    </row>
    <row r="222" spans="2:103" ht="15.4">
      <c r="E222" s="4" t="s">
        <v>624</v>
      </c>
      <c r="G222" s="4" t="s">
        <v>260</v>
      </c>
      <c r="J222" s="209">
        <f>SUM(L222:BH222)</f>
        <v>0</v>
      </c>
      <c r="K222" s="9"/>
      <c r="L222" s="105">
        <f t="shared" ref="L222:AQ222" si="190">-L114*L9</f>
        <v>0</v>
      </c>
      <c r="M222" s="105">
        <f t="shared" si="190"/>
        <v>0</v>
      </c>
      <c r="N222" s="105">
        <f t="shared" si="190"/>
        <v>0</v>
      </c>
      <c r="O222" s="105">
        <f t="shared" si="190"/>
        <v>0</v>
      </c>
      <c r="P222" s="105">
        <f t="shared" si="190"/>
        <v>0</v>
      </c>
      <c r="Q222" s="105">
        <f t="shared" si="190"/>
        <v>0</v>
      </c>
      <c r="R222" s="105">
        <f t="shared" si="190"/>
        <v>0</v>
      </c>
      <c r="S222" s="105">
        <f t="shared" si="190"/>
        <v>0</v>
      </c>
      <c r="T222" s="105">
        <f t="shared" si="190"/>
        <v>0</v>
      </c>
      <c r="U222" s="105">
        <f t="shared" si="190"/>
        <v>0</v>
      </c>
      <c r="V222" s="105">
        <f t="shared" si="190"/>
        <v>0</v>
      </c>
      <c r="W222" s="105">
        <f t="shared" si="190"/>
        <v>0</v>
      </c>
      <c r="X222" s="105">
        <f t="shared" si="190"/>
        <v>0</v>
      </c>
      <c r="Y222" s="105">
        <f t="shared" si="190"/>
        <v>0</v>
      </c>
      <c r="Z222" s="105">
        <f t="shared" si="190"/>
        <v>0</v>
      </c>
      <c r="AA222" s="105">
        <f t="shared" si="190"/>
        <v>0</v>
      </c>
      <c r="AB222" s="105">
        <f t="shared" si="190"/>
        <v>0</v>
      </c>
      <c r="AC222" s="105">
        <f t="shared" si="190"/>
        <v>0</v>
      </c>
      <c r="AD222" s="105">
        <f t="shared" si="190"/>
        <v>0</v>
      </c>
      <c r="AE222" s="105">
        <f t="shared" si="190"/>
        <v>0</v>
      </c>
      <c r="AF222" s="105">
        <f t="shared" si="190"/>
        <v>0</v>
      </c>
      <c r="AG222" s="105">
        <f t="shared" si="190"/>
        <v>0</v>
      </c>
      <c r="AH222" s="105">
        <f t="shared" si="190"/>
        <v>0</v>
      </c>
      <c r="AI222" s="105">
        <f t="shared" si="190"/>
        <v>0</v>
      </c>
      <c r="AJ222" s="105">
        <f t="shared" si="190"/>
        <v>0</v>
      </c>
      <c r="AK222" s="105">
        <f t="shared" si="190"/>
        <v>0</v>
      </c>
      <c r="AL222" s="105">
        <f t="shared" si="190"/>
        <v>0</v>
      </c>
      <c r="AM222" s="105">
        <f t="shared" si="190"/>
        <v>0</v>
      </c>
      <c r="AN222" s="105">
        <f t="shared" si="190"/>
        <v>0</v>
      </c>
      <c r="AO222" s="105">
        <f t="shared" si="190"/>
        <v>0</v>
      </c>
      <c r="AP222" s="105">
        <f t="shared" si="190"/>
        <v>0</v>
      </c>
      <c r="AQ222" s="105">
        <f t="shared" si="190"/>
        <v>0</v>
      </c>
      <c r="AR222" s="105">
        <f t="shared" ref="AR222:BH222" si="191">-AR114*AR9</f>
        <v>0</v>
      </c>
      <c r="AS222" s="105">
        <f t="shared" si="191"/>
        <v>0</v>
      </c>
      <c r="AT222" s="105">
        <f t="shared" si="191"/>
        <v>0</v>
      </c>
      <c r="AU222" s="105">
        <f t="shared" si="191"/>
        <v>0</v>
      </c>
      <c r="AV222" s="105">
        <f t="shared" si="191"/>
        <v>0</v>
      </c>
      <c r="AW222" s="105">
        <f t="shared" si="191"/>
        <v>0</v>
      </c>
      <c r="AX222" s="105">
        <f t="shared" si="191"/>
        <v>0</v>
      </c>
      <c r="AY222" s="105">
        <f t="shared" si="191"/>
        <v>0</v>
      </c>
      <c r="AZ222" s="105">
        <f t="shared" si="191"/>
        <v>0</v>
      </c>
      <c r="BA222" s="105">
        <f t="shared" si="191"/>
        <v>0</v>
      </c>
      <c r="BB222" s="105">
        <f t="shared" si="191"/>
        <v>0</v>
      </c>
      <c r="BC222" s="105">
        <f t="shared" si="191"/>
        <v>0</v>
      </c>
      <c r="BD222" s="105">
        <f t="shared" si="191"/>
        <v>0</v>
      </c>
      <c r="BE222" s="105">
        <f t="shared" si="191"/>
        <v>0</v>
      </c>
      <c r="BF222" s="105">
        <f t="shared" si="191"/>
        <v>0</v>
      </c>
      <c r="BG222" s="105">
        <f t="shared" si="191"/>
        <v>0</v>
      </c>
      <c r="BH222" s="105">
        <f t="shared" si="191"/>
        <v>0</v>
      </c>
      <c r="BI222" s="6"/>
      <c r="BJ222" s="6"/>
      <c r="BK222" s="6"/>
    </row>
    <row r="223" spans="2:103" ht="15.4">
      <c r="E223" s="4" t="s">
        <v>625</v>
      </c>
      <c r="G223" s="4" t="s">
        <v>260</v>
      </c>
      <c r="J223" s="209">
        <f t="shared" si="187"/>
        <v>0</v>
      </c>
      <c r="K223" s="9"/>
      <c r="L223" s="105">
        <f>-L151</f>
        <v>0</v>
      </c>
      <c r="M223" s="105">
        <f>-M151</f>
        <v>0</v>
      </c>
      <c r="N223" s="105">
        <f t="shared" ref="N223:AQ223" si="192">-N151</f>
        <v>0</v>
      </c>
      <c r="O223" s="105">
        <f t="shared" si="192"/>
        <v>0</v>
      </c>
      <c r="P223" s="105">
        <f t="shared" si="192"/>
        <v>0</v>
      </c>
      <c r="Q223" s="105">
        <f t="shared" si="192"/>
        <v>0</v>
      </c>
      <c r="R223" s="105">
        <f t="shared" si="192"/>
        <v>0</v>
      </c>
      <c r="S223" s="105">
        <f t="shared" si="192"/>
        <v>0</v>
      </c>
      <c r="T223" s="105">
        <f t="shared" si="192"/>
        <v>0</v>
      </c>
      <c r="U223" s="105">
        <f t="shared" si="192"/>
        <v>0</v>
      </c>
      <c r="V223" s="105">
        <f t="shared" si="192"/>
        <v>0</v>
      </c>
      <c r="W223" s="105">
        <f t="shared" si="192"/>
        <v>0</v>
      </c>
      <c r="X223" s="105">
        <f t="shared" si="192"/>
        <v>0</v>
      </c>
      <c r="Y223" s="105">
        <f t="shared" si="192"/>
        <v>0</v>
      </c>
      <c r="Z223" s="105">
        <f t="shared" si="192"/>
        <v>0</v>
      </c>
      <c r="AA223" s="105">
        <f t="shared" si="192"/>
        <v>0</v>
      </c>
      <c r="AB223" s="105">
        <f t="shared" si="192"/>
        <v>0</v>
      </c>
      <c r="AC223" s="105">
        <f t="shared" si="192"/>
        <v>0</v>
      </c>
      <c r="AD223" s="105">
        <f t="shared" si="192"/>
        <v>0</v>
      </c>
      <c r="AE223" s="105">
        <f t="shared" si="192"/>
        <v>0</v>
      </c>
      <c r="AF223" s="105">
        <f t="shared" si="192"/>
        <v>0</v>
      </c>
      <c r="AG223" s="105">
        <f t="shared" si="192"/>
        <v>0</v>
      </c>
      <c r="AH223" s="105">
        <f t="shared" si="192"/>
        <v>0</v>
      </c>
      <c r="AI223" s="105">
        <f t="shared" si="192"/>
        <v>0</v>
      </c>
      <c r="AJ223" s="105">
        <f t="shared" si="192"/>
        <v>0</v>
      </c>
      <c r="AK223" s="105">
        <f t="shared" si="192"/>
        <v>0</v>
      </c>
      <c r="AL223" s="105">
        <f t="shared" si="192"/>
        <v>0</v>
      </c>
      <c r="AM223" s="105">
        <f t="shared" si="192"/>
        <v>0</v>
      </c>
      <c r="AN223" s="105">
        <f t="shared" si="192"/>
        <v>0</v>
      </c>
      <c r="AO223" s="105">
        <f t="shared" si="192"/>
        <v>0</v>
      </c>
      <c r="AP223" s="105">
        <f t="shared" si="192"/>
        <v>0</v>
      </c>
      <c r="AQ223" s="105">
        <f t="shared" si="192"/>
        <v>0</v>
      </c>
      <c r="AR223" s="105">
        <f t="shared" ref="AR223:BH223" si="193">-AR151</f>
        <v>0</v>
      </c>
      <c r="AS223" s="105">
        <f t="shared" si="193"/>
        <v>0</v>
      </c>
      <c r="AT223" s="105">
        <f t="shared" si="193"/>
        <v>0</v>
      </c>
      <c r="AU223" s="105">
        <f t="shared" si="193"/>
        <v>0</v>
      </c>
      <c r="AV223" s="105">
        <f t="shared" si="193"/>
        <v>0</v>
      </c>
      <c r="AW223" s="105">
        <f t="shared" si="193"/>
        <v>0</v>
      </c>
      <c r="AX223" s="105">
        <f t="shared" si="193"/>
        <v>0</v>
      </c>
      <c r="AY223" s="105">
        <f t="shared" si="193"/>
        <v>0</v>
      </c>
      <c r="AZ223" s="105">
        <f t="shared" si="193"/>
        <v>0</v>
      </c>
      <c r="BA223" s="105">
        <f t="shared" si="193"/>
        <v>0</v>
      </c>
      <c r="BB223" s="105">
        <f t="shared" si="193"/>
        <v>0</v>
      </c>
      <c r="BC223" s="105">
        <f t="shared" si="193"/>
        <v>0</v>
      </c>
      <c r="BD223" s="105">
        <f t="shared" si="193"/>
        <v>0</v>
      </c>
      <c r="BE223" s="105">
        <f t="shared" si="193"/>
        <v>0</v>
      </c>
      <c r="BF223" s="105">
        <f t="shared" si="193"/>
        <v>0</v>
      </c>
      <c r="BG223" s="105">
        <f t="shared" si="193"/>
        <v>0</v>
      </c>
      <c r="BH223" s="105">
        <f t="shared" si="193"/>
        <v>0</v>
      </c>
      <c r="BI223" s="6"/>
      <c r="BJ223" s="6"/>
      <c r="BK223" s="6"/>
    </row>
    <row r="224" spans="2:103" ht="15.4">
      <c r="E224" s="4" t="s">
        <v>626</v>
      </c>
      <c r="G224" s="4" t="s">
        <v>260</v>
      </c>
      <c r="J224" s="209">
        <f t="shared" si="187"/>
        <v>0</v>
      </c>
      <c r="K224" s="9"/>
      <c r="L224" s="105">
        <f t="shared" ref="L224:AQ224" si="194">-L207*IF(L16&gt;0,1,0)</f>
        <v>0</v>
      </c>
      <c r="M224" s="105">
        <f t="shared" si="194"/>
        <v>0</v>
      </c>
      <c r="N224" s="105">
        <f t="shared" si="194"/>
        <v>0</v>
      </c>
      <c r="O224" s="105">
        <f t="shared" si="194"/>
        <v>0</v>
      </c>
      <c r="P224" s="105">
        <f t="shared" si="194"/>
        <v>0</v>
      </c>
      <c r="Q224" s="105">
        <f t="shared" si="194"/>
        <v>0</v>
      </c>
      <c r="R224" s="105">
        <f t="shared" si="194"/>
        <v>0</v>
      </c>
      <c r="S224" s="105">
        <f t="shared" si="194"/>
        <v>0</v>
      </c>
      <c r="T224" s="105">
        <f t="shared" si="194"/>
        <v>0</v>
      </c>
      <c r="U224" s="105">
        <f t="shared" si="194"/>
        <v>0</v>
      </c>
      <c r="V224" s="105">
        <f t="shared" si="194"/>
        <v>0</v>
      </c>
      <c r="W224" s="105">
        <f t="shared" si="194"/>
        <v>0</v>
      </c>
      <c r="X224" s="105">
        <f t="shared" si="194"/>
        <v>0</v>
      </c>
      <c r="Y224" s="105">
        <f t="shared" si="194"/>
        <v>0</v>
      </c>
      <c r="Z224" s="105">
        <f t="shared" si="194"/>
        <v>0</v>
      </c>
      <c r="AA224" s="105">
        <f t="shared" si="194"/>
        <v>0</v>
      </c>
      <c r="AB224" s="105">
        <f t="shared" si="194"/>
        <v>0</v>
      </c>
      <c r="AC224" s="105">
        <f t="shared" si="194"/>
        <v>0</v>
      </c>
      <c r="AD224" s="105">
        <f t="shared" si="194"/>
        <v>0</v>
      </c>
      <c r="AE224" s="105">
        <f t="shared" si="194"/>
        <v>0</v>
      </c>
      <c r="AF224" s="105">
        <f t="shared" si="194"/>
        <v>0</v>
      </c>
      <c r="AG224" s="105">
        <f t="shared" si="194"/>
        <v>0</v>
      </c>
      <c r="AH224" s="105">
        <f t="shared" si="194"/>
        <v>0</v>
      </c>
      <c r="AI224" s="105">
        <f t="shared" si="194"/>
        <v>0</v>
      </c>
      <c r="AJ224" s="105">
        <f t="shared" si="194"/>
        <v>0</v>
      </c>
      <c r="AK224" s="105">
        <f t="shared" si="194"/>
        <v>0</v>
      </c>
      <c r="AL224" s="105">
        <f t="shared" si="194"/>
        <v>0</v>
      </c>
      <c r="AM224" s="105">
        <f t="shared" si="194"/>
        <v>0</v>
      </c>
      <c r="AN224" s="105">
        <f t="shared" si="194"/>
        <v>0</v>
      </c>
      <c r="AO224" s="105">
        <f t="shared" si="194"/>
        <v>0</v>
      </c>
      <c r="AP224" s="105">
        <f t="shared" si="194"/>
        <v>0</v>
      </c>
      <c r="AQ224" s="105">
        <f t="shared" si="194"/>
        <v>0</v>
      </c>
      <c r="AR224" s="105">
        <f t="shared" ref="AR224:BH224" si="195">-AR207*IF(AR16&gt;0,1,0)</f>
        <v>0</v>
      </c>
      <c r="AS224" s="105">
        <f t="shared" si="195"/>
        <v>0</v>
      </c>
      <c r="AT224" s="105">
        <f t="shared" si="195"/>
        <v>0</v>
      </c>
      <c r="AU224" s="105">
        <f t="shared" si="195"/>
        <v>0</v>
      </c>
      <c r="AV224" s="105">
        <f t="shared" si="195"/>
        <v>0</v>
      </c>
      <c r="AW224" s="105">
        <f t="shared" si="195"/>
        <v>0</v>
      </c>
      <c r="AX224" s="105">
        <f t="shared" si="195"/>
        <v>0</v>
      </c>
      <c r="AY224" s="105">
        <f t="shared" si="195"/>
        <v>0</v>
      </c>
      <c r="AZ224" s="105">
        <f t="shared" si="195"/>
        <v>0</v>
      </c>
      <c r="BA224" s="105">
        <f t="shared" si="195"/>
        <v>0</v>
      </c>
      <c r="BB224" s="105">
        <f t="shared" si="195"/>
        <v>0</v>
      </c>
      <c r="BC224" s="105">
        <f t="shared" si="195"/>
        <v>0</v>
      </c>
      <c r="BD224" s="105">
        <f t="shared" si="195"/>
        <v>0</v>
      </c>
      <c r="BE224" s="105">
        <f t="shared" si="195"/>
        <v>0</v>
      </c>
      <c r="BF224" s="105">
        <f t="shared" si="195"/>
        <v>0</v>
      </c>
      <c r="BG224" s="105">
        <f t="shared" si="195"/>
        <v>0</v>
      </c>
      <c r="BH224" s="105">
        <f t="shared" si="195"/>
        <v>0</v>
      </c>
      <c r="BI224" s="6"/>
      <c r="BJ224" s="6"/>
      <c r="BK224" s="6"/>
    </row>
    <row r="225" spans="2:103" ht="15.4">
      <c r="E225" s="89" t="s">
        <v>627</v>
      </c>
      <c r="F225" s="89"/>
      <c r="G225" s="89" t="s">
        <v>260</v>
      </c>
      <c r="J225" s="171" t="e">
        <f t="shared" ca="1" si="187"/>
        <v>#DIV/0!</v>
      </c>
      <c r="K225" s="9"/>
      <c r="L225" s="106">
        <f t="shared" ref="L225:O225" ca="1" si="196">SUM(L220:L224)</f>
        <v>0</v>
      </c>
      <c r="M225" s="106">
        <f t="shared" ca="1" si="196"/>
        <v>0</v>
      </c>
      <c r="N225" s="106">
        <f t="shared" ca="1" si="196"/>
        <v>0</v>
      </c>
      <c r="O225" s="106">
        <f t="shared" ca="1" si="196"/>
        <v>0</v>
      </c>
      <c r="P225" s="106">
        <f t="shared" ref="P225:Q225" ca="1" si="197">SUM(P220:P224)</f>
        <v>0</v>
      </c>
      <c r="Q225" s="106" t="e">
        <f t="shared" ca="1" si="197"/>
        <v>#DIV/0!</v>
      </c>
      <c r="R225" s="106" t="e">
        <f ca="1">SUM(R220:R224)</f>
        <v>#DIV/0!</v>
      </c>
      <c r="S225" s="106" t="e">
        <f ca="1">SUM(S220:S224)</f>
        <v>#DIV/0!</v>
      </c>
      <c r="T225" s="106" t="e">
        <f ca="1">SUM(T220:T224)</f>
        <v>#DIV/0!</v>
      </c>
      <c r="U225" s="106" t="e">
        <f t="shared" ref="U225:BH225" ca="1" si="198">SUM(U220:U224)</f>
        <v>#DIV/0!</v>
      </c>
      <c r="V225" s="106" t="e">
        <f t="shared" ca="1" si="198"/>
        <v>#DIV/0!</v>
      </c>
      <c r="W225" s="106" t="e">
        <f t="shared" ca="1" si="198"/>
        <v>#DIV/0!</v>
      </c>
      <c r="X225" s="106" t="e">
        <f t="shared" ca="1" si="198"/>
        <v>#DIV/0!</v>
      </c>
      <c r="Y225" s="106" t="e">
        <f t="shared" ca="1" si="198"/>
        <v>#DIV/0!</v>
      </c>
      <c r="Z225" s="106" t="e">
        <f t="shared" ca="1" si="198"/>
        <v>#DIV/0!</v>
      </c>
      <c r="AA225" s="106" t="e">
        <f t="shared" ca="1" si="198"/>
        <v>#DIV/0!</v>
      </c>
      <c r="AB225" s="106" t="e">
        <f t="shared" ca="1" si="198"/>
        <v>#DIV/0!</v>
      </c>
      <c r="AC225" s="106" t="e">
        <f t="shared" ca="1" si="198"/>
        <v>#DIV/0!</v>
      </c>
      <c r="AD225" s="106" t="e">
        <f t="shared" ca="1" si="198"/>
        <v>#DIV/0!</v>
      </c>
      <c r="AE225" s="106" t="e">
        <f t="shared" ca="1" si="198"/>
        <v>#DIV/0!</v>
      </c>
      <c r="AF225" s="106" t="e">
        <f t="shared" ca="1" si="198"/>
        <v>#DIV/0!</v>
      </c>
      <c r="AG225" s="106" t="e">
        <f t="shared" ca="1" si="198"/>
        <v>#DIV/0!</v>
      </c>
      <c r="AH225" s="106" t="e">
        <f t="shared" ca="1" si="198"/>
        <v>#DIV/0!</v>
      </c>
      <c r="AI225" s="106" t="e">
        <f t="shared" ca="1" si="198"/>
        <v>#DIV/0!</v>
      </c>
      <c r="AJ225" s="106" t="e">
        <f t="shared" ca="1" si="198"/>
        <v>#DIV/0!</v>
      </c>
      <c r="AK225" s="106" t="e">
        <f t="shared" ca="1" si="198"/>
        <v>#DIV/0!</v>
      </c>
      <c r="AL225" s="106" t="e">
        <f t="shared" ca="1" si="198"/>
        <v>#DIV/0!</v>
      </c>
      <c r="AM225" s="106" t="e">
        <f t="shared" ca="1" si="198"/>
        <v>#DIV/0!</v>
      </c>
      <c r="AN225" s="106" t="e">
        <f t="shared" ca="1" si="198"/>
        <v>#DIV/0!</v>
      </c>
      <c r="AO225" s="106" t="e">
        <f t="shared" ca="1" si="198"/>
        <v>#DIV/0!</v>
      </c>
      <c r="AP225" s="106" t="e">
        <f t="shared" ca="1" si="198"/>
        <v>#DIV/0!</v>
      </c>
      <c r="AQ225" s="106" t="e">
        <f t="shared" ca="1" si="198"/>
        <v>#DIV/0!</v>
      </c>
      <c r="AR225" s="106" t="e">
        <f ca="1">SUM(AR220:AR224)</f>
        <v>#DIV/0!</v>
      </c>
      <c r="AS225" s="106" t="e">
        <f t="shared" ca="1" si="198"/>
        <v>#DIV/0!</v>
      </c>
      <c r="AT225" s="106" t="e">
        <f t="shared" ca="1" si="198"/>
        <v>#DIV/0!</v>
      </c>
      <c r="AU225" s="106" t="e">
        <f t="shared" ca="1" si="198"/>
        <v>#DIV/0!</v>
      </c>
      <c r="AV225" s="106" t="e">
        <f t="shared" ca="1" si="198"/>
        <v>#DIV/0!</v>
      </c>
      <c r="AW225" s="106" t="e">
        <f t="shared" ca="1" si="198"/>
        <v>#DIV/0!</v>
      </c>
      <c r="AX225" s="106" t="e">
        <f t="shared" ca="1" si="198"/>
        <v>#DIV/0!</v>
      </c>
      <c r="AY225" s="106" t="e">
        <f t="shared" ca="1" si="198"/>
        <v>#DIV/0!</v>
      </c>
      <c r="AZ225" s="106" t="e">
        <f t="shared" ca="1" si="198"/>
        <v>#DIV/0!</v>
      </c>
      <c r="BA225" s="106" t="e">
        <f t="shared" ca="1" si="198"/>
        <v>#DIV/0!</v>
      </c>
      <c r="BB225" s="106" t="e">
        <f t="shared" ca="1" si="198"/>
        <v>#DIV/0!</v>
      </c>
      <c r="BC225" s="106" t="e">
        <f t="shared" ca="1" si="198"/>
        <v>#DIV/0!</v>
      </c>
      <c r="BD225" s="106" t="e">
        <f t="shared" ca="1" si="198"/>
        <v>#DIV/0!</v>
      </c>
      <c r="BE225" s="106" t="e">
        <f t="shared" ca="1" si="198"/>
        <v>#DIV/0!</v>
      </c>
      <c r="BF225" s="106" t="e">
        <f t="shared" ca="1" si="198"/>
        <v>#DIV/0!</v>
      </c>
      <c r="BG225" s="106" t="e">
        <f t="shared" ca="1" si="198"/>
        <v>#DIV/0!</v>
      </c>
      <c r="BH225" s="106" t="e">
        <f t="shared" ca="1" si="198"/>
        <v>#DIV/0!</v>
      </c>
      <c r="BI225" s="6"/>
      <c r="BJ225" s="6"/>
      <c r="BK225" s="6"/>
    </row>
    <row r="226" spans="2:103" ht="15.4">
      <c r="E226" s="89"/>
      <c r="F226" s="89"/>
      <c r="G226" s="89"/>
      <c r="J226" s="171"/>
      <c r="K226" s="9"/>
      <c r="L226" s="234"/>
      <c r="M226" s="234"/>
      <c r="N226" s="234"/>
      <c r="O226" s="234"/>
      <c r="P226" s="234"/>
      <c r="Q226" s="234"/>
      <c r="R226" s="234"/>
      <c r="S226" s="234"/>
      <c r="T226" s="234"/>
      <c r="U226" s="234"/>
      <c r="V226" s="234"/>
      <c r="W226" s="234"/>
      <c r="X226" s="234"/>
      <c r="Y226" s="234"/>
      <c r="Z226" s="234"/>
      <c r="AA226" s="234"/>
      <c r="AB226" s="234"/>
      <c r="AC226" s="234"/>
      <c r="AD226" s="234"/>
      <c r="AE226" s="234"/>
      <c r="AF226" s="234"/>
      <c r="AG226" s="234"/>
      <c r="AH226" s="234"/>
      <c r="AI226" s="234"/>
      <c r="AJ226" s="234"/>
      <c r="AK226" s="234"/>
      <c r="AL226" s="234"/>
      <c r="AM226" s="234"/>
      <c r="AN226" s="234"/>
      <c r="AO226" s="234"/>
      <c r="AP226" s="234"/>
      <c r="AQ226" s="234"/>
      <c r="AR226" s="234"/>
      <c r="AS226" s="234"/>
      <c r="AT226" s="234"/>
      <c r="AU226" s="234"/>
      <c r="AV226" s="234"/>
      <c r="AW226" s="234"/>
      <c r="AX226" s="234"/>
      <c r="AY226" s="234"/>
      <c r="AZ226" s="234"/>
      <c r="BA226" s="234"/>
      <c r="BB226" s="234"/>
      <c r="BC226" s="234"/>
      <c r="BD226" s="234"/>
      <c r="BE226" s="234"/>
      <c r="BF226" s="234"/>
      <c r="BG226" s="234"/>
      <c r="BH226" s="234"/>
      <c r="BI226" s="6"/>
      <c r="BJ226" s="6"/>
      <c r="BK226" s="6"/>
    </row>
    <row r="227" spans="2:103" ht="15.4">
      <c r="B227" s="24"/>
      <c r="C227" s="73">
        <f>MAX($B$5:C226)+0.1</f>
        <v>6.1999999999999993</v>
      </c>
      <c r="D227" s="37" t="s">
        <v>628</v>
      </c>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c r="AS227" s="37"/>
      <c r="AT227" s="37"/>
      <c r="AU227" s="37"/>
      <c r="AV227" s="37"/>
      <c r="AW227" s="37"/>
      <c r="AX227" s="37"/>
      <c r="AY227" s="37"/>
      <c r="AZ227" s="37"/>
      <c r="BA227" s="37"/>
      <c r="BB227" s="37"/>
      <c r="BC227" s="37"/>
      <c r="BD227" s="37"/>
      <c r="BE227" s="37"/>
      <c r="BF227" s="37"/>
      <c r="BG227" s="37"/>
      <c r="BH227" s="37"/>
      <c r="BI227" s="37"/>
      <c r="BJ227" s="37"/>
      <c r="BK227" s="37"/>
      <c r="BL227" s="24"/>
      <c r="BM227" s="24"/>
      <c r="BN227" s="24"/>
      <c r="BO227" s="24"/>
      <c r="BP227" s="24"/>
      <c r="BQ227" s="24"/>
      <c r="BR227" s="24"/>
      <c r="BS227" s="24"/>
      <c r="BT227" s="24"/>
      <c r="BU227" s="24"/>
      <c r="BV227" s="24"/>
      <c r="BW227" s="24"/>
      <c r="BX227" s="24"/>
      <c r="BY227" s="24"/>
      <c r="BZ227" s="24"/>
      <c r="CA227" s="24"/>
      <c r="CB227" s="24"/>
      <c r="CC227" s="24"/>
      <c r="CD227" s="24"/>
      <c r="CE227" s="24"/>
      <c r="CF227" s="24"/>
      <c r="CG227" s="24"/>
      <c r="CH227" s="24"/>
      <c r="CI227" s="24"/>
      <c r="CJ227" s="24"/>
      <c r="CK227" s="24"/>
      <c r="CL227" s="24"/>
      <c r="CM227" s="24"/>
      <c r="CN227" s="24"/>
      <c r="CO227" s="24"/>
      <c r="CP227" s="24"/>
      <c r="CQ227" s="24"/>
      <c r="CR227" s="24"/>
      <c r="CS227" s="24"/>
      <c r="CT227" s="24"/>
      <c r="CU227" s="24"/>
      <c r="CV227" s="24"/>
      <c r="CW227" s="24"/>
      <c r="CX227" s="24"/>
      <c r="CY227" s="25"/>
    </row>
    <row r="228" spans="2:103" ht="15.4">
      <c r="C228" s="232" t="s">
        <v>629</v>
      </c>
      <c r="D228" s="68"/>
      <c r="E228" s="68"/>
      <c r="F228" s="68"/>
      <c r="G228" s="68"/>
      <c r="H228" s="68"/>
      <c r="I228" s="68"/>
      <c r="J228" s="68"/>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c r="BJ228" s="68"/>
      <c r="BK228" s="68"/>
    </row>
    <row r="229" spans="2:103" ht="15.4">
      <c r="C229" s="232" t="s">
        <v>630</v>
      </c>
      <c r="D229" s="68"/>
      <c r="E229" s="68"/>
      <c r="F229" s="68"/>
      <c r="G229" s="68"/>
      <c r="H229" s="68"/>
      <c r="I229" s="68"/>
      <c r="J229" s="68"/>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c r="BJ229" s="68"/>
      <c r="BK229" s="68"/>
    </row>
    <row r="230" spans="2:103" ht="15.4">
      <c r="C230" s="232" t="s">
        <v>631</v>
      </c>
      <c r="D230" s="68"/>
      <c r="E230" s="68"/>
      <c r="F230" s="68"/>
      <c r="G230" s="68"/>
      <c r="H230" s="68"/>
      <c r="I230" s="68"/>
      <c r="J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c r="BJ230" s="68"/>
      <c r="BK230" s="68"/>
    </row>
    <row r="231" spans="2:103" ht="15.4">
      <c r="C231" s="88"/>
      <c r="D231" s="6"/>
      <c r="E231" s="4" t="s">
        <v>248</v>
      </c>
      <c r="F231" s="6"/>
      <c r="G231" s="6" t="s">
        <v>91</v>
      </c>
      <c r="K231" s="6"/>
      <c r="L231" s="235">
        <f>ModelInput!L171</f>
        <v>0.19</v>
      </c>
      <c r="M231" s="235">
        <f>ModelInput!M171</f>
        <v>0.19</v>
      </c>
      <c r="N231" s="235">
        <f>ModelInput!N171</f>
        <v>0.25</v>
      </c>
      <c r="O231" s="235">
        <f>ModelInput!O171</f>
        <v>0.25</v>
      </c>
      <c r="P231" s="235">
        <f>ModelInput!P171</f>
        <v>0.25</v>
      </c>
      <c r="Q231" s="235">
        <f>ModelInput!Q171</f>
        <v>0.25</v>
      </c>
      <c r="R231" s="235">
        <f>ModelInput!R171</f>
        <v>0.25</v>
      </c>
      <c r="S231" s="235">
        <f>ModelInput!S171</f>
        <v>0.25</v>
      </c>
      <c r="T231" s="235">
        <f>ModelInput!T171</f>
        <v>0.25</v>
      </c>
      <c r="U231" s="235">
        <f>ModelInput!U171</f>
        <v>0.25</v>
      </c>
      <c r="V231" s="235">
        <f>ModelInput!V171</f>
        <v>0.25</v>
      </c>
      <c r="W231" s="235">
        <f>ModelInput!W171</f>
        <v>0.25</v>
      </c>
      <c r="X231" s="235">
        <f>ModelInput!X171</f>
        <v>0.25</v>
      </c>
      <c r="Y231" s="235">
        <f>ModelInput!Y171</f>
        <v>0.25</v>
      </c>
      <c r="Z231" s="235">
        <f>ModelInput!Z171</f>
        <v>0.25</v>
      </c>
      <c r="AA231" s="235">
        <f>ModelInput!AA171</f>
        <v>0.25</v>
      </c>
      <c r="AB231" s="235">
        <f>ModelInput!AB171</f>
        <v>0.25</v>
      </c>
      <c r="AC231" s="235">
        <f>ModelInput!AC171</f>
        <v>0.25</v>
      </c>
      <c r="AD231" s="235">
        <f>ModelInput!AD171</f>
        <v>0.25</v>
      </c>
      <c r="AE231" s="235">
        <f>ModelInput!AE171</f>
        <v>0.25</v>
      </c>
      <c r="AF231" s="235">
        <f>ModelInput!AF171</f>
        <v>0.25</v>
      </c>
      <c r="AG231" s="235">
        <f>ModelInput!AG171</f>
        <v>0.25</v>
      </c>
      <c r="AH231" s="235">
        <f>ModelInput!AH171</f>
        <v>0.25</v>
      </c>
      <c r="AI231" s="235">
        <f>ModelInput!AI171</f>
        <v>0.25</v>
      </c>
      <c r="AJ231" s="235">
        <f>ModelInput!AJ171</f>
        <v>0.25</v>
      </c>
      <c r="AK231" s="235">
        <f>ModelInput!AK171</f>
        <v>0.25</v>
      </c>
      <c r="AL231" s="235">
        <f>ModelInput!AL171</f>
        <v>0.25</v>
      </c>
      <c r="AM231" s="235">
        <f>ModelInput!AM171</f>
        <v>0.25</v>
      </c>
      <c r="AN231" s="235">
        <f>ModelInput!AN171</f>
        <v>0.25</v>
      </c>
      <c r="AO231" s="235">
        <f>ModelInput!AO171</f>
        <v>0.25</v>
      </c>
      <c r="AP231" s="235">
        <f>ModelInput!AP171</f>
        <v>0.25</v>
      </c>
      <c r="AQ231" s="235">
        <f>ModelInput!AQ171</f>
        <v>0.25</v>
      </c>
      <c r="AR231" s="235">
        <f>ModelInput!AR171</f>
        <v>0.25</v>
      </c>
      <c r="AS231" s="235">
        <f>ModelInput!AS171</f>
        <v>0.25</v>
      </c>
      <c r="AT231" s="235">
        <f>ModelInput!AT171</f>
        <v>0.25</v>
      </c>
      <c r="AU231" s="235">
        <f>ModelInput!AU171</f>
        <v>0.25</v>
      </c>
      <c r="AV231" s="235">
        <f>ModelInput!AV171</f>
        <v>0.25</v>
      </c>
      <c r="AW231" s="235">
        <f>ModelInput!AW171</f>
        <v>0.25</v>
      </c>
      <c r="AX231" s="235">
        <f>ModelInput!AX171</f>
        <v>0.25</v>
      </c>
      <c r="AY231" s="235">
        <f>ModelInput!AY171</f>
        <v>0.25</v>
      </c>
      <c r="AZ231" s="235">
        <f>ModelInput!AZ171</f>
        <v>0.25</v>
      </c>
      <c r="BA231" s="235">
        <f>ModelInput!BA171</f>
        <v>0.25</v>
      </c>
      <c r="BB231" s="235">
        <f>ModelInput!BB171</f>
        <v>0.25</v>
      </c>
      <c r="BC231" s="235">
        <f>ModelInput!BC171</f>
        <v>0.25</v>
      </c>
      <c r="BD231" s="235">
        <f>ModelInput!BD171</f>
        <v>0.25</v>
      </c>
      <c r="BE231" s="235">
        <f>ModelInput!BE171</f>
        <v>0.25</v>
      </c>
      <c r="BF231" s="235">
        <f>ModelInput!BF171</f>
        <v>0.25</v>
      </c>
      <c r="BG231" s="235">
        <f>ModelInput!BG171</f>
        <v>0.25</v>
      </c>
      <c r="BH231" s="235">
        <f>ModelInput!BH171</f>
        <v>0.25</v>
      </c>
      <c r="BI231" s="6"/>
      <c r="BJ231" s="6"/>
      <c r="BK231" s="6"/>
    </row>
    <row r="232" spans="2:103" ht="15.4">
      <c r="C232" s="88"/>
      <c r="D232" s="6"/>
      <c r="E232" s="4" t="s">
        <v>632</v>
      </c>
      <c r="F232" s="6"/>
      <c r="G232" s="6"/>
      <c r="K232" s="6"/>
      <c r="L232" s="236">
        <f>L231/(1-L231)</f>
        <v>0.23456790123456789</v>
      </c>
      <c r="M232" s="236">
        <f t="shared" ref="M232" si="199">M231/(1-M231)</f>
        <v>0.23456790123456789</v>
      </c>
      <c r="N232" s="236">
        <f t="shared" ref="N232:BH232" si="200">N231/(1-N231)</f>
        <v>0.33333333333333331</v>
      </c>
      <c r="O232" s="236">
        <f t="shared" si="200"/>
        <v>0.33333333333333331</v>
      </c>
      <c r="P232" s="236">
        <f t="shared" si="200"/>
        <v>0.33333333333333331</v>
      </c>
      <c r="Q232" s="236">
        <f t="shared" si="200"/>
        <v>0.33333333333333331</v>
      </c>
      <c r="R232" s="236">
        <f t="shared" si="200"/>
        <v>0.33333333333333331</v>
      </c>
      <c r="S232" s="236">
        <f t="shared" si="200"/>
        <v>0.33333333333333331</v>
      </c>
      <c r="T232" s="236">
        <f t="shared" si="200"/>
        <v>0.33333333333333331</v>
      </c>
      <c r="U232" s="236">
        <f t="shared" si="200"/>
        <v>0.33333333333333331</v>
      </c>
      <c r="V232" s="236">
        <f t="shared" si="200"/>
        <v>0.33333333333333331</v>
      </c>
      <c r="W232" s="236">
        <f t="shared" si="200"/>
        <v>0.33333333333333331</v>
      </c>
      <c r="X232" s="236">
        <f t="shared" si="200"/>
        <v>0.33333333333333331</v>
      </c>
      <c r="Y232" s="236">
        <f t="shared" si="200"/>
        <v>0.33333333333333331</v>
      </c>
      <c r="Z232" s="236">
        <f t="shared" si="200"/>
        <v>0.33333333333333331</v>
      </c>
      <c r="AA232" s="236">
        <f t="shared" si="200"/>
        <v>0.33333333333333331</v>
      </c>
      <c r="AB232" s="236">
        <f t="shared" si="200"/>
        <v>0.33333333333333331</v>
      </c>
      <c r="AC232" s="236">
        <f t="shared" si="200"/>
        <v>0.33333333333333331</v>
      </c>
      <c r="AD232" s="236">
        <f t="shared" si="200"/>
        <v>0.33333333333333331</v>
      </c>
      <c r="AE232" s="236">
        <f t="shared" si="200"/>
        <v>0.33333333333333331</v>
      </c>
      <c r="AF232" s="236">
        <f t="shared" si="200"/>
        <v>0.33333333333333331</v>
      </c>
      <c r="AG232" s="236">
        <f t="shared" si="200"/>
        <v>0.33333333333333331</v>
      </c>
      <c r="AH232" s="236">
        <f t="shared" si="200"/>
        <v>0.33333333333333331</v>
      </c>
      <c r="AI232" s="236">
        <f t="shared" si="200"/>
        <v>0.33333333333333331</v>
      </c>
      <c r="AJ232" s="236">
        <f t="shared" si="200"/>
        <v>0.33333333333333331</v>
      </c>
      <c r="AK232" s="236">
        <f t="shared" si="200"/>
        <v>0.33333333333333331</v>
      </c>
      <c r="AL232" s="236">
        <f t="shared" si="200"/>
        <v>0.33333333333333331</v>
      </c>
      <c r="AM232" s="236">
        <f t="shared" si="200"/>
        <v>0.33333333333333331</v>
      </c>
      <c r="AN232" s="236">
        <f t="shared" si="200"/>
        <v>0.33333333333333331</v>
      </c>
      <c r="AO232" s="236">
        <f t="shared" si="200"/>
        <v>0.33333333333333331</v>
      </c>
      <c r="AP232" s="236">
        <f t="shared" si="200"/>
        <v>0.33333333333333331</v>
      </c>
      <c r="AQ232" s="236">
        <f t="shared" si="200"/>
        <v>0.33333333333333331</v>
      </c>
      <c r="AR232" s="236">
        <f t="shared" si="200"/>
        <v>0.33333333333333331</v>
      </c>
      <c r="AS232" s="236">
        <f t="shared" si="200"/>
        <v>0.33333333333333331</v>
      </c>
      <c r="AT232" s="236">
        <f t="shared" si="200"/>
        <v>0.33333333333333331</v>
      </c>
      <c r="AU232" s="236">
        <f t="shared" si="200"/>
        <v>0.33333333333333331</v>
      </c>
      <c r="AV232" s="236">
        <f t="shared" si="200"/>
        <v>0.33333333333333331</v>
      </c>
      <c r="AW232" s="236">
        <f t="shared" si="200"/>
        <v>0.33333333333333331</v>
      </c>
      <c r="AX232" s="236">
        <f t="shared" si="200"/>
        <v>0.33333333333333331</v>
      </c>
      <c r="AY232" s="236">
        <f t="shared" si="200"/>
        <v>0.33333333333333331</v>
      </c>
      <c r="AZ232" s="236">
        <f t="shared" si="200"/>
        <v>0.33333333333333331</v>
      </c>
      <c r="BA232" s="236">
        <f t="shared" si="200"/>
        <v>0.33333333333333331</v>
      </c>
      <c r="BB232" s="236">
        <f t="shared" si="200"/>
        <v>0.33333333333333331</v>
      </c>
      <c r="BC232" s="236">
        <f t="shared" si="200"/>
        <v>0.33333333333333331</v>
      </c>
      <c r="BD232" s="236">
        <f t="shared" si="200"/>
        <v>0.33333333333333331</v>
      </c>
      <c r="BE232" s="236">
        <f t="shared" si="200"/>
        <v>0.33333333333333331</v>
      </c>
      <c r="BF232" s="236">
        <f t="shared" si="200"/>
        <v>0.33333333333333331</v>
      </c>
      <c r="BG232" s="236">
        <f t="shared" si="200"/>
        <v>0.33333333333333331</v>
      </c>
      <c r="BH232" s="236">
        <f t="shared" si="200"/>
        <v>0.33333333333333331</v>
      </c>
      <c r="BI232" s="6"/>
      <c r="BJ232" s="6"/>
      <c r="BK232" s="6"/>
    </row>
    <row r="233" spans="2:103" ht="15.4">
      <c r="C233" s="88"/>
      <c r="D233" s="6"/>
      <c r="E233" s="4" t="s">
        <v>633</v>
      </c>
      <c r="F233" s="6"/>
      <c r="H233" s="26">
        <v>0.5</v>
      </c>
      <c r="K233" s="6"/>
      <c r="L233" s="235">
        <f>(1-$H$233)*(1-$H$233*L232)*L232</f>
        <v>0.10352842554488645</v>
      </c>
      <c r="M233" s="235">
        <f>(1-$H$233)*(1-$H$233*M232)*M232</f>
        <v>0.10352842554488645</v>
      </c>
      <c r="N233" s="235">
        <f t="shared" ref="N233:BH233" si="201">(1-$H$233)*(1-$H$233*N232)*N232</f>
        <v>0.1388888888888889</v>
      </c>
      <c r="O233" s="235">
        <f>(1-$H$233)*(1-$H$233*O232)*O232</f>
        <v>0.1388888888888889</v>
      </c>
      <c r="P233" s="235">
        <f t="shared" si="201"/>
        <v>0.1388888888888889</v>
      </c>
      <c r="Q233" s="235">
        <f t="shared" si="201"/>
        <v>0.1388888888888889</v>
      </c>
      <c r="R233" s="235">
        <f t="shared" si="201"/>
        <v>0.1388888888888889</v>
      </c>
      <c r="S233" s="235">
        <f t="shared" si="201"/>
        <v>0.1388888888888889</v>
      </c>
      <c r="T233" s="235">
        <f t="shared" si="201"/>
        <v>0.1388888888888889</v>
      </c>
      <c r="U233" s="235">
        <f t="shared" si="201"/>
        <v>0.1388888888888889</v>
      </c>
      <c r="V233" s="235">
        <f t="shared" si="201"/>
        <v>0.1388888888888889</v>
      </c>
      <c r="W233" s="235">
        <f t="shared" si="201"/>
        <v>0.1388888888888889</v>
      </c>
      <c r="X233" s="235">
        <f t="shared" si="201"/>
        <v>0.1388888888888889</v>
      </c>
      <c r="Y233" s="235">
        <f t="shared" si="201"/>
        <v>0.1388888888888889</v>
      </c>
      <c r="Z233" s="235">
        <f t="shared" si="201"/>
        <v>0.1388888888888889</v>
      </c>
      <c r="AA233" s="235">
        <f t="shared" si="201"/>
        <v>0.1388888888888889</v>
      </c>
      <c r="AB233" s="235">
        <f t="shared" si="201"/>
        <v>0.1388888888888889</v>
      </c>
      <c r="AC233" s="235">
        <f t="shared" si="201"/>
        <v>0.1388888888888889</v>
      </c>
      <c r="AD233" s="235">
        <f t="shared" si="201"/>
        <v>0.1388888888888889</v>
      </c>
      <c r="AE233" s="235">
        <f t="shared" si="201"/>
        <v>0.1388888888888889</v>
      </c>
      <c r="AF233" s="235">
        <f t="shared" si="201"/>
        <v>0.1388888888888889</v>
      </c>
      <c r="AG233" s="235">
        <f t="shared" si="201"/>
        <v>0.1388888888888889</v>
      </c>
      <c r="AH233" s="235">
        <f t="shared" si="201"/>
        <v>0.1388888888888889</v>
      </c>
      <c r="AI233" s="235">
        <f t="shared" si="201"/>
        <v>0.1388888888888889</v>
      </c>
      <c r="AJ233" s="235">
        <f t="shared" si="201"/>
        <v>0.1388888888888889</v>
      </c>
      <c r="AK233" s="235">
        <f t="shared" si="201"/>
        <v>0.1388888888888889</v>
      </c>
      <c r="AL233" s="235">
        <f t="shared" si="201"/>
        <v>0.1388888888888889</v>
      </c>
      <c r="AM233" s="235">
        <f t="shared" si="201"/>
        <v>0.1388888888888889</v>
      </c>
      <c r="AN233" s="235">
        <f t="shared" si="201"/>
        <v>0.1388888888888889</v>
      </c>
      <c r="AO233" s="235">
        <f t="shared" si="201"/>
        <v>0.1388888888888889</v>
      </c>
      <c r="AP233" s="235">
        <f t="shared" si="201"/>
        <v>0.1388888888888889</v>
      </c>
      <c r="AQ233" s="235">
        <f t="shared" si="201"/>
        <v>0.1388888888888889</v>
      </c>
      <c r="AR233" s="235">
        <f t="shared" si="201"/>
        <v>0.1388888888888889</v>
      </c>
      <c r="AS233" s="235">
        <f t="shared" si="201"/>
        <v>0.1388888888888889</v>
      </c>
      <c r="AT233" s="235">
        <f t="shared" si="201"/>
        <v>0.1388888888888889</v>
      </c>
      <c r="AU233" s="235">
        <f t="shared" si="201"/>
        <v>0.1388888888888889</v>
      </c>
      <c r="AV233" s="235">
        <f t="shared" si="201"/>
        <v>0.1388888888888889</v>
      </c>
      <c r="AW233" s="235">
        <f t="shared" si="201"/>
        <v>0.1388888888888889</v>
      </c>
      <c r="AX233" s="235">
        <f t="shared" si="201"/>
        <v>0.1388888888888889</v>
      </c>
      <c r="AY233" s="235">
        <f t="shared" si="201"/>
        <v>0.1388888888888889</v>
      </c>
      <c r="AZ233" s="235">
        <f t="shared" si="201"/>
        <v>0.1388888888888889</v>
      </c>
      <c r="BA233" s="235">
        <f t="shared" si="201"/>
        <v>0.1388888888888889</v>
      </c>
      <c r="BB233" s="235">
        <f t="shared" si="201"/>
        <v>0.1388888888888889</v>
      </c>
      <c r="BC233" s="235">
        <f t="shared" si="201"/>
        <v>0.1388888888888889</v>
      </c>
      <c r="BD233" s="235">
        <f t="shared" si="201"/>
        <v>0.1388888888888889</v>
      </c>
      <c r="BE233" s="235">
        <f t="shared" si="201"/>
        <v>0.1388888888888889</v>
      </c>
      <c r="BF233" s="235">
        <f t="shared" si="201"/>
        <v>0.1388888888888889</v>
      </c>
      <c r="BG233" s="235">
        <f t="shared" si="201"/>
        <v>0.1388888888888889</v>
      </c>
      <c r="BH233" s="235">
        <f t="shared" si="201"/>
        <v>0.1388888888888889</v>
      </c>
      <c r="BI233" s="6"/>
      <c r="BJ233" s="6"/>
      <c r="BK233" s="6"/>
    </row>
    <row r="234" spans="2:103" ht="15.4">
      <c r="C234" s="88"/>
      <c r="D234" s="6"/>
      <c r="F234" s="6"/>
      <c r="H234" s="27"/>
      <c r="K234" s="6"/>
      <c r="L234" s="235"/>
      <c r="M234" s="235"/>
      <c r="N234" s="235"/>
      <c r="O234" s="235"/>
      <c r="P234" s="235"/>
      <c r="Q234" s="235"/>
      <c r="R234" s="235"/>
      <c r="S234" s="235"/>
      <c r="T234" s="235"/>
      <c r="U234" s="235"/>
      <c r="V234" s="235"/>
      <c r="W234" s="235"/>
      <c r="X234" s="235"/>
      <c r="Y234" s="235"/>
      <c r="Z234" s="235"/>
      <c r="AA234" s="235"/>
      <c r="AB234" s="235"/>
      <c r="AC234" s="235"/>
      <c r="AD234" s="235"/>
      <c r="AE234" s="235"/>
      <c r="AF234" s="235"/>
      <c r="AG234" s="235"/>
      <c r="AH234" s="235"/>
      <c r="AI234" s="235"/>
      <c r="AJ234" s="235"/>
      <c r="AK234" s="235"/>
      <c r="AL234" s="235"/>
      <c r="AM234" s="235"/>
      <c r="AN234" s="235"/>
      <c r="AO234" s="235"/>
      <c r="AP234" s="235"/>
      <c r="AQ234" s="235"/>
      <c r="AR234" s="235"/>
      <c r="AS234" s="235"/>
      <c r="AT234" s="235"/>
      <c r="AU234" s="235"/>
      <c r="AV234" s="235"/>
      <c r="AW234" s="235"/>
      <c r="AX234" s="235"/>
      <c r="AY234" s="235"/>
      <c r="AZ234" s="235"/>
      <c r="BA234" s="235"/>
      <c r="BB234" s="235"/>
      <c r="BC234" s="235"/>
      <c r="BD234" s="235"/>
      <c r="BE234" s="235"/>
      <c r="BF234" s="235"/>
      <c r="BG234" s="235"/>
      <c r="BH234" s="235"/>
      <c r="BI234" s="6"/>
      <c r="BJ234" s="6"/>
      <c r="BK234" s="6"/>
    </row>
    <row r="235" spans="2:103" ht="15.4">
      <c r="C235" s="88"/>
      <c r="D235" s="6"/>
      <c r="E235" s="4" t="s">
        <v>634</v>
      </c>
      <c r="F235" s="6"/>
      <c r="H235" s="27"/>
      <c r="K235" s="6"/>
      <c r="L235" s="105">
        <f ca="1">L225</f>
        <v>0</v>
      </c>
      <c r="M235" s="105">
        <f ca="1">M225</f>
        <v>0</v>
      </c>
      <c r="N235" s="105">
        <f t="shared" ref="N235:BH235" ca="1" si="202">N225</f>
        <v>0</v>
      </c>
      <c r="O235" s="105">
        <f ca="1">O225</f>
        <v>0</v>
      </c>
      <c r="P235" s="105">
        <f t="shared" ca="1" si="202"/>
        <v>0</v>
      </c>
      <c r="Q235" s="105" t="e">
        <f t="shared" ca="1" si="202"/>
        <v>#DIV/0!</v>
      </c>
      <c r="R235" s="105" t="e">
        <f t="shared" ca="1" si="202"/>
        <v>#DIV/0!</v>
      </c>
      <c r="S235" s="105" t="e">
        <f t="shared" ca="1" si="202"/>
        <v>#DIV/0!</v>
      </c>
      <c r="T235" s="105" t="e">
        <f t="shared" ca="1" si="202"/>
        <v>#DIV/0!</v>
      </c>
      <c r="U235" s="105" t="e">
        <f t="shared" ca="1" si="202"/>
        <v>#DIV/0!</v>
      </c>
      <c r="V235" s="105" t="e">
        <f t="shared" ca="1" si="202"/>
        <v>#DIV/0!</v>
      </c>
      <c r="W235" s="105" t="e">
        <f t="shared" ca="1" si="202"/>
        <v>#DIV/0!</v>
      </c>
      <c r="X235" s="105" t="e">
        <f t="shared" ca="1" si="202"/>
        <v>#DIV/0!</v>
      </c>
      <c r="Y235" s="105" t="e">
        <f t="shared" ca="1" si="202"/>
        <v>#DIV/0!</v>
      </c>
      <c r="Z235" s="105" t="e">
        <f t="shared" ca="1" si="202"/>
        <v>#DIV/0!</v>
      </c>
      <c r="AA235" s="105" t="e">
        <f t="shared" ca="1" si="202"/>
        <v>#DIV/0!</v>
      </c>
      <c r="AB235" s="105" t="e">
        <f t="shared" ca="1" si="202"/>
        <v>#DIV/0!</v>
      </c>
      <c r="AC235" s="105" t="e">
        <f t="shared" ca="1" si="202"/>
        <v>#DIV/0!</v>
      </c>
      <c r="AD235" s="105" t="e">
        <f t="shared" ca="1" si="202"/>
        <v>#DIV/0!</v>
      </c>
      <c r="AE235" s="105" t="e">
        <f t="shared" ca="1" si="202"/>
        <v>#DIV/0!</v>
      </c>
      <c r="AF235" s="105" t="e">
        <f t="shared" ca="1" si="202"/>
        <v>#DIV/0!</v>
      </c>
      <c r="AG235" s="105" t="e">
        <f t="shared" ca="1" si="202"/>
        <v>#DIV/0!</v>
      </c>
      <c r="AH235" s="105" t="e">
        <f t="shared" ca="1" si="202"/>
        <v>#DIV/0!</v>
      </c>
      <c r="AI235" s="105" t="e">
        <f t="shared" ca="1" si="202"/>
        <v>#DIV/0!</v>
      </c>
      <c r="AJ235" s="105" t="e">
        <f t="shared" ca="1" si="202"/>
        <v>#DIV/0!</v>
      </c>
      <c r="AK235" s="105" t="e">
        <f t="shared" ca="1" si="202"/>
        <v>#DIV/0!</v>
      </c>
      <c r="AL235" s="105" t="e">
        <f t="shared" ca="1" si="202"/>
        <v>#DIV/0!</v>
      </c>
      <c r="AM235" s="105" t="e">
        <f t="shared" ca="1" si="202"/>
        <v>#DIV/0!</v>
      </c>
      <c r="AN235" s="105" t="e">
        <f t="shared" ca="1" si="202"/>
        <v>#DIV/0!</v>
      </c>
      <c r="AO235" s="105" t="e">
        <f t="shared" ca="1" si="202"/>
        <v>#DIV/0!</v>
      </c>
      <c r="AP235" s="105" t="e">
        <f t="shared" ca="1" si="202"/>
        <v>#DIV/0!</v>
      </c>
      <c r="AQ235" s="105" t="e">
        <f t="shared" ca="1" si="202"/>
        <v>#DIV/0!</v>
      </c>
      <c r="AR235" s="105" t="e">
        <f t="shared" ca="1" si="202"/>
        <v>#DIV/0!</v>
      </c>
      <c r="AS235" s="105" t="e">
        <f t="shared" ca="1" si="202"/>
        <v>#DIV/0!</v>
      </c>
      <c r="AT235" s="105" t="e">
        <f t="shared" ca="1" si="202"/>
        <v>#DIV/0!</v>
      </c>
      <c r="AU235" s="105" t="e">
        <f t="shared" ca="1" si="202"/>
        <v>#DIV/0!</v>
      </c>
      <c r="AV235" s="105" t="e">
        <f t="shared" ca="1" si="202"/>
        <v>#DIV/0!</v>
      </c>
      <c r="AW235" s="105" t="e">
        <f t="shared" ca="1" si="202"/>
        <v>#DIV/0!</v>
      </c>
      <c r="AX235" s="105" t="e">
        <f t="shared" ca="1" si="202"/>
        <v>#DIV/0!</v>
      </c>
      <c r="AY235" s="105" t="e">
        <f t="shared" ca="1" si="202"/>
        <v>#DIV/0!</v>
      </c>
      <c r="AZ235" s="105" t="e">
        <f t="shared" ca="1" si="202"/>
        <v>#DIV/0!</v>
      </c>
      <c r="BA235" s="105" t="e">
        <f t="shared" ca="1" si="202"/>
        <v>#DIV/0!</v>
      </c>
      <c r="BB235" s="105" t="e">
        <f t="shared" ca="1" si="202"/>
        <v>#DIV/0!</v>
      </c>
      <c r="BC235" s="105" t="e">
        <f t="shared" ca="1" si="202"/>
        <v>#DIV/0!</v>
      </c>
      <c r="BD235" s="105" t="e">
        <f t="shared" ca="1" si="202"/>
        <v>#DIV/0!</v>
      </c>
      <c r="BE235" s="105" t="e">
        <f t="shared" ca="1" si="202"/>
        <v>#DIV/0!</v>
      </c>
      <c r="BF235" s="105" t="e">
        <f t="shared" ca="1" si="202"/>
        <v>#DIV/0!</v>
      </c>
      <c r="BG235" s="105" t="e">
        <f t="shared" ca="1" si="202"/>
        <v>#DIV/0!</v>
      </c>
      <c r="BH235" s="105" t="e">
        <f t="shared" ca="1" si="202"/>
        <v>#DIV/0!</v>
      </c>
      <c r="BI235" s="6"/>
      <c r="BJ235" s="6"/>
      <c r="BK235" s="6"/>
    </row>
    <row r="236" spans="2:103" ht="15.4">
      <c r="C236" s="88"/>
      <c r="D236" s="6"/>
      <c r="E236" s="4" t="s">
        <v>635</v>
      </c>
      <c r="F236" s="6"/>
      <c r="H236" s="27"/>
      <c r="K236" s="6"/>
      <c r="L236" s="105">
        <f ca="1">IF(L235&gt;0,L235*L233,0)</f>
        <v>0</v>
      </c>
      <c r="M236" s="105">
        <f t="shared" ref="M236" ca="1" si="203">IF(M235&gt;0,M235*M233,0)</f>
        <v>0</v>
      </c>
      <c r="N236" s="105">
        <f t="shared" ref="N236:BH236" ca="1" si="204">IF(N235&gt;0,N235*N233,0)</f>
        <v>0</v>
      </c>
      <c r="O236" s="105">
        <f t="shared" ca="1" si="204"/>
        <v>0</v>
      </c>
      <c r="P236" s="105">
        <f t="shared" ca="1" si="204"/>
        <v>0</v>
      </c>
      <c r="Q236" s="105" t="e">
        <f t="shared" ca="1" si="204"/>
        <v>#DIV/0!</v>
      </c>
      <c r="R236" s="105" t="e">
        <f t="shared" ca="1" si="204"/>
        <v>#DIV/0!</v>
      </c>
      <c r="S236" s="105" t="e">
        <f t="shared" ca="1" si="204"/>
        <v>#DIV/0!</v>
      </c>
      <c r="T236" s="105" t="e">
        <f t="shared" ca="1" si="204"/>
        <v>#DIV/0!</v>
      </c>
      <c r="U236" s="105" t="e">
        <f t="shared" ca="1" si="204"/>
        <v>#DIV/0!</v>
      </c>
      <c r="V236" s="105" t="e">
        <f t="shared" ca="1" si="204"/>
        <v>#DIV/0!</v>
      </c>
      <c r="W236" s="105" t="e">
        <f t="shared" ca="1" si="204"/>
        <v>#DIV/0!</v>
      </c>
      <c r="X236" s="105" t="e">
        <f t="shared" ca="1" si="204"/>
        <v>#DIV/0!</v>
      </c>
      <c r="Y236" s="105" t="e">
        <f t="shared" ca="1" si="204"/>
        <v>#DIV/0!</v>
      </c>
      <c r="Z236" s="105" t="e">
        <f t="shared" ca="1" si="204"/>
        <v>#DIV/0!</v>
      </c>
      <c r="AA236" s="105" t="e">
        <f t="shared" ca="1" si="204"/>
        <v>#DIV/0!</v>
      </c>
      <c r="AB236" s="105" t="e">
        <f t="shared" ca="1" si="204"/>
        <v>#DIV/0!</v>
      </c>
      <c r="AC236" s="105" t="e">
        <f t="shared" ca="1" si="204"/>
        <v>#DIV/0!</v>
      </c>
      <c r="AD236" s="105" t="e">
        <f t="shared" ca="1" si="204"/>
        <v>#DIV/0!</v>
      </c>
      <c r="AE236" s="105" t="e">
        <f t="shared" ca="1" si="204"/>
        <v>#DIV/0!</v>
      </c>
      <c r="AF236" s="105" t="e">
        <f t="shared" ca="1" si="204"/>
        <v>#DIV/0!</v>
      </c>
      <c r="AG236" s="105" t="e">
        <f t="shared" ca="1" si="204"/>
        <v>#DIV/0!</v>
      </c>
      <c r="AH236" s="105" t="e">
        <f t="shared" ca="1" si="204"/>
        <v>#DIV/0!</v>
      </c>
      <c r="AI236" s="105" t="e">
        <f t="shared" ca="1" si="204"/>
        <v>#DIV/0!</v>
      </c>
      <c r="AJ236" s="105" t="e">
        <f t="shared" ca="1" si="204"/>
        <v>#DIV/0!</v>
      </c>
      <c r="AK236" s="105" t="e">
        <f t="shared" ca="1" si="204"/>
        <v>#DIV/0!</v>
      </c>
      <c r="AL236" s="105" t="e">
        <f t="shared" ca="1" si="204"/>
        <v>#DIV/0!</v>
      </c>
      <c r="AM236" s="105" t="e">
        <f t="shared" ca="1" si="204"/>
        <v>#DIV/0!</v>
      </c>
      <c r="AN236" s="105" t="e">
        <f t="shared" ca="1" si="204"/>
        <v>#DIV/0!</v>
      </c>
      <c r="AO236" s="105" t="e">
        <f t="shared" ca="1" si="204"/>
        <v>#DIV/0!</v>
      </c>
      <c r="AP236" s="105" t="e">
        <f t="shared" ca="1" si="204"/>
        <v>#DIV/0!</v>
      </c>
      <c r="AQ236" s="105" t="e">
        <f t="shared" ca="1" si="204"/>
        <v>#DIV/0!</v>
      </c>
      <c r="AR236" s="105" t="e">
        <f t="shared" ca="1" si="204"/>
        <v>#DIV/0!</v>
      </c>
      <c r="AS236" s="105" t="e">
        <f t="shared" ca="1" si="204"/>
        <v>#DIV/0!</v>
      </c>
      <c r="AT236" s="105" t="e">
        <f t="shared" ca="1" si="204"/>
        <v>#DIV/0!</v>
      </c>
      <c r="AU236" s="105" t="e">
        <f t="shared" ca="1" si="204"/>
        <v>#DIV/0!</v>
      </c>
      <c r="AV236" s="105" t="e">
        <f t="shared" ca="1" si="204"/>
        <v>#DIV/0!</v>
      </c>
      <c r="AW236" s="105" t="e">
        <f t="shared" ca="1" si="204"/>
        <v>#DIV/0!</v>
      </c>
      <c r="AX236" s="105" t="e">
        <f t="shared" ca="1" si="204"/>
        <v>#DIV/0!</v>
      </c>
      <c r="AY236" s="105" t="e">
        <f t="shared" ca="1" si="204"/>
        <v>#DIV/0!</v>
      </c>
      <c r="AZ236" s="105" t="e">
        <f t="shared" ca="1" si="204"/>
        <v>#DIV/0!</v>
      </c>
      <c r="BA236" s="105" t="e">
        <f t="shared" ca="1" si="204"/>
        <v>#DIV/0!</v>
      </c>
      <c r="BB236" s="105" t="e">
        <f t="shared" ca="1" si="204"/>
        <v>#DIV/0!</v>
      </c>
      <c r="BC236" s="105" t="e">
        <f t="shared" ca="1" si="204"/>
        <v>#DIV/0!</v>
      </c>
      <c r="BD236" s="105" t="e">
        <f t="shared" ca="1" si="204"/>
        <v>#DIV/0!</v>
      </c>
      <c r="BE236" s="105" t="e">
        <f t="shared" ca="1" si="204"/>
        <v>#DIV/0!</v>
      </c>
      <c r="BF236" s="105" t="e">
        <f t="shared" ca="1" si="204"/>
        <v>#DIV/0!</v>
      </c>
      <c r="BG236" s="105" t="e">
        <f t="shared" ca="1" si="204"/>
        <v>#DIV/0!</v>
      </c>
      <c r="BH236" s="105" t="e">
        <f t="shared" ca="1" si="204"/>
        <v>#DIV/0!</v>
      </c>
      <c r="BI236" s="6"/>
      <c r="BJ236" s="6"/>
      <c r="BK236" s="6"/>
    </row>
    <row r="237" spans="2:103" ht="15.4">
      <c r="C237" s="88"/>
      <c r="D237" s="6"/>
      <c r="E237" s="4" t="s">
        <v>636</v>
      </c>
      <c r="F237" s="6"/>
      <c r="H237" s="27"/>
      <c r="K237" s="6"/>
      <c r="L237" s="212">
        <f ca="1">SUM(L235:L236)</f>
        <v>0</v>
      </c>
      <c r="M237" s="212">
        <f t="shared" ref="M237" ca="1" si="205">SUM(M235:M236)</f>
        <v>0</v>
      </c>
      <c r="N237" s="212">
        <f t="shared" ref="N237:BH237" ca="1" si="206">SUM(N235:N236)</f>
        <v>0</v>
      </c>
      <c r="O237" s="212">
        <f t="shared" ca="1" si="206"/>
        <v>0</v>
      </c>
      <c r="P237" s="212">
        <f t="shared" ca="1" si="206"/>
        <v>0</v>
      </c>
      <c r="Q237" s="212" t="e">
        <f t="shared" ca="1" si="206"/>
        <v>#DIV/0!</v>
      </c>
      <c r="R237" s="212" t="e">
        <f t="shared" ca="1" si="206"/>
        <v>#DIV/0!</v>
      </c>
      <c r="S237" s="212" t="e">
        <f t="shared" ca="1" si="206"/>
        <v>#DIV/0!</v>
      </c>
      <c r="T237" s="212" t="e">
        <f t="shared" ca="1" si="206"/>
        <v>#DIV/0!</v>
      </c>
      <c r="U237" s="212" t="e">
        <f t="shared" ca="1" si="206"/>
        <v>#DIV/0!</v>
      </c>
      <c r="V237" s="212" t="e">
        <f t="shared" ca="1" si="206"/>
        <v>#DIV/0!</v>
      </c>
      <c r="W237" s="212" t="e">
        <f t="shared" ca="1" si="206"/>
        <v>#DIV/0!</v>
      </c>
      <c r="X237" s="212" t="e">
        <f t="shared" ca="1" si="206"/>
        <v>#DIV/0!</v>
      </c>
      <c r="Y237" s="212" t="e">
        <f t="shared" ca="1" si="206"/>
        <v>#DIV/0!</v>
      </c>
      <c r="Z237" s="212" t="e">
        <f t="shared" ca="1" si="206"/>
        <v>#DIV/0!</v>
      </c>
      <c r="AA237" s="212" t="e">
        <f t="shared" ca="1" si="206"/>
        <v>#DIV/0!</v>
      </c>
      <c r="AB237" s="212" t="e">
        <f t="shared" ca="1" si="206"/>
        <v>#DIV/0!</v>
      </c>
      <c r="AC237" s="212" t="e">
        <f t="shared" ca="1" si="206"/>
        <v>#DIV/0!</v>
      </c>
      <c r="AD237" s="212" t="e">
        <f t="shared" ca="1" si="206"/>
        <v>#DIV/0!</v>
      </c>
      <c r="AE237" s="212" t="e">
        <f t="shared" ca="1" si="206"/>
        <v>#DIV/0!</v>
      </c>
      <c r="AF237" s="212" t="e">
        <f t="shared" ca="1" si="206"/>
        <v>#DIV/0!</v>
      </c>
      <c r="AG237" s="212" t="e">
        <f t="shared" ca="1" si="206"/>
        <v>#DIV/0!</v>
      </c>
      <c r="AH237" s="212" t="e">
        <f t="shared" ca="1" si="206"/>
        <v>#DIV/0!</v>
      </c>
      <c r="AI237" s="212" t="e">
        <f t="shared" ca="1" si="206"/>
        <v>#DIV/0!</v>
      </c>
      <c r="AJ237" s="212" t="e">
        <f t="shared" ca="1" si="206"/>
        <v>#DIV/0!</v>
      </c>
      <c r="AK237" s="212" t="e">
        <f t="shared" ca="1" si="206"/>
        <v>#DIV/0!</v>
      </c>
      <c r="AL237" s="212" t="e">
        <f t="shared" ca="1" si="206"/>
        <v>#DIV/0!</v>
      </c>
      <c r="AM237" s="212" t="e">
        <f t="shared" ca="1" si="206"/>
        <v>#DIV/0!</v>
      </c>
      <c r="AN237" s="212" t="e">
        <f t="shared" ca="1" si="206"/>
        <v>#DIV/0!</v>
      </c>
      <c r="AO237" s="212" t="e">
        <f t="shared" ca="1" si="206"/>
        <v>#DIV/0!</v>
      </c>
      <c r="AP237" s="212" t="e">
        <f t="shared" ca="1" si="206"/>
        <v>#DIV/0!</v>
      </c>
      <c r="AQ237" s="212" t="e">
        <f t="shared" ca="1" si="206"/>
        <v>#DIV/0!</v>
      </c>
      <c r="AR237" s="212" t="e">
        <f t="shared" ca="1" si="206"/>
        <v>#DIV/0!</v>
      </c>
      <c r="AS237" s="212" t="e">
        <f t="shared" ca="1" si="206"/>
        <v>#DIV/0!</v>
      </c>
      <c r="AT237" s="212" t="e">
        <f t="shared" ca="1" si="206"/>
        <v>#DIV/0!</v>
      </c>
      <c r="AU237" s="212" t="e">
        <f t="shared" ca="1" si="206"/>
        <v>#DIV/0!</v>
      </c>
      <c r="AV237" s="212" t="e">
        <f t="shared" ca="1" si="206"/>
        <v>#DIV/0!</v>
      </c>
      <c r="AW237" s="212" t="e">
        <f t="shared" ca="1" si="206"/>
        <v>#DIV/0!</v>
      </c>
      <c r="AX237" s="212" t="e">
        <f t="shared" ca="1" si="206"/>
        <v>#DIV/0!</v>
      </c>
      <c r="AY237" s="212" t="e">
        <f t="shared" ca="1" si="206"/>
        <v>#DIV/0!</v>
      </c>
      <c r="AZ237" s="212" t="e">
        <f t="shared" ca="1" si="206"/>
        <v>#DIV/0!</v>
      </c>
      <c r="BA237" s="212" t="e">
        <f t="shared" ca="1" si="206"/>
        <v>#DIV/0!</v>
      </c>
      <c r="BB237" s="212" t="e">
        <f t="shared" ca="1" si="206"/>
        <v>#DIV/0!</v>
      </c>
      <c r="BC237" s="212" t="e">
        <f t="shared" ca="1" si="206"/>
        <v>#DIV/0!</v>
      </c>
      <c r="BD237" s="212" t="e">
        <f t="shared" ca="1" si="206"/>
        <v>#DIV/0!</v>
      </c>
      <c r="BE237" s="212" t="e">
        <f t="shared" ca="1" si="206"/>
        <v>#DIV/0!</v>
      </c>
      <c r="BF237" s="212" t="e">
        <f t="shared" ca="1" si="206"/>
        <v>#DIV/0!</v>
      </c>
      <c r="BG237" s="212" t="e">
        <f t="shared" ca="1" si="206"/>
        <v>#DIV/0!</v>
      </c>
      <c r="BH237" s="212" t="e">
        <f t="shared" ca="1" si="206"/>
        <v>#DIV/0!</v>
      </c>
      <c r="BI237" s="6"/>
      <c r="BJ237" s="6"/>
      <c r="BK237" s="6"/>
    </row>
    <row r="238" spans="2:103" ht="15.4">
      <c r="C238" s="88"/>
      <c r="D238" s="6"/>
      <c r="F238" s="6"/>
      <c r="H238" s="27"/>
      <c r="K238" s="6"/>
      <c r="L238" s="105"/>
      <c r="M238" s="105"/>
      <c r="N238" s="105"/>
      <c r="O238" s="105"/>
      <c r="P238" s="105"/>
      <c r="Q238" s="105"/>
      <c r="R238" s="105"/>
      <c r="S238" s="105"/>
      <c r="T238" s="105"/>
      <c r="U238" s="105"/>
      <c r="V238" s="105"/>
      <c r="W238" s="105"/>
      <c r="X238" s="105"/>
      <c r="Y238" s="105"/>
      <c r="Z238" s="105"/>
      <c r="AA238" s="105"/>
      <c r="AB238" s="105"/>
      <c r="AC238" s="105"/>
      <c r="AD238" s="105"/>
      <c r="AE238" s="105"/>
      <c r="AF238" s="105"/>
      <c r="AG238" s="105"/>
      <c r="AH238" s="105"/>
      <c r="AI238" s="105"/>
      <c r="AJ238" s="105"/>
      <c r="AK238" s="105"/>
      <c r="AL238" s="105"/>
      <c r="AM238" s="105"/>
      <c r="AN238" s="105"/>
      <c r="AO238" s="105"/>
      <c r="AP238" s="105"/>
      <c r="AQ238" s="105"/>
      <c r="AR238" s="105"/>
      <c r="AS238" s="105"/>
      <c r="AT238" s="105"/>
      <c r="AU238" s="105"/>
      <c r="AV238" s="105"/>
      <c r="AW238" s="105"/>
      <c r="AX238" s="105"/>
      <c r="AY238" s="105"/>
      <c r="AZ238" s="105"/>
      <c r="BA238" s="105"/>
      <c r="BB238" s="105"/>
      <c r="BC238" s="105"/>
      <c r="BD238" s="105"/>
      <c r="BE238" s="105"/>
      <c r="BF238" s="105"/>
      <c r="BG238" s="105"/>
      <c r="BH238" s="105"/>
      <c r="BI238" s="6"/>
      <c r="BJ238" s="6"/>
      <c r="BK238" s="6"/>
    </row>
    <row r="239" spans="2:103" ht="15.4">
      <c r="C239" s="88"/>
      <c r="D239" s="6"/>
      <c r="E239" s="4" t="s">
        <v>637</v>
      </c>
      <c r="F239" s="6"/>
      <c r="G239" s="4" t="s">
        <v>260</v>
      </c>
      <c r="H239" s="237">
        <v>5</v>
      </c>
      <c r="I239" s="6" t="s">
        <v>638</v>
      </c>
      <c r="K239" s="6"/>
      <c r="L239" s="105">
        <f ca="1">MIN(MAX(L237,0),$H$239)</f>
        <v>0</v>
      </c>
      <c r="M239" s="105">
        <f ca="1">MIN(MAX(M237,0),$H$239)</f>
        <v>0</v>
      </c>
      <c r="N239" s="105">
        <f t="shared" ref="N239:BH239" ca="1" si="207">MIN(MAX(N237,0),$H$239)</f>
        <v>0</v>
      </c>
      <c r="O239" s="105">
        <f t="shared" ca="1" si="207"/>
        <v>0</v>
      </c>
      <c r="P239" s="105">
        <f t="shared" ca="1" si="207"/>
        <v>0</v>
      </c>
      <c r="Q239" s="105" t="e">
        <f t="shared" ca="1" si="207"/>
        <v>#DIV/0!</v>
      </c>
      <c r="R239" s="105" t="e">
        <f t="shared" ca="1" si="207"/>
        <v>#DIV/0!</v>
      </c>
      <c r="S239" s="105" t="e">
        <f t="shared" ca="1" si="207"/>
        <v>#DIV/0!</v>
      </c>
      <c r="T239" s="105" t="e">
        <f t="shared" ca="1" si="207"/>
        <v>#DIV/0!</v>
      </c>
      <c r="U239" s="105" t="e">
        <f t="shared" ca="1" si="207"/>
        <v>#DIV/0!</v>
      </c>
      <c r="V239" s="105" t="e">
        <f t="shared" ca="1" si="207"/>
        <v>#DIV/0!</v>
      </c>
      <c r="W239" s="105" t="e">
        <f t="shared" ca="1" si="207"/>
        <v>#DIV/0!</v>
      </c>
      <c r="X239" s="105" t="e">
        <f t="shared" ca="1" si="207"/>
        <v>#DIV/0!</v>
      </c>
      <c r="Y239" s="105" t="e">
        <f t="shared" ca="1" si="207"/>
        <v>#DIV/0!</v>
      </c>
      <c r="Z239" s="105" t="e">
        <f t="shared" ca="1" si="207"/>
        <v>#DIV/0!</v>
      </c>
      <c r="AA239" s="105" t="e">
        <f t="shared" ca="1" si="207"/>
        <v>#DIV/0!</v>
      </c>
      <c r="AB239" s="105" t="e">
        <f t="shared" ca="1" si="207"/>
        <v>#DIV/0!</v>
      </c>
      <c r="AC239" s="105" t="e">
        <f t="shared" ca="1" si="207"/>
        <v>#DIV/0!</v>
      </c>
      <c r="AD239" s="105" t="e">
        <f t="shared" ca="1" si="207"/>
        <v>#DIV/0!</v>
      </c>
      <c r="AE239" s="105" t="e">
        <f t="shared" ca="1" si="207"/>
        <v>#DIV/0!</v>
      </c>
      <c r="AF239" s="105" t="e">
        <f t="shared" ca="1" si="207"/>
        <v>#DIV/0!</v>
      </c>
      <c r="AG239" s="105" t="e">
        <f t="shared" ca="1" si="207"/>
        <v>#DIV/0!</v>
      </c>
      <c r="AH239" s="105" t="e">
        <f t="shared" ca="1" si="207"/>
        <v>#DIV/0!</v>
      </c>
      <c r="AI239" s="105" t="e">
        <f t="shared" ca="1" si="207"/>
        <v>#DIV/0!</v>
      </c>
      <c r="AJ239" s="105" t="e">
        <f t="shared" ca="1" si="207"/>
        <v>#DIV/0!</v>
      </c>
      <c r="AK239" s="105" t="e">
        <f t="shared" ca="1" si="207"/>
        <v>#DIV/0!</v>
      </c>
      <c r="AL239" s="105" t="e">
        <f t="shared" ca="1" si="207"/>
        <v>#DIV/0!</v>
      </c>
      <c r="AM239" s="105" t="e">
        <f t="shared" ca="1" si="207"/>
        <v>#DIV/0!</v>
      </c>
      <c r="AN239" s="105" t="e">
        <f t="shared" ca="1" si="207"/>
        <v>#DIV/0!</v>
      </c>
      <c r="AO239" s="105" t="e">
        <f t="shared" ca="1" si="207"/>
        <v>#DIV/0!</v>
      </c>
      <c r="AP239" s="105" t="e">
        <f t="shared" ca="1" si="207"/>
        <v>#DIV/0!</v>
      </c>
      <c r="AQ239" s="105" t="e">
        <f t="shared" ca="1" si="207"/>
        <v>#DIV/0!</v>
      </c>
      <c r="AR239" s="105" t="e">
        <f t="shared" ca="1" si="207"/>
        <v>#DIV/0!</v>
      </c>
      <c r="AS239" s="105" t="e">
        <f t="shared" ca="1" si="207"/>
        <v>#DIV/0!</v>
      </c>
      <c r="AT239" s="105" t="e">
        <f t="shared" ca="1" si="207"/>
        <v>#DIV/0!</v>
      </c>
      <c r="AU239" s="105" t="e">
        <f t="shared" ca="1" si="207"/>
        <v>#DIV/0!</v>
      </c>
      <c r="AV239" s="105" t="e">
        <f t="shared" ca="1" si="207"/>
        <v>#DIV/0!</v>
      </c>
      <c r="AW239" s="105" t="e">
        <f t="shared" ca="1" si="207"/>
        <v>#DIV/0!</v>
      </c>
      <c r="AX239" s="105" t="e">
        <f t="shared" ca="1" si="207"/>
        <v>#DIV/0!</v>
      </c>
      <c r="AY239" s="105" t="e">
        <f t="shared" ca="1" si="207"/>
        <v>#DIV/0!</v>
      </c>
      <c r="AZ239" s="105" t="e">
        <f t="shared" ca="1" si="207"/>
        <v>#DIV/0!</v>
      </c>
      <c r="BA239" s="105" t="e">
        <f t="shared" ca="1" si="207"/>
        <v>#DIV/0!</v>
      </c>
      <c r="BB239" s="105" t="e">
        <f t="shared" ca="1" si="207"/>
        <v>#DIV/0!</v>
      </c>
      <c r="BC239" s="105" t="e">
        <f t="shared" ca="1" si="207"/>
        <v>#DIV/0!</v>
      </c>
      <c r="BD239" s="105" t="e">
        <f t="shared" ca="1" si="207"/>
        <v>#DIV/0!</v>
      </c>
      <c r="BE239" s="105" t="e">
        <f t="shared" ca="1" si="207"/>
        <v>#DIV/0!</v>
      </c>
      <c r="BF239" s="105" t="e">
        <f t="shared" ca="1" si="207"/>
        <v>#DIV/0!</v>
      </c>
      <c r="BG239" s="105" t="e">
        <f t="shared" ca="1" si="207"/>
        <v>#DIV/0!</v>
      </c>
      <c r="BH239" s="105" t="e">
        <f t="shared" ca="1" si="207"/>
        <v>#DIV/0!</v>
      </c>
      <c r="BI239" s="6"/>
      <c r="BJ239" s="6"/>
      <c r="BK239" s="6"/>
    </row>
    <row r="240" spans="2:103" ht="15.4">
      <c r="C240" s="88"/>
      <c r="D240" s="6"/>
      <c r="E240" s="4" t="s">
        <v>639</v>
      </c>
      <c r="F240" s="6"/>
      <c r="H240" s="26">
        <v>0.5</v>
      </c>
      <c r="K240" s="6"/>
      <c r="L240" s="105">
        <f ca="1">(MAX(L237,0)-L239)*$H$240</f>
        <v>0</v>
      </c>
      <c r="M240" s="105">
        <f ca="1">(MAX(M237,0)-M239)*$H$240</f>
        <v>0</v>
      </c>
      <c r="N240" s="105">
        <f t="shared" ref="N240:BH240" ca="1" si="208">(MAX(N237,0)-N239)*$H$240</f>
        <v>0</v>
      </c>
      <c r="O240" s="105">
        <f t="shared" ca="1" si="208"/>
        <v>0</v>
      </c>
      <c r="P240" s="105">
        <f t="shared" ca="1" si="208"/>
        <v>0</v>
      </c>
      <c r="Q240" s="105" t="e">
        <f t="shared" ca="1" si="208"/>
        <v>#DIV/0!</v>
      </c>
      <c r="R240" s="105" t="e">
        <f t="shared" ca="1" si="208"/>
        <v>#DIV/0!</v>
      </c>
      <c r="S240" s="105" t="e">
        <f t="shared" ca="1" si="208"/>
        <v>#DIV/0!</v>
      </c>
      <c r="T240" s="105" t="e">
        <f t="shared" ca="1" si="208"/>
        <v>#DIV/0!</v>
      </c>
      <c r="U240" s="105" t="e">
        <f t="shared" ca="1" si="208"/>
        <v>#DIV/0!</v>
      </c>
      <c r="V240" s="105" t="e">
        <f t="shared" ca="1" si="208"/>
        <v>#DIV/0!</v>
      </c>
      <c r="W240" s="105" t="e">
        <f t="shared" ca="1" si="208"/>
        <v>#DIV/0!</v>
      </c>
      <c r="X240" s="105" t="e">
        <f t="shared" ca="1" si="208"/>
        <v>#DIV/0!</v>
      </c>
      <c r="Y240" s="105" t="e">
        <f t="shared" ca="1" si="208"/>
        <v>#DIV/0!</v>
      </c>
      <c r="Z240" s="105" t="e">
        <f t="shared" ca="1" si="208"/>
        <v>#DIV/0!</v>
      </c>
      <c r="AA240" s="105" t="e">
        <f t="shared" ca="1" si="208"/>
        <v>#DIV/0!</v>
      </c>
      <c r="AB240" s="105" t="e">
        <f t="shared" ca="1" si="208"/>
        <v>#DIV/0!</v>
      </c>
      <c r="AC240" s="105" t="e">
        <f t="shared" ca="1" si="208"/>
        <v>#DIV/0!</v>
      </c>
      <c r="AD240" s="105" t="e">
        <f t="shared" ca="1" si="208"/>
        <v>#DIV/0!</v>
      </c>
      <c r="AE240" s="105" t="e">
        <f t="shared" ca="1" si="208"/>
        <v>#DIV/0!</v>
      </c>
      <c r="AF240" s="105" t="e">
        <f t="shared" ca="1" si="208"/>
        <v>#DIV/0!</v>
      </c>
      <c r="AG240" s="105" t="e">
        <f t="shared" ca="1" si="208"/>
        <v>#DIV/0!</v>
      </c>
      <c r="AH240" s="105" t="e">
        <f t="shared" ca="1" si="208"/>
        <v>#DIV/0!</v>
      </c>
      <c r="AI240" s="105" t="e">
        <f t="shared" ca="1" si="208"/>
        <v>#DIV/0!</v>
      </c>
      <c r="AJ240" s="105" t="e">
        <f t="shared" ca="1" si="208"/>
        <v>#DIV/0!</v>
      </c>
      <c r="AK240" s="105" t="e">
        <f t="shared" ca="1" si="208"/>
        <v>#DIV/0!</v>
      </c>
      <c r="AL240" s="105" t="e">
        <f t="shared" ca="1" si="208"/>
        <v>#DIV/0!</v>
      </c>
      <c r="AM240" s="105" t="e">
        <f t="shared" ca="1" si="208"/>
        <v>#DIV/0!</v>
      </c>
      <c r="AN240" s="105" t="e">
        <f t="shared" ca="1" si="208"/>
        <v>#DIV/0!</v>
      </c>
      <c r="AO240" s="105" t="e">
        <f t="shared" ca="1" si="208"/>
        <v>#DIV/0!</v>
      </c>
      <c r="AP240" s="105" t="e">
        <f t="shared" ca="1" si="208"/>
        <v>#DIV/0!</v>
      </c>
      <c r="AQ240" s="105" t="e">
        <f t="shared" ca="1" si="208"/>
        <v>#DIV/0!</v>
      </c>
      <c r="AR240" s="105" t="e">
        <f t="shared" ca="1" si="208"/>
        <v>#DIV/0!</v>
      </c>
      <c r="AS240" s="105" t="e">
        <f t="shared" ca="1" si="208"/>
        <v>#DIV/0!</v>
      </c>
      <c r="AT240" s="105" t="e">
        <f t="shared" ca="1" si="208"/>
        <v>#DIV/0!</v>
      </c>
      <c r="AU240" s="105" t="e">
        <f t="shared" ca="1" si="208"/>
        <v>#DIV/0!</v>
      </c>
      <c r="AV240" s="105" t="e">
        <f t="shared" ca="1" si="208"/>
        <v>#DIV/0!</v>
      </c>
      <c r="AW240" s="105" t="e">
        <f t="shared" ca="1" si="208"/>
        <v>#DIV/0!</v>
      </c>
      <c r="AX240" s="105" t="e">
        <f t="shared" ca="1" si="208"/>
        <v>#DIV/0!</v>
      </c>
      <c r="AY240" s="105" t="e">
        <f t="shared" ca="1" si="208"/>
        <v>#DIV/0!</v>
      </c>
      <c r="AZ240" s="105" t="e">
        <f t="shared" ca="1" si="208"/>
        <v>#DIV/0!</v>
      </c>
      <c r="BA240" s="105" t="e">
        <f t="shared" ca="1" si="208"/>
        <v>#DIV/0!</v>
      </c>
      <c r="BB240" s="105" t="e">
        <f t="shared" ca="1" si="208"/>
        <v>#DIV/0!</v>
      </c>
      <c r="BC240" s="105" t="e">
        <f t="shared" ca="1" si="208"/>
        <v>#DIV/0!</v>
      </c>
      <c r="BD240" s="105" t="e">
        <f t="shared" ca="1" si="208"/>
        <v>#DIV/0!</v>
      </c>
      <c r="BE240" s="105" t="e">
        <f t="shared" ca="1" si="208"/>
        <v>#DIV/0!</v>
      </c>
      <c r="BF240" s="105" t="e">
        <f t="shared" ca="1" si="208"/>
        <v>#DIV/0!</v>
      </c>
      <c r="BG240" s="105" t="e">
        <f t="shared" ca="1" si="208"/>
        <v>#DIV/0!</v>
      </c>
      <c r="BH240" s="105" t="e">
        <f t="shared" ca="1" si="208"/>
        <v>#DIV/0!</v>
      </c>
      <c r="BI240" s="6"/>
      <c r="BJ240" s="6"/>
      <c r="BK240" s="6"/>
    </row>
    <row r="241" spans="2:103" ht="15.4">
      <c r="C241" s="88"/>
      <c r="D241" s="6"/>
      <c r="E241" s="4" t="s">
        <v>640</v>
      </c>
      <c r="F241" s="6"/>
      <c r="H241" s="4"/>
      <c r="K241" s="6"/>
      <c r="L241" s="212">
        <f ca="1">SUM(L239:L240)</f>
        <v>0</v>
      </c>
      <c r="M241" s="212">
        <f ca="1">SUM(M239:M240)</f>
        <v>0</v>
      </c>
      <c r="N241" s="212">
        <f t="shared" ref="N241:BH241" ca="1" si="209">SUM(N239:N240)</f>
        <v>0</v>
      </c>
      <c r="O241" s="212">
        <f t="shared" ca="1" si="209"/>
        <v>0</v>
      </c>
      <c r="P241" s="212">
        <f t="shared" ca="1" si="209"/>
        <v>0</v>
      </c>
      <c r="Q241" s="212" t="e">
        <f t="shared" ca="1" si="209"/>
        <v>#DIV/0!</v>
      </c>
      <c r="R241" s="212" t="e">
        <f t="shared" ca="1" si="209"/>
        <v>#DIV/0!</v>
      </c>
      <c r="S241" s="212" t="e">
        <f t="shared" ca="1" si="209"/>
        <v>#DIV/0!</v>
      </c>
      <c r="T241" s="212" t="e">
        <f t="shared" ca="1" si="209"/>
        <v>#DIV/0!</v>
      </c>
      <c r="U241" s="212" t="e">
        <f t="shared" ca="1" si="209"/>
        <v>#DIV/0!</v>
      </c>
      <c r="V241" s="212" t="e">
        <f t="shared" ca="1" si="209"/>
        <v>#DIV/0!</v>
      </c>
      <c r="W241" s="212" t="e">
        <f t="shared" ca="1" si="209"/>
        <v>#DIV/0!</v>
      </c>
      <c r="X241" s="212" t="e">
        <f t="shared" ca="1" si="209"/>
        <v>#DIV/0!</v>
      </c>
      <c r="Y241" s="212" t="e">
        <f t="shared" ca="1" si="209"/>
        <v>#DIV/0!</v>
      </c>
      <c r="Z241" s="212" t="e">
        <f t="shared" ca="1" si="209"/>
        <v>#DIV/0!</v>
      </c>
      <c r="AA241" s="212" t="e">
        <f t="shared" ca="1" si="209"/>
        <v>#DIV/0!</v>
      </c>
      <c r="AB241" s="212" t="e">
        <f t="shared" ca="1" si="209"/>
        <v>#DIV/0!</v>
      </c>
      <c r="AC241" s="212" t="e">
        <f t="shared" ca="1" si="209"/>
        <v>#DIV/0!</v>
      </c>
      <c r="AD241" s="212" t="e">
        <f t="shared" ca="1" si="209"/>
        <v>#DIV/0!</v>
      </c>
      <c r="AE241" s="212" t="e">
        <f t="shared" ca="1" si="209"/>
        <v>#DIV/0!</v>
      </c>
      <c r="AF241" s="212" t="e">
        <f t="shared" ca="1" si="209"/>
        <v>#DIV/0!</v>
      </c>
      <c r="AG241" s="212" t="e">
        <f t="shared" ca="1" si="209"/>
        <v>#DIV/0!</v>
      </c>
      <c r="AH241" s="212" t="e">
        <f t="shared" ca="1" si="209"/>
        <v>#DIV/0!</v>
      </c>
      <c r="AI241" s="212" t="e">
        <f t="shared" ca="1" si="209"/>
        <v>#DIV/0!</v>
      </c>
      <c r="AJ241" s="212" t="e">
        <f t="shared" ca="1" si="209"/>
        <v>#DIV/0!</v>
      </c>
      <c r="AK241" s="212" t="e">
        <f t="shared" ca="1" si="209"/>
        <v>#DIV/0!</v>
      </c>
      <c r="AL241" s="212" t="e">
        <f t="shared" ca="1" si="209"/>
        <v>#DIV/0!</v>
      </c>
      <c r="AM241" s="212" t="e">
        <f t="shared" ca="1" si="209"/>
        <v>#DIV/0!</v>
      </c>
      <c r="AN241" s="212" t="e">
        <f t="shared" ca="1" si="209"/>
        <v>#DIV/0!</v>
      </c>
      <c r="AO241" s="212" t="e">
        <f t="shared" ca="1" si="209"/>
        <v>#DIV/0!</v>
      </c>
      <c r="AP241" s="212" t="e">
        <f t="shared" ca="1" si="209"/>
        <v>#DIV/0!</v>
      </c>
      <c r="AQ241" s="212" t="e">
        <f t="shared" ca="1" si="209"/>
        <v>#DIV/0!</v>
      </c>
      <c r="AR241" s="212" t="e">
        <f t="shared" ca="1" si="209"/>
        <v>#DIV/0!</v>
      </c>
      <c r="AS241" s="212" t="e">
        <f t="shared" ca="1" si="209"/>
        <v>#DIV/0!</v>
      </c>
      <c r="AT241" s="212" t="e">
        <f t="shared" ca="1" si="209"/>
        <v>#DIV/0!</v>
      </c>
      <c r="AU241" s="212" t="e">
        <f t="shared" ca="1" si="209"/>
        <v>#DIV/0!</v>
      </c>
      <c r="AV241" s="212" t="e">
        <f t="shared" ca="1" si="209"/>
        <v>#DIV/0!</v>
      </c>
      <c r="AW241" s="212" t="e">
        <f t="shared" ca="1" si="209"/>
        <v>#DIV/0!</v>
      </c>
      <c r="AX241" s="212" t="e">
        <f t="shared" ca="1" si="209"/>
        <v>#DIV/0!</v>
      </c>
      <c r="AY241" s="212" t="e">
        <f t="shared" ca="1" si="209"/>
        <v>#DIV/0!</v>
      </c>
      <c r="AZ241" s="212" t="e">
        <f t="shared" ca="1" si="209"/>
        <v>#DIV/0!</v>
      </c>
      <c r="BA241" s="212" t="e">
        <f t="shared" ca="1" si="209"/>
        <v>#DIV/0!</v>
      </c>
      <c r="BB241" s="212" t="e">
        <f t="shared" ca="1" si="209"/>
        <v>#DIV/0!</v>
      </c>
      <c r="BC241" s="212" t="e">
        <f t="shared" ca="1" si="209"/>
        <v>#DIV/0!</v>
      </c>
      <c r="BD241" s="212" t="e">
        <f t="shared" ca="1" si="209"/>
        <v>#DIV/0!</v>
      </c>
      <c r="BE241" s="212" t="e">
        <f t="shared" ca="1" si="209"/>
        <v>#DIV/0!</v>
      </c>
      <c r="BF241" s="212" t="e">
        <f t="shared" ca="1" si="209"/>
        <v>#DIV/0!</v>
      </c>
      <c r="BG241" s="212" t="e">
        <f t="shared" ca="1" si="209"/>
        <v>#DIV/0!</v>
      </c>
      <c r="BH241" s="212" t="e">
        <f t="shared" ca="1" si="209"/>
        <v>#DIV/0!</v>
      </c>
      <c r="BI241" s="6"/>
      <c r="BJ241" s="6"/>
      <c r="BK241" s="6"/>
    </row>
    <row r="242" spans="2:103" ht="15.4">
      <c r="C242" s="88"/>
      <c r="D242" s="6"/>
      <c r="F242" s="6"/>
      <c r="G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row>
    <row r="243" spans="2:103" ht="15.4">
      <c r="E243" s="4" t="s">
        <v>641</v>
      </c>
      <c r="G243" s="4" t="s">
        <v>260</v>
      </c>
      <c r="J243" s="4"/>
      <c r="K243" s="9"/>
      <c r="L243" s="109"/>
      <c r="M243" s="105">
        <f t="shared" ref="M243" ca="1" si="210">L249</f>
        <v>0</v>
      </c>
      <c r="N243" s="105">
        <f t="shared" ref="N243" ca="1" si="211">M249</f>
        <v>0</v>
      </c>
      <c r="O243" s="105">
        <f t="shared" ref="O243" ca="1" si="212">N249</f>
        <v>0</v>
      </c>
      <c r="P243" s="105">
        <f t="shared" ref="P243" ca="1" si="213">O249</f>
        <v>0</v>
      </c>
      <c r="Q243" s="105">
        <f t="shared" ref="Q243" ca="1" si="214">P249</f>
        <v>0</v>
      </c>
      <c r="R243" s="105" t="e">
        <f t="shared" ref="R243" ca="1" si="215">Q249</f>
        <v>#DIV/0!</v>
      </c>
      <c r="S243" s="105" t="e">
        <f t="shared" ref="S243" ca="1" si="216">R249</f>
        <v>#DIV/0!</v>
      </c>
      <c r="T243" s="105" t="e">
        <f t="shared" ref="T243" ca="1" si="217">S249</f>
        <v>#DIV/0!</v>
      </c>
      <c r="U243" s="105" t="e">
        <f t="shared" ref="U243" ca="1" si="218">T249</f>
        <v>#DIV/0!</v>
      </c>
      <c r="V243" s="105" t="e">
        <f t="shared" ref="V243" ca="1" si="219">U249</f>
        <v>#DIV/0!</v>
      </c>
      <c r="W243" s="105" t="e">
        <f t="shared" ref="W243" ca="1" si="220">V249</f>
        <v>#DIV/0!</v>
      </c>
      <c r="X243" s="105" t="e">
        <f t="shared" ref="X243" ca="1" si="221">W249</f>
        <v>#DIV/0!</v>
      </c>
      <c r="Y243" s="105" t="e">
        <f t="shared" ref="Y243" ca="1" si="222">X249</f>
        <v>#DIV/0!</v>
      </c>
      <c r="Z243" s="105" t="e">
        <f t="shared" ref="Z243" ca="1" si="223">Y249</f>
        <v>#DIV/0!</v>
      </c>
      <c r="AA243" s="105" t="e">
        <f t="shared" ref="AA243" ca="1" si="224">Z249</f>
        <v>#DIV/0!</v>
      </c>
      <c r="AB243" s="105" t="e">
        <f t="shared" ref="AB243" ca="1" si="225">AA249</f>
        <v>#DIV/0!</v>
      </c>
      <c r="AC243" s="105" t="e">
        <f t="shared" ref="AC243" ca="1" si="226">AB249</f>
        <v>#DIV/0!</v>
      </c>
      <c r="AD243" s="105" t="e">
        <f t="shared" ref="AD243" ca="1" si="227">AC249</f>
        <v>#DIV/0!</v>
      </c>
      <c r="AE243" s="105" t="e">
        <f t="shared" ref="AE243" ca="1" si="228">AD249</f>
        <v>#DIV/0!</v>
      </c>
      <c r="AF243" s="105" t="e">
        <f t="shared" ref="AF243" ca="1" si="229">AE249</f>
        <v>#DIV/0!</v>
      </c>
      <c r="AG243" s="105" t="e">
        <f t="shared" ref="AG243" ca="1" si="230">AF249</f>
        <v>#DIV/0!</v>
      </c>
      <c r="AH243" s="105" t="e">
        <f t="shared" ref="AH243" ca="1" si="231">AG249</f>
        <v>#DIV/0!</v>
      </c>
      <c r="AI243" s="105" t="e">
        <f t="shared" ref="AI243" ca="1" si="232">AH249</f>
        <v>#DIV/0!</v>
      </c>
      <c r="AJ243" s="105" t="e">
        <f t="shared" ref="AJ243" ca="1" si="233">AI249</f>
        <v>#DIV/0!</v>
      </c>
      <c r="AK243" s="105" t="e">
        <f t="shared" ref="AK243" ca="1" si="234">AJ249</f>
        <v>#DIV/0!</v>
      </c>
      <c r="AL243" s="105" t="e">
        <f t="shared" ref="AL243" ca="1" si="235">AK249</f>
        <v>#DIV/0!</v>
      </c>
      <c r="AM243" s="105" t="e">
        <f t="shared" ref="AM243" ca="1" si="236">AL249</f>
        <v>#DIV/0!</v>
      </c>
      <c r="AN243" s="105" t="e">
        <f t="shared" ref="AN243" ca="1" si="237">AM249</f>
        <v>#DIV/0!</v>
      </c>
      <c r="AO243" s="105" t="e">
        <f t="shared" ref="AO243" ca="1" si="238">AN249</f>
        <v>#DIV/0!</v>
      </c>
      <c r="AP243" s="105" t="e">
        <f t="shared" ref="AP243" ca="1" si="239">AO249</f>
        <v>#DIV/0!</v>
      </c>
      <c r="AQ243" s="105" t="e">
        <f t="shared" ref="AQ243" ca="1" si="240">AP249</f>
        <v>#DIV/0!</v>
      </c>
      <c r="AR243" s="105" t="e">
        <f t="shared" ref="AR243" ca="1" si="241">AQ249</f>
        <v>#DIV/0!</v>
      </c>
      <c r="AS243" s="105" t="e">
        <f t="shared" ref="AS243" ca="1" si="242">AR249</f>
        <v>#DIV/0!</v>
      </c>
      <c r="AT243" s="105" t="e">
        <f t="shared" ref="AT243" ca="1" si="243">AS249</f>
        <v>#DIV/0!</v>
      </c>
      <c r="AU243" s="105" t="e">
        <f t="shared" ref="AU243" ca="1" si="244">AT249</f>
        <v>#DIV/0!</v>
      </c>
      <c r="AV243" s="105" t="e">
        <f t="shared" ref="AV243" ca="1" si="245">AU249</f>
        <v>#DIV/0!</v>
      </c>
      <c r="AW243" s="105" t="e">
        <f t="shared" ref="AW243" ca="1" si="246">AV249</f>
        <v>#DIV/0!</v>
      </c>
      <c r="AX243" s="105" t="e">
        <f t="shared" ref="AX243" ca="1" si="247">AW249</f>
        <v>#DIV/0!</v>
      </c>
      <c r="AY243" s="105" t="e">
        <f t="shared" ref="AY243" ca="1" si="248">AX249</f>
        <v>#DIV/0!</v>
      </c>
      <c r="AZ243" s="105" t="e">
        <f t="shared" ref="AZ243" ca="1" si="249">AY249</f>
        <v>#DIV/0!</v>
      </c>
      <c r="BA243" s="105" t="e">
        <f t="shared" ref="BA243" ca="1" si="250">AZ249</f>
        <v>#DIV/0!</v>
      </c>
      <c r="BB243" s="105" t="e">
        <f t="shared" ref="BB243" ca="1" si="251">BA249</f>
        <v>#DIV/0!</v>
      </c>
      <c r="BC243" s="105" t="e">
        <f t="shared" ref="BC243" ca="1" si="252">BB249</f>
        <v>#DIV/0!</v>
      </c>
      <c r="BD243" s="105" t="e">
        <f t="shared" ref="BD243" ca="1" si="253">BC249</f>
        <v>#DIV/0!</v>
      </c>
      <c r="BE243" s="105" t="e">
        <f t="shared" ref="BE243" ca="1" si="254">BD249</f>
        <v>#DIV/0!</v>
      </c>
      <c r="BF243" s="105" t="e">
        <f t="shared" ref="BF243" ca="1" si="255">BE249</f>
        <v>#DIV/0!</v>
      </c>
      <c r="BG243" s="105" t="e">
        <f t="shared" ref="BG243" ca="1" si="256">BF249</f>
        <v>#DIV/0!</v>
      </c>
      <c r="BH243" s="105" t="e">
        <f t="shared" ref="BH243" ca="1" si="257">BG249</f>
        <v>#DIV/0!</v>
      </c>
      <c r="BI243" s="6"/>
      <c r="BJ243" s="6"/>
      <c r="BK243" s="6"/>
    </row>
    <row r="244" spans="2:103" ht="15.4">
      <c r="E244" s="4" t="s">
        <v>642</v>
      </c>
      <c r="G244" s="4" t="s">
        <v>260</v>
      </c>
      <c r="J244" s="4"/>
      <c r="K244" s="9"/>
      <c r="L244" s="105">
        <f t="shared" ref="L244:M244" ca="1" si="258">MIN(L225,0)</f>
        <v>0</v>
      </c>
      <c r="M244" s="105">
        <f t="shared" ca="1" si="258"/>
        <v>0</v>
      </c>
      <c r="N244" s="105">
        <f t="shared" ref="N244:BH244" ca="1" si="259">MIN(N225,0)</f>
        <v>0</v>
      </c>
      <c r="O244" s="105">
        <f t="shared" ca="1" si="259"/>
        <v>0</v>
      </c>
      <c r="P244" s="105">
        <f t="shared" ca="1" si="259"/>
        <v>0</v>
      </c>
      <c r="Q244" s="105" t="e">
        <f t="shared" ca="1" si="259"/>
        <v>#DIV/0!</v>
      </c>
      <c r="R244" s="105" t="e">
        <f t="shared" ca="1" si="259"/>
        <v>#DIV/0!</v>
      </c>
      <c r="S244" s="105" t="e">
        <f t="shared" ca="1" si="259"/>
        <v>#DIV/0!</v>
      </c>
      <c r="T244" s="105" t="e">
        <f t="shared" ca="1" si="259"/>
        <v>#DIV/0!</v>
      </c>
      <c r="U244" s="105" t="e">
        <f t="shared" ca="1" si="259"/>
        <v>#DIV/0!</v>
      </c>
      <c r="V244" s="105" t="e">
        <f t="shared" ca="1" si="259"/>
        <v>#DIV/0!</v>
      </c>
      <c r="W244" s="105" t="e">
        <f t="shared" ca="1" si="259"/>
        <v>#DIV/0!</v>
      </c>
      <c r="X244" s="105" t="e">
        <f t="shared" ca="1" si="259"/>
        <v>#DIV/0!</v>
      </c>
      <c r="Y244" s="105" t="e">
        <f t="shared" ca="1" si="259"/>
        <v>#DIV/0!</v>
      </c>
      <c r="Z244" s="105" t="e">
        <f t="shared" ca="1" si="259"/>
        <v>#DIV/0!</v>
      </c>
      <c r="AA244" s="105" t="e">
        <f t="shared" ca="1" si="259"/>
        <v>#DIV/0!</v>
      </c>
      <c r="AB244" s="105" t="e">
        <f t="shared" ca="1" si="259"/>
        <v>#DIV/0!</v>
      </c>
      <c r="AC244" s="105" t="e">
        <f t="shared" ca="1" si="259"/>
        <v>#DIV/0!</v>
      </c>
      <c r="AD244" s="105" t="e">
        <f t="shared" ca="1" si="259"/>
        <v>#DIV/0!</v>
      </c>
      <c r="AE244" s="105" t="e">
        <f t="shared" ca="1" si="259"/>
        <v>#DIV/0!</v>
      </c>
      <c r="AF244" s="105" t="e">
        <f t="shared" ca="1" si="259"/>
        <v>#DIV/0!</v>
      </c>
      <c r="AG244" s="105" t="e">
        <f t="shared" ca="1" si="259"/>
        <v>#DIV/0!</v>
      </c>
      <c r="AH244" s="105" t="e">
        <f t="shared" ca="1" si="259"/>
        <v>#DIV/0!</v>
      </c>
      <c r="AI244" s="105" t="e">
        <f t="shared" ca="1" si="259"/>
        <v>#DIV/0!</v>
      </c>
      <c r="AJ244" s="105" t="e">
        <f t="shared" ca="1" si="259"/>
        <v>#DIV/0!</v>
      </c>
      <c r="AK244" s="105" t="e">
        <f t="shared" ca="1" si="259"/>
        <v>#DIV/0!</v>
      </c>
      <c r="AL244" s="105" t="e">
        <f t="shared" ca="1" si="259"/>
        <v>#DIV/0!</v>
      </c>
      <c r="AM244" s="105" t="e">
        <f t="shared" ca="1" si="259"/>
        <v>#DIV/0!</v>
      </c>
      <c r="AN244" s="105" t="e">
        <f t="shared" ca="1" si="259"/>
        <v>#DIV/0!</v>
      </c>
      <c r="AO244" s="105" t="e">
        <f t="shared" ca="1" si="259"/>
        <v>#DIV/0!</v>
      </c>
      <c r="AP244" s="105" t="e">
        <f t="shared" ca="1" si="259"/>
        <v>#DIV/0!</v>
      </c>
      <c r="AQ244" s="105" t="e">
        <f t="shared" ca="1" si="259"/>
        <v>#DIV/0!</v>
      </c>
      <c r="AR244" s="105" t="e">
        <f t="shared" ca="1" si="259"/>
        <v>#DIV/0!</v>
      </c>
      <c r="AS244" s="105" t="e">
        <f t="shared" ca="1" si="259"/>
        <v>#DIV/0!</v>
      </c>
      <c r="AT244" s="105" t="e">
        <f t="shared" ca="1" si="259"/>
        <v>#DIV/0!</v>
      </c>
      <c r="AU244" s="105" t="e">
        <f t="shared" ca="1" si="259"/>
        <v>#DIV/0!</v>
      </c>
      <c r="AV244" s="105" t="e">
        <f t="shared" ca="1" si="259"/>
        <v>#DIV/0!</v>
      </c>
      <c r="AW244" s="105" t="e">
        <f t="shared" ca="1" si="259"/>
        <v>#DIV/0!</v>
      </c>
      <c r="AX244" s="105" t="e">
        <f t="shared" ca="1" si="259"/>
        <v>#DIV/0!</v>
      </c>
      <c r="AY244" s="105" t="e">
        <f t="shared" ca="1" si="259"/>
        <v>#DIV/0!</v>
      </c>
      <c r="AZ244" s="105" t="e">
        <f t="shared" ca="1" si="259"/>
        <v>#DIV/0!</v>
      </c>
      <c r="BA244" s="105" t="e">
        <f t="shared" ca="1" si="259"/>
        <v>#DIV/0!</v>
      </c>
      <c r="BB244" s="105" t="e">
        <f t="shared" ca="1" si="259"/>
        <v>#DIV/0!</v>
      </c>
      <c r="BC244" s="105" t="e">
        <f t="shared" ca="1" si="259"/>
        <v>#DIV/0!</v>
      </c>
      <c r="BD244" s="105" t="e">
        <f t="shared" ca="1" si="259"/>
        <v>#DIV/0!</v>
      </c>
      <c r="BE244" s="105" t="e">
        <f t="shared" ca="1" si="259"/>
        <v>#DIV/0!</v>
      </c>
      <c r="BF244" s="105" t="e">
        <f t="shared" ca="1" si="259"/>
        <v>#DIV/0!</v>
      </c>
      <c r="BG244" s="105" t="e">
        <f t="shared" ca="1" si="259"/>
        <v>#DIV/0!</v>
      </c>
      <c r="BH244" s="105" t="e">
        <f t="shared" ca="1" si="259"/>
        <v>#DIV/0!</v>
      </c>
      <c r="BI244" s="6"/>
      <c r="BJ244" s="6"/>
      <c r="BK244" s="6"/>
    </row>
    <row r="245" spans="2:103" ht="15.4">
      <c r="E245" s="4" t="s">
        <v>643</v>
      </c>
      <c r="G245" s="4" t="s">
        <v>260</v>
      </c>
      <c r="J245" s="4"/>
      <c r="K245" s="9"/>
      <c r="L245" s="105">
        <f ca="1">L317</f>
        <v>0</v>
      </c>
      <c r="M245" s="105">
        <f t="shared" ref="M245" ca="1" si="260">M317</f>
        <v>0</v>
      </c>
      <c r="N245" s="105">
        <f t="shared" ref="N245:BH245" ca="1" si="261">N317</f>
        <v>0</v>
      </c>
      <c r="O245" s="105">
        <f t="shared" ca="1" si="261"/>
        <v>0</v>
      </c>
      <c r="P245" s="105">
        <f t="shared" ca="1" si="261"/>
        <v>0</v>
      </c>
      <c r="Q245" s="105" t="e">
        <f t="shared" ca="1" si="261"/>
        <v>#DIV/0!</v>
      </c>
      <c r="R245" s="105" t="e">
        <f t="shared" ca="1" si="261"/>
        <v>#DIV/0!</v>
      </c>
      <c r="S245" s="105" t="e">
        <f t="shared" ca="1" si="261"/>
        <v>#DIV/0!</v>
      </c>
      <c r="T245" s="105" t="e">
        <f t="shared" ca="1" si="261"/>
        <v>#DIV/0!</v>
      </c>
      <c r="U245" s="105" t="e">
        <f t="shared" ca="1" si="261"/>
        <v>#DIV/0!</v>
      </c>
      <c r="V245" s="105" t="e">
        <f t="shared" ca="1" si="261"/>
        <v>#DIV/0!</v>
      </c>
      <c r="W245" s="105" t="e">
        <f t="shared" ca="1" si="261"/>
        <v>#DIV/0!</v>
      </c>
      <c r="X245" s="105" t="e">
        <f t="shared" ca="1" si="261"/>
        <v>#DIV/0!</v>
      </c>
      <c r="Y245" s="105" t="e">
        <f t="shared" ca="1" si="261"/>
        <v>#DIV/0!</v>
      </c>
      <c r="Z245" s="105" t="e">
        <f t="shared" ca="1" si="261"/>
        <v>#DIV/0!</v>
      </c>
      <c r="AA245" s="105" t="e">
        <f t="shared" ca="1" si="261"/>
        <v>#DIV/0!</v>
      </c>
      <c r="AB245" s="105" t="e">
        <f t="shared" ca="1" si="261"/>
        <v>#DIV/0!</v>
      </c>
      <c r="AC245" s="105" t="e">
        <f t="shared" ca="1" si="261"/>
        <v>#DIV/0!</v>
      </c>
      <c r="AD245" s="105" t="e">
        <f t="shared" ca="1" si="261"/>
        <v>#DIV/0!</v>
      </c>
      <c r="AE245" s="105" t="e">
        <f t="shared" ca="1" si="261"/>
        <v>#DIV/0!</v>
      </c>
      <c r="AF245" s="105" t="e">
        <f t="shared" ca="1" si="261"/>
        <v>#DIV/0!</v>
      </c>
      <c r="AG245" s="105" t="e">
        <f t="shared" ca="1" si="261"/>
        <v>#DIV/0!</v>
      </c>
      <c r="AH245" s="105" t="e">
        <f t="shared" ca="1" si="261"/>
        <v>#DIV/0!</v>
      </c>
      <c r="AI245" s="105" t="e">
        <f t="shared" ca="1" si="261"/>
        <v>#DIV/0!</v>
      </c>
      <c r="AJ245" s="105" t="e">
        <f t="shared" ca="1" si="261"/>
        <v>#DIV/0!</v>
      </c>
      <c r="AK245" s="105" t="e">
        <f t="shared" ca="1" si="261"/>
        <v>#DIV/0!</v>
      </c>
      <c r="AL245" s="105" t="e">
        <f t="shared" ca="1" si="261"/>
        <v>#DIV/0!</v>
      </c>
      <c r="AM245" s="105" t="e">
        <f t="shared" ca="1" si="261"/>
        <v>#DIV/0!</v>
      </c>
      <c r="AN245" s="105" t="e">
        <f t="shared" ca="1" si="261"/>
        <v>#DIV/0!</v>
      </c>
      <c r="AO245" s="105" t="e">
        <f t="shared" ca="1" si="261"/>
        <v>#DIV/0!</v>
      </c>
      <c r="AP245" s="105" t="e">
        <f t="shared" ca="1" si="261"/>
        <v>#DIV/0!</v>
      </c>
      <c r="AQ245" s="105" t="e">
        <f t="shared" ca="1" si="261"/>
        <v>#DIV/0!</v>
      </c>
      <c r="AR245" s="105" t="e">
        <f t="shared" ca="1" si="261"/>
        <v>#DIV/0!</v>
      </c>
      <c r="AS245" s="105" t="e">
        <f t="shared" ca="1" si="261"/>
        <v>#DIV/0!</v>
      </c>
      <c r="AT245" s="105" t="e">
        <f t="shared" ca="1" si="261"/>
        <v>#DIV/0!</v>
      </c>
      <c r="AU245" s="105" t="e">
        <f t="shared" ca="1" si="261"/>
        <v>#DIV/0!</v>
      </c>
      <c r="AV245" s="105" t="e">
        <f t="shared" ca="1" si="261"/>
        <v>#DIV/0!</v>
      </c>
      <c r="AW245" s="105" t="e">
        <f t="shared" ca="1" si="261"/>
        <v>#DIV/0!</v>
      </c>
      <c r="AX245" s="105" t="e">
        <f t="shared" ca="1" si="261"/>
        <v>#DIV/0!</v>
      </c>
      <c r="AY245" s="105" t="e">
        <f t="shared" ca="1" si="261"/>
        <v>#DIV/0!</v>
      </c>
      <c r="AZ245" s="105" t="e">
        <f t="shared" ca="1" si="261"/>
        <v>#DIV/0!</v>
      </c>
      <c r="BA245" s="105" t="e">
        <f t="shared" ca="1" si="261"/>
        <v>#DIV/0!</v>
      </c>
      <c r="BB245" s="105" t="e">
        <f t="shared" ca="1" si="261"/>
        <v>#DIV/0!</v>
      </c>
      <c r="BC245" s="105" t="e">
        <f t="shared" ca="1" si="261"/>
        <v>#DIV/0!</v>
      </c>
      <c r="BD245" s="105" t="e">
        <f t="shared" ca="1" si="261"/>
        <v>#DIV/0!</v>
      </c>
      <c r="BE245" s="105" t="e">
        <f t="shared" ca="1" si="261"/>
        <v>#DIV/0!</v>
      </c>
      <c r="BF245" s="105" t="e">
        <f t="shared" ca="1" si="261"/>
        <v>#DIV/0!</v>
      </c>
      <c r="BG245" s="105" t="e">
        <f t="shared" ca="1" si="261"/>
        <v>#DIV/0!</v>
      </c>
      <c r="BH245" s="105" t="e">
        <f t="shared" ca="1" si="261"/>
        <v>#DIV/0!</v>
      </c>
      <c r="BI245" s="6"/>
      <c r="BJ245" s="6"/>
      <c r="BK245" s="6"/>
    </row>
    <row r="246" spans="2:103" ht="15.4">
      <c r="E246" s="4" t="s">
        <v>644</v>
      </c>
      <c r="G246" s="4" t="s">
        <v>260</v>
      </c>
      <c r="J246" s="4"/>
      <c r="K246" s="9"/>
      <c r="L246" s="105">
        <f ca="1">L349</f>
        <v>0</v>
      </c>
      <c r="M246" s="105">
        <f t="shared" ref="M246" ca="1" si="262">M349</f>
        <v>0</v>
      </c>
      <c r="N246" s="105">
        <f t="shared" ref="N246:BH246" ca="1" si="263">N349</f>
        <v>0</v>
      </c>
      <c r="O246" s="105">
        <f t="shared" ca="1" si="263"/>
        <v>0</v>
      </c>
      <c r="P246" s="105">
        <f t="shared" ca="1" si="263"/>
        <v>0</v>
      </c>
      <c r="Q246" s="105" t="e">
        <f t="shared" ca="1" si="263"/>
        <v>#DIV/0!</v>
      </c>
      <c r="R246" s="105" t="e">
        <f t="shared" ca="1" si="263"/>
        <v>#DIV/0!</v>
      </c>
      <c r="S246" s="105" t="e">
        <f t="shared" ca="1" si="263"/>
        <v>#DIV/0!</v>
      </c>
      <c r="T246" s="105" t="e">
        <f t="shared" ca="1" si="263"/>
        <v>#DIV/0!</v>
      </c>
      <c r="U246" s="105" t="e">
        <f t="shared" ca="1" si="263"/>
        <v>#DIV/0!</v>
      </c>
      <c r="V246" s="105" t="e">
        <f t="shared" ca="1" si="263"/>
        <v>#DIV/0!</v>
      </c>
      <c r="W246" s="105" t="e">
        <f t="shared" ca="1" si="263"/>
        <v>#DIV/0!</v>
      </c>
      <c r="X246" s="105" t="e">
        <f t="shared" ca="1" si="263"/>
        <v>#DIV/0!</v>
      </c>
      <c r="Y246" s="105" t="e">
        <f t="shared" ca="1" si="263"/>
        <v>#DIV/0!</v>
      </c>
      <c r="Z246" s="105" t="e">
        <f t="shared" ca="1" si="263"/>
        <v>#DIV/0!</v>
      </c>
      <c r="AA246" s="105" t="e">
        <f t="shared" ca="1" si="263"/>
        <v>#DIV/0!</v>
      </c>
      <c r="AB246" s="105" t="e">
        <f t="shared" ca="1" si="263"/>
        <v>#DIV/0!</v>
      </c>
      <c r="AC246" s="105" t="e">
        <f t="shared" ca="1" si="263"/>
        <v>#DIV/0!</v>
      </c>
      <c r="AD246" s="105" t="e">
        <f t="shared" ca="1" si="263"/>
        <v>#DIV/0!</v>
      </c>
      <c r="AE246" s="105" t="e">
        <f t="shared" ca="1" si="263"/>
        <v>#DIV/0!</v>
      </c>
      <c r="AF246" s="105" t="e">
        <f t="shared" ca="1" si="263"/>
        <v>#DIV/0!</v>
      </c>
      <c r="AG246" s="105" t="e">
        <f t="shared" ca="1" si="263"/>
        <v>#DIV/0!</v>
      </c>
      <c r="AH246" s="105" t="e">
        <f t="shared" ca="1" si="263"/>
        <v>#DIV/0!</v>
      </c>
      <c r="AI246" s="105" t="e">
        <f t="shared" ca="1" si="263"/>
        <v>#DIV/0!</v>
      </c>
      <c r="AJ246" s="105" t="e">
        <f t="shared" ca="1" si="263"/>
        <v>#DIV/0!</v>
      </c>
      <c r="AK246" s="105" t="e">
        <f t="shared" ca="1" si="263"/>
        <v>#DIV/0!</v>
      </c>
      <c r="AL246" s="105" t="e">
        <f t="shared" ca="1" si="263"/>
        <v>#DIV/0!</v>
      </c>
      <c r="AM246" s="105" t="e">
        <f t="shared" ca="1" si="263"/>
        <v>#DIV/0!</v>
      </c>
      <c r="AN246" s="105" t="e">
        <f t="shared" ca="1" si="263"/>
        <v>#DIV/0!</v>
      </c>
      <c r="AO246" s="105" t="e">
        <f t="shared" ca="1" si="263"/>
        <v>#DIV/0!</v>
      </c>
      <c r="AP246" s="105" t="e">
        <f t="shared" ca="1" si="263"/>
        <v>#DIV/0!</v>
      </c>
      <c r="AQ246" s="105" t="e">
        <f t="shared" ca="1" si="263"/>
        <v>#DIV/0!</v>
      </c>
      <c r="AR246" s="105" t="e">
        <f t="shared" ca="1" si="263"/>
        <v>#DIV/0!</v>
      </c>
      <c r="AS246" s="105" t="e">
        <f t="shared" ca="1" si="263"/>
        <v>#DIV/0!</v>
      </c>
      <c r="AT246" s="105" t="e">
        <f t="shared" ca="1" si="263"/>
        <v>#DIV/0!</v>
      </c>
      <c r="AU246" s="105" t="e">
        <f t="shared" ca="1" si="263"/>
        <v>#DIV/0!</v>
      </c>
      <c r="AV246" s="105" t="e">
        <f t="shared" ca="1" si="263"/>
        <v>#DIV/0!</v>
      </c>
      <c r="AW246" s="105" t="e">
        <f t="shared" ca="1" si="263"/>
        <v>#DIV/0!</v>
      </c>
      <c r="AX246" s="105" t="e">
        <f t="shared" ca="1" si="263"/>
        <v>#DIV/0!</v>
      </c>
      <c r="AY246" s="105" t="e">
        <f t="shared" ca="1" si="263"/>
        <v>#DIV/0!</v>
      </c>
      <c r="AZ246" s="105" t="e">
        <f t="shared" ca="1" si="263"/>
        <v>#DIV/0!</v>
      </c>
      <c r="BA246" s="105" t="e">
        <f t="shared" ca="1" si="263"/>
        <v>#DIV/0!</v>
      </c>
      <c r="BB246" s="105" t="e">
        <f t="shared" ca="1" si="263"/>
        <v>#DIV/0!</v>
      </c>
      <c r="BC246" s="105" t="e">
        <f t="shared" ca="1" si="263"/>
        <v>#DIV/0!</v>
      </c>
      <c r="BD246" s="105" t="e">
        <f t="shared" ca="1" si="263"/>
        <v>#DIV/0!</v>
      </c>
      <c r="BE246" s="105" t="e">
        <f t="shared" ca="1" si="263"/>
        <v>#DIV/0!</v>
      </c>
      <c r="BF246" s="105" t="e">
        <f t="shared" ca="1" si="263"/>
        <v>#DIV/0!</v>
      </c>
      <c r="BG246" s="105" t="e">
        <f t="shared" ca="1" si="263"/>
        <v>#DIV/0!</v>
      </c>
      <c r="BH246" s="105" t="e">
        <f t="shared" ca="1" si="263"/>
        <v>#DIV/0!</v>
      </c>
      <c r="BI246" s="6"/>
      <c r="BJ246" s="6"/>
      <c r="BK246" s="6"/>
    </row>
    <row r="247" spans="2:103" ht="15.4">
      <c r="E247" s="4" t="s">
        <v>645</v>
      </c>
      <c r="G247" s="4" t="s">
        <v>260</v>
      </c>
      <c r="J247" s="4"/>
      <c r="K247" s="9"/>
      <c r="L247" s="105">
        <f ca="1">MAX(MIN(L241,-L243),0)</f>
        <v>0</v>
      </c>
      <c r="M247" s="105">
        <f t="shared" ref="M247" ca="1" si="264">MAX(MIN(M241,-M243),0)</f>
        <v>0</v>
      </c>
      <c r="N247" s="105">
        <f t="shared" ref="N247:BH247" ca="1" si="265">MAX(MIN(N241,-N243),0)</f>
        <v>0</v>
      </c>
      <c r="O247" s="105">
        <f t="shared" ca="1" si="265"/>
        <v>0</v>
      </c>
      <c r="P247" s="105">
        <f t="shared" ca="1" si="265"/>
        <v>0</v>
      </c>
      <c r="Q247" s="105" t="e">
        <f t="shared" ca="1" si="265"/>
        <v>#DIV/0!</v>
      </c>
      <c r="R247" s="105" t="e">
        <f t="shared" ca="1" si="265"/>
        <v>#DIV/0!</v>
      </c>
      <c r="S247" s="105" t="e">
        <f t="shared" ca="1" si="265"/>
        <v>#DIV/0!</v>
      </c>
      <c r="T247" s="105" t="e">
        <f t="shared" ca="1" si="265"/>
        <v>#DIV/0!</v>
      </c>
      <c r="U247" s="105" t="e">
        <f t="shared" ca="1" si="265"/>
        <v>#DIV/0!</v>
      </c>
      <c r="V247" s="105" t="e">
        <f t="shared" ca="1" si="265"/>
        <v>#DIV/0!</v>
      </c>
      <c r="W247" s="105" t="e">
        <f t="shared" ca="1" si="265"/>
        <v>#DIV/0!</v>
      </c>
      <c r="X247" s="105" t="e">
        <f t="shared" ca="1" si="265"/>
        <v>#DIV/0!</v>
      </c>
      <c r="Y247" s="105" t="e">
        <f t="shared" ca="1" si="265"/>
        <v>#DIV/0!</v>
      </c>
      <c r="Z247" s="105" t="e">
        <f t="shared" ca="1" si="265"/>
        <v>#DIV/0!</v>
      </c>
      <c r="AA247" s="105" t="e">
        <f t="shared" ca="1" si="265"/>
        <v>#DIV/0!</v>
      </c>
      <c r="AB247" s="105" t="e">
        <f t="shared" ca="1" si="265"/>
        <v>#DIV/0!</v>
      </c>
      <c r="AC247" s="105" t="e">
        <f t="shared" ca="1" si="265"/>
        <v>#DIV/0!</v>
      </c>
      <c r="AD247" s="105" t="e">
        <f t="shared" ca="1" si="265"/>
        <v>#DIV/0!</v>
      </c>
      <c r="AE247" s="105" t="e">
        <f t="shared" ca="1" si="265"/>
        <v>#DIV/0!</v>
      </c>
      <c r="AF247" s="105" t="e">
        <f t="shared" ca="1" si="265"/>
        <v>#DIV/0!</v>
      </c>
      <c r="AG247" s="105" t="e">
        <f t="shared" ca="1" si="265"/>
        <v>#DIV/0!</v>
      </c>
      <c r="AH247" s="105" t="e">
        <f t="shared" ca="1" si="265"/>
        <v>#DIV/0!</v>
      </c>
      <c r="AI247" s="105" t="e">
        <f t="shared" ca="1" si="265"/>
        <v>#DIV/0!</v>
      </c>
      <c r="AJ247" s="105" t="e">
        <f t="shared" ca="1" si="265"/>
        <v>#DIV/0!</v>
      </c>
      <c r="AK247" s="105" t="e">
        <f t="shared" ca="1" si="265"/>
        <v>#DIV/0!</v>
      </c>
      <c r="AL247" s="105" t="e">
        <f t="shared" ca="1" si="265"/>
        <v>#DIV/0!</v>
      </c>
      <c r="AM247" s="105" t="e">
        <f t="shared" ca="1" si="265"/>
        <v>#DIV/0!</v>
      </c>
      <c r="AN247" s="105" t="e">
        <f t="shared" ca="1" si="265"/>
        <v>#DIV/0!</v>
      </c>
      <c r="AO247" s="105" t="e">
        <f t="shared" ca="1" si="265"/>
        <v>#DIV/0!</v>
      </c>
      <c r="AP247" s="105" t="e">
        <f t="shared" ca="1" si="265"/>
        <v>#DIV/0!</v>
      </c>
      <c r="AQ247" s="105" t="e">
        <f t="shared" ca="1" si="265"/>
        <v>#DIV/0!</v>
      </c>
      <c r="AR247" s="105" t="e">
        <f t="shared" ca="1" si="265"/>
        <v>#DIV/0!</v>
      </c>
      <c r="AS247" s="105" t="e">
        <f t="shared" ca="1" si="265"/>
        <v>#DIV/0!</v>
      </c>
      <c r="AT247" s="105" t="e">
        <f t="shared" ca="1" si="265"/>
        <v>#DIV/0!</v>
      </c>
      <c r="AU247" s="105" t="e">
        <f t="shared" ca="1" si="265"/>
        <v>#DIV/0!</v>
      </c>
      <c r="AV247" s="105" t="e">
        <f t="shared" ca="1" si="265"/>
        <v>#DIV/0!</v>
      </c>
      <c r="AW247" s="105" t="e">
        <f t="shared" ca="1" si="265"/>
        <v>#DIV/0!</v>
      </c>
      <c r="AX247" s="105" t="e">
        <f t="shared" ca="1" si="265"/>
        <v>#DIV/0!</v>
      </c>
      <c r="AY247" s="105" t="e">
        <f t="shared" ca="1" si="265"/>
        <v>#DIV/0!</v>
      </c>
      <c r="AZ247" s="105" t="e">
        <f t="shared" ca="1" si="265"/>
        <v>#DIV/0!</v>
      </c>
      <c r="BA247" s="105" t="e">
        <f t="shared" ca="1" si="265"/>
        <v>#DIV/0!</v>
      </c>
      <c r="BB247" s="105" t="e">
        <f t="shared" ca="1" si="265"/>
        <v>#DIV/0!</v>
      </c>
      <c r="BC247" s="105" t="e">
        <f t="shared" ca="1" si="265"/>
        <v>#DIV/0!</v>
      </c>
      <c r="BD247" s="105" t="e">
        <f t="shared" ca="1" si="265"/>
        <v>#DIV/0!</v>
      </c>
      <c r="BE247" s="105" t="e">
        <f t="shared" ca="1" si="265"/>
        <v>#DIV/0!</v>
      </c>
      <c r="BF247" s="105" t="e">
        <f t="shared" ca="1" si="265"/>
        <v>#DIV/0!</v>
      </c>
      <c r="BG247" s="105" t="e">
        <f t="shared" ca="1" si="265"/>
        <v>#DIV/0!</v>
      </c>
      <c r="BH247" s="105" t="e">
        <f t="shared" ca="1" si="265"/>
        <v>#DIV/0!</v>
      </c>
      <c r="BI247" s="6"/>
      <c r="BJ247" s="6"/>
      <c r="BK247" s="6"/>
    </row>
    <row r="248" spans="2:103" ht="15.4">
      <c r="E248" s="4" t="s">
        <v>646</v>
      </c>
      <c r="G248" s="4" t="s">
        <v>260</v>
      </c>
      <c r="J248" s="4"/>
      <c r="K248" s="9"/>
      <c r="L248" s="105">
        <f t="shared" ref="L248:AQ248" si="266">IF(L12=1,-L244,0)</f>
        <v>0</v>
      </c>
      <c r="M248" s="105">
        <f t="shared" si="266"/>
        <v>0</v>
      </c>
      <c r="N248" s="105">
        <f t="shared" si="266"/>
        <v>0</v>
      </c>
      <c r="O248" s="105">
        <f t="shared" si="266"/>
        <v>0</v>
      </c>
      <c r="P248" s="105">
        <f t="shared" si="266"/>
        <v>0</v>
      </c>
      <c r="Q248" s="105">
        <f t="shared" si="266"/>
        <v>0</v>
      </c>
      <c r="R248" s="105">
        <f t="shared" si="266"/>
        <v>0</v>
      </c>
      <c r="S248" s="105">
        <f t="shared" si="266"/>
        <v>0</v>
      </c>
      <c r="T248" s="105">
        <f t="shared" si="266"/>
        <v>0</v>
      </c>
      <c r="U248" s="105">
        <f t="shared" si="266"/>
        <v>0</v>
      </c>
      <c r="V248" s="105">
        <f t="shared" si="266"/>
        <v>0</v>
      </c>
      <c r="W248" s="105">
        <f t="shared" si="266"/>
        <v>0</v>
      </c>
      <c r="X248" s="105">
        <f t="shared" si="266"/>
        <v>0</v>
      </c>
      <c r="Y248" s="105">
        <f t="shared" si="266"/>
        <v>0</v>
      </c>
      <c r="Z248" s="105">
        <f t="shared" si="266"/>
        <v>0</v>
      </c>
      <c r="AA248" s="105">
        <f t="shared" si="266"/>
        <v>0</v>
      </c>
      <c r="AB248" s="105">
        <f t="shared" si="266"/>
        <v>0</v>
      </c>
      <c r="AC248" s="105">
        <f t="shared" si="266"/>
        <v>0</v>
      </c>
      <c r="AD248" s="105">
        <f t="shared" si="266"/>
        <v>0</v>
      </c>
      <c r="AE248" s="105">
        <f t="shared" si="266"/>
        <v>0</v>
      </c>
      <c r="AF248" s="105">
        <f t="shared" si="266"/>
        <v>0</v>
      </c>
      <c r="AG248" s="105">
        <f t="shared" si="266"/>
        <v>0</v>
      </c>
      <c r="AH248" s="105">
        <f t="shared" si="266"/>
        <v>0</v>
      </c>
      <c r="AI248" s="105">
        <f t="shared" si="266"/>
        <v>0</v>
      </c>
      <c r="AJ248" s="105">
        <f t="shared" si="266"/>
        <v>0</v>
      </c>
      <c r="AK248" s="105">
        <f t="shared" si="266"/>
        <v>0</v>
      </c>
      <c r="AL248" s="105">
        <f t="shared" si="266"/>
        <v>0</v>
      </c>
      <c r="AM248" s="105">
        <f t="shared" si="266"/>
        <v>0</v>
      </c>
      <c r="AN248" s="105" t="e">
        <f t="shared" ca="1" si="266"/>
        <v>#DIV/0!</v>
      </c>
      <c r="AO248" s="105">
        <f t="shared" si="266"/>
        <v>0</v>
      </c>
      <c r="AP248" s="105">
        <f t="shared" si="266"/>
        <v>0</v>
      </c>
      <c r="AQ248" s="105">
        <f t="shared" si="266"/>
        <v>0</v>
      </c>
      <c r="AR248" s="105">
        <f t="shared" ref="AR248:BH248" si="267">IF(AR12=1,-AR244,0)</f>
        <v>0</v>
      </c>
      <c r="AS248" s="105">
        <f t="shared" si="267"/>
        <v>0</v>
      </c>
      <c r="AT248" s="105">
        <f t="shared" si="267"/>
        <v>0</v>
      </c>
      <c r="AU248" s="105">
        <f t="shared" si="267"/>
        <v>0</v>
      </c>
      <c r="AV248" s="105">
        <f t="shared" si="267"/>
        <v>0</v>
      </c>
      <c r="AW248" s="105">
        <f t="shared" si="267"/>
        <v>0</v>
      </c>
      <c r="AX248" s="105">
        <f t="shared" si="267"/>
        <v>0</v>
      </c>
      <c r="AY248" s="105">
        <f t="shared" si="267"/>
        <v>0</v>
      </c>
      <c r="AZ248" s="105">
        <f t="shared" si="267"/>
        <v>0</v>
      </c>
      <c r="BA248" s="105">
        <f t="shared" si="267"/>
        <v>0</v>
      </c>
      <c r="BB248" s="105">
        <f t="shared" si="267"/>
        <v>0</v>
      </c>
      <c r="BC248" s="105">
        <f t="shared" si="267"/>
        <v>0</v>
      </c>
      <c r="BD248" s="105">
        <f t="shared" si="267"/>
        <v>0</v>
      </c>
      <c r="BE248" s="105">
        <f t="shared" si="267"/>
        <v>0</v>
      </c>
      <c r="BF248" s="105">
        <f t="shared" si="267"/>
        <v>0</v>
      </c>
      <c r="BG248" s="105">
        <f t="shared" si="267"/>
        <v>0</v>
      </c>
      <c r="BH248" s="105">
        <f t="shared" si="267"/>
        <v>0</v>
      </c>
      <c r="BI248" s="6"/>
      <c r="BJ248" s="6"/>
      <c r="BK248" s="6"/>
    </row>
    <row r="249" spans="2:103" ht="15.4">
      <c r="E249" s="4" t="s">
        <v>647</v>
      </c>
      <c r="G249" s="4" t="s">
        <v>260</v>
      </c>
      <c r="J249" s="4"/>
      <c r="K249" s="9"/>
      <c r="L249" s="105">
        <f ca="1">SUM(L243:L248)</f>
        <v>0</v>
      </c>
      <c r="M249" s="105">
        <f t="shared" ref="M249" ca="1" si="268">SUM(M243:M248)</f>
        <v>0</v>
      </c>
      <c r="N249" s="105">
        <f t="shared" ref="N249:BH249" ca="1" si="269">SUM(N243:N248)</f>
        <v>0</v>
      </c>
      <c r="O249" s="105">
        <f t="shared" ca="1" si="269"/>
        <v>0</v>
      </c>
      <c r="P249" s="105">
        <f t="shared" ca="1" si="269"/>
        <v>0</v>
      </c>
      <c r="Q249" s="105" t="e">
        <f t="shared" ca="1" si="269"/>
        <v>#DIV/0!</v>
      </c>
      <c r="R249" s="105" t="e">
        <f t="shared" ca="1" si="269"/>
        <v>#DIV/0!</v>
      </c>
      <c r="S249" s="105" t="e">
        <f t="shared" ca="1" si="269"/>
        <v>#DIV/0!</v>
      </c>
      <c r="T249" s="105" t="e">
        <f t="shared" ca="1" si="269"/>
        <v>#DIV/0!</v>
      </c>
      <c r="U249" s="105" t="e">
        <f t="shared" ca="1" si="269"/>
        <v>#DIV/0!</v>
      </c>
      <c r="V249" s="105" t="e">
        <f t="shared" ca="1" si="269"/>
        <v>#DIV/0!</v>
      </c>
      <c r="W249" s="105" t="e">
        <f t="shared" ca="1" si="269"/>
        <v>#DIV/0!</v>
      </c>
      <c r="X249" s="105" t="e">
        <f t="shared" ca="1" si="269"/>
        <v>#DIV/0!</v>
      </c>
      <c r="Y249" s="105" t="e">
        <f t="shared" ca="1" si="269"/>
        <v>#DIV/0!</v>
      </c>
      <c r="Z249" s="105" t="e">
        <f t="shared" ca="1" si="269"/>
        <v>#DIV/0!</v>
      </c>
      <c r="AA249" s="105" t="e">
        <f t="shared" ca="1" si="269"/>
        <v>#DIV/0!</v>
      </c>
      <c r="AB249" s="105" t="e">
        <f t="shared" ca="1" si="269"/>
        <v>#DIV/0!</v>
      </c>
      <c r="AC249" s="105" t="e">
        <f t="shared" ca="1" si="269"/>
        <v>#DIV/0!</v>
      </c>
      <c r="AD249" s="105" t="e">
        <f t="shared" ca="1" si="269"/>
        <v>#DIV/0!</v>
      </c>
      <c r="AE249" s="105" t="e">
        <f t="shared" ca="1" si="269"/>
        <v>#DIV/0!</v>
      </c>
      <c r="AF249" s="105" t="e">
        <f t="shared" ca="1" si="269"/>
        <v>#DIV/0!</v>
      </c>
      <c r="AG249" s="105" t="e">
        <f t="shared" ca="1" si="269"/>
        <v>#DIV/0!</v>
      </c>
      <c r="AH249" s="105" t="e">
        <f t="shared" ca="1" si="269"/>
        <v>#DIV/0!</v>
      </c>
      <c r="AI249" s="105" t="e">
        <f t="shared" ca="1" si="269"/>
        <v>#DIV/0!</v>
      </c>
      <c r="AJ249" s="105" t="e">
        <f t="shared" ca="1" si="269"/>
        <v>#DIV/0!</v>
      </c>
      <c r="AK249" s="105" t="e">
        <f t="shared" ca="1" si="269"/>
        <v>#DIV/0!</v>
      </c>
      <c r="AL249" s="105" t="e">
        <f t="shared" ca="1" si="269"/>
        <v>#DIV/0!</v>
      </c>
      <c r="AM249" s="105" t="e">
        <f t="shared" ca="1" si="269"/>
        <v>#DIV/0!</v>
      </c>
      <c r="AN249" s="105" t="e">
        <f t="shared" ca="1" si="269"/>
        <v>#DIV/0!</v>
      </c>
      <c r="AO249" s="105" t="e">
        <f t="shared" ca="1" si="269"/>
        <v>#DIV/0!</v>
      </c>
      <c r="AP249" s="105" t="e">
        <f t="shared" ca="1" si="269"/>
        <v>#DIV/0!</v>
      </c>
      <c r="AQ249" s="105" t="e">
        <f t="shared" ca="1" si="269"/>
        <v>#DIV/0!</v>
      </c>
      <c r="AR249" s="105" t="e">
        <f t="shared" ca="1" si="269"/>
        <v>#DIV/0!</v>
      </c>
      <c r="AS249" s="105" t="e">
        <f t="shared" ca="1" si="269"/>
        <v>#DIV/0!</v>
      </c>
      <c r="AT249" s="105" t="e">
        <f t="shared" ca="1" si="269"/>
        <v>#DIV/0!</v>
      </c>
      <c r="AU249" s="105" t="e">
        <f t="shared" ca="1" si="269"/>
        <v>#DIV/0!</v>
      </c>
      <c r="AV249" s="105" t="e">
        <f t="shared" ca="1" si="269"/>
        <v>#DIV/0!</v>
      </c>
      <c r="AW249" s="105" t="e">
        <f t="shared" ca="1" si="269"/>
        <v>#DIV/0!</v>
      </c>
      <c r="AX249" s="105" t="e">
        <f t="shared" ca="1" si="269"/>
        <v>#DIV/0!</v>
      </c>
      <c r="AY249" s="105" t="e">
        <f t="shared" ca="1" si="269"/>
        <v>#DIV/0!</v>
      </c>
      <c r="AZ249" s="105" t="e">
        <f t="shared" ca="1" si="269"/>
        <v>#DIV/0!</v>
      </c>
      <c r="BA249" s="105" t="e">
        <f t="shared" ca="1" si="269"/>
        <v>#DIV/0!</v>
      </c>
      <c r="BB249" s="105" t="e">
        <f t="shared" ca="1" si="269"/>
        <v>#DIV/0!</v>
      </c>
      <c r="BC249" s="105" t="e">
        <f t="shared" ca="1" si="269"/>
        <v>#DIV/0!</v>
      </c>
      <c r="BD249" s="105" t="e">
        <f t="shared" ca="1" si="269"/>
        <v>#DIV/0!</v>
      </c>
      <c r="BE249" s="105" t="e">
        <f t="shared" ca="1" si="269"/>
        <v>#DIV/0!</v>
      </c>
      <c r="BF249" s="105" t="e">
        <f t="shared" ca="1" si="269"/>
        <v>#DIV/0!</v>
      </c>
      <c r="BG249" s="105" t="e">
        <f t="shared" ca="1" si="269"/>
        <v>#DIV/0!</v>
      </c>
      <c r="BH249" s="105" t="e">
        <f t="shared" ca="1" si="269"/>
        <v>#DIV/0!</v>
      </c>
      <c r="BI249" s="6"/>
      <c r="BJ249" s="6"/>
      <c r="BK249" s="6"/>
    </row>
    <row r="250" spans="2:103" ht="15.4">
      <c r="J250" s="4"/>
      <c r="K250" s="9"/>
      <c r="L250" s="105"/>
      <c r="M250" s="105"/>
      <c r="N250" s="105"/>
      <c r="O250" s="105"/>
      <c r="P250" s="105"/>
      <c r="Q250" s="105"/>
      <c r="R250" s="105"/>
      <c r="S250" s="105"/>
      <c r="T250" s="105"/>
      <c r="U250" s="105"/>
      <c r="V250" s="105"/>
      <c r="W250" s="105"/>
      <c r="X250" s="105"/>
      <c r="Y250" s="105"/>
      <c r="Z250" s="105"/>
      <c r="AA250" s="105"/>
      <c r="AB250" s="105"/>
      <c r="AC250" s="105"/>
      <c r="AD250" s="105"/>
      <c r="AE250" s="105"/>
      <c r="AF250" s="105"/>
      <c r="AG250" s="105"/>
      <c r="AH250" s="105"/>
      <c r="AI250" s="105"/>
      <c r="AJ250" s="105"/>
      <c r="AK250" s="105"/>
      <c r="AL250" s="105"/>
      <c r="AM250" s="105"/>
      <c r="AN250" s="105"/>
      <c r="AO250" s="105"/>
      <c r="AP250" s="105"/>
      <c r="AQ250" s="105"/>
      <c r="AR250" s="105"/>
      <c r="AS250" s="105"/>
      <c r="AT250" s="105"/>
      <c r="AU250" s="105"/>
      <c r="AV250" s="105"/>
      <c r="AW250" s="105"/>
      <c r="AX250" s="105"/>
      <c r="AY250" s="105"/>
      <c r="AZ250" s="105"/>
      <c r="BA250" s="105"/>
      <c r="BB250" s="105"/>
      <c r="BC250" s="105"/>
      <c r="BD250" s="105"/>
      <c r="BE250" s="105"/>
      <c r="BF250" s="105"/>
      <c r="BG250" s="105"/>
      <c r="BH250" s="105"/>
      <c r="BI250" s="6"/>
      <c r="BJ250" s="6"/>
      <c r="BK250" s="6"/>
    </row>
    <row r="251" spans="2:103" ht="15.4">
      <c r="B251" s="24"/>
      <c r="C251" s="73">
        <f>MAX($B$5:C250)+0.1</f>
        <v>6.2999999999999989</v>
      </c>
      <c r="D251" s="37" t="s">
        <v>245</v>
      </c>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7"/>
      <c r="AS251" s="37"/>
      <c r="AT251" s="37"/>
      <c r="AU251" s="37"/>
      <c r="AV251" s="37"/>
      <c r="AW251" s="37"/>
      <c r="AX251" s="37"/>
      <c r="AY251" s="37"/>
      <c r="AZ251" s="37"/>
      <c r="BA251" s="37"/>
      <c r="BB251" s="37"/>
      <c r="BC251" s="37"/>
      <c r="BD251" s="37"/>
      <c r="BE251" s="37"/>
      <c r="BF251" s="37"/>
      <c r="BG251" s="37"/>
      <c r="BH251" s="37"/>
      <c r="BI251" s="37"/>
      <c r="BJ251" s="37"/>
      <c r="BK251" s="37"/>
      <c r="BL251" s="24"/>
      <c r="BM251" s="24"/>
      <c r="BN251" s="24"/>
      <c r="BO251" s="24"/>
      <c r="BP251" s="24"/>
      <c r="BQ251" s="24"/>
      <c r="BR251" s="24"/>
      <c r="BS251" s="24"/>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5"/>
    </row>
    <row r="252" spans="2:103" ht="15.4">
      <c r="B252" s="24"/>
      <c r="C252" s="16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c r="BJ252" s="24"/>
      <c r="BK252" s="24"/>
      <c r="BL252" s="24"/>
      <c r="BM252" s="24"/>
      <c r="BN252" s="24"/>
      <c r="BO252" s="24"/>
      <c r="BP252" s="24"/>
      <c r="BQ252" s="24"/>
      <c r="BR252" s="24"/>
      <c r="BS252" s="24"/>
      <c r="BT252" s="24"/>
      <c r="BU252" s="24"/>
      <c r="BV252" s="24"/>
      <c r="BW252" s="24"/>
      <c r="BX252" s="24"/>
      <c r="BY252" s="24"/>
      <c r="BZ252" s="24"/>
      <c r="CA252" s="24"/>
      <c r="CB252" s="24"/>
      <c r="CC252" s="24"/>
      <c r="CD252" s="24"/>
      <c r="CE252" s="24"/>
      <c r="CF252" s="24"/>
      <c r="CG252" s="24"/>
      <c r="CH252" s="24"/>
      <c r="CI252" s="24"/>
      <c r="CJ252" s="24"/>
      <c r="CK252" s="24"/>
      <c r="CL252" s="24"/>
      <c r="CM252" s="24"/>
      <c r="CN252" s="24"/>
      <c r="CO252" s="24"/>
      <c r="CP252" s="24"/>
      <c r="CQ252" s="24"/>
      <c r="CR252" s="24"/>
      <c r="CS252" s="24"/>
      <c r="CT252" s="24"/>
      <c r="CU252" s="24"/>
      <c r="CV252" s="24"/>
      <c r="CW252" s="24"/>
      <c r="CX252" s="24"/>
      <c r="CY252" s="25"/>
    </row>
    <row r="253" spans="2:103" ht="15.4">
      <c r="E253" s="4" t="s">
        <v>648</v>
      </c>
      <c r="G253" s="4" t="s">
        <v>260</v>
      </c>
      <c r="H253" s="4"/>
      <c r="I253" s="4"/>
      <c r="J253" s="4"/>
      <c r="L253" s="93">
        <f t="shared" ref="L253:M253" ca="1" si="270">MAX(L225-L247,0)</f>
        <v>0</v>
      </c>
      <c r="M253" s="93">
        <f t="shared" ca="1" si="270"/>
        <v>0</v>
      </c>
      <c r="N253" s="93">
        <f t="shared" ref="N253:BH253" ca="1" si="271">MAX(N225-N247,0)</f>
        <v>0</v>
      </c>
      <c r="O253" s="93">
        <f t="shared" ca="1" si="271"/>
        <v>0</v>
      </c>
      <c r="P253" s="93">
        <f t="shared" ca="1" si="271"/>
        <v>0</v>
      </c>
      <c r="Q253" s="93" t="e">
        <f t="shared" ca="1" si="271"/>
        <v>#DIV/0!</v>
      </c>
      <c r="R253" s="93" t="e">
        <f t="shared" ca="1" si="271"/>
        <v>#DIV/0!</v>
      </c>
      <c r="S253" s="93" t="e">
        <f t="shared" ca="1" si="271"/>
        <v>#DIV/0!</v>
      </c>
      <c r="T253" s="93" t="e">
        <f t="shared" ca="1" si="271"/>
        <v>#DIV/0!</v>
      </c>
      <c r="U253" s="93" t="e">
        <f t="shared" ca="1" si="271"/>
        <v>#DIV/0!</v>
      </c>
      <c r="V253" s="93" t="e">
        <f t="shared" ca="1" si="271"/>
        <v>#DIV/0!</v>
      </c>
      <c r="W253" s="93" t="e">
        <f t="shared" ca="1" si="271"/>
        <v>#DIV/0!</v>
      </c>
      <c r="X253" s="93" t="e">
        <f t="shared" ca="1" si="271"/>
        <v>#DIV/0!</v>
      </c>
      <c r="Y253" s="93" t="e">
        <f t="shared" ca="1" si="271"/>
        <v>#DIV/0!</v>
      </c>
      <c r="Z253" s="93" t="e">
        <f t="shared" ca="1" si="271"/>
        <v>#DIV/0!</v>
      </c>
      <c r="AA253" s="93" t="e">
        <f t="shared" ca="1" si="271"/>
        <v>#DIV/0!</v>
      </c>
      <c r="AB253" s="93" t="e">
        <f t="shared" ca="1" si="271"/>
        <v>#DIV/0!</v>
      </c>
      <c r="AC253" s="93" t="e">
        <f t="shared" ca="1" si="271"/>
        <v>#DIV/0!</v>
      </c>
      <c r="AD253" s="93" t="e">
        <f t="shared" ca="1" si="271"/>
        <v>#DIV/0!</v>
      </c>
      <c r="AE253" s="93" t="e">
        <f t="shared" ca="1" si="271"/>
        <v>#DIV/0!</v>
      </c>
      <c r="AF253" s="93" t="e">
        <f t="shared" ca="1" si="271"/>
        <v>#DIV/0!</v>
      </c>
      <c r="AG253" s="93" t="e">
        <f t="shared" ca="1" si="271"/>
        <v>#DIV/0!</v>
      </c>
      <c r="AH253" s="93" t="e">
        <f t="shared" ca="1" si="271"/>
        <v>#DIV/0!</v>
      </c>
      <c r="AI253" s="93" t="e">
        <f t="shared" ca="1" si="271"/>
        <v>#DIV/0!</v>
      </c>
      <c r="AJ253" s="93" t="e">
        <f t="shared" ca="1" si="271"/>
        <v>#DIV/0!</v>
      </c>
      <c r="AK253" s="93" t="e">
        <f t="shared" ca="1" si="271"/>
        <v>#DIV/0!</v>
      </c>
      <c r="AL253" s="93" t="e">
        <f t="shared" ca="1" si="271"/>
        <v>#DIV/0!</v>
      </c>
      <c r="AM253" s="93" t="e">
        <f t="shared" ca="1" si="271"/>
        <v>#DIV/0!</v>
      </c>
      <c r="AN253" s="93" t="e">
        <f t="shared" ca="1" si="271"/>
        <v>#DIV/0!</v>
      </c>
      <c r="AO253" s="93" t="e">
        <f t="shared" ca="1" si="271"/>
        <v>#DIV/0!</v>
      </c>
      <c r="AP253" s="93" t="e">
        <f t="shared" ca="1" si="271"/>
        <v>#DIV/0!</v>
      </c>
      <c r="AQ253" s="93" t="e">
        <f t="shared" ca="1" si="271"/>
        <v>#DIV/0!</v>
      </c>
      <c r="AR253" s="93" t="e">
        <f t="shared" ca="1" si="271"/>
        <v>#DIV/0!</v>
      </c>
      <c r="AS253" s="93" t="e">
        <f t="shared" ca="1" si="271"/>
        <v>#DIV/0!</v>
      </c>
      <c r="AT253" s="93" t="e">
        <f t="shared" ca="1" si="271"/>
        <v>#DIV/0!</v>
      </c>
      <c r="AU253" s="93" t="e">
        <f t="shared" ca="1" si="271"/>
        <v>#DIV/0!</v>
      </c>
      <c r="AV253" s="93" t="e">
        <f t="shared" ca="1" si="271"/>
        <v>#DIV/0!</v>
      </c>
      <c r="AW253" s="93" t="e">
        <f t="shared" ca="1" si="271"/>
        <v>#DIV/0!</v>
      </c>
      <c r="AX253" s="93" t="e">
        <f t="shared" ca="1" si="271"/>
        <v>#DIV/0!</v>
      </c>
      <c r="AY253" s="93" t="e">
        <f t="shared" ca="1" si="271"/>
        <v>#DIV/0!</v>
      </c>
      <c r="AZ253" s="93" t="e">
        <f t="shared" ca="1" si="271"/>
        <v>#DIV/0!</v>
      </c>
      <c r="BA253" s="93" t="e">
        <f t="shared" ca="1" si="271"/>
        <v>#DIV/0!</v>
      </c>
      <c r="BB253" s="93" t="e">
        <f t="shared" ca="1" si="271"/>
        <v>#DIV/0!</v>
      </c>
      <c r="BC253" s="93" t="e">
        <f t="shared" ca="1" si="271"/>
        <v>#DIV/0!</v>
      </c>
      <c r="BD253" s="93" t="e">
        <f t="shared" ca="1" si="271"/>
        <v>#DIV/0!</v>
      </c>
      <c r="BE253" s="93" t="e">
        <f t="shared" ca="1" si="271"/>
        <v>#DIV/0!</v>
      </c>
      <c r="BF253" s="93" t="e">
        <f t="shared" ca="1" si="271"/>
        <v>#DIV/0!</v>
      </c>
      <c r="BG253" s="93" t="e">
        <f t="shared" ca="1" si="271"/>
        <v>#DIV/0!</v>
      </c>
      <c r="BH253" s="93" t="e">
        <f t="shared" ca="1" si="271"/>
        <v>#DIV/0!</v>
      </c>
      <c r="BI253" s="93"/>
      <c r="BJ253" s="93"/>
      <c r="BK253" s="93"/>
      <c r="BL253" s="173"/>
      <c r="BM253" s="173"/>
      <c r="BN253" s="173"/>
      <c r="BO253" s="173"/>
      <c r="BP253" s="173"/>
      <c r="BQ253" s="173"/>
      <c r="BR253" s="173"/>
      <c r="BS253" s="173"/>
      <c r="BT253" s="173"/>
      <c r="BU253" s="173"/>
      <c r="BV253" s="173"/>
      <c r="BW253" s="173"/>
      <c r="BX253" s="173"/>
      <c r="BY253" s="173"/>
      <c r="BZ253" s="173"/>
      <c r="CA253" s="173"/>
      <c r="CB253" s="173"/>
      <c r="CC253" s="173"/>
      <c r="CD253" s="173"/>
      <c r="CE253" s="173"/>
      <c r="CF253" s="173"/>
      <c r="CG253" s="173"/>
      <c r="CH253" s="173"/>
      <c r="CI253" s="173"/>
      <c r="CJ253" s="173"/>
      <c r="CK253" s="173"/>
      <c r="CL253" s="173"/>
      <c r="CM253" s="173"/>
      <c r="CN253" s="173"/>
      <c r="CO253" s="173"/>
      <c r="CP253" s="173"/>
      <c r="CQ253" s="173"/>
      <c r="CR253" s="173"/>
      <c r="CS253" s="173"/>
      <c r="CT253" s="173"/>
      <c r="CU253" s="173"/>
      <c r="CV253" s="173"/>
      <c r="CW253" s="173"/>
      <c r="CX253" s="173"/>
    </row>
    <row r="254" spans="2:103" ht="15.4">
      <c r="E254" s="4" t="s">
        <v>646</v>
      </c>
      <c r="G254" s="4" t="s">
        <v>260</v>
      </c>
      <c r="H254" s="4"/>
      <c r="I254" s="4"/>
      <c r="J254" s="4"/>
      <c r="L254" s="91">
        <f t="shared" ref="L254:AQ254" si="272">IF(L12=1, -MIN( L248, SUM(I253:K253)),0)</f>
        <v>0</v>
      </c>
      <c r="M254" s="91">
        <f t="shared" si="272"/>
        <v>0</v>
      </c>
      <c r="N254" s="91">
        <f t="shared" si="272"/>
        <v>0</v>
      </c>
      <c r="O254" s="91">
        <f t="shared" si="272"/>
        <v>0</v>
      </c>
      <c r="P254" s="91">
        <f t="shared" si="272"/>
        <v>0</v>
      </c>
      <c r="Q254" s="91">
        <f t="shared" si="272"/>
        <v>0</v>
      </c>
      <c r="R254" s="91">
        <f t="shared" si="272"/>
        <v>0</v>
      </c>
      <c r="S254" s="91">
        <f t="shared" si="272"/>
        <v>0</v>
      </c>
      <c r="T254" s="91">
        <f t="shared" si="272"/>
        <v>0</v>
      </c>
      <c r="U254" s="91">
        <f t="shared" si="272"/>
        <v>0</v>
      </c>
      <c r="V254" s="91">
        <f t="shared" si="272"/>
        <v>0</v>
      </c>
      <c r="W254" s="91">
        <f t="shared" si="272"/>
        <v>0</v>
      </c>
      <c r="X254" s="91">
        <f t="shared" si="272"/>
        <v>0</v>
      </c>
      <c r="Y254" s="91">
        <f t="shared" si="272"/>
        <v>0</v>
      </c>
      <c r="Z254" s="91">
        <f t="shared" si="272"/>
        <v>0</v>
      </c>
      <c r="AA254" s="91">
        <f t="shared" si="272"/>
        <v>0</v>
      </c>
      <c r="AB254" s="91">
        <f t="shared" si="272"/>
        <v>0</v>
      </c>
      <c r="AC254" s="91">
        <f t="shared" si="272"/>
        <v>0</v>
      </c>
      <c r="AD254" s="91">
        <f t="shared" si="272"/>
        <v>0</v>
      </c>
      <c r="AE254" s="91">
        <f t="shared" si="272"/>
        <v>0</v>
      </c>
      <c r="AF254" s="91">
        <f t="shared" si="272"/>
        <v>0</v>
      </c>
      <c r="AG254" s="91">
        <f t="shared" si="272"/>
        <v>0</v>
      </c>
      <c r="AH254" s="91">
        <f t="shared" si="272"/>
        <v>0</v>
      </c>
      <c r="AI254" s="91">
        <f t="shared" si="272"/>
        <v>0</v>
      </c>
      <c r="AJ254" s="91">
        <f t="shared" si="272"/>
        <v>0</v>
      </c>
      <c r="AK254" s="91">
        <f t="shared" si="272"/>
        <v>0</v>
      </c>
      <c r="AL254" s="91">
        <f t="shared" si="272"/>
        <v>0</v>
      </c>
      <c r="AM254" s="91">
        <f t="shared" si="272"/>
        <v>0</v>
      </c>
      <c r="AN254" s="91" t="e">
        <f t="shared" ca="1" si="272"/>
        <v>#DIV/0!</v>
      </c>
      <c r="AO254" s="91">
        <f t="shared" si="272"/>
        <v>0</v>
      </c>
      <c r="AP254" s="91">
        <f t="shared" si="272"/>
        <v>0</v>
      </c>
      <c r="AQ254" s="91">
        <f t="shared" si="272"/>
        <v>0</v>
      </c>
      <c r="AR254" s="91">
        <f t="shared" ref="AR254:BH254" si="273">IF(AR12=1, -MIN( AR248, SUM(AO253:AQ253)),0)</f>
        <v>0</v>
      </c>
      <c r="AS254" s="91">
        <f t="shared" si="273"/>
        <v>0</v>
      </c>
      <c r="AT254" s="91">
        <f t="shared" si="273"/>
        <v>0</v>
      </c>
      <c r="AU254" s="91">
        <f t="shared" si="273"/>
        <v>0</v>
      </c>
      <c r="AV254" s="91">
        <f t="shared" si="273"/>
        <v>0</v>
      </c>
      <c r="AW254" s="91">
        <f t="shared" si="273"/>
        <v>0</v>
      </c>
      <c r="AX254" s="91">
        <f t="shared" si="273"/>
        <v>0</v>
      </c>
      <c r="AY254" s="91">
        <f t="shared" si="273"/>
        <v>0</v>
      </c>
      <c r="AZ254" s="91">
        <f t="shared" si="273"/>
        <v>0</v>
      </c>
      <c r="BA254" s="91">
        <f t="shared" si="273"/>
        <v>0</v>
      </c>
      <c r="BB254" s="91">
        <f t="shared" si="273"/>
        <v>0</v>
      </c>
      <c r="BC254" s="91">
        <f t="shared" si="273"/>
        <v>0</v>
      </c>
      <c r="BD254" s="91">
        <f t="shared" si="273"/>
        <v>0</v>
      </c>
      <c r="BE254" s="91">
        <f t="shared" si="273"/>
        <v>0</v>
      </c>
      <c r="BF254" s="91">
        <f t="shared" si="273"/>
        <v>0</v>
      </c>
      <c r="BG254" s="91">
        <f t="shared" si="273"/>
        <v>0</v>
      </c>
      <c r="BH254" s="91">
        <f t="shared" si="273"/>
        <v>0</v>
      </c>
    </row>
    <row r="255" spans="2:103" ht="15" customHeight="1">
      <c r="E255" s="4" t="s">
        <v>649</v>
      </c>
      <c r="G255" s="4" t="s">
        <v>260</v>
      </c>
      <c r="L255" s="208">
        <f ca="1">SUM(L253:L254)</f>
        <v>0</v>
      </c>
      <c r="M255" s="208">
        <f t="shared" ref="M255" ca="1" si="274">SUM(M253:M254)</f>
        <v>0</v>
      </c>
      <c r="N255" s="208">
        <f t="shared" ref="N255:BH255" ca="1" si="275">SUM(N253:N254)</f>
        <v>0</v>
      </c>
      <c r="O255" s="208">
        <f t="shared" ca="1" si="275"/>
        <v>0</v>
      </c>
      <c r="P255" s="208">
        <f t="shared" ca="1" si="275"/>
        <v>0</v>
      </c>
      <c r="Q255" s="208" t="e">
        <f t="shared" ca="1" si="275"/>
        <v>#DIV/0!</v>
      </c>
      <c r="R255" s="208" t="e">
        <f t="shared" ca="1" si="275"/>
        <v>#DIV/0!</v>
      </c>
      <c r="S255" s="208" t="e">
        <f t="shared" ca="1" si="275"/>
        <v>#DIV/0!</v>
      </c>
      <c r="T255" s="208" t="e">
        <f t="shared" ca="1" si="275"/>
        <v>#DIV/0!</v>
      </c>
      <c r="U255" s="208" t="e">
        <f t="shared" ca="1" si="275"/>
        <v>#DIV/0!</v>
      </c>
      <c r="V255" s="208" t="e">
        <f t="shared" ca="1" si="275"/>
        <v>#DIV/0!</v>
      </c>
      <c r="W255" s="208" t="e">
        <f t="shared" ca="1" si="275"/>
        <v>#DIV/0!</v>
      </c>
      <c r="X255" s="208" t="e">
        <f t="shared" ca="1" si="275"/>
        <v>#DIV/0!</v>
      </c>
      <c r="Y255" s="208" t="e">
        <f t="shared" ca="1" si="275"/>
        <v>#DIV/0!</v>
      </c>
      <c r="Z255" s="208" t="e">
        <f t="shared" ca="1" si="275"/>
        <v>#DIV/0!</v>
      </c>
      <c r="AA255" s="208" t="e">
        <f t="shared" ca="1" si="275"/>
        <v>#DIV/0!</v>
      </c>
      <c r="AB255" s="208" t="e">
        <f t="shared" ca="1" si="275"/>
        <v>#DIV/0!</v>
      </c>
      <c r="AC255" s="208" t="e">
        <f t="shared" ca="1" si="275"/>
        <v>#DIV/0!</v>
      </c>
      <c r="AD255" s="208" t="e">
        <f t="shared" ca="1" si="275"/>
        <v>#DIV/0!</v>
      </c>
      <c r="AE255" s="208" t="e">
        <f t="shared" ca="1" si="275"/>
        <v>#DIV/0!</v>
      </c>
      <c r="AF255" s="208" t="e">
        <f t="shared" ca="1" si="275"/>
        <v>#DIV/0!</v>
      </c>
      <c r="AG255" s="208" t="e">
        <f t="shared" ca="1" si="275"/>
        <v>#DIV/0!</v>
      </c>
      <c r="AH255" s="208" t="e">
        <f t="shared" ca="1" si="275"/>
        <v>#DIV/0!</v>
      </c>
      <c r="AI255" s="208" t="e">
        <f t="shared" ca="1" si="275"/>
        <v>#DIV/0!</v>
      </c>
      <c r="AJ255" s="208" t="e">
        <f t="shared" ca="1" si="275"/>
        <v>#DIV/0!</v>
      </c>
      <c r="AK255" s="208" t="e">
        <f t="shared" ca="1" si="275"/>
        <v>#DIV/0!</v>
      </c>
      <c r="AL255" s="208" t="e">
        <f t="shared" ca="1" si="275"/>
        <v>#DIV/0!</v>
      </c>
      <c r="AM255" s="208" t="e">
        <f t="shared" ca="1" si="275"/>
        <v>#DIV/0!</v>
      </c>
      <c r="AN255" s="208" t="e">
        <f t="shared" ca="1" si="275"/>
        <v>#DIV/0!</v>
      </c>
      <c r="AO255" s="208" t="e">
        <f t="shared" ca="1" si="275"/>
        <v>#DIV/0!</v>
      </c>
      <c r="AP255" s="208" t="e">
        <f t="shared" ca="1" si="275"/>
        <v>#DIV/0!</v>
      </c>
      <c r="AQ255" s="208" t="e">
        <f t="shared" ca="1" si="275"/>
        <v>#DIV/0!</v>
      </c>
      <c r="AR255" s="208" t="e">
        <f t="shared" ca="1" si="275"/>
        <v>#DIV/0!</v>
      </c>
      <c r="AS255" s="208" t="e">
        <f t="shared" ca="1" si="275"/>
        <v>#DIV/0!</v>
      </c>
      <c r="AT255" s="208" t="e">
        <f t="shared" ca="1" si="275"/>
        <v>#DIV/0!</v>
      </c>
      <c r="AU255" s="208" t="e">
        <f t="shared" ca="1" si="275"/>
        <v>#DIV/0!</v>
      </c>
      <c r="AV255" s="208" t="e">
        <f t="shared" ca="1" si="275"/>
        <v>#DIV/0!</v>
      </c>
      <c r="AW255" s="208" t="e">
        <f t="shared" ca="1" si="275"/>
        <v>#DIV/0!</v>
      </c>
      <c r="AX255" s="208" t="e">
        <f t="shared" ca="1" si="275"/>
        <v>#DIV/0!</v>
      </c>
      <c r="AY255" s="208" t="e">
        <f t="shared" ca="1" si="275"/>
        <v>#DIV/0!</v>
      </c>
      <c r="AZ255" s="208" t="e">
        <f t="shared" ca="1" si="275"/>
        <v>#DIV/0!</v>
      </c>
      <c r="BA255" s="208" t="e">
        <f t="shared" ca="1" si="275"/>
        <v>#DIV/0!</v>
      </c>
      <c r="BB255" s="208" t="e">
        <f t="shared" ca="1" si="275"/>
        <v>#DIV/0!</v>
      </c>
      <c r="BC255" s="208" t="e">
        <f t="shared" ca="1" si="275"/>
        <v>#DIV/0!</v>
      </c>
      <c r="BD255" s="208" t="e">
        <f t="shared" ca="1" si="275"/>
        <v>#DIV/0!</v>
      </c>
      <c r="BE255" s="208" t="e">
        <f t="shared" ca="1" si="275"/>
        <v>#DIV/0!</v>
      </c>
      <c r="BF255" s="208" t="e">
        <f t="shared" ca="1" si="275"/>
        <v>#DIV/0!</v>
      </c>
      <c r="BG255" s="208" t="e">
        <f t="shared" ca="1" si="275"/>
        <v>#DIV/0!</v>
      </c>
      <c r="BH255" s="208" t="e">
        <f t="shared" ca="1" si="275"/>
        <v>#DIV/0!</v>
      </c>
    </row>
    <row r="256" spans="2:103" ht="15.4">
      <c r="E256" s="4" t="s">
        <v>248</v>
      </c>
      <c r="G256" s="4" t="s">
        <v>91</v>
      </c>
      <c r="H256" s="4"/>
      <c r="I256" s="4"/>
      <c r="J256" s="4"/>
      <c r="L256" s="98">
        <f>ModelInput!L171</f>
        <v>0.19</v>
      </c>
      <c r="M256" s="98">
        <f>ModelInput!M171</f>
        <v>0.19</v>
      </c>
      <c r="N256" s="98">
        <f>ModelInput!N171</f>
        <v>0.25</v>
      </c>
      <c r="O256" s="98">
        <f>ModelInput!O171</f>
        <v>0.25</v>
      </c>
      <c r="P256" s="98">
        <f>ModelInput!P171</f>
        <v>0.25</v>
      </c>
      <c r="Q256" s="98">
        <f>ModelInput!Q171</f>
        <v>0.25</v>
      </c>
      <c r="R256" s="98">
        <f>ModelInput!R171</f>
        <v>0.25</v>
      </c>
      <c r="S256" s="98">
        <f>ModelInput!S171</f>
        <v>0.25</v>
      </c>
      <c r="T256" s="98">
        <f>ModelInput!T171</f>
        <v>0.25</v>
      </c>
      <c r="U256" s="98">
        <f>ModelInput!U171</f>
        <v>0.25</v>
      </c>
      <c r="V256" s="98">
        <f>ModelInput!V171</f>
        <v>0.25</v>
      </c>
      <c r="W256" s="98">
        <f>ModelInput!W171</f>
        <v>0.25</v>
      </c>
      <c r="X256" s="98">
        <f>ModelInput!X171</f>
        <v>0.25</v>
      </c>
      <c r="Y256" s="98">
        <f>ModelInput!Y171</f>
        <v>0.25</v>
      </c>
      <c r="Z256" s="98">
        <f>ModelInput!Z171</f>
        <v>0.25</v>
      </c>
      <c r="AA256" s="98">
        <f>ModelInput!AA171</f>
        <v>0.25</v>
      </c>
      <c r="AB256" s="98">
        <f>ModelInput!AB171</f>
        <v>0.25</v>
      </c>
      <c r="AC256" s="98">
        <f>ModelInput!AC171</f>
        <v>0.25</v>
      </c>
      <c r="AD256" s="98">
        <f>ModelInput!AD171</f>
        <v>0.25</v>
      </c>
      <c r="AE256" s="98">
        <f>ModelInput!AE171</f>
        <v>0.25</v>
      </c>
      <c r="AF256" s="98">
        <f>ModelInput!AF171</f>
        <v>0.25</v>
      </c>
      <c r="AG256" s="98">
        <f>ModelInput!AG171</f>
        <v>0.25</v>
      </c>
      <c r="AH256" s="98">
        <f>ModelInput!AH171</f>
        <v>0.25</v>
      </c>
      <c r="AI256" s="98">
        <f>ModelInput!AI171</f>
        <v>0.25</v>
      </c>
      <c r="AJ256" s="98">
        <f>ModelInput!AJ171</f>
        <v>0.25</v>
      </c>
      <c r="AK256" s="98">
        <f>ModelInput!AK171</f>
        <v>0.25</v>
      </c>
      <c r="AL256" s="98">
        <f>ModelInput!AL171</f>
        <v>0.25</v>
      </c>
      <c r="AM256" s="98">
        <f>ModelInput!AM171</f>
        <v>0.25</v>
      </c>
      <c r="AN256" s="98">
        <f>ModelInput!AN171</f>
        <v>0.25</v>
      </c>
      <c r="AO256" s="98">
        <f>ModelInput!AO171</f>
        <v>0.25</v>
      </c>
      <c r="AP256" s="98">
        <f>ModelInput!AP171</f>
        <v>0.25</v>
      </c>
      <c r="AQ256" s="98">
        <f>ModelInput!AQ171</f>
        <v>0.25</v>
      </c>
      <c r="AR256" s="98">
        <f>ModelInput!AR171</f>
        <v>0.25</v>
      </c>
      <c r="AS256" s="98">
        <f>ModelInput!AS171</f>
        <v>0.25</v>
      </c>
      <c r="AT256" s="98">
        <f>ModelInput!AT171</f>
        <v>0.25</v>
      </c>
      <c r="AU256" s="98">
        <f>ModelInput!AU171</f>
        <v>0.25</v>
      </c>
      <c r="AV256" s="98">
        <f>ModelInput!AV171</f>
        <v>0.25</v>
      </c>
      <c r="AW256" s="98">
        <f>ModelInput!AW171</f>
        <v>0.25</v>
      </c>
      <c r="AX256" s="98">
        <f>ModelInput!AX171</f>
        <v>0.25</v>
      </c>
      <c r="AY256" s="98">
        <f>ModelInput!AY171</f>
        <v>0.25</v>
      </c>
      <c r="AZ256" s="98">
        <f>ModelInput!AZ171</f>
        <v>0.25</v>
      </c>
      <c r="BA256" s="98">
        <f>ModelInput!BA171</f>
        <v>0.25</v>
      </c>
      <c r="BB256" s="98">
        <f>ModelInput!BB171</f>
        <v>0.25</v>
      </c>
      <c r="BC256" s="98">
        <f>ModelInput!BC171</f>
        <v>0.25</v>
      </c>
      <c r="BD256" s="98">
        <f>ModelInput!BD171</f>
        <v>0.25</v>
      </c>
      <c r="BE256" s="98">
        <f>ModelInput!BE171</f>
        <v>0.25</v>
      </c>
      <c r="BF256" s="98">
        <f>ModelInput!BF171</f>
        <v>0.25</v>
      </c>
      <c r="BG256" s="98">
        <f>ModelInput!BG171</f>
        <v>0.25</v>
      </c>
      <c r="BH256" s="98">
        <f>ModelInput!BH171</f>
        <v>0.25</v>
      </c>
      <c r="BI256" s="98"/>
      <c r="BJ256" s="98"/>
      <c r="BK256" s="98"/>
      <c r="BL256" s="98"/>
      <c r="BM256" s="95"/>
      <c r="BN256" s="95"/>
      <c r="BO256" s="95"/>
      <c r="BP256" s="95"/>
      <c r="BQ256" s="95"/>
      <c r="BR256" s="95"/>
      <c r="BS256" s="95"/>
      <c r="BT256" s="95"/>
      <c r="BU256" s="95"/>
      <c r="BV256" s="95"/>
      <c r="BW256" s="95"/>
      <c r="BX256" s="95"/>
      <c r="BY256" s="95"/>
      <c r="BZ256" s="95"/>
      <c r="CA256" s="95"/>
      <c r="CB256" s="95"/>
      <c r="CC256" s="95"/>
      <c r="CD256" s="95"/>
      <c r="CE256" s="95"/>
      <c r="CF256" s="95"/>
      <c r="CG256" s="95"/>
      <c r="CH256" s="95"/>
      <c r="CI256" s="95"/>
      <c r="CJ256" s="95"/>
      <c r="CK256" s="95"/>
      <c r="CL256" s="95"/>
      <c r="CM256" s="95"/>
      <c r="CN256" s="95"/>
      <c r="CO256" s="95"/>
      <c r="CP256" s="95"/>
      <c r="CQ256" s="95"/>
      <c r="CR256" s="95"/>
      <c r="CS256" s="95"/>
      <c r="CT256" s="95"/>
      <c r="CU256" s="95"/>
      <c r="CV256" s="95"/>
      <c r="CW256" s="95"/>
      <c r="CX256" s="95"/>
    </row>
    <row r="257" spans="2:103" ht="15.4">
      <c r="E257" s="4" t="s">
        <v>650</v>
      </c>
      <c r="G257" s="4" t="s">
        <v>260</v>
      </c>
      <c r="H257" s="4"/>
      <c r="I257" s="4"/>
      <c r="J257" s="4"/>
      <c r="L257" s="93">
        <f ca="1">L255*L256</f>
        <v>0</v>
      </c>
      <c r="M257" s="93">
        <f t="shared" ref="M257" ca="1" si="276">M255*M256</f>
        <v>0</v>
      </c>
      <c r="N257" s="93">
        <f t="shared" ref="N257:BH257" ca="1" si="277">N255*N256</f>
        <v>0</v>
      </c>
      <c r="O257" s="93">
        <f t="shared" ca="1" si="277"/>
        <v>0</v>
      </c>
      <c r="P257" s="93">
        <f t="shared" ca="1" si="277"/>
        <v>0</v>
      </c>
      <c r="Q257" s="93" t="e">
        <f t="shared" ca="1" si="277"/>
        <v>#DIV/0!</v>
      </c>
      <c r="R257" s="93" t="e">
        <f t="shared" ca="1" si="277"/>
        <v>#DIV/0!</v>
      </c>
      <c r="S257" s="93" t="e">
        <f t="shared" ca="1" si="277"/>
        <v>#DIV/0!</v>
      </c>
      <c r="T257" s="93" t="e">
        <f t="shared" ca="1" si="277"/>
        <v>#DIV/0!</v>
      </c>
      <c r="U257" s="93" t="e">
        <f t="shared" ca="1" si="277"/>
        <v>#DIV/0!</v>
      </c>
      <c r="V257" s="93" t="e">
        <f t="shared" ca="1" si="277"/>
        <v>#DIV/0!</v>
      </c>
      <c r="W257" s="93" t="e">
        <f t="shared" ca="1" si="277"/>
        <v>#DIV/0!</v>
      </c>
      <c r="X257" s="93" t="e">
        <f t="shared" ca="1" si="277"/>
        <v>#DIV/0!</v>
      </c>
      <c r="Y257" s="93" t="e">
        <f t="shared" ca="1" si="277"/>
        <v>#DIV/0!</v>
      </c>
      <c r="Z257" s="93" t="e">
        <f t="shared" ca="1" si="277"/>
        <v>#DIV/0!</v>
      </c>
      <c r="AA257" s="93" t="e">
        <f t="shared" ca="1" si="277"/>
        <v>#DIV/0!</v>
      </c>
      <c r="AB257" s="93" t="e">
        <f t="shared" ca="1" si="277"/>
        <v>#DIV/0!</v>
      </c>
      <c r="AC257" s="93" t="e">
        <f t="shared" ca="1" si="277"/>
        <v>#DIV/0!</v>
      </c>
      <c r="AD257" s="93" t="e">
        <f t="shared" ca="1" si="277"/>
        <v>#DIV/0!</v>
      </c>
      <c r="AE257" s="93" t="e">
        <f t="shared" ca="1" si="277"/>
        <v>#DIV/0!</v>
      </c>
      <c r="AF257" s="93" t="e">
        <f t="shared" ca="1" si="277"/>
        <v>#DIV/0!</v>
      </c>
      <c r="AG257" s="93" t="e">
        <f t="shared" ca="1" si="277"/>
        <v>#DIV/0!</v>
      </c>
      <c r="AH257" s="93" t="e">
        <f t="shared" ca="1" si="277"/>
        <v>#DIV/0!</v>
      </c>
      <c r="AI257" s="93" t="e">
        <f t="shared" ca="1" si="277"/>
        <v>#DIV/0!</v>
      </c>
      <c r="AJ257" s="93" t="e">
        <f t="shared" ca="1" si="277"/>
        <v>#DIV/0!</v>
      </c>
      <c r="AK257" s="93" t="e">
        <f t="shared" ca="1" si="277"/>
        <v>#DIV/0!</v>
      </c>
      <c r="AL257" s="93" t="e">
        <f t="shared" ca="1" si="277"/>
        <v>#DIV/0!</v>
      </c>
      <c r="AM257" s="93" t="e">
        <f t="shared" ca="1" si="277"/>
        <v>#DIV/0!</v>
      </c>
      <c r="AN257" s="93" t="e">
        <f t="shared" ca="1" si="277"/>
        <v>#DIV/0!</v>
      </c>
      <c r="AO257" s="93" t="e">
        <f t="shared" ca="1" si="277"/>
        <v>#DIV/0!</v>
      </c>
      <c r="AP257" s="93" t="e">
        <f t="shared" ca="1" si="277"/>
        <v>#DIV/0!</v>
      </c>
      <c r="AQ257" s="93" t="e">
        <f t="shared" ca="1" si="277"/>
        <v>#DIV/0!</v>
      </c>
      <c r="AR257" s="93" t="e">
        <f t="shared" ca="1" si="277"/>
        <v>#DIV/0!</v>
      </c>
      <c r="AS257" s="93" t="e">
        <f t="shared" ca="1" si="277"/>
        <v>#DIV/0!</v>
      </c>
      <c r="AT257" s="93" t="e">
        <f t="shared" ca="1" si="277"/>
        <v>#DIV/0!</v>
      </c>
      <c r="AU257" s="93" t="e">
        <f t="shared" ca="1" si="277"/>
        <v>#DIV/0!</v>
      </c>
      <c r="AV257" s="93" t="e">
        <f t="shared" ca="1" si="277"/>
        <v>#DIV/0!</v>
      </c>
      <c r="AW257" s="93" t="e">
        <f t="shared" ca="1" si="277"/>
        <v>#DIV/0!</v>
      </c>
      <c r="AX257" s="93" t="e">
        <f t="shared" ca="1" si="277"/>
        <v>#DIV/0!</v>
      </c>
      <c r="AY257" s="93" t="e">
        <f t="shared" ca="1" si="277"/>
        <v>#DIV/0!</v>
      </c>
      <c r="AZ257" s="93" t="e">
        <f t="shared" ca="1" si="277"/>
        <v>#DIV/0!</v>
      </c>
      <c r="BA257" s="93" t="e">
        <f t="shared" ca="1" si="277"/>
        <v>#DIV/0!</v>
      </c>
      <c r="BB257" s="93" t="e">
        <f t="shared" ca="1" si="277"/>
        <v>#DIV/0!</v>
      </c>
      <c r="BC257" s="93" t="e">
        <f t="shared" ca="1" si="277"/>
        <v>#DIV/0!</v>
      </c>
      <c r="BD257" s="93" t="e">
        <f t="shared" ca="1" si="277"/>
        <v>#DIV/0!</v>
      </c>
      <c r="BE257" s="93" t="e">
        <f t="shared" ca="1" si="277"/>
        <v>#DIV/0!</v>
      </c>
      <c r="BF257" s="93" t="e">
        <f t="shared" ca="1" si="277"/>
        <v>#DIV/0!</v>
      </c>
      <c r="BG257" s="93" t="e">
        <f t="shared" ca="1" si="277"/>
        <v>#DIV/0!</v>
      </c>
      <c r="BH257" s="93" t="e">
        <f t="shared" ca="1" si="277"/>
        <v>#DIV/0!</v>
      </c>
      <c r="BI257" s="93"/>
      <c r="BJ257" s="93"/>
      <c r="BK257" s="93"/>
      <c r="BL257" s="173"/>
      <c r="BM257" s="173"/>
      <c r="BN257" s="173"/>
      <c r="BO257" s="173"/>
      <c r="BP257" s="173"/>
      <c r="BQ257" s="173"/>
      <c r="BR257" s="173"/>
      <c r="BS257" s="173"/>
      <c r="BT257" s="173"/>
      <c r="BU257" s="173"/>
      <c r="BV257" s="173"/>
      <c r="BW257" s="173"/>
      <c r="BX257" s="173"/>
      <c r="BY257" s="173"/>
      <c r="BZ257" s="173"/>
      <c r="CA257" s="173"/>
      <c r="CB257" s="173"/>
      <c r="CC257" s="173"/>
      <c r="CD257" s="173"/>
      <c r="CE257" s="173"/>
      <c r="CF257" s="173"/>
      <c r="CG257" s="173"/>
      <c r="CH257" s="173"/>
      <c r="CI257" s="173"/>
      <c r="CJ257" s="173"/>
      <c r="CK257" s="173"/>
      <c r="CL257" s="173"/>
      <c r="CM257" s="173"/>
      <c r="CN257" s="173"/>
      <c r="CO257" s="173"/>
      <c r="CP257" s="173"/>
      <c r="CQ257" s="173"/>
      <c r="CR257" s="173"/>
      <c r="CS257" s="173"/>
      <c r="CT257" s="173"/>
      <c r="CU257" s="173"/>
      <c r="CV257" s="173"/>
      <c r="CW257" s="173"/>
      <c r="CX257" s="173"/>
    </row>
    <row r="258" spans="2:103" ht="15.4">
      <c r="H258" s="4"/>
      <c r="I258" s="4"/>
      <c r="J258" s="4"/>
    </row>
    <row r="259" spans="2:103" ht="15.4">
      <c r="E259" s="4" t="s">
        <v>651</v>
      </c>
      <c r="G259" s="4" t="s">
        <v>260</v>
      </c>
      <c r="H259" s="4"/>
      <c r="I259" s="4"/>
      <c r="J259" s="4"/>
      <c r="L259" s="9">
        <f>1/(1-L256)</f>
        <v>1.2345679012345678</v>
      </c>
      <c r="M259" s="9">
        <f t="shared" ref="M259" si="278">1/(1-M256)</f>
        <v>1.2345679012345678</v>
      </c>
      <c r="N259" s="9">
        <f t="shared" ref="N259:BH259" si="279">1/(1-N256)</f>
        <v>1.3333333333333333</v>
      </c>
      <c r="O259" s="9">
        <f t="shared" si="279"/>
        <v>1.3333333333333333</v>
      </c>
      <c r="P259" s="9">
        <f t="shared" si="279"/>
        <v>1.3333333333333333</v>
      </c>
      <c r="Q259" s="9">
        <f t="shared" si="279"/>
        <v>1.3333333333333333</v>
      </c>
      <c r="R259" s="9">
        <f t="shared" si="279"/>
        <v>1.3333333333333333</v>
      </c>
      <c r="S259" s="9">
        <f t="shared" si="279"/>
        <v>1.3333333333333333</v>
      </c>
      <c r="T259" s="9">
        <f t="shared" si="279"/>
        <v>1.3333333333333333</v>
      </c>
      <c r="U259" s="9">
        <f t="shared" si="279"/>
        <v>1.3333333333333333</v>
      </c>
      <c r="V259" s="9">
        <f t="shared" si="279"/>
        <v>1.3333333333333333</v>
      </c>
      <c r="W259" s="9">
        <f t="shared" si="279"/>
        <v>1.3333333333333333</v>
      </c>
      <c r="X259" s="9">
        <f t="shared" si="279"/>
        <v>1.3333333333333333</v>
      </c>
      <c r="Y259" s="9">
        <f t="shared" si="279"/>
        <v>1.3333333333333333</v>
      </c>
      <c r="Z259" s="9">
        <f t="shared" si="279"/>
        <v>1.3333333333333333</v>
      </c>
      <c r="AA259" s="9">
        <f t="shared" si="279"/>
        <v>1.3333333333333333</v>
      </c>
      <c r="AB259" s="9">
        <f t="shared" si="279"/>
        <v>1.3333333333333333</v>
      </c>
      <c r="AC259" s="9">
        <f t="shared" si="279"/>
        <v>1.3333333333333333</v>
      </c>
      <c r="AD259" s="9">
        <f t="shared" si="279"/>
        <v>1.3333333333333333</v>
      </c>
      <c r="AE259" s="9">
        <f t="shared" si="279"/>
        <v>1.3333333333333333</v>
      </c>
      <c r="AF259" s="9">
        <f t="shared" si="279"/>
        <v>1.3333333333333333</v>
      </c>
      <c r="AG259" s="9">
        <f t="shared" si="279"/>
        <v>1.3333333333333333</v>
      </c>
      <c r="AH259" s="9">
        <f t="shared" si="279"/>
        <v>1.3333333333333333</v>
      </c>
      <c r="AI259" s="9">
        <f t="shared" si="279"/>
        <v>1.3333333333333333</v>
      </c>
      <c r="AJ259" s="9">
        <f t="shared" si="279"/>
        <v>1.3333333333333333</v>
      </c>
      <c r="AK259" s="9">
        <f t="shared" si="279"/>
        <v>1.3333333333333333</v>
      </c>
      <c r="AL259" s="9">
        <f t="shared" si="279"/>
        <v>1.3333333333333333</v>
      </c>
      <c r="AM259" s="9">
        <f t="shared" si="279"/>
        <v>1.3333333333333333</v>
      </c>
      <c r="AN259" s="9">
        <f t="shared" si="279"/>
        <v>1.3333333333333333</v>
      </c>
      <c r="AO259" s="9">
        <f t="shared" si="279"/>
        <v>1.3333333333333333</v>
      </c>
      <c r="AP259" s="9">
        <f t="shared" si="279"/>
        <v>1.3333333333333333</v>
      </c>
      <c r="AQ259" s="9">
        <f t="shared" si="279"/>
        <v>1.3333333333333333</v>
      </c>
      <c r="AR259" s="9">
        <f t="shared" si="279"/>
        <v>1.3333333333333333</v>
      </c>
      <c r="AS259" s="9">
        <f t="shared" si="279"/>
        <v>1.3333333333333333</v>
      </c>
      <c r="AT259" s="9">
        <f t="shared" si="279"/>
        <v>1.3333333333333333</v>
      </c>
      <c r="AU259" s="9">
        <f t="shared" si="279"/>
        <v>1.3333333333333333</v>
      </c>
      <c r="AV259" s="9">
        <f t="shared" si="279"/>
        <v>1.3333333333333333</v>
      </c>
      <c r="AW259" s="9">
        <f t="shared" si="279"/>
        <v>1.3333333333333333</v>
      </c>
      <c r="AX259" s="9">
        <f t="shared" si="279"/>
        <v>1.3333333333333333</v>
      </c>
      <c r="AY259" s="9">
        <f t="shared" si="279"/>
        <v>1.3333333333333333</v>
      </c>
      <c r="AZ259" s="9">
        <f t="shared" si="279"/>
        <v>1.3333333333333333</v>
      </c>
      <c r="BA259" s="9">
        <f t="shared" si="279"/>
        <v>1.3333333333333333</v>
      </c>
      <c r="BB259" s="9">
        <f t="shared" si="279"/>
        <v>1.3333333333333333</v>
      </c>
      <c r="BC259" s="9">
        <f t="shared" si="279"/>
        <v>1.3333333333333333</v>
      </c>
      <c r="BD259" s="9">
        <f t="shared" si="279"/>
        <v>1.3333333333333333</v>
      </c>
      <c r="BE259" s="9">
        <f t="shared" si="279"/>
        <v>1.3333333333333333</v>
      </c>
      <c r="BF259" s="9">
        <f t="shared" si="279"/>
        <v>1.3333333333333333</v>
      </c>
      <c r="BG259" s="9">
        <f t="shared" si="279"/>
        <v>1.3333333333333333</v>
      </c>
      <c r="BH259" s="9">
        <f t="shared" si="279"/>
        <v>1.3333333333333333</v>
      </c>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row>
    <row r="260" spans="2:103" ht="15.4">
      <c r="H260" s="4"/>
      <c r="I260" s="4"/>
      <c r="J260" s="4"/>
    </row>
    <row r="261" spans="2:103" ht="16.149999999999999">
      <c r="E261" s="4" t="s">
        <v>245</v>
      </c>
      <c r="G261" s="4" t="s">
        <v>260</v>
      </c>
      <c r="I261" s="4"/>
      <c r="J261" s="4" t="s">
        <v>652</v>
      </c>
      <c r="L261" s="102">
        <f ca="1">L257*L259</f>
        <v>0</v>
      </c>
      <c r="M261" s="102">
        <f ca="1">M257*M259</f>
        <v>0</v>
      </c>
      <c r="N261" s="102">
        <f t="shared" ref="N261:BH261" ca="1" si="280">N257*N259</f>
        <v>0</v>
      </c>
      <c r="O261" s="102">
        <f t="shared" ca="1" si="280"/>
        <v>0</v>
      </c>
      <c r="P261" s="102">
        <f t="shared" ca="1" si="280"/>
        <v>0</v>
      </c>
      <c r="Q261" s="102" t="e">
        <f t="shared" ca="1" si="280"/>
        <v>#DIV/0!</v>
      </c>
      <c r="R261" s="102" t="e">
        <f t="shared" ca="1" si="280"/>
        <v>#DIV/0!</v>
      </c>
      <c r="S261" s="102" t="e">
        <f t="shared" ca="1" si="280"/>
        <v>#DIV/0!</v>
      </c>
      <c r="T261" s="102" t="e">
        <f t="shared" ca="1" si="280"/>
        <v>#DIV/0!</v>
      </c>
      <c r="U261" s="102" t="e">
        <f t="shared" ca="1" si="280"/>
        <v>#DIV/0!</v>
      </c>
      <c r="V261" s="102" t="e">
        <f t="shared" ca="1" si="280"/>
        <v>#DIV/0!</v>
      </c>
      <c r="W261" s="102" t="e">
        <f t="shared" ca="1" si="280"/>
        <v>#DIV/0!</v>
      </c>
      <c r="X261" s="102" t="e">
        <f t="shared" ca="1" si="280"/>
        <v>#DIV/0!</v>
      </c>
      <c r="Y261" s="102" t="e">
        <f t="shared" ca="1" si="280"/>
        <v>#DIV/0!</v>
      </c>
      <c r="Z261" s="102" t="e">
        <f t="shared" ca="1" si="280"/>
        <v>#DIV/0!</v>
      </c>
      <c r="AA261" s="102" t="e">
        <f t="shared" ca="1" si="280"/>
        <v>#DIV/0!</v>
      </c>
      <c r="AB261" s="102" t="e">
        <f t="shared" ca="1" si="280"/>
        <v>#DIV/0!</v>
      </c>
      <c r="AC261" s="102" t="e">
        <f t="shared" ca="1" si="280"/>
        <v>#DIV/0!</v>
      </c>
      <c r="AD261" s="102" t="e">
        <f t="shared" ca="1" si="280"/>
        <v>#DIV/0!</v>
      </c>
      <c r="AE261" s="102" t="e">
        <f t="shared" ca="1" si="280"/>
        <v>#DIV/0!</v>
      </c>
      <c r="AF261" s="102" t="e">
        <f t="shared" ca="1" si="280"/>
        <v>#DIV/0!</v>
      </c>
      <c r="AG261" s="102" t="e">
        <f t="shared" ca="1" si="280"/>
        <v>#DIV/0!</v>
      </c>
      <c r="AH261" s="102" t="e">
        <f t="shared" ca="1" si="280"/>
        <v>#DIV/0!</v>
      </c>
      <c r="AI261" s="102" t="e">
        <f t="shared" ca="1" si="280"/>
        <v>#DIV/0!</v>
      </c>
      <c r="AJ261" s="102" t="e">
        <f t="shared" ca="1" si="280"/>
        <v>#DIV/0!</v>
      </c>
      <c r="AK261" s="102" t="e">
        <f t="shared" ca="1" si="280"/>
        <v>#DIV/0!</v>
      </c>
      <c r="AL261" s="102" t="e">
        <f t="shared" ca="1" si="280"/>
        <v>#DIV/0!</v>
      </c>
      <c r="AM261" s="102" t="e">
        <f t="shared" ca="1" si="280"/>
        <v>#DIV/0!</v>
      </c>
      <c r="AN261" s="102" t="e">
        <f t="shared" ca="1" si="280"/>
        <v>#DIV/0!</v>
      </c>
      <c r="AO261" s="102" t="e">
        <f t="shared" ca="1" si="280"/>
        <v>#DIV/0!</v>
      </c>
      <c r="AP261" s="102" t="e">
        <f t="shared" ca="1" si="280"/>
        <v>#DIV/0!</v>
      </c>
      <c r="AQ261" s="102" t="e">
        <f t="shared" ca="1" si="280"/>
        <v>#DIV/0!</v>
      </c>
      <c r="AR261" s="102" t="e">
        <f t="shared" ca="1" si="280"/>
        <v>#DIV/0!</v>
      </c>
      <c r="AS261" s="102" t="e">
        <f t="shared" ca="1" si="280"/>
        <v>#DIV/0!</v>
      </c>
      <c r="AT261" s="102" t="e">
        <f t="shared" ca="1" si="280"/>
        <v>#DIV/0!</v>
      </c>
      <c r="AU261" s="102" t="e">
        <f t="shared" ca="1" si="280"/>
        <v>#DIV/0!</v>
      </c>
      <c r="AV261" s="102" t="e">
        <f t="shared" ca="1" si="280"/>
        <v>#DIV/0!</v>
      </c>
      <c r="AW261" s="102" t="e">
        <f t="shared" ca="1" si="280"/>
        <v>#DIV/0!</v>
      </c>
      <c r="AX261" s="102" t="e">
        <f t="shared" ca="1" si="280"/>
        <v>#DIV/0!</v>
      </c>
      <c r="AY261" s="102" t="e">
        <f t="shared" ca="1" si="280"/>
        <v>#DIV/0!</v>
      </c>
      <c r="AZ261" s="102" t="e">
        <f t="shared" ca="1" si="280"/>
        <v>#DIV/0!</v>
      </c>
      <c r="BA261" s="102" t="e">
        <f t="shared" ca="1" si="280"/>
        <v>#DIV/0!</v>
      </c>
      <c r="BB261" s="102" t="e">
        <f t="shared" ca="1" si="280"/>
        <v>#DIV/0!</v>
      </c>
      <c r="BC261" s="102" t="e">
        <f t="shared" ca="1" si="280"/>
        <v>#DIV/0!</v>
      </c>
      <c r="BD261" s="102" t="e">
        <f t="shared" ca="1" si="280"/>
        <v>#DIV/0!</v>
      </c>
      <c r="BE261" s="102" t="e">
        <f t="shared" ca="1" si="280"/>
        <v>#DIV/0!</v>
      </c>
      <c r="BF261" s="102" t="e">
        <f t="shared" ca="1" si="280"/>
        <v>#DIV/0!</v>
      </c>
      <c r="BG261" s="102" t="e">
        <f t="shared" ca="1" si="280"/>
        <v>#DIV/0!</v>
      </c>
      <c r="BH261" s="102" t="e">
        <f t="shared" ca="1" si="280"/>
        <v>#DIV/0!</v>
      </c>
      <c r="BI261" s="102"/>
      <c r="BJ261" s="102"/>
      <c r="BK261" s="102"/>
      <c r="BL261" s="174"/>
      <c r="BM261" s="174"/>
      <c r="BN261" s="174"/>
      <c r="BO261" s="174"/>
      <c r="BP261" s="174"/>
      <c r="BQ261" s="174"/>
      <c r="BR261" s="174"/>
      <c r="BS261" s="174"/>
      <c r="BT261" s="174"/>
      <c r="BU261" s="174"/>
      <c r="BV261" s="174"/>
      <c r="BW261" s="174"/>
      <c r="BX261" s="174"/>
      <c r="BY261" s="174"/>
      <c r="BZ261" s="174"/>
      <c r="CA261" s="174"/>
      <c r="CB261" s="174"/>
      <c r="CC261" s="174"/>
      <c r="CD261" s="174"/>
      <c r="CE261" s="174"/>
      <c r="CF261" s="174"/>
      <c r="CG261" s="174"/>
      <c r="CH261" s="174"/>
      <c r="CI261" s="174"/>
      <c r="CJ261" s="174"/>
      <c r="CK261" s="174"/>
      <c r="CL261" s="174"/>
      <c r="CM261" s="174"/>
      <c r="CN261" s="174"/>
      <c r="CO261" s="174"/>
      <c r="CP261" s="174"/>
      <c r="CQ261" s="174"/>
      <c r="CR261" s="174"/>
      <c r="CS261" s="174"/>
      <c r="CT261" s="174"/>
      <c r="CU261" s="174"/>
      <c r="CV261" s="174"/>
      <c r="CW261" s="173"/>
      <c r="CX261" s="173"/>
    </row>
    <row r="262" spans="2:103" ht="15.4">
      <c r="J262" s="4"/>
      <c r="K262" s="9"/>
      <c r="L262" s="105"/>
      <c r="M262" s="105"/>
      <c r="N262" s="105"/>
      <c r="O262" s="105"/>
      <c r="P262" s="105"/>
      <c r="Q262" s="105"/>
      <c r="R262" s="105"/>
      <c r="S262" s="105"/>
      <c r="T262" s="105"/>
      <c r="U262" s="105"/>
      <c r="V262" s="105"/>
      <c r="W262" s="105"/>
      <c r="X262" s="105"/>
      <c r="Y262" s="105"/>
      <c r="Z262" s="105"/>
      <c r="AA262" s="105"/>
      <c r="AB262" s="105"/>
      <c r="AC262" s="105"/>
      <c r="AD262" s="105"/>
      <c r="AE262" s="105"/>
      <c r="AF262" s="105"/>
      <c r="AG262" s="105"/>
      <c r="AH262" s="105"/>
      <c r="AI262" s="105"/>
      <c r="AJ262" s="105"/>
      <c r="AK262" s="105"/>
      <c r="AL262" s="105"/>
      <c r="AM262" s="105"/>
      <c r="AN262" s="105"/>
      <c r="AO262" s="105"/>
      <c r="AP262" s="105"/>
      <c r="AQ262" s="105"/>
      <c r="AR262" s="105"/>
      <c r="AS262" s="105"/>
      <c r="AT262" s="105"/>
      <c r="AU262" s="105"/>
      <c r="AV262" s="105"/>
      <c r="AW262" s="105"/>
      <c r="AX262" s="105"/>
      <c r="AY262" s="105"/>
      <c r="AZ262" s="105"/>
      <c r="BA262" s="105"/>
      <c r="BB262" s="105"/>
      <c r="BC262" s="105"/>
      <c r="BD262" s="105"/>
      <c r="BE262" s="105"/>
      <c r="BF262" s="105"/>
      <c r="BG262" s="105"/>
      <c r="BH262" s="105"/>
      <c r="BI262" s="6"/>
      <c r="BJ262" s="6"/>
      <c r="BK262" s="6"/>
    </row>
    <row r="263" spans="2:103" ht="15.4">
      <c r="B263" s="7">
        <f>MAX($B$5:B262)+1</f>
        <v>7</v>
      </c>
      <c r="C263" s="7" t="s">
        <v>653</v>
      </c>
      <c r="D263" s="7"/>
      <c r="E263" s="7"/>
      <c r="F263" s="7"/>
      <c r="G263" s="7"/>
      <c r="H263" s="7"/>
      <c r="I263" s="7"/>
      <c r="J263" s="7"/>
      <c r="K263" s="7"/>
      <c r="L263" s="7"/>
      <c r="M263" s="7"/>
      <c r="N263" s="7"/>
      <c r="O263" s="7"/>
      <c r="P263" s="7"/>
      <c r="Q263" s="7"/>
      <c r="R263" s="7"/>
      <c r="S263" s="7"/>
      <c r="T263" s="213"/>
      <c r="U263" s="301"/>
      <c r="V263" s="301"/>
      <c r="W263" s="301"/>
      <c r="X263" s="301"/>
      <c r="Y263" s="301"/>
      <c r="Z263" s="301"/>
      <c r="AA263" s="301"/>
      <c r="AB263" s="301"/>
      <c r="AC263" s="301"/>
      <c r="AD263" s="301"/>
      <c r="AE263" s="301"/>
      <c r="AF263" s="301"/>
      <c r="AG263" s="301"/>
      <c r="AH263" s="301"/>
      <c r="AI263" s="301"/>
      <c r="AJ263" s="301"/>
      <c r="AK263" s="301"/>
      <c r="AL263" s="301"/>
      <c r="AM263" s="301"/>
      <c r="AN263" s="301"/>
      <c r="AO263" s="301"/>
      <c r="AP263" s="301"/>
      <c r="AQ263" s="301"/>
      <c r="AR263" s="301"/>
      <c r="AS263" s="301"/>
      <c r="AT263" s="301"/>
      <c r="AU263" s="301"/>
      <c r="AV263" s="301"/>
      <c r="AW263" s="301"/>
      <c r="AX263" s="301"/>
      <c r="AY263" s="301"/>
      <c r="AZ263" s="301"/>
      <c r="BA263" s="301"/>
      <c r="BB263" s="301"/>
      <c r="BC263" s="301"/>
      <c r="BD263" s="301"/>
      <c r="BE263" s="301"/>
      <c r="BF263" s="301"/>
      <c r="BG263" s="301"/>
      <c r="BH263" s="301"/>
      <c r="BI263" s="301"/>
      <c r="BJ263" s="7"/>
      <c r="BK263" s="7"/>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c r="CH263" s="24"/>
      <c r="CI263" s="24"/>
      <c r="CJ263" s="24"/>
      <c r="CK263" s="24"/>
      <c r="CL263" s="24"/>
      <c r="CM263" s="24"/>
      <c r="CN263" s="24"/>
      <c r="CO263" s="24"/>
      <c r="CP263" s="24"/>
      <c r="CQ263" s="24"/>
      <c r="CR263" s="24"/>
      <c r="CS263" s="24"/>
      <c r="CT263" s="24"/>
      <c r="CU263" s="24"/>
      <c r="CV263" s="24"/>
      <c r="CW263" s="24"/>
      <c r="CX263" s="24"/>
      <c r="CY263" s="25"/>
    </row>
    <row r="264" spans="2:103" ht="15.4">
      <c r="H264" s="4"/>
      <c r="I264" s="4"/>
      <c r="J264" s="4"/>
    </row>
    <row r="265" spans="2:103" ht="15.4">
      <c r="B265" s="24"/>
      <c r="C265" s="73">
        <f>MAX($B$5:C264)+0.1</f>
        <v>7.1</v>
      </c>
      <c r="D265" s="37" t="s">
        <v>620</v>
      </c>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c r="BG265" s="37"/>
      <c r="BH265" s="37"/>
      <c r="BI265" s="37"/>
      <c r="BJ265" s="37"/>
      <c r="BK265" s="37"/>
      <c r="BL265" s="24"/>
      <c r="BM265" s="24"/>
      <c r="BN265" s="24"/>
      <c r="BO265" s="24"/>
      <c r="BP265" s="24"/>
      <c r="BQ265" s="24"/>
      <c r="BR265" s="24"/>
      <c r="BS265" s="24"/>
      <c r="BT265" s="24"/>
      <c r="BU265" s="24"/>
      <c r="BV265" s="24"/>
      <c r="BW265" s="24"/>
      <c r="BX265" s="24"/>
      <c r="BY265" s="24"/>
      <c r="BZ265" s="24"/>
      <c r="CA265" s="24"/>
      <c r="CB265" s="24"/>
      <c r="CC265" s="24"/>
      <c r="CD265" s="24"/>
      <c r="CE265" s="24"/>
      <c r="CF265" s="24"/>
      <c r="CG265" s="24"/>
      <c r="CH265" s="24"/>
      <c r="CI265" s="24"/>
      <c r="CJ265" s="24"/>
      <c r="CK265" s="24"/>
      <c r="CL265" s="24"/>
      <c r="CM265" s="24"/>
      <c r="CN265" s="24"/>
      <c r="CO265" s="24"/>
      <c r="CP265" s="24"/>
      <c r="CQ265" s="24"/>
      <c r="CR265" s="24"/>
      <c r="CS265" s="24"/>
      <c r="CT265" s="24"/>
      <c r="CU265" s="24"/>
      <c r="CV265" s="24"/>
      <c r="CW265" s="24"/>
      <c r="CX265" s="24"/>
      <c r="CY265" s="25"/>
    </row>
    <row r="266" spans="2:103" ht="15.4">
      <c r="H266" s="4"/>
      <c r="I266" s="4"/>
      <c r="J266" s="4"/>
    </row>
    <row r="267" spans="2:103" ht="15.4">
      <c r="E267" s="4" t="s">
        <v>526</v>
      </c>
      <c r="G267" s="4" t="s">
        <v>260</v>
      </c>
      <c r="H267" s="4"/>
      <c r="I267" s="4"/>
      <c r="J267" s="4"/>
      <c r="L267" s="91">
        <f t="shared" ref="L267:M267" si="281">L220</f>
        <v>0</v>
      </c>
      <c r="M267" s="91">
        <f t="shared" si="281"/>
        <v>0</v>
      </c>
      <c r="N267" s="91">
        <f t="shared" ref="N267:BH267" si="282">N220</f>
        <v>0</v>
      </c>
      <c r="O267" s="91">
        <f t="shared" ca="1" si="282"/>
        <v>0</v>
      </c>
      <c r="P267" s="91">
        <f t="shared" ca="1" si="282"/>
        <v>0</v>
      </c>
      <c r="Q267" s="91" t="e">
        <f t="shared" ca="1" si="282"/>
        <v>#DIV/0!</v>
      </c>
      <c r="R267" s="91" t="e">
        <f t="shared" ca="1" si="282"/>
        <v>#DIV/0!</v>
      </c>
      <c r="S267" s="91" t="e">
        <f t="shared" ca="1" si="282"/>
        <v>#DIV/0!</v>
      </c>
      <c r="T267" s="91" t="e">
        <f t="shared" ca="1" si="282"/>
        <v>#DIV/0!</v>
      </c>
      <c r="U267" s="91" t="e">
        <f t="shared" ca="1" si="282"/>
        <v>#DIV/0!</v>
      </c>
      <c r="V267" s="91" t="e">
        <f t="shared" ca="1" si="282"/>
        <v>#DIV/0!</v>
      </c>
      <c r="W267" s="91" t="e">
        <f t="shared" ca="1" si="282"/>
        <v>#DIV/0!</v>
      </c>
      <c r="X267" s="91" t="e">
        <f t="shared" ca="1" si="282"/>
        <v>#DIV/0!</v>
      </c>
      <c r="Y267" s="91" t="e">
        <f t="shared" ca="1" si="282"/>
        <v>#DIV/0!</v>
      </c>
      <c r="Z267" s="91" t="e">
        <f t="shared" ca="1" si="282"/>
        <v>#DIV/0!</v>
      </c>
      <c r="AA267" s="91" t="e">
        <f t="shared" ca="1" si="282"/>
        <v>#DIV/0!</v>
      </c>
      <c r="AB267" s="91" t="e">
        <f t="shared" ca="1" si="282"/>
        <v>#DIV/0!</v>
      </c>
      <c r="AC267" s="91" t="e">
        <f t="shared" ca="1" si="282"/>
        <v>#DIV/0!</v>
      </c>
      <c r="AD267" s="91" t="e">
        <f t="shared" ca="1" si="282"/>
        <v>#DIV/0!</v>
      </c>
      <c r="AE267" s="91" t="e">
        <f t="shared" ca="1" si="282"/>
        <v>#DIV/0!</v>
      </c>
      <c r="AF267" s="91" t="e">
        <f t="shared" ca="1" si="282"/>
        <v>#DIV/0!</v>
      </c>
      <c r="AG267" s="91" t="e">
        <f t="shared" ca="1" si="282"/>
        <v>#DIV/0!</v>
      </c>
      <c r="AH267" s="91" t="e">
        <f t="shared" ca="1" si="282"/>
        <v>#DIV/0!</v>
      </c>
      <c r="AI267" s="91" t="e">
        <f t="shared" ca="1" si="282"/>
        <v>#DIV/0!</v>
      </c>
      <c r="AJ267" s="91" t="e">
        <f t="shared" ca="1" si="282"/>
        <v>#DIV/0!</v>
      </c>
      <c r="AK267" s="91" t="e">
        <f t="shared" ca="1" si="282"/>
        <v>#DIV/0!</v>
      </c>
      <c r="AL267" s="91" t="e">
        <f t="shared" ca="1" si="282"/>
        <v>#DIV/0!</v>
      </c>
      <c r="AM267" s="91" t="e">
        <f t="shared" ca="1" si="282"/>
        <v>#DIV/0!</v>
      </c>
      <c r="AN267" s="91" t="e">
        <f t="shared" ca="1" si="282"/>
        <v>#DIV/0!</v>
      </c>
      <c r="AO267" s="91" t="e">
        <f t="shared" ca="1" si="282"/>
        <v>#DIV/0!</v>
      </c>
      <c r="AP267" s="91" t="e">
        <f t="shared" ca="1" si="282"/>
        <v>#DIV/0!</v>
      </c>
      <c r="AQ267" s="91">
        <f t="shared" si="282"/>
        <v>0</v>
      </c>
      <c r="AR267" s="91">
        <f t="shared" si="282"/>
        <v>0</v>
      </c>
      <c r="AS267" s="91">
        <f t="shared" si="282"/>
        <v>0</v>
      </c>
      <c r="AT267" s="91">
        <f t="shared" si="282"/>
        <v>0</v>
      </c>
      <c r="AU267" s="91">
        <f t="shared" si="282"/>
        <v>0</v>
      </c>
      <c r="AV267" s="91">
        <f t="shared" si="282"/>
        <v>0</v>
      </c>
      <c r="AW267" s="91">
        <f t="shared" si="282"/>
        <v>0</v>
      </c>
      <c r="AX267" s="91">
        <f t="shared" si="282"/>
        <v>0</v>
      </c>
      <c r="AY267" s="91">
        <f t="shared" si="282"/>
        <v>0</v>
      </c>
      <c r="AZ267" s="91">
        <f t="shared" si="282"/>
        <v>0</v>
      </c>
      <c r="BA267" s="91">
        <f t="shared" si="282"/>
        <v>0</v>
      </c>
      <c r="BB267" s="91">
        <f t="shared" si="282"/>
        <v>0</v>
      </c>
      <c r="BC267" s="91">
        <f t="shared" si="282"/>
        <v>0</v>
      </c>
      <c r="BD267" s="91">
        <f t="shared" si="282"/>
        <v>0</v>
      </c>
      <c r="BE267" s="91">
        <f t="shared" si="282"/>
        <v>0</v>
      </c>
      <c r="BF267" s="91">
        <f t="shared" si="282"/>
        <v>0</v>
      </c>
      <c r="BG267" s="91">
        <f t="shared" si="282"/>
        <v>0</v>
      </c>
      <c r="BH267" s="91">
        <f t="shared" si="282"/>
        <v>0</v>
      </c>
      <c r="BI267" s="91"/>
      <c r="BJ267" s="91"/>
      <c r="BK267" s="91"/>
      <c r="BL267" s="91"/>
      <c r="BM267" s="91"/>
      <c r="BN267" s="91"/>
      <c r="BO267" s="91"/>
      <c r="BP267" s="91"/>
      <c r="BQ267" s="91"/>
      <c r="BR267" s="91"/>
      <c r="BS267" s="91"/>
      <c r="BT267" s="91"/>
      <c r="BU267" s="91"/>
      <c r="BV267" s="91"/>
      <c r="BW267" s="91"/>
      <c r="BX267" s="91"/>
      <c r="BY267" s="91"/>
      <c r="BZ267" s="91"/>
      <c r="CA267" s="91"/>
      <c r="CB267" s="91"/>
      <c r="CC267" s="91"/>
      <c r="CD267" s="91"/>
      <c r="CE267" s="91"/>
      <c r="CF267" s="91"/>
      <c r="CG267" s="91"/>
      <c r="CH267" s="91"/>
      <c r="CI267" s="91"/>
      <c r="CJ267" s="91"/>
      <c r="CK267" s="91"/>
      <c r="CL267" s="91"/>
      <c r="CM267" s="91"/>
      <c r="CN267" s="91"/>
      <c r="CO267" s="91"/>
      <c r="CP267" s="91"/>
      <c r="CQ267" s="91"/>
      <c r="CR267" s="91"/>
      <c r="CS267" s="91"/>
      <c r="CT267" s="91"/>
      <c r="CU267" s="91"/>
      <c r="CV267" s="91"/>
      <c r="CW267" s="91"/>
      <c r="CX267" s="91"/>
    </row>
    <row r="268" spans="2:103" ht="15.4">
      <c r="E268" s="4" t="s">
        <v>535</v>
      </c>
      <c r="G268" s="4" t="s">
        <v>260</v>
      </c>
      <c r="H268" s="4"/>
      <c r="I268" s="4"/>
      <c r="J268" s="4"/>
      <c r="L268" s="91">
        <f ca="1">L261</f>
        <v>0</v>
      </c>
      <c r="M268" s="91">
        <f t="shared" ref="M268" ca="1" si="283">M261</f>
        <v>0</v>
      </c>
      <c r="N268" s="91">
        <f t="shared" ref="N268:BH268" ca="1" si="284">N261</f>
        <v>0</v>
      </c>
      <c r="O268" s="91">
        <f t="shared" ca="1" si="284"/>
        <v>0</v>
      </c>
      <c r="P268" s="91">
        <f t="shared" ca="1" si="284"/>
        <v>0</v>
      </c>
      <c r="Q268" s="91" t="e">
        <f t="shared" ca="1" si="284"/>
        <v>#DIV/0!</v>
      </c>
      <c r="R268" s="91" t="e">
        <f t="shared" ca="1" si="284"/>
        <v>#DIV/0!</v>
      </c>
      <c r="S268" s="91" t="e">
        <f t="shared" ca="1" si="284"/>
        <v>#DIV/0!</v>
      </c>
      <c r="T268" s="91" t="e">
        <f t="shared" ca="1" si="284"/>
        <v>#DIV/0!</v>
      </c>
      <c r="U268" s="91" t="e">
        <f t="shared" ca="1" si="284"/>
        <v>#DIV/0!</v>
      </c>
      <c r="V268" s="91" t="e">
        <f t="shared" ca="1" si="284"/>
        <v>#DIV/0!</v>
      </c>
      <c r="W268" s="91" t="e">
        <f t="shared" ca="1" si="284"/>
        <v>#DIV/0!</v>
      </c>
      <c r="X268" s="91" t="e">
        <f t="shared" ca="1" si="284"/>
        <v>#DIV/0!</v>
      </c>
      <c r="Y268" s="91" t="e">
        <f t="shared" ca="1" si="284"/>
        <v>#DIV/0!</v>
      </c>
      <c r="Z268" s="91" t="e">
        <f t="shared" ca="1" si="284"/>
        <v>#DIV/0!</v>
      </c>
      <c r="AA268" s="91" t="e">
        <f t="shared" ca="1" si="284"/>
        <v>#DIV/0!</v>
      </c>
      <c r="AB268" s="91" t="e">
        <f t="shared" ca="1" si="284"/>
        <v>#DIV/0!</v>
      </c>
      <c r="AC268" s="91" t="e">
        <f t="shared" ca="1" si="284"/>
        <v>#DIV/0!</v>
      </c>
      <c r="AD268" s="91" t="e">
        <f t="shared" ca="1" si="284"/>
        <v>#DIV/0!</v>
      </c>
      <c r="AE268" s="91" t="e">
        <f t="shared" ca="1" si="284"/>
        <v>#DIV/0!</v>
      </c>
      <c r="AF268" s="91" t="e">
        <f t="shared" ca="1" si="284"/>
        <v>#DIV/0!</v>
      </c>
      <c r="AG268" s="91" t="e">
        <f t="shared" ca="1" si="284"/>
        <v>#DIV/0!</v>
      </c>
      <c r="AH268" s="91" t="e">
        <f t="shared" ca="1" si="284"/>
        <v>#DIV/0!</v>
      </c>
      <c r="AI268" s="91" t="e">
        <f t="shared" ca="1" si="284"/>
        <v>#DIV/0!</v>
      </c>
      <c r="AJ268" s="91" t="e">
        <f t="shared" ca="1" si="284"/>
        <v>#DIV/0!</v>
      </c>
      <c r="AK268" s="91" t="e">
        <f t="shared" ca="1" si="284"/>
        <v>#DIV/0!</v>
      </c>
      <c r="AL268" s="91" t="e">
        <f t="shared" ca="1" si="284"/>
        <v>#DIV/0!</v>
      </c>
      <c r="AM268" s="91" t="e">
        <f t="shared" ca="1" si="284"/>
        <v>#DIV/0!</v>
      </c>
      <c r="AN268" s="91" t="e">
        <f t="shared" ca="1" si="284"/>
        <v>#DIV/0!</v>
      </c>
      <c r="AO268" s="91" t="e">
        <f t="shared" ca="1" si="284"/>
        <v>#DIV/0!</v>
      </c>
      <c r="AP268" s="91" t="e">
        <f t="shared" ca="1" si="284"/>
        <v>#DIV/0!</v>
      </c>
      <c r="AQ268" s="91" t="e">
        <f t="shared" ca="1" si="284"/>
        <v>#DIV/0!</v>
      </c>
      <c r="AR268" s="91" t="e">
        <f t="shared" ca="1" si="284"/>
        <v>#DIV/0!</v>
      </c>
      <c r="AS268" s="91" t="e">
        <f t="shared" ca="1" si="284"/>
        <v>#DIV/0!</v>
      </c>
      <c r="AT268" s="91" t="e">
        <f t="shared" ca="1" si="284"/>
        <v>#DIV/0!</v>
      </c>
      <c r="AU268" s="91" t="e">
        <f t="shared" ca="1" si="284"/>
        <v>#DIV/0!</v>
      </c>
      <c r="AV268" s="91" t="e">
        <f t="shared" ca="1" si="284"/>
        <v>#DIV/0!</v>
      </c>
      <c r="AW268" s="91" t="e">
        <f t="shared" ca="1" si="284"/>
        <v>#DIV/0!</v>
      </c>
      <c r="AX268" s="91" t="e">
        <f t="shared" ca="1" si="284"/>
        <v>#DIV/0!</v>
      </c>
      <c r="AY268" s="91" t="e">
        <f t="shared" ca="1" si="284"/>
        <v>#DIV/0!</v>
      </c>
      <c r="AZ268" s="91" t="e">
        <f t="shared" ca="1" si="284"/>
        <v>#DIV/0!</v>
      </c>
      <c r="BA268" s="91" t="e">
        <f t="shared" ca="1" si="284"/>
        <v>#DIV/0!</v>
      </c>
      <c r="BB268" s="91" t="e">
        <f t="shared" ca="1" si="284"/>
        <v>#DIV/0!</v>
      </c>
      <c r="BC268" s="91" t="e">
        <f t="shared" ca="1" si="284"/>
        <v>#DIV/0!</v>
      </c>
      <c r="BD268" s="91" t="e">
        <f t="shared" ca="1" si="284"/>
        <v>#DIV/0!</v>
      </c>
      <c r="BE268" s="91" t="e">
        <f t="shared" ca="1" si="284"/>
        <v>#DIV/0!</v>
      </c>
      <c r="BF268" s="91" t="e">
        <f t="shared" ca="1" si="284"/>
        <v>#DIV/0!</v>
      </c>
      <c r="BG268" s="91" t="e">
        <f t="shared" ca="1" si="284"/>
        <v>#DIV/0!</v>
      </c>
      <c r="BH268" s="91" t="e">
        <f t="shared" ca="1" si="284"/>
        <v>#DIV/0!</v>
      </c>
      <c r="BI268" s="91"/>
      <c r="BJ268" s="91"/>
      <c r="BK268" s="91"/>
      <c r="BL268" s="91"/>
      <c r="BM268" s="91"/>
      <c r="BN268" s="91"/>
      <c r="BO268" s="91"/>
      <c r="BP268" s="91"/>
      <c r="BQ268" s="91"/>
      <c r="BR268" s="91"/>
      <c r="BS268" s="91"/>
      <c r="BT268" s="91"/>
      <c r="BU268" s="91"/>
      <c r="BV268" s="91"/>
      <c r="BW268" s="91"/>
      <c r="BX268" s="91"/>
      <c r="BY268" s="91"/>
      <c r="BZ268" s="91"/>
      <c r="CA268" s="91"/>
      <c r="CB268" s="91"/>
      <c r="CC268" s="91"/>
      <c r="CD268" s="91"/>
      <c r="CE268" s="91"/>
      <c r="CF268" s="91"/>
      <c r="CG268" s="91"/>
      <c r="CH268" s="91"/>
      <c r="CI268" s="91"/>
      <c r="CJ268" s="91"/>
      <c r="CK268" s="91"/>
      <c r="CL268" s="91"/>
      <c r="CM268" s="91"/>
      <c r="CN268" s="91"/>
      <c r="CO268" s="91"/>
      <c r="CP268" s="91"/>
      <c r="CQ268" s="91"/>
      <c r="CR268" s="91"/>
      <c r="CS268" s="91"/>
      <c r="CT268" s="91"/>
      <c r="CU268" s="91"/>
      <c r="CV268" s="91"/>
      <c r="CW268" s="91"/>
      <c r="CX268" s="91"/>
    </row>
    <row r="269" spans="2:103" ht="15.4">
      <c r="E269" s="4" t="s">
        <v>623</v>
      </c>
      <c r="G269" s="4" t="s">
        <v>260</v>
      </c>
      <c r="H269" s="4"/>
      <c r="I269" s="4"/>
      <c r="J269" s="4"/>
      <c r="L269" s="91">
        <f ca="1">L221</f>
        <v>0</v>
      </c>
      <c r="M269" s="91">
        <f t="shared" ref="M269" ca="1" si="285">M221</f>
        <v>0</v>
      </c>
      <c r="N269" s="91">
        <f t="shared" ref="N269:BH269" ca="1" si="286">N221</f>
        <v>0</v>
      </c>
      <c r="O269" s="91">
        <f t="shared" ca="1" si="286"/>
        <v>0</v>
      </c>
      <c r="P269" s="91">
        <f t="shared" ca="1" si="286"/>
        <v>0</v>
      </c>
      <c r="Q269" s="91" t="e">
        <f t="shared" ca="1" si="286"/>
        <v>#DIV/0!</v>
      </c>
      <c r="R269" s="91" t="e">
        <f t="shared" ca="1" si="286"/>
        <v>#DIV/0!</v>
      </c>
      <c r="S269" s="91" t="e">
        <f t="shared" ca="1" si="286"/>
        <v>#DIV/0!</v>
      </c>
      <c r="T269" s="91" t="e">
        <f t="shared" ca="1" si="286"/>
        <v>#DIV/0!</v>
      </c>
      <c r="U269" s="91" t="e">
        <f t="shared" ca="1" si="286"/>
        <v>#DIV/0!</v>
      </c>
      <c r="V269" s="91" t="e">
        <f t="shared" ca="1" si="286"/>
        <v>#DIV/0!</v>
      </c>
      <c r="W269" s="91" t="e">
        <f t="shared" ca="1" si="286"/>
        <v>#DIV/0!</v>
      </c>
      <c r="X269" s="91" t="e">
        <f t="shared" ca="1" si="286"/>
        <v>#DIV/0!</v>
      </c>
      <c r="Y269" s="91" t="e">
        <f t="shared" ca="1" si="286"/>
        <v>#DIV/0!</v>
      </c>
      <c r="Z269" s="91" t="e">
        <f t="shared" ca="1" si="286"/>
        <v>#DIV/0!</v>
      </c>
      <c r="AA269" s="91" t="e">
        <f t="shared" ca="1" si="286"/>
        <v>#DIV/0!</v>
      </c>
      <c r="AB269" s="91" t="e">
        <f t="shared" ca="1" si="286"/>
        <v>#DIV/0!</v>
      </c>
      <c r="AC269" s="91" t="e">
        <f t="shared" ca="1" si="286"/>
        <v>#DIV/0!</v>
      </c>
      <c r="AD269" s="91" t="e">
        <f t="shared" ca="1" si="286"/>
        <v>#DIV/0!</v>
      </c>
      <c r="AE269" s="91" t="e">
        <f t="shared" ca="1" si="286"/>
        <v>#DIV/0!</v>
      </c>
      <c r="AF269" s="91" t="e">
        <f t="shared" ca="1" si="286"/>
        <v>#DIV/0!</v>
      </c>
      <c r="AG269" s="91" t="e">
        <f t="shared" ca="1" si="286"/>
        <v>#DIV/0!</v>
      </c>
      <c r="AH269" s="91" t="e">
        <f t="shared" ca="1" si="286"/>
        <v>#DIV/0!</v>
      </c>
      <c r="AI269" s="91" t="e">
        <f t="shared" ca="1" si="286"/>
        <v>#DIV/0!</v>
      </c>
      <c r="AJ269" s="91" t="e">
        <f t="shared" ca="1" si="286"/>
        <v>#DIV/0!</v>
      </c>
      <c r="AK269" s="91" t="e">
        <f t="shared" ca="1" si="286"/>
        <v>#DIV/0!</v>
      </c>
      <c r="AL269" s="91" t="e">
        <f t="shared" ca="1" si="286"/>
        <v>#DIV/0!</v>
      </c>
      <c r="AM269" s="91" t="e">
        <f t="shared" ca="1" si="286"/>
        <v>#DIV/0!</v>
      </c>
      <c r="AN269" s="91" t="e">
        <f t="shared" ca="1" si="286"/>
        <v>#DIV/0!</v>
      </c>
      <c r="AO269" s="91" t="e">
        <f t="shared" ca="1" si="286"/>
        <v>#DIV/0!</v>
      </c>
      <c r="AP269" s="91" t="e">
        <f t="shared" ca="1" si="286"/>
        <v>#DIV/0!</v>
      </c>
      <c r="AQ269" s="91" t="e">
        <f t="shared" ca="1" si="286"/>
        <v>#DIV/0!</v>
      </c>
      <c r="AR269" s="91" t="e">
        <f t="shared" ca="1" si="286"/>
        <v>#DIV/0!</v>
      </c>
      <c r="AS269" s="91" t="e">
        <f t="shared" ca="1" si="286"/>
        <v>#DIV/0!</v>
      </c>
      <c r="AT269" s="91" t="e">
        <f t="shared" ca="1" si="286"/>
        <v>#DIV/0!</v>
      </c>
      <c r="AU269" s="91" t="e">
        <f t="shared" ca="1" si="286"/>
        <v>#DIV/0!</v>
      </c>
      <c r="AV269" s="91" t="e">
        <f t="shared" ca="1" si="286"/>
        <v>#DIV/0!</v>
      </c>
      <c r="AW269" s="91" t="e">
        <f t="shared" ca="1" si="286"/>
        <v>#DIV/0!</v>
      </c>
      <c r="AX269" s="91" t="e">
        <f t="shared" ca="1" si="286"/>
        <v>#DIV/0!</v>
      </c>
      <c r="AY269" s="91" t="e">
        <f t="shared" ca="1" si="286"/>
        <v>#DIV/0!</v>
      </c>
      <c r="AZ269" s="91" t="e">
        <f t="shared" ca="1" si="286"/>
        <v>#DIV/0!</v>
      </c>
      <c r="BA269" s="91" t="e">
        <f t="shared" ca="1" si="286"/>
        <v>#DIV/0!</v>
      </c>
      <c r="BB269" s="91" t="e">
        <f t="shared" ca="1" si="286"/>
        <v>#DIV/0!</v>
      </c>
      <c r="BC269" s="91" t="e">
        <f t="shared" ca="1" si="286"/>
        <v>#DIV/0!</v>
      </c>
      <c r="BD269" s="91" t="e">
        <f t="shared" ca="1" si="286"/>
        <v>#DIV/0!</v>
      </c>
      <c r="BE269" s="91" t="e">
        <f t="shared" ca="1" si="286"/>
        <v>#DIV/0!</v>
      </c>
      <c r="BF269" s="91" t="e">
        <f t="shared" ca="1" si="286"/>
        <v>#DIV/0!</v>
      </c>
      <c r="BG269" s="91" t="e">
        <f t="shared" ca="1" si="286"/>
        <v>#DIV/0!</v>
      </c>
      <c r="BH269" s="91" t="e">
        <f t="shared" ca="1" si="286"/>
        <v>#DIV/0!</v>
      </c>
      <c r="BI269" s="91"/>
      <c r="BJ269" s="91"/>
      <c r="BK269" s="91"/>
      <c r="BL269" s="91"/>
      <c r="BM269" s="91"/>
      <c r="BN269" s="91"/>
      <c r="BO269" s="91"/>
      <c r="BP269" s="91"/>
      <c r="BQ269" s="91"/>
      <c r="BR269" s="91"/>
      <c r="BS269" s="91"/>
      <c r="BT269" s="91"/>
      <c r="BU269" s="91"/>
      <c r="BV269" s="91"/>
      <c r="BW269" s="91"/>
      <c r="BX269" s="91"/>
      <c r="BY269" s="91"/>
      <c r="BZ269" s="91"/>
      <c r="CA269" s="91"/>
      <c r="CB269" s="91"/>
      <c r="CC269" s="91"/>
      <c r="CD269" s="91"/>
      <c r="CE269" s="91"/>
      <c r="CF269" s="91"/>
      <c r="CG269" s="91"/>
      <c r="CH269" s="91"/>
      <c r="CI269" s="91"/>
      <c r="CJ269" s="91"/>
      <c r="CK269" s="91"/>
      <c r="CL269" s="91"/>
      <c r="CM269" s="91"/>
      <c r="CN269" s="91"/>
      <c r="CO269" s="91"/>
      <c r="CP269" s="91"/>
      <c r="CQ269" s="91"/>
      <c r="CR269" s="91"/>
      <c r="CS269" s="91"/>
      <c r="CT269" s="91"/>
      <c r="CU269" s="91"/>
      <c r="CV269" s="91"/>
      <c r="CW269" s="91"/>
      <c r="CX269" s="91"/>
    </row>
    <row r="270" spans="2:103" ht="15.4">
      <c r="E270" s="4" t="s">
        <v>624</v>
      </c>
      <c r="G270" s="4" t="s">
        <v>260</v>
      </c>
      <c r="H270" s="4"/>
      <c r="I270" s="4"/>
      <c r="J270" s="4"/>
      <c r="L270" s="91">
        <f t="shared" ref="L270:M271" si="287">L222</f>
        <v>0</v>
      </c>
      <c r="M270" s="91">
        <f t="shared" si="287"/>
        <v>0</v>
      </c>
      <c r="N270" s="91">
        <f t="shared" ref="N270:BH270" si="288">N222</f>
        <v>0</v>
      </c>
      <c r="O270" s="91">
        <f t="shared" si="288"/>
        <v>0</v>
      </c>
      <c r="P270" s="91">
        <f t="shared" si="288"/>
        <v>0</v>
      </c>
      <c r="Q270" s="91">
        <f t="shared" si="288"/>
        <v>0</v>
      </c>
      <c r="R270" s="91">
        <f t="shared" si="288"/>
        <v>0</v>
      </c>
      <c r="S270" s="91">
        <f t="shared" si="288"/>
        <v>0</v>
      </c>
      <c r="T270" s="91">
        <f t="shared" si="288"/>
        <v>0</v>
      </c>
      <c r="U270" s="91">
        <f t="shared" si="288"/>
        <v>0</v>
      </c>
      <c r="V270" s="91">
        <f t="shared" si="288"/>
        <v>0</v>
      </c>
      <c r="W270" s="91">
        <f t="shared" si="288"/>
        <v>0</v>
      </c>
      <c r="X270" s="91">
        <f t="shared" si="288"/>
        <v>0</v>
      </c>
      <c r="Y270" s="91">
        <f t="shared" si="288"/>
        <v>0</v>
      </c>
      <c r="Z270" s="91">
        <f t="shared" si="288"/>
        <v>0</v>
      </c>
      <c r="AA270" s="91">
        <f t="shared" si="288"/>
        <v>0</v>
      </c>
      <c r="AB270" s="91">
        <f t="shared" si="288"/>
        <v>0</v>
      </c>
      <c r="AC270" s="91">
        <f t="shared" si="288"/>
        <v>0</v>
      </c>
      <c r="AD270" s="91">
        <f t="shared" si="288"/>
        <v>0</v>
      </c>
      <c r="AE270" s="91">
        <f t="shared" si="288"/>
        <v>0</v>
      </c>
      <c r="AF270" s="91">
        <f t="shared" si="288"/>
        <v>0</v>
      </c>
      <c r="AG270" s="91">
        <f t="shared" si="288"/>
        <v>0</v>
      </c>
      <c r="AH270" s="91">
        <f t="shared" si="288"/>
        <v>0</v>
      </c>
      <c r="AI270" s="91">
        <f t="shared" si="288"/>
        <v>0</v>
      </c>
      <c r="AJ270" s="91">
        <f t="shared" si="288"/>
        <v>0</v>
      </c>
      <c r="AK270" s="91">
        <f t="shared" si="288"/>
        <v>0</v>
      </c>
      <c r="AL270" s="91">
        <f t="shared" si="288"/>
        <v>0</v>
      </c>
      <c r="AM270" s="91">
        <f t="shared" si="288"/>
        <v>0</v>
      </c>
      <c r="AN270" s="91">
        <f t="shared" si="288"/>
        <v>0</v>
      </c>
      <c r="AO270" s="91">
        <f t="shared" si="288"/>
        <v>0</v>
      </c>
      <c r="AP270" s="91">
        <f t="shared" si="288"/>
        <v>0</v>
      </c>
      <c r="AQ270" s="91">
        <f t="shared" si="288"/>
        <v>0</v>
      </c>
      <c r="AR270" s="91">
        <f t="shared" si="288"/>
        <v>0</v>
      </c>
      <c r="AS270" s="91">
        <f t="shared" si="288"/>
        <v>0</v>
      </c>
      <c r="AT270" s="91">
        <f t="shared" si="288"/>
        <v>0</v>
      </c>
      <c r="AU270" s="91">
        <f t="shared" si="288"/>
        <v>0</v>
      </c>
      <c r="AV270" s="91">
        <f t="shared" si="288"/>
        <v>0</v>
      </c>
      <c r="AW270" s="91">
        <f t="shared" si="288"/>
        <v>0</v>
      </c>
      <c r="AX270" s="91">
        <f t="shared" si="288"/>
        <v>0</v>
      </c>
      <c r="AY270" s="91">
        <f t="shared" si="288"/>
        <v>0</v>
      </c>
      <c r="AZ270" s="91">
        <f t="shared" si="288"/>
        <v>0</v>
      </c>
      <c r="BA270" s="91">
        <f t="shared" si="288"/>
        <v>0</v>
      </c>
      <c r="BB270" s="91">
        <f t="shared" si="288"/>
        <v>0</v>
      </c>
      <c r="BC270" s="91">
        <f t="shared" si="288"/>
        <v>0</v>
      </c>
      <c r="BD270" s="91">
        <f t="shared" si="288"/>
        <v>0</v>
      </c>
      <c r="BE270" s="91">
        <f t="shared" si="288"/>
        <v>0</v>
      </c>
      <c r="BF270" s="91">
        <f t="shared" si="288"/>
        <v>0</v>
      </c>
      <c r="BG270" s="91">
        <f t="shared" si="288"/>
        <v>0</v>
      </c>
      <c r="BH270" s="91">
        <f t="shared" si="288"/>
        <v>0</v>
      </c>
      <c r="BI270" s="91"/>
      <c r="BJ270" s="91"/>
      <c r="BK270" s="91"/>
      <c r="BL270" s="91"/>
      <c r="BM270" s="91"/>
      <c r="BN270" s="91"/>
      <c r="BO270" s="91"/>
      <c r="BP270" s="91"/>
      <c r="BQ270" s="91"/>
      <c r="BR270" s="91"/>
      <c r="BS270" s="91"/>
      <c r="BT270" s="91"/>
      <c r="BU270" s="91"/>
      <c r="BV270" s="91"/>
      <c r="BW270" s="91"/>
      <c r="BX270" s="91"/>
      <c r="BY270" s="91"/>
      <c r="BZ270" s="91"/>
      <c r="CA270" s="91"/>
      <c r="CB270" s="91"/>
      <c r="CC270" s="91"/>
      <c r="CD270" s="91"/>
      <c r="CE270" s="91"/>
      <c r="CF270" s="91"/>
      <c r="CG270" s="91"/>
      <c r="CH270" s="91"/>
      <c r="CI270" s="91"/>
      <c r="CJ270" s="91"/>
      <c r="CK270" s="91"/>
      <c r="CL270" s="91"/>
      <c r="CM270" s="91"/>
      <c r="CN270" s="91"/>
      <c r="CO270" s="91"/>
      <c r="CP270" s="91"/>
      <c r="CQ270" s="91"/>
      <c r="CR270" s="91"/>
      <c r="CS270" s="91"/>
      <c r="CT270" s="91"/>
      <c r="CU270" s="91"/>
      <c r="CV270" s="91"/>
      <c r="CW270" s="91"/>
      <c r="CX270" s="91"/>
    </row>
    <row r="271" spans="2:103" ht="15.4">
      <c r="E271" s="4" t="s">
        <v>625</v>
      </c>
      <c r="H271" s="4"/>
      <c r="I271" s="4"/>
      <c r="J271" s="4"/>
      <c r="L271" s="91">
        <f t="shared" si="287"/>
        <v>0</v>
      </c>
      <c r="M271" s="91">
        <f t="shared" si="287"/>
        <v>0</v>
      </c>
      <c r="N271" s="91">
        <f t="shared" ref="N271:BH271" si="289">N223</f>
        <v>0</v>
      </c>
      <c r="O271" s="91">
        <f t="shared" si="289"/>
        <v>0</v>
      </c>
      <c r="P271" s="91">
        <f t="shared" si="289"/>
        <v>0</v>
      </c>
      <c r="Q271" s="91">
        <f t="shared" si="289"/>
        <v>0</v>
      </c>
      <c r="R271" s="91">
        <f t="shared" si="289"/>
        <v>0</v>
      </c>
      <c r="S271" s="91">
        <f t="shared" si="289"/>
        <v>0</v>
      </c>
      <c r="T271" s="91">
        <f t="shared" si="289"/>
        <v>0</v>
      </c>
      <c r="U271" s="91">
        <f t="shared" si="289"/>
        <v>0</v>
      </c>
      <c r="V271" s="91">
        <f t="shared" si="289"/>
        <v>0</v>
      </c>
      <c r="W271" s="91">
        <f t="shared" si="289"/>
        <v>0</v>
      </c>
      <c r="X271" s="91">
        <f t="shared" si="289"/>
        <v>0</v>
      </c>
      <c r="Y271" s="91">
        <f t="shared" si="289"/>
        <v>0</v>
      </c>
      <c r="Z271" s="91">
        <f t="shared" si="289"/>
        <v>0</v>
      </c>
      <c r="AA271" s="91">
        <f t="shared" si="289"/>
        <v>0</v>
      </c>
      <c r="AB271" s="91">
        <f t="shared" si="289"/>
        <v>0</v>
      </c>
      <c r="AC271" s="91">
        <f t="shared" si="289"/>
        <v>0</v>
      </c>
      <c r="AD271" s="91">
        <f t="shared" si="289"/>
        <v>0</v>
      </c>
      <c r="AE271" s="91">
        <f t="shared" si="289"/>
        <v>0</v>
      </c>
      <c r="AF271" s="91">
        <f t="shared" si="289"/>
        <v>0</v>
      </c>
      <c r="AG271" s="91">
        <f t="shared" si="289"/>
        <v>0</v>
      </c>
      <c r="AH271" s="91">
        <f t="shared" si="289"/>
        <v>0</v>
      </c>
      <c r="AI271" s="91">
        <f t="shared" si="289"/>
        <v>0</v>
      </c>
      <c r="AJ271" s="91">
        <f t="shared" si="289"/>
        <v>0</v>
      </c>
      <c r="AK271" s="91">
        <f t="shared" si="289"/>
        <v>0</v>
      </c>
      <c r="AL271" s="91">
        <f t="shared" si="289"/>
        <v>0</v>
      </c>
      <c r="AM271" s="91">
        <f t="shared" si="289"/>
        <v>0</v>
      </c>
      <c r="AN271" s="91">
        <f t="shared" si="289"/>
        <v>0</v>
      </c>
      <c r="AO271" s="91">
        <f t="shared" si="289"/>
        <v>0</v>
      </c>
      <c r="AP271" s="91">
        <f t="shared" si="289"/>
        <v>0</v>
      </c>
      <c r="AQ271" s="91">
        <f t="shared" si="289"/>
        <v>0</v>
      </c>
      <c r="AR271" s="91">
        <f t="shared" si="289"/>
        <v>0</v>
      </c>
      <c r="AS271" s="91">
        <f t="shared" si="289"/>
        <v>0</v>
      </c>
      <c r="AT271" s="91">
        <f t="shared" si="289"/>
        <v>0</v>
      </c>
      <c r="AU271" s="91">
        <f t="shared" si="289"/>
        <v>0</v>
      </c>
      <c r="AV271" s="91">
        <f t="shared" si="289"/>
        <v>0</v>
      </c>
      <c r="AW271" s="91">
        <f t="shared" si="289"/>
        <v>0</v>
      </c>
      <c r="AX271" s="91">
        <f t="shared" si="289"/>
        <v>0</v>
      </c>
      <c r="AY271" s="91">
        <f t="shared" si="289"/>
        <v>0</v>
      </c>
      <c r="AZ271" s="91">
        <f t="shared" si="289"/>
        <v>0</v>
      </c>
      <c r="BA271" s="91">
        <f t="shared" si="289"/>
        <v>0</v>
      </c>
      <c r="BB271" s="91">
        <f t="shared" si="289"/>
        <v>0</v>
      </c>
      <c r="BC271" s="91">
        <f t="shared" si="289"/>
        <v>0</v>
      </c>
      <c r="BD271" s="91">
        <f t="shared" si="289"/>
        <v>0</v>
      </c>
      <c r="BE271" s="91">
        <f t="shared" si="289"/>
        <v>0</v>
      </c>
      <c r="BF271" s="91">
        <f t="shared" si="289"/>
        <v>0</v>
      </c>
      <c r="BG271" s="91">
        <f t="shared" si="289"/>
        <v>0</v>
      </c>
      <c r="BH271" s="91">
        <f t="shared" si="289"/>
        <v>0</v>
      </c>
      <c r="BI271" s="91"/>
      <c r="BJ271" s="91"/>
      <c r="BK271" s="91"/>
      <c r="BL271" s="91"/>
      <c r="BM271" s="91"/>
      <c r="BN271" s="91"/>
      <c r="BO271" s="91"/>
      <c r="BP271" s="91"/>
      <c r="BQ271" s="91"/>
      <c r="BR271" s="91"/>
      <c r="BS271" s="91"/>
      <c r="BT271" s="91"/>
      <c r="BU271" s="91"/>
      <c r="BV271" s="91"/>
      <c r="BW271" s="91"/>
      <c r="BX271" s="91"/>
      <c r="BY271" s="91"/>
      <c r="BZ271" s="91"/>
      <c r="CA271" s="91"/>
      <c r="CB271" s="91"/>
      <c r="CC271" s="91"/>
      <c r="CD271" s="91"/>
      <c r="CE271" s="91"/>
      <c r="CF271" s="91"/>
      <c r="CG271" s="91"/>
      <c r="CH271" s="91"/>
      <c r="CI271" s="91"/>
      <c r="CJ271" s="91"/>
      <c r="CK271" s="91"/>
      <c r="CL271" s="91"/>
      <c r="CM271" s="91"/>
      <c r="CN271" s="91"/>
      <c r="CO271" s="91"/>
      <c r="CP271" s="91"/>
      <c r="CQ271" s="91"/>
      <c r="CR271" s="91"/>
      <c r="CS271" s="91"/>
      <c r="CT271" s="91"/>
      <c r="CU271" s="91"/>
      <c r="CV271" s="91"/>
      <c r="CW271" s="91"/>
      <c r="CX271" s="91"/>
    </row>
    <row r="272" spans="2:103" ht="15.4">
      <c r="E272" s="4" t="s">
        <v>626</v>
      </c>
      <c r="G272" s="4" t="s">
        <v>260</v>
      </c>
      <c r="H272" s="4"/>
      <c r="I272" s="4"/>
      <c r="J272" s="4"/>
      <c r="L272" s="91">
        <f t="shared" ref="L272:M272" si="290">L224</f>
        <v>0</v>
      </c>
      <c r="M272" s="91">
        <f t="shared" si="290"/>
        <v>0</v>
      </c>
      <c r="N272" s="91">
        <f t="shared" ref="N272:BH272" si="291">N224</f>
        <v>0</v>
      </c>
      <c r="O272" s="91">
        <f t="shared" si="291"/>
        <v>0</v>
      </c>
      <c r="P272" s="91">
        <f t="shared" si="291"/>
        <v>0</v>
      </c>
      <c r="Q272" s="91">
        <f t="shared" si="291"/>
        <v>0</v>
      </c>
      <c r="R272" s="91">
        <f t="shared" si="291"/>
        <v>0</v>
      </c>
      <c r="S272" s="91">
        <f t="shared" si="291"/>
        <v>0</v>
      </c>
      <c r="T272" s="91">
        <f t="shared" si="291"/>
        <v>0</v>
      </c>
      <c r="U272" s="91">
        <f t="shared" si="291"/>
        <v>0</v>
      </c>
      <c r="V272" s="91">
        <f t="shared" si="291"/>
        <v>0</v>
      </c>
      <c r="W272" s="91">
        <f t="shared" si="291"/>
        <v>0</v>
      </c>
      <c r="X272" s="91">
        <f t="shared" si="291"/>
        <v>0</v>
      </c>
      <c r="Y272" s="91">
        <f t="shared" si="291"/>
        <v>0</v>
      </c>
      <c r="Z272" s="91">
        <f t="shared" si="291"/>
        <v>0</v>
      </c>
      <c r="AA272" s="91">
        <f t="shared" si="291"/>
        <v>0</v>
      </c>
      <c r="AB272" s="91">
        <f t="shared" si="291"/>
        <v>0</v>
      </c>
      <c r="AC272" s="91">
        <f t="shared" si="291"/>
        <v>0</v>
      </c>
      <c r="AD272" s="91">
        <f t="shared" si="291"/>
        <v>0</v>
      </c>
      <c r="AE272" s="91">
        <f t="shared" si="291"/>
        <v>0</v>
      </c>
      <c r="AF272" s="91">
        <f t="shared" si="291"/>
        <v>0</v>
      </c>
      <c r="AG272" s="91">
        <f t="shared" si="291"/>
        <v>0</v>
      </c>
      <c r="AH272" s="91">
        <f t="shared" si="291"/>
        <v>0</v>
      </c>
      <c r="AI272" s="91">
        <f t="shared" si="291"/>
        <v>0</v>
      </c>
      <c r="AJ272" s="91">
        <f t="shared" si="291"/>
        <v>0</v>
      </c>
      <c r="AK272" s="91">
        <f t="shared" si="291"/>
        <v>0</v>
      </c>
      <c r="AL272" s="91">
        <f t="shared" si="291"/>
        <v>0</v>
      </c>
      <c r="AM272" s="91">
        <f t="shared" si="291"/>
        <v>0</v>
      </c>
      <c r="AN272" s="91">
        <f t="shared" si="291"/>
        <v>0</v>
      </c>
      <c r="AO272" s="91">
        <f t="shared" si="291"/>
        <v>0</v>
      </c>
      <c r="AP272" s="91">
        <f t="shared" si="291"/>
        <v>0</v>
      </c>
      <c r="AQ272" s="91">
        <f t="shared" si="291"/>
        <v>0</v>
      </c>
      <c r="AR272" s="91">
        <f t="shared" si="291"/>
        <v>0</v>
      </c>
      <c r="AS272" s="91">
        <f t="shared" si="291"/>
        <v>0</v>
      </c>
      <c r="AT272" s="91">
        <f t="shared" si="291"/>
        <v>0</v>
      </c>
      <c r="AU272" s="91">
        <f t="shared" si="291"/>
        <v>0</v>
      </c>
      <c r="AV272" s="91">
        <f t="shared" si="291"/>
        <v>0</v>
      </c>
      <c r="AW272" s="91">
        <f t="shared" si="291"/>
        <v>0</v>
      </c>
      <c r="AX272" s="91">
        <f t="shared" si="291"/>
        <v>0</v>
      </c>
      <c r="AY272" s="91">
        <f t="shared" si="291"/>
        <v>0</v>
      </c>
      <c r="AZ272" s="91">
        <f t="shared" si="291"/>
        <v>0</v>
      </c>
      <c r="BA272" s="91">
        <f t="shared" si="291"/>
        <v>0</v>
      </c>
      <c r="BB272" s="91">
        <f t="shared" si="291"/>
        <v>0</v>
      </c>
      <c r="BC272" s="91">
        <f t="shared" si="291"/>
        <v>0</v>
      </c>
      <c r="BD272" s="91">
        <f t="shared" si="291"/>
        <v>0</v>
      </c>
      <c r="BE272" s="91">
        <f t="shared" si="291"/>
        <v>0</v>
      </c>
      <c r="BF272" s="91">
        <f t="shared" si="291"/>
        <v>0</v>
      </c>
      <c r="BG272" s="91">
        <f t="shared" si="291"/>
        <v>0</v>
      </c>
      <c r="BH272" s="91">
        <f t="shared" si="291"/>
        <v>0</v>
      </c>
      <c r="BI272" s="91"/>
      <c r="BJ272" s="91"/>
      <c r="BK272" s="91"/>
      <c r="BL272" s="91"/>
      <c r="BM272" s="91"/>
      <c r="BN272" s="91"/>
      <c r="BO272" s="91"/>
      <c r="BP272" s="91"/>
      <c r="BQ272" s="91"/>
      <c r="BR272" s="91"/>
      <c r="BS272" s="91"/>
      <c r="BT272" s="91"/>
      <c r="BU272" s="91"/>
      <c r="BV272" s="91"/>
      <c r="BW272" s="91"/>
      <c r="BX272" s="91"/>
      <c r="BY272" s="91"/>
      <c r="BZ272" s="91"/>
      <c r="CA272" s="91"/>
      <c r="CB272" s="91"/>
      <c r="CC272" s="91"/>
      <c r="CD272" s="91"/>
      <c r="CE272" s="91"/>
      <c r="CF272" s="91"/>
      <c r="CG272" s="91"/>
      <c r="CH272" s="91"/>
      <c r="CI272" s="91"/>
      <c r="CJ272" s="91"/>
      <c r="CK272" s="91"/>
      <c r="CL272" s="91"/>
      <c r="CM272" s="91"/>
      <c r="CN272" s="91"/>
      <c r="CO272" s="91"/>
      <c r="CP272" s="91"/>
      <c r="CQ272" s="91"/>
      <c r="CR272" s="91"/>
      <c r="CS272" s="91"/>
      <c r="CT272" s="91"/>
      <c r="CU272" s="91"/>
      <c r="CV272" s="91"/>
      <c r="CW272" s="91"/>
      <c r="CX272" s="91"/>
    </row>
    <row r="273" spans="2:103" ht="15.4">
      <c r="E273" s="89" t="s">
        <v>654</v>
      </c>
      <c r="F273" s="89"/>
      <c r="G273" s="89" t="s">
        <v>260</v>
      </c>
      <c r="H273" s="4"/>
      <c r="I273" s="4"/>
      <c r="J273" s="4"/>
      <c r="L273" s="115">
        <f t="shared" ref="L273:M273" ca="1" si="292">SUM(L267:L272)</f>
        <v>0</v>
      </c>
      <c r="M273" s="115">
        <f t="shared" ca="1" si="292"/>
        <v>0</v>
      </c>
      <c r="N273" s="115">
        <f t="shared" ref="N273:BH273" ca="1" si="293">SUM(N267:N272)</f>
        <v>0</v>
      </c>
      <c r="O273" s="115">
        <f t="shared" ca="1" si="293"/>
        <v>0</v>
      </c>
      <c r="P273" s="115">
        <f t="shared" ca="1" si="293"/>
        <v>0</v>
      </c>
      <c r="Q273" s="115" t="e">
        <f t="shared" ca="1" si="293"/>
        <v>#DIV/0!</v>
      </c>
      <c r="R273" s="115" t="e">
        <f t="shared" ca="1" si="293"/>
        <v>#DIV/0!</v>
      </c>
      <c r="S273" s="115" t="e">
        <f t="shared" ca="1" si="293"/>
        <v>#DIV/0!</v>
      </c>
      <c r="T273" s="115" t="e">
        <f t="shared" ca="1" si="293"/>
        <v>#DIV/0!</v>
      </c>
      <c r="U273" s="115" t="e">
        <f t="shared" ca="1" si="293"/>
        <v>#DIV/0!</v>
      </c>
      <c r="V273" s="115" t="e">
        <f t="shared" ca="1" si="293"/>
        <v>#DIV/0!</v>
      </c>
      <c r="W273" s="115" t="e">
        <f t="shared" ca="1" si="293"/>
        <v>#DIV/0!</v>
      </c>
      <c r="X273" s="115" t="e">
        <f t="shared" ca="1" si="293"/>
        <v>#DIV/0!</v>
      </c>
      <c r="Y273" s="115" t="e">
        <f t="shared" ca="1" si="293"/>
        <v>#DIV/0!</v>
      </c>
      <c r="Z273" s="115" t="e">
        <f t="shared" ca="1" si="293"/>
        <v>#DIV/0!</v>
      </c>
      <c r="AA273" s="115" t="e">
        <f t="shared" ca="1" si="293"/>
        <v>#DIV/0!</v>
      </c>
      <c r="AB273" s="115" t="e">
        <f t="shared" ca="1" si="293"/>
        <v>#DIV/0!</v>
      </c>
      <c r="AC273" s="115" t="e">
        <f t="shared" ca="1" si="293"/>
        <v>#DIV/0!</v>
      </c>
      <c r="AD273" s="115" t="e">
        <f t="shared" ca="1" si="293"/>
        <v>#DIV/0!</v>
      </c>
      <c r="AE273" s="115" t="e">
        <f t="shared" ca="1" si="293"/>
        <v>#DIV/0!</v>
      </c>
      <c r="AF273" s="115" t="e">
        <f t="shared" ca="1" si="293"/>
        <v>#DIV/0!</v>
      </c>
      <c r="AG273" s="115" t="e">
        <f t="shared" ca="1" si="293"/>
        <v>#DIV/0!</v>
      </c>
      <c r="AH273" s="115" t="e">
        <f t="shared" ca="1" si="293"/>
        <v>#DIV/0!</v>
      </c>
      <c r="AI273" s="115" t="e">
        <f t="shared" ca="1" si="293"/>
        <v>#DIV/0!</v>
      </c>
      <c r="AJ273" s="115" t="e">
        <f t="shared" ca="1" si="293"/>
        <v>#DIV/0!</v>
      </c>
      <c r="AK273" s="115" t="e">
        <f t="shared" ca="1" si="293"/>
        <v>#DIV/0!</v>
      </c>
      <c r="AL273" s="115" t="e">
        <f t="shared" ca="1" si="293"/>
        <v>#DIV/0!</v>
      </c>
      <c r="AM273" s="115" t="e">
        <f t="shared" ca="1" si="293"/>
        <v>#DIV/0!</v>
      </c>
      <c r="AN273" s="115" t="e">
        <f t="shared" ca="1" si="293"/>
        <v>#DIV/0!</v>
      </c>
      <c r="AO273" s="115" t="e">
        <f t="shared" ca="1" si="293"/>
        <v>#DIV/0!</v>
      </c>
      <c r="AP273" s="115" t="e">
        <f t="shared" ca="1" si="293"/>
        <v>#DIV/0!</v>
      </c>
      <c r="AQ273" s="115" t="e">
        <f t="shared" ca="1" si="293"/>
        <v>#DIV/0!</v>
      </c>
      <c r="AR273" s="115" t="e">
        <f t="shared" ca="1" si="293"/>
        <v>#DIV/0!</v>
      </c>
      <c r="AS273" s="115" t="e">
        <f t="shared" ca="1" si="293"/>
        <v>#DIV/0!</v>
      </c>
      <c r="AT273" s="115" t="e">
        <f t="shared" ca="1" si="293"/>
        <v>#DIV/0!</v>
      </c>
      <c r="AU273" s="115" t="e">
        <f t="shared" ca="1" si="293"/>
        <v>#DIV/0!</v>
      </c>
      <c r="AV273" s="115" t="e">
        <f t="shared" ca="1" si="293"/>
        <v>#DIV/0!</v>
      </c>
      <c r="AW273" s="115" t="e">
        <f t="shared" ca="1" si="293"/>
        <v>#DIV/0!</v>
      </c>
      <c r="AX273" s="115" t="e">
        <f t="shared" ca="1" si="293"/>
        <v>#DIV/0!</v>
      </c>
      <c r="AY273" s="115" t="e">
        <f t="shared" ca="1" si="293"/>
        <v>#DIV/0!</v>
      </c>
      <c r="AZ273" s="115" t="e">
        <f t="shared" ca="1" si="293"/>
        <v>#DIV/0!</v>
      </c>
      <c r="BA273" s="115" t="e">
        <f t="shared" ca="1" si="293"/>
        <v>#DIV/0!</v>
      </c>
      <c r="BB273" s="115" t="e">
        <f t="shared" ca="1" si="293"/>
        <v>#DIV/0!</v>
      </c>
      <c r="BC273" s="115" t="e">
        <f t="shared" ca="1" si="293"/>
        <v>#DIV/0!</v>
      </c>
      <c r="BD273" s="115" t="e">
        <f t="shared" ca="1" si="293"/>
        <v>#DIV/0!</v>
      </c>
      <c r="BE273" s="115" t="e">
        <f t="shared" ca="1" si="293"/>
        <v>#DIV/0!</v>
      </c>
      <c r="BF273" s="115" t="e">
        <f t="shared" ca="1" si="293"/>
        <v>#DIV/0!</v>
      </c>
      <c r="BG273" s="115" t="e">
        <f t="shared" ca="1" si="293"/>
        <v>#DIV/0!</v>
      </c>
      <c r="BH273" s="115" t="e">
        <f t="shared" ca="1" si="293"/>
        <v>#DIV/0!</v>
      </c>
      <c r="BI273" s="115"/>
      <c r="BJ273" s="115"/>
      <c r="BK273" s="115"/>
      <c r="BL273" s="175"/>
      <c r="BM273" s="175"/>
      <c r="BN273" s="175"/>
      <c r="BO273" s="175"/>
      <c r="BP273" s="175"/>
      <c r="BQ273" s="175"/>
      <c r="BR273" s="175"/>
      <c r="BS273" s="175"/>
      <c r="BT273" s="175"/>
      <c r="BU273" s="175"/>
      <c r="BV273" s="175"/>
      <c r="BW273" s="175"/>
      <c r="BX273" s="175"/>
      <c r="BY273" s="175"/>
      <c r="BZ273" s="175"/>
      <c r="CA273" s="175"/>
      <c r="CB273" s="175"/>
      <c r="CC273" s="175"/>
      <c r="CD273" s="175"/>
      <c r="CE273" s="175"/>
      <c r="CF273" s="175"/>
      <c r="CG273" s="175"/>
      <c r="CH273" s="175"/>
      <c r="CI273" s="175"/>
      <c r="CJ273" s="175"/>
      <c r="CK273" s="175"/>
      <c r="CL273" s="175"/>
      <c r="CM273" s="175"/>
      <c r="CN273" s="175"/>
      <c r="CO273" s="175"/>
      <c r="CP273" s="175"/>
      <c r="CQ273" s="175"/>
      <c r="CR273" s="175"/>
      <c r="CS273" s="175"/>
      <c r="CT273" s="175"/>
      <c r="CU273" s="175"/>
      <c r="CV273" s="175"/>
      <c r="CW273" s="91"/>
      <c r="CX273" s="91"/>
    </row>
    <row r="274" spans="2:103" ht="15.4">
      <c r="H274" s="4"/>
      <c r="I274" s="4"/>
      <c r="J274" s="4"/>
    </row>
    <row r="275" spans="2:103" ht="15.4">
      <c r="B275" s="24"/>
      <c r="C275" s="73">
        <f>MAX($B$5:C274)+0.1</f>
        <v>7.1999999999999993</v>
      </c>
      <c r="D275" s="37" t="s">
        <v>655</v>
      </c>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7"/>
      <c r="AS275" s="37"/>
      <c r="AT275" s="37"/>
      <c r="AU275" s="37"/>
      <c r="AV275" s="37"/>
      <c r="AW275" s="37"/>
      <c r="AX275" s="37"/>
      <c r="AY275" s="37"/>
      <c r="AZ275" s="37"/>
      <c r="BA275" s="37"/>
      <c r="BB275" s="37"/>
      <c r="BC275" s="37"/>
      <c r="BD275" s="37"/>
      <c r="BE275" s="37"/>
      <c r="BF275" s="37"/>
      <c r="BG275" s="37"/>
      <c r="BH275" s="37"/>
      <c r="BI275" s="37"/>
      <c r="BJ275" s="37"/>
      <c r="BK275" s="37"/>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c r="CH275" s="24"/>
      <c r="CI275" s="24"/>
      <c r="CJ275" s="24"/>
      <c r="CK275" s="24"/>
      <c r="CL275" s="24"/>
      <c r="CM275" s="24"/>
      <c r="CN275" s="24"/>
      <c r="CO275" s="24"/>
      <c r="CP275" s="24"/>
      <c r="CQ275" s="24"/>
      <c r="CR275" s="24"/>
      <c r="CS275" s="24"/>
      <c r="CT275" s="24"/>
      <c r="CU275" s="24"/>
      <c r="CV275" s="24"/>
      <c r="CW275" s="24"/>
      <c r="CX275" s="24"/>
      <c r="CY275" s="25"/>
    </row>
    <row r="276" spans="2:103" ht="15.4">
      <c r="H276" s="4"/>
      <c r="I276" s="4"/>
      <c r="J276" s="4"/>
    </row>
    <row r="277" spans="2:103" ht="15.4">
      <c r="E277" s="4" t="s">
        <v>656</v>
      </c>
      <c r="H277" s="4"/>
      <c r="I277" s="4"/>
      <c r="J277" s="4"/>
      <c r="L277" s="91">
        <f ca="1">L273</f>
        <v>0</v>
      </c>
      <c r="M277" s="91">
        <f t="shared" ref="M277" ca="1" si="294">M273</f>
        <v>0</v>
      </c>
      <c r="N277" s="91">
        <f t="shared" ref="N277:BH277" ca="1" si="295">N273</f>
        <v>0</v>
      </c>
      <c r="O277" s="91">
        <f t="shared" ca="1" si="295"/>
        <v>0</v>
      </c>
      <c r="P277" s="91">
        <f t="shared" ca="1" si="295"/>
        <v>0</v>
      </c>
      <c r="Q277" s="91" t="e">
        <f t="shared" ca="1" si="295"/>
        <v>#DIV/0!</v>
      </c>
      <c r="R277" s="91" t="e">
        <f t="shared" ca="1" si="295"/>
        <v>#DIV/0!</v>
      </c>
      <c r="S277" s="91" t="e">
        <f t="shared" ca="1" si="295"/>
        <v>#DIV/0!</v>
      </c>
      <c r="T277" s="91" t="e">
        <f t="shared" ca="1" si="295"/>
        <v>#DIV/0!</v>
      </c>
      <c r="U277" s="91" t="e">
        <f t="shared" ca="1" si="295"/>
        <v>#DIV/0!</v>
      </c>
      <c r="V277" s="91" t="e">
        <f t="shared" ca="1" si="295"/>
        <v>#DIV/0!</v>
      </c>
      <c r="W277" s="91" t="e">
        <f t="shared" ca="1" si="295"/>
        <v>#DIV/0!</v>
      </c>
      <c r="X277" s="91" t="e">
        <f t="shared" ca="1" si="295"/>
        <v>#DIV/0!</v>
      </c>
      <c r="Y277" s="91" t="e">
        <f t="shared" ca="1" si="295"/>
        <v>#DIV/0!</v>
      </c>
      <c r="Z277" s="91" t="e">
        <f t="shared" ca="1" si="295"/>
        <v>#DIV/0!</v>
      </c>
      <c r="AA277" s="91" t="e">
        <f t="shared" ca="1" si="295"/>
        <v>#DIV/0!</v>
      </c>
      <c r="AB277" s="91" t="e">
        <f t="shared" ca="1" si="295"/>
        <v>#DIV/0!</v>
      </c>
      <c r="AC277" s="91" t="e">
        <f t="shared" ca="1" si="295"/>
        <v>#DIV/0!</v>
      </c>
      <c r="AD277" s="91" t="e">
        <f t="shared" ca="1" si="295"/>
        <v>#DIV/0!</v>
      </c>
      <c r="AE277" s="91" t="e">
        <f t="shared" ca="1" si="295"/>
        <v>#DIV/0!</v>
      </c>
      <c r="AF277" s="91" t="e">
        <f t="shared" ca="1" si="295"/>
        <v>#DIV/0!</v>
      </c>
      <c r="AG277" s="91" t="e">
        <f t="shared" ca="1" si="295"/>
        <v>#DIV/0!</v>
      </c>
      <c r="AH277" s="91" t="e">
        <f t="shared" ca="1" si="295"/>
        <v>#DIV/0!</v>
      </c>
      <c r="AI277" s="91" t="e">
        <f t="shared" ca="1" si="295"/>
        <v>#DIV/0!</v>
      </c>
      <c r="AJ277" s="91" t="e">
        <f t="shared" ca="1" si="295"/>
        <v>#DIV/0!</v>
      </c>
      <c r="AK277" s="91" t="e">
        <f t="shared" ca="1" si="295"/>
        <v>#DIV/0!</v>
      </c>
      <c r="AL277" s="91" t="e">
        <f t="shared" ca="1" si="295"/>
        <v>#DIV/0!</v>
      </c>
      <c r="AM277" s="91" t="e">
        <f t="shared" ca="1" si="295"/>
        <v>#DIV/0!</v>
      </c>
      <c r="AN277" s="91" t="e">
        <f t="shared" ca="1" si="295"/>
        <v>#DIV/0!</v>
      </c>
      <c r="AO277" s="91" t="e">
        <f t="shared" ca="1" si="295"/>
        <v>#DIV/0!</v>
      </c>
      <c r="AP277" s="91" t="e">
        <f t="shared" ca="1" si="295"/>
        <v>#DIV/0!</v>
      </c>
      <c r="AQ277" s="91" t="e">
        <f t="shared" ca="1" si="295"/>
        <v>#DIV/0!</v>
      </c>
      <c r="AR277" s="91" t="e">
        <f t="shared" ca="1" si="295"/>
        <v>#DIV/0!</v>
      </c>
      <c r="AS277" s="91" t="e">
        <f t="shared" ca="1" si="295"/>
        <v>#DIV/0!</v>
      </c>
      <c r="AT277" s="91" t="e">
        <f t="shared" ca="1" si="295"/>
        <v>#DIV/0!</v>
      </c>
      <c r="AU277" s="91" t="e">
        <f t="shared" ca="1" si="295"/>
        <v>#DIV/0!</v>
      </c>
      <c r="AV277" s="91" t="e">
        <f t="shared" ca="1" si="295"/>
        <v>#DIV/0!</v>
      </c>
      <c r="AW277" s="91" t="e">
        <f t="shared" ca="1" si="295"/>
        <v>#DIV/0!</v>
      </c>
      <c r="AX277" s="91" t="e">
        <f t="shared" ca="1" si="295"/>
        <v>#DIV/0!</v>
      </c>
      <c r="AY277" s="91" t="e">
        <f t="shared" ca="1" si="295"/>
        <v>#DIV/0!</v>
      </c>
      <c r="AZ277" s="91" t="e">
        <f t="shared" ca="1" si="295"/>
        <v>#DIV/0!</v>
      </c>
      <c r="BA277" s="91" t="e">
        <f t="shared" ca="1" si="295"/>
        <v>#DIV/0!</v>
      </c>
      <c r="BB277" s="91" t="e">
        <f t="shared" ca="1" si="295"/>
        <v>#DIV/0!</v>
      </c>
      <c r="BC277" s="91" t="e">
        <f t="shared" ca="1" si="295"/>
        <v>#DIV/0!</v>
      </c>
      <c r="BD277" s="91" t="e">
        <f t="shared" ca="1" si="295"/>
        <v>#DIV/0!</v>
      </c>
      <c r="BE277" s="91" t="e">
        <f t="shared" ca="1" si="295"/>
        <v>#DIV/0!</v>
      </c>
      <c r="BF277" s="91" t="e">
        <f t="shared" ca="1" si="295"/>
        <v>#DIV/0!</v>
      </c>
      <c r="BG277" s="91" t="e">
        <f t="shared" ca="1" si="295"/>
        <v>#DIV/0!</v>
      </c>
      <c r="BH277" s="91" t="e">
        <f t="shared" ca="1" si="295"/>
        <v>#DIV/0!</v>
      </c>
    </row>
    <row r="278" spans="2:103" ht="15.4">
      <c r="H278" s="4"/>
      <c r="I278" s="4"/>
      <c r="J278" s="4"/>
    </row>
    <row r="279" spans="2:103" ht="15.4">
      <c r="C279" s="88"/>
      <c r="D279" s="6"/>
      <c r="E279" s="4" t="s">
        <v>637</v>
      </c>
      <c r="F279" s="6"/>
      <c r="G279" s="4" t="s">
        <v>260</v>
      </c>
      <c r="H279" s="237">
        <v>5</v>
      </c>
      <c r="I279" s="6" t="s">
        <v>638</v>
      </c>
      <c r="K279" s="6"/>
      <c r="L279" s="105">
        <f ca="1">MIN(MAX(L277,0),$H$279)</f>
        <v>0</v>
      </c>
      <c r="M279" s="105">
        <f t="shared" ref="M279" ca="1" si="296">MIN(MAX(M277,0),$H$279)</f>
        <v>0</v>
      </c>
      <c r="N279" s="105">
        <f t="shared" ref="N279:BH279" ca="1" si="297">MIN(MAX(N277,0),$H$279)</f>
        <v>0</v>
      </c>
      <c r="O279" s="105">
        <f t="shared" ca="1" si="297"/>
        <v>0</v>
      </c>
      <c r="P279" s="105">
        <f t="shared" ca="1" si="297"/>
        <v>0</v>
      </c>
      <c r="Q279" s="105" t="e">
        <f t="shared" ca="1" si="297"/>
        <v>#DIV/0!</v>
      </c>
      <c r="R279" s="105" t="e">
        <f t="shared" ca="1" si="297"/>
        <v>#DIV/0!</v>
      </c>
      <c r="S279" s="105" t="e">
        <f t="shared" ca="1" si="297"/>
        <v>#DIV/0!</v>
      </c>
      <c r="T279" s="105" t="e">
        <f t="shared" ca="1" si="297"/>
        <v>#DIV/0!</v>
      </c>
      <c r="U279" s="105" t="e">
        <f t="shared" ca="1" si="297"/>
        <v>#DIV/0!</v>
      </c>
      <c r="V279" s="105" t="e">
        <f t="shared" ca="1" si="297"/>
        <v>#DIV/0!</v>
      </c>
      <c r="W279" s="105" t="e">
        <f t="shared" ca="1" si="297"/>
        <v>#DIV/0!</v>
      </c>
      <c r="X279" s="105" t="e">
        <f t="shared" ca="1" si="297"/>
        <v>#DIV/0!</v>
      </c>
      <c r="Y279" s="105" t="e">
        <f t="shared" ca="1" si="297"/>
        <v>#DIV/0!</v>
      </c>
      <c r="Z279" s="105" t="e">
        <f t="shared" ca="1" si="297"/>
        <v>#DIV/0!</v>
      </c>
      <c r="AA279" s="105" t="e">
        <f t="shared" ca="1" si="297"/>
        <v>#DIV/0!</v>
      </c>
      <c r="AB279" s="105" t="e">
        <f t="shared" ca="1" si="297"/>
        <v>#DIV/0!</v>
      </c>
      <c r="AC279" s="105" t="e">
        <f t="shared" ca="1" si="297"/>
        <v>#DIV/0!</v>
      </c>
      <c r="AD279" s="105" t="e">
        <f t="shared" ca="1" si="297"/>
        <v>#DIV/0!</v>
      </c>
      <c r="AE279" s="105" t="e">
        <f t="shared" ca="1" si="297"/>
        <v>#DIV/0!</v>
      </c>
      <c r="AF279" s="105" t="e">
        <f t="shared" ca="1" si="297"/>
        <v>#DIV/0!</v>
      </c>
      <c r="AG279" s="105" t="e">
        <f t="shared" ca="1" si="297"/>
        <v>#DIV/0!</v>
      </c>
      <c r="AH279" s="105" t="e">
        <f t="shared" ca="1" si="297"/>
        <v>#DIV/0!</v>
      </c>
      <c r="AI279" s="105" t="e">
        <f t="shared" ca="1" si="297"/>
        <v>#DIV/0!</v>
      </c>
      <c r="AJ279" s="105" t="e">
        <f t="shared" ca="1" si="297"/>
        <v>#DIV/0!</v>
      </c>
      <c r="AK279" s="105" t="e">
        <f t="shared" ca="1" si="297"/>
        <v>#DIV/0!</v>
      </c>
      <c r="AL279" s="105" t="e">
        <f t="shared" ca="1" si="297"/>
        <v>#DIV/0!</v>
      </c>
      <c r="AM279" s="105" t="e">
        <f t="shared" ca="1" si="297"/>
        <v>#DIV/0!</v>
      </c>
      <c r="AN279" s="105" t="e">
        <f t="shared" ca="1" si="297"/>
        <v>#DIV/0!</v>
      </c>
      <c r="AO279" s="105" t="e">
        <f t="shared" ca="1" si="297"/>
        <v>#DIV/0!</v>
      </c>
      <c r="AP279" s="105" t="e">
        <f t="shared" ca="1" si="297"/>
        <v>#DIV/0!</v>
      </c>
      <c r="AQ279" s="105" t="e">
        <f t="shared" ca="1" si="297"/>
        <v>#DIV/0!</v>
      </c>
      <c r="AR279" s="105" t="e">
        <f t="shared" ca="1" si="297"/>
        <v>#DIV/0!</v>
      </c>
      <c r="AS279" s="105" t="e">
        <f t="shared" ca="1" si="297"/>
        <v>#DIV/0!</v>
      </c>
      <c r="AT279" s="105" t="e">
        <f t="shared" ca="1" si="297"/>
        <v>#DIV/0!</v>
      </c>
      <c r="AU279" s="105" t="e">
        <f t="shared" ca="1" si="297"/>
        <v>#DIV/0!</v>
      </c>
      <c r="AV279" s="105" t="e">
        <f t="shared" ca="1" si="297"/>
        <v>#DIV/0!</v>
      </c>
      <c r="AW279" s="105" t="e">
        <f t="shared" ca="1" si="297"/>
        <v>#DIV/0!</v>
      </c>
      <c r="AX279" s="105" t="e">
        <f t="shared" ca="1" si="297"/>
        <v>#DIV/0!</v>
      </c>
      <c r="AY279" s="105" t="e">
        <f t="shared" ca="1" si="297"/>
        <v>#DIV/0!</v>
      </c>
      <c r="AZ279" s="105" t="e">
        <f t="shared" ca="1" si="297"/>
        <v>#DIV/0!</v>
      </c>
      <c r="BA279" s="105" t="e">
        <f t="shared" ca="1" si="297"/>
        <v>#DIV/0!</v>
      </c>
      <c r="BB279" s="105" t="e">
        <f t="shared" ca="1" si="297"/>
        <v>#DIV/0!</v>
      </c>
      <c r="BC279" s="105" t="e">
        <f t="shared" ca="1" si="297"/>
        <v>#DIV/0!</v>
      </c>
      <c r="BD279" s="105" t="e">
        <f t="shared" ca="1" si="297"/>
        <v>#DIV/0!</v>
      </c>
      <c r="BE279" s="105" t="e">
        <f t="shared" ca="1" si="297"/>
        <v>#DIV/0!</v>
      </c>
      <c r="BF279" s="105" t="e">
        <f t="shared" ca="1" si="297"/>
        <v>#DIV/0!</v>
      </c>
      <c r="BG279" s="105" t="e">
        <f t="shared" ca="1" si="297"/>
        <v>#DIV/0!</v>
      </c>
      <c r="BH279" s="105" t="e">
        <f t="shared" ca="1" si="297"/>
        <v>#DIV/0!</v>
      </c>
      <c r="BI279" s="6"/>
      <c r="BJ279" s="6"/>
      <c r="BK279" s="6"/>
    </row>
    <row r="280" spans="2:103" ht="15.4">
      <c r="C280" s="88"/>
      <c r="D280" s="6"/>
      <c r="E280" s="4" t="s">
        <v>639</v>
      </c>
      <c r="F280" s="6"/>
      <c r="G280" s="4" t="s">
        <v>260</v>
      </c>
      <c r="H280" s="26">
        <v>0.5</v>
      </c>
      <c r="K280" s="6"/>
      <c r="L280" s="105">
        <f ca="1">(MAX(L277,0)-L279)*$H$280</f>
        <v>0</v>
      </c>
      <c r="M280" s="105">
        <f t="shared" ref="M280" ca="1" si="298">(MAX(M277,0)-M279)*$H$280</f>
        <v>0</v>
      </c>
      <c r="N280" s="105">
        <f t="shared" ref="N280:BH280" ca="1" si="299">(MAX(N277,0)-N279)*$H$280</f>
        <v>0</v>
      </c>
      <c r="O280" s="105">
        <f t="shared" ca="1" si="299"/>
        <v>0</v>
      </c>
      <c r="P280" s="105">
        <f t="shared" ca="1" si="299"/>
        <v>0</v>
      </c>
      <c r="Q280" s="105" t="e">
        <f t="shared" ca="1" si="299"/>
        <v>#DIV/0!</v>
      </c>
      <c r="R280" s="105" t="e">
        <f t="shared" ca="1" si="299"/>
        <v>#DIV/0!</v>
      </c>
      <c r="S280" s="105" t="e">
        <f t="shared" ca="1" si="299"/>
        <v>#DIV/0!</v>
      </c>
      <c r="T280" s="105" t="e">
        <f t="shared" ca="1" si="299"/>
        <v>#DIV/0!</v>
      </c>
      <c r="U280" s="105" t="e">
        <f t="shared" ca="1" si="299"/>
        <v>#DIV/0!</v>
      </c>
      <c r="V280" s="105" t="e">
        <f t="shared" ca="1" si="299"/>
        <v>#DIV/0!</v>
      </c>
      <c r="W280" s="105" t="e">
        <f t="shared" ca="1" si="299"/>
        <v>#DIV/0!</v>
      </c>
      <c r="X280" s="105" t="e">
        <f t="shared" ca="1" si="299"/>
        <v>#DIV/0!</v>
      </c>
      <c r="Y280" s="105" t="e">
        <f t="shared" ca="1" si="299"/>
        <v>#DIV/0!</v>
      </c>
      <c r="Z280" s="105" t="e">
        <f t="shared" ca="1" si="299"/>
        <v>#DIV/0!</v>
      </c>
      <c r="AA280" s="105" t="e">
        <f t="shared" ca="1" si="299"/>
        <v>#DIV/0!</v>
      </c>
      <c r="AB280" s="105" t="e">
        <f t="shared" ca="1" si="299"/>
        <v>#DIV/0!</v>
      </c>
      <c r="AC280" s="105" t="e">
        <f t="shared" ca="1" si="299"/>
        <v>#DIV/0!</v>
      </c>
      <c r="AD280" s="105" t="e">
        <f t="shared" ca="1" si="299"/>
        <v>#DIV/0!</v>
      </c>
      <c r="AE280" s="105" t="e">
        <f t="shared" ca="1" si="299"/>
        <v>#DIV/0!</v>
      </c>
      <c r="AF280" s="105" t="e">
        <f t="shared" ca="1" si="299"/>
        <v>#DIV/0!</v>
      </c>
      <c r="AG280" s="105" t="e">
        <f t="shared" ca="1" si="299"/>
        <v>#DIV/0!</v>
      </c>
      <c r="AH280" s="105" t="e">
        <f t="shared" ca="1" si="299"/>
        <v>#DIV/0!</v>
      </c>
      <c r="AI280" s="105" t="e">
        <f t="shared" ca="1" si="299"/>
        <v>#DIV/0!</v>
      </c>
      <c r="AJ280" s="105" t="e">
        <f t="shared" ca="1" si="299"/>
        <v>#DIV/0!</v>
      </c>
      <c r="AK280" s="105" t="e">
        <f t="shared" ca="1" si="299"/>
        <v>#DIV/0!</v>
      </c>
      <c r="AL280" s="105" t="e">
        <f t="shared" ca="1" si="299"/>
        <v>#DIV/0!</v>
      </c>
      <c r="AM280" s="105" t="e">
        <f t="shared" ca="1" si="299"/>
        <v>#DIV/0!</v>
      </c>
      <c r="AN280" s="105" t="e">
        <f t="shared" ca="1" si="299"/>
        <v>#DIV/0!</v>
      </c>
      <c r="AO280" s="105" t="e">
        <f t="shared" ca="1" si="299"/>
        <v>#DIV/0!</v>
      </c>
      <c r="AP280" s="105" t="e">
        <f t="shared" ca="1" si="299"/>
        <v>#DIV/0!</v>
      </c>
      <c r="AQ280" s="105" t="e">
        <f t="shared" ca="1" si="299"/>
        <v>#DIV/0!</v>
      </c>
      <c r="AR280" s="105" t="e">
        <f t="shared" ca="1" si="299"/>
        <v>#DIV/0!</v>
      </c>
      <c r="AS280" s="105" t="e">
        <f t="shared" ca="1" si="299"/>
        <v>#DIV/0!</v>
      </c>
      <c r="AT280" s="105" t="e">
        <f t="shared" ca="1" si="299"/>
        <v>#DIV/0!</v>
      </c>
      <c r="AU280" s="105" t="e">
        <f t="shared" ca="1" si="299"/>
        <v>#DIV/0!</v>
      </c>
      <c r="AV280" s="105" t="e">
        <f t="shared" ca="1" si="299"/>
        <v>#DIV/0!</v>
      </c>
      <c r="AW280" s="105" t="e">
        <f t="shared" ca="1" si="299"/>
        <v>#DIV/0!</v>
      </c>
      <c r="AX280" s="105" t="e">
        <f t="shared" ca="1" si="299"/>
        <v>#DIV/0!</v>
      </c>
      <c r="AY280" s="105" t="e">
        <f t="shared" ca="1" si="299"/>
        <v>#DIV/0!</v>
      </c>
      <c r="AZ280" s="105" t="e">
        <f t="shared" ca="1" si="299"/>
        <v>#DIV/0!</v>
      </c>
      <c r="BA280" s="105" t="e">
        <f t="shared" ca="1" si="299"/>
        <v>#DIV/0!</v>
      </c>
      <c r="BB280" s="105" t="e">
        <f t="shared" ca="1" si="299"/>
        <v>#DIV/0!</v>
      </c>
      <c r="BC280" s="105" t="e">
        <f t="shared" ca="1" si="299"/>
        <v>#DIV/0!</v>
      </c>
      <c r="BD280" s="105" t="e">
        <f t="shared" ca="1" si="299"/>
        <v>#DIV/0!</v>
      </c>
      <c r="BE280" s="105" t="e">
        <f t="shared" ca="1" si="299"/>
        <v>#DIV/0!</v>
      </c>
      <c r="BF280" s="105" t="e">
        <f t="shared" ca="1" si="299"/>
        <v>#DIV/0!</v>
      </c>
      <c r="BG280" s="105" t="e">
        <f t="shared" ca="1" si="299"/>
        <v>#DIV/0!</v>
      </c>
      <c r="BH280" s="105" t="e">
        <f t="shared" ca="1" si="299"/>
        <v>#DIV/0!</v>
      </c>
      <c r="BI280" s="6"/>
      <c r="BJ280" s="6"/>
      <c r="BK280" s="6"/>
    </row>
    <row r="281" spans="2:103" ht="15.4">
      <c r="C281" s="88"/>
      <c r="D281" s="6"/>
      <c r="E281" s="4" t="s">
        <v>640</v>
      </c>
      <c r="F281" s="6"/>
      <c r="G281" s="4" t="s">
        <v>260</v>
      </c>
      <c r="H281" s="105"/>
      <c r="K281" s="6"/>
      <c r="L281" s="212">
        <f t="shared" ref="L281:M281" ca="1" si="300">SUM(L279:L280)</f>
        <v>0</v>
      </c>
      <c r="M281" s="212">
        <f t="shared" ca="1" si="300"/>
        <v>0</v>
      </c>
      <c r="N281" s="212">
        <f t="shared" ref="N281:BH281" ca="1" si="301">SUM(N279:N280)</f>
        <v>0</v>
      </c>
      <c r="O281" s="212">
        <f t="shared" ca="1" si="301"/>
        <v>0</v>
      </c>
      <c r="P281" s="212">
        <f t="shared" ca="1" si="301"/>
        <v>0</v>
      </c>
      <c r="Q281" s="212" t="e">
        <f t="shared" ca="1" si="301"/>
        <v>#DIV/0!</v>
      </c>
      <c r="R281" s="212" t="e">
        <f t="shared" ca="1" si="301"/>
        <v>#DIV/0!</v>
      </c>
      <c r="S281" s="212" t="e">
        <f t="shared" ca="1" si="301"/>
        <v>#DIV/0!</v>
      </c>
      <c r="T281" s="212" t="e">
        <f t="shared" ca="1" si="301"/>
        <v>#DIV/0!</v>
      </c>
      <c r="U281" s="212" t="e">
        <f t="shared" ca="1" si="301"/>
        <v>#DIV/0!</v>
      </c>
      <c r="V281" s="212" t="e">
        <f t="shared" ca="1" si="301"/>
        <v>#DIV/0!</v>
      </c>
      <c r="W281" s="212" t="e">
        <f t="shared" ca="1" si="301"/>
        <v>#DIV/0!</v>
      </c>
      <c r="X281" s="212" t="e">
        <f t="shared" ca="1" si="301"/>
        <v>#DIV/0!</v>
      </c>
      <c r="Y281" s="212" t="e">
        <f t="shared" ca="1" si="301"/>
        <v>#DIV/0!</v>
      </c>
      <c r="Z281" s="212" t="e">
        <f t="shared" ca="1" si="301"/>
        <v>#DIV/0!</v>
      </c>
      <c r="AA281" s="212" t="e">
        <f t="shared" ca="1" si="301"/>
        <v>#DIV/0!</v>
      </c>
      <c r="AB281" s="212" t="e">
        <f t="shared" ca="1" si="301"/>
        <v>#DIV/0!</v>
      </c>
      <c r="AC281" s="212" t="e">
        <f t="shared" ca="1" si="301"/>
        <v>#DIV/0!</v>
      </c>
      <c r="AD281" s="212" t="e">
        <f t="shared" ca="1" si="301"/>
        <v>#DIV/0!</v>
      </c>
      <c r="AE281" s="212" t="e">
        <f t="shared" ca="1" si="301"/>
        <v>#DIV/0!</v>
      </c>
      <c r="AF281" s="212" t="e">
        <f t="shared" ca="1" si="301"/>
        <v>#DIV/0!</v>
      </c>
      <c r="AG281" s="212" t="e">
        <f t="shared" ca="1" si="301"/>
        <v>#DIV/0!</v>
      </c>
      <c r="AH281" s="212" t="e">
        <f t="shared" ca="1" si="301"/>
        <v>#DIV/0!</v>
      </c>
      <c r="AI281" s="212" t="e">
        <f t="shared" ca="1" si="301"/>
        <v>#DIV/0!</v>
      </c>
      <c r="AJ281" s="212" t="e">
        <f t="shared" ca="1" si="301"/>
        <v>#DIV/0!</v>
      </c>
      <c r="AK281" s="212" t="e">
        <f t="shared" ca="1" si="301"/>
        <v>#DIV/0!</v>
      </c>
      <c r="AL281" s="212" t="e">
        <f t="shared" ca="1" si="301"/>
        <v>#DIV/0!</v>
      </c>
      <c r="AM281" s="212" t="e">
        <f t="shared" ca="1" si="301"/>
        <v>#DIV/0!</v>
      </c>
      <c r="AN281" s="212" t="e">
        <f t="shared" ca="1" si="301"/>
        <v>#DIV/0!</v>
      </c>
      <c r="AO281" s="212" t="e">
        <f t="shared" ca="1" si="301"/>
        <v>#DIV/0!</v>
      </c>
      <c r="AP281" s="212" t="e">
        <f t="shared" ca="1" si="301"/>
        <v>#DIV/0!</v>
      </c>
      <c r="AQ281" s="212" t="e">
        <f t="shared" ca="1" si="301"/>
        <v>#DIV/0!</v>
      </c>
      <c r="AR281" s="212" t="e">
        <f t="shared" ca="1" si="301"/>
        <v>#DIV/0!</v>
      </c>
      <c r="AS281" s="212" t="e">
        <f t="shared" ca="1" si="301"/>
        <v>#DIV/0!</v>
      </c>
      <c r="AT281" s="212" t="e">
        <f t="shared" ca="1" si="301"/>
        <v>#DIV/0!</v>
      </c>
      <c r="AU281" s="212" t="e">
        <f t="shared" ca="1" si="301"/>
        <v>#DIV/0!</v>
      </c>
      <c r="AV281" s="212" t="e">
        <f t="shared" ca="1" si="301"/>
        <v>#DIV/0!</v>
      </c>
      <c r="AW281" s="212" t="e">
        <f t="shared" ca="1" si="301"/>
        <v>#DIV/0!</v>
      </c>
      <c r="AX281" s="212" t="e">
        <f t="shared" ca="1" si="301"/>
        <v>#DIV/0!</v>
      </c>
      <c r="AY281" s="212" t="e">
        <f t="shared" ca="1" si="301"/>
        <v>#DIV/0!</v>
      </c>
      <c r="AZ281" s="212" t="e">
        <f t="shared" ca="1" si="301"/>
        <v>#DIV/0!</v>
      </c>
      <c r="BA281" s="212" t="e">
        <f t="shared" ca="1" si="301"/>
        <v>#DIV/0!</v>
      </c>
      <c r="BB281" s="212" t="e">
        <f t="shared" ca="1" si="301"/>
        <v>#DIV/0!</v>
      </c>
      <c r="BC281" s="212" t="e">
        <f t="shared" ca="1" si="301"/>
        <v>#DIV/0!</v>
      </c>
      <c r="BD281" s="212" t="e">
        <f t="shared" ca="1" si="301"/>
        <v>#DIV/0!</v>
      </c>
      <c r="BE281" s="212" t="e">
        <f t="shared" ca="1" si="301"/>
        <v>#DIV/0!</v>
      </c>
      <c r="BF281" s="212" t="e">
        <f t="shared" ca="1" si="301"/>
        <v>#DIV/0!</v>
      </c>
      <c r="BG281" s="212" t="e">
        <f t="shared" ca="1" si="301"/>
        <v>#DIV/0!</v>
      </c>
      <c r="BH281" s="212" t="e">
        <f t="shared" ca="1" si="301"/>
        <v>#DIV/0!</v>
      </c>
      <c r="BI281" s="6"/>
      <c r="BJ281" s="6"/>
      <c r="BK281" s="6"/>
    </row>
    <row r="282" spans="2:103" ht="15.4">
      <c r="H282" s="4"/>
      <c r="I282" s="4"/>
      <c r="J282" s="4"/>
    </row>
    <row r="283" spans="2:103" ht="15.4">
      <c r="E283" s="4" t="s">
        <v>641</v>
      </c>
      <c r="G283" s="4" t="s">
        <v>260</v>
      </c>
      <c r="H283" s="4"/>
      <c r="I283" s="4"/>
      <c r="J283" s="4"/>
      <c r="L283" s="116"/>
      <c r="M283" s="91">
        <f ca="1">L289</f>
        <v>0</v>
      </c>
      <c r="N283" s="91">
        <f t="shared" ref="N283:BH283" ca="1" si="302">M289</f>
        <v>0</v>
      </c>
      <c r="O283" s="91">
        <f t="shared" ca="1" si="302"/>
        <v>0</v>
      </c>
      <c r="P283" s="91">
        <f t="shared" ca="1" si="302"/>
        <v>0</v>
      </c>
      <c r="Q283" s="91">
        <f t="shared" ca="1" si="302"/>
        <v>0</v>
      </c>
      <c r="R283" s="91" t="e">
        <f t="shared" ca="1" si="302"/>
        <v>#DIV/0!</v>
      </c>
      <c r="S283" s="91" t="e">
        <f t="shared" ca="1" si="302"/>
        <v>#DIV/0!</v>
      </c>
      <c r="T283" s="91" t="e">
        <f t="shared" ca="1" si="302"/>
        <v>#DIV/0!</v>
      </c>
      <c r="U283" s="91" t="e">
        <f t="shared" ca="1" si="302"/>
        <v>#DIV/0!</v>
      </c>
      <c r="V283" s="91" t="e">
        <f t="shared" ca="1" si="302"/>
        <v>#DIV/0!</v>
      </c>
      <c r="W283" s="91" t="e">
        <f t="shared" ca="1" si="302"/>
        <v>#DIV/0!</v>
      </c>
      <c r="X283" s="91" t="e">
        <f t="shared" ca="1" si="302"/>
        <v>#DIV/0!</v>
      </c>
      <c r="Y283" s="91" t="e">
        <f t="shared" ca="1" si="302"/>
        <v>#DIV/0!</v>
      </c>
      <c r="Z283" s="91" t="e">
        <f t="shared" ca="1" si="302"/>
        <v>#DIV/0!</v>
      </c>
      <c r="AA283" s="91" t="e">
        <f t="shared" ca="1" si="302"/>
        <v>#DIV/0!</v>
      </c>
      <c r="AB283" s="91" t="e">
        <f t="shared" ca="1" si="302"/>
        <v>#DIV/0!</v>
      </c>
      <c r="AC283" s="91" t="e">
        <f t="shared" ca="1" si="302"/>
        <v>#DIV/0!</v>
      </c>
      <c r="AD283" s="91" t="e">
        <f t="shared" ca="1" si="302"/>
        <v>#DIV/0!</v>
      </c>
      <c r="AE283" s="91" t="e">
        <f t="shared" ca="1" si="302"/>
        <v>#DIV/0!</v>
      </c>
      <c r="AF283" s="91" t="e">
        <f t="shared" ca="1" si="302"/>
        <v>#DIV/0!</v>
      </c>
      <c r="AG283" s="91" t="e">
        <f t="shared" ca="1" si="302"/>
        <v>#DIV/0!</v>
      </c>
      <c r="AH283" s="91" t="e">
        <f t="shared" ca="1" si="302"/>
        <v>#DIV/0!</v>
      </c>
      <c r="AI283" s="91" t="e">
        <f t="shared" ca="1" si="302"/>
        <v>#DIV/0!</v>
      </c>
      <c r="AJ283" s="91" t="e">
        <f t="shared" ca="1" si="302"/>
        <v>#DIV/0!</v>
      </c>
      <c r="AK283" s="91" t="e">
        <f t="shared" ca="1" si="302"/>
        <v>#DIV/0!</v>
      </c>
      <c r="AL283" s="91" t="e">
        <f t="shared" ca="1" si="302"/>
        <v>#DIV/0!</v>
      </c>
      <c r="AM283" s="91" t="e">
        <f t="shared" ca="1" si="302"/>
        <v>#DIV/0!</v>
      </c>
      <c r="AN283" s="91" t="e">
        <f t="shared" ca="1" si="302"/>
        <v>#DIV/0!</v>
      </c>
      <c r="AO283" s="91" t="e">
        <f t="shared" ca="1" si="302"/>
        <v>#DIV/0!</v>
      </c>
      <c r="AP283" s="91" t="e">
        <f t="shared" ca="1" si="302"/>
        <v>#DIV/0!</v>
      </c>
      <c r="AQ283" s="91" t="e">
        <f t="shared" ca="1" si="302"/>
        <v>#DIV/0!</v>
      </c>
      <c r="AR283" s="91" t="e">
        <f t="shared" ca="1" si="302"/>
        <v>#DIV/0!</v>
      </c>
      <c r="AS283" s="91" t="e">
        <f t="shared" ca="1" si="302"/>
        <v>#DIV/0!</v>
      </c>
      <c r="AT283" s="91" t="e">
        <f t="shared" ca="1" si="302"/>
        <v>#DIV/0!</v>
      </c>
      <c r="AU283" s="91" t="e">
        <f t="shared" ca="1" si="302"/>
        <v>#DIV/0!</v>
      </c>
      <c r="AV283" s="91" t="e">
        <f t="shared" ca="1" si="302"/>
        <v>#DIV/0!</v>
      </c>
      <c r="AW283" s="91" t="e">
        <f t="shared" ca="1" si="302"/>
        <v>#DIV/0!</v>
      </c>
      <c r="AX283" s="91" t="e">
        <f t="shared" ca="1" si="302"/>
        <v>#DIV/0!</v>
      </c>
      <c r="AY283" s="91" t="e">
        <f t="shared" ca="1" si="302"/>
        <v>#DIV/0!</v>
      </c>
      <c r="AZ283" s="91" t="e">
        <f t="shared" ca="1" si="302"/>
        <v>#DIV/0!</v>
      </c>
      <c r="BA283" s="91" t="e">
        <f t="shared" ca="1" si="302"/>
        <v>#DIV/0!</v>
      </c>
      <c r="BB283" s="91" t="e">
        <f t="shared" ca="1" si="302"/>
        <v>#DIV/0!</v>
      </c>
      <c r="BC283" s="91" t="e">
        <f t="shared" ca="1" si="302"/>
        <v>#DIV/0!</v>
      </c>
      <c r="BD283" s="91" t="e">
        <f t="shared" ca="1" si="302"/>
        <v>#DIV/0!</v>
      </c>
      <c r="BE283" s="91" t="e">
        <f t="shared" ca="1" si="302"/>
        <v>#DIV/0!</v>
      </c>
      <c r="BF283" s="91" t="e">
        <f t="shared" ca="1" si="302"/>
        <v>#DIV/0!</v>
      </c>
      <c r="BG283" s="91" t="e">
        <f t="shared" ca="1" si="302"/>
        <v>#DIV/0!</v>
      </c>
      <c r="BH283" s="91" t="e">
        <f t="shared" ca="1" si="302"/>
        <v>#DIV/0!</v>
      </c>
      <c r="BI283" s="91"/>
      <c r="BJ283" s="91"/>
      <c r="BK283" s="91"/>
      <c r="BL283" s="91"/>
      <c r="BM283" s="91"/>
      <c r="BN283" s="91"/>
      <c r="BO283" s="91"/>
      <c r="BP283" s="91"/>
      <c r="BQ283" s="91"/>
      <c r="BR283" s="91"/>
      <c r="BS283" s="91"/>
      <c r="BT283" s="91"/>
      <c r="BU283" s="91"/>
      <c r="BV283" s="91"/>
      <c r="BW283" s="91"/>
      <c r="BX283" s="91"/>
      <c r="BY283" s="91"/>
      <c r="BZ283" s="91"/>
      <c r="CA283" s="91"/>
      <c r="CB283" s="91"/>
      <c r="CC283" s="91"/>
      <c r="CD283" s="91"/>
      <c r="CE283" s="91"/>
      <c r="CF283" s="91"/>
      <c r="CG283" s="91"/>
      <c r="CH283" s="91"/>
      <c r="CI283" s="91"/>
      <c r="CJ283" s="91"/>
      <c r="CK283" s="91"/>
      <c r="CL283" s="91"/>
      <c r="CM283" s="91"/>
      <c r="CN283" s="91"/>
      <c r="CO283" s="91"/>
      <c r="CP283" s="91"/>
      <c r="CQ283" s="91"/>
      <c r="CR283" s="91"/>
      <c r="CS283" s="91"/>
      <c r="CT283" s="91"/>
      <c r="CU283" s="91"/>
      <c r="CV283" s="91"/>
      <c r="CW283" s="91"/>
      <c r="CX283" s="91"/>
    </row>
    <row r="284" spans="2:103" ht="15.4">
      <c r="E284" s="4" t="s">
        <v>642</v>
      </c>
      <c r="G284" s="4" t="s">
        <v>260</v>
      </c>
      <c r="H284" s="4"/>
      <c r="I284" s="4"/>
      <c r="J284" s="4"/>
      <c r="K284" s="18"/>
      <c r="L284" s="93">
        <f t="shared" ref="L284:M284" ca="1" si="303">MIN(L273,0)</f>
        <v>0</v>
      </c>
      <c r="M284" s="93">
        <f t="shared" ca="1" si="303"/>
        <v>0</v>
      </c>
      <c r="N284" s="93">
        <f t="shared" ref="N284:BH284" ca="1" si="304">MIN(N273,0)</f>
        <v>0</v>
      </c>
      <c r="O284" s="93">
        <f t="shared" ca="1" si="304"/>
        <v>0</v>
      </c>
      <c r="P284" s="93">
        <f t="shared" ca="1" si="304"/>
        <v>0</v>
      </c>
      <c r="Q284" s="93" t="e">
        <f t="shared" ca="1" si="304"/>
        <v>#DIV/0!</v>
      </c>
      <c r="R284" s="93" t="e">
        <f t="shared" ca="1" si="304"/>
        <v>#DIV/0!</v>
      </c>
      <c r="S284" s="93" t="e">
        <f t="shared" ca="1" si="304"/>
        <v>#DIV/0!</v>
      </c>
      <c r="T284" s="93" t="e">
        <f t="shared" ca="1" si="304"/>
        <v>#DIV/0!</v>
      </c>
      <c r="U284" s="93" t="e">
        <f t="shared" ca="1" si="304"/>
        <v>#DIV/0!</v>
      </c>
      <c r="V284" s="93" t="e">
        <f t="shared" ca="1" si="304"/>
        <v>#DIV/0!</v>
      </c>
      <c r="W284" s="93" t="e">
        <f t="shared" ca="1" si="304"/>
        <v>#DIV/0!</v>
      </c>
      <c r="X284" s="93" t="e">
        <f t="shared" ca="1" si="304"/>
        <v>#DIV/0!</v>
      </c>
      <c r="Y284" s="93" t="e">
        <f t="shared" ca="1" si="304"/>
        <v>#DIV/0!</v>
      </c>
      <c r="Z284" s="93" t="e">
        <f t="shared" ca="1" si="304"/>
        <v>#DIV/0!</v>
      </c>
      <c r="AA284" s="93" t="e">
        <f t="shared" ca="1" si="304"/>
        <v>#DIV/0!</v>
      </c>
      <c r="AB284" s="93" t="e">
        <f t="shared" ca="1" si="304"/>
        <v>#DIV/0!</v>
      </c>
      <c r="AC284" s="93" t="e">
        <f t="shared" ca="1" si="304"/>
        <v>#DIV/0!</v>
      </c>
      <c r="AD284" s="93" t="e">
        <f t="shared" ca="1" si="304"/>
        <v>#DIV/0!</v>
      </c>
      <c r="AE284" s="93" t="e">
        <f t="shared" ca="1" si="304"/>
        <v>#DIV/0!</v>
      </c>
      <c r="AF284" s="93" t="e">
        <f t="shared" ca="1" si="304"/>
        <v>#DIV/0!</v>
      </c>
      <c r="AG284" s="93" t="e">
        <f t="shared" ca="1" si="304"/>
        <v>#DIV/0!</v>
      </c>
      <c r="AH284" s="93" t="e">
        <f t="shared" ca="1" si="304"/>
        <v>#DIV/0!</v>
      </c>
      <c r="AI284" s="93" t="e">
        <f t="shared" ca="1" si="304"/>
        <v>#DIV/0!</v>
      </c>
      <c r="AJ284" s="93" t="e">
        <f t="shared" ca="1" si="304"/>
        <v>#DIV/0!</v>
      </c>
      <c r="AK284" s="93" t="e">
        <f t="shared" ca="1" si="304"/>
        <v>#DIV/0!</v>
      </c>
      <c r="AL284" s="93" t="e">
        <f t="shared" ca="1" si="304"/>
        <v>#DIV/0!</v>
      </c>
      <c r="AM284" s="93" t="e">
        <f t="shared" ca="1" si="304"/>
        <v>#DIV/0!</v>
      </c>
      <c r="AN284" s="93" t="e">
        <f t="shared" ca="1" si="304"/>
        <v>#DIV/0!</v>
      </c>
      <c r="AO284" s="93" t="e">
        <f t="shared" ca="1" si="304"/>
        <v>#DIV/0!</v>
      </c>
      <c r="AP284" s="93" t="e">
        <f t="shared" ca="1" si="304"/>
        <v>#DIV/0!</v>
      </c>
      <c r="AQ284" s="93" t="e">
        <f t="shared" ca="1" si="304"/>
        <v>#DIV/0!</v>
      </c>
      <c r="AR284" s="93" t="e">
        <f t="shared" ca="1" si="304"/>
        <v>#DIV/0!</v>
      </c>
      <c r="AS284" s="93" t="e">
        <f t="shared" ca="1" si="304"/>
        <v>#DIV/0!</v>
      </c>
      <c r="AT284" s="93" t="e">
        <f t="shared" ca="1" si="304"/>
        <v>#DIV/0!</v>
      </c>
      <c r="AU284" s="93" t="e">
        <f t="shared" ca="1" si="304"/>
        <v>#DIV/0!</v>
      </c>
      <c r="AV284" s="93" t="e">
        <f t="shared" ca="1" si="304"/>
        <v>#DIV/0!</v>
      </c>
      <c r="AW284" s="93" t="e">
        <f t="shared" ca="1" si="304"/>
        <v>#DIV/0!</v>
      </c>
      <c r="AX284" s="93" t="e">
        <f t="shared" ca="1" si="304"/>
        <v>#DIV/0!</v>
      </c>
      <c r="AY284" s="93" t="e">
        <f t="shared" ca="1" si="304"/>
        <v>#DIV/0!</v>
      </c>
      <c r="AZ284" s="93" t="e">
        <f t="shared" ca="1" si="304"/>
        <v>#DIV/0!</v>
      </c>
      <c r="BA284" s="93" t="e">
        <f t="shared" ca="1" si="304"/>
        <v>#DIV/0!</v>
      </c>
      <c r="BB284" s="93" t="e">
        <f t="shared" ca="1" si="304"/>
        <v>#DIV/0!</v>
      </c>
      <c r="BC284" s="93" t="e">
        <f t="shared" ca="1" si="304"/>
        <v>#DIV/0!</v>
      </c>
      <c r="BD284" s="93" t="e">
        <f t="shared" ca="1" si="304"/>
        <v>#DIV/0!</v>
      </c>
      <c r="BE284" s="93" t="e">
        <f t="shared" ca="1" si="304"/>
        <v>#DIV/0!</v>
      </c>
      <c r="BF284" s="93" t="e">
        <f t="shared" ca="1" si="304"/>
        <v>#DIV/0!</v>
      </c>
      <c r="BG284" s="93" t="e">
        <f t="shared" ca="1" si="304"/>
        <v>#DIV/0!</v>
      </c>
      <c r="BH284" s="93" t="e">
        <f t="shared" ca="1" si="304"/>
        <v>#DIV/0!</v>
      </c>
      <c r="BI284" s="93"/>
      <c r="BJ284" s="93"/>
      <c r="BK284" s="93"/>
      <c r="BL284" s="173"/>
      <c r="BM284" s="173"/>
      <c r="BN284" s="173"/>
      <c r="BO284" s="173"/>
      <c r="BP284" s="173"/>
      <c r="BQ284" s="173"/>
      <c r="BR284" s="173"/>
      <c r="BS284" s="173"/>
      <c r="BT284" s="173"/>
      <c r="BU284" s="173"/>
      <c r="BV284" s="173"/>
      <c r="BW284" s="173"/>
      <c r="BX284" s="173"/>
      <c r="BY284" s="173"/>
      <c r="BZ284" s="173"/>
      <c r="CA284" s="173"/>
      <c r="CB284" s="173"/>
      <c r="CC284" s="173"/>
      <c r="CD284" s="173"/>
      <c r="CE284" s="173"/>
      <c r="CF284" s="173"/>
      <c r="CG284" s="173"/>
      <c r="CH284" s="173"/>
      <c r="CI284" s="173"/>
      <c r="CJ284" s="173"/>
      <c r="CK284" s="173"/>
      <c r="CL284" s="173"/>
      <c r="CM284" s="173"/>
      <c r="CN284" s="173"/>
      <c r="CO284" s="173"/>
      <c r="CP284" s="173"/>
      <c r="CQ284" s="173"/>
      <c r="CR284" s="173"/>
      <c r="CS284" s="173"/>
      <c r="CT284" s="173"/>
      <c r="CU284" s="173"/>
      <c r="CV284" s="173"/>
      <c r="CW284" s="173"/>
      <c r="CX284" s="173"/>
    </row>
    <row r="285" spans="2:103" ht="15.4">
      <c r="E285" s="4" t="s">
        <v>643</v>
      </c>
      <c r="G285" s="4" t="s">
        <v>260</v>
      </c>
      <c r="H285" s="4"/>
      <c r="I285" s="4"/>
      <c r="J285" s="4"/>
      <c r="K285" s="18"/>
      <c r="L285" s="93">
        <f ca="1">L317</f>
        <v>0</v>
      </c>
      <c r="M285" s="93">
        <f t="shared" ref="M285" ca="1" si="305">M317</f>
        <v>0</v>
      </c>
      <c r="N285" s="93">
        <f t="shared" ref="N285:BH285" ca="1" si="306">N317</f>
        <v>0</v>
      </c>
      <c r="O285" s="93">
        <f t="shared" ca="1" si="306"/>
        <v>0</v>
      </c>
      <c r="P285" s="93">
        <f t="shared" ca="1" si="306"/>
        <v>0</v>
      </c>
      <c r="Q285" s="93" t="e">
        <f t="shared" ca="1" si="306"/>
        <v>#DIV/0!</v>
      </c>
      <c r="R285" s="93" t="e">
        <f t="shared" ca="1" si="306"/>
        <v>#DIV/0!</v>
      </c>
      <c r="S285" s="93" t="e">
        <f t="shared" ca="1" si="306"/>
        <v>#DIV/0!</v>
      </c>
      <c r="T285" s="93" t="e">
        <f t="shared" ca="1" si="306"/>
        <v>#DIV/0!</v>
      </c>
      <c r="U285" s="93" t="e">
        <f t="shared" ca="1" si="306"/>
        <v>#DIV/0!</v>
      </c>
      <c r="V285" s="93" t="e">
        <f t="shared" ca="1" si="306"/>
        <v>#DIV/0!</v>
      </c>
      <c r="W285" s="93" t="e">
        <f t="shared" ca="1" si="306"/>
        <v>#DIV/0!</v>
      </c>
      <c r="X285" s="93" t="e">
        <f t="shared" ca="1" si="306"/>
        <v>#DIV/0!</v>
      </c>
      <c r="Y285" s="93" t="e">
        <f t="shared" ca="1" si="306"/>
        <v>#DIV/0!</v>
      </c>
      <c r="Z285" s="93" t="e">
        <f t="shared" ca="1" si="306"/>
        <v>#DIV/0!</v>
      </c>
      <c r="AA285" s="93" t="e">
        <f t="shared" ca="1" si="306"/>
        <v>#DIV/0!</v>
      </c>
      <c r="AB285" s="93" t="e">
        <f t="shared" ca="1" si="306"/>
        <v>#DIV/0!</v>
      </c>
      <c r="AC285" s="93" t="e">
        <f t="shared" ca="1" si="306"/>
        <v>#DIV/0!</v>
      </c>
      <c r="AD285" s="93" t="e">
        <f t="shared" ca="1" si="306"/>
        <v>#DIV/0!</v>
      </c>
      <c r="AE285" s="93" t="e">
        <f t="shared" ca="1" si="306"/>
        <v>#DIV/0!</v>
      </c>
      <c r="AF285" s="93" t="e">
        <f t="shared" ca="1" si="306"/>
        <v>#DIV/0!</v>
      </c>
      <c r="AG285" s="93" t="e">
        <f t="shared" ca="1" si="306"/>
        <v>#DIV/0!</v>
      </c>
      <c r="AH285" s="93" t="e">
        <f t="shared" ca="1" si="306"/>
        <v>#DIV/0!</v>
      </c>
      <c r="AI285" s="93" t="e">
        <f t="shared" ca="1" si="306"/>
        <v>#DIV/0!</v>
      </c>
      <c r="AJ285" s="93" t="e">
        <f t="shared" ca="1" si="306"/>
        <v>#DIV/0!</v>
      </c>
      <c r="AK285" s="93" t="e">
        <f t="shared" ca="1" si="306"/>
        <v>#DIV/0!</v>
      </c>
      <c r="AL285" s="93" t="e">
        <f t="shared" ca="1" si="306"/>
        <v>#DIV/0!</v>
      </c>
      <c r="AM285" s="93" t="e">
        <f t="shared" ca="1" si="306"/>
        <v>#DIV/0!</v>
      </c>
      <c r="AN285" s="93" t="e">
        <f t="shared" ca="1" si="306"/>
        <v>#DIV/0!</v>
      </c>
      <c r="AO285" s="93" t="e">
        <f t="shared" ca="1" si="306"/>
        <v>#DIV/0!</v>
      </c>
      <c r="AP285" s="93" t="e">
        <f t="shared" ca="1" si="306"/>
        <v>#DIV/0!</v>
      </c>
      <c r="AQ285" s="93" t="e">
        <f t="shared" ca="1" si="306"/>
        <v>#DIV/0!</v>
      </c>
      <c r="AR285" s="93" t="e">
        <f t="shared" ca="1" si="306"/>
        <v>#DIV/0!</v>
      </c>
      <c r="AS285" s="93" t="e">
        <f t="shared" ca="1" si="306"/>
        <v>#DIV/0!</v>
      </c>
      <c r="AT285" s="93" t="e">
        <f t="shared" ca="1" si="306"/>
        <v>#DIV/0!</v>
      </c>
      <c r="AU285" s="93" t="e">
        <f t="shared" ca="1" si="306"/>
        <v>#DIV/0!</v>
      </c>
      <c r="AV285" s="93" t="e">
        <f t="shared" ca="1" si="306"/>
        <v>#DIV/0!</v>
      </c>
      <c r="AW285" s="93" t="e">
        <f t="shared" ca="1" si="306"/>
        <v>#DIV/0!</v>
      </c>
      <c r="AX285" s="93" t="e">
        <f t="shared" ca="1" si="306"/>
        <v>#DIV/0!</v>
      </c>
      <c r="AY285" s="93" t="e">
        <f t="shared" ca="1" si="306"/>
        <v>#DIV/0!</v>
      </c>
      <c r="AZ285" s="93" t="e">
        <f t="shared" ca="1" si="306"/>
        <v>#DIV/0!</v>
      </c>
      <c r="BA285" s="93" t="e">
        <f t="shared" ca="1" si="306"/>
        <v>#DIV/0!</v>
      </c>
      <c r="BB285" s="93" t="e">
        <f t="shared" ca="1" si="306"/>
        <v>#DIV/0!</v>
      </c>
      <c r="BC285" s="93" t="e">
        <f t="shared" ca="1" si="306"/>
        <v>#DIV/0!</v>
      </c>
      <c r="BD285" s="93" t="e">
        <f t="shared" ca="1" si="306"/>
        <v>#DIV/0!</v>
      </c>
      <c r="BE285" s="93" t="e">
        <f t="shared" ca="1" si="306"/>
        <v>#DIV/0!</v>
      </c>
      <c r="BF285" s="93" t="e">
        <f t="shared" ca="1" si="306"/>
        <v>#DIV/0!</v>
      </c>
      <c r="BG285" s="93" t="e">
        <f t="shared" ca="1" si="306"/>
        <v>#DIV/0!</v>
      </c>
      <c r="BH285" s="93" t="e">
        <f t="shared" ca="1" si="306"/>
        <v>#DIV/0!</v>
      </c>
      <c r="BI285" s="93"/>
      <c r="BJ285" s="93"/>
      <c r="BK285" s="93"/>
      <c r="BL285" s="173"/>
      <c r="BM285" s="173"/>
      <c r="BN285" s="173"/>
      <c r="BO285" s="173"/>
      <c r="BP285" s="173"/>
      <c r="BQ285" s="173"/>
      <c r="BR285" s="173"/>
      <c r="BS285" s="173"/>
      <c r="BT285" s="173"/>
      <c r="BU285" s="173"/>
      <c r="BV285" s="173"/>
      <c r="BW285" s="173"/>
      <c r="BX285" s="173"/>
      <c r="BY285" s="173"/>
      <c r="BZ285" s="173"/>
      <c r="CA285" s="173"/>
      <c r="CB285" s="173"/>
      <c r="CC285" s="173"/>
      <c r="CD285" s="173"/>
      <c r="CE285" s="173"/>
      <c r="CF285" s="173"/>
      <c r="CG285" s="173"/>
      <c r="CH285" s="173"/>
      <c r="CI285" s="173"/>
      <c r="CJ285" s="173"/>
      <c r="CK285" s="173"/>
      <c r="CL285" s="173"/>
      <c r="CM285" s="173"/>
      <c r="CN285" s="173"/>
      <c r="CO285" s="173"/>
      <c r="CP285" s="173"/>
      <c r="CQ285" s="173"/>
      <c r="CR285" s="173"/>
      <c r="CS285" s="173"/>
      <c r="CT285" s="173"/>
      <c r="CU285" s="173"/>
      <c r="CV285" s="173"/>
      <c r="CW285" s="173"/>
      <c r="CX285" s="173"/>
    </row>
    <row r="286" spans="2:103" ht="15.4">
      <c r="E286" s="4" t="s">
        <v>644</v>
      </c>
      <c r="H286" s="4"/>
      <c r="I286" s="4"/>
      <c r="J286" s="4"/>
      <c r="K286" s="18"/>
      <c r="L286" s="93">
        <f ca="1">L349</f>
        <v>0</v>
      </c>
      <c r="M286" s="93">
        <f t="shared" ref="M286" ca="1" si="307">M349</f>
        <v>0</v>
      </c>
      <c r="N286" s="93">
        <f t="shared" ref="N286:BH286" ca="1" si="308">N349</f>
        <v>0</v>
      </c>
      <c r="O286" s="93">
        <f t="shared" ca="1" si="308"/>
        <v>0</v>
      </c>
      <c r="P286" s="93">
        <f t="shared" ca="1" si="308"/>
        <v>0</v>
      </c>
      <c r="Q286" s="93" t="e">
        <f t="shared" ca="1" si="308"/>
        <v>#DIV/0!</v>
      </c>
      <c r="R286" s="93" t="e">
        <f t="shared" ca="1" si="308"/>
        <v>#DIV/0!</v>
      </c>
      <c r="S286" s="93" t="e">
        <f t="shared" ca="1" si="308"/>
        <v>#DIV/0!</v>
      </c>
      <c r="T286" s="93" t="e">
        <f t="shared" ca="1" si="308"/>
        <v>#DIV/0!</v>
      </c>
      <c r="U286" s="93" t="e">
        <f t="shared" ca="1" si="308"/>
        <v>#DIV/0!</v>
      </c>
      <c r="V286" s="93" t="e">
        <f t="shared" ca="1" si="308"/>
        <v>#DIV/0!</v>
      </c>
      <c r="W286" s="93" t="e">
        <f t="shared" ca="1" si="308"/>
        <v>#DIV/0!</v>
      </c>
      <c r="X286" s="93" t="e">
        <f t="shared" ca="1" si="308"/>
        <v>#DIV/0!</v>
      </c>
      <c r="Y286" s="93" t="e">
        <f t="shared" ca="1" si="308"/>
        <v>#DIV/0!</v>
      </c>
      <c r="Z286" s="93" t="e">
        <f t="shared" ca="1" si="308"/>
        <v>#DIV/0!</v>
      </c>
      <c r="AA286" s="93" t="e">
        <f t="shared" ca="1" si="308"/>
        <v>#DIV/0!</v>
      </c>
      <c r="AB286" s="93" t="e">
        <f t="shared" ca="1" si="308"/>
        <v>#DIV/0!</v>
      </c>
      <c r="AC286" s="93" t="e">
        <f t="shared" ca="1" si="308"/>
        <v>#DIV/0!</v>
      </c>
      <c r="AD286" s="93" t="e">
        <f t="shared" ca="1" si="308"/>
        <v>#DIV/0!</v>
      </c>
      <c r="AE286" s="93" t="e">
        <f t="shared" ca="1" si="308"/>
        <v>#DIV/0!</v>
      </c>
      <c r="AF286" s="93" t="e">
        <f t="shared" ca="1" si="308"/>
        <v>#DIV/0!</v>
      </c>
      <c r="AG286" s="93" t="e">
        <f t="shared" ca="1" si="308"/>
        <v>#DIV/0!</v>
      </c>
      <c r="AH286" s="93" t="e">
        <f t="shared" ca="1" si="308"/>
        <v>#DIV/0!</v>
      </c>
      <c r="AI286" s="93" t="e">
        <f t="shared" ca="1" si="308"/>
        <v>#DIV/0!</v>
      </c>
      <c r="AJ286" s="93" t="e">
        <f t="shared" ca="1" si="308"/>
        <v>#DIV/0!</v>
      </c>
      <c r="AK286" s="93" t="e">
        <f t="shared" ca="1" si="308"/>
        <v>#DIV/0!</v>
      </c>
      <c r="AL286" s="93" t="e">
        <f t="shared" ca="1" si="308"/>
        <v>#DIV/0!</v>
      </c>
      <c r="AM286" s="93" t="e">
        <f t="shared" ca="1" si="308"/>
        <v>#DIV/0!</v>
      </c>
      <c r="AN286" s="93" t="e">
        <f t="shared" ca="1" si="308"/>
        <v>#DIV/0!</v>
      </c>
      <c r="AO286" s="93" t="e">
        <f t="shared" ca="1" si="308"/>
        <v>#DIV/0!</v>
      </c>
      <c r="AP286" s="93" t="e">
        <f t="shared" ca="1" si="308"/>
        <v>#DIV/0!</v>
      </c>
      <c r="AQ286" s="93" t="e">
        <f t="shared" ca="1" si="308"/>
        <v>#DIV/0!</v>
      </c>
      <c r="AR286" s="93" t="e">
        <f t="shared" ca="1" si="308"/>
        <v>#DIV/0!</v>
      </c>
      <c r="AS286" s="93" t="e">
        <f t="shared" ca="1" si="308"/>
        <v>#DIV/0!</v>
      </c>
      <c r="AT286" s="93" t="e">
        <f t="shared" ca="1" si="308"/>
        <v>#DIV/0!</v>
      </c>
      <c r="AU286" s="93" t="e">
        <f t="shared" ca="1" si="308"/>
        <v>#DIV/0!</v>
      </c>
      <c r="AV286" s="93" t="e">
        <f t="shared" ca="1" si="308"/>
        <v>#DIV/0!</v>
      </c>
      <c r="AW286" s="93" t="e">
        <f t="shared" ca="1" si="308"/>
        <v>#DIV/0!</v>
      </c>
      <c r="AX286" s="93" t="e">
        <f t="shared" ca="1" si="308"/>
        <v>#DIV/0!</v>
      </c>
      <c r="AY286" s="93" t="e">
        <f t="shared" ca="1" si="308"/>
        <v>#DIV/0!</v>
      </c>
      <c r="AZ286" s="93" t="e">
        <f t="shared" ca="1" si="308"/>
        <v>#DIV/0!</v>
      </c>
      <c r="BA286" s="93" t="e">
        <f t="shared" ca="1" si="308"/>
        <v>#DIV/0!</v>
      </c>
      <c r="BB286" s="93" t="e">
        <f t="shared" ca="1" si="308"/>
        <v>#DIV/0!</v>
      </c>
      <c r="BC286" s="93" t="e">
        <f t="shared" ca="1" si="308"/>
        <v>#DIV/0!</v>
      </c>
      <c r="BD286" s="93" t="e">
        <f t="shared" ca="1" si="308"/>
        <v>#DIV/0!</v>
      </c>
      <c r="BE286" s="93" t="e">
        <f t="shared" ca="1" si="308"/>
        <v>#DIV/0!</v>
      </c>
      <c r="BF286" s="93" t="e">
        <f t="shared" ca="1" si="308"/>
        <v>#DIV/0!</v>
      </c>
      <c r="BG286" s="93" t="e">
        <f t="shared" ca="1" si="308"/>
        <v>#DIV/0!</v>
      </c>
      <c r="BH286" s="93" t="e">
        <f t="shared" ca="1" si="308"/>
        <v>#DIV/0!</v>
      </c>
      <c r="BI286" s="93"/>
      <c r="BJ286" s="93"/>
      <c r="BK286" s="93"/>
      <c r="BL286" s="173"/>
      <c r="BM286" s="173"/>
      <c r="BN286" s="173"/>
      <c r="BO286" s="173"/>
      <c r="BP286" s="173"/>
      <c r="BQ286" s="173"/>
      <c r="BR286" s="173"/>
      <c r="BS286" s="173"/>
      <c r="BT286" s="173"/>
      <c r="BU286" s="173"/>
      <c r="BV286" s="173"/>
      <c r="BW286" s="173"/>
      <c r="BX286" s="173"/>
      <c r="BY286" s="173"/>
      <c r="BZ286" s="173"/>
      <c r="CA286" s="173"/>
      <c r="CB286" s="173"/>
      <c r="CC286" s="173"/>
      <c r="CD286" s="173"/>
      <c r="CE286" s="173"/>
      <c r="CF286" s="173"/>
      <c r="CG286" s="173"/>
      <c r="CH286" s="173"/>
      <c r="CI286" s="173"/>
      <c r="CJ286" s="173"/>
      <c r="CK286" s="173"/>
      <c r="CL286" s="173"/>
      <c r="CM286" s="173"/>
      <c r="CN286" s="173"/>
      <c r="CO286" s="173"/>
      <c r="CP286" s="173"/>
      <c r="CQ286" s="173"/>
      <c r="CR286" s="173"/>
      <c r="CS286" s="173"/>
      <c r="CT286" s="173"/>
      <c r="CU286" s="173"/>
      <c r="CV286" s="173"/>
      <c r="CW286" s="173"/>
      <c r="CX286" s="173"/>
    </row>
    <row r="287" spans="2:103" ht="15.4">
      <c r="E287" s="4" t="s">
        <v>645</v>
      </c>
      <c r="G287" s="4" t="s">
        <v>260</v>
      </c>
      <c r="H287" s="4"/>
      <c r="I287" s="4"/>
      <c r="J287" s="4"/>
      <c r="L287" s="93">
        <f t="shared" ref="L287:M287" ca="1" si="309">MAX(MIN(L281,-L283),0)</f>
        <v>0</v>
      </c>
      <c r="M287" s="93">
        <f t="shared" ca="1" si="309"/>
        <v>0</v>
      </c>
      <c r="N287" s="93">
        <f t="shared" ref="N287:BH287" ca="1" si="310">MAX(MIN(N281,-N283),0)</f>
        <v>0</v>
      </c>
      <c r="O287" s="93">
        <f t="shared" ca="1" si="310"/>
        <v>0</v>
      </c>
      <c r="P287" s="93">
        <f t="shared" ca="1" si="310"/>
        <v>0</v>
      </c>
      <c r="Q287" s="93" t="e">
        <f t="shared" ca="1" si="310"/>
        <v>#DIV/0!</v>
      </c>
      <c r="R287" s="93" t="e">
        <f t="shared" ca="1" si="310"/>
        <v>#DIV/0!</v>
      </c>
      <c r="S287" s="93" t="e">
        <f t="shared" ca="1" si="310"/>
        <v>#DIV/0!</v>
      </c>
      <c r="T287" s="93" t="e">
        <f t="shared" ca="1" si="310"/>
        <v>#DIV/0!</v>
      </c>
      <c r="U287" s="93" t="e">
        <f t="shared" ca="1" si="310"/>
        <v>#DIV/0!</v>
      </c>
      <c r="V287" s="93" t="e">
        <f t="shared" ca="1" si="310"/>
        <v>#DIV/0!</v>
      </c>
      <c r="W287" s="93" t="e">
        <f t="shared" ca="1" si="310"/>
        <v>#DIV/0!</v>
      </c>
      <c r="X287" s="93" t="e">
        <f t="shared" ca="1" si="310"/>
        <v>#DIV/0!</v>
      </c>
      <c r="Y287" s="93" t="e">
        <f t="shared" ca="1" si="310"/>
        <v>#DIV/0!</v>
      </c>
      <c r="Z287" s="93" t="e">
        <f t="shared" ca="1" si="310"/>
        <v>#DIV/0!</v>
      </c>
      <c r="AA287" s="93" t="e">
        <f t="shared" ca="1" si="310"/>
        <v>#DIV/0!</v>
      </c>
      <c r="AB287" s="93" t="e">
        <f t="shared" ca="1" si="310"/>
        <v>#DIV/0!</v>
      </c>
      <c r="AC287" s="93" t="e">
        <f t="shared" ca="1" si="310"/>
        <v>#DIV/0!</v>
      </c>
      <c r="AD287" s="93" t="e">
        <f t="shared" ca="1" si="310"/>
        <v>#DIV/0!</v>
      </c>
      <c r="AE287" s="93" t="e">
        <f t="shared" ca="1" si="310"/>
        <v>#DIV/0!</v>
      </c>
      <c r="AF287" s="93" t="e">
        <f t="shared" ca="1" si="310"/>
        <v>#DIV/0!</v>
      </c>
      <c r="AG287" s="93" t="e">
        <f t="shared" ca="1" si="310"/>
        <v>#DIV/0!</v>
      </c>
      <c r="AH287" s="93" t="e">
        <f t="shared" ca="1" si="310"/>
        <v>#DIV/0!</v>
      </c>
      <c r="AI287" s="93" t="e">
        <f t="shared" ca="1" si="310"/>
        <v>#DIV/0!</v>
      </c>
      <c r="AJ287" s="93" t="e">
        <f t="shared" ca="1" si="310"/>
        <v>#DIV/0!</v>
      </c>
      <c r="AK287" s="93" t="e">
        <f t="shared" ca="1" si="310"/>
        <v>#DIV/0!</v>
      </c>
      <c r="AL287" s="93" t="e">
        <f t="shared" ca="1" si="310"/>
        <v>#DIV/0!</v>
      </c>
      <c r="AM287" s="93" t="e">
        <f t="shared" ca="1" si="310"/>
        <v>#DIV/0!</v>
      </c>
      <c r="AN287" s="93" t="e">
        <f t="shared" ca="1" si="310"/>
        <v>#DIV/0!</v>
      </c>
      <c r="AO287" s="93" t="e">
        <f t="shared" ca="1" si="310"/>
        <v>#DIV/0!</v>
      </c>
      <c r="AP287" s="93" t="e">
        <f t="shared" ca="1" si="310"/>
        <v>#DIV/0!</v>
      </c>
      <c r="AQ287" s="93" t="e">
        <f t="shared" ca="1" si="310"/>
        <v>#DIV/0!</v>
      </c>
      <c r="AR287" s="93" t="e">
        <f t="shared" ca="1" si="310"/>
        <v>#DIV/0!</v>
      </c>
      <c r="AS287" s="93" t="e">
        <f t="shared" ca="1" si="310"/>
        <v>#DIV/0!</v>
      </c>
      <c r="AT287" s="93" t="e">
        <f t="shared" ca="1" si="310"/>
        <v>#DIV/0!</v>
      </c>
      <c r="AU287" s="93" t="e">
        <f t="shared" ca="1" si="310"/>
        <v>#DIV/0!</v>
      </c>
      <c r="AV287" s="93" t="e">
        <f t="shared" ca="1" si="310"/>
        <v>#DIV/0!</v>
      </c>
      <c r="AW287" s="93" t="e">
        <f t="shared" ca="1" si="310"/>
        <v>#DIV/0!</v>
      </c>
      <c r="AX287" s="93" t="e">
        <f t="shared" ca="1" si="310"/>
        <v>#DIV/0!</v>
      </c>
      <c r="AY287" s="93" t="e">
        <f t="shared" ca="1" si="310"/>
        <v>#DIV/0!</v>
      </c>
      <c r="AZ287" s="93" t="e">
        <f t="shared" ca="1" si="310"/>
        <v>#DIV/0!</v>
      </c>
      <c r="BA287" s="93" t="e">
        <f t="shared" ca="1" si="310"/>
        <v>#DIV/0!</v>
      </c>
      <c r="BB287" s="93" t="e">
        <f t="shared" ca="1" si="310"/>
        <v>#DIV/0!</v>
      </c>
      <c r="BC287" s="93" t="e">
        <f t="shared" ca="1" si="310"/>
        <v>#DIV/0!</v>
      </c>
      <c r="BD287" s="93" t="e">
        <f t="shared" ca="1" si="310"/>
        <v>#DIV/0!</v>
      </c>
      <c r="BE287" s="93" t="e">
        <f t="shared" ca="1" si="310"/>
        <v>#DIV/0!</v>
      </c>
      <c r="BF287" s="93" t="e">
        <f t="shared" ca="1" si="310"/>
        <v>#DIV/0!</v>
      </c>
      <c r="BG287" s="93" t="e">
        <f t="shared" ca="1" si="310"/>
        <v>#DIV/0!</v>
      </c>
      <c r="BH287" s="93" t="e">
        <f t="shared" ca="1" si="310"/>
        <v>#DIV/0!</v>
      </c>
      <c r="BI287" s="93"/>
      <c r="BJ287" s="93"/>
      <c r="BK287" s="93"/>
      <c r="BL287" s="173"/>
      <c r="BM287" s="173"/>
      <c r="BN287" s="173"/>
      <c r="BO287" s="173"/>
      <c r="BP287" s="173"/>
      <c r="BQ287" s="173"/>
      <c r="BR287" s="173"/>
      <c r="BS287" s="173"/>
      <c r="BT287" s="173"/>
      <c r="BU287" s="173"/>
      <c r="BV287" s="173"/>
      <c r="BW287" s="173"/>
      <c r="BX287" s="173"/>
      <c r="BY287" s="173"/>
      <c r="BZ287" s="173"/>
      <c r="CA287" s="173"/>
      <c r="CB287" s="173"/>
      <c r="CC287" s="173"/>
      <c r="CD287" s="173"/>
      <c r="CE287" s="173"/>
      <c r="CF287" s="173"/>
      <c r="CG287" s="173"/>
      <c r="CH287" s="173"/>
      <c r="CI287" s="173"/>
      <c r="CJ287" s="173"/>
      <c r="CK287" s="173"/>
      <c r="CL287" s="173"/>
      <c r="CM287" s="173"/>
      <c r="CN287" s="173"/>
      <c r="CO287" s="173"/>
      <c r="CP287" s="173"/>
      <c r="CQ287" s="173"/>
      <c r="CR287" s="173"/>
      <c r="CS287" s="173"/>
      <c r="CT287" s="173"/>
      <c r="CU287" s="173"/>
      <c r="CV287" s="173"/>
      <c r="CW287" s="173"/>
      <c r="CX287" s="173"/>
    </row>
    <row r="288" spans="2:103" ht="15.4">
      <c r="E288" s="4" t="s">
        <v>646</v>
      </c>
      <c r="G288" s="4" t="s">
        <v>260</v>
      </c>
      <c r="H288" s="4"/>
      <c r="I288" s="4"/>
      <c r="J288" s="4"/>
      <c r="L288" s="93">
        <f t="shared" ref="L288:AQ288" si="311">IF(L12=1,-L284,0)</f>
        <v>0</v>
      </c>
      <c r="M288" s="93">
        <f t="shared" si="311"/>
        <v>0</v>
      </c>
      <c r="N288" s="93">
        <f t="shared" si="311"/>
        <v>0</v>
      </c>
      <c r="O288" s="93">
        <f t="shared" si="311"/>
        <v>0</v>
      </c>
      <c r="P288" s="93">
        <f t="shared" si="311"/>
        <v>0</v>
      </c>
      <c r="Q288" s="93">
        <f t="shared" si="311"/>
        <v>0</v>
      </c>
      <c r="R288" s="93">
        <f t="shared" si="311"/>
        <v>0</v>
      </c>
      <c r="S288" s="93">
        <f t="shared" si="311"/>
        <v>0</v>
      </c>
      <c r="T288" s="93">
        <f t="shared" si="311"/>
        <v>0</v>
      </c>
      <c r="U288" s="93">
        <f t="shared" si="311"/>
        <v>0</v>
      </c>
      <c r="V288" s="93">
        <f t="shared" si="311"/>
        <v>0</v>
      </c>
      <c r="W288" s="93">
        <f t="shared" si="311"/>
        <v>0</v>
      </c>
      <c r="X288" s="93">
        <f t="shared" si="311"/>
        <v>0</v>
      </c>
      <c r="Y288" s="93">
        <f t="shared" si="311"/>
        <v>0</v>
      </c>
      <c r="Z288" s="93">
        <f t="shared" si="311"/>
        <v>0</v>
      </c>
      <c r="AA288" s="93">
        <f t="shared" si="311"/>
        <v>0</v>
      </c>
      <c r="AB288" s="93">
        <f t="shared" si="311"/>
        <v>0</v>
      </c>
      <c r="AC288" s="93">
        <f t="shared" si="311"/>
        <v>0</v>
      </c>
      <c r="AD288" s="93">
        <f t="shared" si="311"/>
        <v>0</v>
      </c>
      <c r="AE288" s="93">
        <f t="shared" si="311"/>
        <v>0</v>
      </c>
      <c r="AF288" s="93">
        <f t="shared" si="311"/>
        <v>0</v>
      </c>
      <c r="AG288" s="93">
        <f t="shared" si="311"/>
        <v>0</v>
      </c>
      <c r="AH288" s="93">
        <f t="shared" si="311"/>
        <v>0</v>
      </c>
      <c r="AI288" s="93">
        <f t="shared" si="311"/>
        <v>0</v>
      </c>
      <c r="AJ288" s="93">
        <f t="shared" si="311"/>
        <v>0</v>
      </c>
      <c r="AK288" s="93">
        <f t="shared" si="311"/>
        <v>0</v>
      </c>
      <c r="AL288" s="93">
        <f t="shared" si="311"/>
        <v>0</v>
      </c>
      <c r="AM288" s="93">
        <f t="shared" si="311"/>
        <v>0</v>
      </c>
      <c r="AN288" s="93" t="e">
        <f t="shared" ca="1" si="311"/>
        <v>#DIV/0!</v>
      </c>
      <c r="AO288" s="93">
        <f t="shared" si="311"/>
        <v>0</v>
      </c>
      <c r="AP288" s="93">
        <f t="shared" si="311"/>
        <v>0</v>
      </c>
      <c r="AQ288" s="93">
        <f t="shared" si="311"/>
        <v>0</v>
      </c>
      <c r="AR288" s="93">
        <f t="shared" ref="AR288:BH288" si="312">IF(AR12=1,-AR284,0)</f>
        <v>0</v>
      </c>
      <c r="AS288" s="93">
        <f t="shared" si="312"/>
        <v>0</v>
      </c>
      <c r="AT288" s="93">
        <f t="shared" si="312"/>
        <v>0</v>
      </c>
      <c r="AU288" s="93">
        <f t="shared" si="312"/>
        <v>0</v>
      </c>
      <c r="AV288" s="93">
        <f t="shared" si="312"/>
        <v>0</v>
      </c>
      <c r="AW288" s="93">
        <f t="shared" si="312"/>
        <v>0</v>
      </c>
      <c r="AX288" s="93">
        <f t="shared" si="312"/>
        <v>0</v>
      </c>
      <c r="AY288" s="93">
        <f t="shared" si="312"/>
        <v>0</v>
      </c>
      <c r="AZ288" s="93">
        <f t="shared" si="312"/>
        <v>0</v>
      </c>
      <c r="BA288" s="93">
        <f t="shared" si="312"/>
        <v>0</v>
      </c>
      <c r="BB288" s="93">
        <f t="shared" si="312"/>
        <v>0</v>
      </c>
      <c r="BC288" s="93">
        <f t="shared" si="312"/>
        <v>0</v>
      </c>
      <c r="BD288" s="93">
        <f t="shared" si="312"/>
        <v>0</v>
      </c>
      <c r="BE288" s="93">
        <f t="shared" si="312"/>
        <v>0</v>
      </c>
      <c r="BF288" s="93">
        <f t="shared" si="312"/>
        <v>0</v>
      </c>
      <c r="BG288" s="93">
        <f t="shared" si="312"/>
        <v>0</v>
      </c>
      <c r="BH288" s="93">
        <f t="shared" si="312"/>
        <v>0</v>
      </c>
      <c r="BI288" s="93"/>
      <c r="BJ288" s="93"/>
      <c r="BK288" s="93"/>
      <c r="BL288" s="173"/>
      <c r="BM288" s="173"/>
      <c r="BN288" s="173"/>
      <c r="BO288" s="173"/>
      <c r="BP288" s="173"/>
      <c r="BQ288" s="173"/>
      <c r="BR288" s="173"/>
      <c r="BS288" s="173"/>
      <c r="BT288" s="173"/>
      <c r="BU288" s="173"/>
      <c r="BV288" s="173"/>
      <c r="BW288" s="173"/>
      <c r="BX288" s="173"/>
      <c r="BY288" s="173"/>
      <c r="BZ288" s="173"/>
      <c r="CA288" s="173"/>
      <c r="CB288" s="173"/>
      <c r="CC288" s="173"/>
      <c r="CD288" s="173"/>
      <c r="CE288" s="173"/>
      <c r="CF288" s="173"/>
      <c r="CG288" s="173"/>
      <c r="CH288" s="173"/>
      <c r="CI288" s="173"/>
      <c r="CJ288" s="173"/>
      <c r="CK288" s="173"/>
      <c r="CL288" s="173"/>
      <c r="CM288" s="173"/>
      <c r="CN288" s="173"/>
      <c r="CO288" s="173"/>
      <c r="CP288" s="173"/>
      <c r="CQ288" s="173"/>
      <c r="CR288" s="173"/>
      <c r="CS288" s="173"/>
      <c r="CT288" s="173"/>
      <c r="CU288" s="173"/>
      <c r="CV288" s="173"/>
      <c r="CW288" s="173"/>
      <c r="CX288" s="173"/>
    </row>
    <row r="289" spans="2:103" ht="15.4">
      <c r="E289" s="4" t="s">
        <v>647</v>
      </c>
      <c r="G289" s="4" t="s">
        <v>260</v>
      </c>
      <c r="H289" s="4"/>
      <c r="I289" s="4"/>
      <c r="J289" s="4"/>
      <c r="L289" s="93">
        <f ca="1">SUM(L283:L288)</f>
        <v>0</v>
      </c>
      <c r="M289" s="93">
        <f t="shared" ref="M289" ca="1" si="313">SUM(M283:M288)</f>
        <v>0</v>
      </c>
      <c r="N289" s="93">
        <f t="shared" ref="N289:BH289" ca="1" si="314">SUM(N283:N288)</f>
        <v>0</v>
      </c>
      <c r="O289" s="93">
        <f t="shared" ca="1" si="314"/>
        <v>0</v>
      </c>
      <c r="P289" s="93">
        <f t="shared" ca="1" si="314"/>
        <v>0</v>
      </c>
      <c r="Q289" s="93" t="e">
        <f t="shared" ca="1" si="314"/>
        <v>#DIV/0!</v>
      </c>
      <c r="R289" s="93" t="e">
        <f t="shared" ca="1" si="314"/>
        <v>#DIV/0!</v>
      </c>
      <c r="S289" s="93" t="e">
        <f t="shared" ca="1" si="314"/>
        <v>#DIV/0!</v>
      </c>
      <c r="T289" s="93" t="e">
        <f t="shared" ca="1" si="314"/>
        <v>#DIV/0!</v>
      </c>
      <c r="U289" s="93" t="e">
        <f t="shared" ca="1" si="314"/>
        <v>#DIV/0!</v>
      </c>
      <c r="V289" s="93" t="e">
        <f t="shared" ca="1" si="314"/>
        <v>#DIV/0!</v>
      </c>
      <c r="W289" s="93" t="e">
        <f t="shared" ca="1" si="314"/>
        <v>#DIV/0!</v>
      </c>
      <c r="X289" s="93" t="e">
        <f t="shared" ca="1" si="314"/>
        <v>#DIV/0!</v>
      </c>
      <c r="Y289" s="93" t="e">
        <f t="shared" ca="1" si="314"/>
        <v>#DIV/0!</v>
      </c>
      <c r="Z289" s="93" t="e">
        <f t="shared" ca="1" si="314"/>
        <v>#DIV/0!</v>
      </c>
      <c r="AA289" s="93" t="e">
        <f t="shared" ca="1" si="314"/>
        <v>#DIV/0!</v>
      </c>
      <c r="AB289" s="93" t="e">
        <f t="shared" ca="1" si="314"/>
        <v>#DIV/0!</v>
      </c>
      <c r="AC289" s="93" t="e">
        <f t="shared" ca="1" si="314"/>
        <v>#DIV/0!</v>
      </c>
      <c r="AD289" s="93" t="e">
        <f t="shared" ca="1" si="314"/>
        <v>#DIV/0!</v>
      </c>
      <c r="AE289" s="93" t="e">
        <f t="shared" ca="1" si="314"/>
        <v>#DIV/0!</v>
      </c>
      <c r="AF289" s="93" t="e">
        <f t="shared" ca="1" si="314"/>
        <v>#DIV/0!</v>
      </c>
      <c r="AG289" s="93" t="e">
        <f t="shared" ca="1" si="314"/>
        <v>#DIV/0!</v>
      </c>
      <c r="AH289" s="93" t="e">
        <f t="shared" ca="1" si="314"/>
        <v>#DIV/0!</v>
      </c>
      <c r="AI289" s="93" t="e">
        <f t="shared" ca="1" si="314"/>
        <v>#DIV/0!</v>
      </c>
      <c r="AJ289" s="93" t="e">
        <f t="shared" ca="1" si="314"/>
        <v>#DIV/0!</v>
      </c>
      <c r="AK289" s="93" t="e">
        <f t="shared" ca="1" si="314"/>
        <v>#DIV/0!</v>
      </c>
      <c r="AL289" s="93" t="e">
        <f t="shared" ca="1" si="314"/>
        <v>#DIV/0!</v>
      </c>
      <c r="AM289" s="93" t="e">
        <f t="shared" ca="1" si="314"/>
        <v>#DIV/0!</v>
      </c>
      <c r="AN289" s="93" t="e">
        <f t="shared" ca="1" si="314"/>
        <v>#DIV/0!</v>
      </c>
      <c r="AO289" s="93" t="e">
        <f t="shared" ca="1" si="314"/>
        <v>#DIV/0!</v>
      </c>
      <c r="AP289" s="93" t="e">
        <f t="shared" ca="1" si="314"/>
        <v>#DIV/0!</v>
      </c>
      <c r="AQ289" s="93" t="e">
        <f t="shared" ca="1" si="314"/>
        <v>#DIV/0!</v>
      </c>
      <c r="AR289" s="93" t="e">
        <f t="shared" ca="1" si="314"/>
        <v>#DIV/0!</v>
      </c>
      <c r="AS289" s="93" t="e">
        <f t="shared" ca="1" si="314"/>
        <v>#DIV/0!</v>
      </c>
      <c r="AT289" s="93" t="e">
        <f t="shared" ca="1" si="314"/>
        <v>#DIV/0!</v>
      </c>
      <c r="AU289" s="93" t="e">
        <f t="shared" ca="1" si="314"/>
        <v>#DIV/0!</v>
      </c>
      <c r="AV289" s="93" t="e">
        <f t="shared" ca="1" si="314"/>
        <v>#DIV/0!</v>
      </c>
      <c r="AW289" s="93" t="e">
        <f t="shared" ca="1" si="314"/>
        <v>#DIV/0!</v>
      </c>
      <c r="AX289" s="93" t="e">
        <f t="shared" ca="1" si="314"/>
        <v>#DIV/0!</v>
      </c>
      <c r="AY289" s="93" t="e">
        <f t="shared" ca="1" si="314"/>
        <v>#DIV/0!</v>
      </c>
      <c r="AZ289" s="93" t="e">
        <f t="shared" ca="1" si="314"/>
        <v>#DIV/0!</v>
      </c>
      <c r="BA289" s="93" t="e">
        <f t="shared" ca="1" si="314"/>
        <v>#DIV/0!</v>
      </c>
      <c r="BB289" s="93" t="e">
        <f t="shared" ca="1" si="314"/>
        <v>#DIV/0!</v>
      </c>
      <c r="BC289" s="93" t="e">
        <f t="shared" ca="1" si="314"/>
        <v>#DIV/0!</v>
      </c>
      <c r="BD289" s="93" t="e">
        <f t="shared" ca="1" si="314"/>
        <v>#DIV/0!</v>
      </c>
      <c r="BE289" s="93" t="e">
        <f t="shared" ca="1" si="314"/>
        <v>#DIV/0!</v>
      </c>
      <c r="BF289" s="93" t="e">
        <f t="shared" ca="1" si="314"/>
        <v>#DIV/0!</v>
      </c>
      <c r="BG289" s="93" t="e">
        <f t="shared" ca="1" si="314"/>
        <v>#DIV/0!</v>
      </c>
      <c r="BH289" s="93" t="e">
        <f t="shared" ca="1" si="314"/>
        <v>#DIV/0!</v>
      </c>
      <c r="BI289" s="93"/>
      <c r="BJ289" s="93"/>
      <c r="BK289" s="93"/>
      <c r="BL289" s="173"/>
      <c r="BM289" s="173"/>
      <c r="BN289" s="173"/>
      <c r="BO289" s="173"/>
      <c r="BP289" s="173"/>
      <c r="BQ289" s="173"/>
      <c r="BR289" s="173"/>
      <c r="BS289" s="173"/>
      <c r="BT289" s="173"/>
      <c r="BU289" s="173"/>
      <c r="BV289" s="173"/>
      <c r="BW289" s="173"/>
      <c r="BX289" s="173"/>
      <c r="BY289" s="173"/>
      <c r="BZ289" s="173"/>
      <c r="CA289" s="173"/>
      <c r="CB289" s="173"/>
      <c r="CC289" s="173"/>
      <c r="CD289" s="173"/>
      <c r="CE289" s="173"/>
      <c r="CF289" s="173"/>
      <c r="CG289" s="173"/>
      <c r="CH289" s="173"/>
      <c r="CI289" s="173"/>
      <c r="CJ289" s="173"/>
      <c r="CK289" s="173"/>
      <c r="CL289" s="173"/>
      <c r="CM289" s="173"/>
      <c r="CN289" s="173"/>
      <c r="CO289" s="173"/>
      <c r="CP289" s="173"/>
      <c r="CQ289" s="173"/>
      <c r="CR289" s="173"/>
      <c r="CS289" s="173"/>
      <c r="CT289" s="173"/>
      <c r="CU289" s="173"/>
      <c r="CV289" s="173"/>
      <c r="CW289" s="173"/>
      <c r="CX289" s="173"/>
    </row>
    <row r="290" spans="2:103" ht="15.4">
      <c r="H290" s="4"/>
      <c r="I290" s="4"/>
      <c r="J290" s="4"/>
    </row>
    <row r="291" spans="2:103" ht="15.4">
      <c r="B291" s="24"/>
      <c r="C291" s="73">
        <f>MAX($B$5:C290)+0.1</f>
        <v>7.2999999999999989</v>
      </c>
      <c r="D291" s="37" t="s">
        <v>653</v>
      </c>
      <c r="E291" s="37"/>
      <c r="F291" s="37"/>
      <c r="G291" s="37"/>
      <c r="H291" s="37"/>
      <c r="I291" s="37"/>
      <c r="J291" s="37"/>
      <c r="K291" s="37"/>
      <c r="L291" s="37"/>
      <c r="M291" s="37"/>
      <c r="N291" s="37"/>
      <c r="O291" s="37"/>
      <c r="P291" s="37"/>
      <c r="Q291" s="37"/>
      <c r="R291" s="37"/>
      <c r="S291" s="37"/>
      <c r="T291" s="37"/>
      <c r="U291" s="37"/>
      <c r="V291" s="37"/>
      <c r="W291" s="37"/>
      <c r="X291" s="37"/>
      <c r="Y291" s="37"/>
      <c r="Z291" s="37"/>
      <c r="AA291" s="37"/>
      <c r="AB291" s="37"/>
      <c r="AC291" s="37"/>
      <c r="AD291" s="37"/>
      <c r="AE291" s="37"/>
      <c r="AF291" s="37"/>
      <c r="AG291" s="37"/>
      <c r="AH291" s="37"/>
      <c r="AI291" s="37"/>
      <c r="AJ291" s="37"/>
      <c r="AK291" s="37"/>
      <c r="AL291" s="37"/>
      <c r="AM291" s="37"/>
      <c r="AN291" s="37"/>
      <c r="AO291" s="37"/>
      <c r="AP291" s="37"/>
      <c r="AQ291" s="37"/>
      <c r="AR291" s="37"/>
      <c r="AS291" s="37"/>
      <c r="AT291" s="37"/>
      <c r="AU291" s="37"/>
      <c r="AV291" s="37"/>
      <c r="AW291" s="37"/>
      <c r="AX291" s="37"/>
      <c r="AY291" s="37"/>
      <c r="AZ291" s="37"/>
      <c r="BA291" s="37"/>
      <c r="BB291" s="37"/>
      <c r="BC291" s="37"/>
      <c r="BD291" s="37"/>
      <c r="BE291" s="37"/>
      <c r="BF291" s="37"/>
      <c r="BG291" s="37"/>
      <c r="BH291" s="37"/>
      <c r="BI291" s="37"/>
      <c r="BJ291" s="37"/>
      <c r="BK291" s="37"/>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c r="CM291" s="24"/>
      <c r="CN291" s="24"/>
      <c r="CO291" s="24"/>
      <c r="CP291" s="24"/>
      <c r="CQ291" s="24"/>
      <c r="CR291" s="24"/>
      <c r="CS291" s="24"/>
      <c r="CT291" s="24"/>
      <c r="CU291" s="24"/>
      <c r="CV291" s="24"/>
      <c r="CW291" s="24"/>
      <c r="CX291" s="24"/>
      <c r="CY291" s="25"/>
    </row>
    <row r="292" spans="2:103" ht="15.4">
      <c r="H292" s="4"/>
      <c r="I292" s="4"/>
      <c r="J292" s="4"/>
    </row>
    <row r="293" spans="2:103" ht="15.4">
      <c r="E293" s="4" t="s">
        <v>648</v>
      </c>
      <c r="G293" s="4" t="s">
        <v>260</v>
      </c>
      <c r="H293" s="4"/>
      <c r="I293" s="4"/>
      <c r="J293" s="4"/>
      <c r="L293" s="93">
        <f ca="1">MAX(L273-L287,0)</f>
        <v>0</v>
      </c>
      <c r="M293" s="93">
        <f t="shared" ref="M293:BH293" ca="1" si="315">MAX(M273-M287,0)</f>
        <v>0</v>
      </c>
      <c r="N293" s="93">
        <f t="shared" ca="1" si="315"/>
        <v>0</v>
      </c>
      <c r="O293" s="93">
        <f t="shared" ca="1" si="315"/>
        <v>0</v>
      </c>
      <c r="P293" s="93">
        <f t="shared" ca="1" si="315"/>
        <v>0</v>
      </c>
      <c r="Q293" s="93" t="e">
        <f t="shared" ca="1" si="315"/>
        <v>#DIV/0!</v>
      </c>
      <c r="R293" s="93" t="e">
        <f t="shared" ca="1" si="315"/>
        <v>#DIV/0!</v>
      </c>
      <c r="S293" s="93" t="e">
        <f t="shared" ca="1" si="315"/>
        <v>#DIV/0!</v>
      </c>
      <c r="T293" s="93" t="e">
        <f t="shared" ca="1" si="315"/>
        <v>#DIV/0!</v>
      </c>
      <c r="U293" s="93" t="e">
        <f t="shared" ca="1" si="315"/>
        <v>#DIV/0!</v>
      </c>
      <c r="V293" s="93" t="e">
        <f t="shared" ca="1" si="315"/>
        <v>#DIV/0!</v>
      </c>
      <c r="W293" s="93" t="e">
        <f t="shared" ca="1" si="315"/>
        <v>#DIV/0!</v>
      </c>
      <c r="X293" s="93" t="e">
        <f t="shared" ca="1" si="315"/>
        <v>#DIV/0!</v>
      </c>
      <c r="Y293" s="93" t="e">
        <f t="shared" ca="1" si="315"/>
        <v>#DIV/0!</v>
      </c>
      <c r="Z293" s="93" t="e">
        <f t="shared" ca="1" si="315"/>
        <v>#DIV/0!</v>
      </c>
      <c r="AA293" s="93" t="e">
        <f t="shared" ca="1" si="315"/>
        <v>#DIV/0!</v>
      </c>
      <c r="AB293" s="93" t="e">
        <f t="shared" ca="1" si="315"/>
        <v>#DIV/0!</v>
      </c>
      <c r="AC293" s="93" t="e">
        <f t="shared" ca="1" si="315"/>
        <v>#DIV/0!</v>
      </c>
      <c r="AD293" s="93" t="e">
        <f t="shared" ca="1" si="315"/>
        <v>#DIV/0!</v>
      </c>
      <c r="AE293" s="93" t="e">
        <f t="shared" ca="1" si="315"/>
        <v>#DIV/0!</v>
      </c>
      <c r="AF293" s="93" t="e">
        <f t="shared" ca="1" si="315"/>
        <v>#DIV/0!</v>
      </c>
      <c r="AG293" s="93" t="e">
        <f t="shared" ca="1" si="315"/>
        <v>#DIV/0!</v>
      </c>
      <c r="AH293" s="93" t="e">
        <f t="shared" ca="1" si="315"/>
        <v>#DIV/0!</v>
      </c>
      <c r="AI293" s="93" t="e">
        <f t="shared" ca="1" si="315"/>
        <v>#DIV/0!</v>
      </c>
      <c r="AJ293" s="93" t="e">
        <f t="shared" ca="1" si="315"/>
        <v>#DIV/0!</v>
      </c>
      <c r="AK293" s="93" t="e">
        <f t="shared" ca="1" si="315"/>
        <v>#DIV/0!</v>
      </c>
      <c r="AL293" s="93" t="e">
        <f t="shared" ca="1" si="315"/>
        <v>#DIV/0!</v>
      </c>
      <c r="AM293" s="93" t="e">
        <f t="shared" ca="1" si="315"/>
        <v>#DIV/0!</v>
      </c>
      <c r="AN293" s="93" t="e">
        <f t="shared" ca="1" si="315"/>
        <v>#DIV/0!</v>
      </c>
      <c r="AO293" s="93" t="e">
        <f t="shared" ca="1" si="315"/>
        <v>#DIV/0!</v>
      </c>
      <c r="AP293" s="93" t="e">
        <f t="shared" ca="1" si="315"/>
        <v>#DIV/0!</v>
      </c>
      <c r="AQ293" s="93" t="e">
        <f t="shared" ca="1" si="315"/>
        <v>#DIV/0!</v>
      </c>
      <c r="AR293" s="93" t="e">
        <f t="shared" ca="1" si="315"/>
        <v>#DIV/0!</v>
      </c>
      <c r="AS293" s="93" t="e">
        <f t="shared" ca="1" si="315"/>
        <v>#DIV/0!</v>
      </c>
      <c r="AT293" s="93" t="e">
        <f t="shared" ca="1" si="315"/>
        <v>#DIV/0!</v>
      </c>
      <c r="AU293" s="93" t="e">
        <f t="shared" ca="1" si="315"/>
        <v>#DIV/0!</v>
      </c>
      <c r="AV293" s="93" t="e">
        <f t="shared" ca="1" si="315"/>
        <v>#DIV/0!</v>
      </c>
      <c r="AW293" s="93" t="e">
        <f t="shared" ca="1" si="315"/>
        <v>#DIV/0!</v>
      </c>
      <c r="AX293" s="93" t="e">
        <f t="shared" ca="1" si="315"/>
        <v>#DIV/0!</v>
      </c>
      <c r="AY293" s="93" t="e">
        <f t="shared" ca="1" si="315"/>
        <v>#DIV/0!</v>
      </c>
      <c r="AZ293" s="93" t="e">
        <f t="shared" ca="1" si="315"/>
        <v>#DIV/0!</v>
      </c>
      <c r="BA293" s="93" t="e">
        <f t="shared" ca="1" si="315"/>
        <v>#DIV/0!</v>
      </c>
      <c r="BB293" s="93" t="e">
        <f t="shared" ca="1" si="315"/>
        <v>#DIV/0!</v>
      </c>
      <c r="BC293" s="93" t="e">
        <f t="shared" ca="1" si="315"/>
        <v>#DIV/0!</v>
      </c>
      <c r="BD293" s="93" t="e">
        <f t="shared" ca="1" si="315"/>
        <v>#DIV/0!</v>
      </c>
      <c r="BE293" s="93" t="e">
        <f t="shared" ca="1" si="315"/>
        <v>#DIV/0!</v>
      </c>
      <c r="BF293" s="93" t="e">
        <f t="shared" ca="1" si="315"/>
        <v>#DIV/0!</v>
      </c>
      <c r="BG293" s="93" t="e">
        <f t="shared" ca="1" si="315"/>
        <v>#DIV/0!</v>
      </c>
      <c r="BH293" s="93" t="e">
        <f t="shared" ca="1" si="315"/>
        <v>#DIV/0!</v>
      </c>
      <c r="BI293" s="93"/>
      <c r="BJ293" s="93"/>
      <c r="BK293" s="93"/>
      <c r="BL293" s="173"/>
      <c r="BM293" s="173"/>
      <c r="BN293" s="173"/>
      <c r="BO293" s="173"/>
      <c r="BP293" s="173"/>
      <c r="BQ293" s="173"/>
      <c r="BR293" s="173"/>
      <c r="BS293" s="173"/>
      <c r="BT293" s="173"/>
      <c r="BU293" s="173"/>
      <c r="BV293" s="173"/>
      <c r="BW293" s="173"/>
      <c r="BX293" s="173"/>
      <c r="BY293" s="173"/>
      <c r="BZ293" s="173"/>
      <c r="CA293" s="173"/>
      <c r="CB293" s="173"/>
      <c r="CC293" s="173"/>
      <c r="CD293" s="173"/>
      <c r="CE293" s="173"/>
      <c r="CF293" s="173"/>
      <c r="CG293" s="173"/>
      <c r="CH293" s="173"/>
      <c r="CI293" s="173"/>
      <c r="CJ293" s="173"/>
      <c r="CK293" s="173"/>
      <c r="CL293" s="173"/>
      <c r="CM293" s="173"/>
      <c r="CN293" s="173"/>
      <c r="CO293" s="173"/>
      <c r="CP293" s="173"/>
      <c r="CQ293" s="173"/>
      <c r="CR293" s="173"/>
      <c r="CS293" s="173"/>
      <c r="CT293" s="173"/>
      <c r="CU293" s="173"/>
      <c r="CV293" s="173"/>
      <c r="CW293" s="173"/>
      <c r="CX293" s="173"/>
    </row>
    <row r="294" spans="2:103" ht="15.4">
      <c r="E294" s="4" t="s">
        <v>646</v>
      </c>
      <c r="G294" s="4" t="s">
        <v>260</v>
      </c>
      <c r="H294" s="4"/>
      <c r="I294" s="4"/>
      <c r="J294" s="4"/>
      <c r="L294" s="93">
        <f t="shared" ref="L294:AQ294" si="316">IF(L12=1, -MIN(L288,SUM(I293:K293)),0)</f>
        <v>0</v>
      </c>
      <c r="M294" s="93">
        <f t="shared" si="316"/>
        <v>0</v>
      </c>
      <c r="N294" s="93">
        <f t="shared" si="316"/>
        <v>0</v>
      </c>
      <c r="O294" s="93">
        <f t="shared" si="316"/>
        <v>0</v>
      </c>
      <c r="P294" s="93">
        <f t="shared" si="316"/>
        <v>0</v>
      </c>
      <c r="Q294" s="93">
        <f t="shared" si="316"/>
        <v>0</v>
      </c>
      <c r="R294" s="93">
        <f t="shared" si="316"/>
        <v>0</v>
      </c>
      <c r="S294" s="93">
        <f t="shared" si="316"/>
        <v>0</v>
      </c>
      <c r="T294" s="93">
        <f t="shared" si="316"/>
        <v>0</v>
      </c>
      <c r="U294" s="93">
        <f t="shared" si="316"/>
        <v>0</v>
      </c>
      <c r="V294" s="93">
        <f t="shared" si="316"/>
        <v>0</v>
      </c>
      <c r="W294" s="93">
        <f t="shared" si="316"/>
        <v>0</v>
      </c>
      <c r="X294" s="93">
        <f t="shared" si="316"/>
        <v>0</v>
      </c>
      <c r="Y294" s="93">
        <f t="shared" si="316"/>
        <v>0</v>
      </c>
      <c r="Z294" s="93">
        <f t="shared" si="316"/>
        <v>0</v>
      </c>
      <c r="AA294" s="93">
        <f t="shared" si="316"/>
        <v>0</v>
      </c>
      <c r="AB294" s="93">
        <f t="shared" si="316"/>
        <v>0</v>
      </c>
      <c r="AC294" s="93">
        <f t="shared" si="316"/>
        <v>0</v>
      </c>
      <c r="AD294" s="93">
        <f t="shared" si="316"/>
        <v>0</v>
      </c>
      <c r="AE294" s="93">
        <f t="shared" si="316"/>
        <v>0</v>
      </c>
      <c r="AF294" s="93">
        <f t="shared" si="316"/>
        <v>0</v>
      </c>
      <c r="AG294" s="93">
        <f t="shared" si="316"/>
        <v>0</v>
      </c>
      <c r="AH294" s="93">
        <f t="shared" si="316"/>
        <v>0</v>
      </c>
      <c r="AI294" s="93">
        <f t="shared" si="316"/>
        <v>0</v>
      </c>
      <c r="AJ294" s="93">
        <f t="shared" si="316"/>
        <v>0</v>
      </c>
      <c r="AK294" s="93">
        <f t="shared" si="316"/>
        <v>0</v>
      </c>
      <c r="AL294" s="93">
        <f t="shared" si="316"/>
        <v>0</v>
      </c>
      <c r="AM294" s="93">
        <f t="shared" si="316"/>
        <v>0</v>
      </c>
      <c r="AN294" s="93" t="e">
        <f t="shared" ca="1" si="316"/>
        <v>#DIV/0!</v>
      </c>
      <c r="AO294" s="93">
        <f t="shared" si="316"/>
        <v>0</v>
      </c>
      <c r="AP294" s="93">
        <f t="shared" si="316"/>
        <v>0</v>
      </c>
      <c r="AQ294" s="93">
        <f t="shared" si="316"/>
        <v>0</v>
      </c>
      <c r="AR294" s="93">
        <f t="shared" ref="AR294:BH294" si="317">IF(AR12=1, -MIN(AR288,SUM(AO293:AQ293)),0)</f>
        <v>0</v>
      </c>
      <c r="AS294" s="93">
        <f t="shared" si="317"/>
        <v>0</v>
      </c>
      <c r="AT294" s="93">
        <f t="shared" si="317"/>
        <v>0</v>
      </c>
      <c r="AU294" s="93">
        <f t="shared" si="317"/>
        <v>0</v>
      </c>
      <c r="AV294" s="93">
        <f t="shared" si="317"/>
        <v>0</v>
      </c>
      <c r="AW294" s="93">
        <f t="shared" si="317"/>
        <v>0</v>
      </c>
      <c r="AX294" s="93">
        <f t="shared" si="317"/>
        <v>0</v>
      </c>
      <c r="AY294" s="93">
        <f t="shared" si="317"/>
        <v>0</v>
      </c>
      <c r="AZ294" s="93">
        <f t="shared" si="317"/>
        <v>0</v>
      </c>
      <c r="BA294" s="93">
        <f t="shared" si="317"/>
        <v>0</v>
      </c>
      <c r="BB294" s="93">
        <f t="shared" si="317"/>
        <v>0</v>
      </c>
      <c r="BC294" s="93">
        <f t="shared" si="317"/>
        <v>0</v>
      </c>
      <c r="BD294" s="93">
        <f t="shared" si="317"/>
        <v>0</v>
      </c>
      <c r="BE294" s="93">
        <f t="shared" si="317"/>
        <v>0</v>
      </c>
      <c r="BF294" s="93">
        <f t="shared" si="317"/>
        <v>0</v>
      </c>
      <c r="BG294" s="93">
        <f t="shared" si="317"/>
        <v>0</v>
      </c>
      <c r="BH294" s="93">
        <f t="shared" si="317"/>
        <v>0</v>
      </c>
      <c r="BI294" s="93"/>
      <c r="BJ294" s="93"/>
      <c r="BK294" s="93"/>
      <c r="BL294" s="173"/>
      <c r="BM294" s="173"/>
      <c r="BN294" s="173"/>
      <c r="BO294" s="173"/>
      <c r="BP294" s="173"/>
      <c r="BQ294" s="173"/>
      <c r="BR294" s="173"/>
      <c r="BS294" s="173"/>
      <c r="BT294" s="173"/>
      <c r="BU294" s="173"/>
      <c r="BV294" s="173"/>
      <c r="BW294" s="173"/>
      <c r="BX294" s="173"/>
      <c r="BY294" s="173"/>
      <c r="BZ294" s="173"/>
      <c r="CA294" s="173"/>
      <c r="CB294" s="173"/>
      <c r="CC294" s="173"/>
      <c r="CD294" s="173"/>
      <c r="CE294" s="173"/>
      <c r="CF294" s="173"/>
      <c r="CG294" s="173"/>
      <c r="CH294" s="173"/>
      <c r="CI294" s="173"/>
      <c r="CJ294" s="173"/>
      <c r="CK294" s="173"/>
      <c r="CL294" s="173"/>
      <c r="CM294" s="173"/>
      <c r="CN294" s="173"/>
      <c r="CO294" s="173"/>
      <c r="CP294" s="173"/>
      <c r="CQ294" s="173"/>
      <c r="CR294" s="173"/>
      <c r="CS294" s="173"/>
      <c r="CT294" s="173"/>
      <c r="CU294" s="173"/>
      <c r="CV294" s="173"/>
      <c r="CW294" s="173"/>
      <c r="CX294" s="173"/>
    </row>
    <row r="295" spans="2:103" ht="15.4">
      <c r="E295" s="4" t="s">
        <v>649</v>
      </c>
      <c r="G295" s="4" t="s">
        <v>260</v>
      </c>
      <c r="H295" s="4"/>
      <c r="I295" s="4"/>
      <c r="J295" s="4"/>
      <c r="L295" s="242">
        <f ca="1">SUM(L293:L294)</f>
        <v>0</v>
      </c>
      <c r="M295" s="242">
        <f t="shared" ref="M295:BH295" ca="1" si="318">SUM(M293:M294)</f>
        <v>0</v>
      </c>
      <c r="N295" s="242">
        <f t="shared" ca="1" si="318"/>
        <v>0</v>
      </c>
      <c r="O295" s="242">
        <f t="shared" ca="1" si="318"/>
        <v>0</v>
      </c>
      <c r="P295" s="242">
        <f t="shared" ca="1" si="318"/>
        <v>0</v>
      </c>
      <c r="Q295" s="242" t="e">
        <f t="shared" ca="1" si="318"/>
        <v>#DIV/0!</v>
      </c>
      <c r="R295" s="242" t="e">
        <f t="shared" ca="1" si="318"/>
        <v>#DIV/0!</v>
      </c>
      <c r="S295" s="242" t="e">
        <f t="shared" ca="1" si="318"/>
        <v>#DIV/0!</v>
      </c>
      <c r="T295" s="242" t="e">
        <f t="shared" ca="1" si="318"/>
        <v>#DIV/0!</v>
      </c>
      <c r="U295" s="242" t="e">
        <f t="shared" ca="1" si="318"/>
        <v>#DIV/0!</v>
      </c>
      <c r="V295" s="242" t="e">
        <f t="shared" ca="1" si="318"/>
        <v>#DIV/0!</v>
      </c>
      <c r="W295" s="242" t="e">
        <f t="shared" ca="1" si="318"/>
        <v>#DIV/0!</v>
      </c>
      <c r="X295" s="242" t="e">
        <f t="shared" ca="1" si="318"/>
        <v>#DIV/0!</v>
      </c>
      <c r="Y295" s="242" t="e">
        <f t="shared" ca="1" si="318"/>
        <v>#DIV/0!</v>
      </c>
      <c r="Z295" s="242" t="e">
        <f t="shared" ca="1" si="318"/>
        <v>#DIV/0!</v>
      </c>
      <c r="AA295" s="242" t="e">
        <f t="shared" ca="1" si="318"/>
        <v>#DIV/0!</v>
      </c>
      <c r="AB295" s="242" t="e">
        <f t="shared" ca="1" si="318"/>
        <v>#DIV/0!</v>
      </c>
      <c r="AC295" s="242" t="e">
        <f t="shared" ca="1" si="318"/>
        <v>#DIV/0!</v>
      </c>
      <c r="AD295" s="242" t="e">
        <f t="shared" ca="1" si="318"/>
        <v>#DIV/0!</v>
      </c>
      <c r="AE295" s="242" t="e">
        <f t="shared" ca="1" si="318"/>
        <v>#DIV/0!</v>
      </c>
      <c r="AF295" s="242" t="e">
        <f t="shared" ca="1" si="318"/>
        <v>#DIV/0!</v>
      </c>
      <c r="AG295" s="242" t="e">
        <f t="shared" ca="1" si="318"/>
        <v>#DIV/0!</v>
      </c>
      <c r="AH295" s="242" t="e">
        <f t="shared" ca="1" si="318"/>
        <v>#DIV/0!</v>
      </c>
      <c r="AI295" s="242" t="e">
        <f t="shared" ca="1" si="318"/>
        <v>#DIV/0!</v>
      </c>
      <c r="AJ295" s="242" t="e">
        <f t="shared" ca="1" si="318"/>
        <v>#DIV/0!</v>
      </c>
      <c r="AK295" s="242" t="e">
        <f t="shared" ca="1" si="318"/>
        <v>#DIV/0!</v>
      </c>
      <c r="AL295" s="242" t="e">
        <f t="shared" ca="1" si="318"/>
        <v>#DIV/0!</v>
      </c>
      <c r="AM295" s="242" t="e">
        <f t="shared" ca="1" si="318"/>
        <v>#DIV/0!</v>
      </c>
      <c r="AN295" s="242" t="e">
        <f t="shared" ca="1" si="318"/>
        <v>#DIV/0!</v>
      </c>
      <c r="AO295" s="242" t="e">
        <f t="shared" ca="1" si="318"/>
        <v>#DIV/0!</v>
      </c>
      <c r="AP295" s="242" t="e">
        <f t="shared" ca="1" si="318"/>
        <v>#DIV/0!</v>
      </c>
      <c r="AQ295" s="242" t="e">
        <f t="shared" ca="1" si="318"/>
        <v>#DIV/0!</v>
      </c>
      <c r="AR295" s="242" t="e">
        <f t="shared" ca="1" si="318"/>
        <v>#DIV/0!</v>
      </c>
      <c r="AS295" s="242" t="e">
        <f t="shared" ca="1" si="318"/>
        <v>#DIV/0!</v>
      </c>
      <c r="AT295" s="242" t="e">
        <f t="shared" ca="1" si="318"/>
        <v>#DIV/0!</v>
      </c>
      <c r="AU295" s="242" t="e">
        <f t="shared" ca="1" si="318"/>
        <v>#DIV/0!</v>
      </c>
      <c r="AV295" s="242" t="e">
        <f t="shared" ca="1" si="318"/>
        <v>#DIV/0!</v>
      </c>
      <c r="AW295" s="242" t="e">
        <f t="shared" ca="1" si="318"/>
        <v>#DIV/0!</v>
      </c>
      <c r="AX295" s="242" t="e">
        <f t="shared" ca="1" si="318"/>
        <v>#DIV/0!</v>
      </c>
      <c r="AY295" s="242" t="e">
        <f t="shared" ca="1" si="318"/>
        <v>#DIV/0!</v>
      </c>
      <c r="AZ295" s="242" t="e">
        <f t="shared" ca="1" si="318"/>
        <v>#DIV/0!</v>
      </c>
      <c r="BA295" s="242" t="e">
        <f t="shared" ca="1" si="318"/>
        <v>#DIV/0!</v>
      </c>
      <c r="BB295" s="242" t="e">
        <f t="shared" ca="1" si="318"/>
        <v>#DIV/0!</v>
      </c>
      <c r="BC295" s="242" t="e">
        <f t="shared" ca="1" si="318"/>
        <v>#DIV/0!</v>
      </c>
      <c r="BD295" s="242" t="e">
        <f t="shared" ca="1" si="318"/>
        <v>#DIV/0!</v>
      </c>
      <c r="BE295" s="242" t="e">
        <f t="shared" ca="1" si="318"/>
        <v>#DIV/0!</v>
      </c>
      <c r="BF295" s="242" t="e">
        <f t="shared" ca="1" si="318"/>
        <v>#DIV/0!</v>
      </c>
      <c r="BG295" s="242" t="e">
        <f t="shared" ca="1" si="318"/>
        <v>#DIV/0!</v>
      </c>
      <c r="BH295" s="242" t="e">
        <f t="shared" ca="1" si="318"/>
        <v>#DIV/0!</v>
      </c>
      <c r="BI295" s="93"/>
      <c r="BJ295" s="93"/>
      <c r="BK295" s="93"/>
      <c r="BL295" s="173"/>
      <c r="BM295" s="173"/>
      <c r="BN295" s="173"/>
      <c r="BO295" s="173"/>
      <c r="BP295" s="173"/>
      <c r="BQ295" s="173"/>
      <c r="BR295" s="173"/>
      <c r="BS295" s="173"/>
      <c r="BT295" s="173"/>
      <c r="BU295" s="173"/>
      <c r="BV295" s="173"/>
      <c r="BW295" s="173"/>
      <c r="BX295" s="173"/>
      <c r="BY295" s="173"/>
      <c r="BZ295" s="173"/>
      <c r="CA295" s="173"/>
      <c r="CB295" s="173"/>
      <c r="CC295" s="173"/>
      <c r="CD295" s="173"/>
      <c r="CE295" s="173"/>
      <c r="CF295" s="173"/>
      <c r="CG295" s="173"/>
      <c r="CH295" s="173"/>
      <c r="CI295" s="173"/>
      <c r="CJ295" s="173"/>
      <c r="CK295" s="173"/>
      <c r="CL295" s="173"/>
      <c r="CM295" s="173"/>
      <c r="CN295" s="173"/>
      <c r="CO295" s="173"/>
      <c r="CP295" s="173"/>
      <c r="CQ295" s="173"/>
      <c r="CR295" s="173"/>
      <c r="CS295" s="173"/>
      <c r="CT295" s="173"/>
      <c r="CU295" s="173"/>
      <c r="CV295" s="173"/>
      <c r="CW295" s="173"/>
      <c r="CX295" s="173"/>
    </row>
    <row r="296" spans="2:103" ht="15.4">
      <c r="E296" s="4" t="s">
        <v>248</v>
      </c>
      <c r="G296" s="4" t="s">
        <v>91</v>
      </c>
      <c r="H296" s="4"/>
      <c r="I296" s="4"/>
      <c r="J296" s="4"/>
      <c r="L296" s="95">
        <f t="shared" ref="L296" si="319">L256</f>
        <v>0.19</v>
      </c>
      <c r="M296" s="95">
        <f t="shared" ref="M296:BH296" si="320">M256</f>
        <v>0.19</v>
      </c>
      <c r="N296" s="95">
        <f t="shared" si="320"/>
        <v>0.25</v>
      </c>
      <c r="O296" s="95">
        <f t="shared" si="320"/>
        <v>0.25</v>
      </c>
      <c r="P296" s="95">
        <f t="shared" si="320"/>
        <v>0.25</v>
      </c>
      <c r="Q296" s="95">
        <f t="shared" si="320"/>
        <v>0.25</v>
      </c>
      <c r="R296" s="95">
        <f t="shared" si="320"/>
        <v>0.25</v>
      </c>
      <c r="S296" s="95">
        <f t="shared" si="320"/>
        <v>0.25</v>
      </c>
      <c r="T296" s="95">
        <f t="shared" si="320"/>
        <v>0.25</v>
      </c>
      <c r="U296" s="95">
        <f t="shared" si="320"/>
        <v>0.25</v>
      </c>
      <c r="V296" s="95">
        <f t="shared" si="320"/>
        <v>0.25</v>
      </c>
      <c r="W296" s="95">
        <f t="shared" si="320"/>
        <v>0.25</v>
      </c>
      <c r="X296" s="95">
        <f t="shared" si="320"/>
        <v>0.25</v>
      </c>
      <c r="Y296" s="95">
        <f t="shared" si="320"/>
        <v>0.25</v>
      </c>
      <c r="Z296" s="95">
        <f t="shared" si="320"/>
        <v>0.25</v>
      </c>
      <c r="AA296" s="95">
        <f t="shared" si="320"/>
        <v>0.25</v>
      </c>
      <c r="AB296" s="95">
        <f t="shared" si="320"/>
        <v>0.25</v>
      </c>
      <c r="AC296" s="95">
        <f t="shared" si="320"/>
        <v>0.25</v>
      </c>
      <c r="AD296" s="95">
        <f t="shared" si="320"/>
        <v>0.25</v>
      </c>
      <c r="AE296" s="95">
        <f t="shared" si="320"/>
        <v>0.25</v>
      </c>
      <c r="AF296" s="95">
        <f t="shared" si="320"/>
        <v>0.25</v>
      </c>
      <c r="AG296" s="95">
        <f t="shared" si="320"/>
        <v>0.25</v>
      </c>
      <c r="AH296" s="95">
        <f t="shared" si="320"/>
        <v>0.25</v>
      </c>
      <c r="AI296" s="95">
        <f t="shared" si="320"/>
        <v>0.25</v>
      </c>
      <c r="AJ296" s="95">
        <f t="shared" si="320"/>
        <v>0.25</v>
      </c>
      <c r="AK296" s="95">
        <f t="shared" si="320"/>
        <v>0.25</v>
      </c>
      <c r="AL296" s="95">
        <f t="shared" si="320"/>
        <v>0.25</v>
      </c>
      <c r="AM296" s="95">
        <f t="shared" si="320"/>
        <v>0.25</v>
      </c>
      <c r="AN296" s="95">
        <f t="shared" si="320"/>
        <v>0.25</v>
      </c>
      <c r="AO296" s="95">
        <f t="shared" si="320"/>
        <v>0.25</v>
      </c>
      <c r="AP296" s="95">
        <f t="shared" si="320"/>
        <v>0.25</v>
      </c>
      <c r="AQ296" s="95">
        <f t="shared" si="320"/>
        <v>0.25</v>
      </c>
      <c r="AR296" s="95">
        <f t="shared" si="320"/>
        <v>0.25</v>
      </c>
      <c r="AS296" s="95">
        <f t="shared" si="320"/>
        <v>0.25</v>
      </c>
      <c r="AT296" s="95">
        <f t="shared" si="320"/>
        <v>0.25</v>
      </c>
      <c r="AU296" s="95">
        <f t="shared" si="320"/>
        <v>0.25</v>
      </c>
      <c r="AV296" s="95">
        <f t="shared" si="320"/>
        <v>0.25</v>
      </c>
      <c r="AW296" s="95">
        <f t="shared" si="320"/>
        <v>0.25</v>
      </c>
      <c r="AX296" s="95">
        <f t="shared" si="320"/>
        <v>0.25</v>
      </c>
      <c r="AY296" s="95">
        <f t="shared" si="320"/>
        <v>0.25</v>
      </c>
      <c r="AZ296" s="95">
        <f t="shared" si="320"/>
        <v>0.25</v>
      </c>
      <c r="BA296" s="95">
        <f t="shared" si="320"/>
        <v>0.25</v>
      </c>
      <c r="BB296" s="95">
        <f t="shared" si="320"/>
        <v>0.25</v>
      </c>
      <c r="BC296" s="95">
        <f t="shared" si="320"/>
        <v>0.25</v>
      </c>
      <c r="BD296" s="95">
        <f t="shared" si="320"/>
        <v>0.25</v>
      </c>
      <c r="BE296" s="95">
        <f t="shared" si="320"/>
        <v>0.25</v>
      </c>
      <c r="BF296" s="95">
        <f t="shared" si="320"/>
        <v>0.25</v>
      </c>
      <c r="BG296" s="95">
        <f t="shared" si="320"/>
        <v>0.25</v>
      </c>
      <c r="BH296" s="95">
        <f t="shared" si="320"/>
        <v>0.25</v>
      </c>
      <c r="BI296" s="95"/>
      <c r="BJ296" s="95"/>
      <c r="BK296" s="95"/>
      <c r="BL296" s="95"/>
      <c r="BM296" s="95"/>
      <c r="BN296" s="95"/>
      <c r="BO296" s="95"/>
      <c r="BP296" s="95"/>
      <c r="BQ296" s="95"/>
      <c r="BR296" s="95"/>
      <c r="BS296" s="95"/>
      <c r="BT296" s="95"/>
      <c r="BU296" s="95"/>
      <c r="BV296" s="95"/>
      <c r="BW296" s="95"/>
      <c r="BX296" s="95"/>
      <c r="BY296" s="95"/>
      <c r="BZ296" s="95"/>
      <c r="CA296" s="95"/>
      <c r="CB296" s="95"/>
      <c r="CC296" s="95"/>
      <c r="CD296" s="95"/>
      <c r="CE296" s="95"/>
      <c r="CF296" s="95"/>
      <c r="CG296" s="95"/>
      <c r="CH296" s="95"/>
      <c r="CI296" s="95"/>
      <c r="CJ296" s="95"/>
      <c r="CK296" s="95"/>
      <c r="CL296" s="95"/>
      <c r="CM296" s="95"/>
      <c r="CN296" s="95"/>
      <c r="CO296" s="95"/>
      <c r="CP296" s="95"/>
      <c r="CQ296" s="95"/>
      <c r="CR296" s="95"/>
      <c r="CS296" s="95"/>
      <c r="CT296" s="95"/>
      <c r="CU296" s="95"/>
      <c r="CV296" s="95"/>
      <c r="CW296" s="95"/>
      <c r="CX296" s="95"/>
    </row>
    <row r="297" spans="2:103" ht="15.4">
      <c r="E297" s="4" t="s">
        <v>657</v>
      </c>
      <c r="G297" s="4" t="s">
        <v>260</v>
      </c>
      <c r="H297" s="4"/>
      <c r="I297" s="4"/>
      <c r="J297" s="4"/>
      <c r="L297" s="93">
        <f ca="1">L295*L296</f>
        <v>0</v>
      </c>
      <c r="M297" s="93">
        <f t="shared" ref="M297:BH297" ca="1" si="321">M295*M296</f>
        <v>0</v>
      </c>
      <c r="N297" s="93">
        <f t="shared" ca="1" si="321"/>
        <v>0</v>
      </c>
      <c r="O297" s="93">
        <f t="shared" ca="1" si="321"/>
        <v>0</v>
      </c>
      <c r="P297" s="93">
        <f t="shared" ca="1" si="321"/>
        <v>0</v>
      </c>
      <c r="Q297" s="93" t="e">
        <f t="shared" ca="1" si="321"/>
        <v>#DIV/0!</v>
      </c>
      <c r="R297" s="93" t="e">
        <f t="shared" ca="1" si="321"/>
        <v>#DIV/0!</v>
      </c>
      <c r="S297" s="93" t="e">
        <f t="shared" ca="1" si="321"/>
        <v>#DIV/0!</v>
      </c>
      <c r="T297" s="93" t="e">
        <f t="shared" ca="1" si="321"/>
        <v>#DIV/0!</v>
      </c>
      <c r="U297" s="93" t="e">
        <f t="shared" ca="1" si="321"/>
        <v>#DIV/0!</v>
      </c>
      <c r="V297" s="93" t="e">
        <f t="shared" ca="1" si="321"/>
        <v>#DIV/0!</v>
      </c>
      <c r="W297" s="93" t="e">
        <f t="shared" ca="1" si="321"/>
        <v>#DIV/0!</v>
      </c>
      <c r="X297" s="93" t="e">
        <f t="shared" ca="1" si="321"/>
        <v>#DIV/0!</v>
      </c>
      <c r="Y297" s="93" t="e">
        <f t="shared" ca="1" si="321"/>
        <v>#DIV/0!</v>
      </c>
      <c r="Z297" s="93" t="e">
        <f t="shared" ca="1" si="321"/>
        <v>#DIV/0!</v>
      </c>
      <c r="AA297" s="93" t="e">
        <f t="shared" ca="1" si="321"/>
        <v>#DIV/0!</v>
      </c>
      <c r="AB297" s="93" t="e">
        <f t="shared" ca="1" si="321"/>
        <v>#DIV/0!</v>
      </c>
      <c r="AC297" s="93" t="e">
        <f t="shared" ca="1" si="321"/>
        <v>#DIV/0!</v>
      </c>
      <c r="AD297" s="93" t="e">
        <f t="shared" ca="1" si="321"/>
        <v>#DIV/0!</v>
      </c>
      <c r="AE297" s="93" t="e">
        <f t="shared" ca="1" si="321"/>
        <v>#DIV/0!</v>
      </c>
      <c r="AF297" s="93" t="e">
        <f t="shared" ca="1" si="321"/>
        <v>#DIV/0!</v>
      </c>
      <c r="AG297" s="93" t="e">
        <f t="shared" ca="1" si="321"/>
        <v>#DIV/0!</v>
      </c>
      <c r="AH297" s="93" t="e">
        <f t="shared" ca="1" si="321"/>
        <v>#DIV/0!</v>
      </c>
      <c r="AI297" s="93" t="e">
        <f t="shared" ca="1" si="321"/>
        <v>#DIV/0!</v>
      </c>
      <c r="AJ297" s="93" t="e">
        <f t="shared" ca="1" si="321"/>
        <v>#DIV/0!</v>
      </c>
      <c r="AK297" s="93" t="e">
        <f t="shared" ca="1" si="321"/>
        <v>#DIV/0!</v>
      </c>
      <c r="AL297" s="93" t="e">
        <f t="shared" ca="1" si="321"/>
        <v>#DIV/0!</v>
      </c>
      <c r="AM297" s="93" t="e">
        <f t="shared" ca="1" si="321"/>
        <v>#DIV/0!</v>
      </c>
      <c r="AN297" s="93" t="e">
        <f t="shared" ca="1" si="321"/>
        <v>#DIV/0!</v>
      </c>
      <c r="AO297" s="93" t="e">
        <f t="shared" ca="1" si="321"/>
        <v>#DIV/0!</v>
      </c>
      <c r="AP297" s="93" t="e">
        <f t="shared" ca="1" si="321"/>
        <v>#DIV/0!</v>
      </c>
      <c r="AQ297" s="93" t="e">
        <f t="shared" ca="1" si="321"/>
        <v>#DIV/0!</v>
      </c>
      <c r="AR297" s="93" t="e">
        <f t="shared" ca="1" si="321"/>
        <v>#DIV/0!</v>
      </c>
      <c r="AS297" s="93" t="e">
        <f t="shared" ca="1" si="321"/>
        <v>#DIV/0!</v>
      </c>
      <c r="AT297" s="93" t="e">
        <f t="shared" ca="1" si="321"/>
        <v>#DIV/0!</v>
      </c>
      <c r="AU297" s="93" t="e">
        <f t="shared" ca="1" si="321"/>
        <v>#DIV/0!</v>
      </c>
      <c r="AV297" s="93" t="e">
        <f t="shared" ca="1" si="321"/>
        <v>#DIV/0!</v>
      </c>
      <c r="AW297" s="93" t="e">
        <f t="shared" ca="1" si="321"/>
        <v>#DIV/0!</v>
      </c>
      <c r="AX297" s="93" t="e">
        <f t="shared" ca="1" si="321"/>
        <v>#DIV/0!</v>
      </c>
      <c r="AY297" s="93" t="e">
        <f t="shared" ca="1" si="321"/>
        <v>#DIV/0!</v>
      </c>
      <c r="AZ297" s="93" t="e">
        <f t="shared" ca="1" si="321"/>
        <v>#DIV/0!</v>
      </c>
      <c r="BA297" s="93" t="e">
        <f t="shared" ca="1" si="321"/>
        <v>#DIV/0!</v>
      </c>
      <c r="BB297" s="93" t="e">
        <f t="shared" ca="1" si="321"/>
        <v>#DIV/0!</v>
      </c>
      <c r="BC297" s="93" t="e">
        <f t="shared" ca="1" si="321"/>
        <v>#DIV/0!</v>
      </c>
      <c r="BD297" s="93" t="e">
        <f t="shared" ca="1" si="321"/>
        <v>#DIV/0!</v>
      </c>
      <c r="BE297" s="93" t="e">
        <f t="shared" ca="1" si="321"/>
        <v>#DIV/0!</v>
      </c>
      <c r="BF297" s="93" t="e">
        <f t="shared" ca="1" si="321"/>
        <v>#DIV/0!</v>
      </c>
      <c r="BG297" s="93" t="e">
        <f t="shared" ca="1" si="321"/>
        <v>#DIV/0!</v>
      </c>
      <c r="BH297" s="93" t="e">
        <f t="shared" ca="1" si="321"/>
        <v>#DIV/0!</v>
      </c>
      <c r="BI297" s="93"/>
      <c r="BJ297" s="93"/>
      <c r="BK297" s="93"/>
      <c r="BL297" s="173"/>
      <c r="BM297" s="173"/>
      <c r="BN297" s="173"/>
      <c r="BO297" s="173"/>
      <c r="BP297" s="173"/>
      <c r="BQ297" s="173"/>
      <c r="BR297" s="173"/>
      <c r="BS297" s="173"/>
      <c r="BT297" s="173"/>
      <c r="BU297" s="173"/>
      <c r="BV297" s="173"/>
      <c r="BW297" s="173"/>
      <c r="BX297" s="173"/>
      <c r="BY297" s="173"/>
      <c r="BZ297" s="173"/>
      <c r="CA297" s="173"/>
      <c r="CB297" s="173"/>
      <c r="CC297" s="173"/>
      <c r="CD297" s="173"/>
      <c r="CE297" s="173"/>
      <c r="CF297" s="173"/>
      <c r="CG297" s="173"/>
      <c r="CH297" s="173"/>
      <c r="CI297" s="173"/>
      <c r="CJ297" s="173"/>
      <c r="CK297" s="173"/>
      <c r="CL297" s="173"/>
      <c r="CM297" s="173"/>
      <c r="CN297" s="173"/>
      <c r="CO297" s="173"/>
      <c r="CP297" s="173"/>
      <c r="CQ297" s="173"/>
      <c r="CR297" s="173"/>
      <c r="CS297" s="173"/>
      <c r="CT297" s="173"/>
      <c r="CU297" s="173"/>
      <c r="CV297" s="173"/>
      <c r="CW297" s="173"/>
      <c r="CX297" s="173"/>
    </row>
    <row r="298" spans="2:103" ht="15.4">
      <c r="H298" s="4"/>
      <c r="I298" s="4"/>
      <c r="J298" s="4"/>
      <c r="L298" s="93"/>
      <c r="M298" s="93"/>
      <c r="N298" s="93"/>
      <c r="O298" s="93"/>
      <c r="P298" s="93"/>
      <c r="Q298" s="93"/>
      <c r="R298" s="93"/>
      <c r="S298" s="93"/>
      <c r="T298" s="93"/>
      <c r="U298" s="93"/>
      <c r="V298" s="93"/>
      <c r="W298" s="93"/>
      <c r="X298" s="93"/>
      <c r="Y298" s="93"/>
      <c r="Z298" s="93"/>
      <c r="AA298" s="93"/>
      <c r="AB298" s="93"/>
      <c r="AC298" s="93"/>
      <c r="AD298" s="93"/>
      <c r="AE298" s="93"/>
      <c r="AF298" s="93"/>
      <c r="AG298" s="93"/>
      <c r="AH298" s="93"/>
      <c r="AI298" s="93"/>
      <c r="AJ298" s="93"/>
      <c r="AK298" s="93"/>
      <c r="AL298" s="93"/>
      <c r="AM298" s="93"/>
      <c r="AN298" s="93"/>
      <c r="AO298" s="93"/>
      <c r="AP298" s="93"/>
      <c r="AQ298" s="93"/>
      <c r="AR298" s="93"/>
      <c r="AS298" s="93"/>
      <c r="AT298" s="93"/>
      <c r="AU298" s="93"/>
      <c r="AV298" s="93"/>
      <c r="AW298" s="93"/>
      <c r="AX298" s="93"/>
      <c r="AY298" s="93"/>
      <c r="AZ298" s="93"/>
      <c r="BA298" s="93"/>
      <c r="BB298" s="93"/>
      <c r="BC298" s="93"/>
      <c r="BD298" s="93"/>
      <c r="BE298" s="93"/>
      <c r="BF298" s="93"/>
      <c r="BG298" s="93"/>
      <c r="BH298" s="93"/>
      <c r="BI298" s="93"/>
      <c r="BJ298" s="93"/>
      <c r="BK298" s="93"/>
      <c r="BL298" s="173"/>
      <c r="BM298" s="173"/>
      <c r="BN298" s="173"/>
      <c r="BO298" s="173"/>
      <c r="BP298" s="173"/>
      <c r="BQ298" s="173"/>
      <c r="BR298" s="173"/>
      <c r="BS298" s="173"/>
      <c r="BT298" s="173"/>
      <c r="BU298" s="173"/>
      <c r="BV298" s="173"/>
      <c r="BW298" s="173"/>
      <c r="BX298" s="173"/>
      <c r="BY298" s="173"/>
      <c r="BZ298" s="173"/>
      <c r="CA298" s="173"/>
      <c r="CB298" s="173"/>
      <c r="CC298" s="173"/>
      <c r="CD298" s="173"/>
      <c r="CE298" s="173"/>
      <c r="CF298" s="173"/>
      <c r="CG298" s="173"/>
      <c r="CH298" s="173"/>
      <c r="CI298" s="173"/>
      <c r="CJ298" s="173"/>
      <c r="CK298" s="173"/>
      <c r="CL298" s="173"/>
      <c r="CM298" s="173"/>
      <c r="CN298" s="173"/>
      <c r="CO298" s="173"/>
      <c r="CP298" s="173"/>
      <c r="CQ298" s="173"/>
      <c r="CR298" s="173"/>
      <c r="CS298" s="173"/>
      <c r="CT298" s="173"/>
      <c r="CU298" s="173"/>
      <c r="CV298" s="173"/>
      <c r="CW298" s="173"/>
      <c r="CX298" s="173"/>
    </row>
    <row r="299" spans="2:103" ht="15.4">
      <c r="B299" s="7">
        <f>MAX($B$5:B298)+1</f>
        <v>8</v>
      </c>
      <c r="C299" s="7" t="s">
        <v>658</v>
      </c>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c r="CH299" s="24"/>
      <c r="CI299" s="24"/>
      <c r="CJ299" s="24"/>
      <c r="CK299" s="24"/>
      <c r="CL299" s="24"/>
      <c r="CM299" s="24"/>
      <c r="CN299" s="24"/>
      <c r="CO299" s="24"/>
      <c r="CP299" s="24"/>
      <c r="CQ299" s="24"/>
      <c r="CR299" s="24"/>
      <c r="CS299" s="24"/>
      <c r="CT299" s="24"/>
      <c r="CU299" s="24"/>
      <c r="CV299" s="24"/>
      <c r="CW299" s="24"/>
      <c r="CX299" s="24"/>
      <c r="CY299" s="25"/>
    </row>
    <row r="300" spans="2:103" ht="15.4">
      <c r="H300" s="4"/>
      <c r="I300" s="4"/>
      <c r="J300" s="4"/>
      <c r="L300" s="93"/>
      <c r="M300" s="93"/>
      <c r="N300" s="93"/>
      <c r="O300" s="93"/>
      <c r="P300" s="93"/>
      <c r="Q300" s="93"/>
      <c r="R300" s="93"/>
      <c r="S300" s="93"/>
      <c r="T300" s="93"/>
      <c r="U300" s="93"/>
      <c r="V300" s="93"/>
      <c r="W300" s="93"/>
      <c r="X300" s="93"/>
      <c r="Y300" s="93"/>
      <c r="Z300" s="93"/>
      <c r="AA300" s="93"/>
      <c r="AB300" s="93"/>
      <c r="AC300" s="93"/>
      <c r="AD300" s="93"/>
      <c r="AE300" s="93"/>
      <c r="AF300" s="93"/>
      <c r="AG300" s="93"/>
      <c r="AH300" s="93"/>
      <c r="AI300" s="93"/>
      <c r="AJ300" s="93"/>
      <c r="AK300" s="93"/>
      <c r="AL300" s="93"/>
      <c r="AM300" s="93"/>
      <c r="AN300" s="93"/>
      <c r="AO300" s="93"/>
      <c r="AP300" s="93"/>
      <c r="AQ300" s="93"/>
      <c r="AR300" s="93"/>
      <c r="AS300" s="93"/>
      <c r="AT300" s="93"/>
      <c r="AU300" s="93"/>
      <c r="AV300" s="93"/>
      <c r="AW300" s="93"/>
      <c r="AX300" s="93"/>
      <c r="AY300" s="93"/>
      <c r="AZ300" s="93"/>
      <c r="BA300" s="93"/>
      <c r="BB300" s="93"/>
      <c r="BC300" s="93"/>
      <c r="BD300" s="93"/>
      <c r="BE300" s="93"/>
      <c r="BF300" s="93"/>
      <c r="BG300" s="93"/>
      <c r="BH300" s="93"/>
      <c r="BI300" s="93"/>
      <c r="BJ300" s="93"/>
      <c r="BK300" s="93"/>
      <c r="BL300" s="173"/>
      <c r="BM300" s="173"/>
      <c r="BN300" s="173"/>
      <c r="BO300" s="173"/>
      <c r="BP300" s="173"/>
      <c r="BQ300" s="173"/>
      <c r="BR300" s="173"/>
      <c r="BS300" s="173"/>
      <c r="BT300" s="173"/>
      <c r="BU300" s="173"/>
      <c r="BV300" s="173"/>
      <c r="BW300" s="173"/>
      <c r="BX300" s="173"/>
      <c r="BY300" s="173"/>
      <c r="BZ300" s="173"/>
      <c r="CA300" s="173"/>
      <c r="CB300" s="173"/>
      <c r="CC300" s="173"/>
      <c r="CD300" s="173"/>
      <c r="CE300" s="173"/>
      <c r="CF300" s="173"/>
      <c r="CG300" s="173"/>
      <c r="CH300" s="173"/>
      <c r="CI300" s="173"/>
      <c r="CJ300" s="173"/>
      <c r="CK300" s="173"/>
      <c r="CL300" s="173"/>
      <c r="CM300" s="173"/>
      <c r="CN300" s="173"/>
      <c r="CO300" s="173"/>
      <c r="CP300" s="173"/>
      <c r="CQ300" s="173"/>
      <c r="CR300" s="173"/>
      <c r="CS300" s="173"/>
      <c r="CT300" s="173"/>
      <c r="CU300" s="173"/>
      <c r="CV300" s="173"/>
      <c r="CW300" s="173"/>
      <c r="CX300" s="173"/>
    </row>
    <row r="301" spans="2:103" ht="15.4">
      <c r="B301" s="24"/>
      <c r="C301" s="73">
        <f>MAX($B$5:C300)+0.1</f>
        <v>8.1</v>
      </c>
      <c r="D301" s="37" t="s">
        <v>154</v>
      </c>
      <c r="E301" s="37"/>
      <c r="F301" s="37"/>
      <c r="G301" s="37"/>
      <c r="H301" s="37"/>
      <c r="I301" s="37"/>
      <c r="J301" s="37"/>
      <c r="K301" s="37"/>
      <c r="L301" s="37"/>
      <c r="M301" s="37"/>
      <c r="N301" s="37"/>
      <c r="O301" s="37"/>
      <c r="P301" s="37"/>
      <c r="Q301" s="37"/>
      <c r="R301" s="37"/>
      <c r="S301" s="37"/>
      <c r="T301" s="37"/>
      <c r="U301" s="37"/>
      <c r="V301" s="37"/>
      <c r="W301" s="37"/>
      <c r="X301" s="37"/>
      <c r="Y301" s="37"/>
      <c r="Z301" s="37"/>
      <c r="AA301" s="37"/>
      <c r="AB301" s="37"/>
      <c r="AC301" s="37"/>
      <c r="AD301" s="37"/>
      <c r="AE301" s="37"/>
      <c r="AF301" s="37"/>
      <c r="AG301" s="37"/>
      <c r="AH301" s="37"/>
      <c r="AI301" s="37"/>
      <c r="AJ301" s="37"/>
      <c r="AK301" s="37"/>
      <c r="AL301" s="37"/>
      <c r="AM301" s="37"/>
      <c r="AN301" s="37"/>
      <c r="AO301" s="37"/>
      <c r="AP301" s="37"/>
      <c r="AQ301" s="37"/>
      <c r="AR301" s="37"/>
      <c r="AS301" s="37"/>
      <c r="AT301" s="37"/>
      <c r="AU301" s="37"/>
      <c r="AV301" s="37"/>
      <c r="AW301" s="37"/>
      <c r="AX301" s="37"/>
      <c r="AY301" s="37"/>
      <c r="AZ301" s="37"/>
      <c r="BA301" s="37"/>
      <c r="BB301" s="37"/>
      <c r="BC301" s="37"/>
      <c r="BD301" s="37"/>
      <c r="BE301" s="37"/>
      <c r="BF301" s="37"/>
      <c r="BG301" s="37"/>
      <c r="BH301" s="37"/>
      <c r="BI301" s="37"/>
      <c r="BJ301" s="37"/>
      <c r="BK301" s="37"/>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c r="CM301" s="24"/>
      <c r="CN301" s="24"/>
      <c r="CO301" s="24"/>
      <c r="CP301" s="24"/>
      <c r="CQ301" s="24"/>
      <c r="CR301" s="24"/>
      <c r="CS301" s="24"/>
      <c r="CT301" s="24"/>
      <c r="CU301" s="24"/>
      <c r="CV301" s="24"/>
      <c r="CW301" s="24"/>
      <c r="CX301" s="24"/>
      <c r="CY301" s="25"/>
    </row>
    <row r="302" spans="2:103" ht="15.4">
      <c r="H302" s="4"/>
      <c r="I302" s="4"/>
      <c r="J302" s="4"/>
      <c r="L302" s="93"/>
      <c r="M302" s="93"/>
      <c r="N302" s="93"/>
      <c r="O302" s="93"/>
      <c r="P302" s="93"/>
      <c r="Q302" s="93"/>
      <c r="R302" s="93"/>
      <c r="S302" s="93"/>
      <c r="T302" s="93"/>
      <c r="U302" s="93"/>
      <c r="V302" s="93"/>
      <c r="W302" s="93"/>
      <c r="X302" s="93"/>
      <c r="Y302" s="93"/>
      <c r="Z302" s="93"/>
      <c r="AA302" s="93"/>
      <c r="AB302" s="93"/>
      <c r="AC302" s="93"/>
      <c r="AD302" s="93"/>
      <c r="AE302" s="93"/>
      <c r="AF302" s="93"/>
      <c r="AG302" s="93"/>
      <c r="AH302" s="93"/>
      <c r="AI302" s="93"/>
      <c r="AJ302" s="93"/>
      <c r="AK302" s="93"/>
      <c r="AL302" s="93"/>
      <c r="AM302" s="93"/>
      <c r="AN302" s="93"/>
      <c r="AO302" s="93"/>
      <c r="AP302" s="93"/>
      <c r="AQ302" s="93"/>
      <c r="AR302" s="93"/>
      <c r="AS302" s="93"/>
      <c r="AT302" s="93"/>
      <c r="AU302" s="93"/>
      <c r="AV302" s="93"/>
      <c r="AW302" s="93"/>
      <c r="AX302" s="93"/>
      <c r="AY302" s="93"/>
      <c r="AZ302" s="93"/>
      <c r="BA302" s="93"/>
      <c r="BB302" s="93"/>
      <c r="BC302" s="93"/>
      <c r="BD302" s="93"/>
      <c r="BE302" s="93"/>
      <c r="BF302" s="93"/>
      <c r="BG302" s="93"/>
      <c r="BH302" s="93"/>
      <c r="BI302" s="93"/>
      <c r="BJ302" s="93"/>
      <c r="BK302" s="93"/>
      <c r="BL302" s="173"/>
      <c r="BM302" s="173"/>
      <c r="BN302" s="173"/>
      <c r="BO302" s="173"/>
      <c r="BP302" s="173"/>
      <c r="BQ302" s="173"/>
      <c r="BR302" s="173"/>
      <c r="BS302" s="173"/>
      <c r="BT302" s="173"/>
      <c r="BU302" s="173"/>
      <c r="BV302" s="173"/>
      <c r="BW302" s="173"/>
      <c r="BX302" s="173"/>
      <c r="BY302" s="173"/>
      <c r="BZ302" s="173"/>
      <c r="CA302" s="173"/>
      <c r="CB302" s="173"/>
      <c r="CC302" s="173"/>
      <c r="CD302" s="173"/>
      <c r="CE302" s="173"/>
      <c r="CF302" s="173"/>
      <c r="CG302" s="173"/>
      <c r="CH302" s="173"/>
      <c r="CI302" s="173"/>
      <c r="CJ302" s="173"/>
      <c r="CK302" s="173"/>
      <c r="CL302" s="173"/>
      <c r="CM302" s="173"/>
      <c r="CN302" s="173"/>
      <c r="CO302" s="173"/>
      <c r="CP302" s="173"/>
      <c r="CQ302" s="173"/>
      <c r="CR302" s="173"/>
      <c r="CS302" s="173"/>
      <c r="CT302" s="173"/>
      <c r="CU302" s="173"/>
      <c r="CV302" s="173"/>
      <c r="CW302" s="173"/>
      <c r="CX302" s="173"/>
    </row>
    <row r="303" spans="2:103" ht="15.4">
      <c r="E303" s="4" t="s">
        <v>659</v>
      </c>
      <c r="G303" s="4" t="s">
        <v>260</v>
      </c>
      <c r="H303" s="4"/>
      <c r="I303" s="4"/>
      <c r="J303" s="4"/>
      <c r="L303" s="93">
        <f t="shared" ref="L303:AQ303" si="322">L64</f>
        <v>0</v>
      </c>
      <c r="M303" s="93">
        <f t="shared" si="322"/>
        <v>0</v>
      </c>
      <c r="N303" s="93">
        <f t="shared" si="322"/>
        <v>0</v>
      </c>
      <c r="O303" s="93">
        <f t="shared" si="322"/>
        <v>0</v>
      </c>
      <c r="P303" s="93">
        <f t="shared" si="322"/>
        <v>0</v>
      </c>
      <c r="Q303" s="93">
        <f t="shared" si="322"/>
        <v>0</v>
      </c>
      <c r="R303" s="93">
        <f t="shared" si="322"/>
        <v>0</v>
      </c>
      <c r="S303" s="93">
        <f t="shared" si="322"/>
        <v>0</v>
      </c>
      <c r="T303" s="93">
        <f t="shared" si="322"/>
        <v>0</v>
      </c>
      <c r="U303" s="93">
        <f t="shared" si="322"/>
        <v>0</v>
      </c>
      <c r="V303" s="93">
        <f t="shared" si="322"/>
        <v>0</v>
      </c>
      <c r="W303" s="93">
        <f t="shared" si="322"/>
        <v>0</v>
      </c>
      <c r="X303" s="93">
        <f t="shared" si="322"/>
        <v>0</v>
      </c>
      <c r="Y303" s="93">
        <f t="shared" si="322"/>
        <v>0</v>
      </c>
      <c r="Z303" s="93">
        <f t="shared" si="322"/>
        <v>0</v>
      </c>
      <c r="AA303" s="93">
        <f t="shared" si="322"/>
        <v>0</v>
      </c>
      <c r="AB303" s="93">
        <f t="shared" si="322"/>
        <v>0</v>
      </c>
      <c r="AC303" s="93">
        <f t="shared" si="322"/>
        <v>0</v>
      </c>
      <c r="AD303" s="93">
        <f t="shared" si="322"/>
        <v>0</v>
      </c>
      <c r="AE303" s="93">
        <f t="shared" si="322"/>
        <v>0</v>
      </c>
      <c r="AF303" s="93">
        <f t="shared" si="322"/>
        <v>0</v>
      </c>
      <c r="AG303" s="93">
        <f t="shared" si="322"/>
        <v>0</v>
      </c>
      <c r="AH303" s="93">
        <f t="shared" si="322"/>
        <v>0</v>
      </c>
      <c r="AI303" s="93">
        <f t="shared" si="322"/>
        <v>0</v>
      </c>
      <c r="AJ303" s="93">
        <f t="shared" si="322"/>
        <v>0</v>
      </c>
      <c r="AK303" s="93">
        <f t="shared" si="322"/>
        <v>0</v>
      </c>
      <c r="AL303" s="93">
        <f t="shared" si="322"/>
        <v>0</v>
      </c>
      <c r="AM303" s="93">
        <f t="shared" si="322"/>
        <v>0</v>
      </c>
      <c r="AN303" s="93">
        <f t="shared" si="322"/>
        <v>0</v>
      </c>
      <c r="AO303" s="93">
        <f t="shared" si="322"/>
        <v>0</v>
      </c>
      <c r="AP303" s="93">
        <f t="shared" si="322"/>
        <v>0</v>
      </c>
      <c r="AQ303" s="93">
        <f t="shared" si="322"/>
        <v>0</v>
      </c>
      <c r="AR303" s="93">
        <f t="shared" ref="AR303:BH303" si="323">AR64</f>
        <v>0</v>
      </c>
      <c r="AS303" s="93">
        <f t="shared" si="323"/>
        <v>0</v>
      </c>
      <c r="AT303" s="93">
        <f t="shared" si="323"/>
        <v>0</v>
      </c>
      <c r="AU303" s="93">
        <f t="shared" si="323"/>
        <v>0</v>
      </c>
      <c r="AV303" s="93">
        <f t="shared" si="323"/>
        <v>0</v>
      </c>
      <c r="AW303" s="93">
        <f t="shared" si="323"/>
        <v>0</v>
      </c>
      <c r="AX303" s="93">
        <f t="shared" si="323"/>
        <v>0</v>
      </c>
      <c r="AY303" s="93">
        <f t="shared" si="323"/>
        <v>0</v>
      </c>
      <c r="AZ303" s="93">
        <f t="shared" si="323"/>
        <v>0</v>
      </c>
      <c r="BA303" s="93">
        <f t="shared" si="323"/>
        <v>0</v>
      </c>
      <c r="BB303" s="93">
        <f t="shared" si="323"/>
        <v>0</v>
      </c>
      <c r="BC303" s="93">
        <f t="shared" si="323"/>
        <v>0</v>
      </c>
      <c r="BD303" s="93">
        <f t="shared" si="323"/>
        <v>0</v>
      </c>
      <c r="BE303" s="93">
        <f t="shared" si="323"/>
        <v>0</v>
      </c>
      <c r="BF303" s="93">
        <f t="shared" si="323"/>
        <v>0</v>
      </c>
      <c r="BG303" s="93">
        <f t="shared" si="323"/>
        <v>0</v>
      </c>
      <c r="BH303" s="93">
        <f t="shared" si="323"/>
        <v>0</v>
      </c>
      <c r="BI303" s="93"/>
      <c r="BJ303" s="93"/>
      <c r="BK303" s="93"/>
      <c r="BL303" s="173"/>
      <c r="BM303" s="173"/>
      <c r="BN303" s="173"/>
      <c r="BO303" s="173"/>
      <c r="BP303" s="173"/>
      <c r="BQ303" s="173"/>
      <c r="BR303" s="173"/>
      <c r="BS303" s="173"/>
      <c r="BT303" s="173"/>
      <c r="BU303" s="173"/>
      <c r="BV303" s="173"/>
      <c r="BW303" s="173"/>
      <c r="BX303" s="173"/>
      <c r="BY303" s="173"/>
      <c r="BZ303" s="173"/>
      <c r="CA303" s="173"/>
      <c r="CB303" s="173"/>
      <c r="CC303" s="173"/>
      <c r="CD303" s="173"/>
      <c r="CE303" s="173"/>
      <c r="CF303" s="173"/>
      <c r="CG303" s="173"/>
      <c r="CH303" s="173"/>
      <c r="CI303" s="173"/>
      <c r="CJ303" s="173"/>
      <c r="CK303" s="173"/>
      <c r="CL303" s="173"/>
      <c r="CM303" s="173"/>
      <c r="CN303" s="173"/>
      <c r="CO303" s="173"/>
      <c r="CP303" s="173"/>
      <c r="CQ303" s="173"/>
      <c r="CR303" s="173"/>
      <c r="CS303" s="173"/>
      <c r="CT303" s="173"/>
      <c r="CU303" s="173"/>
      <c r="CV303" s="173"/>
      <c r="CW303" s="173"/>
      <c r="CX303" s="173"/>
    </row>
    <row r="304" spans="2:103" ht="15.4">
      <c r="E304" s="4" t="s">
        <v>265</v>
      </c>
      <c r="G304" s="4" t="s">
        <v>260</v>
      </c>
      <c r="H304" s="4"/>
      <c r="I304" s="4"/>
      <c r="J304" s="4"/>
      <c r="L304" s="93">
        <f>ModelInput!L191</f>
        <v>0</v>
      </c>
      <c r="M304" s="93">
        <f>ModelInput!M191</f>
        <v>0</v>
      </c>
      <c r="N304" s="93">
        <f>ModelInput!N191</f>
        <v>0</v>
      </c>
      <c r="O304" s="93">
        <f>ModelInput!O191</f>
        <v>0</v>
      </c>
      <c r="P304" s="93">
        <f>ModelInput!P191</f>
        <v>0</v>
      </c>
      <c r="Q304" s="93">
        <f>ModelInput!Q191</f>
        <v>0</v>
      </c>
      <c r="R304" s="93">
        <f>ModelInput!R191</f>
        <v>0</v>
      </c>
      <c r="S304" s="93">
        <f>ModelInput!S191</f>
        <v>0</v>
      </c>
      <c r="T304" s="93">
        <f>ModelInput!T191</f>
        <v>0</v>
      </c>
      <c r="U304" s="93">
        <f>ModelInput!U191</f>
        <v>0</v>
      </c>
      <c r="V304" s="93">
        <f>ModelInput!V191</f>
        <v>0</v>
      </c>
      <c r="W304" s="93">
        <f>ModelInput!W191</f>
        <v>0</v>
      </c>
      <c r="X304" s="93">
        <f>ModelInput!X191</f>
        <v>0</v>
      </c>
      <c r="Y304" s="93">
        <f>ModelInput!Y191</f>
        <v>0</v>
      </c>
      <c r="Z304" s="93">
        <f>ModelInput!Z191</f>
        <v>0</v>
      </c>
      <c r="AA304" s="93">
        <f>ModelInput!AA191</f>
        <v>0</v>
      </c>
      <c r="AB304" s="93">
        <f>ModelInput!AB191</f>
        <v>0</v>
      </c>
      <c r="AC304" s="93">
        <f>ModelInput!AC191</f>
        <v>0</v>
      </c>
      <c r="AD304" s="93">
        <f>ModelInput!AD191</f>
        <v>0</v>
      </c>
      <c r="AE304" s="93">
        <f>ModelInput!AE191</f>
        <v>0</v>
      </c>
      <c r="AF304" s="93">
        <f>ModelInput!AF191</f>
        <v>0</v>
      </c>
      <c r="AG304" s="93">
        <f>ModelInput!AG191</f>
        <v>0</v>
      </c>
      <c r="AH304" s="93">
        <f>ModelInput!AH191</f>
        <v>0</v>
      </c>
      <c r="AI304" s="93">
        <f>ModelInput!AI191</f>
        <v>0</v>
      </c>
      <c r="AJ304" s="93">
        <f>ModelInput!AJ191</f>
        <v>0</v>
      </c>
      <c r="AK304" s="93">
        <f>ModelInput!AK191</f>
        <v>0</v>
      </c>
      <c r="AL304" s="93">
        <f>ModelInput!AL191</f>
        <v>0</v>
      </c>
      <c r="AM304" s="93">
        <f>ModelInput!AM191</f>
        <v>0</v>
      </c>
      <c r="AN304" s="93">
        <f>ModelInput!AN191</f>
        <v>0</v>
      </c>
      <c r="AO304" s="93">
        <f>ModelInput!AO191</f>
        <v>0</v>
      </c>
      <c r="AP304" s="93">
        <f>ModelInput!AP191</f>
        <v>0</v>
      </c>
      <c r="AQ304" s="93">
        <f>ModelInput!AQ191</f>
        <v>0</v>
      </c>
      <c r="AR304" s="93">
        <f>ModelInput!AR191</f>
        <v>0</v>
      </c>
      <c r="AS304" s="93">
        <f>ModelInput!AS191</f>
        <v>0</v>
      </c>
      <c r="AT304" s="93">
        <f>ModelInput!AT191</f>
        <v>0</v>
      </c>
      <c r="AU304" s="93">
        <f>ModelInput!AU191</f>
        <v>0</v>
      </c>
      <c r="AV304" s="93">
        <f>ModelInput!AV191</f>
        <v>0</v>
      </c>
      <c r="AW304" s="93">
        <f>ModelInput!AW191</f>
        <v>0</v>
      </c>
      <c r="AX304" s="93">
        <f>ModelInput!AX191</f>
        <v>0</v>
      </c>
      <c r="AY304" s="93">
        <f>ModelInput!AY191</f>
        <v>0</v>
      </c>
      <c r="AZ304" s="93">
        <f>ModelInput!AZ191</f>
        <v>0</v>
      </c>
      <c r="BA304" s="93">
        <f>ModelInput!BA191</f>
        <v>0</v>
      </c>
      <c r="BB304" s="93">
        <f>ModelInput!BB191</f>
        <v>0</v>
      </c>
      <c r="BC304" s="93">
        <f>ModelInput!BC191</f>
        <v>0</v>
      </c>
      <c r="BD304" s="93">
        <f>ModelInput!BD191</f>
        <v>0</v>
      </c>
      <c r="BE304" s="93">
        <f>ModelInput!BE191</f>
        <v>0</v>
      </c>
      <c r="BF304" s="93">
        <f>ModelInput!BF191</f>
        <v>0</v>
      </c>
      <c r="BG304" s="93">
        <f>ModelInput!BG191</f>
        <v>0</v>
      </c>
      <c r="BH304" s="93">
        <f>ModelInput!BH191</f>
        <v>0</v>
      </c>
      <c r="BI304" s="93"/>
      <c r="BJ304" s="93"/>
      <c r="BK304" s="93"/>
      <c r="BL304" s="173"/>
      <c r="BM304" s="173"/>
      <c r="BN304" s="173"/>
      <c r="BO304" s="173"/>
      <c r="BP304" s="173"/>
      <c r="BQ304" s="173"/>
      <c r="BR304" s="173"/>
      <c r="BS304" s="173"/>
      <c r="BT304" s="173"/>
      <c r="BU304" s="173"/>
      <c r="BV304" s="173"/>
      <c r="BW304" s="173"/>
      <c r="BX304" s="173"/>
      <c r="BY304" s="173"/>
      <c r="BZ304" s="173"/>
      <c r="CA304" s="173"/>
      <c r="CB304" s="173"/>
      <c r="CC304" s="173"/>
      <c r="CD304" s="173"/>
      <c r="CE304" s="173"/>
      <c r="CF304" s="173"/>
      <c r="CG304" s="173"/>
      <c r="CH304" s="173"/>
      <c r="CI304" s="173"/>
      <c r="CJ304" s="173"/>
      <c r="CK304" s="173"/>
      <c r="CL304" s="173"/>
      <c r="CM304" s="173"/>
      <c r="CN304" s="173"/>
      <c r="CO304" s="173"/>
      <c r="CP304" s="173"/>
      <c r="CQ304" s="173"/>
      <c r="CR304" s="173"/>
      <c r="CS304" s="173"/>
      <c r="CT304" s="173"/>
      <c r="CU304" s="173"/>
      <c r="CV304" s="173"/>
      <c r="CW304" s="173"/>
      <c r="CX304" s="173"/>
    </row>
    <row r="305" spans="2:103" ht="15.4">
      <c r="H305" s="4"/>
      <c r="I305" s="4"/>
      <c r="J305" s="4"/>
      <c r="L305" s="93"/>
      <c r="M305" s="93"/>
      <c r="N305" s="93"/>
      <c r="O305" s="93"/>
      <c r="P305" s="93"/>
      <c r="Q305" s="93"/>
      <c r="R305" s="93"/>
      <c r="S305" s="93"/>
      <c r="T305" s="93"/>
      <c r="U305" s="93"/>
      <c r="V305" s="93"/>
      <c r="W305" s="93"/>
      <c r="X305" s="93"/>
      <c r="Y305" s="93"/>
      <c r="Z305" s="93"/>
      <c r="AA305" s="93"/>
      <c r="AB305" s="93"/>
      <c r="AC305" s="93"/>
      <c r="AD305" s="93"/>
      <c r="AE305" s="93"/>
      <c r="AF305" s="93"/>
      <c r="AG305" s="93"/>
      <c r="AH305" s="93"/>
      <c r="AI305" s="93"/>
      <c r="AJ305" s="93"/>
      <c r="AK305" s="93"/>
      <c r="AL305" s="93"/>
      <c r="AM305" s="93"/>
      <c r="AN305" s="93"/>
      <c r="AO305" s="93"/>
      <c r="AP305" s="93"/>
      <c r="AQ305" s="93"/>
      <c r="AR305" s="93"/>
      <c r="AS305" s="93"/>
      <c r="AT305" s="93"/>
      <c r="AU305" s="93"/>
      <c r="AV305" s="93"/>
      <c r="AW305" s="93"/>
      <c r="AX305" s="93"/>
      <c r="AY305" s="93"/>
      <c r="AZ305" s="93"/>
      <c r="BA305" s="93"/>
      <c r="BB305" s="93"/>
      <c r="BC305" s="93"/>
      <c r="BD305" s="93"/>
      <c r="BE305" s="93"/>
      <c r="BF305" s="93"/>
      <c r="BG305" s="93"/>
      <c r="BH305" s="93"/>
      <c r="BI305" s="93"/>
      <c r="BJ305" s="93"/>
      <c r="BK305" s="93"/>
      <c r="BL305" s="173"/>
      <c r="BM305" s="173"/>
      <c r="BN305" s="173"/>
      <c r="BO305" s="173"/>
      <c r="BP305" s="173"/>
      <c r="BQ305" s="173"/>
      <c r="BR305" s="173"/>
      <c r="BS305" s="173"/>
      <c r="BT305" s="173"/>
      <c r="BU305" s="173"/>
      <c r="BV305" s="173"/>
      <c r="BW305" s="173"/>
      <c r="BX305" s="173"/>
      <c r="BY305" s="173"/>
      <c r="BZ305" s="173"/>
      <c r="CA305" s="173"/>
      <c r="CB305" s="173"/>
      <c r="CC305" s="173"/>
      <c r="CD305" s="173"/>
      <c r="CE305" s="173"/>
      <c r="CF305" s="173"/>
      <c r="CG305" s="173"/>
      <c r="CH305" s="173"/>
      <c r="CI305" s="173"/>
      <c r="CJ305" s="173"/>
      <c r="CK305" s="173"/>
      <c r="CL305" s="173"/>
      <c r="CM305" s="173"/>
      <c r="CN305" s="173"/>
      <c r="CO305" s="173"/>
      <c r="CP305" s="173"/>
      <c r="CQ305" s="173"/>
      <c r="CR305" s="173"/>
      <c r="CS305" s="173"/>
      <c r="CT305" s="173"/>
      <c r="CU305" s="173"/>
      <c r="CV305" s="173"/>
      <c r="CW305" s="173"/>
      <c r="CX305" s="173"/>
    </row>
    <row r="306" spans="2:103" ht="15.4">
      <c r="E306" s="4" t="s">
        <v>660</v>
      </c>
      <c r="G306" s="4" t="s">
        <v>91</v>
      </c>
      <c r="H306" s="4"/>
      <c r="I306" s="4"/>
      <c r="J306" s="4"/>
      <c r="L306" s="93">
        <f>IFERROR(L304/L303,0)</f>
        <v>0</v>
      </c>
      <c r="M306" s="93">
        <f t="shared" ref="M306:BH306" si="324">IFERROR(M304/M303,0)</f>
        <v>0</v>
      </c>
      <c r="N306" s="93">
        <f t="shared" si="324"/>
        <v>0</v>
      </c>
      <c r="O306" s="93">
        <f t="shared" si="324"/>
        <v>0</v>
      </c>
      <c r="P306" s="93">
        <f t="shared" si="324"/>
        <v>0</v>
      </c>
      <c r="Q306" s="93">
        <f t="shared" si="324"/>
        <v>0</v>
      </c>
      <c r="R306" s="93">
        <f t="shared" si="324"/>
        <v>0</v>
      </c>
      <c r="S306" s="93">
        <f t="shared" si="324"/>
        <v>0</v>
      </c>
      <c r="T306" s="93">
        <f t="shared" si="324"/>
        <v>0</v>
      </c>
      <c r="U306" s="93">
        <f t="shared" si="324"/>
        <v>0</v>
      </c>
      <c r="V306" s="93">
        <f t="shared" si="324"/>
        <v>0</v>
      </c>
      <c r="W306" s="93">
        <f t="shared" si="324"/>
        <v>0</v>
      </c>
      <c r="X306" s="93">
        <f t="shared" si="324"/>
        <v>0</v>
      </c>
      <c r="Y306" s="93">
        <f t="shared" si="324"/>
        <v>0</v>
      </c>
      <c r="Z306" s="93">
        <f t="shared" si="324"/>
        <v>0</v>
      </c>
      <c r="AA306" s="93">
        <f t="shared" si="324"/>
        <v>0</v>
      </c>
      <c r="AB306" s="93">
        <f t="shared" si="324"/>
        <v>0</v>
      </c>
      <c r="AC306" s="93">
        <f t="shared" si="324"/>
        <v>0</v>
      </c>
      <c r="AD306" s="93">
        <f t="shared" si="324"/>
        <v>0</v>
      </c>
      <c r="AE306" s="93">
        <f t="shared" si="324"/>
        <v>0</v>
      </c>
      <c r="AF306" s="93">
        <f t="shared" si="324"/>
        <v>0</v>
      </c>
      <c r="AG306" s="93">
        <f t="shared" si="324"/>
        <v>0</v>
      </c>
      <c r="AH306" s="93">
        <f t="shared" si="324"/>
        <v>0</v>
      </c>
      <c r="AI306" s="93">
        <f t="shared" si="324"/>
        <v>0</v>
      </c>
      <c r="AJ306" s="93">
        <f t="shared" si="324"/>
        <v>0</v>
      </c>
      <c r="AK306" s="93">
        <f t="shared" si="324"/>
        <v>0</v>
      </c>
      <c r="AL306" s="93">
        <f t="shared" si="324"/>
        <v>0</v>
      </c>
      <c r="AM306" s="93">
        <f t="shared" si="324"/>
        <v>0</v>
      </c>
      <c r="AN306" s="93">
        <f t="shared" si="324"/>
        <v>0</v>
      </c>
      <c r="AO306" s="93">
        <f t="shared" si="324"/>
        <v>0</v>
      </c>
      <c r="AP306" s="93">
        <f t="shared" si="324"/>
        <v>0</v>
      </c>
      <c r="AQ306" s="93">
        <f t="shared" si="324"/>
        <v>0</v>
      </c>
      <c r="AR306" s="93">
        <f t="shared" si="324"/>
        <v>0</v>
      </c>
      <c r="AS306" s="93">
        <f t="shared" si="324"/>
        <v>0</v>
      </c>
      <c r="AT306" s="93">
        <f t="shared" si="324"/>
        <v>0</v>
      </c>
      <c r="AU306" s="93">
        <f t="shared" si="324"/>
        <v>0</v>
      </c>
      <c r="AV306" s="93">
        <f t="shared" si="324"/>
        <v>0</v>
      </c>
      <c r="AW306" s="93">
        <f t="shared" si="324"/>
        <v>0</v>
      </c>
      <c r="AX306" s="93">
        <f t="shared" si="324"/>
        <v>0</v>
      </c>
      <c r="AY306" s="93">
        <f t="shared" si="324"/>
        <v>0</v>
      </c>
      <c r="AZ306" s="93">
        <f t="shared" si="324"/>
        <v>0</v>
      </c>
      <c r="BA306" s="93">
        <f t="shared" si="324"/>
        <v>0</v>
      </c>
      <c r="BB306" s="93">
        <f t="shared" si="324"/>
        <v>0</v>
      </c>
      <c r="BC306" s="93">
        <f t="shared" si="324"/>
        <v>0</v>
      </c>
      <c r="BD306" s="93">
        <f t="shared" si="324"/>
        <v>0</v>
      </c>
      <c r="BE306" s="93">
        <f t="shared" si="324"/>
        <v>0</v>
      </c>
      <c r="BF306" s="93">
        <f t="shared" si="324"/>
        <v>0</v>
      </c>
      <c r="BG306" s="93">
        <f t="shared" si="324"/>
        <v>0</v>
      </c>
      <c r="BH306" s="93">
        <f t="shared" si="324"/>
        <v>0</v>
      </c>
      <c r="BI306" s="93"/>
      <c r="BJ306" s="93"/>
      <c r="BK306" s="93"/>
      <c r="BL306" s="173"/>
      <c r="BM306" s="173"/>
      <c r="BN306" s="173"/>
      <c r="BO306" s="173"/>
      <c r="BP306" s="173"/>
      <c r="BQ306" s="173"/>
      <c r="BR306" s="173"/>
      <c r="BS306" s="173"/>
      <c r="BT306" s="173"/>
      <c r="BU306" s="173"/>
      <c r="BV306" s="173"/>
      <c r="BW306" s="173"/>
      <c r="BX306" s="173"/>
      <c r="BY306" s="173"/>
      <c r="BZ306" s="173"/>
      <c r="CA306" s="173"/>
      <c r="CB306" s="173"/>
      <c r="CC306" s="173"/>
      <c r="CD306" s="173"/>
      <c r="CE306" s="173"/>
      <c r="CF306" s="173"/>
      <c r="CG306" s="173"/>
      <c r="CH306" s="173"/>
      <c r="CI306" s="173"/>
      <c r="CJ306" s="173"/>
      <c r="CK306" s="173"/>
      <c r="CL306" s="173"/>
      <c r="CM306" s="173"/>
      <c r="CN306" s="173"/>
      <c r="CO306" s="173"/>
      <c r="CP306" s="173"/>
      <c r="CQ306" s="173"/>
      <c r="CR306" s="173"/>
      <c r="CS306" s="173"/>
      <c r="CT306" s="173"/>
      <c r="CU306" s="173"/>
      <c r="CV306" s="173"/>
      <c r="CW306" s="173"/>
      <c r="CX306" s="173"/>
    </row>
    <row r="307" spans="2:103" ht="15.4">
      <c r="E307" s="4" t="s">
        <v>661</v>
      </c>
      <c r="G307" s="4" t="s">
        <v>91</v>
      </c>
      <c r="H307" s="4"/>
      <c r="I307" s="4"/>
      <c r="J307" s="4"/>
      <c r="L307" s="172">
        <f>ModelInput!L114</f>
        <v>0.6</v>
      </c>
      <c r="M307" s="172">
        <f>ModelInput!M114</f>
        <v>0.6</v>
      </c>
      <c r="N307" s="172">
        <f>ModelInput!N114</f>
        <v>0.6</v>
      </c>
      <c r="O307" s="172">
        <f>ModelInput!O114</f>
        <v>0.6</v>
      </c>
      <c r="P307" s="172">
        <f>ModelInput!P114</f>
        <v>0.6</v>
      </c>
      <c r="Q307" s="172">
        <f>ModelInput!Q114</f>
        <v>0.6</v>
      </c>
      <c r="R307" s="172">
        <f>ModelInput!R114</f>
        <v>0.6</v>
      </c>
      <c r="S307" s="172">
        <f>ModelInput!S114</f>
        <v>0.6</v>
      </c>
      <c r="T307" s="172">
        <f>ModelInput!T114</f>
        <v>0.6</v>
      </c>
      <c r="U307" s="172">
        <f>ModelInput!U114</f>
        <v>0.6</v>
      </c>
      <c r="V307" s="172">
        <f>ModelInput!V114</f>
        <v>0.6</v>
      </c>
      <c r="W307" s="172">
        <f>ModelInput!W114</f>
        <v>0.6</v>
      </c>
      <c r="X307" s="172">
        <f>ModelInput!X114</f>
        <v>0.6</v>
      </c>
      <c r="Y307" s="172">
        <f>ModelInput!Y114</f>
        <v>0.6</v>
      </c>
      <c r="Z307" s="172">
        <f>ModelInput!Z114</f>
        <v>0.6</v>
      </c>
      <c r="AA307" s="172">
        <f>ModelInput!AA114</f>
        <v>0.6</v>
      </c>
      <c r="AB307" s="172">
        <f>ModelInput!AB114</f>
        <v>0.6</v>
      </c>
      <c r="AC307" s="172">
        <f>ModelInput!AC114</f>
        <v>0.6</v>
      </c>
      <c r="AD307" s="172">
        <f>ModelInput!AD114</f>
        <v>0.6</v>
      </c>
      <c r="AE307" s="172">
        <f>ModelInput!AE114</f>
        <v>0.6</v>
      </c>
      <c r="AF307" s="172">
        <f>ModelInput!AF114</f>
        <v>0.6</v>
      </c>
      <c r="AG307" s="172">
        <f>ModelInput!AG114</f>
        <v>0.6</v>
      </c>
      <c r="AH307" s="172">
        <f>ModelInput!AH114</f>
        <v>0.6</v>
      </c>
      <c r="AI307" s="172">
        <f>ModelInput!AI114</f>
        <v>0.6</v>
      </c>
      <c r="AJ307" s="172">
        <f>ModelInput!AJ114</f>
        <v>0.6</v>
      </c>
      <c r="AK307" s="172">
        <f>ModelInput!AK114</f>
        <v>0.6</v>
      </c>
      <c r="AL307" s="172">
        <f>ModelInput!AL114</f>
        <v>0.6</v>
      </c>
      <c r="AM307" s="172">
        <f>ModelInput!AM114</f>
        <v>0.6</v>
      </c>
      <c r="AN307" s="172">
        <f>ModelInput!AN114</f>
        <v>0.6</v>
      </c>
      <c r="AO307" s="172">
        <f>ModelInput!AO114</f>
        <v>0.6</v>
      </c>
      <c r="AP307" s="172">
        <f>ModelInput!AP114</f>
        <v>0.6</v>
      </c>
      <c r="AQ307" s="172">
        <f>ModelInput!AQ114</f>
        <v>0.6</v>
      </c>
      <c r="AR307" s="172">
        <f>ModelInput!AR114</f>
        <v>0.6</v>
      </c>
      <c r="AS307" s="172">
        <f>ModelInput!AS114</f>
        <v>0.6</v>
      </c>
      <c r="AT307" s="172">
        <f>ModelInput!AT114</f>
        <v>0.6</v>
      </c>
      <c r="AU307" s="172">
        <f>ModelInput!AU114</f>
        <v>0.6</v>
      </c>
      <c r="AV307" s="172">
        <f>ModelInput!AV114</f>
        <v>0.6</v>
      </c>
      <c r="AW307" s="172">
        <f>ModelInput!AW114</f>
        <v>0.6</v>
      </c>
      <c r="AX307" s="172">
        <f>ModelInput!AX114</f>
        <v>0.6</v>
      </c>
      <c r="AY307" s="172">
        <f>ModelInput!AY114</f>
        <v>0.6</v>
      </c>
      <c r="AZ307" s="172">
        <f>ModelInput!AZ114</f>
        <v>0.6</v>
      </c>
      <c r="BA307" s="172">
        <f>ModelInput!BA114</f>
        <v>0.6</v>
      </c>
      <c r="BB307" s="172">
        <f>ModelInput!BB114</f>
        <v>0.6</v>
      </c>
      <c r="BC307" s="172">
        <f>ModelInput!BC114</f>
        <v>0.6</v>
      </c>
      <c r="BD307" s="172">
        <f>ModelInput!BD114</f>
        <v>0.6</v>
      </c>
      <c r="BE307" s="172">
        <f>ModelInput!BE114</f>
        <v>0.6</v>
      </c>
      <c r="BF307" s="172">
        <f>ModelInput!BF114</f>
        <v>0.6</v>
      </c>
      <c r="BG307" s="172">
        <f>ModelInput!BG114</f>
        <v>0.6</v>
      </c>
      <c r="BH307" s="172">
        <f>ModelInput!BH114</f>
        <v>0.6</v>
      </c>
      <c r="BI307" s="93"/>
      <c r="BJ307" s="93"/>
      <c r="BK307" s="93"/>
      <c r="BL307" s="173"/>
      <c r="BM307" s="173"/>
      <c r="BN307" s="173"/>
      <c r="BO307" s="173"/>
      <c r="BP307" s="173"/>
      <c r="BQ307" s="173"/>
      <c r="BR307" s="173"/>
      <c r="BS307" s="173"/>
      <c r="BT307" s="173"/>
      <c r="BU307" s="173"/>
      <c r="BV307" s="173"/>
      <c r="BW307" s="173"/>
      <c r="BX307" s="173"/>
      <c r="BY307" s="173"/>
      <c r="BZ307" s="173"/>
      <c r="CA307" s="173"/>
      <c r="CB307" s="173"/>
      <c r="CC307" s="173"/>
      <c r="CD307" s="173"/>
      <c r="CE307" s="173"/>
      <c r="CF307" s="173"/>
      <c r="CG307" s="173"/>
      <c r="CH307" s="173"/>
      <c r="CI307" s="173"/>
      <c r="CJ307" s="173"/>
      <c r="CK307" s="173"/>
      <c r="CL307" s="173"/>
      <c r="CM307" s="173"/>
      <c r="CN307" s="173"/>
      <c r="CO307" s="173"/>
      <c r="CP307" s="173"/>
      <c r="CQ307" s="173"/>
      <c r="CR307" s="173"/>
      <c r="CS307" s="173"/>
      <c r="CT307" s="173"/>
      <c r="CU307" s="173"/>
      <c r="CV307" s="173"/>
      <c r="CW307" s="173"/>
      <c r="CX307" s="173"/>
    </row>
    <row r="308" spans="2:103" ht="15.4">
      <c r="H308" s="4"/>
      <c r="I308" s="4"/>
      <c r="J308" s="4"/>
      <c r="L308" s="93"/>
      <c r="M308" s="93"/>
      <c r="N308" s="93"/>
      <c r="O308" s="93"/>
      <c r="P308" s="93"/>
      <c r="Q308" s="93"/>
      <c r="R308" s="93"/>
      <c r="S308" s="93"/>
      <c r="T308" s="93"/>
      <c r="U308" s="93"/>
      <c r="V308" s="93"/>
      <c r="W308" s="93"/>
      <c r="X308" s="93"/>
      <c r="Y308" s="93"/>
      <c r="Z308" s="93"/>
      <c r="AA308" s="93"/>
      <c r="AB308" s="93"/>
      <c r="AC308" s="93"/>
      <c r="AD308" s="93"/>
      <c r="AE308" s="93"/>
      <c r="AF308" s="93"/>
      <c r="AG308" s="93"/>
      <c r="AH308" s="93"/>
      <c r="AI308" s="93"/>
      <c r="AJ308" s="93"/>
      <c r="AK308" s="93"/>
      <c r="AL308" s="93"/>
      <c r="AM308" s="93"/>
      <c r="AN308" s="93"/>
      <c r="AO308" s="93"/>
      <c r="AP308" s="93"/>
      <c r="AQ308" s="93"/>
      <c r="AR308" s="93"/>
      <c r="AS308" s="93"/>
      <c r="AT308" s="93"/>
      <c r="AU308" s="93"/>
      <c r="AV308" s="93"/>
      <c r="AW308" s="93"/>
      <c r="AX308" s="93"/>
      <c r="AY308" s="93"/>
      <c r="AZ308" s="93"/>
      <c r="BA308" s="93"/>
      <c r="BB308" s="93"/>
      <c r="BC308" s="93"/>
      <c r="BD308" s="93"/>
      <c r="BE308" s="93"/>
      <c r="BF308" s="93"/>
      <c r="BG308" s="93"/>
      <c r="BH308" s="93"/>
      <c r="BI308" s="93"/>
      <c r="BJ308" s="93"/>
      <c r="BK308" s="93"/>
      <c r="BL308" s="173"/>
      <c r="BM308" s="173"/>
      <c r="BN308" s="173"/>
      <c r="BO308" s="173"/>
      <c r="BP308" s="173"/>
      <c r="BQ308" s="173"/>
      <c r="BR308" s="173"/>
      <c r="BS308" s="173"/>
      <c r="BT308" s="173"/>
      <c r="BU308" s="173"/>
      <c r="BV308" s="173"/>
      <c r="BW308" s="173"/>
      <c r="BX308" s="173"/>
      <c r="BY308" s="173"/>
      <c r="BZ308" s="173"/>
      <c r="CA308" s="173"/>
      <c r="CB308" s="173"/>
      <c r="CC308" s="173"/>
      <c r="CD308" s="173"/>
      <c r="CE308" s="173"/>
      <c r="CF308" s="173"/>
      <c r="CG308" s="173"/>
      <c r="CH308" s="173"/>
      <c r="CI308" s="173"/>
      <c r="CJ308" s="173"/>
      <c r="CK308" s="173"/>
      <c r="CL308" s="173"/>
      <c r="CM308" s="173"/>
      <c r="CN308" s="173"/>
      <c r="CO308" s="173"/>
      <c r="CP308" s="173"/>
      <c r="CQ308" s="173"/>
      <c r="CR308" s="173"/>
      <c r="CS308" s="173"/>
      <c r="CT308" s="173"/>
      <c r="CU308" s="173"/>
      <c r="CV308" s="173"/>
      <c r="CW308" s="173"/>
      <c r="CX308" s="173"/>
    </row>
    <row r="309" spans="2:103" ht="15.4">
      <c r="B309" s="24"/>
      <c r="C309" s="73">
        <f>MAX($B$5:C308)+0.1</f>
        <v>8.1999999999999993</v>
      </c>
      <c r="D309" s="37" t="s">
        <v>662</v>
      </c>
      <c r="E309" s="37"/>
      <c r="F309" s="37"/>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c r="AM309" s="37"/>
      <c r="AN309" s="37"/>
      <c r="AO309" s="37"/>
      <c r="AP309" s="37"/>
      <c r="AQ309" s="37"/>
      <c r="AR309" s="37"/>
      <c r="AS309" s="37"/>
      <c r="AT309" s="37"/>
      <c r="AU309" s="37"/>
      <c r="AV309" s="37"/>
      <c r="AW309" s="37"/>
      <c r="AX309" s="37"/>
      <c r="AY309" s="37"/>
      <c r="AZ309" s="37"/>
      <c r="BA309" s="37"/>
      <c r="BB309" s="37"/>
      <c r="BC309" s="37"/>
      <c r="BD309" s="37"/>
      <c r="BE309" s="37"/>
      <c r="BF309" s="37"/>
      <c r="BG309" s="37"/>
      <c r="BH309" s="37"/>
      <c r="BI309" s="37"/>
      <c r="BJ309" s="37"/>
      <c r="BK309" s="37"/>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c r="CO309" s="24"/>
      <c r="CP309" s="24"/>
      <c r="CQ309" s="24"/>
      <c r="CR309" s="24"/>
      <c r="CS309" s="24"/>
      <c r="CT309" s="24"/>
      <c r="CU309" s="24"/>
      <c r="CV309" s="24"/>
      <c r="CW309" s="24"/>
      <c r="CX309" s="24"/>
      <c r="CY309" s="25"/>
    </row>
    <row r="310" spans="2:103" ht="15.4">
      <c r="H310" s="4"/>
      <c r="I310" s="4"/>
      <c r="J310" s="4"/>
      <c r="L310" s="93"/>
      <c r="M310" s="93"/>
      <c r="N310" s="93"/>
      <c r="O310" s="93"/>
      <c r="P310" s="93"/>
      <c r="Q310" s="93"/>
      <c r="R310" s="93"/>
      <c r="S310" s="93"/>
      <c r="T310" s="93"/>
      <c r="U310" s="93"/>
      <c r="V310" s="93"/>
      <c r="W310" s="93"/>
      <c r="X310" s="93"/>
      <c r="Y310" s="93"/>
      <c r="Z310" s="93"/>
      <c r="AA310" s="93"/>
      <c r="AB310" s="93"/>
      <c r="AC310" s="93"/>
      <c r="AD310" s="93"/>
      <c r="AE310" s="93"/>
      <c r="AF310" s="93"/>
      <c r="AG310" s="93"/>
      <c r="AH310" s="93"/>
      <c r="AI310" s="93"/>
      <c r="AJ310" s="93"/>
      <c r="AK310" s="93"/>
      <c r="AL310" s="93"/>
      <c r="AM310" s="93"/>
      <c r="AN310" s="93"/>
      <c r="AO310" s="93"/>
      <c r="AP310" s="93"/>
      <c r="AQ310" s="93"/>
      <c r="AR310" s="93"/>
      <c r="AS310" s="93"/>
      <c r="AT310" s="93"/>
      <c r="AU310" s="93"/>
      <c r="AV310" s="93"/>
      <c r="AW310" s="93"/>
      <c r="AX310" s="93"/>
      <c r="AY310" s="93"/>
      <c r="AZ310" s="93"/>
      <c r="BA310" s="93"/>
      <c r="BB310" s="93"/>
      <c r="BC310" s="93"/>
      <c r="BD310" s="93"/>
      <c r="BE310" s="93"/>
      <c r="BF310" s="93"/>
      <c r="BG310" s="93"/>
      <c r="BH310" s="93"/>
      <c r="BI310" s="93"/>
      <c r="BJ310" s="93"/>
      <c r="BK310" s="93"/>
      <c r="BL310" s="173"/>
      <c r="BM310" s="173"/>
      <c r="BN310" s="173"/>
      <c r="BO310" s="173"/>
      <c r="BP310" s="173"/>
      <c r="BQ310" s="173"/>
      <c r="BR310" s="173"/>
      <c r="BS310" s="173"/>
      <c r="BT310" s="173"/>
      <c r="BU310" s="173"/>
      <c r="BV310" s="173"/>
      <c r="BW310" s="173"/>
      <c r="BX310" s="173"/>
      <c r="BY310" s="173"/>
      <c r="BZ310" s="173"/>
      <c r="CA310" s="173"/>
      <c r="CB310" s="173"/>
      <c r="CC310" s="173"/>
      <c r="CD310" s="173"/>
      <c r="CE310" s="173"/>
      <c r="CF310" s="173"/>
      <c r="CG310" s="173"/>
      <c r="CH310" s="173"/>
      <c r="CI310" s="173"/>
      <c r="CJ310" s="173"/>
      <c r="CK310" s="173"/>
      <c r="CL310" s="173"/>
      <c r="CM310" s="173"/>
      <c r="CN310" s="173"/>
      <c r="CO310" s="173"/>
      <c r="CP310" s="173"/>
      <c r="CQ310" s="173"/>
      <c r="CR310" s="173"/>
      <c r="CS310" s="173"/>
      <c r="CT310" s="173"/>
      <c r="CU310" s="173"/>
      <c r="CV310" s="173"/>
      <c r="CW310" s="173"/>
      <c r="CX310" s="173"/>
    </row>
    <row r="311" spans="2:103" ht="15.4">
      <c r="E311" s="4" t="s">
        <v>663</v>
      </c>
      <c r="G311" s="4" t="s">
        <v>260</v>
      </c>
      <c r="H311" s="4"/>
      <c r="I311" s="4"/>
      <c r="J311" s="4"/>
      <c r="L311" s="93">
        <f>ModelInput!L192</f>
        <v>0</v>
      </c>
      <c r="M311" s="93">
        <f>ModelInput!M192</f>
        <v>0</v>
      </c>
      <c r="N311" s="93">
        <f>ModelInput!N192</f>
        <v>0</v>
      </c>
      <c r="O311" s="93">
        <f>ModelInput!O192</f>
        <v>0</v>
      </c>
      <c r="P311" s="93">
        <f>ModelInput!P192</f>
        <v>0</v>
      </c>
      <c r="Q311" s="93">
        <f>ModelInput!Q192</f>
        <v>0</v>
      </c>
      <c r="R311" s="93">
        <f>ModelInput!R192</f>
        <v>0</v>
      </c>
      <c r="S311" s="93">
        <f>ModelInput!S192</f>
        <v>0</v>
      </c>
      <c r="T311" s="93">
        <f>ModelInput!T192</f>
        <v>0</v>
      </c>
      <c r="U311" s="93">
        <f>ModelInput!U192</f>
        <v>0</v>
      </c>
      <c r="V311" s="93">
        <f>ModelInput!V192</f>
        <v>0</v>
      </c>
      <c r="W311" s="93">
        <f>ModelInput!W192</f>
        <v>0</v>
      </c>
      <c r="X311" s="93">
        <f>ModelInput!X192</f>
        <v>0</v>
      </c>
      <c r="Y311" s="93">
        <f>ModelInput!Y192</f>
        <v>0</v>
      </c>
      <c r="Z311" s="93">
        <f>ModelInput!Z192</f>
        <v>0</v>
      </c>
      <c r="AA311" s="93">
        <f>ModelInput!AA192</f>
        <v>0</v>
      </c>
      <c r="AB311" s="93">
        <f>ModelInput!AB192</f>
        <v>0</v>
      </c>
      <c r="AC311" s="93">
        <f>ModelInput!AC192</f>
        <v>0</v>
      </c>
      <c r="AD311" s="93">
        <f>ModelInput!AD192</f>
        <v>0</v>
      </c>
      <c r="AE311" s="93">
        <f>ModelInput!AE192</f>
        <v>0</v>
      </c>
      <c r="AF311" s="93">
        <f>ModelInput!AF192</f>
        <v>0</v>
      </c>
      <c r="AG311" s="93">
        <f>ModelInput!AG192</f>
        <v>0</v>
      </c>
      <c r="AH311" s="93">
        <f>ModelInput!AH192</f>
        <v>0</v>
      </c>
      <c r="AI311" s="93">
        <f>ModelInput!AI192</f>
        <v>0</v>
      </c>
      <c r="AJ311" s="93">
        <f>ModelInput!AJ192</f>
        <v>0</v>
      </c>
      <c r="AK311" s="93">
        <f>ModelInput!AK192</f>
        <v>0</v>
      </c>
      <c r="AL311" s="93">
        <f>ModelInput!AL192</f>
        <v>0</v>
      </c>
      <c r="AM311" s="93">
        <f>ModelInput!AM192</f>
        <v>0</v>
      </c>
      <c r="AN311" s="93">
        <f>ModelInput!AN192</f>
        <v>0</v>
      </c>
      <c r="AO311" s="93">
        <f>ModelInput!AO192</f>
        <v>0</v>
      </c>
      <c r="AP311" s="93">
        <f>ModelInput!AP192</f>
        <v>0</v>
      </c>
      <c r="AQ311" s="93">
        <f>ModelInput!AQ192</f>
        <v>0</v>
      </c>
      <c r="AR311" s="93">
        <f>ModelInput!AR192</f>
        <v>0</v>
      </c>
      <c r="AS311" s="93">
        <f>ModelInput!AS192</f>
        <v>0</v>
      </c>
      <c r="AT311" s="93">
        <f>ModelInput!AT192</f>
        <v>0</v>
      </c>
      <c r="AU311" s="93">
        <f>ModelInput!AU192</f>
        <v>0</v>
      </c>
      <c r="AV311" s="93">
        <f>ModelInput!AV192</f>
        <v>0</v>
      </c>
      <c r="AW311" s="93">
        <f>ModelInput!AW192</f>
        <v>0</v>
      </c>
      <c r="AX311" s="93">
        <f>ModelInput!AX192</f>
        <v>0</v>
      </c>
      <c r="AY311" s="93">
        <f>ModelInput!AY192</f>
        <v>0</v>
      </c>
      <c r="AZ311" s="93">
        <f>ModelInput!AZ192</f>
        <v>0</v>
      </c>
      <c r="BA311" s="93">
        <f>ModelInput!BA192</f>
        <v>0</v>
      </c>
      <c r="BB311" s="93">
        <f>ModelInput!BB192</f>
        <v>0</v>
      </c>
      <c r="BC311" s="93">
        <f>ModelInput!BC192</f>
        <v>0</v>
      </c>
      <c r="BD311" s="93">
        <f>ModelInput!BD192</f>
        <v>0</v>
      </c>
      <c r="BE311" s="93">
        <f>ModelInput!BE192</f>
        <v>0</v>
      </c>
      <c r="BF311" s="93">
        <f>ModelInput!BF192</f>
        <v>0</v>
      </c>
      <c r="BG311" s="93">
        <f>ModelInput!BG192</f>
        <v>0</v>
      </c>
      <c r="BH311" s="93">
        <f>ModelInput!BH192</f>
        <v>0</v>
      </c>
      <c r="BI311" s="93"/>
      <c r="BJ311" s="93"/>
      <c r="BK311" s="93"/>
      <c r="BL311" s="173"/>
      <c r="BM311" s="173"/>
      <c r="BN311" s="173"/>
      <c r="BO311" s="173"/>
      <c r="BP311" s="173"/>
      <c r="BQ311" s="173"/>
      <c r="BR311" s="173"/>
      <c r="BS311" s="173"/>
      <c r="BT311" s="173"/>
      <c r="BU311" s="173"/>
      <c r="BV311" s="173"/>
      <c r="BW311" s="173"/>
      <c r="BX311" s="173"/>
      <c r="BY311" s="173"/>
      <c r="BZ311" s="173"/>
      <c r="CA311" s="173"/>
      <c r="CB311" s="173"/>
      <c r="CC311" s="173"/>
      <c r="CD311" s="173"/>
      <c r="CE311" s="173"/>
      <c r="CF311" s="173"/>
      <c r="CG311" s="173"/>
      <c r="CH311" s="173"/>
      <c r="CI311" s="173"/>
      <c r="CJ311" s="173"/>
      <c r="CK311" s="173"/>
      <c r="CL311" s="173"/>
      <c r="CM311" s="173"/>
      <c r="CN311" s="173"/>
      <c r="CO311" s="173"/>
      <c r="CP311" s="173"/>
      <c r="CQ311" s="173"/>
      <c r="CR311" s="173"/>
      <c r="CS311" s="173"/>
      <c r="CT311" s="173"/>
      <c r="CU311" s="173"/>
      <c r="CV311" s="173"/>
      <c r="CW311" s="173"/>
      <c r="CX311" s="173"/>
    </row>
    <row r="312" spans="2:103" ht="15.4">
      <c r="E312" s="4" t="s">
        <v>664</v>
      </c>
      <c r="G312" s="4" t="s">
        <v>260</v>
      </c>
      <c r="H312" s="4"/>
      <c r="I312" s="4"/>
      <c r="J312" s="4"/>
      <c r="L312" s="93">
        <f ca="1">-L221</f>
        <v>0</v>
      </c>
      <c r="M312" s="93">
        <f t="shared" ref="M312:BH312" ca="1" si="325">-M221</f>
        <v>0</v>
      </c>
      <c r="N312" s="93">
        <f t="shared" ca="1" si="325"/>
        <v>0</v>
      </c>
      <c r="O312" s="93">
        <f t="shared" ca="1" si="325"/>
        <v>0</v>
      </c>
      <c r="P312" s="93">
        <f t="shared" ca="1" si="325"/>
        <v>0</v>
      </c>
      <c r="Q312" s="93" t="e">
        <f t="shared" ca="1" si="325"/>
        <v>#DIV/0!</v>
      </c>
      <c r="R312" s="93" t="e">
        <f t="shared" ca="1" si="325"/>
        <v>#DIV/0!</v>
      </c>
      <c r="S312" s="93" t="e">
        <f t="shared" ca="1" si="325"/>
        <v>#DIV/0!</v>
      </c>
      <c r="T312" s="93" t="e">
        <f t="shared" ca="1" si="325"/>
        <v>#DIV/0!</v>
      </c>
      <c r="U312" s="93" t="e">
        <f t="shared" ca="1" si="325"/>
        <v>#DIV/0!</v>
      </c>
      <c r="V312" s="93" t="e">
        <f t="shared" ca="1" si="325"/>
        <v>#DIV/0!</v>
      </c>
      <c r="W312" s="93" t="e">
        <f t="shared" ca="1" si="325"/>
        <v>#DIV/0!</v>
      </c>
      <c r="X312" s="93" t="e">
        <f t="shared" ca="1" si="325"/>
        <v>#DIV/0!</v>
      </c>
      <c r="Y312" s="93" t="e">
        <f t="shared" ca="1" si="325"/>
        <v>#DIV/0!</v>
      </c>
      <c r="Z312" s="93" t="e">
        <f t="shared" ca="1" si="325"/>
        <v>#DIV/0!</v>
      </c>
      <c r="AA312" s="93" t="e">
        <f t="shared" ca="1" si="325"/>
        <v>#DIV/0!</v>
      </c>
      <c r="AB312" s="93" t="e">
        <f t="shared" ca="1" si="325"/>
        <v>#DIV/0!</v>
      </c>
      <c r="AC312" s="93" t="e">
        <f t="shared" ca="1" si="325"/>
        <v>#DIV/0!</v>
      </c>
      <c r="AD312" s="93" t="e">
        <f t="shared" ca="1" si="325"/>
        <v>#DIV/0!</v>
      </c>
      <c r="AE312" s="93" t="e">
        <f t="shared" ca="1" si="325"/>
        <v>#DIV/0!</v>
      </c>
      <c r="AF312" s="93" t="e">
        <f t="shared" ca="1" si="325"/>
        <v>#DIV/0!</v>
      </c>
      <c r="AG312" s="93" t="e">
        <f t="shared" ca="1" si="325"/>
        <v>#DIV/0!</v>
      </c>
      <c r="AH312" s="93" t="e">
        <f t="shared" ca="1" si="325"/>
        <v>#DIV/0!</v>
      </c>
      <c r="AI312" s="93" t="e">
        <f t="shared" ca="1" si="325"/>
        <v>#DIV/0!</v>
      </c>
      <c r="AJ312" s="93" t="e">
        <f t="shared" ca="1" si="325"/>
        <v>#DIV/0!</v>
      </c>
      <c r="AK312" s="93" t="e">
        <f t="shared" ca="1" si="325"/>
        <v>#DIV/0!</v>
      </c>
      <c r="AL312" s="93" t="e">
        <f t="shared" ca="1" si="325"/>
        <v>#DIV/0!</v>
      </c>
      <c r="AM312" s="93" t="e">
        <f t="shared" ca="1" si="325"/>
        <v>#DIV/0!</v>
      </c>
      <c r="AN312" s="93" t="e">
        <f t="shared" ca="1" si="325"/>
        <v>#DIV/0!</v>
      </c>
      <c r="AO312" s="93" t="e">
        <f t="shared" ca="1" si="325"/>
        <v>#DIV/0!</v>
      </c>
      <c r="AP312" s="93" t="e">
        <f t="shared" ca="1" si="325"/>
        <v>#DIV/0!</v>
      </c>
      <c r="AQ312" s="93" t="e">
        <f t="shared" ca="1" si="325"/>
        <v>#DIV/0!</v>
      </c>
      <c r="AR312" s="93" t="e">
        <f t="shared" ca="1" si="325"/>
        <v>#DIV/0!</v>
      </c>
      <c r="AS312" s="93" t="e">
        <f t="shared" ca="1" si="325"/>
        <v>#DIV/0!</v>
      </c>
      <c r="AT312" s="93" t="e">
        <f t="shared" ca="1" si="325"/>
        <v>#DIV/0!</v>
      </c>
      <c r="AU312" s="93" t="e">
        <f t="shared" ca="1" si="325"/>
        <v>#DIV/0!</v>
      </c>
      <c r="AV312" s="93" t="e">
        <f t="shared" ca="1" si="325"/>
        <v>#DIV/0!</v>
      </c>
      <c r="AW312" s="93" t="e">
        <f t="shared" ca="1" si="325"/>
        <v>#DIV/0!</v>
      </c>
      <c r="AX312" s="93" t="e">
        <f t="shared" ca="1" si="325"/>
        <v>#DIV/0!</v>
      </c>
      <c r="AY312" s="93" t="e">
        <f t="shared" ca="1" si="325"/>
        <v>#DIV/0!</v>
      </c>
      <c r="AZ312" s="93" t="e">
        <f t="shared" ca="1" si="325"/>
        <v>#DIV/0!</v>
      </c>
      <c r="BA312" s="93" t="e">
        <f t="shared" ca="1" si="325"/>
        <v>#DIV/0!</v>
      </c>
      <c r="BB312" s="93" t="e">
        <f t="shared" ca="1" si="325"/>
        <v>#DIV/0!</v>
      </c>
      <c r="BC312" s="93" t="e">
        <f t="shared" ca="1" si="325"/>
        <v>#DIV/0!</v>
      </c>
      <c r="BD312" s="93" t="e">
        <f t="shared" ca="1" si="325"/>
        <v>#DIV/0!</v>
      </c>
      <c r="BE312" s="93" t="e">
        <f t="shared" ca="1" si="325"/>
        <v>#DIV/0!</v>
      </c>
      <c r="BF312" s="93" t="e">
        <f t="shared" ca="1" si="325"/>
        <v>#DIV/0!</v>
      </c>
      <c r="BG312" s="93" t="e">
        <f t="shared" ca="1" si="325"/>
        <v>#DIV/0!</v>
      </c>
      <c r="BH312" s="93" t="e">
        <f t="shared" ca="1" si="325"/>
        <v>#DIV/0!</v>
      </c>
      <c r="BI312" s="93"/>
      <c r="BJ312" s="93"/>
      <c r="BK312" s="93"/>
      <c r="BL312" s="173"/>
      <c r="BM312" s="173"/>
      <c r="BN312" s="173"/>
      <c r="BO312" s="173"/>
      <c r="BP312" s="173"/>
      <c r="BQ312" s="173"/>
      <c r="BR312" s="173"/>
      <c r="BS312" s="173"/>
      <c r="BT312" s="173"/>
      <c r="BU312" s="173"/>
      <c r="BV312" s="173"/>
      <c r="BW312" s="173"/>
      <c r="BX312" s="173"/>
      <c r="BY312" s="173"/>
      <c r="BZ312" s="173"/>
      <c r="CA312" s="173"/>
      <c r="CB312" s="173"/>
      <c r="CC312" s="173"/>
      <c r="CD312" s="173"/>
      <c r="CE312" s="173"/>
      <c r="CF312" s="173"/>
      <c r="CG312" s="173"/>
      <c r="CH312" s="173"/>
      <c r="CI312" s="173"/>
      <c r="CJ312" s="173"/>
      <c r="CK312" s="173"/>
      <c r="CL312" s="173"/>
      <c r="CM312" s="173"/>
      <c r="CN312" s="173"/>
      <c r="CO312" s="173"/>
      <c r="CP312" s="173"/>
      <c r="CQ312" s="173"/>
      <c r="CR312" s="173"/>
      <c r="CS312" s="173"/>
      <c r="CT312" s="173"/>
      <c r="CU312" s="173"/>
      <c r="CV312" s="173"/>
      <c r="CW312" s="173"/>
      <c r="CX312" s="173"/>
    </row>
    <row r="313" spans="2:103" ht="15.4">
      <c r="H313" s="4"/>
      <c r="I313" s="4"/>
      <c r="J313" s="4"/>
      <c r="L313" s="93"/>
      <c r="M313" s="93"/>
      <c r="N313" s="93"/>
      <c r="O313" s="93"/>
      <c r="P313" s="93"/>
      <c r="Q313" s="93"/>
      <c r="R313" s="93"/>
      <c r="S313" s="93"/>
      <c r="T313" s="93"/>
      <c r="U313" s="93"/>
      <c r="V313" s="93"/>
      <c r="W313" s="93"/>
      <c r="X313" s="93"/>
      <c r="Y313" s="93"/>
      <c r="Z313" s="93"/>
      <c r="AA313" s="93"/>
      <c r="AB313" s="93"/>
      <c r="AC313" s="93"/>
      <c r="AD313" s="93"/>
      <c r="AE313" s="93"/>
      <c r="AF313" s="93"/>
      <c r="AG313" s="93"/>
      <c r="AH313" s="93"/>
      <c r="AI313" s="93"/>
      <c r="AJ313" s="93"/>
      <c r="AK313" s="93"/>
      <c r="AL313" s="93"/>
      <c r="AM313" s="93"/>
      <c r="AN313" s="93"/>
      <c r="AO313" s="93"/>
      <c r="AP313" s="93"/>
      <c r="AQ313" s="93"/>
      <c r="AR313" s="93"/>
      <c r="AS313" s="93"/>
      <c r="AT313" s="93"/>
      <c r="AU313" s="93"/>
      <c r="AV313" s="93"/>
      <c r="AW313" s="93"/>
      <c r="AX313" s="93"/>
      <c r="AY313" s="93"/>
      <c r="AZ313" s="93"/>
      <c r="BA313" s="93"/>
      <c r="BB313" s="93"/>
      <c r="BC313" s="93"/>
      <c r="BD313" s="93"/>
      <c r="BE313" s="93"/>
      <c r="BF313" s="93"/>
      <c r="BG313" s="93"/>
      <c r="BH313" s="93"/>
      <c r="BI313" s="93"/>
      <c r="BJ313" s="93"/>
      <c r="BK313" s="93"/>
      <c r="BL313" s="173"/>
      <c r="BM313" s="173"/>
      <c r="BN313" s="173"/>
      <c r="BO313" s="173"/>
      <c r="BP313" s="173"/>
      <c r="BQ313" s="173"/>
      <c r="BR313" s="173"/>
      <c r="BS313" s="173"/>
      <c r="BT313" s="173"/>
      <c r="BU313" s="173"/>
      <c r="BV313" s="173"/>
      <c r="BW313" s="173"/>
      <c r="BX313" s="173"/>
      <c r="BY313" s="173"/>
      <c r="BZ313" s="173"/>
      <c r="CA313" s="173"/>
      <c r="CB313" s="173"/>
      <c r="CC313" s="173"/>
      <c r="CD313" s="173"/>
      <c r="CE313" s="173"/>
      <c r="CF313" s="173"/>
      <c r="CG313" s="173"/>
      <c r="CH313" s="173"/>
      <c r="CI313" s="173"/>
      <c r="CJ313" s="173"/>
      <c r="CK313" s="173"/>
      <c r="CL313" s="173"/>
      <c r="CM313" s="173"/>
      <c r="CN313" s="173"/>
      <c r="CO313" s="173"/>
      <c r="CP313" s="173"/>
      <c r="CQ313" s="173"/>
      <c r="CR313" s="173"/>
      <c r="CS313" s="173"/>
      <c r="CT313" s="173"/>
      <c r="CU313" s="173"/>
      <c r="CV313" s="173"/>
      <c r="CW313" s="173"/>
      <c r="CX313" s="173"/>
    </row>
    <row r="314" spans="2:103" ht="15.4">
      <c r="B314" s="24"/>
      <c r="C314" s="73">
        <f>MAX($B$5:C313)+0.1</f>
        <v>8.2999999999999989</v>
      </c>
      <c r="D314" s="37" t="s">
        <v>658</v>
      </c>
      <c r="E314" s="37"/>
      <c r="F314" s="37"/>
      <c r="G314" s="37"/>
      <c r="H314" s="37"/>
      <c r="I314" s="37"/>
      <c r="J314" s="37"/>
      <c r="K314" s="37"/>
      <c r="L314" s="37"/>
      <c r="M314" s="37"/>
      <c r="N314" s="37"/>
      <c r="O314" s="37"/>
      <c r="P314" s="37"/>
      <c r="Q314" s="37"/>
      <c r="R314" s="37"/>
      <c r="S314" s="37"/>
      <c r="T314" s="37"/>
      <c r="U314" s="37"/>
      <c r="V314" s="37"/>
      <c r="W314" s="37"/>
      <c r="X314" s="37"/>
      <c r="Y314" s="37"/>
      <c r="Z314" s="37"/>
      <c r="AA314" s="37"/>
      <c r="AB314" s="37"/>
      <c r="AC314" s="37"/>
      <c r="AD314" s="37"/>
      <c r="AE314" s="37"/>
      <c r="AF314" s="37"/>
      <c r="AG314" s="37"/>
      <c r="AH314" s="37"/>
      <c r="AI314" s="37"/>
      <c r="AJ314" s="37"/>
      <c r="AK314" s="37"/>
      <c r="AL314" s="37"/>
      <c r="AM314" s="37"/>
      <c r="AN314" s="37"/>
      <c r="AO314" s="37"/>
      <c r="AP314" s="37"/>
      <c r="AQ314" s="37"/>
      <c r="AR314" s="37"/>
      <c r="AS314" s="37"/>
      <c r="AT314" s="37"/>
      <c r="AU314" s="37"/>
      <c r="AV314" s="37"/>
      <c r="AW314" s="37"/>
      <c r="AX314" s="37"/>
      <c r="AY314" s="37"/>
      <c r="AZ314" s="37"/>
      <c r="BA314" s="37"/>
      <c r="BB314" s="37"/>
      <c r="BC314" s="37"/>
      <c r="BD314" s="37"/>
      <c r="BE314" s="37"/>
      <c r="BF314" s="37"/>
      <c r="BG314" s="37"/>
      <c r="BH314" s="37"/>
      <c r="BI314" s="37"/>
      <c r="BJ314" s="37"/>
      <c r="BK314" s="37"/>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c r="CH314" s="24"/>
      <c r="CI314" s="24"/>
      <c r="CJ314" s="24"/>
      <c r="CK314" s="24"/>
      <c r="CL314" s="24"/>
      <c r="CM314" s="24"/>
      <c r="CN314" s="24"/>
      <c r="CO314" s="24"/>
      <c r="CP314" s="24"/>
      <c r="CQ314" s="24"/>
      <c r="CR314" s="24"/>
      <c r="CS314" s="24"/>
      <c r="CT314" s="24"/>
      <c r="CU314" s="24"/>
      <c r="CV314" s="24"/>
      <c r="CW314" s="24"/>
      <c r="CX314" s="24"/>
      <c r="CY314" s="25"/>
    </row>
    <row r="315" spans="2:103" ht="15.4">
      <c r="H315" s="4"/>
      <c r="I315" s="4"/>
      <c r="J315" s="4"/>
      <c r="L315" s="93"/>
      <c r="M315" s="93"/>
      <c r="N315" s="93"/>
      <c r="O315" s="93"/>
      <c r="P315" s="93"/>
      <c r="Q315" s="93"/>
      <c r="R315" s="93"/>
      <c r="S315" s="93"/>
      <c r="T315" s="93"/>
      <c r="U315" s="93"/>
      <c r="V315" s="93"/>
      <c r="W315" s="93"/>
      <c r="X315" s="93"/>
      <c r="Y315" s="93"/>
      <c r="Z315" s="93"/>
      <c r="AA315" s="93"/>
      <c r="AB315" s="93"/>
      <c r="AC315" s="93"/>
      <c r="AD315" s="93"/>
      <c r="AE315" s="93"/>
      <c r="AF315" s="93"/>
      <c r="AG315" s="93"/>
      <c r="AH315" s="93"/>
      <c r="AI315" s="93"/>
      <c r="AJ315" s="93"/>
      <c r="AK315" s="93"/>
      <c r="AL315" s="93"/>
      <c r="AM315" s="93"/>
      <c r="AN315" s="93"/>
      <c r="AO315" s="93"/>
      <c r="AP315" s="93"/>
      <c r="AQ315" s="93"/>
      <c r="AR315" s="93"/>
      <c r="AS315" s="93"/>
      <c r="AT315" s="93"/>
      <c r="AU315" s="93"/>
      <c r="AV315" s="93"/>
      <c r="AW315" s="93"/>
      <c r="AX315" s="93"/>
      <c r="AY315" s="93"/>
      <c r="AZ315" s="93"/>
      <c r="BA315" s="93"/>
      <c r="BB315" s="93"/>
      <c r="BC315" s="93"/>
      <c r="BD315" s="93"/>
      <c r="BE315" s="93"/>
      <c r="BF315" s="93"/>
      <c r="BG315" s="93"/>
      <c r="BH315" s="93"/>
      <c r="BI315" s="93"/>
      <c r="BJ315" s="93"/>
      <c r="BK315" s="93"/>
      <c r="BL315" s="173"/>
      <c r="BM315" s="173"/>
      <c r="BN315" s="173"/>
      <c r="BO315" s="173"/>
      <c r="BP315" s="173"/>
      <c r="BQ315" s="173"/>
      <c r="BR315" s="173"/>
      <c r="BS315" s="173"/>
      <c r="BT315" s="173"/>
      <c r="BU315" s="173"/>
      <c r="BV315" s="173"/>
      <c r="BW315" s="173"/>
      <c r="BX315" s="173"/>
      <c r="BY315" s="173"/>
      <c r="BZ315" s="173"/>
      <c r="CA315" s="173"/>
      <c r="CB315" s="173"/>
      <c r="CC315" s="173"/>
      <c r="CD315" s="173"/>
      <c r="CE315" s="173"/>
      <c r="CF315" s="173"/>
      <c r="CG315" s="173"/>
      <c r="CH315" s="173"/>
      <c r="CI315" s="173"/>
      <c r="CJ315" s="173"/>
      <c r="CK315" s="173"/>
      <c r="CL315" s="173"/>
      <c r="CM315" s="173"/>
      <c r="CN315" s="173"/>
      <c r="CO315" s="173"/>
      <c r="CP315" s="173"/>
      <c r="CQ315" s="173"/>
      <c r="CR315" s="173"/>
      <c r="CS315" s="173"/>
      <c r="CT315" s="173"/>
      <c r="CU315" s="173"/>
      <c r="CV315" s="173"/>
      <c r="CW315" s="173"/>
      <c r="CX315" s="173"/>
    </row>
    <row r="316" spans="2:103" ht="15.4">
      <c r="E316" s="4" t="s">
        <v>665</v>
      </c>
      <c r="G316" s="4" t="s">
        <v>320</v>
      </c>
      <c r="H316" s="4"/>
      <c r="I316" s="4"/>
      <c r="J316" s="4"/>
      <c r="L316" s="93" t="b">
        <f ca="1">AND(L306&gt;L307,L311&gt;L312)</f>
        <v>0</v>
      </c>
      <c r="M316" s="93" t="b">
        <f t="shared" ref="M316:BH316" ca="1" si="326">AND(M306&gt;M307,M311&gt;M312)</f>
        <v>0</v>
      </c>
      <c r="N316" s="93" t="b">
        <f t="shared" ca="1" si="326"/>
        <v>0</v>
      </c>
      <c r="O316" s="93" t="b">
        <f t="shared" ca="1" si="326"/>
        <v>0</v>
      </c>
      <c r="P316" s="93" t="b">
        <f t="shared" ca="1" si="326"/>
        <v>0</v>
      </c>
      <c r="Q316" s="93" t="e">
        <f t="shared" ca="1" si="326"/>
        <v>#DIV/0!</v>
      </c>
      <c r="R316" s="93" t="e">
        <f t="shared" ca="1" si="326"/>
        <v>#DIV/0!</v>
      </c>
      <c r="S316" s="93" t="e">
        <f t="shared" ca="1" si="326"/>
        <v>#DIV/0!</v>
      </c>
      <c r="T316" s="93" t="e">
        <f t="shared" ca="1" si="326"/>
        <v>#DIV/0!</v>
      </c>
      <c r="U316" s="93" t="e">
        <f t="shared" ca="1" si="326"/>
        <v>#DIV/0!</v>
      </c>
      <c r="V316" s="93" t="e">
        <f t="shared" ca="1" si="326"/>
        <v>#DIV/0!</v>
      </c>
      <c r="W316" s="93" t="e">
        <f t="shared" ca="1" si="326"/>
        <v>#DIV/0!</v>
      </c>
      <c r="X316" s="93" t="e">
        <f t="shared" ca="1" si="326"/>
        <v>#DIV/0!</v>
      </c>
      <c r="Y316" s="93" t="e">
        <f t="shared" ca="1" si="326"/>
        <v>#DIV/0!</v>
      </c>
      <c r="Z316" s="93" t="e">
        <f t="shared" ca="1" si="326"/>
        <v>#DIV/0!</v>
      </c>
      <c r="AA316" s="93" t="e">
        <f t="shared" ca="1" si="326"/>
        <v>#DIV/0!</v>
      </c>
      <c r="AB316" s="93" t="e">
        <f t="shared" ca="1" si="326"/>
        <v>#DIV/0!</v>
      </c>
      <c r="AC316" s="93" t="e">
        <f t="shared" ca="1" si="326"/>
        <v>#DIV/0!</v>
      </c>
      <c r="AD316" s="93" t="e">
        <f t="shared" ca="1" si="326"/>
        <v>#DIV/0!</v>
      </c>
      <c r="AE316" s="93" t="e">
        <f t="shared" ca="1" si="326"/>
        <v>#DIV/0!</v>
      </c>
      <c r="AF316" s="93" t="e">
        <f t="shared" ca="1" si="326"/>
        <v>#DIV/0!</v>
      </c>
      <c r="AG316" s="93" t="e">
        <f t="shared" ca="1" si="326"/>
        <v>#DIV/0!</v>
      </c>
      <c r="AH316" s="93" t="e">
        <f t="shared" ca="1" si="326"/>
        <v>#DIV/0!</v>
      </c>
      <c r="AI316" s="93" t="e">
        <f t="shared" ca="1" si="326"/>
        <v>#DIV/0!</v>
      </c>
      <c r="AJ316" s="93" t="e">
        <f t="shared" ca="1" si="326"/>
        <v>#DIV/0!</v>
      </c>
      <c r="AK316" s="93" t="e">
        <f t="shared" ca="1" si="326"/>
        <v>#DIV/0!</v>
      </c>
      <c r="AL316" s="93" t="e">
        <f t="shared" ca="1" si="326"/>
        <v>#DIV/0!</v>
      </c>
      <c r="AM316" s="93" t="e">
        <f t="shared" ca="1" si="326"/>
        <v>#DIV/0!</v>
      </c>
      <c r="AN316" s="93" t="e">
        <f t="shared" ca="1" si="326"/>
        <v>#DIV/0!</v>
      </c>
      <c r="AO316" s="93" t="e">
        <f t="shared" ca="1" si="326"/>
        <v>#DIV/0!</v>
      </c>
      <c r="AP316" s="93" t="e">
        <f t="shared" ca="1" si="326"/>
        <v>#DIV/0!</v>
      </c>
      <c r="AQ316" s="93" t="e">
        <f t="shared" ca="1" si="326"/>
        <v>#DIV/0!</v>
      </c>
      <c r="AR316" s="93" t="e">
        <f t="shared" ca="1" si="326"/>
        <v>#DIV/0!</v>
      </c>
      <c r="AS316" s="93" t="e">
        <f t="shared" ca="1" si="326"/>
        <v>#DIV/0!</v>
      </c>
      <c r="AT316" s="93" t="e">
        <f t="shared" ca="1" si="326"/>
        <v>#DIV/0!</v>
      </c>
      <c r="AU316" s="93" t="e">
        <f t="shared" ca="1" si="326"/>
        <v>#DIV/0!</v>
      </c>
      <c r="AV316" s="93" t="e">
        <f t="shared" ca="1" si="326"/>
        <v>#DIV/0!</v>
      </c>
      <c r="AW316" s="93" t="e">
        <f t="shared" ca="1" si="326"/>
        <v>#DIV/0!</v>
      </c>
      <c r="AX316" s="93" t="e">
        <f t="shared" ca="1" si="326"/>
        <v>#DIV/0!</v>
      </c>
      <c r="AY316" s="93" t="e">
        <f t="shared" ca="1" si="326"/>
        <v>#DIV/0!</v>
      </c>
      <c r="AZ316" s="93" t="e">
        <f t="shared" ca="1" si="326"/>
        <v>#DIV/0!</v>
      </c>
      <c r="BA316" s="93" t="e">
        <f t="shared" ca="1" si="326"/>
        <v>#DIV/0!</v>
      </c>
      <c r="BB316" s="93" t="e">
        <f t="shared" ca="1" si="326"/>
        <v>#DIV/0!</v>
      </c>
      <c r="BC316" s="93" t="e">
        <f t="shared" ca="1" si="326"/>
        <v>#DIV/0!</v>
      </c>
      <c r="BD316" s="93" t="e">
        <f t="shared" ca="1" si="326"/>
        <v>#DIV/0!</v>
      </c>
      <c r="BE316" s="93" t="e">
        <f t="shared" ca="1" si="326"/>
        <v>#DIV/0!</v>
      </c>
      <c r="BF316" s="93" t="e">
        <f t="shared" ca="1" si="326"/>
        <v>#DIV/0!</v>
      </c>
      <c r="BG316" s="93" t="e">
        <f t="shared" ca="1" si="326"/>
        <v>#DIV/0!</v>
      </c>
      <c r="BH316" s="93" t="e">
        <f t="shared" ca="1" si="326"/>
        <v>#DIV/0!</v>
      </c>
      <c r="BI316" s="93"/>
      <c r="BJ316" s="93"/>
      <c r="BK316" s="93"/>
      <c r="BL316" s="173"/>
      <c r="BM316" s="173"/>
      <c r="BN316" s="173"/>
      <c r="BO316" s="173"/>
      <c r="BP316" s="173"/>
      <c r="BQ316" s="173"/>
      <c r="BR316" s="173"/>
      <c r="BS316" s="173"/>
      <c r="BT316" s="173"/>
      <c r="BU316" s="173"/>
      <c r="BV316" s="173"/>
      <c r="BW316" s="173"/>
      <c r="BX316" s="173"/>
      <c r="BY316" s="173"/>
      <c r="BZ316" s="173"/>
      <c r="CA316" s="173"/>
      <c r="CB316" s="173"/>
      <c r="CC316" s="173"/>
      <c r="CD316" s="173"/>
      <c r="CE316" s="173"/>
      <c r="CF316" s="173"/>
      <c r="CG316" s="173"/>
      <c r="CH316" s="173"/>
      <c r="CI316" s="173"/>
      <c r="CJ316" s="173"/>
      <c r="CK316" s="173"/>
      <c r="CL316" s="173"/>
      <c r="CM316" s="173"/>
      <c r="CN316" s="173"/>
      <c r="CO316" s="173"/>
      <c r="CP316" s="173"/>
      <c r="CQ316" s="173"/>
      <c r="CR316" s="173"/>
      <c r="CS316" s="173"/>
      <c r="CT316" s="173"/>
      <c r="CU316" s="173"/>
      <c r="CV316" s="173"/>
      <c r="CW316" s="173"/>
      <c r="CX316" s="173"/>
    </row>
    <row r="317" spans="2:103" ht="15.4">
      <c r="E317" s="4" t="s">
        <v>666</v>
      </c>
      <c r="G317" s="4" t="s">
        <v>260</v>
      </c>
      <c r="H317" s="4"/>
      <c r="I317" s="4"/>
      <c r="J317" s="4"/>
      <c r="L317" s="93">
        <f ca="1">(L311-L312)*L316</f>
        <v>0</v>
      </c>
      <c r="M317" s="93">
        <f t="shared" ref="M317:BH317" ca="1" si="327">(M311-M312)*M316</f>
        <v>0</v>
      </c>
      <c r="N317" s="93">
        <f t="shared" ca="1" si="327"/>
        <v>0</v>
      </c>
      <c r="O317" s="93">
        <f t="shared" ca="1" si="327"/>
        <v>0</v>
      </c>
      <c r="P317" s="93">
        <f t="shared" ca="1" si="327"/>
        <v>0</v>
      </c>
      <c r="Q317" s="93" t="e">
        <f t="shared" ca="1" si="327"/>
        <v>#DIV/0!</v>
      </c>
      <c r="R317" s="93" t="e">
        <f t="shared" ca="1" si="327"/>
        <v>#DIV/0!</v>
      </c>
      <c r="S317" s="93" t="e">
        <f t="shared" ca="1" si="327"/>
        <v>#DIV/0!</v>
      </c>
      <c r="T317" s="93" t="e">
        <f t="shared" ca="1" si="327"/>
        <v>#DIV/0!</v>
      </c>
      <c r="U317" s="93" t="e">
        <f t="shared" ca="1" si="327"/>
        <v>#DIV/0!</v>
      </c>
      <c r="V317" s="93" t="e">
        <f t="shared" ca="1" si="327"/>
        <v>#DIV/0!</v>
      </c>
      <c r="W317" s="93" t="e">
        <f t="shared" ca="1" si="327"/>
        <v>#DIV/0!</v>
      </c>
      <c r="X317" s="93" t="e">
        <f t="shared" ca="1" si="327"/>
        <v>#DIV/0!</v>
      </c>
      <c r="Y317" s="93" t="e">
        <f t="shared" ca="1" si="327"/>
        <v>#DIV/0!</v>
      </c>
      <c r="Z317" s="93" t="e">
        <f t="shared" ca="1" si="327"/>
        <v>#DIV/0!</v>
      </c>
      <c r="AA317" s="93" t="e">
        <f t="shared" ca="1" si="327"/>
        <v>#DIV/0!</v>
      </c>
      <c r="AB317" s="93" t="e">
        <f t="shared" ca="1" si="327"/>
        <v>#DIV/0!</v>
      </c>
      <c r="AC317" s="93" t="e">
        <f t="shared" ca="1" si="327"/>
        <v>#DIV/0!</v>
      </c>
      <c r="AD317" s="93" t="e">
        <f t="shared" ca="1" si="327"/>
        <v>#DIV/0!</v>
      </c>
      <c r="AE317" s="93" t="e">
        <f t="shared" ca="1" si="327"/>
        <v>#DIV/0!</v>
      </c>
      <c r="AF317" s="93" t="e">
        <f t="shared" ca="1" si="327"/>
        <v>#DIV/0!</v>
      </c>
      <c r="AG317" s="93" t="e">
        <f t="shared" ca="1" si="327"/>
        <v>#DIV/0!</v>
      </c>
      <c r="AH317" s="93" t="e">
        <f t="shared" ca="1" si="327"/>
        <v>#DIV/0!</v>
      </c>
      <c r="AI317" s="93" t="e">
        <f t="shared" ca="1" si="327"/>
        <v>#DIV/0!</v>
      </c>
      <c r="AJ317" s="93" t="e">
        <f t="shared" ca="1" si="327"/>
        <v>#DIV/0!</v>
      </c>
      <c r="AK317" s="93" t="e">
        <f t="shared" ca="1" si="327"/>
        <v>#DIV/0!</v>
      </c>
      <c r="AL317" s="93" t="e">
        <f t="shared" ca="1" si="327"/>
        <v>#DIV/0!</v>
      </c>
      <c r="AM317" s="93" t="e">
        <f t="shared" ca="1" si="327"/>
        <v>#DIV/0!</v>
      </c>
      <c r="AN317" s="93" t="e">
        <f t="shared" ca="1" si="327"/>
        <v>#DIV/0!</v>
      </c>
      <c r="AO317" s="93" t="e">
        <f t="shared" ca="1" si="327"/>
        <v>#DIV/0!</v>
      </c>
      <c r="AP317" s="93" t="e">
        <f t="shared" ca="1" si="327"/>
        <v>#DIV/0!</v>
      </c>
      <c r="AQ317" s="93" t="e">
        <f t="shared" ca="1" si="327"/>
        <v>#DIV/0!</v>
      </c>
      <c r="AR317" s="93" t="e">
        <f t="shared" ca="1" si="327"/>
        <v>#DIV/0!</v>
      </c>
      <c r="AS317" s="93" t="e">
        <f t="shared" ca="1" si="327"/>
        <v>#DIV/0!</v>
      </c>
      <c r="AT317" s="93" t="e">
        <f t="shared" ca="1" si="327"/>
        <v>#DIV/0!</v>
      </c>
      <c r="AU317" s="93" t="e">
        <f t="shared" ca="1" si="327"/>
        <v>#DIV/0!</v>
      </c>
      <c r="AV317" s="93" t="e">
        <f t="shared" ca="1" si="327"/>
        <v>#DIV/0!</v>
      </c>
      <c r="AW317" s="93" t="e">
        <f t="shared" ca="1" si="327"/>
        <v>#DIV/0!</v>
      </c>
      <c r="AX317" s="93" t="e">
        <f t="shared" ca="1" si="327"/>
        <v>#DIV/0!</v>
      </c>
      <c r="AY317" s="93" t="e">
        <f t="shared" ca="1" si="327"/>
        <v>#DIV/0!</v>
      </c>
      <c r="AZ317" s="93" t="e">
        <f t="shared" ca="1" si="327"/>
        <v>#DIV/0!</v>
      </c>
      <c r="BA317" s="93" t="e">
        <f t="shared" ca="1" si="327"/>
        <v>#DIV/0!</v>
      </c>
      <c r="BB317" s="93" t="e">
        <f t="shared" ca="1" si="327"/>
        <v>#DIV/0!</v>
      </c>
      <c r="BC317" s="93" t="e">
        <f t="shared" ca="1" si="327"/>
        <v>#DIV/0!</v>
      </c>
      <c r="BD317" s="93" t="e">
        <f t="shared" ca="1" si="327"/>
        <v>#DIV/0!</v>
      </c>
      <c r="BE317" s="93" t="e">
        <f t="shared" ca="1" si="327"/>
        <v>#DIV/0!</v>
      </c>
      <c r="BF317" s="93" t="e">
        <f t="shared" ca="1" si="327"/>
        <v>#DIV/0!</v>
      </c>
      <c r="BG317" s="93" t="e">
        <f t="shared" ca="1" si="327"/>
        <v>#DIV/0!</v>
      </c>
      <c r="BH317" s="93" t="e">
        <f t="shared" ca="1" si="327"/>
        <v>#DIV/0!</v>
      </c>
      <c r="BI317" s="93"/>
      <c r="BJ317" s="93"/>
      <c r="BK317" s="93"/>
      <c r="BL317" s="173"/>
      <c r="BM317" s="173"/>
      <c r="BN317" s="173"/>
      <c r="BO317" s="173"/>
      <c r="BP317" s="173"/>
      <c r="BQ317" s="173"/>
      <c r="BR317" s="173"/>
      <c r="BS317" s="173"/>
      <c r="BT317" s="173"/>
      <c r="BU317" s="173"/>
      <c r="BV317" s="173"/>
      <c r="BW317" s="173"/>
      <c r="BX317" s="173"/>
      <c r="BY317" s="173"/>
      <c r="BZ317" s="173"/>
      <c r="CA317" s="173"/>
      <c r="CB317" s="173"/>
      <c r="CC317" s="173"/>
      <c r="CD317" s="173"/>
      <c r="CE317" s="173"/>
      <c r="CF317" s="173"/>
      <c r="CG317" s="173"/>
      <c r="CH317" s="173"/>
      <c r="CI317" s="173"/>
      <c r="CJ317" s="173"/>
      <c r="CK317" s="173"/>
      <c r="CL317" s="173"/>
      <c r="CM317" s="173"/>
      <c r="CN317" s="173"/>
      <c r="CO317" s="173"/>
      <c r="CP317" s="173"/>
      <c r="CQ317" s="173"/>
      <c r="CR317" s="173"/>
      <c r="CS317" s="173"/>
      <c r="CT317" s="173"/>
      <c r="CU317" s="173"/>
      <c r="CV317" s="173"/>
      <c r="CW317" s="173"/>
      <c r="CX317" s="173"/>
    </row>
    <row r="318" spans="2:103" ht="15.4">
      <c r="H318" s="4"/>
      <c r="I318" s="4"/>
      <c r="J318" s="4"/>
      <c r="L318" s="93"/>
      <c r="M318" s="93"/>
      <c r="N318" s="93"/>
      <c r="O318" s="93"/>
      <c r="P318" s="93"/>
      <c r="Q318" s="93"/>
      <c r="R318" s="93"/>
      <c r="S318" s="93"/>
      <c r="T318" s="93"/>
      <c r="U318" s="93"/>
      <c r="V318" s="93"/>
      <c r="W318" s="93"/>
      <c r="X318" s="93"/>
      <c r="Y318" s="93"/>
      <c r="Z318" s="93"/>
      <c r="AA318" s="93"/>
      <c r="AB318" s="93"/>
      <c r="AC318" s="93"/>
      <c r="AD318" s="93"/>
      <c r="AE318" s="93"/>
      <c r="AF318" s="93"/>
      <c r="AG318" s="93"/>
      <c r="AH318" s="93"/>
      <c r="AI318" s="93"/>
      <c r="AJ318" s="93"/>
      <c r="AK318" s="93"/>
      <c r="AL318" s="93"/>
      <c r="AM318" s="93"/>
      <c r="AN318" s="93"/>
      <c r="AO318" s="93"/>
      <c r="AP318" s="93"/>
      <c r="AQ318" s="93"/>
      <c r="AR318" s="93"/>
      <c r="AS318" s="93"/>
      <c r="AT318" s="93"/>
      <c r="AU318" s="93"/>
      <c r="AV318" s="93"/>
      <c r="AW318" s="93"/>
      <c r="AX318" s="93"/>
      <c r="AY318" s="93"/>
      <c r="AZ318" s="93"/>
      <c r="BA318" s="93"/>
      <c r="BB318" s="93"/>
      <c r="BC318" s="93"/>
      <c r="BD318" s="93"/>
      <c r="BE318" s="93"/>
      <c r="BF318" s="93"/>
      <c r="BG318" s="93"/>
      <c r="BH318" s="93"/>
      <c r="BI318" s="93"/>
      <c r="BJ318" s="93"/>
      <c r="BK318" s="93"/>
      <c r="BL318" s="173"/>
      <c r="BM318" s="173"/>
      <c r="BN318" s="173"/>
      <c r="BO318" s="173"/>
      <c r="BP318" s="173"/>
      <c r="BQ318" s="173"/>
      <c r="BR318" s="173"/>
      <c r="BS318" s="173"/>
      <c r="BT318" s="173"/>
      <c r="BU318" s="173"/>
      <c r="BV318" s="173"/>
      <c r="BW318" s="173"/>
      <c r="BX318" s="173"/>
      <c r="BY318" s="173"/>
      <c r="BZ318" s="173"/>
      <c r="CA318" s="173"/>
      <c r="CB318" s="173"/>
      <c r="CC318" s="173"/>
      <c r="CD318" s="173"/>
      <c r="CE318" s="173"/>
      <c r="CF318" s="173"/>
      <c r="CG318" s="173"/>
      <c r="CH318" s="173"/>
      <c r="CI318" s="173"/>
      <c r="CJ318" s="173"/>
      <c r="CK318" s="173"/>
      <c r="CL318" s="173"/>
      <c r="CM318" s="173"/>
      <c r="CN318" s="173"/>
      <c r="CO318" s="173"/>
      <c r="CP318" s="173"/>
      <c r="CQ318" s="173"/>
      <c r="CR318" s="173"/>
      <c r="CS318" s="173"/>
      <c r="CT318" s="173"/>
      <c r="CU318" s="173"/>
      <c r="CV318" s="173"/>
      <c r="CW318" s="173"/>
      <c r="CX318" s="173"/>
    </row>
    <row r="319" spans="2:103" ht="15.4">
      <c r="B319" s="7">
        <f>MAX($B$5:B318)+1</f>
        <v>9</v>
      </c>
      <c r="C319" s="7" t="s">
        <v>667</v>
      </c>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c r="BE319" s="7"/>
      <c r="BF319" s="7"/>
      <c r="BG319" s="7"/>
      <c r="BH319" s="7"/>
      <c r="BI319" s="7"/>
      <c r="BJ319" s="7"/>
      <c r="BK319" s="7"/>
      <c r="BL319" s="24"/>
      <c r="BM319" s="24"/>
      <c r="BN319" s="24"/>
      <c r="BO319" s="24"/>
      <c r="BP319" s="24"/>
      <c r="BQ319" s="24"/>
      <c r="BR319" s="24"/>
      <c r="BS319" s="24"/>
      <c r="BT319" s="24"/>
      <c r="BU319" s="24"/>
      <c r="BV319" s="24"/>
      <c r="BW319" s="24"/>
      <c r="BX319" s="24"/>
      <c r="BY319" s="24"/>
      <c r="BZ319" s="24"/>
      <c r="CA319" s="24"/>
      <c r="CB319" s="24"/>
      <c r="CC319" s="24"/>
      <c r="CD319" s="24"/>
      <c r="CE319" s="24"/>
      <c r="CF319" s="24"/>
      <c r="CG319" s="24"/>
      <c r="CH319" s="24"/>
      <c r="CI319" s="24"/>
      <c r="CJ319" s="24"/>
      <c r="CK319" s="24"/>
      <c r="CL319" s="24"/>
      <c r="CM319" s="24"/>
      <c r="CN319" s="24"/>
      <c r="CO319" s="24"/>
      <c r="CP319" s="24"/>
      <c r="CQ319" s="24"/>
      <c r="CR319" s="24"/>
      <c r="CS319" s="24"/>
      <c r="CT319" s="24"/>
      <c r="CU319" s="24"/>
      <c r="CV319" s="24"/>
      <c r="CW319" s="24"/>
      <c r="CX319" s="24"/>
      <c r="CY319" s="25"/>
    </row>
    <row r="320" spans="2:103" ht="15.4">
      <c r="H320" s="4"/>
      <c r="I320" s="4"/>
      <c r="J320" s="4"/>
      <c r="L320" s="93"/>
      <c r="M320" s="93"/>
      <c r="N320" s="93"/>
      <c r="O320" s="93"/>
      <c r="P320" s="93"/>
      <c r="Q320" s="93"/>
      <c r="R320" s="93"/>
      <c r="S320" s="93"/>
      <c r="T320" s="93"/>
      <c r="U320" s="93"/>
      <c r="V320" s="93"/>
      <c r="W320" s="93"/>
      <c r="X320" s="93"/>
      <c r="Y320" s="93"/>
      <c r="Z320" s="93"/>
      <c r="AA320" s="93"/>
      <c r="AB320" s="93"/>
      <c r="AC320" s="93"/>
      <c r="AD320" s="93"/>
      <c r="AE320" s="93"/>
      <c r="AF320" s="93"/>
      <c r="AG320" s="93"/>
      <c r="AH320" s="93"/>
      <c r="AI320" s="93"/>
      <c r="AJ320" s="93"/>
      <c r="AK320" s="93"/>
      <c r="AL320" s="93"/>
      <c r="AM320" s="93"/>
      <c r="AN320" s="93"/>
      <c r="AO320" s="93"/>
      <c r="AP320" s="93"/>
      <c r="AQ320" s="93"/>
      <c r="AR320" s="93"/>
      <c r="AS320" s="93"/>
      <c r="AT320" s="93"/>
      <c r="AU320" s="93"/>
      <c r="AV320" s="93"/>
      <c r="AW320" s="93"/>
      <c r="AX320" s="93"/>
      <c r="AY320" s="93"/>
      <c r="AZ320" s="93"/>
      <c r="BA320" s="93"/>
      <c r="BB320" s="93"/>
      <c r="BC320" s="93"/>
      <c r="BD320" s="93"/>
      <c r="BE320" s="93"/>
      <c r="BF320" s="93"/>
      <c r="BG320" s="93"/>
      <c r="BH320" s="93"/>
      <c r="BI320" s="93"/>
      <c r="BJ320" s="93"/>
      <c r="BK320" s="93"/>
      <c r="BL320" s="173"/>
      <c r="BM320" s="173"/>
      <c r="BN320" s="173"/>
      <c r="BO320" s="173"/>
      <c r="BP320" s="173"/>
      <c r="BQ320" s="173"/>
      <c r="BR320" s="173"/>
      <c r="BS320" s="173"/>
      <c r="BT320" s="173"/>
      <c r="BU320" s="173"/>
      <c r="BV320" s="173"/>
      <c r="BW320" s="173"/>
      <c r="BX320" s="173"/>
      <c r="BY320" s="173"/>
      <c r="BZ320" s="173"/>
      <c r="CA320" s="173"/>
      <c r="CB320" s="173"/>
      <c r="CC320" s="173"/>
      <c r="CD320" s="173"/>
      <c r="CE320" s="173"/>
      <c r="CF320" s="173"/>
      <c r="CG320" s="173"/>
      <c r="CH320" s="173"/>
      <c r="CI320" s="173"/>
      <c r="CJ320" s="173"/>
      <c r="CK320" s="173"/>
      <c r="CL320" s="173"/>
      <c r="CM320" s="173"/>
      <c r="CN320" s="173"/>
      <c r="CO320" s="173"/>
      <c r="CP320" s="173"/>
      <c r="CQ320" s="173"/>
      <c r="CR320" s="173"/>
      <c r="CS320" s="173"/>
      <c r="CT320" s="173"/>
      <c r="CU320" s="173"/>
      <c r="CV320" s="173"/>
      <c r="CW320" s="173"/>
      <c r="CX320" s="173"/>
    </row>
    <row r="321" spans="2:103" ht="15.4">
      <c r="B321" s="24"/>
      <c r="C321" s="73">
        <f>MAX($B$5:C320)+0.1</f>
        <v>9.1</v>
      </c>
      <c r="D321" s="37" t="s">
        <v>668</v>
      </c>
      <c r="E321" s="37"/>
      <c r="F321" s="37"/>
      <c r="G321" s="37"/>
      <c r="H321" s="37"/>
      <c r="I321" s="37"/>
      <c r="J321" s="37"/>
      <c r="K321" s="37"/>
      <c r="L321" s="37"/>
      <c r="M321" s="37"/>
      <c r="N321" s="37"/>
      <c r="O321" s="37"/>
      <c r="P321" s="37"/>
      <c r="Q321" s="37"/>
      <c r="R321" s="37"/>
      <c r="S321" s="37"/>
      <c r="T321" s="37"/>
      <c r="U321" s="37"/>
      <c r="V321" s="37"/>
      <c r="W321" s="37"/>
      <c r="X321" s="37"/>
      <c r="Y321" s="37"/>
      <c r="Z321" s="37"/>
      <c r="AA321" s="37"/>
      <c r="AB321" s="37"/>
      <c r="AC321" s="37"/>
      <c r="AD321" s="37"/>
      <c r="AE321" s="37"/>
      <c r="AF321" s="37"/>
      <c r="AG321" s="37"/>
      <c r="AH321" s="37"/>
      <c r="AI321" s="37"/>
      <c r="AJ321" s="37"/>
      <c r="AK321" s="37"/>
      <c r="AL321" s="37"/>
      <c r="AM321" s="37"/>
      <c r="AN321" s="37"/>
      <c r="AO321" s="37"/>
      <c r="AP321" s="37"/>
      <c r="AQ321" s="37"/>
      <c r="AR321" s="37"/>
      <c r="AS321" s="37"/>
      <c r="AT321" s="37"/>
      <c r="AU321" s="37"/>
      <c r="AV321" s="37"/>
      <c r="AW321" s="37"/>
      <c r="AX321" s="37"/>
      <c r="AY321" s="37"/>
      <c r="AZ321" s="37"/>
      <c r="BA321" s="37"/>
      <c r="BB321" s="37"/>
      <c r="BC321" s="37"/>
      <c r="BD321" s="37"/>
      <c r="BE321" s="37"/>
      <c r="BF321" s="37"/>
      <c r="BG321" s="37"/>
      <c r="BH321" s="37"/>
      <c r="BI321" s="37"/>
      <c r="BJ321" s="37"/>
      <c r="BK321" s="37"/>
      <c r="BL321" s="24"/>
      <c r="BM321" s="24"/>
      <c r="BN321" s="24"/>
      <c r="BO321" s="24"/>
      <c r="BP321" s="24"/>
      <c r="BQ321" s="24"/>
      <c r="BR321" s="24"/>
      <c r="BS321" s="24"/>
      <c r="BT321" s="24"/>
      <c r="BU321" s="24"/>
      <c r="BV321" s="24"/>
      <c r="BW321" s="24"/>
      <c r="BX321" s="24"/>
      <c r="BY321" s="24"/>
      <c r="BZ321" s="24"/>
      <c r="CA321" s="24"/>
      <c r="CB321" s="24"/>
      <c r="CC321" s="24"/>
      <c r="CD321" s="24"/>
      <c r="CE321" s="24"/>
      <c r="CF321" s="24"/>
      <c r="CG321" s="24"/>
      <c r="CH321" s="24"/>
      <c r="CI321" s="24"/>
      <c r="CJ321" s="24"/>
      <c r="CK321" s="24"/>
      <c r="CL321" s="24"/>
      <c r="CM321" s="24"/>
      <c r="CN321" s="24"/>
      <c r="CO321" s="24"/>
      <c r="CP321" s="24"/>
      <c r="CQ321" s="24"/>
      <c r="CR321" s="24"/>
      <c r="CS321" s="24"/>
      <c r="CT321" s="24"/>
      <c r="CU321" s="24"/>
      <c r="CV321" s="24"/>
      <c r="CW321" s="24"/>
      <c r="CX321" s="24"/>
      <c r="CY321" s="25"/>
    </row>
    <row r="322" spans="2:103" ht="15.4">
      <c r="H322" s="4"/>
      <c r="I322" s="4"/>
      <c r="J322" s="4"/>
      <c r="L322" s="93"/>
      <c r="M322" s="93"/>
      <c r="N322" s="93"/>
      <c r="O322" s="93"/>
      <c r="P322" s="93"/>
      <c r="Q322" s="93"/>
      <c r="R322" s="93"/>
      <c r="S322" s="93"/>
      <c r="T322" s="93"/>
      <c r="U322" s="93"/>
      <c r="V322" s="93"/>
      <c r="W322" s="93"/>
      <c r="X322" s="93"/>
      <c r="Y322" s="93"/>
      <c r="Z322" s="93"/>
      <c r="AA322" s="93"/>
      <c r="AB322" s="93"/>
      <c r="AC322" s="93"/>
      <c r="AD322" s="93"/>
      <c r="AE322" s="93"/>
      <c r="AF322" s="93"/>
      <c r="AG322" s="93"/>
      <c r="AH322" s="93"/>
      <c r="AI322" s="93"/>
      <c r="AJ322" s="93"/>
      <c r="AK322" s="93"/>
      <c r="AL322" s="93"/>
      <c r="AM322" s="93"/>
      <c r="AN322" s="93"/>
      <c r="AO322" s="93"/>
      <c r="AP322" s="93"/>
      <c r="AQ322" s="93"/>
      <c r="AR322" s="93"/>
      <c r="AS322" s="93"/>
      <c r="AT322" s="93"/>
      <c r="AU322" s="93"/>
      <c r="AV322" s="93"/>
      <c r="AW322" s="93"/>
      <c r="AX322" s="93"/>
      <c r="AY322" s="93"/>
      <c r="AZ322" s="93"/>
      <c r="BA322" s="93"/>
      <c r="BB322" s="93"/>
      <c r="BC322" s="93"/>
      <c r="BD322" s="93"/>
      <c r="BE322" s="93"/>
      <c r="BF322" s="93"/>
      <c r="BG322" s="93"/>
      <c r="BH322" s="93"/>
      <c r="BI322" s="93"/>
      <c r="BJ322" s="93"/>
      <c r="BK322" s="93"/>
      <c r="BL322" s="173"/>
      <c r="BM322" s="173"/>
      <c r="BN322" s="173"/>
      <c r="BO322" s="173"/>
      <c r="BP322" s="173"/>
      <c r="BQ322" s="173"/>
      <c r="BR322" s="173"/>
      <c r="BS322" s="173"/>
      <c r="BT322" s="173"/>
      <c r="BU322" s="173"/>
      <c r="BV322" s="173"/>
      <c r="BW322" s="173"/>
      <c r="BX322" s="173"/>
      <c r="BY322" s="173"/>
      <c r="BZ322" s="173"/>
      <c r="CA322" s="173"/>
      <c r="CB322" s="173"/>
      <c r="CC322" s="173"/>
      <c r="CD322" s="173"/>
      <c r="CE322" s="173"/>
      <c r="CF322" s="173"/>
      <c r="CG322" s="173"/>
      <c r="CH322" s="173"/>
      <c r="CI322" s="173"/>
      <c r="CJ322" s="173"/>
      <c r="CK322" s="173"/>
      <c r="CL322" s="173"/>
      <c r="CM322" s="173"/>
      <c r="CN322" s="173"/>
      <c r="CO322" s="173"/>
      <c r="CP322" s="173"/>
      <c r="CQ322" s="173"/>
      <c r="CR322" s="173"/>
      <c r="CS322" s="173"/>
      <c r="CT322" s="173"/>
      <c r="CU322" s="173"/>
      <c r="CV322" s="173"/>
      <c r="CW322" s="173"/>
      <c r="CX322" s="173"/>
    </row>
    <row r="323" spans="2:103" ht="15.4">
      <c r="E323" s="4" t="s">
        <v>669</v>
      </c>
      <c r="G323" s="4" t="s">
        <v>260</v>
      </c>
      <c r="H323" s="4"/>
      <c r="I323" s="4"/>
      <c r="J323" s="4"/>
      <c r="L323" s="93">
        <f>L267</f>
        <v>0</v>
      </c>
      <c r="M323" s="93">
        <f t="shared" ref="M323:BH323" si="328">M267</f>
        <v>0</v>
      </c>
      <c r="N323" s="93">
        <f t="shared" si="328"/>
        <v>0</v>
      </c>
      <c r="O323" s="93">
        <f t="shared" ca="1" si="328"/>
        <v>0</v>
      </c>
      <c r="P323" s="93">
        <f t="shared" ca="1" si="328"/>
        <v>0</v>
      </c>
      <c r="Q323" s="93" t="e">
        <f t="shared" ca="1" si="328"/>
        <v>#DIV/0!</v>
      </c>
      <c r="R323" s="93" t="e">
        <f t="shared" ca="1" si="328"/>
        <v>#DIV/0!</v>
      </c>
      <c r="S323" s="93" t="e">
        <f t="shared" ca="1" si="328"/>
        <v>#DIV/0!</v>
      </c>
      <c r="T323" s="93" t="e">
        <f t="shared" ca="1" si="328"/>
        <v>#DIV/0!</v>
      </c>
      <c r="U323" s="93" t="e">
        <f t="shared" ca="1" si="328"/>
        <v>#DIV/0!</v>
      </c>
      <c r="V323" s="93" t="e">
        <f t="shared" ca="1" si="328"/>
        <v>#DIV/0!</v>
      </c>
      <c r="W323" s="93" t="e">
        <f t="shared" ca="1" si="328"/>
        <v>#DIV/0!</v>
      </c>
      <c r="X323" s="93" t="e">
        <f t="shared" ca="1" si="328"/>
        <v>#DIV/0!</v>
      </c>
      <c r="Y323" s="93" t="e">
        <f t="shared" ca="1" si="328"/>
        <v>#DIV/0!</v>
      </c>
      <c r="Z323" s="93" t="e">
        <f t="shared" ca="1" si="328"/>
        <v>#DIV/0!</v>
      </c>
      <c r="AA323" s="93" t="e">
        <f t="shared" ca="1" si="328"/>
        <v>#DIV/0!</v>
      </c>
      <c r="AB323" s="93" t="e">
        <f t="shared" ca="1" si="328"/>
        <v>#DIV/0!</v>
      </c>
      <c r="AC323" s="93" t="e">
        <f t="shared" ca="1" si="328"/>
        <v>#DIV/0!</v>
      </c>
      <c r="AD323" s="93" t="e">
        <f t="shared" ca="1" si="328"/>
        <v>#DIV/0!</v>
      </c>
      <c r="AE323" s="93" t="e">
        <f t="shared" ca="1" si="328"/>
        <v>#DIV/0!</v>
      </c>
      <c r="AF323" s="93" t="e">
        <f t="shared" ca="1" si="328"/>
        <v>#DIV/0!</v>
      </c>
      <c r="AG323" s="93" t="e">
        <f t="shared" ca="1" si="328"/>
        <v>#DIV/0!</v>
      </c>
      <c r="AH323" s="93" t="e">
        <f t="shared" ca="1" si="328"/>
        <v>#DIV/0!</v>
      </c>
      <c r="AI323" s="93" t="e">
        <f t="shared" ca="1" si="328"/>
        <v>#DIV/0!</v>
      </c>
      <c r="AJ323" s="93" t="e">
        <f t="shared" ca="1" si="328"/>
        <v>#DIV/0!</v>
      </c>
      <c r="AK323" s="93" t="e">
        <f t="shared" ca="1" si="328"/>
        <v>#DIV/0!</v>
      </c>
      <c r="AL323" s="93" t="e">
        <f t="shared" ca="1" si="328"/>
        <v>#DIV/0!</v>
      </c>
      <c r="AM323" s="93" t="e">
        <f t="shared" ca="1" si="328"/>
        <v>#DIV/0!</v>
      </c>
      <c r="AN323" s="93" t="e">
        <f t="shared" ca="1" si="328"/>
        <v>#DIV/0!</v>
      </c>
      <c r="AO323" s="93" t="e">
        <f t="shared" ca="1" si="328"/>
        <v>#DIV/0!</v>
      </c>
      <c r="AP323" s="93" t="e">
        <f t="shared" ca="1" si="328"/>
        <v>#DIV/0!</v>
      </c>
      <c r="AQ323" s="93">
        <f t="shared" si="328"/>
        <v>0</v>
      </c>
      <c r="AR323" s="93">
        <f t="shared" si="328"/>
        <v>0</v>
      </c>
      <c r="AS323" s="93">
        <f t="shared" si="328"/>
        <v>0</v>
      </c>
      <c r="AT323" s="93">
        <f t="shared" si="328"/>
        <v>0</v>
      </c>
      <c r="AU323" s="93">
        <f t="shared" si="328"/>
        <v>0</v>
      </c>
      <c r="AV323" s="93">
        <f t="shared" si="328"/>
        <v>0</v>
      </c>
      <c r="AW323" s="93">
        <f t="shared" si="328"/>
        <v>0</v>
      </c>
      <c r="AX323" s="93">
        <f t="shared" si="328"/>
        <v>0</v>
      </c>
      <c r="AY323" s="93">
        <f t="shared" si="328"/>
        <v>0</v>
      </c>
      <c r="AZ323" s="93">
        <f t="shared" si="328"/>
        <v>0</v>
      </c>
      <c r="BA323" s="93">
        <f t="shared" si="328"/>
        <v>0</v>
      </c>
      <c r="BB323" s="93">
        <f t="shared" si="328"/>
        <v>0</v>
      </c>
      <c r="BC323" s="93">
        <f t="shared" si="328"/>
        <v>0</v>
      </c>
      <c r="BD323" s="93">
        <f t="shared" si="328"/>
        <v>0</v>
      </c>
      <c r="BE323" s="93">
        <f t="shared" si="328"/>
        <v>0</v>
      </c>
      <c r="BF323" s="93">
        <f t="shared" si="328"/>
        <v>0</v>
      </c>
      <c r="BG323" s="93">
        <f t="shared" si="328"/>
        <v>0</v>
      </c>
      <c r="BH323" s="93">
        <f t="shared" si="328"/>
        <v>0</v>
      </c>
      <c r="BI323" s="93"/>
      <c r="BJ323" s="93"/>
      <c r="BK323" s="93"/>
      <c r="BL323" s="173"/>
      <c r="BM323" s="173"/>
      <c r="BN323" s="173"/>
      <c r="BO323" s="173"/>
      <c r="BP323" s="173"/>
      <c r="BQ323" s="173"/>
      <c r="BR323" s="173"/>
      <c r="BS323" s="173"/>
      <c r="BT323" s="173"/>
      <c r="BU323" s="173"/>
      <c r="BV323" s="173"/>
      <c r="BW323" s="173"/>
      <c r="BX323" s="173"/>
      <c r="BY323" s="173"/>
      <c r="BZ323" s="173"/>
      <c r="CA323" s="173"/>
      <c r="CB323" s="173"/>
      <c r="CC323" s="173"/>
      <c r="CD323" s="173"/>
      <c r="CE323" s="173"/>
      <c r="CF323" s="173"/>
      <c r="CG323" s="173"/>
      <c r="CH323" s="173"/>
      <c r="CI323" s="173"/>
      <c r="CJ323" s="173"/>
      <c r="CK323" s="173"/>
      <c r="CL323" s="173"/>
      <c r="CM323" s="173"/>
      <c r="CN323" s="173"/>
      <c r="CO323" s="173"/>
      <c r="CP323" s="173"/>
      <c r="CQ323" s="173"/>
      <c r="CR323" s="173"/>
      <c r="CS323" s="173"/>
      <c r="CT323" s="173"/>
      <c r="CU323" s="173"/>
      <c r="CV323" s="173"/>
      <c r="CW323" s="173"/>
      <c r="CX323" s="173"/>
    </row>
    <row r="324" spans="2:103" ht="15.4">
      <c r="H324" s="4"/>
      <c r="I324" s="4"/>
      <c r="J324" s="4"/>
      <c r="L324" s="93"/>
      <c r="M324" s="93"/>
      <c r="N324" s="93"/>
      <c r="O324" s="93"/>
      <c r="P324" s="93"/>
      <c r="Q324" s="93"/>
      <c r="R324" s="93"/>
      <c r="S324" s="93"/>
      <c r="T324" s="93"/>
      <c r="U324" s="93"/>
      <c r="V324" s="93"/>
      <c r="W324" s="93"/>
      <c r="X324" s="93"/>
      <c r="Y324" s="93"/>
      <c r="Z324" s="93"/>
      <c r="AA324" s="93"/>
      <c r="AB324" s="93"/>
      <c r="AC324" s="93"/>
      <c r="AD324" s="93"/>
      <c r="AE324" s="93"/>
      <c r="AF324" s="93"/>
      <c r="AG324" s="93"/>
      <c r="AH324" s="93"/>
      <c r="AI324" s="93"/>
      <c r="AJ324" s="93"/>
      <c r="AK324" s="93"/>
      <c r="AL324" s="93"/>
      <c r="AM324" s="93"/>
      <c r="AN324" s="93"/>
      <c r="AO324" s="93"/>
      <c r="AP324" s="93"/>
      <c r="AQ324" s="93"/>
      <c r="AR324" s="93"/>
      <c r="AS324" s="93"/>
      <c r="AT324" s="93"/>
      <c r="AU324" s="93"/>
      <c r="AV324" s="93"/>
      <c r="AW324" s="93"/>
      <c r="AX324" s="93"/>
      <c r="AY324" s="93"/>
      <c r="AZ324" s="93"/>
      <c r="BA324" s="93"/>
      <c r="BB324" s="93"/>
      <c r="BC324" s="93"/>
      <c r="BD324" s="93"/>
      <c r="BE324" s="93"/>
      <c r="BF324" s="93"/>
      <c r="BG324" s="93"/>
      <c r="BH324" s="93"/>
      <c r="BI324" s="93"/>
      <c r="BJ324" s="93"/>
      <c r="BK324" s="93"/>
      <c r="BL324" s="173"/>
      <c r="BM324" s="173"/>
      <c r="BN324" s="173"/>
      <c r="BO324" s="173"/>
      <c r="BP324" s="173"/>
      <c r="BQ324" s="173"/>
      <c r="BR324" s="173"/>
      <c r="BS324" s="173"/>
      <c r="BT324" s="173"/>
      <c r="BU324" s="173"/>
      <c r="BV324" s="173"/>
      <c r="BW324" s="173"/>
      <c r="BX324" s="173"/>
      <c r="BY324" s="173"/>
      <c r="BZ324" s="173"/>
      <c r="CA324" s="173"/>
      <c r="CB324" s="173"/>
      <c r="CC324" s="173"/>
      <c r="CD324" s="173"/>
      <c r="CE324" s="173"/>
      <c r="CF324" s="173"/>
      <c r="CG324" s="173"/>
      <c r="CH324" s="173"/>
      <c r="CI324" s="173"/>
      <c r="CJ324" s="173"/>
      <c r="CK324" s="173"/>
      <c r="CL324" s="173"/>
      <c r="CM324" s="173"/>
      <c r="CN324" s="173"/>
      <c r="CO324" s="173"/>
      <c r="CP324" s="173"/>
      <c r="CQ324" s="173"/>
      <c r="CR324" s="173"/>
      <c r="CS324" s="173"/>
      <c r="CT324" s="173"/>
      <c r="CU324" s="173"/>
      <c r="CV324" s="173"/>
      <c r="CW324" s="173"/>
      <c r="CX324" s="173"/>
    </row>
    <row r="325" spans="2:103" ht="15.4">
      <c r="E325" s="4" t="s">
        <v>670</v>
      </c>
      <c r="G325" s="4" t="s">
        <v>260</v>
      </c>
      <c r="H325" s="72">
        <v>0.01</v>
      </c>
      <c r="I325" s="4"/>
      <c r="J325" s="4"/>
      <c r="L325" s="93">
        <f ca="1">$H$325*L225</f>
        <v>0</v>
      </c>
      <c r="M325" s="93">
        <f t="shared" ref="M325:BH325" ca="1" si="329">$H$325*M225</f>
        <v>0</v>
      </c>
      <c r="N325" s="93">
        <f t="shared" ca="1" si="329"/>
        <v>0</v>
      </c>
      <c r="O325" s="93">
        <f t="shared" ca="1" si="329"/>
        <v>0</v>
      </c>
      <c r="P325" s="93">
        <f t="shared" ca="1" si="329"/>
        <v>0</v>
      </c>
      <c r="Q325" s="93" t="e">
        <f t="shared" ca="1" si="329"/>
        <v>#DIV/0!</v>
      </c>
      <c r="R325" s="93" t="e">
        <f t="shared" ca="1" si="329"/>
        <v>#DIV/0!</v>
      </c>
      <c r="S325" s="93" t="e">
        <f t="shared" ca="1" si="329"/>
        <v>#DIV/0!</v>
      </c>
      <c r="T325" s="93" t="e">
        <f t="shared" ca="1" si="329"/>
        <v>#DIV/0!</v>
      </c>
      <c r="U325" s="93" t="e">
        <f t="shared" ca="1" si="329"/>
        <v>#DIV/0!</v>
      </c>
      <c r="V325" s="93" t="e">
        <f t="shared" ca="1" si="329"/>
        <v>#DIV/0!</v>
      </c>
      <c r="W325" s="93" t="e">
        <f t="shared" ca="1" si="329"/>
        <v>#DIV/0!</v>
      </c>
      <c r="X325" s="93" t="e">
        <f t="shared" ca="1" si="329"/>
        <v>#DIV/0!</v>
      </c>
      <c r="Y325" s="93" t="e">
        <f t="shared" ca="1" si="329"/>
        <v>#DIV/0!</v>
      </c>
      <c r="Z325" s="93" t="e">
        <f t="shared" ca="1" si="329"/>
        <v>#DIV/0!</v>
      </c>
      <c r="AA325" s="93" t="e">
        <f t="shared" ca="1" si="329"/>
        <v>#DIV/0!</v>
      </c>
      <c r="AB325" s="93" t="e">
        <f t="shared" ca="1" si="329"/>
        <v>#DIV/0!</v>
      </c>
      <c r="AC325" s="93" t="e">
        <f t="shared" ca="1" si="329"/>
        <v>#DIV/0!</v>
      </c>
      <c r="AD325" s="93" t="e">
        <f t="shared" ca="1" si="329"/>
        <v>#DIV/0!</v>
      </c>
      <c r="AE325" s="93" t="e">
        <f t="shared" ca="1" si="329"/>
        <v>#DIV/0!</v>
      </c>
      <c r="AF325" s="93" t="e">
        <f t="shared" ca="1" si="329"/>
        <v>#DIV/0!</v>
      </c>
      <c r="AG325" s="93" t="e">
        <f t="shared" ca="1" si="329"/>
        <v>#DIV/0!</v>
      </c>
      <c r="AH325" s="93" t="e">
        <f t="shared" ca="1" si="329"/>
        <v>#DIV/0!</v>
      </c>
      <c r="AI325" s="93" t="e">
        <f t="shared" ca="1" si="329"/>
        <v>#DIV/0!</v>
      </c>
      <c r="AJ325" s="93" t="e">
        <f t="shared" ca="1" si="329"/>
        <v>#DIV/0!</v>
      </c>
      <c r="AK325" s="93" t="e">
        <f t="shared" ca="1" si="329"/>
        <v>#DIV/0!</v>
      </c>
      <c r="AL325" s="93" t="e">
        <f t="shared" ca="1" si="329"/>
        <v>#DIV/0!</v>
      </c>
      <c r="AM325" s="93" t="e">
        <f t="shared" ca="1" si="329"/>
        <v>#DIV/0!</v>
      </c>
      <c r="AN325" s="93" t="e">
        <f t="shared" ca="1" si="329"/>
        <v>#DIV/0!</v>
      </c>
      <c r="AO325" s="93" t="e">
        <f t="shared" ca="1" si="329"/>
        <v>#DIV/0!</v>
      </c>
      <c r="AP325" s="93" t="e">
        <f t="shared" ca="1" si="329"/>
        <v>#DIV/0!</v>
      </c>
      <c r="AQ325" s="93" t="e">
        <f t="shared" ca="1" si="329"/>
        <v>#DIV/0!</v>
      </c>
      <c r="AR325" s="93" t="e">
        <f t="shared" ca="1" si="329"/>
        <v>#DIV/0!</v>
      </c>
      <c r="AS325" s="93" t="e">
        <f t="shared" ca="1" si="329"/>
        <v>#DIV/0!</v>
      </c>
      <c r="AT325" s="93" t="e">
        <f t="shared" ca="1" si="329"/>
        <v>#DIV/0!</v>
      </c>
      <c r="AU325" s="93" t="e">
        <f t="shared" ca="1" si="329"/>
        <v>#DIV/0!</v>
      </c>
      <c r="AV325" s="93" t="e">
        <f t="shared" ca="1" si="329"/>
        <v>#DIV/0!</v>
      </c>
      <c r="AW325" s="93" t="e">
        <f t="shared" ca="1" si="329"/>
        <v>#DIV/0!</v>
      </c>
      <c r="AX325" s="93" t="e">
        <f t="shared" ca="1" si="329"/>
        <v>#DIV/0!</v>
      </c>
      <c r="AY325" s="93" t="e">
        <f t="shared" ca="1" si="329"/>
        <v>#DIV/0!</v>
      </c>
      <c r="AZ325" s="93" t="e">
        <f t="shared" ca="1" si="329"/>
        <v>#DIV/0!</v>
      </c>
      <c r="BA325" s="93" t="e">
        <f t="shared" ca="1" si="329"/>
        <v>#DIV/0!</v>
      </c>
      <c r="BB325" s="93" t="e">
        <f t="shared" ca="1" si="329"/>
        <v>#DIV/0!</v>
      </c>
      <c r="BC325" s="93" t="e">
        <f t="shared" ca="1" si="329"/>
        <v>#DIV/0!</v>
      </c>
      <c r="BD325" s="93" t="e">
        <f t="shared" ca="1" si="329"/>
        <v>#DIV/0!</v>
      </c>
      <c r="BE325" s="93" t="e">
        <f t="shared" ca="1" si="329"/>
        <v>#DIV/0!</v>
      </c>
      <c r="BF325" s="93" t="e">
        <f t="shared" ca="1" si="329"/>
        <v>#DIV/0!</v>
      </c>
      <c r="BG325" s="93" t="e">
        <f t="shared" ca="1" si="329"/>
        <v>#DIV/0!</v>
      </c>
      <c r="BH325" s="93" t="e">
        <f t="shared" ca="1" si="329"/>
        <v>#DIV/0!</v>
      </c>
      <c r="BI325" s="93"/>
      <c r="BJ325" s="93"/>
      <c r="BK325" s="93"/>
      <c r="BL325" s="173"/>
      <c r="BM325" s="173"/>
      <c r="BN325" s="173"/>
      <c r="BO325" s="173"/>
      <c r="BP325" s="173"/>
      <c r="BQ325" s="173"/>
      <c r="BR325" s="173"/>
      <c r="BS325" s="173"/>
      <c r="BT325" s="173"/>
      <c r="BU325" s="173"/>
      <c r="BV325" s="173"/>
      <c r="BW325" s="173"/>
      <c r="BX325" s="173"/>
      <c r="BY325" s="173"/>
      <c r="BZ325" s="173"/>
      <c r="CA325" s="173"/>
      <c r="CB325" s="173"/>
      <c r="CC325" s="173"/>
      <c r="CD325" s="173"/>
      <c r="CE325" s="173"/>
      <c r="CF325" s="173"/>
      <c r="CG325" s="173"/>
      <c r="CH325" s="173"/>
      <c r="CI325" s="173"/>
      <c r="CJ325" s="173"/>
      <c r="CK325" s="173"/>
      <c r="CL325" s="173"/>
      <c r="CM325" s="173"/>
      <c r="CN325" s="173"/>
      <c r="CO325" s="173"/>
      <c r="CP325" s="173"/>
      <c r="CQ325" s="173"/>
      <c r="CR325" s="173"/>
      <c r="CS325" s="173"/>
      <c r="CT325" s="173"/>
      <c r="CU325" s="173"/>
      <c r="CV325" s="173"/>
      <c r="CW325" s="173"/>
      <c r="CX325" s="173"/>
    </row>
    <row r="326" spans="2:103" ht="15.4">
      <c r="E326" s="4" t="s">
        <v>671</v>
      </c>
      <c r="G326" s="4" t="s">
        <v>260</v>
      </c>
      <c r="H326" s="72">
        <v>3.3E-3</v>
      </c>
      <c r="I326" s="4"/>
      <c r="J326" s="4"/>
      <c r="L326" s="93">
        <f>$H$326*L323</f>
        <v>0</v>
      </c>
      <c r="M326" s="93">
        <f t="shared" ref="M326:BH326" si="330">$H$326*M323</f>
        <v>0</v>
      </c>
      <c r="N326" s="93">
        <f t="shared" si="330"/>
        <v>0</v>
      </c>
      <c r="O326" s="93">
        <f t="shared" ca="1" si="330"/>
        <v>0</v>
      </c>
      <c r="P326" s="93">
        <f t="shared" ca="1" si="330"/>
        <v>0</v>
      </c>
      <c r="Q326" s="93" t="e">
        <f t="shared" ca="1" si="330"/>
        <v>#DIV/0!</v>
      </c>
      <c r="R326" s="93" t="e">
        <f t="shared" ca="1" si="330"/>
        <v>#DIV/0!</v>
      </c>
      <c r="S326" s="93" t="e">
        <f t="shared" ca="1" si="330"/>
        <v>#DIV/0!</v>
      </c>
      <c r="T326" s="93" t="e">
        <f t="shared" ca="1" si="330"/>
        <v>#DIV/0!</v>
      </c>
      <c r="U326" s="93" t="e">
        <f t="shared" ca="1" si="330"/>
        <v>#DIV/0!</v>
      </c>
      <c r="V326" s="93" t="e">
        <f t="shared" ca="1" si="330"/>
        <v>#DIV/0!</v>
      </c>
      <c r="W326" s="93" t="e">
        <f t="shared" ca="1" si="330"/>
        <v>#DIV/0!</v>
      </c>
      <c r="X326" s="93" t="e">
        <f t="shared" ca="1" si="330"/>
        <v>#DIV/0!</v>
      </c>
      <c r="Y326" s="93" t="e">
        <f t="shared" ca="1" si="330"/>
        <v>#DIV/0!</v>
      </c>
      <c r="Z326" s="93" t="e">
        <f t="shared" ca="1" si="330"/>
        <v>#DIV/0!</v>
      </c>
      <c r="AA326" s="93" t="e">
        <f t="shared" ca="1" si="330"/>
        <v>#DIV/0!</v>
      </c>
      <c r="AB326" s="93" t="e">
        <f t="shared" ca="1" si="330"/>
        <v>#DIV/0!</v>
      </c>
      <c r="AC326" s="93" t="e">
        <f t="shared" ca="1" si="330"/>
        <v>#DIV/0!</v>
      </c>
      <c r="AD326" s="93" t="e">
        <f t="shared" ca="1" si="330"/>
        <v>#DIV/0!</v>
      </c>
      <c r="AE326" s="93" t="e">
        <f t="shared" ca="1" si="330"/>
        <v>#DIV/0!</v>
      </c>
      <c r="AF326" s="93" t="e">
        <f t="shared" ca="1" si="330"/>
        <v>#DIV/0!</v>
      </c>
      <c r="AG326" s="93" t="e">
        <f t="shared" ca="1" si="330"/>
        <v>#DIV/0!</v>
      </c>
      <c r="AH326" s="93" t="e">
        <f t="shared" ca="1" si="330"/>
        <v>#DIV/0!</v>
      </c>
      <c r="AI326" s="93" t="e">
        <f t="shared" ca="1" si="330"/>
        <v>#DIV/0!</v>
      </c>
      <c r="AJ326" s="93" t="e">
        <f t="shared" ca="1" si="330"/>
        <v>#DIV/0!</v>
      </c>
      <c r="AK326" s="93" t="e">
        <f t="shared" ca="1" si="330"/>
        <v>#DIV/0!</v>
      </c>
      <c r="AL326" s="93" t="e">
        <f t="shared" ca="1" si="330"/>
        <v>#DIV/0!</v>
      </c>
      <c r="AM326" s="93" t="e">
        <f t="shared" ca="1" si="330"/>
        <v>#DIV/0!</v>
      </c>
      <c r="AN326" s="93" t="e">
        <f t="shared" ca="1" si="330"/>
        <v>#DIV/0!</v>
      </c>
      <c r="AO326" s="93" t="e">
        <f t="shared" ca="1" si="330"/>
        <v>#DIV/0!</v>
      </c>
      <c r="AP326" s="93" t="e">
        <f t="shared" ca="1" si="330"/>
        <v>#DIV/0!</v>
      </c>
      <c r="AQ326" s="93">
        <f t="shared" si="330"/>
        <v>0</v>
      </c>
      <c r="AR326" s="93">
        <f t="shared" si="330"/>
        <v>0</v>
      </c>
      <c r="AS326" s="93">
        <f t="shared" si="330"/>
        <v>0</v>
      </c>
      <c r="AT326" s="93">
        <f t="shared" si="330"/>
        <v>0</v>
      </c>
      <c r="AU326" s="93">
        <f t="shared" si="330"/>
        <v>0</v>
      </c>
      <c r="AV326" s="93">
        <f t="shared" si="330"/>
        <v>0</v>
      </c>
      <c r="AW326" s="93">
        <f t="shared" si="330"/>
        <v>0</v>
      </c>
      <c r="AX326" s="93">
        <f t="shared" si="330"/>
        <v>0</v>
      </c>
      <c r="AY326" s="93">
        <f t="shared" si="330"/>
        <v>0</v>
      </c>
      <c r="AZ326" s="93">
        <f t="shared" si="330"/>
        <v>0</v>
      </c>
      <c r="BA326" s="93">
        <f t="shared" si="330"/>
        <v>0</v>
      </c>
      <c r="BB326" s="93">
        <f t="shared" si="330"/>
        <v>0</v>
      </c>
      <c r="BC326" s="93">
        <f t="shared" si="330"/>
        <v>0</v>
      </c>
      <c r="BD326" s="93">
        <f t="shared" si="330"/>
        <v>0</v>
      </c>
      <c r="BE326" s="93">
        <f t="shared" si="330"/>
        <v>0</v>
      </c>
      <c r="BF326" s="93">
        <f t="shared" si="330"/>
        <v>0</v>
      </c>
      <c r="BG326" s="93">
        <f t="shared" si="330"/>
        <v>0</v>
      </c>
      <c r="BH326" s="93">
        <f t="shared" si="330"/>
        <v>0</v>
      </c>
      <c r="BI326" s="93"/>
      <c r="BJ326" s="93"/>
      <c r="BK326" s="93"/>
      <c r="BL326" s="173"/>
      <c r="BM326" s="173"/>
      <c r="BN326" s="173"/>
      <c r="BO326" s="173"/>
      <c r="BP326" s="173"/>
      <c r="BQ326" s="173"/>
      <c r="BR326" s="173"/>
      <c r="BS326" s="173"/>
      <c r="BT326" s="173"/>
      <c r="BU326" s="173"/>
      <c r="BV326" s="173"/>
      <c r="BW326" s="173"/>
      <c r="BX326" s="173"/>
      <c r="BY326" s="173"/>
      <c r="BZ326" s="173"/>
      <c r="CA326" s="173"/>
      <c r="CB326" s="173"/>
      <c r="CC326" s="173"/>
      <c r="CD326" s="173"/>
      <c r="CE326" s="173"/>
      <c r="CF326" s="173"/>
      <c r="CG326" s="173"/>
      <c r="CH326" s="173"/>
      <c r="CI326" s="173"/>
      <c r="CJ326" s="173"/>
      <c r="CK326" s="173"/>
      <c r="CL326" s="173"/>
      <c r="CM326" s="173"/>
      <c r="CN326" s="173"/>
      <c r="CO326" s="173"/>
      <c r="CP326" s="173"/>
      <c r="CQ326" s="173"/>
      <c r="CR326" s="173"/>
      <c r="CS326" s="173"/>
      <c r="CT326" s="173"/>
      <c r="CU326" s="173"/>
      <c r="CV326" s="173"/>
      <c r="CW326" s="173"/>
      <c r="CX326" s="173"/>
    </row>
    <row r="327" spans="2:103" ht="15.4">
      <c r="H327" s="4"/>
      <c r="I327" s="4"/>
      <c r="J327" s="4"/>
      <c r="L327" s="93"/>
      <c r="M327" s="93"/>
      <c r="N327" s="93"/>
      <c r="O327" s="93"/>
      <c r="P327" s="93"/>
      <c r="Q327" s="93"/>
      <c r="R327" s="93"/>
      <c r="S327" s="93"/>
      <c r="T327" s="93"/>
      <c r="U327" s="93"/>
      <c r="V327" s="93"/>
      <c r="W327" s="93"/>
      <c r="X327" s="93"/>
      <c r="Y327" s="93"/>
      <c r="Z327" s="93"/>
      <c r="AA327" s="93"/>
      <c r="AB327" s="93"/>
      <c r="AC327" s="93"/>
      <c r="AD327" s="93"/>
      <c r="AE327" s="93"/>
      <c r="AF327" s="93"/>
      <c r="AG327" s="93"/>
      <c r="AH327" s="93"/>
      <c r="AI327" s="93"/>
      <c r="AJ327" s="93"/>
      <c r="AK327" s="93"/>
      <c r="AL327" s="93"/>
      <c r="AM327" s="93"/>
      <c r="AN327" s="93"/>
      <c r="AO327" s="93"/>
      <c r="AP327" s="93"/>
      <c r="AQ327" s="93"/>
      <c r="AR327" s="93"/>
      <c r="AS327" s="93"/>
      <c r="AT327" s="93"/>
      <c r="AU327" s="93"/>
      <c r="AV327" s="93"/>
      <c r="AW327" s="93"/>
      <c r="AX327" s="93"/>
      <c r="AY327" s="93"/>
      <c r="AZ327" s="93"/>
      <c r="BA327" s="93"/>
      <c r="BB327" s="93"/>
      <c r="BC327" s="93"/>
      <c r="BD327" s="93"/>
      <c r="BE327" s="93"/>
      <c r="BF327" s="93"/>
      <c r="BG327" s="93"/>
      <c r="BH327" s="93"/>
      <c r="BI327" s="93"/>
      <c r="BJ327" s="93"/>
      <c r="BK327" s="93"/>
      <c r="BL327" s="173"/>
      <c r="BM327" s="173"/>
      <c r="BN327" s="173"/>
      <c r="BO327" s="173"/>
      <c r="BP327" s="173"/>
      <c r="BQ327" s="173"/>
      <c r="BR327" s="173"/>
      <c r="BS327" s="173"/>
      <c r="BT327" s="173"/>
      <c r="BU327" s="173"/>
      <c r="BV327" s="173"/>
      <c r="BW327" s="173"/>
      <c r="BX327" s="173"/>
      <c r="BY327" s="173"/>
      <c r="BZ327" s="173"/>
      <c r="CA327" s="173"/>
      <c r="CB327" s="173"/>
      <c r="CC327" s="173"/>
      <c r="CD327" s="173"/>
      <c r="CE327" s="173"/>
      <c r="CF327" s="173"/>
      <c r="CG327" s="173"/>
      <c r="CH327" s="173"/>
      <c r="CI327" s="173"/>
      <c r="CJ327" s="173"/>
      <c r="CK327" s="173"/>
      <c r="CL327" s="173"/>
      <c r="CM327" s="173"/>
      <c r="CN327" s="173"/>
      <c r="CO327" s="173"/>
      <c r="CP327" s="173"/>
      <c r="CQ327" s="173"/>
      <c r="CR327" s="173"/>
      <c r="CS327" s="173"/>
      <c r="CT327" s="173"/>
      <c r="CU327" s="173"/>
      <c r="CV327" s="173"/>
      <c r="CW327" s="173"/>
      <c r="CX327" s="173"/>
    </row>
    <row r="328" spans="2:103" ht="15.4">
      <c r="E328" s="4" t="s">
        <v>668</v>
      </c>
      <c r="G328" s="4" t="s">
        <v>260</v>
      </c>
      <c r="H328" s="4"/>
      <c r="I328" s="4"/>
      <c r="J328" s="4"/>
      <c r="L328" s="93">
        <f ca="1">MAX(L325,L326)</f>
        <v>0</v>
      </c>
      <c r="M328" s="93">
        <f t="shared" ref="M328:BH328" ca="1" si="331">MAX(M325,M326)</f>
        <v>0</v>
      </c>
      <c r="N328" s="93">
        <f t="shared" ca="1" si="331"/>
        <v>0</v>
      </c>
      <c r="O328" s="93">
        <f t="shared" ca="1" si="331"/>
        <v>0</v>
      </c>
      <c r="P328" s="93">
        <f t="shared" ca="1" si="331"/>
        <v>0</v>
      </c>
      <c r="Q328" s="93" t="e">
        <f t="shared" ca="1" si="331"/>
        <v>#DIV/0!</v>
      </c>
      <c r="R328" s="93" t="e">
        <f t="shared" ca="1" si="331"/>
        <v>#DIV/0!</v>
      </c>
      <c r="S328" s="93" t="e">
        <f t="shared" ca="1" si="331"/>
        <v>#DIV/0!</v>
      </c>
      <c r="T328" s="93" t="e">
        <f t="shared" ca="1" si="331"/>
        <v>#DIV/0!</v>
      </c>
      <c r="U328" s="93" t="e">
        <f t="shared" ca="1" si="331"/>
        <v>#DIV/0!</v>
      </c>
      <c r="V328" s="93" t="e">
        <f t="shared" ca="1" si="331"/>
        <v>#DIV/0!</v>
      </c>
      <c r="W328" s="93" t="e">
        <f t="shared" ca="1" si="331"/>
        <v>#DIV/0!</v>
      </c>
      <c r="X328" s="93" t="e">
        <f t="shared" ca="1" si="331"/>
        <v>#DIV/0!</v>
      </c>
      <c r="Y328" s="93" t="e">
        <f t="shared" ca="1" si="331"/>
        <v>#DIV/0!</v>
      </c>
      <c r="Z328" s="93" t="e">
        <f t="shared" ca="1" si="331"/>
        <v>#DIV/0!</v>
      </c>
      <c r="AA328" s="93" t="e">
        <f t="shared" ca="1" si="331"/>
        <v>#DIV/0!</v>
      </c>
      <c r="AB328" s="93" t="e">
        <f t="shared" ca="1" si="331"/>
        <v>#DIV/0!</v>
      </c>
      <c r="AC328" s="93" t="e">
        <f t="shared" ca="1" si="331"/>
        <v>#DIV/0!</v>
      </c>
      <c r="AD328" s="93" t="e">
        <f t="shared" ca="1" si="331"/>
        <v>#DIV/0!</v>
      </c>
      <c r="AE328" s="93" t="e">
        <f t="shared" ca="1" si="331"/>
        <v>#DIV/0!</v>
      </c>
      <c r="AF328" s="93" t="e">
        <f t="shared" ca="1" si="331"/>
        <v>#DIV/0!</v>
      </c>
      <c r="AG328" s="93" t="e">
        <f t="shared" ca="1" si="331"/>
        <v>#DIV/0!</v>
      </c>
      <c r="AH328" s="93" t="e">
        <f t="shared" ca="1" si="331"/>
        <v>#DIV/0!</v>
      </c>
      <c r="AI328" s="93" t="e">
        <f t="shared" ca="1" si="331"/>
        <v>#DIV/0!</v>
      </c>
      <c r="AJ328" s="93" t="e">
        <f t="shared" ca="1" si="331"/>
        <v>#DIV/0!</v>
      </c>
      <c r="AK328" s="93" t="e">
        <f t="shared" ca="1" si="331"/>
        <v>#DIV/0!</v>
      </c>
      <c r="AL328" s="93" t="e">
        <f t="shared" ca="1" si="331"/>
        <v>#DIV/0!</v>
      </c>
      <c r="AM328" s="93" t="e">
        <f t="shared" ca="1" si="331"/>
        <v>#DIV/0!</v>
      </c>
      <c r="AN328" s="93" t="e">
        <f t="shared" ca="1" si="331"/>
        <v>#DIV/0!</v>
      </c>
      <c r="AO328" s="93" t="e">
        <f t="shared" ca="1" si="331"/>
        <v>#DIV/0!</v>
      </c>
      <c r="AP328" s="93" t="e">
        <f t="shared" ca="1" si="331"/>
        <v>#DIV/0!</v>
      </c>
      <c r="AQ328" s="93" t="e">
        <f t="shared" ca="1" si="331"/>
        <v>#DIV/0!</v>
      </c>
      <c r="AR328" s="93" t="e">
        <f t="shared" ca="1" si="331"/>
        <v>#DIV/0!</v>
      </c>
      <c r="AS328" s="93" t="e">
        <f t="shared" ca="1" si="331"/>
        <v>#DIV/0!</v>
      </c>
      <c r="AT328" s="93" t="e">
        <f t="shared" ca="1" si="331"/>
        <v>#DIV/0!</v>
      </c>
      <c r="AU328" s="93" t="e">
        <f t="shared" ca="1" si="331"/>
        <v>#DIV/0!</v>
      </c>
      <c r="AV328" s="93" t="e">
        <f t="shared" ca="1" si="331"/>
        <v>#DIV/0!</v>
      </c>
      <c r="AW328" s="93" t="e">
        <f t="shared" ca="1" si="331"/>
        <v>#DIV/0!</v>
      </c>
      <c r="AX328" s="93" t="e">
        <f t="shared" ca="1" si="331"/>
        <v>#DIV/0!</v>
      </c>
      <c r="AY328" s="93" t="e">
        <f t="shared" ca="1" si="331"/>
        <v>#DIV/0!</v>
      </c>
      <c r="AZ328" s="93" t="e">
        <f t="shared" ca="1" si="331"/>
        <v>#DIV/0!</v>
      </c>
      <c r="BA328" s="93" t="e">
        <f t="shared" ca="1" si="331"/>
        <v>#DIV/0!</v>
      </c>
      <c r="BB328" s="93" t="e">
        <f t="shared" ca="1" si="331"/>
        <v>#DIV/0!</v>
      </c>
      <c r="BC328" s="93" t="e">
        <f t="shared" ca="1" si="331"/>
        <v>#DIV/0!</v>
      </c>
      <c r="BD328" s="93" t="e">
        <f t="shared" ca="1" si="331"/>
        <v>#DIV/0!</v>
      </c>
      <c r="BE328" s="93" t="e">
        <f t="shared" ca="1" si="331"/>
        <v>#DIV/0!</v>
      </c>
      <c r="BF328" s="93" t="e">
        <f t="shared" ca="1" si="331"/>
        <v>#DIV/0!</v>
      </c>
      <c r="BG328" s="93" t="e">
        <f t="shared" ca="1" si="331"/>
        <v>#DIV/0!</v>
      </c>
      <c r="BH328" s="93" t="e">
        <f t="shared" ca="1" si="331"/>
        <v>#DIV/0!</v>
      </c>
      <c r="BI328" s="93"/>
      <c r="BJ328" s="93"/>
      <c r="BK328" s="93"/>
      <c r="BL328" s="173"/>
      <c r="BM328" s="173"/>
      <c r="BN328" s="173"/>
      <c r="BO328" s="173"/>
      <c r="BP328" s="173"/>
      <c r="BQ328" s="173"/>
      <c r="BR328" s="173"/>
      <c r="BS328" s="173"/>
      <c r="BT328" s="173"/>
      <c r="BU328" s="173"/>
      <c r="BV328" s="173"/>
      <c r="BW328" s="173"/>
      <c r="BX328" s="173"/>
      <c r="BY328" s="173"/>
      <c r="BZ328" s="173"/>
      <c r="CA328" s="173"/>
      <c r="CB328" s="173"/>
      <c r="CC328" s="173"/>
      <c r="CD328" s="173"/>
      <c r="CE328" s="173"/>
      <c r="CF328" s="173"/>
      <c r="CG328" s="173"/>
      <c r="CH328" s="173"/>
      <c r="CI328" s="173"/>
      <c r="CJ328" s="173"/>
      <c r="CK328" s="173"/>
      <c r="CL328" s="173"/>
      <c r="CM328" s="173"/>
      <c r="CN328" s="173"/>
      <c r="CO328" s="173"/>
      <c r="CP328" s="173"/>
      <c r="CQ328" s="173"/>
      <c r="CR328" s="173"/>
      <c r="CS328" s="173"/>
      <c r="CT328" s="173"/>
      <c r="CU328" s="173"/>
      <c r="CV328" s="173"/>
      <c r="CW328" s="173"/>
      <c r="CX328" s="173"/>
    </row>
    <row r="329" spans="2:103" ht="15.4">
      <c r="H329" s="4"/>
      <c r="I329" s="4"/>
      <c r="J329" s="4"/>
      <c r="L329" s="93"/>
      <c r="M329" s="93"/>
      <c r="N329" s="93"/>
      <c r="O329" s="93"/>
      <c r="P329" s="93"/>
      <c r="Q329" s="93"/>
      <c r="R329" s="93"/>
      <c r="S329" s="93"/>
      <c r="T329" s="93"/>
      <c r="U329" s="93"/>
      <c r="V329" s="93"/>
      <c r="W329" s="93"/>
      <c r="X329" s="93"/>
      <c r="Y329" s="93"/>
      <c r="Z329" s="93"/>
      <c r="AA329" s="93"/>
      <c r="AB329" s="93"/>
      <c r="AC329" s="93"/>
      <c r="AD329" s="93"/>
      <c r="AE329" s="93"/>
      <c r="AF329" s="93"/>
      <c r="AG329" s="93"/>
      <c r="AH329" s="93"/>
      <c r="AI329" s="93"/>
      <c r="AJ329" s="93"/>
      <c r="AK329" s="93"/>
      <c r="AL329" s="93"/>
      <c r="AM329" s="93"/>
      <c r="AN329" s="93"/>
      <c r="AO329" s="93"/>
      <c r="AP329" s="93"/>
      <c r="AQ329" s="93"/>
      <c r="AR329" s="93"/>
      <c r="AS329" s="93"/>
      <c r="AT329" s="93"/>
      <c r="AU329" s="93"/>
      <c r="AV329" s="93"/>
      <c r="AW329" s="93"/>
      <c r="AX329" s="93"/>
      <c r="AY329" s="93"/>
      <c r="AZ329" s="93"/>
      <c r="BA329" s="93"/>
      <c r="BB329" s="93"/>
      <c r="BC329" s="93"/>
      <c r="BD329" s="93"/>
      <c r="BE329" s="93"/>
      <c r="BF329" s="93"/>
      <c r="BG329" s="93"/>
      <c r="BH329" s="93"/>
      <c r="BI329" s="93"/>
      <c r="BJ329" s="93"/>
      <c r="BK329" s="93"/>
      <c r="BL329" s="173"/>
      <c r="BM329" s="173"/>
      <c r="BN329" s="173"/>
      <c r="BO329" s="173"/>
      <c r="BP329" s="173"/>
      <c r="BQ329" s="173"/>
      <c r="BR329" s="173"/>
      <c r="BS329" s="173"/>
      <c r="BT329" s="173"/>
      <c r="BU329" s="173"/>
      <c r="BV329" s="173"/>
      <c r="BW329" s="173"/>
      <c r="BX329" s="173"/>
      <c r="BY329" s="173"/>
      <c r="BZ329" s="173"/>
      <c r="CA329" s="173"/>
      <c r="CB329" s="173"/>
      <c r="CC329" s="173"/>
      <c r="CD329" s="173"/>
      <c r="CE329" s="173"/>
      <c r="CF329" s="173"/>
      <c r="CG329" s="173"/>
      <c r="CH329" s="173"/>
      <c r="CI329" s="173"/>
      <c r="CJ329" s="173"/>
      <c r="CK329" s="173"/>
      <c r="CL329" s="173"/>
      <c r="CM329" s="173"/>
      <c r="CN329" s="173"/>
      <c r="CO329" s="173"/>
      <c r="CP329" s="173"/>
      <c r="CQ329" s="173"/>
      <c r="CR329" s="173"/>
      <c r="CS329" s="173"/>
      <c r="CT329" s="173"/>
      <c r="CU329" s="173"/>
      <c r="CV329" s="173"/>
      <c r="CW329" s="173"/>
      <c r="CX329" s="173"/>
    </row>
    <row r="330" spans="2:103" ht="15.4">
      <c r="B330" s="24"/>
      <c r="C330" s="73">
        <f>MAX($B$5:C329)+0.1</f>
        <v>9.1999999999999993</v>
      </c>
      <c r="D330" s="37" t="s">
        <v>672</v>
      </c>
      <c r="E330" s="37"/>
      <c r="F330" s="37"/>
      <c r="G330" s="37"/>
      <c r="H330" s="37"/>
      <c r="I330" s="37"/>
      <c r="J330" s="37"/>
      <c r="K330" s="37"/>
      <c r="L330" s="37"/>
      <c r="M330" s="37"/>
      <c r="N330" s="37"/>
      <c r="O330" s="37"/>
      <c r="P330" s="37"/>
      <c r="Q330" s="37"/>
      <c r="R330" s="37"/>
      <c r="S330" s="37"/>
      <c r="T330" s="37"/>
      <c r="U330" s="37"/>
      <c r="V330" s="37"/>
      <c r="W330" s="37"/>
      <c r="X330" s="37"/>
      <c r="Y330" s="37"/>
      <c r="Z330" s="37"/>
      <c r="AA330" s="37"/>
      <c r="AB330" s="37"/>
      <c r="AC330" s="37"/>
      <c r="AD330" s="37"/>
      <c r="AE330" s="37"/>
      <c r="AF330" s="37"/>
      <c r="AG330" s="37"/>
      <c r="AH330" s="37"/>
      <c r="AI330" s="37"/>
      <c r="AJ330" s="37"/>
      <c r="AK330" s="37"/>
      <c r="AL330" s="37"/>
      <c r="AM330" s="37"/>
      <c r="AN330" s="37"/>
      <c r="AO330" s="37"/>
      <c r="AP330" s="37"/>
      <c r="AQ330" s="37"/>
      <c r="AR330" s="37"/>
      <c r="AS330" s="37"/>
      <c r="AT330" s="37"/>
      <c r="AU330" s="37"/>
      <c r="AV330" s="37"/>
      <c r="AW330" s="37"/>
      <c r="AX330" s="37"/>
      <c r="AY330" s="37"/>
      <c r="AZ330" s="37"/>
      <c r="BA330" s="37"/>
      <c r="BB330" s="37"/>
      <c r="BC330" s="37"/>
      <c r="BD330" s="37"/>
      <c r="BE330" s="37"/>
      <c r="BF330" s="37"/>
      <c r="BG330" s="37"/>
      <c r="BH330" s="37"/>
      <c r="BI330" s="37"/>
      <c r="BJ330" s="37"/>
      <c r="BK330" s="37"/>
      <c r="BL330" s="24"/>
      <c r="BM330" s="24"/>
      <c r="BN330" s="24"/>
      <c r="BO330" s="24"/>
      <c r="BP330" s="24"/>
      <c r="BQ330" s="24"/>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4"/>
      <c r="CW330" s="24"/>
      <c r="CX330" s="24"/>
      <c r="CY330" s="25"/>
    </row>
    <row r="331" spans="2:103" ht="15.4">
      <c r="H331" s="4"/>
      <c r="I331" s="4"/>
      <c r="J331" s="4"/>
      <c r="L331" s="93"/>
      <c r="M331" s="93"/>
      <c r="N331" s="93"/>
      <c r="O331" s="93"/>
      <c r="P331" s="93"/>
      <c r="Q331" s="93"/>
      <c r="R331" s="93"/>
      <c r="S331" s="93"/>
      <c r="T331" s="93"/>
      <c r="U331" s="93"/>
      <c r="V331" s="93"/>
      <c r="W331" s="93"/>
      <c r="X331" s="93"/>
      <c r="Y331" s="93"/>
      <c r="Z331" s="93"/>
      <c r="AA331" s="93"/>
      <c r="AB331" s="93"/>
      <c r="AC331" s="93"/>
      <c r="AD331" s="93"/>
      <c r="AE331" s="93"/>
      <c r="AF331" s="93"/>
      <c r="AG331" s="93"/>
      <c r="AH331" s="93"/>
      <c r="AI331" s="93"/>
      <c r="AJ331" s="93"/>
      <c r="AK331" s="93"/>
      <c r="AL331" s="93"/>
      <c r="AM331" s="93"/>
      <c r="AN331" s="93"/>
      <c r="AO331" s="93"/>
      <c r="AP331" s="93"/>
      <c r="AQ331" s="93"/>
      <c r="AR331" s="93"/>
      <c r="AS331" s="93"/>
      <c r="AT331" s="93"/>
      <c r="AU331" s="93"/>
      <c r="AV331" s="93"/>
      <c r="AW331" s="93"/>
      <c r="AX331" s="93"/>
      <c r="AY331" s="93"/>
      <c r="AZ331" s="93"/>
      <c r="BA331" s="93"/>
      <c r="BB331" s="93"/>
      <c r="BC331" s="93"/>
      <c r="BD331" s="93"/>
      <c r="BE331" s="93"/>
      <c r="BF331" s="93"/>
      <c r="BG331" s="93"/>
      <c r="BH331" s="93"/>
      <c r="BI331" s="93"/>
      <c r="BJ331" s="93"/>
      <c r="BK331" s="93"/>
      <c r="BL331" s="173"/>
      <c r="BM331" s="173"/>
      <c r="BN331" s="173"/>
      <c r="BO331" s="173"/>
      <c r="BP331" s="173"/>
      <c r="BQ331" s="173"/>
      <c r="BR331" s="173"/>
      <c r="BS331" s="173"/>
      <c r="BT331" s="173"/>
      <c r="BU331" s="173"/>
      <c r="BV331" s="173"/>
      <c r="BW331" s="173"/>
      <c r="BX331" s="173"/>
      <c r="BY331" s="173"/>
      <c r="BZ331" s="173"/>
      <c r="CA331" s="173"/>
      <c r="CB331" s="173"/>
      <c r="CC331" s="173"/>
      <c r="CD331" s="173"/>
      <c r="CE331" s="173"/>
      <c r="CF331" s="173"/>
      <c r="CG331" s="173"/>
      <c r="CH331" s="173"/>
      <c r="CI331" s="173"/>
      <c r="CJ331" s="173"/>
      <c r="CK331" s="173"/>
      <c r="CL331" s="173"/>
      <c r="CM331" s="173"/>
      <c r="CN331" s="173"/>
      <c r="CO331" s="173"/>
      <c r="CP331" s="173"/>
      <c r="CQ331" s="173"/>
      <c r="CR331" s="173"/>
      <c r="CS331" s="173"/>
      <c r="CT331" s="173"/>
      <c r="CU331" s="173"/>
      <c r="CV331" s="173"/>
      <c r="CW331" s="173"/>
      <c r="CX331" s="173"/>
    </row>
    <row r="332" spans="2:103" ht="15.4">
      <c r="E332" s="4" t="s">
        <v>673</v>
      </c>
      <c r="G332" s="4" t="s">
        <v>260</v>
      </c>
      <c r="H332" s="4"/>
      <c r="I332" s="4"/>
      <c r="J332" s="4"/>
      <c r="L332" s="93">
        <f>ModelInput!L190</f>
        <v>0</v>
      </c>
      <c r="M332" s="93">
        <f>ModelInput!M190</f>
        <v>0</v>
      </c>
      <c r="N332" s="93">
        <f>ModelInput!N190</f>
        <v>0</v>
      </c>
      <c r="O332" s="93">
        <f>ModelInput!O190</f>
        <v>0</v>
      </c>
      <c r="P332" s="93">
        <f>ModelInput!P190</f>
        <v>0</v>
      </c>
      <c r="Q332" s="93">
        <f>ModelInput!Q190</f>
        <v>0</v>
      </c>
      <c r="R332" s="93">
        <f>ModelInput!R190</f>
        <v>0</v>
      </c>
      <c r="S332" s="93">
        <f>ModelInput!S190</f>
        <v>0</v>
      </c>
      <c r="T332" s="93">
        <f>ModelInput!T190</f>
        <v>0</v>
      </c>
      <c r="U332" s="93">
        <f>ModelInput!U190</f>
        <v>0</v>
      </c>
      <c r="V332" s="93">
        <f>ModelInput!V190</f>
        <v>0</v>
      </c>
      <c r="W332" s="93">
        <f>ModelInput!W190</f>
        <v>0</v>
      </c>
      <c r="X332" s="93">
        <f>ModelInput!X190</f>
        <v>0</v>
      </c>
      <c r="Y332" s="93">
        <f>ModelInput!Y190</f>
        <v>0</v>
      </c>
      <c r="Z332" s="93">
        <f>ModelInput!Z190</f>
        <v>0</v>
      </c>
      <c r="AA332" s="93">
        <f>ModelInput!AA190</f>
        <v>0</v>
      </c>
      <c r="AB332" s="93">
        <f>ModelInput!AB190</f>
        <v>0</v>
      </c>
      <c r="AC332" s="93">
        <f>ModelInput!AC190</f>
        <v>0</v>
      </c>
      <c r="AD332" s="93">
        <f>ModelInput!AD190</f>
        <v>0</v>
      </c>
      <c r="AE332" s="93">
        <f>ModelInput!AE190</f>
        <v>0</v>
      </c>
      <c r="AF332" s="93">
        <f>ModelInput!AF190</f>
        <v>0</v>
      </c>
      <c r="AG332" s="93">
        <f>ModelInput!AG190</f>
        <v>0</v>
      </c>
      <c r="AH332" s="93">
        <f>ModelInput!AH190</f>
        <v>0</v>
      </c>
      <c r="AI332" s="93">
        <f>ModelInput!AI190</f>
        <v>0</v>
      </c>
      <c r="AJ332" s="93">
        <f>ModelInput!AJ190</f>
        <v>0</v>
      </c>
      <c r="AK332" s="93">
        <f>ModelInput!AK190</f>
        <v>0</v>
      </c>
      <c r="AL332" s="93">
        <f>ModelInput!AL190</f>
        <v>0</v>
      </c>
      <c r="AM332" s="93">
        <f>ModelInput!AM190</f>
        <v>0</v>
      </c>
      <c r="AN332" s="93">
        <f>ModelInput!AN190</f>
        <v>0</v>
      </c>
      <c r="AO332" s="93">
        <f>ModelInput!AO190</f>
        <v>0</v>
      </c>
      <c r="AP332" s="93">
        <f>ModelInput!AP190</f>
        <v>0</v>
      </c>
      <c r="AQ332" s="93">
        <f>ModelInput!AQ190</f>
        <v>0</v>
      </c>
      <c r="AR332" s="93">
        <f>ModelInput!AR190</f>
        <v>0</v>
      </c>
      <c r="AS332" s="93">
        <f>ModelInput!AS190</f>
        <v>0</v>
      </c>
      <c r="AT332" s="93">
        <f>ModelInput!AT190</f>
        <v>0</v>
      </c>
      <c r="AU332" s="93">
        <f>ModelInput!AU190</f>
        <v>0</v>
      </c>
      <c r="AV332" s="93">
        <f>ModelInput!AV190</f>
        <v>0</v>
      </c>
      <c r="AW332" s="93">
        <f>ModelInput!AW190</f>
        <v>0</v>
      </c>
      <c r="AX332" s="93">
        <f>ModelInput!AX190</f>
        <v>0</v>
      </c>
      <c r="AY332" s="93">
        <f>ModelInput!AY190</f>
        <v>0</v>
      </c>
      <c r="AZ332" s="93">
        <f>ModelInput!AZ190</f>
        <v>0</v>
      </c>
      <c r="BA332" s="93">
        <f>ModelInput!BA190</f>
        <v>0</v>
      </c>
      <c r="BB332" s="93">
        <f>ModelInput!BB190</f>
        <v>0</v>
      </c>
      <c r="BC332" s="93">
        <f>ModelInput!BC190</f>
        <v>0</v>
      </c>
      <c r="BD332" s="93">
        <f>ModelInput!BD190</f>
        <v>0</v>
      </c>
      <c r="BE332" s="93">
        <f>ModelInput!BE190</f>
        <v>0</v>
      </c>
      <c r="BF332" s="93">
        <f>ModelInput!BF190</f>
        <v>0</v>
      </c>
      <c r="BG332" s="93">
        <f>ModelInput!BG190</f>
        <v>0</v>
      </c>
      <c r="BH332" s="93">
        <f>ModelInput!BH190</f>
        <v>0</v>
      </c>
      <c r="BI332" s="93"/>
      <c r="BJ332" s="93"/>
      <c r="BK332" s="93"/>
      <c r="BL332" s="173"/>
      <c r="BM332" s="173"/>
      <c r="BN332" s="173"/>
      <c r="BO332" s="173"/>
      <c r="BP332" s="173"/>
      <c r="BQ332" s="173"/>
      <c r="BR332" s="173"/>
      <c r="BS332" s="173"/>
      <c r="BT332" s="173"/>
      <c r="BU332" s="173"/>
      <c r="BV332" s="173"/>
      <c r="BW332" s="173"/>
      <c r="BX332" s="173"/>
      <c r="BY332" s="173"/>
      <c r="BZ332" s="173"/>
      <c r="CA332" s="173"/>
      <c r="CB332" s="173"/>
      <c r="CC332" s="173"/>
      <c r="CD332" s="173"/>
      <c r="CE332" s="173"/>
      <c r="CF332" s="173"/>
      <c r="CG332" s="173"/>
      <c r="CH332" s="173"/>
      <c r="CI332" s="173"/>
      <c r="CJ332" s="173"/>
      <c r="CK332" s="173"/>
      <c r="CL332" s="173"/>
      <c r="CM332" s="173"/>
      <c r="CN332" s="173"/>
      <c r="CO332" s="173"/>
      <c r="CP332" s="173"/>
      <c r="CQ332" s="173"/>
      <c r="CR332" s="173"/>
      <c r="CS332" s="173"/>
      <c r="CT332" s="173"/>
      <c r="CU332" s="173"/>
      <c r="CV332" s="173"/>
      <c r="CW332" s="173"/>
      <c r="CX332" s="173"/>
    </row>
    <row r="333" spans="2:103" ht="15.4">
      <c r="H333" s="4"/>
      <c r="I333" s="4"/>
      <c r="J333" s="4"/>
      <c r="L333" s="93"/>
      <c r="M333" s="93"/>
      <c r="N333" s="93"/>
      <c r="O333" s="93"/>
      <c r="P333" s="93"/>
      <c r="Q333" s="93"/>
      <c r="R333" s="93"/>
      <c r="S333" s="93"/>
      <c r="T333" s="93"/>
      <c r="U333" s="93"/>
      <c r="V333" s="93"/>
      <c r="W333" s="93"/>
      <c r="X333" s="93"/>
      <c r="Y333" s="93"/>
      <c r="Z333" s="93"/>
      <c r="AA333" s="93"/>
      <c r="AB333" s="93"/>
      <c r="AC333" s="93"/>
      <c r="AD333" s="93"/>
      <c r="AE333" s="93"/>
      <c r="AF333" s="93"/>
      <c r="AG333" s="93"/>
      <c r="AH333" s="93"/>
      <c r="AI333" s="93"/>
      <c r="AJ333" s="93"/>
      <c r="AK333" s="93"/>
      <c r="AL333" s="93"/>
      <c r="AM333" s="93"/>
      <c r="AN333" s="93"/>
      <c r="AO333" s="93"/>
      <c r="AP333" s="93"/>
      <c r="AQ333" s="93"/>
      <c r="AR333" s="93"/>
      <c r="AS333" s="93"/>
      <c r="AT333" s="93"/>
      <c r="AU333" s="93"/>
      <c r="AV333" s="93"/>
      <c r="AW333" s="93"/>
      <c r="AX333" s="93"/>
      <c r="AY333" s="93"/>
      <c r="AZ333" s="93"/>
      <c r="BA333" s="93"/>
      <c r="BB333" s="93"/>
      <c r="BC333" s="93"/>
      <c r="BD333" s="93"/>
      <c r="BE333" s="93"/>
      <c r="BF333" s="93"/>
      <c r="BG333" s="93"/>
      <c r="BH333" s="93"/>
      <c r="BI333" s="93"/>
      <c r="BJ333" s="93"/>
      <c r="BK333" s="93"/>
      <c r="BL333" s="173"/>
      <c r="BM333" s="173"/>
      <c r="BN333" s="173"/>
      <c r="BO333" s="173"/>
      <c r="BP333" s="173"/>
      <c r="BQ333" s="173"/>
      <c r="BR333" s="173"/>
      <c r="BS333" s="173"/>
      <c r="BT333" s="173"/>
      <c r="BU333" s="173"/>
      <c r="BV333" s="173"/>
      <c r="BW333" s="173"/>
      <c r="BX333" s="173"/>
      <c r="BY333" s="173"/>
      <c r="BZ333" s="173"/>
      <c r="CA333" s="173"/>
      <c r="CB333" s="173"/>
      <c r="CC333" s="173"/>
      <c r="CD333" s="173"/>
      <c r="CE333" s="173"/>
      <c r="CF333" s="173"/>
      <c r="CG333" s="173"/>
      <c r="CH333" s="173"/>
      <c r="CI333" s="173"/>
      <c r="CJ333" s="173"/>
      <c r="CK333" s="173"/>
      <c r="CL333" s="173"/>
      <c r="CM333" s="173"/>
      <c r="CN333" s="173"/>
      <c r="CO333" s="173"/>
      <c r="CP333" s="173"/>
      <c r="CQ333" s="173"/>
      <c r="CR333" s="173"/>
      <c r="CS333" s="173"/>
      <c r="CT333" s="173"/>
      <c r="CU333" s="173"/>
      <c r="CV333" s="173"/>
      <c r="CW333" s="173"/>
      <c r="CX333" s="173"/>
    </row>
    <row r="334" spans="2:103" ht="15.4">
      <c r="E334" s="4" t="s">
        <v>674</v>
      </c>
      <c r="G334" s="4" t="s">
        <v>320</v>
      </c>
      <c r="H334" s="4"/>
      <c r="I334" s="4"/>
      <c r="J334" s="4"/>
      <c r="L334" s="93" t="b">
        <f ca="1">ABS(L332)&gt;L328</f>
        <v>0</v>
      </c>
      <c r="M334" s="93" t="b">
        <f t="shared" ref="M334:BH334" ca="1" si="332">ABS(M332)&gt;M328</f>
        <v>0</v>
      </c>
      <c r="N334" s="93" t="b">
        <f t="shared" ca="1" si="332"/>
        <v>0</v>
      </c>
      <c r="O334" s="93" t="b">
        <f t="shared" ca="1" si="332"/>
        <v>0</v>
      </c>
      <c r="P334" s="93" t="b">
        <f t="shared" ca="1" si="332"/>
        <v>0</v>
      </c>
      <c r="Q334" s="93" t="e">
        <f t="shared" ca="1" si="332"/>
        <v>#DIV/0!</v>
      </c>
      <c r="R334" s="93" t="e">
        <f t="shared" ca="1" si="332"/>
        <v>#DIV/0!</v>
      </c>
      <c r="S334" s="93" t="e">
        <f t="shared" ca="1" si="332"/>
        <v>#DIV/0!</v>
      </c>
      <c r="T334" s="93" t="e">
        <f t="shared" ca="1" si="332"/>
        <v>#DIV/0!</v>
      </c>
      <c r="U334" s="93" t="e">
        <f t="shared" ca="1" si="332"/>
        <v>#DIV/0!</v>
      </c>
      <c r="V334" s="93" t="e">
        <f t="shared" ca="1" si="332"/>
        <v>#DIV/0!</v>
      </c>
      <c r="W334" s="93" t="e">
        <f t="shared" ca="1" si="332"/>
        <v>#DIV/0!</v>
      </c>
      <c r="X334" s="93" t="e">
        <f t="shared" ca="1" si="332"/>
        <v>#DIV/0!</v>
      </c>
      <c r="Y334" s="93" t="e">
        <f t="shared" ca="1" si="332"/>
        <v>#DIV/0!</v>
      </c>
      <c r="Z334" s="93" t="e">
        <f t="shared" ca="1" si="332"/>
        <v>#DIV/0!</v>
      </c>
      <c r="AA334" s="93" t="e">
        <f t="shared" ca="1" si="332"/>
        <v>#DIV/0!</v>
      </c>
      <c r="AB334" s="93" t="e">
        <f t="shared" ca="1" si="332"/>
        <v>#DIV/0!</v>
      </c>
      <c r="AC334" s="93" t="e">
        <f t="shared" ca="1" si="332"/>
        <v>#DIV/0!</v>
      </c>
      <c r="AD334" s="93" t="e">
        <f t="shared" ca="1" si="332"/>
        <v>#DIV/0!</v>
      </c>
      <c r="AE334" s="93" t="e">
        <f t="shared" ca="1" si="332"/>
        <v>#DIV/0!</v>
      </c>
      <c r="AF334" s="93" t="e">
        <f t="shared" ca="1" si="332"/>
        <v>#DIV/0!</v>
      </c>
      <c r="AG334" s="93" t="e">
        <f t="shared" ca="1" si="332"/>
        <v>#DIV/0!</v>
      </c>
      <c r="AH334" s="93" t="e">
        <f t="shared" ca="1" si="332"/>
        <v>#DIV/0!</v>
      </c>
      <c r="AI334" s="93" t="e">
        <f t="shared" ca="1" si="332"/>
        <v>#DIV/0!</v>
      </c>
      <c r="AJ334" s="93" t="e">
        <f t="shared" ca="1" si="332"/>
        <v>#DIV/0!</v>
      </c>
      <c r="AK334" s="93" t="e">
        <f t="shared" ca="1" si="332"/>
        <v>#DIV/0!</v>
      </c>
      <c r="AL334" s="93" t="e">
        <f t="shared" ca="1" si="332"/>
        <v>#DIV/0!</v>
      </c>
      <c r="AM334" s="93" t="e">
        <f t="shared" ca="1" si="332"/>
        <v>#DIV/0!</v>
      </c>
      <c r="AN334" s="93" t="e">
        <f t="shared" ca="1" si="332"/>
        <v>#DIV/0!</v>
      </c>
      <c r="AO334" s="93" t="e">
        <f t="shared" ca="1" si="332"/>
        <v>#DIV/0!</v>
      </c>
      <c r="AP334" s="93" t="e">
        <f t="shared" ca="1" si="332"/>
        <v>#DIV/0!</v>
      </c>
      <c r="AQ334" s="93" t="e">
        <f t="shared" ca="1" si="332"/>
        <v>#DIV/0!</v>
      </c>
      <c r="AR334" s="93" t="e">
        <f t="shared" ca="1" si="332"/>
        <v>#DIV/0!</v>
      </c>
      <c r="AS334" s="93" t="e">
        <f t="shared" ca="1" si="332"/>
        <v>#DIV/0!</v>
      </c>
      <c r="AT334" s="93" t="e">
        <f t="shared" ca="1" si="332"/>
        <v>#DIV/0!</v>
      </c>
      <c r="AU334" s="93" t="e">
        <f t="shared" ca="1" si="332"/>
        <v>#DIV/0!</v>
      </c>
      <c r="AV334" s="93" t="e">
        <f t="shared" ca="1" si="332"/>
        <v>#DIV/0!</v>
      </c>
      <c r="AW334" s="93" t="e">
        <f t="shared" ca="1" si="332"/>
        <v>#DIV/0!</v>
      </c>
      <c r="AX334" s="93" t="e">
        <f t="shared" ca="1" si="332"/>
        <v>#DIV/0!</v>
      </c>
      <c r="AY334" s="93" t="e">
        <f t="shared" ca="1" si="332"/>
        <v>#DIV/0!</v>
      </c>
      <c r="AZ334" s="93" t="e">
        <f t="shared" ca="1" si="332"/>
        <v>#DIV/0!</v>
      </c>
      <c r="BA334" s="93" t="e">
        <f t="shared" ca="1" si="332"/>
        <v>#DIV/0!</v>
      </c>
      <c r="BB334" s="93" t="e">
        <f t="shared" ca="1" si="332"/>
        <v>#DIV/0!</v>
      </c>
      <c r="BC334" s="93" t="e">
        <f t="shared" ca="1" si="332"/>
        <v>#DIV/0!</v>
      </c>
      <c r="BD334" s="93" t="e">
        <f t="shared" ca="1" si="332"/>
        <v>#DIV/0!</v>
      </c>
      <c r="BE334" s="93" t="e">
        <f t="shared" ca="1" si="332"/>
        <v>#DIV/0!</v>
      </c>
      <c r="BF334" s="93" t="e">
        <f t="shared" ca="1" si="332"/>
        <v>#DIV/0!</v>
      </c>
      <c r="BG334" s="93" t="e">
        <f t="shared" ca="1" si="332"/>
        <v>#DIV/0!</v>
      </c>
      <c r="BH334" s="93" t="e">
        <f t="shared" ca="1" si="332"/>
        <v>#DIV/0!</v>
      </c>
      <c r="BI334" s="93"/>
      <c r="BJ334" s="93"/>
      <c r="BK334" s="93"/>
      <c r="BL334" s="173"/>
      <c r="BM334" s="173"/>
      <c r="BN334" s="173"/>
      <c r="BO334" s="173"/>
      <c r="BP334" s="173"/>
      <c r="BQ334" s="173"/>
      <c r="BR334" s="173"/>
      <c r="BS334" s="173"/>
      <c r="BT334" s="173"/>
      <c r="BU334" s="173"/>
      <c r="BV334" s="173"/>
      <c r="BW334" s="173"/>
      <c r="BX334" s="173"/>
      <c r="BY334" s="173"/>
      <c r="BZ334" s="173"/>
      <c r="CA334" s="173"/>
      <c r="CB334" s="173"/>
      <c r="CC334" s="173"/>
      <c r="CD334" s="173"/>
      <c r="CE334" s="173"/>
      <c r="CF334" s="173"/>
      <c r="CG334" s="173"/>
      <c r="CH334" s="173"/>
      <c r="CI334" s="173"/>
      <c r="CJ334" s="173"/>
      <c r="CK334" s="173"/>
      <c r="CL334" s="173"/>
      <c r="CM334" s="173"/>
      <c r="CN334" s="173"/>
      <c r="CO334" s="173"/>
      <c r="CP334" s="173"/>
      <c r="CQ334" s="173"/>
      <c r="CR334" s="173"/>
      <c r="CS334" s="173"/>
      <c r="CT334" s="173"/>
      <c r="CU334" s="173"/>
      <c r="CV334" s="173"/>
      <c r="CW334" s="173"/>
      <c r="CX334" s="173"/>
    </row>
    <row r="335" spans="2:103" ht="15.4">
      <c r="H335" s="4"/>
      <c r="I335" s="4"/>
      <c r="J335" s="4"/>
      <c r="L335" s="93"/>
      <c r="M335" s="93"/>
      <c r="N335" s="93"/>
      <c r="O335" s="93"/>
      <c r="P335" s="93"/>
      <c r="Q335" s="93"/>
      <c r="R335" s="93"/>
      <c r="S335" s="93"/>
      <c r="T335" s="93"/>
      <c r="U335" s="93"/>
      <c r="V335" s="93"/>
      <c r="W335" s="93"/>
      <c r="X335" s="93"/>
      <c r="Y335" s="93"/>
      <c r="Z335" s="93"/>
      <c r="AA335" s="93"/>
      <c r="AB335" s="93"/>
      <c r="AC335" s="93"/>
      <c r="AD335" s="93"/>
      <c r="AE335" s="93"/>
      <c r="AF335" s="93"/>
      <c r="AG335" s="93"/>
      <c r="AH335" s="93"/>
      <c r="AI335" s="93"/>
      <c r="AJ335" s="93"/>
      <c r="AK335" s="93"/>
      <c r="AL335" s="93"/>
      <c r="AM335" s="93"/>
      <c r="AN335" s="93"/>
      <c r="AO335" s="93"/>
      <c r="AP335" s="93"/>
      <c r="AQ335" s="93"/>
      <c r="AR335" s="93"/>
      <c r="AS335" s="93"/>
      <c r="AT335" s="93"/>
      <c r="AU335" s="93"/>
      <c r="AV335" s="93"/>
      <c r="AW335" s="93"/>
      <c r="AX335" s="93"/>
      <c r="AY335" s="93"/>
      <c r="AZ335" s="93"/>
      <c r="BA335" s="93"/>
      <c r="BB335" s="93"/>
      <c r="BC335" s="93"/>
      <c r="BD335" s="93"/>
      <c r="BE335" s="93"/>
      <c r="BF335" s="93"/>
      <c r="BG335" s="93"/>
      <c r="BH335" s="93"/>
      <c r="BI335" s="93"/>
      <c r="BJ335" s="93"/>
      <c r="BK335" s="93"/>
      <c r="BL335" s="173"/>
      <c r="BM335" s="173"/>
      <c r="BN335" s="173"/>
      <c r="BO335" s="173"/>
      <c r="BP335" s="173"/>
      <c r="BQ335" s="173"/>
      <c r="BR335" s="173"/>
      <c r="BS335" s="173"/>
      <c r="BT335" s="173"/>
      <c r="BU335" s="173"/>
      <c r="BV335" s="173"/>
      <c r="BW335" s="173"/>
      <c r="BX335" s="173"/>
      <c r="BY335" s="173"/>
      <c r="BZ335" s="173"/>
      <c r="CA335" s="173"/>
      <c r="CB335" s="173"/>
      <c r="CC335" s="173"/>
      <c r="CD335" s="173"/>
      <c r="CE335" s="173"/>
      <c r="CF335" s="173"/>
      <c r="CG335" s="173"/>
      <c r="CH335" s="173"/>
      <c r="CI335" s="173"/>
      <c r="CJ335" s="173"/>
      <c r="CK335" s="173"/>
      <c r="CL335" s="173"/>
      <c r="CM335" s="173"/>
      <c r="CN335" s="173"/>
      <c r="CO335" s="173"/>
      <c r="CP335" s="173"/>
      <c r="CQ335" s="173"/>
      <c r="CR335" s="173"/>
      <c r="CS335" s="173"/>
      <c r="CT335" s="173"/>
      <c r="CU335" s="173"/>
      <c r="CV335" s="173"/>
      <c r="CW335" s="173"/>
      <c r="CX335" s="173"/>
    </row>
    <row r="336" spans="2:103" ht="15.4">
      <c r="E336" s="4" t="s">
        <v>675</v>
      </c>
      <c r="G336" s="4" t="s">
        <v>260</v>
      </c>
      <c r="H336" s="4"/>
      <c r="I336" s="4"/>
      <c r="J336" s="4"/>
      <c r="L336" s="93">
        <f>IF(L332 &gt; 0, -L328, IF(L332 &lt; 0, L328, 0))</f>
        <v>0</v>
      </c>
      <c r="M336" s="93">
        <f t="shared" ref="M336:BH336" si="333">IF(M332 &gt; 0, -M328, IF(M332 &lt; 0, M328, 0))</f>
        <v>0</v>
      </c>
      <c r="N336" s="93">
        <f t="shared" si="333"/>
        <v>0</v>
      </c>
      <c r="O336" s="93">
        <f t="shared" si="333"/>
        <v>0</v>
      </c>
      <c r="P336" s="93">
        <f t="shared" si="333"/>
        <v>0</v>
      </c>
      <c r="Q336" s="93">
        <f t="shared" si="333"/>
        <v>0</v>
      </c>
      <c r="R336" s="93">
        <f t="shared" si="333"/>
        <v>0</v>
      </c>
      <c r="S336" s="93">
        <f t="shared" si="333"/>
        <v>0</v>
      </c>
      <c r="T336" s="93">
        <f t="shared" si="333"/>
        <v>0</v>
      </c>
      <c r="U336" s="93">
        <f t="shared" si="333"/>
        <v>0</v>
      </c>
      <c r="V336" s="93">
        <f t="shared" si="333"/>
        <v>0</v>
      </c>
      <c r="W336" s="93">
        <f t="shared" si="333"/>
        <v>0</v>
      </c>
      <c r="X336" s="93">
        <f t="shared" si="333"/>
        <v>0</v>
      </c>
      <c r="Y336" s="93">
        <f t="shared" si="333"/>
        <v>0</v>
      </c>
      <c r="Z336" s="93">
        <f t="shared" si="333"/>
        <v>0</v>
      </c>
      <c r="AA336" s="93">
        <f t="shared" si="333"/>
        <v>0</v>
      </c>
      <c r="AB336" s="93">
        <f t="shared" si="333"/>
        <v>0</v>
      </c>
      <c r="AC336" s="93">
        <f t="shared" si="333"/>
        <v>0</v>
      </c>
      <c r="AD336" s="93">
        <f t="shared" si="333"/>
        <v>0</v>
      </c>
      <c r="AE336" s="93">
        <f t="shared" si="333"/>
        <v>0</v>
      </c>
      <c r="AF336" s="93">
        <f t="shared" si="333"/>
        <v>0</v>
      </c>
      <c r="AG336" s="93">
        <f t="shared" si="333"/>
        <v>0</v>
      </c>
      <c r="AH336" s="93">
        <f t="shared" si="333"/>
        <v>0</v>
      </c>
      <c r="AI336" s="93">
        <f t="shared" si="333"/>
        <v>0</v>
      </c>
      <c r="AJ336" s="93">
        <f t="shared" si="333"/>
        <v>0</v>
      </c>
      <c r="AK336" s="93">
        <f t="shared" si="333"/>
        <v>0</v>
      </c>
      <c r="AL336" s="93">
        <f t="shared" si="333"/>
        <v>0</v>
      </c>
      <c r="AM336" s="93">
        <f t="shared" si="333"/>
        <v>0</v>
      </c>
      <c r="AN336" s="93">
        <f t="shared" si="333"/>
        <v>0</v>
      </c>
      <c r="AO336" s="93">
        <f t="shared" si="333"/>
        <v>0</v>
      </c>
      <c r="AP336" s="93">
        <f t="shared" si="333"/>
        <v>0</v>
      </c>
      <c r="AQ336" s="93">
        <f t="shared" si="333"/>
        <v>0</v>
      </c>
      <c r="AR336" s="93">
        <f t="shared" si="333"/>
        <v>0</v>
      </c>
      <c r="AS336" s="93">
        <f t="shared" si="333"/>
        <v>0</v>
      </c>
      <c r="AT336" s="93">
        <f t="shared" si="333"/>
        <v>0</v>
      </c>
      <c r="AU336" s="93">
        <f t="shared" si="333"/>
        <v>0</v>
      </c>
      <c r="AV336" s="93">
        <f t="shared" si="333"/>
        <v>0</v>
      </c>
      <c r="AW336" s="93">
        <f t="shared" si="333"/>
        <v>0</v>
      </c>
      <c r="AX336" s="93">
        <f t="shared" si="333"/>
        <v>0</v>
      </c>
      <c r="AY336" s="93">
        <f t="shared" si="333"/>
        <v>0</v>
      </c>
      <c r="AZ336" s="93">
        <f t="shared" si="333"/>
        <v>0</v>
      </c>
      <c r="BA336" s="93">
        <f t="shared" si="333"/>
        <v>0</v>
      </c>
      <c r="BB336" s="93">
        <f t="shared" si="333"/>
        <v>0</v>
      </c>
      <c r="BC336" s="93">
        <f t="shared" si="333"/>
        <v>0</v>
      </c>
      <c r="BD336" s="93">
        <f t="shared" si="333"/>
        <v>0</v>
      </c>
      <c r="BE336" s="93">
        <f t="shared" si="333"/>
        <v>0</v>
      </c>
      <c r="BF336" s="93">
        <f t="shared" si="333"/>
        <v>0</v>
      </c>
      <c r="BG336" s="93">
        <f t="shared" si="333"/>
        <v>0</v>
      </c>
      <c r="BH336" s="93">
        <f t="shared" si="333"/>
        <v>0</v>
      </c>
      <c r="BI336" s="93"/>
      <c r="BJ336" s="93"/>
      <c r="BK336" s="93"/>
      <c r="BL336" s="173"/>
      <c r="BM336" s="173"/>
      <c r="BN336" s="173"/>
      <c r="BO336" s="173"/>
      <c r="BP336" s="173"/>
      <c r="BQ336" s="173"/>
      <c r="BR336" s="173"/>
      <c r="BS336" s="173"/>
      <c r="BT336" s="173"/>
      <c r="BU336" s="173"/>
      <c r="BV336" s="173"/>
      <c r="BW336" s="173"/>
      <c r="BX336" s="173"/>
      <c r="BY336" s="173"/>
      <c r="BZ336" s="173"/>
      <c r="CA336" s="173"/>
      <c r="CB336" s="173"/>
      <c r="CC336" s="173"/>
      <c r="CD336" s="173"/>
      <c r="CE336" s="173"/>
      <c r="CF336" s="173"/>
      <c r="CG336" s="173"/>
      <c r="CH336" s="173"/>
      <c r="CI336" s="173"/>
      <c r="CJ336" s="173"/>
      <c r="CK336" s="173"/>
      <c r="CL336" s="173"/>
      <c r="CM336" s="173"/>
      <c r="CN336" s="173"/>
      <c r="CO336" s="173"/>
      <c r="CP336" s="173"/>
      <c r="CQ336" s="173"/>
      <c r="CR336" s="173"/>
      <c r="CS336" s="173"/>
      <c r="CT336" s="173"/>
      <c r="CU336" s="173"/>
      <c r="CV336" s="173"/>
      <c r="CW336" s="173"/>
      <c r="CX336" s="173"/>
    </row>
    <row r="337" spans="2:103" ht="15.4">
      <c r="H337" s="4"/>
      <c r="I337" s="4"/>
      <c r="J337" s="4"/>
      <c r="L337" s="93"/>
      <c r="M337" s="93"/>
      <c r="N337" s="93"/>
      <c r="O337" s="93"/>
      <c r="P337" s="93"/>
      <c r="Q337" s="93"/>
      <c r="R337" s="93"/>
      <c r="S337" s="93"/>
      <c r="T337" s="93"/>
      <c r="U337" s="93"/>
      <c r="V337" s="93"/>
      <c r="W337" s="93"/>
      <c r="X337" s="93"/>
      <c r="Y337" s="93"/>
      <c r="Z337" s="93"/>
      <c r="AA337" s="93"/>
      <c r="AB337" s="93"/>
      <c r="AC337" s="93"/>
      <c r="AD337" s="93"/>
      <c r="AE337" s="93"/>
      <c r="AF337" s="93"/>
      <c r="AG337" s="93"/>
      <c r="AH337" s="93"/>
      <c r="AI337" s="93"/>
      <c r="AJ337" s="93"/>
      <c r="AK337" s="93"/>
      <c r="AL337" s="93"/>
      <c r="AM337" s="93"/>
      <c r="AN337" s="93"/>
      <c r="AO337" s="93"/>
      <c r="AP337" s="93"/>
      <c r="AQ337" s="93"/>
      <c r="AR337" s="93"/>
      <c r="AS337" s="93"/>
      <c r="AT337" s="93"/>
      <c r="AU337" s="93"/>
      <c r="AV337" s="93"/>
      <c r="AW337" s="93"/>
      <c r="AX337" s="93"/>
      <c r="AY337" s="93"/>
      <c r="AZ337" s="93"/>
      <c r="BA337" s="93"/>
      <c r="BB337" s="93"/>
      <c r="BC337" s="93"/>
      <c r="BD337" s="93"/>
      <c r="BE337" s="93"/>
      <c r="BF337" s="93"/>
      <c r="BG337" s="93"/>
      <c r="BH337" s="93"/>
      <c r="BI337" s="93"/>
      <c r="BJ337" s="93"/>
      <c r="BK337" s="93"/>
      <c r="BL337" s="173"/>
      <c r="BM337" s="173"/>
      <c r="BN337" s="173"/>
      <c r="BO337" s="173"/>
      <c r="BP337" s="173"/>
      <c r="BQ337" s="173"/>
      <c r="BR337" s="173"/>
      <c r="BS337" s="173"/>
      <c r="BT337" s="173"/>
      <c r="BU337" s="173"/>
      <c r="BV337" s="173"/>
      <c r="BW337" s="173"/>
      <c r="BX337" s="173"/>
      <c r="BY337" s="173"/>
      <c r="BZ337" s="173"/>
      <c r="CA337" s="173"/>
      <c r="CB337" s="173"/>
      <c r="CC337" s="173"/>
      <c r="CD337" s="173"/>
      <c r="CE337" s="173"/>
      <c r="CF337" s="173"/>
      <c r="CG337" s="173"/>
      <c r="CH337" s="173"/>
      <c r="CI337" s="173"/>
      <c r="CJ337" s="173"/>
      <c r="CK337" s="173"/>
      <c r="CL337" s="173"/>
      <c r="CM337" s="173"/>
      <c r="CN337" s="173"/>
      <c r="CO337" s="173"/>
      <c r="CP337" s="173"/>
      <c r="CQ337" s="173"/>
      <c r="CR337" s="173"/>
      <c r="CS337" s="173"/>
      <c r="CT337" s="173"/>
      <c r="CU337" s="173"/>
      <c r="CV337" s="173"/>
      <c r="CW337" s="173"/>
      <c r="CX337" s="173"/>
    </row>
    <row r="338" spans="2:103" ht="15.4">
      <c r="E338" s="4" t="s">
        <v>672</v>
      </c>
      <c r="G338" s="4" t="s">
        <v>260</v>
      </c>
      <c r="H338" s="4"/>
      <c r="I338" s="4"/>
      <c r="J338" s="4"/>
      <c r="L338" s="93">
        <f ca="1">SUM(L332,L336)*L334</f>
        <v>0</v>
      </c>
      <c r="M338" s="93">
        <f t="shared" ref="M338:BH338" ca="1" si="334">SUM(M332,M336)*M334</f>
        <v>0</v>
      </c>
      <c r="N338" s="93">
        <f t="shared" ca="1" si="334"/>
        <v>0</v>
      </c>
      <c r="O338" s="93">
        <f t="shared" ca="1" si="334"/>
        <v>0</v>
      </c>
      <c r="P338" s="93">
        <f t="shared" ca="1" si="334"/>
        <v>0</v>
      </c>
      <c r="Q338" s="93" t="e">
        <f t="shared" ca="1" si="334"/>
        <v>#DIV/0!</v>
      </c>
      <c r="R338" s="93" t="e">
        <f t="shared" ca="1" si="334"/>
        <v>#DIV/0!</v>
      </c>
      <c r="S338" s="93" t="e">
        <f t="shared" ca="1" si="334"/>
        <v>#DIV/0!</v>
      </c>
      <c r="T338" s="93" t="e">
        <f t="shared" ca="1" si="334"/>
        <v>#DIV/0!</v>
      </c>
      <c r="U338" s="93" t="e">
        <f t="shared" ca="1" si="334"/>
        <v>#DIV/0!</v>
      </c>
      <c r="V338" s="93" t="e">
        <f t="shared" ca="1" si="334"/>
        <v>#DIV/0!</v>
      </c>
      <c r="W338" s="93" t="e">
        <f t="shared" ca="1" si="334"/>
        <v>#DIV/0!</v>
      </c>
      <c r="X338" s="93" t="e">
        <f t="shared" ca="1" si="334"/>
        <v>#DIV/0!</v>
      </c>
      <c r="Y338" s="93" t="e">
        <f t="shared" ca="1" si="334"/>
        <v>#DIV/0!</v>
      </c>
      <c r="Z338" s="93" t="e">
        <f t="shared" ca="1" si="334"/>
        <v>#DIV/0!</v>
      </c>
      <c r="AA338" s="93" t="e">
        <f t="shared" ca="1" si="334"/>
        <v>#DIV/0!</v>
      </c>
      <c r="AB338" s="93" t="e">
        <f t="shared" ca="1" si="334"/>
        <v>#DIV/0!</v>
      </c>
      <c r="AC338" s="93" t="e">
        <f t="shared" ca="1" si="334"/>
        <v>#DIV/0!</v>
      </c>
      <c r="AD338" s="93" t="e">
        <f t="shared" ca="1" si="334"/>
        <v>#DIV/0!</v>
      </c>
      <c r="AE338" s="93" t="e">
        <f t="shared" ca="1" si="334"/>
        <v>#DIV/0!</v>
      </c>
      <c r="AF338" s="93" t="e">
        <f t="shared" ca="1" si="334"/>
        <v>#DIV/0!</v>
      </c>
      <c r="AG338" s="93" t="e">
        <f t="shared" ca="1" si="334"/>
        <v>#DIV/0!</v>
      </c>
      <c r="AH338" s="93" t="e">
        <f t="shared" ca="1" si="334"/>
        <v>#DIV/0!</v>
      </c>
      <c r="AI338" s="93" t="e">
        <f t="shared" ca="1" si="334"/>
        <v>#DIV/0!</v>
      </c>
      <c r="AJ338" s="93" t="e">
        <f t="shared" ca="1" si="334"/>
        <v>#DIV/0!</v>
      </c>
      <c r="AK338" s="93" t="e">
        <f t="shared" ca="1" si="334"/>
        <v>#DIV/0!</v>
      </c>
      <c r="AL338" s="93" t="e">
        <f t="shared" ca="1" si="334"/>
        <v>#DIV/0!</v>
      </c>
      <c r="AM338" s="93" t="e">
        <f t="shared" ca="1" si="334"/>
        <v>#DIV/0!</v>
      </c>
      <c r="AN338" s="93" t="e">
        <f t="shared" ca="1" si="334"/>
        <v>#DIV/0!</v>
      </c>
      <c r="AO338" s="93" t="e">
        <f t="shared" ca="1" si="334"/>
        <v>#DIV/0!</v>
      </c>
      <c r="AP338" s="93" t="e">
        <f t="shared" ca="1" si="334"/>
        <v>#DIV/0!</v>
      </c>
      <c r="AQ338" s="93" t="e">
        <f t="shared" ca="1" si="334"/>
        <v>#DIV/0!</v>
      </c>
      <c r="AR338" s="93" t="e">
        <f t="shared" ca="1" si="334"/>
        <v>#DIV/0!</v>
      </c>
      <c r="AS338" s="93" t="e">
        <f t="shared" ca="1" si="334"/>
        <v>#DIV/0!</v>
      </c>
      <c r="AT338" s="93" t="e">
        <f t="shared" ca="1" si="334"/>
        <v>#DIV/0!</v>
      </c>
      <c r="AU338" s="93" t="e">
        <f t="shared" ca="1" si="334"/>
        <v>#DIV/0!</v>
      </c>
      <c r="AV338" s="93" t="e">
        <f t="shared" ca="1" si="334"/>
        <v>#DIV/0!</v>
      </c>
      <c r="AW338" s="93" t="e">
        <f t="shared" ca="1" si="334"/>
        <v>#DIV/0!</v>
      </c>
      <c r="AX338" s="93" t="e">
        <f t="shared" ca="1" si="334"/>
        <v>#DIV/0!</v>
      </c>
      <c r="AY338" s="93" t="e">
        <f t="shared" ca="1" si="334"/>
        <v>#DIV/0!</v>
      </c>
      <c r="AZ338" s="93" t="e">
        <f t="shared" ca="1" si="334"/>
        <v>#DIV/0!</v>
      </c>
      <c r="BA338" s="93" t="e">
        <f t="shared" ca="1" si="334"/>
        <v>#DIV/0!</v>
      </c>
      <c r="BB338" s="93" t="e">
        <f t="shared" ca="1" si="334"/>
        <v>#DIV/0!</v>
      </c>
      <c r="BC338" s="93" t="e">
        <f t="shared" ca="1" si="334"/>
        <v>#DIV/0!</v>
      </c>
      <c r="BD338" s="93" t="e">
        <f t="shared" ca="1" si="334"/>
        <v>#DIV/0!</v>
      </c>
      <c r="BE338" s="93" t="e">
        <f t="shared" ca="1" si="334"/>
        <v>#DIV/0!</v>
      </c>
      <c r="BF338" s="93" t="e">
        <f t="shared" ca="1" si="334"/>
        <v>#DIV/0!</v>
      </c>
      <c r="BG338" s="93" t="e">
        <f t="shared" ca="1" si="334"/>
        <v>#DIV/0!</v>
      </c>
      <c r="BH338" s="93" t="e">
        <f t="shared" ca="1" si="334"/>
        <v>#DIV/0!</v>
      </c>
      <c r="BI338" s="93"/>
      <c r="BJ338" s="93"/>
      <c r="BK338" s="93"/>
      <c r="BL338" s="173"/>
      <c r="BM338" s="173"/>
      <c r="BN338" s="173"/>
      <c r="BO338" s="173"/>
      <c r="BP338" s="173"/>
      <c r="BQ338" s="173"/>
      <c r="BR338" s="173"/>
      <c r="BS338" s="173"/>
      <c r="BT338" s="173"/>
      <c r="BU338" s="173"/>
      <c r="BV338" s="173"/>
      <c r="BW338" s="173"/>
      <c r="BX338" s="173"/>
      <c r="BY338" s="173"/>
      <c r="BZ338" s="173"/>
      <c r="CA338" s="173"/>
      <c r="CB338" s="173"/>
      <c r="CC338" s="173"/>
      <c r="CD338" s="173"/>
      <c r="CE338" s="173"/>
      <c r="CF338" s="173"/>
      <c r="CG338" s="173"/>
      <c r="CH338" s="173"/>
      <c r="CI338" s="173"/>
      <c r="CJ338" s="173"/>
      <c r="CK338" s="173"/>
      <c r="CL338" s="173"/>
      <c r="CM338" s="173"/>
      <c r="CN338" s="173"/>
      <c r="CO338" s="173"/>
      <c r="CP338" s="173"/>
      <c r="CQ338" s="173"/>
      <c r="CR338" s="173"/>
      <c r="CS338" s="173"/>
      <c r="CT338" s="173"/>
      <c r="CU338" s="173"/>
      <c r="CV338" s="173"/>
      <c r="CW338" s="173"/>
      <c r="CX338" s="173"/>
    </row>
    <row r="339" spans="2:103" ht="15.4">
      <c r="H339" s="4"/>
      <c r="I339" s="4"/>
      <c r="J339" s="4"/>
      <c r="L339" s="93"/>
      <c r="M339" s="93"/>
      <c r="N339" s="93"/>
      <c r="O339" s="93"/>
      <c r="P339" s="93"/>
      <c r="Q339" s="93"/>
      <c r="R339" s="93"/>
      <c r="S339" s="93"/>
      <c r="T339" s="93"/>
      <c r="U339" s="93"/>
      <c r="V339" s="93"/>
      <c r="W339" s="93"/>
      <c r="X339" s="93"/>
      <c r="Y339" s="93"/>
      <c r="Z339" s="93"/>
      <c r="AA339" s="93"/>
      <c r="AB339" s="93"/>
      <c r="AC339" s="93"/>
      <c r="AD339" s="93"/>
      <c r="AE339" s="93"/>
      <c r="AF339" s="93"/>
      <c r="AG339" s="93"/>
      <c r="AH339" s="93"/>
      <c r="AI339" s="93"/>
      <c r="AJ339" s="93"/>
      <c r="AK339" s="93"/>
      <c r="AL339" s="93"/>
      <c r="AM339" s="93"/>
      <c r="AN339" s="93"/>
      <c r="AO339" s="93"/>
      <c r="AP339" s="93"/>
      <c r="AQ339" s="93"/>
      <c r="AR339" s="93"/>
      <c r="AS339" s="93"/>
      <c r="AT339" s="93"/>
      <c r="AU339" s="93"/>
      <c r="AV339" s="93"/>
      <c r="AW339" s="93"/>
      <c r="AX339" s="93"/>
      <c r="AY339" s="93"/>
      <c r="AZ339" s="93"/>
      <c r="BA339" s="93"/>
      <c r="BB339" s="93"/>
      <c r="BC339" s="93"/>
      <c r="BD339" s="93"/>
      <c r="BE339" s="93"/>
      <c r="BF339" s="93"/>
      <c r="BG339" s="93"/>
      <c r="BH339" s="93"/>
      <c r="BI339" s="93"/>
      <c r="BJ339" s="93"/>
      <c r="BK339" s="93"/>
      <c r="BL339" s="173"/>
      <c r="BM339" s="173"/>
      <c r="BN339" s="173"/>
      <c r="BO339" s="173"/>
      <c r="BP339" s="173"/>
      <c r="BQ339" s="173"/>
      <c r="BR339" s="173"/>
      <c r="BS339" s="173"/>
      <c r="BT339" s="173"/>
      <c r="BU339" s="173"/>
      <c r="BV339" s="173"/>
      <c r="BW339" s="173"/>
      <c r="BX339" s="173"/>
      <c r="BY339" s="173"/>
      <c r="BZ339" s="173"/>
      <c r="CA339" s="173"/>
      <c r="CB339" s="173"/>
      <c r="CC339" s="173"/>
      <c r="CD339" s="173"/>
      <c r="CE339" s="173"/>
      <c r="CF339" s="173"/>
      <c r="CG339" s="173"/>
      <c r="CH339" s="173"/>
      <c r="CI339" s="173"/>
      <c r="CJ339" s="173"/>
      <c r="CK339" s="173"/>
      <c r="CL339" s="173"/>
      <c r="CM339" s="173"/>
      <c r="CN339" s="173"/>
      <c r="CO339" s="173"/>
      <c r="CP339" s="173"/>
      <c r="CQ339" s="173"/>
      <c r="CR339" s="173"/>
      <c r="CS339" s="173"/>
      <c r="CT339" s="173"/>
      <c r="CU339" s="173"/>
      <c r="CV339" s="173"/>
      <c r="CW339" s="173"/>
      <c r="CX339" s="173"/>
    </row>
    <row r="340" spans="2:103" ht="15.4">
      <c r="B340" s="24"/>
      <c r="C340" s="73">
        <f>MAX($B$5:C338)+0.1</f>
        <v>9.2999999999999989</v>
      </c>
      <c r="D340" s="37" t="s">
        <v>676</v>
      </c>
      <c r="E340" s="37"/>
      <c r="F340" s="37"/>
      <c r="G340" s="37"/>
      <c r="H340" s="37"/>
      <c r="I340" s="37"/>
      <c r="J340" s="37"/>
      <c r="K340" s="37"/>
      <c r="L340" s="37"/>
      <c r="M340" s="37"/>
      <c r="N340" s="37"/>
      <c r="O340" s="37"/>
      <c r="P340" s="37"/>
      <c r="Q340" s="37"/>
      <c r="R340" s="37"/>
      <c r="S340" s="37"/>
      <c r="T340" s="37"/>
      <c r="U340" s="37"/>
      <c r="V340" s="37"/>
      <c r="W340" s="37"/>
      <c r="X340" s="37"/>
      <c r="Y340" s="37"/>
      <c r="Z340" s="37"/>
      <c r="AA340" s="37"/>
      <c r="AB340" s="37"/>
      <c r="AC340" s="37"/>
      <c r="AD340" s="37"/>
      <c r="AE340" s="37"/>
      <c r="AF340" s="37"/>
      <c r="AG340" s="37"/>
      <c r="AH340" s="37"/>
      <c r="AI340" s="37"/>
      <c r="AJ340" s="37"/>
      <c r="AK340" s="37"/>
      <c r="AL340" s="37"/>
      <c r="AM340" s="37"/>
      <c r="AN340" s="37"/>
      <c r="AO340" s="37"/>
      <c r="AP340" s="37"/>
      <c r="AQ340" s="37"/>
      <c r="AR340" s="37"/>
      <c r="AS340" s="37"/>
      <c r="AT340" s="37"/>
      <c r="AU340" s="37"/>
      <c r="AV340" s="37"/>
      <c r="AW340" s="37"/>
      <c r="AX340" s="37"/>
      <c r="AY340" s="37"/>
      <c r="AZ340" s="37"/>
      <c r="BA340" s="37"/>
      <c r="BB340" s="37"/>
      <c r="BC340" s="37"/>
      <c r="BD340" s="37"/>
      <c r="BE340" s="37"/>
      <c r="BF340" s="37"/>
      <c r="BG340" s="37"/>
      <c r="BH340" s="37"/>
      <c r="BI340" s="37"/>
      <c r="BJ340" s="37"/>
      <c r="BK340" s="37"/>
      <c r="BL340" s="24"/>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4"/>
      <c r="CN340" s="24"/>
      <c r="CO340" s="24"/>
      <c r="CP340" s="24"/>
      <c r="CQ340" s="24"/>
      <c r="CR340" s="24"/>
      <c r="CS340" s="24"/>
      <c r="CT340" s="24"/>
      <c r="CU340" s="24"/>
      <c r="CV340" s="24"/>
      <c r="CW340" s="24"/>
      <c r="CX340" s="24"/>
      <c r="CY340" s="25"/>
    </row>
    <row r="341" spans="2:103" ht="15.4">
      <c r="H341" s="4"/>
      <c r="I341" s="4"/>
      <c r="J341" s="4"/>
      <c r="L341" s="93"/>
      <c r="M341" s="93"/>
      <c r="N341" s="93"/>
      <c r="O341" s="93"/>
      <c r="P341" s="93"/>
      <c r="Q341" s="93"/>
      <c r="R341" s="93"/>
      <c r="S341" s="93"/>
      <c r="T341" s="93"/>
      <c r="U341" s="93"/>
      <c r="V341" s="93"/>
      <c r="W341" s="93"/>
      <c r="X341" s="93"/>
      <c r="Y341" s="93"/>
      <c r="Z341" s="93"/>
      <c r="AA341" s="93"/>
      <c r="AB341" s="93"/>
      <c r="AC341" s="93"/>
      <c r="AD341" s="93"/>
      <c r="AE341" s="93"/>
      <c r="AF341" s="93"/>
      <c r="AG341" s="93"/>
      <c r="AH341" s="93"/>
      <c r="AI341" s="93"/>
      <c r="AJ341" s="93"/>
      <c r="AK341" s="93"/>
      <c r="AL341" s="93"/>
      <c r="AM341" s="93"/>
      <c r="AN341" s="93"/>
      <c r="AO341" s="93"/>
      <c r="AP341" s="93"/>
      <c r="AQ341" s="93"/>
      <c r="AR341" s="93"/>
      <c r="AS341" s="93"/>
      <c r="AT341" s="93"/>
      <c r="AU341" s="93"/>
      <c r="AV341" s="93"/>
      <c r="AW341" s="93"/>
      <c r="AX341" s="93"/>
      <c r="AY341" s="93"/>
      <c r="AZ341" s="93"/>
      <c r="BA341" s="93"/>
      <c r="BB341" s="93"/>
      <c r="BC341" s="93"/>
      <c r="BD341" s="93"/>
      <c r="BE341" s="93"/>
      <c r="BF341" s="93"/>
      <c r="BG341" s="93"/>
      <c r="BH341" s="93"/>
      <c r="BI341" s="93"/>
      <c r="BJ341" s="93"/>
      <c r="BK341" s="93"/>
      <c r="BL341" s="173"/>
      <c r="BM341" s="173"/>
      <c r="BN341" s="173"/>
      <c r="BO341" s="173"/>
      <c r="BP341" s="173"/>
      <c r="BQ341" s="173"/>
      <c r="BR341" s="173"/>
      <c r="BS341" s="173"/>
      <c r="BT341" s="173"/>
      <c r="BU341" s="173"/>
      <c r="BV341" s="173"/>
      <c r="BW341" s="173"/>
      <c r="BX341" s="173"/>
      <c r="BY341" s="173"/>
      <c r="BZ341" s="173"/>
      <c r="CA341" s="173"/>
      <c r="CB341" s="173"/>
      <c r="CC341" s="173"/>
      <c r="CD341" s="173"/>
      <c r="CE341" s="173"/>
      <c r="CF341" s="173"/>
      <c r="CG341" s="173"/>
      <c r="CH341" s="173"/>
      <c r="CI341" s="173"/>
      <c r="CJ341" s="173"/>
      <c r="CK341" s="173"/>
      <c r="CL341" s="173"/>
      <c r="CM341" s="173"/>
      <c r="CN341" s="173"/>
      <c r="CO341" s="173"/>
      <c r="CP341" s="173"/>
      <c r="CQ341" s="173"/>
      <c r="CR341" s="173"/>
      <c r="CS341" s="173"/>
      <c r="CT341" s="173"/>
      <c r="CU341" s="173"/>
      <c r="CV341" s="173"/>
      <c r="CW341" s="173"/>
      <c r="CX341" s="173"/>
    </row>
    <row r="342" spans="2:103" ht="15.4">
      <c r="E342" s="4" t="s">
        <v>677</v>
      </c>
      <c r="G342" s="4" t="s">
        <v>260</v>
      </c>
      <c r="H342" s="4"/>
      <c r="I342" s="4"/>
      <c r="J342" s="4"/>
      <c r="L342" s="93">
        <f t="shared" ref="L342" ca="1" si="335">L338*((1 -L296)/L296)</f>
        <v>0</v>
      </c>
      <c r="M342" s="93">
        <f t="shared" ref="M342:BH342" ca="1" si="336">M338*((1 -M296)/M296)</f>
        <v>0</v>
      </c>
      <c r="N342" s="93">
        <f t="shared" ca="1" si="336"/>
        <v>0</v>
      </c>
      <c r="O342" s="93">
        <f t="shared" ca="1" si="336"/>
        <v>0</v>
      </c>
      <c r="P342" s="93">
        <f t="shared" ca="1" si="336"/>
        <v>0</v>
      </c>
      <c r="Q342" s="93" t="e">
        <f t="shared" ca="1" si="336"/>
        <v>#DIV/0!</v>
      </c>
      <c r="R342" s="93" t="e">
        <f t="shared" ca="1" si="336"/>
        <v>#DIV/0!</v>
      </c>
      <c r="S342" s="93" t="e">
        <f t="shared" ca="1" si="336"/>
        <v>#DIV/0!</v>
      </c>
      <c r="T342" s="93" t="e">
        <f t="shared" ca="1" si="336"/>
        <v>#DIV/0!</v>
      </c>
      <c r="U342" s="93" t="e">
        <f t="shared" ca="1" si="336"/>
        <v>#DIV/0!</v>
      </c>
      <c r="V342" s="93" t="e">
        <f t="shared" ca="1" si="336"/>
        <v>#DIV/0!</v>
      </c>
      <c r="W342" s="93" t="e">
        <f t="shared" ca="1" si="336"/>
        <v>#DIV/0!</v>
      </c>
      <c r="X342" s="93" t="e">
        <f t="shared" ca="1" si="336"/>
        <v>#DIV/0!</v>
      </c>
      <c r="Y342" s="93" t="e">
        <f t="shared" ca="1" si="336"/>
        <v>#DIV/0!</v>
      </c>
      <c r="Z342" s="93" t="e">
        <f t="shared" ca="1" si="336"/>
        <v>#DIV/0!</v>
      </c>
      <c r="AA342" s="93" t="e">
        <f t="shared" ca="1" si="336"/>
        <v>#DIV/0!</v>
      </c>
      <c r="AB342" s="93" t="e">
        <f t="shared" ca="1" si="336"/>
        <v>#DIV/0!</v>
      </c>
      <c r="AC342" s="93" t="e">
        <f t="shared" ca="1" si="336"/>
        <v>#DIV/0!</v>
      </c>
      <c r="AD342" s="93" t="e">
        <f t="shared" ca="1" si="336"/>
        <v>#DIV/0!</v>
      </c>
      <c r="AE342" s="93" t="e">
        <f t="shared" ca="1" si="336"/>
        <v>#DIV/0!</v>
      </c>
      <c r="AF342" s="93" t="e">
        <f t="shared" ca="1" si="336"/>
        <v>#DIV/0!</v>
      </c>
      <c r="AG342" s="93" t="e">
        <f t="shared" ca="1" si="336"/>
        <v>#DIV/0!</v>
      </c>
      <c r="AH342" s="93" t="e">
        <f t="shared" ca="1" si="336"/>
        <v>#DIV/0!</v>
      </c>
      <c r="AI342" s="93" t="e">
        <f t="shared" ca="1" si="336"/>
        <v>#DIV/0!</v>
      </c>
      <c r="AJ342" s="93" t="e">
        <f t="shared" ca="1" si="336"/>
        <v>#DIV/0!</v>
      </c>
      <c r="AK342" s="93" t="e">
        <f t="shared" ca="1" si="336"/>
        <v>#DIV/0!</v>
      </c>
      <c r="AL342" s="93" t="e">
        <f t="shared" ca="1" si="336"/>
        <v>#DIV/0!</v>
      </c>
      <c r="AM342" s="93" t="e">
        <f t="shared" ca="1" si="336"/>
        <v>#DIV/0!</v>
      </c>
      <c r="AN342" s="93" t="e">
        <f t="shared" ca="1" si="336"/>
        <v>#DIV/0!</v>
      </c>
      <c r="AO342" s="93" t="e">
        <f t="shared" ca="1" si="336"/>
        <v>#DIV/0!</v>
      </c>
      <c r="AP342" s="93" t="e">
        <f t="shared" ca="1" si="336"/>
        <v>#DIV/0!</v>
      </c>
      <c r="AQ342" s="93" t="e">
        <f t="shared" ca="1" si="336"/>
        <v>#DIV/0!</v>
      </c>
      <c r="AR342" s="93" t="e">
        <f t="shared" ca="1" si="336"/>
        <v>#DIV/0!</v>
      </c>
      <c r="AS342" s="93" t="e">
        <f t="shared" ca="1" si="336"/>
        <v>#DIV/0!</v>
      </c>
      <c r="AT342" s="93" t="e">
        <f t="shared" ca="1" si="336"/>
        <v>#DIV/0!</v>
      </c>
      <c r="AU342" s="93" t="e">
        <f t="shared" ca="1" si="336"/>
        <v>#DIV/0!</v>
      </c>
      <c r="AV342" s="93" t="e">
        <f t="shared" ca="1" si="336"/>
        <v>#DIV/0!</v>
      </c>
      <c r="AW342" s="93" t="e">
        <f t="shared" ca="1" si="336"/>
        <v>#DIV/0!</v>
      </c>
      <c r="AX342" s="93" t="e">
        <f t="shared" ca="1" si="336"/>
        <v>#DIV/0!</v>
      </c>
      <c r="AY342" s="93" t="e">
        <f t="shared" ca="1" si="336"/>
        <v>#DIV/0!</v>
      </c>
      <c r="AZ342" s="93" t="e">
        <f t="shared" ca="1" si="336"/>
        <v>#DIV/0!</v>
      </c>
      <c r="BA342" s="93" t="e">
        <f t="shared" ca="1" si="336"/>
        <v>#DIV/0!</v>
      </c>
      <c r="BB342" s="93" t="e">
        <f t="shared" ca="1" si="336"/>
        <v>#DIV/0!</v>
      </c>
      <c r="BC342" s="93" t="e">
        <f t="shared" ca="1" si="336"/>
        <v>#DIV/0!</v>
      </c>
      <c r="BD342" s="93" t="e">
        <f t="shared" ca="1" si="336"/>
        <v>#DIV/0!</v>
      </c>
      <c r="BE342" s="93" t="e">
        <f t="shared" ca="1" si="336"/>
        <v>#DIV/0!</v>
      </c>
      <c r="BF342" s="93" t="e">
        <f t="shared" ca="1" si="336"/>
        <v>#DIV/0!</v>
      </c>
      <c r="BG342" s="93" t="e">
        <f t="shared" ca="1" si="336"/>
        <v>#DIV/0!</v>
      </c>
      <c r="BH342" s="93" t="e">
        <f t="shared" ca="1" si="336"/>
        <v>#DIV/0!</v>
      </c>
      <c r="BI342" s="93"/>
      <c r="BJ342" s="93"/>
      <c r="BK342" s="93"/>
      <c r="BL342" s="173"/>
      <c r="BM342" s="173"/>
      <c r="BN342" s="173"/>
      <c r="BO342" s="173"/>
      <c r="BP342" s="173"/>
      <c r="BQ342" s="173"/>
      <c r="BR342" s="173"/>
      <c r="BS342" s="173"/>
      <c r="BT342" s="173"/>
      <c r="BU342" s="173"/>
      <c r="BV342" s="173"/>
      <c r="BW342" s="173"/>
      <c r="BX342" s="173"/>
      <c r="BY342" s="173"/>
      <c r="BZ342" s="173"/>
      <c r="CA342" s="173"/>
      <c r="CB342" s="173"/>
      <c r="CC342" s="173"/>
      <c r="CD342" s="173"/>
      <c r="CE342" s="173"/>
      <c r="CF342" s="173"/>
      <c r="CG342" s="173"/>
      <c r="CH342" s="173"/>
      <c r="CI342" s="173"/>
      <c r="CJ342" s="173"/>
      <c r="CK342" s="173"/>
      <c r="CL342" s="173"/>
      <c r="CM342" s="173"/>
      <c r="CN342" s="173"/>
      <c r="CO342" s="173"/>
      <c r="CP342" s="173"/>
      <c r="CQ342" s="173"/>
      <c r="CR342" s="173"/>
      <c r="CS342" s="173"/>
      <c r="CT342" s="173"/>
      <c r="CU342" s="173"/>
      <c r="CV342" s="173"/>
      <c r="CW342" s="173"/>
      <c r="CX342" s="173"/>
    </row>
    <row r="343" spans="2:103" ht="15.4">
      <c r="H343" s="4"/>
      <c r="I343" s="4"/>
      <c r="J343" s="4"/>
      <c r="L343" s="93"/>
      <c r="M343" s="93"/>
      <c r="N343" s="93"/>
      <c r="O343" s="93"/>
      <c r="P343" s="93"/>
      <c r="Q343" s="93"/>
      <c r="R343" s="93"/>
      <c r="S343" s="93"/>
      <c r="T343" s="93"/>
      <c r="U343" s="93"/>
      <c r="V343" s="93"/>
      <c r="W343" s="93"/>
      <c r="X343" s="93"/>
      <c r="Y343" s="93"/>
      <c r="Z343" s="93"/>
      <c r="AA343" s="93"/>
      <c r="AB343" s="93"/>
      <c r="AC343" s="93"/>
      <c r="AD343" s="93"/>
      <c r="AE343" s="93"/>
      <c r="AF343" s="93"/>
      <c r="AG343" s="93"/>
      <c r="AH343" s="93"/>
      <c r="AI343" s="93"/>
      <c r="AJ343" s="93"/>
      <c r="AK343" s="93"/>
      <c r="AL343" s="93"/>
      <c r="AM343" s="93"/>
      <c r="AN343" s="93"/>
      <c r="AO343" s="93"/>
      <c r="AP343" s="93"/>
      <c r="AQ343" s="93"/>
      <c r="AR343" s="93"/>
      <c r="AS343" s="93"/>
      <c r="AT343" s="93"/>
      <c r="AU343" s="93"/>
      <c r="AV343" s="93"/>
      <c r="AW343" s="93"/>
      <c r="AX343" s="93"/>
      <c r="AY343" s="93"/>
      <c r="AZ343" s="93"/>
      <c r="BA343" s="93"/>
      <c r="BB343" s="93"/>
      <c r="BC343" s="93"/>
      <c r="BD343" s="93"/>
      <c r="BE343" s="93"/>
      <c r="BF343" s="93"/>
      <c r="BG343" s="93"/>
      <c r="BH343" s="93"/>
      <c r="BI343" s="93"/>
      <c r="BJ343" s="93"/>
      <c r="BK343" s="93"/>
      <c r="BL343" s="173"/>
      <c r="BM343" s="173"/>
      <c r="BN343" s="173"/>
      <c r="BO343" s="173"/>
      <c r="BP343" s="173"/>
      <c r="BQ343" s="173"/>
      <c r="BR343" s="173"/>
      <c r="BS343" s="173"/>
      <c r="BT343" s="173"/>
      <c r="BU343" s="173"/>
      <c r="BV343" s="173"/>
      <c r="BW343" s="173"/>
      <c r="BX343" s="173"/>
      <c r="BY343" s="173"/>
      <c r="BZ343" s="173"/>
      <c r="CA343" s="173"/>
      <c r="CB343" s="173"/>
      <c r="CC343" s="173"/>
      <c r="CD343" s="173"/>
      <c r="CE343" s="173"/>
      <c r="CF343" s="173"/>
      <c r="CG343" s="173"/>
      <c r="CH343" s="173"/>
      <c r="CI343" s="173"/>
      <c r="CJ343" s="173"/>
      <c r="CK343" s="173"/>
      <c r="CL343" s="173"/>
      <c r="CM343" s="173"/>
      <c r="CN343" s="173"/>
      <c r="CO343" s="173"/>
      <c r="CP343" s="173"/>
      <c r="CQ343" s="173"/>
      <c r="CR343" s="173"/>
      <c r="CS343" s="173"/>
      <c r="CT343" s="173"/>
      <c r="CU343" s="173"/>
      <c r="CV343" s="173"/>
      <c r="CW343" s="173"/>
      <c r="CX343" s="173"/>
    </row>
    <row r="344" spans="2:103" ht="15.4">
      <c r="E344" s="4" t="s">
        <v>678</v>
      </c>
      <c r="G344" s="4" t="s">
        <v>260</v>
      </c>
      <c r="H344" s="4"/>
      <c r="I344" s="4"/>
      <c r="J344" s="4"/>
      <c r="L344" s="93">
        <f ca="1">MIN(L225+L243+L245,0)</f>
        <v>0</v>
      </c>
      <c r="M344" s="93">
        <f t="shared" ref="M344:BH344" ca="1" si="337">MIN(M225+M243+M245,0)</f>
        <v>0</v>
      </c>
      <c r="N344" s="93">
        <f t="shared" ca="1" si="337"/>
        <v>0</v>
      </c>
      <c r="O344" s="93">
        <f t="shared" ca="1" si="337"/>
        <v>0</v>
      </c>
      <c r="P344" s="93">
        <f t="shared" ca="1" si="337"/>
        <v>0</v>
      </c>
      <c r="Q344" s="93" t="e">
        <f t="shared" ca="1" si="337"/>
        <v>#DIV/0!</v>
      </c>
      <c r="R344" s="93" t="e">
        <f t="shared" ca="1" si="337"/>
        <v>#DIV/0!</v>
      </c>
      <c r="S344" s="93" t="e">
        <f t="shared" ca="1" si="337"/>
        <v>#DIV/0!</v>
      </c>
      <c r="T344" s="93" t="e">
        <f t="shared" ca="1" si="337"/>
        <v>#DIV/0!</v>
      </c>
      <c r="U344" s="93" t="e">
        <f t="shared" ca="1" si="337"/>
        <v>#DIV/0!</v>
      </c>
      <c r="V344" s="93" t="e">
        <f t="shared" ca="1" si="337"/>
        <v>#DIV/0!</v>
      </c>
      <c r="W344" s="93" t="e">
        <f t="shared" ca="1" si="337"/>
        <v>#DIV/0!</v>
      </c>
      <c r="X344" s="93" t="e">
        <f t="shared" ca="1" si="337"/>
        <v>#DIV/0!</v>
      </c>
      <c r="Y344" s="93" t="e">
        <f t="shared" ca="1" si="337"/>
        <v>#DIV/0!</v>
      </c>
      <c r="Z344" s="93" t="e">
        <f t="shared" ca="1" si="337"/>
        <v>#DIV/0!</v>
      </c>
      <c r="AA344" s="93" t="e">
        <f t="shared" ca="1" si="337"/>
        <v>#DIV/0!</v>
      </c>
      <c r="AB344" s="93" t="e">
        <f t="shared" ca="1" si="337"/>
        <v>#DIV/0!</v>
      </c>
      <c r="AC344" s="93" t="e">
        <f t="shared" ca="1" si="337"/>
        <v>#DIV/0!</v>
      </c>
      <c r="AD344" s="93" t="e">
        <f t="shared" ca="1" si="337"/>
        <v>#DIV/0!</v>
      </c>
      <c r="AE344" s="93" t="e">
        <f t="shared" ca="1" si="337"/>
        <v>#DIV/0!</v>
      </c>
      <c r="AF344" s="93" t="e">
        <f t="shared" ca="1" si="337"/>
        <v>#DIV/0!</v>
      </c>
      <c r="AG344" s="93" t="e">
        <f t="shared" ca="1" si="337"/>
        <v>#DIV/0!</v>
      </c>
      <c r="AH344" s="93" t="e">
        <f t="shared" ca="1" si="337"/>
        <v>#DIV/0!</v>
      </c>
      <c r="AI344" s="93" t="e">
        <f t="shared" ca="1" si="337"/>
        <v>#DIV/0!</v>
      </c>
      <c r="AJ344" s="93" t="e">
        <f t="shared" ca="1" si="337"/>
        <v>#DIV/0!</v>
      </c>
      <c r="AK344" s="93" t="e">
        <f t="shared" ca="1" si="337"/>
        <v>#DIV/0!</v>
      </c>
      <c r="AL344" s="93" t="e">
        <f t="shared" ca="1" si="337"/>
        <v>#DIV/0!</v>
      </c>
      <c r="AM344" s="93" t="e">
        <f t="shared" ca="1" si="337"/>
        <v>#DIV/0!</v>
      </c>
      <c r="AN344" s="93" t="e">
        <f t="shared" ca="1" si="337"/>
        <v>#DIV/0!</v>
      </c>
      <c r="AO344" s="93" t="e">
        <f t="shared" ca="1" si="337"/>
        <v>#DIV/0!</v>
      </c>
      <c r="AP344" s="93" t="e">
        <f t="shared" ca="1" si="337"/>
        <v>#DIV/0!</v>
      </c>
      <c r="AQ344" s="93" t="e">
        <f t="shared" ca="1" si="337"/>
        <v>#DIV/0!</v>
      </c>
      <c r="AR344" s="93" t="e">
        <f t="shared" ca="1" si="337"/>
        <v>#DIV/0!</v>
      </c>
      <c r="AS344" s="93" t="e">
        <f t="shared" ca="1" si="337"/>
        <v>#DIV/0!</v>
      </c>
      <c r="AT344" s="93" t="e">
        <f t="shared" ca="1" si="337"/>
        <v>#DIV/0!</v>
      </c>
      <c r="AU344" s="93" t="e">
        <f t="shared" ca="1" si="337"/>
        <v>#DIV/0!</v>
      </c>
      <c r="AV344" s="93" t="e">
        <f t="shared" ca="1" si="337"/>
        <v>#DIV/0!</v>
      </c>
      <c r="AW344" s="93" t="e">
        <f t="shared" ca="1" si="337"/>
        <v>#DIV/0!</v>
      </c>
      <c r="AX344" s="93" t="e">
        <f t="shared" ca="1" si="337"/>
        <v>#DIV/0!</v>
      </c>
      <c r="AY344" s="93" t="e">
        <f t="shared" ca="1" si="337"/>
        <v>#DIV/0!</v>
      </c>
      <c r="AZ344" s="93" t="e">
        <f t="shared" ca="1" si="337"/>
        <v>#DIV/0!</v>
      </c>
      <c r="BA344" s="93" t="e">
        <f t="shared" ca="1" si="337"/>
        <v>#DIV/0!</v>
      </c>
      <c r="BB344" s="93" t="e">
        <f t="shared" ca="1" si="337"/>
        <v>#DIV/0!</v>
      </c>
      <c r="BC344" s="93" t="e">
        <f t="shared" ca="1" si="337"/>
        <v>#DIV/0!</v>
      </c>
      <c r="BD344" s="93" t="e">
        <f t="shared" ca="1" si="337"/>
        <v>#DIV/0!</v>
      </c>
      <c r="BE344" s="93" t="e">
        <f t="shared" ca="1" si="337"/>
        <v>#DIV/0!</v>
      </c>
      <c r="BF344" s="93" t="e">
        <f t="shared" ca="1" si="337"/>
        <v>#DIV/0!</v>
      </c>
      <c r="BG344" s="93" t="e">
        <f t="shared" ca="1" si="337"/>
        <v>#DIV/0!</v>
      </c>
      <c r="BH344" s="93" t="e">
        <f t="shared" ca="1" si="337"/>
        <v>#DIV/0!</v>
      </c>
      <c r="BI344" s="93"/>
      <c r="BJ344" s="93"/>
      <c r="BK344" s="93"/>
      <c r="BL344" s="173"/>
      <c r="BM344" s="173"/>
      <c r="BN344" s="173"/>
      <c r="BO344" s="173"/>
      <c r="BP344" s="173"/>
      <c r="BQ344" s="173"/>
      <c r="BR344" s="173"/>
      <c r="BS344" s="173"/>
      <c r="BT344" s="173"/>
      <c r="BU344" s="173"/>
      <c r="BV344" s="173"/>
      <c r="BW344" s="173"/>
      <c r="BX344" s="173"/>
      <c r="BY344" s="173"/>
      <c r="BZ344" s="173"/>
      <c r="CA344" s="173"/>
      <c r="CB344" s="173"/>
      <c r="CC344" s="173"/>
      <c r="CD344" s="173"/>
      <c r="CE344" s="173"/>
      <c r="CF344" s="173"/>
      <c r="CG344" s="173"/>
      <c r="CH344" s="173"/>
      <c r="CI344" s="173"/>
      <c r="CJ344" s="173"/>
      <c r="CK344" s="173"/>
      <c r="CL344" s="173"/>
      <c r="CM344" s="173"/>
      <c r="CN344" s="173"/>
      <c r="CO344" s="173"/>
      <c r="CP344" s="173"/>
      <c r="CQ344" s="173"/>
      <c r="CR344" s="173"/>
      <c r="CS344" s="173"/>
      <c r="CT344" s="173"/>
      <c r="CU344" s="173"/>
      <c r="CV344" s="173"/>
      <c r="CW344" s="173"/>
      <c r="CX344" s="173"/>
    </row>
    <row r="345" spans="2:103" ht="15.4">
      <c r="H345" s="4"/>
      <c r="I345" s="4"/>
      <c r="J345" s="4"/>
      <c r="L345" s="93"/>
      <c r="M345" s="93"/>
      <c r="N345" s="93"/>
      <c r="O345" s="93"/>
      <c r="P345" s="93"/>
      <c r="Q345" s="93"/>
      <c r="R345" s="93"/>
      <c r="S345" s="93"/>
      <c r="T345" s="93"/>
      <c r="U345" s="93"/>
      <c r="V345" s="93"/>
      <c r="W345" s="93"/>
      <c r="X345" s="93"/>
      <c r="Y345" s="93"/>
      <c r="Z345" s="93"/>
      <c r="AA345" s="93"/>
      <c r="AB345" s="93"/>
      <c r="AC345" s="93"/>
      <c r="AD345" s="93"/>
      <c r="AE345" s="93"/>
      <c r="AF345" s="93"/>
      <c r="AG345" s="93"/>
      <c r="AH345" s="93"/>
      <c r="AI345" s="93"/>
      <c r="AJ345" s="93"/>
      <c r="AK345" s="93"/>
      <c r="AL345" s="93"/>
      <c r="AM345" s="93"/>
      <c r="AN345" s="93"/>
      <c r="AO345" s="93"/>
      <c r="AP345" s="93"/>
      <c r="AQ345" s="93"/>
      <c r="AR345" s="93"/>
      <c r="AS345" s="93"/>
      <c r="AT345" s="93"/>
      <c r="AU345" s="93"/>
      <c r="AV345" s="93"/>
      <c r="AW345" s="93"/>
      <c r="AX345" s="93"/>
      <c r="AY345" s="93"/>
      <c r="AZ345" s="93"/>
      <c r="BA345" s="93"/>
      <c r="BB345" s="93"/>
      <c r="BC345" s="93"/>
      <c r="BD345" s="93"/>
      <c r="BE345" s="93"/>
      <c r="BF345" s="93"/>
      <c r="BG345" s="93"/>
      <c r="BH345" s="93"/>
      <c r="BI345" s="93"/>
      <c r="BJ345" s="93"/>
      <c r="BK345" s="93"/>
      <c r="BL345" s="173"/>
      <c r="BM345" s="173"/>
      <c r="BN345" s="173"/>
      <c r="BO345" s="173"/>
      <c r="BP345" s="173"/>
      <c r="BQ345" s="173"/>
      <c r="BR345" s="173"/>
      <c r="BS345" s="173"/>
      <c r="BT345" s="173"/>
      <c r="BU345" s="173"/>
      <c r="BV345" s="173"/>
      <c r="BW345" s="173"/>
      <c r="BX345" s="173"/>
      <c r="BY345" s="173"/>
      <c r="BZ345" s="173"/>
      <c r="CA345" s="173"/>
      <c r="CB345" s="173"/>
      <c r="CC345" s="173"/>
      <c r="CD345" s="173"/>
      <c r="CE345" s="173"/>
      <c r="CF345" s="173"/>
      <c r="CG345" s="173"/>
      <c r="CH345" s="173"/>
      <c r="CI345" s="173"/>
      <c r="CJ345" s="173"/>
      <c r="CK345" s="173"/>
      <c r="CL345" s="173"/>
      <c r="CM345" s="173"/>
      <c r="CN345" s="173"/>
      <c r="CO345" s="173"/>
      <c r="CP345" s="173"/>
      <c r="CQ345" s="173"/>
      <c r="CR345" s="173"/>
      <c r="CS345" s="173"/>
      <c r="CT345" s="173"/>
      <c r="CU345" s="173"/>
      <c r="CV345" s="173"/>
      <c r="CW345" s="173"/>
      <c r="CX345" s="173"/>
    </row>
    <row r="346" spans="2:103" ht="15.4">
      <c r="E346" s="4" t="s">
        <v>679</v>
      </c>
      <c r="G346" s="4" t="s">
        <v>320</v>
      </c>
      <c r="H346" s="4"/>
      <c r="I346" s="4"/>
      <c r="J346" s="4"/>
      <c r="L346" s="93" t="b">
        <f ca="1">L344&lt;0</f>
        <v>0</v>
      </c>
      <c r="M346" s="93" t="b">
        <f t="shared" ref="M346:BH346" ca="1" si="338">M344&lt;0</f>
        <v>0</v>
      </c>
      <c r="N346" s="93" t="b">
        <f t="shared" ca="1" si="338"/>
        <v>0</v>
      </c>
      <c r="O346" s="93" t="b">
        <f t="shared" ca="1" si="338"/>
        <v>0</v>
      </c>
      <c r="P346" s="93" t="b">
        <f t="shared" ca="1" si="338"/>
        <v>0</v>
      </c>
      <c r="Q346" s="93" t="e">
        <f t="shared" ca="1" si="338"/>
        <v>#DIV/0!</v>
      </c>
      <c r="R346" s="93" t="e">
        <f t="shared" ca="1" si="338"/>
        <v>#DIV/0!</v>
      </c>
      <c r="S346" s="93" t="e">
        <f t="shared" ca="1" si="338"/>
        <v>#DIV/0!</v>
      </c>
      <c r="T346" s="93" t="e">
        <f t="shared" ca="1" si="338"/>
        <v>#DIV/0!</v>
      </c>
      <c r="U346" s="93" t="e">
        <f t="shared" ca="1" si="338"/>
        <v>#DIV/0!</v>
      </c>
      <c r="V346" s="93" t="e">
        <f t="shared" ca="1" si="338"/>
        <v>#DIV/0!</v>
      </c>
      <c r="W346" s="93" t="e">
        <f t="shared" ca="1" si="338"/>
        <v>#DIV/0!</v>
      </c>
      <c r="X346" s="93" t="e">
        <f t="shared" ca="1" si="338"/>
        <v>#DIV/0!</v>
      </c>
      <c r="Y346" s="93" t="e">
        <f t="shared" ca="1" si="338"/>
        <v>#DIV/0!</v>
      </c>
      <c r="Z346" s="93" t="e">
        <f t="shared" ca="1" si="338"/>
        <v>#DIV/0!</v>
      </c>
      <c r="AA346" s="93" t="e">
        <f t="shared" ca="1" si="338"/>
        <v>#DIV/0!</v>
      </c>
      <c r="AB346" s="93" t="e">
        <f t="shared" ca="1" si="338"/>
        <v>#DIV/0!</v>
      </c>
      <c r="AC346" s="93" t="e">
        <f t="shared" ca="1" si="338"/>
        <v>#DIV/0!</v>
      </c>
      <c r="AD346" s="93" t="e">
        <f t="shared" ca="1" si="338"/>
        <v>#DIV/0!</v>
      </c>
      <c r="AE346" s="93" t="e">
        <f t="shared" ca="1" si="338"/>
        <v>#DIV/0!</v>
      </c>
      <c r="AF346" s="93" t="e">
        <f t="shared" ca="1" si="338"/>
        <v>#DIV/0!</v>
      </c>
      <c r="AG346" s="93" t="e">
        <f t="shared" ca="1" si="338"/>
        <v>#DIV/0!</v>
      </c>
      <c r="AH346" s="93" t="e">
        <f t="shared" ca="1" si="338"/>
        <v>#DIV/0!</v>
      </c>
      <c r="AI346" s="93" t="e">
        <f t="shared" ca="1" si="338"/>
        <v>#DIV/0!</v>
      </c>
      <c r="AJ346" s="93" t="e">
        <f t="shared" ca="1" si="338"/>
        <v>#DIV/0!</v>
      </c>
      <c r="AK346" s="93" t="e">
        <f t="shared" ca="1" si="338"/>
        <v>#DIV/0!</v>
      </c>
      <c r="AL346" s="93" t="e">
        <f t="shared" ca="1" si="338"/>
        <v>#DIV/0!</v>
      </c>
      <c r="AM346" s="93" t="e">
        <f t="shared" ca="1" si="338"/>
        <v>#DIV/0!</v>
      </c>
      <c r="AN346" s="93" t="e">
        <f t="shared" ca="1" si="338"/>
        <v>#DIV/0!</v>
      </c>
      <c r="AO346" s="93" t="e">
        <f t="shared" ca="1" si="338"/>
        <v>#DIV/0!</v>
      </c>
      <c r="AP346" s="93" t="e">
        <f t="shared" ca="1" si="338"/>
        <v>#DIV/0!</v>
      </c>
      <c r="AQ346" s="93" t="e">
        <f t="shared" ca="1" si="338"/>
        <v>#DIV/0!</v>
      </c>
      <c r="AR346" s="93" t="e">
        <f t="shared" ca="1" si="338"/>
        <v>#DIV/0!</v>
      </c>
      <c r="AS346" s="93" t="e">
        <f t="shared" ca="1" si="338"/>
        <v>#DIV/0!</v>
      </c>
      <c r="AT346" s="93" t="e">
        <f t="shared" ca="1" si="338"/>
        <v>#DIV/0!</v>
      </c>
      <c r="AU346" s="93" t="e">
        <f t="shared" ca="1" si="338"/>
        <v>#DIV/0!</v>
      </c>
      <c r="AV346" s="93" t="e">
        <f t="shared" ca="1" si="338"/>
        <v>#DIV/0!</v>
      </c>
      <c r="AW346" s="93" t="e">
        <f t="shared" ca="1" si="338"/>
        <v>#DIV/0!</v>
      </c>
      <c r="AX346" s="93" t="e">
        <f t="shared" ca="1" si="338"/>
        <v>#DIV/0!</v>
      </c>
      <c r="AY346" s="93" t="e">
        <f t="shared" ca="1" si="338"/>
        <v>#DIV/0!</v>
      </c>
      <c r="AZ346" s="93" t="e">
        <f t="shared" ca="1" si="338"/>
        <v>#DIV/0!</v>
      </c>
      <c r="BA346" s="93" t="e">
        <f t="shared" ca="1" si="338"/>
        <v>#DIV/0!</v>
      </c>
      <c r="BB346" s="93" t="e">
        <f t="shared" ca="1" si="338"/>
        <v>#DIV/0!</v>
      </c>
      <c r="BC346" s="93" t="e">
        <f t="shared" ca="1" si="338"/>
        <v>#DIV/0!</v>
      </c>
      <c r="BD346" s="93" t="e">
        <f t="shared" ca="1" si="338"/>
        <v>#DIV/0!</v>
      </c>
      <c r="BE346" s="93" t="e">
        <f t="shared" ca="1" si="338"/>
        <v>#DIV/0!</v>
      </c>
      <c r="BF346" s="93" t="e">
        <f t="shared" ca="1" si="338"/>
        <v>#DIV/0!</v>
      </c>
      <c r="BG346" s="93" t="e">
        <f t="shared" ca="1" si="338"/>
        <v>#DIV/0!</v>
      </c>
      <c r="BH346" s="93" t="e">
        <f t="shared" ca="1" si="338"/>
        <v>#DIV/0!</v>
      </c>
      <c r="BI346" s="93"/>
      <c r="BJ346" s="93"/>
      <c r="BK346" s="93"/>
      <c r="BL346" s="173"/>
      <c r="BM346" s="173"/>
      <c r="BN346" s="173"/>
      <c r="BO346" s="173"/>
      <c r="BP346" s="173"/>
      <c r="BQ346" s="173"/>
      <c r="BR346" s="173"/>
      <c r="BS346" s="173"/>
      <c r="BT346" s="173"/>
      <c r="BU346" s="173"/>
      <c r="BV346" s="173"/>
      <c r="BW346" s="173"/>
      <c r="BX346" s="173"/>
      <c r="BY346" s="173"/>
      <c r="BZ346" s="173"/>
      <c r="CA346" s="173"/>
      <c r="CB346" s="173"/>
      <c r="CC346" s="173"/>
      <c r="CD346" s="173"/>
      <c r="CE346" s="173"/>
      <c r="CF346" s="173"/>
      <c r="CG346" s="173"/>
      <c r="CH346" s="173"/>
      <c r="CI346" s="173"/>
      <c r="CJ346" s="173"/>
      <c r="CK346" s="173"/>
      <c r="CL346" s="173"/>
      <c r="CM346" s="173"/>
      <c r="CN346" s="173"/>
      <c r="CO346" s="173"/>
      <c r="CP346" s="173"/>
      <c r="CQ346" s="173"/>
      <c r="CR346" s="173"/>
      <c r="CS346" s="173"/>
      <c r="CT346" s="173"/>
      <c r="CU346" s="173"/>
      <c r="CV346" s="173"/>
      <c r="CW346" s="173"/>
      <c r="CX346" s="173"/>
    </row>
    <row r="347" spans="2:103" ht="15.4">
      <c r="E347" s="4" t="s">
        <v>680</v>
      </c>
      <c r="G347" s="4" t="s">
        <v>320</v>
      </c>
      <c r="H347" s="4"/>
      <c r="I347" s="4"/>
      <c r="J347" s="4"/>
      <c r="L347" s="93" t="b">
        <f ca="1">AND(L342+L344&gt;0,L346)</f>
        <v>0</v>
      </c>
      <c r="M347" s="93" t="b">
        <f t="shared" ref="M347:BH347" ca="1" si="339">AND(M342+M344&gt;0,M346)</f>
        <v>0</v>
      </c>
      <c r="N347" s="93" t="b">
        <f t="shared" ca="1" si="339"/>
        <v>0</v>
      </c>
      <c r="O347" s="93" t="b">
        <f t="shared" ca="1" si="339"/>
        <v>0</v>
      </c>
      <c r="P347" s="93" t="b">
        <f t="shared" ca="1" si="339"/>
        <v>0</v>
      </c>
      <c r="Q347" s="93" t="e">
        <f t="shared" ca="1" si="339"/>
        <v>#DIV/0!</v>
      </c>
      <c r="R347" s="93" t="e">
        <f t="shared" ca="1" si="339"/>
        <v>#DIV/0!</v>
      </c>
      <c r="S347" s="93" t="e">
        <f t="shared" ca="1" si="339"/>
        <v>#DIV/0!</v>
      </c>
      <c r="T347" s="93" t="e">
        <f t="shared" ca="1" si="339"/>
        <v>#DIV/0!</v>
      </c>
      <c r="U347" s="93" t="e">
        <f t="shared" ca="1" si="339"/>
        <v>#DIV/0!</v>
      </c>
      <c r="V347" s="93" t="e">
        <f t="shared" ca="1" si="339"/>
        <v>#DIV/0!</v>
      </c>
      <c r="W347" s="93" t="e">
        <f t="shared" ca="1" si="339"/>
        <v>#DIV/0!</v>
      </c>
      <c r="X347" s="93" t="e">
        <f t="shared" ca="1" si="339"/>
        <v>#DIV/0!</v>
      </c>
      <c r="Y347" s="93" t="e">
        <f t="shared" ca="1" si="339"/>
        <v>#DIV/0!</v>
      </c>
      <c r="Z347" s="93" t="e">
        <f t="shared" ca="1" si="339"/>
        <v>#DIV/0!</v>
      </c>
      <c r="AA347" s="93" t="e">
        <f t="shared" ca="1" si="339"/>
        <v>#DIV/0!</v>
      </c>
      <c r="AB347" s="93" t="e">
        <f t="shared" ca="1" si="339"/>
        <v>#DIV/0!</v>
      </c>
      <c r="AC347" s="93" t="e">
        <f t="shared" ca="1" si="339"/>
        <v>#DIV/0!</v>
      </c>
      <c r="AD347" s="93" t="e">
        <f t="shared" ca="1" si="339"/>
        <v>#DIV/0!</v>
      </c>
      <c r="AE347" s="93" t="e">
        <f t="shared" ca="1" si="339"/>
        <v>#DIV/0!</v>
      </c>
      <c r="AF347" s="93" t="e">
        <f t="shared" ca="1" si="339"/>
        <v>#DIV/0!</v>
      </c>
      <c r="AG347" s="93" t="e">
        <f t="shared" ca="1" si="339"/>
        <v>#DIV/0!</v>
      </c>
      <c r="AH347" s="93" t="e">
        <f t="shared" ca="1" si="339"/>
        <v>#DIV/0!</v>
      </c>
      <c r="AI347" s="93" t="e">
        <f t="shared" ca="1" si="339"/>
        <v>#DIV/0!</v>
      </c>
      <c r="AJ347" s="93" t="e">
        <f t="shared" ca="1" si="339"/>
        <v>#DIV/0!</v>
      </c>
      <c r="AK347" s="93" t="e">
        <f t="shared" ca="1" si="339"/>
        <v>#DIV/0!</v>
      </c>
      <c r="AL347" s="93" t="e">
        <f t="shared" ca="1" si="339"/>
        <v>#DIV/0!</v>
      </c>
      <c r="AM347" s="93" t="e">
        <f t="shared" ca="1" si="339"/>
        <v>#DIV/0!</v>
      </c>
      <c r="AN347" s="93" t="e">
        <f t="shared" ca="1" si="339"/>
        <v>#DIV/0!</v>
      </c>
      <c r="AO347" s="93" t="e">
        <f t="shared" ca="1" si="339"/>
        <v>#DIV/0!</v>
      </c>
      <c r="AP347" s="93" t="e">
        <f t="shared" ca="1" si="339"/>
        <v>#DIV/0!</v>
      </c>
      <c r="AQ347" s="93" t="e">
        <f t="shared" ca="1" si="339"/>
        <v>#DIV/0!</v>
      </c>
      <c r="AR347" s="93" t="e">
        <f t="shared" ca="1" si="339"/>
        <v>#DIV/0!</v>
      </c>
      <c r="AS347" s="93" t="e">
        <f t="shared" ca="1" si="339"/>
        <v>#DIV/0!</v>
      </c>
      <c r="AT347" s="93" t="e">
        <f t="shared" ca="1" si="339"/>
        <v>#DIV/0!</v>
      </c>
      <c r="AU347" s="93" t="e">
        <f t="shared" ca="1" si="339"/>
        <v>#DIV/0!</v>
      </c>
      <c r="AV347" s="93" t="e">
        <f t="shared" ca="1" si="339"/>
        <v>#DIV/0!</v>
      </c>
      <c r="AW347" s="93" t="e">
        <f t="shared" ca="1" si="339"/>
        <v>#DIV/0!</v>
      </c>
      <c r="AX347" s="93" t="e">
        <f t="shared" ca="1" si="339"/>
        <v>#DIV/0!</v>
      </c>
      <c r="AY347" s="93" t="e">
        <f t="shared" ca="1" si="339"/>
        <v>#DIV/0!</v>
      </c>
      <c r="AZ347" s="93" t="e">
        <f t="shared" ca="1" si="339"/>
        <v>#DIV/0!</v>
      </c>
      <c r="BA347" s="93" t="e">
        <f t="shared" ca="1" si="339"/>
        <v>#DIV/0!</v>
      </c>
      <c r="BB347" s="93" t="e">
        <f t="shared" ca="1" si="339"/>
        <v>#DIV/0!</v>
      </c>
      <c r="BC347" s="93" t="e">
        <f t="shared" ca="1" si="339"/>
        <v>#DIV/0!</v>
      </c>
      <c r="BD347" s="93" t="e">
        <f t="shared" ca="1" si="339"/>
        <v>#DIV/0!</v>
      </c>
      <c r="BE347" s="93" t="e">
        <f t="shared" ca="1" si="339"/>
        <v>#DIV/0!</v>
      </c>
      <c r="BF347" s="93" t="e">
        <f t="shared" ca="1" si="339"/>
        <v>#DIV/0!</v>
      </c>
      <c r="BG347" s="93" t="e">
        <f t="shared" ca="1" si="339"/>
        <v>#DIV/0!</v>
      </c>
      <c r="BH347" s="93" t="e">
        <f t="shared" ca="1" si="339"/>
        <v>#DIV/0!</v>
      </c>
      <c r="BI347" s="93"/>
      <c r="BJ347" s="93"/>
      <c r="BK347" s="93"/>
      <c r="BL347" s="173"/>
      <c r="BM347" s="173"/>
      <c r="BN347" s="173"/>
      <c r="BO347" s="173"/>
      <c r="BP347" s="173"/>
      <c r="BQ347" s="173"/>
      <c r="BR347" s="173"/>
      <c r="BS347" s="173"/>
      <c r="BT347" s="173"/>
      <c r="BU347" s="173"/>
      <c r="BV347" s="173"/>
      <c r="BW347" s="173"/>
      <c r="BX347" s="173"/>
      <c r="BY347" s="173"/>
      <c r="BZ347" s="173"/>
      <c r="CA347" s="173"/>
      <c r="CB347" s="173"/>
      <c r="CC347" s="173"/>
      <c r="CD347" s="173"/>
      <c r="CE347" s="173"/>
      <c r="CF347" s="173"/>
      <c r="CG347" s="173"/>
      <c r="CH347" s="173"/>
      <c r="CI347" s="173"/>
      <c r="CJ347" s="173"/>
      <c r="CK347" s="173"/>
      <c r="CL347" s="173"/>
      <c r="CM347" s="173"/>
      <c r="CN347" s="173"/>
      <c r="CO347" s="173"/>
      <c r="CP347" s="173"/>
      <c r="CQ347" s="173"/>
      <c r="CR347" s="173"/>
      <c r="CS347" s="173"/>
      <c r="CT347" s="173"/>
      <c r="CU347" s="173"/>
      <c r="CV347" s="173"/>
      <c r="CW347" s="173"/>
      <c r="CX347" s="173"/>
    </row>
    <row r="348" spans="2:103" ht="15.4">
      <c r="H348" s="4"/>
      <c r="I348" s="4"/>
      <c r="J348" s="4"/>
      <c r="L348" s="93"/>
      <c r="M348" s="93"/>
      <c r="N348" s="93"/>
      <c r="O348" s="93"/>
      <c r="P348" s="93"/>
      <c r="Q348" s="93"/>
      <c r="R348" s="93"/>
      <c r="S348" s="93"/>
      <c r="T348" s="93"/>
      <c r="U348" s="93"/>
      <c r="V348" s="93"/>
      <c r="W348" s="93"/>
      <c r="X348" s="93"/>
      <c r="Y348" s="93"/>
      <c r="Z348" s="93"/>
      <c r="AA348" s="93"/>
      <c r="AB348" s="93"/>
      <c r="AC348" s="93"/>
      <c r="AD348" s="93"/>
      <c r="AE348" s="93"/>
      <c r="AF348" s="93"/>
      <c r="AG348" s="93"/>
      <c r="AH348" s="93"/>
      <c r="AI348" s="93"/>
      <c r="AJ348" s="93"/>
      <c r="AK348" s="93"/>
      <c r="AL348" s="93"/>
      <c r="AM348" s="93"/>
      <c r="AN348" s="93"/>
      <c r="AO348" s="93"/>
      <c r="AP348" s="93"/>
      <c r="AQ348" s="93"/>
      <c r="AR348" s="93"/>
      <c r="AS348" s="93"/>
      <c r="AT348" s="93"/>
      <c r="AU348" s="93"/>
      <c r="AV348" s="93"/>
      <c r="AW348" s="93"/>
      <c r="AX348" s="93"/>
      <c r="AY348" s="93"/>
      <c r="AZ348" s="93"/>
      <c r="BA348" s="93"/>
      <c r="BB348" s="93"/>
      <c r="BC348" s="93"/>
      <c r="BD348" s="93"/>
      <c r="BE348" s="93"/>
      <c r="BF348" s="93"/>
      <c r="BG348" s="93"/>
      <c r="BH348" s="93"/>
      <c r="BI348" s="93"/>
      <c r="BJ348" s="93"/>
      <c r="BK348" s="93"/>
      <c r="BL348" s="173"/>
      <c r="BM348" s="173"/>
      <c r="BN348" s="173"/>
      <c r="BO348" s="173"/>
      <c r="BP348" s="173"/>
      <c r="BQ348" s="173"/>
      <c r="BR348" s="173"/>
      <c r="BS348" s="173"/>
      <c r="BT348" s="173"/>
      <c r="BU348" s="173"/>
      <c r="BV348" s="173"/>
      <c r="BW348" s="173"/>
      <c r="BX348" s="173"/>
      <c r="BY348" s="173"/>
      <c r="BZ348" s="173"/>
      <c r="CA348" s="173"/>
      <c r="CB348" s="173"/>
      <c r="CC348" s="173"/>
      <c r="CD348" s="173"/>
      <c r="CE348" s="173"/>
      <c r="CF348" s="173"/>
      <c r="CG348" s="173"/>
      <c r="CH348" s="173"/>
      <c r="CI348" s="173"/>
      <c r="CJ348" s="173"/>
      <c r="CK348" s="173"/>
      <c r="CL348" s="173"/>
      <c r="CM348" s="173"/>
      <c r="CN348" s="173"/>
      <c r="CO348" s="173"/>
      <c r="CP348" s="173"/>
      <c r="CQ348" s="173"/>
      <c r="CR348" s="173"/>
      <c r="CS348" s="173"/>
      <c r="CT348" s="173"/>
      <c r="CU348" s="173"/>
      <c r="CV348" s="173"/>
      <c r="CW348" s="173"/>
      <c r="CX348" s="173"/>
    </row>
    <row r="349" spans="2:103" ht="15.4">
      <c r="E349" s="4" t="s">
        <v>681</v>
      </c>
      <c r="G349" s="4" t="s">
        <v>260</v>
      </c>
      <c r="H349" s="4"/>
      <c r="I349" s="4"/>
      <c r="J349" s="4"/>
      <c r="L349" s="93">
        <f ca="1">IF(L342&lt;0,L342,IF(L347,-L344,L342)*L346)</f>
        <v>0</v>
      </c>
      <c r="M349" s="93">
        <f t="shared" ref="M349:BH349" ca="1" si="340">IF(M342&lt;0,M342,IF(M347,-M344,M342)*M346)</f>
        <v>0</v>
      </c>
      <c r="N349" s="93">
        <f t="shared" ca="1" si="340"/>
        <v>0</v>
      </c>
      <c r="O349" s="93">
        <f t="shared" ca="1" si="340"/>
        <v>0</v>
      </c>
      <c r="P349" s="93">
        <f t="shared" ca="1" si="340"/>
        <v>0</v>
      </c>
      <c r="Q349" s="93" t="e">
        <f t="shared" ca="1" si="340"/>
        <v>#DIV/0!</v>
      </c>
      <c r="R349" s="93" t="e">
        <f t="shared" ca="1" si="340"/>
        <v>#DIV/0!</v>
      </c>
      <c r="S349" s="93" t="e">
        <f t="shared" ca="1" si="340"/>
        <v>#DIV/0!</v>
      </c>
      <c r="T349" s="93" t="e">
        <f t="shared" ca="1" si="340"/>
        <v>#DIV/0!</v>
      </c>
      <c r="U349" s="93" t="e">
        <f t="shared" ca="1" si="340"/>
        <v>#DIV/0!</v>
      </c>
      <c r="V349" s="93" t="e">
        <f t="shared" ca="1" si="340"/>
        <v>#DIV/0!</v>
      </c>
      <c r="W349" s="93" t="e">
        <f t="shared" ca="1" si="340"/>
        <v>#DIV/0!</v>
      </c>
      <c r="X349" s="93" t="e">
        <f t="shared" ca="1" si="340"/>
        <v>#DIV/0!</v>
      </c>
      <c r="Y349" s="93" t="e">
        <f t="shared" ca="1" si="340"/>
        <v>#DIV/0!</v>
      </c>
      <c r="Z349" s="93" t="e">
        <f t="shared" ca="1" si="340"/>
        <v>#DIV/0!</v>
      </c>
      <c r="AA349" s="93" t="e">
        <f t="shared" ca="1" si="340"/>
        <v>#DIV/0!</v>
      </c>
      <c r="AB349" s="93" t="e">
        <f t="shared" ca="1" si="340"/>
        <v>#DIV/0!</v>
      </c>
      <c r="AC349" s="93" t="e">
        <f t="shared" ca="1" si="340"/>
        <v>#DIV/0!</v>
      </c>
      <c r="AD349" s="93" t="e">
        <f t="shared" ca="1" si="340"/>
        <v>#DIV/0!</v>
      </c>
      <c r="AE349" s="93" t="e">
        <f t="shared" ca="1" si="340"/>
        <v>#DIV/0!</v>
      </c>
      <c r="AF349" s="93" t="e">
        <f t="shared" ca="1" si="340"/>
        <v>#DIV/0!</v>
      </c>
      <c r="AG349" s="93" t="e">
        <f t="shared" ca="1" si="340"/>
        <v>#DIV/0!</v>
      </c>
      <c r="AH349" s="93" t="e">
        <f t="shared" ca="1" si="340"/>
        <v>#DIV/0!</v>
      </c>
      <c r="AI349" s="93" t="e">
        <f t="shared" ca="1" si="340"/>
        <v>#DIV/0!</v>
      </c>
      <c r="AJ349" s="93" t="e">
        <f t="shared" ca="1" si="340"/>
        <v>#DIV/0!</v>
      </c>
      <c r="AK349" s="93" t="e">
        <f t="shared" ca="1" si="340"/>
        <v>#DIV/0!</v>
      </c>
      <c r="AL349" s="93" t="e">
        <f t="shared" ca="1" si="340"/>
        <v>#DIV/0!</v>
      </c>
      <c r="AM349" s="93" t="e">
        <f t="shared" ca="1" si="340"/>
        <v>#DIV/0!</v>
      </c>
      <c r="AN349" s="93" t="e">
        <f t="shared" ca="1" si="340"/>
        <v>#DIV/0!</v>
      </c>
      <c r="AO349" s="93" t="e">
        <f t="shared" ca="1" si="340"/>
        <v>#DIV/0!</v>
      </c>
      <c r="AP349" s="93" t="e">
        <f t="shared" ca="1" si="340"/>
        <v>#DIV/0!</v>
      </c>
      <c r="AQ349" s="93" t="e">
        <f t="shared" ca="1" si="340"/>
        <v>#DIV/0!</v>
      </c>
      <c r="AR349" s="93" t="e">
        <f t="shared" ca="1" si="340"/>
        <v>#DIV/0!</v>
      </c>
      <c r="AS349" s="93" t="e">
        <f t="shared" ca="1" si="340"/>
        <v>#DIV/0!</v>
      </c>
      <c r="AT349" s="93" t="e">
        <f t="shared" ca="1" si="340"/>
        <v>#DIV/0!</v>
      </c>
      <c r="AU349" s="93" t="e">
        <f t="shared" ca="1" si="340"/>
        <v>#DIV/0!</v>
      </c>
      <c r="AV349" s="93" t="e">
        <f t="shared" ca="1" si="340"/>
        <v>#DIV/0!</v>
      </c>
      <c r="AW349" s="93" t="e">
        <f t="shared" ca="1" si="340"/>
        <v>#DIV/0!</v>
      </c>
      <c r="AX349" s="93" t="e">
        <f t="shared" ca="1" si="340"/>
        <v>#DIV/0!</v>
      </c>
      <c r="AY349" s="93" t="e">
        <f t="shared" ca="1" si="340"/>
        <v>#DIV/0!</v>
      </c>
      <c r="AZ349" s="93" t="e">
        <f t="shared" ca="1" si="340"/>
        <v>#DIV/0!</v>
      </c>
      <c r="BA349" s="93" t="e">
        <f t="shared" ca="1" si="340"/>
        <v>#DIV/0!</v>
      </c>
      <c r="BB349" s="93" t="e">
        <f t="shared" ca="1" si="340"/>
        <v>#DIV/0!</v>
      </c>
      <c r="BC349" s="93" t="e">
        <f t="shared" ca="1" si="340"/>
        <v>#DIV/0!</v>
      </c>
      <c r="BD349" s="93" t="e">
        <f t="shared" ca="1" si="340"/>
        <v>#DIV/0!</v>
      </c>
      <c r="BE349" s="93" t="e">
        <f t="shared" ca="1" si="340"/>
        <v>#DIV/0!</v>
      </c>
      <c r="BF349" s="93" t="e">
        <f t="shared" ca="1" si="340"/>
        <v>#DIV/0!</v>
      </c>
      <c r="BG349" s="93" t="e">
        <f t="shared" ca="1" si="340"/>
        <v>#DIV/0!</v>
      </c>
      <c r="BH349" s="93" t="e">
        <f t="shared" ca="1" si="340"/>
        <v>#DIV/0!</v>
      </c>
      <c r="BI349" s="93"/>
      <c r="BJ349" s="93"/>
      <c r="BK349" s="93"/>
      <c r="BL349" s="173"/>
      <c r="BM349" s="173"/>
      <c r="BN349" s="173"/>
      <c r="BO349" s="173"/>
      <c r="BP349" s="173"/>
      <c r="BQ349" s="173"/>
      <c r="BR349" s="173"/>
      <c r="BS349" s="173"/>
      <c r="BT349" s="173"/>
      <c r="BU349" s="173"/>
      <c r="BV349" s="173"/>
      <c r="BW349" s="173"/>
      <c r="BX349" s="173"/>
      <c r="BY349" s="173"/>
      <c r="BZ349" s="173"/>
      <c r="CA349" s="173"/>
      <c r="CB349" s="173"/>
      <c r="CC349" s="173"/>
      <c r="CD349" s="173"/>
      <c r="CE349" s="173"/>
      <c r="CF349" s="173"/>
      <c r="CG349" s="173"/>
      <c r="CH349" s="173"/>
      <c r="CI349" s="173"/>
      <c r="CJ349" s="173"/>
      <c r="CK349" s="173"/>
      <c r="CL349" s="173"/>
      <c r="CM349" s="173"/>
      <c r="CN349" s="173"/>
      <c r="CO349" s="173"/>
      <c r="CP349" s="173"/>
      <c r="CQ349" s="173"/>
      <c r="CR349" s="173"/>
      <c r="CS349" s="173"/>
      <c r="CT349" s="173"/>
      <c r="CU349" s="173"/>
      <c r="CV349" s="173"/>
      <c r="CW349" s="173"/>
      <c r="CX349" s="173"/>
    </row>
    <row r="350" spans="2:103" ht="15.4">
      <c r="J350" s="4"/>
      <c r="K350" s="9"/>
      <c r="L350" s="105"/>
      <c r="M350" s="105"/>
      <c r="N350" s="105"/>
      <c r="O350" s="105"/>
      <c r="P350" s="105"/>
      <c r="Q350" s="105"/>
      <c r="R350" s="105"/>
      <c r="S350" s="105"/>
      <c r="T350" s="105"/>
      <c r="U350" s="105"/>
      <c r="V350" s="105"/>
      <c r="W350" s="105"/>
      <c r="X350" s="105"/>
      <c r="Y350" s="105"/>
      <c r="Z350" s="105"/>
      <c r="AA350" s="105"/>
      <c r="AB350" s="105"/>
      <c r="AC350" s="105"/>
      <c r="AD350" s="105"/>
      <c r="AE350" s="105"/>
      <c r="AF350" s="105"/>
      <c r="AG350" s="105"/>
      <c r="AH350" s="105"/>
      <c r="AI350" s="105"/>
      <c r="AJ350" s="105"/>
      <c r="AK350" s="105"/>
      <c r="AL350" s="105"/>
      <c r="AM350" s="105"/>
      <c r="AN350" s="105"/>
      <c r="AO350" s="105"/>
      <c r="AP350" s="105"/>
      <c r="AQ350" s="105"/>
      <c r="AR350" s="105"/>
      <c r="AS350" s="105"/>
      <c r="AT350" s="105"/>
      <c r="AU350" s="105"/>
      <c r="AV350" s="105"/>
      <c r="AW350" s="105"/>
      <c r="AX350" s="105"/>
      <c r="AY350" s="105"/>
      <c r="AZ350" s="105"/>
      <c r="BA350" s="105"/>
      <c r="BB350" s="105"/>
      <c r="BC350" s="105"/>
      <c r="BD350" s="105"/>
      <c r="BE350" s="105"/>
      <c r="BF350" s="105"/>
      <c r="BG350" s="105"/>
      <c r="BH350" s="105"/>
      <c r="BI350" s="6"/>
      <c r="BJ350" s="6"/>
      <c r="BK350" s="6"/>
    </row>
    <row r="351" spans="2:103" s="10" customFormat="1" ht="15.4">
      <c r="B351" s="30" t="s">
        <v>48</v>
      </c>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c r="AA351" s="30"/>
      <c r="AB351" s="30"/>
      <c r="AC351" s="30"/>
      <c r="AD351" s="30"/>
      <c r="AE351" s="30"/>
      <c r="AF351" s="30"/>
      <c r="AG351" s="30"/>
      <c r="AH351" s="30"/>
      <c r="AI351" s="30"/>
      <c r="AJ351" s="30"/>
      <c r="AK351" s="30"/>
      <c r="AL351" s="30"/>
      <c r="AM351" s="30"/>
      <c r="AN351" s="30"/>
      <c r="AO351" s="30"/>
      <c r="AP351" s="30"/>
      <c r="AQ351" s="30"/>
      <c r="AR351" s="30"/>
      <c r="AS351" s="30"/>
      <c r="AT351" s="30"/>
      <c r="AU351" s="30"/>
      <c r="AV351" s="30"/>
      <c r="AW351" s="30"/>
      <c r="AX351" s="30"/>
      <c r="AY351" s="30"/>
      <c r="AZ351" s="30"/>
      <c r="BA351" s="30"/>
      <c r="BB351" s="30"/>
      <c r="BC351" s="30"/>
      <c r="BD351" s="30"/>
      <c r="BE351" s="30"/>
      <c r="BF351" s="30"/>
      <c r="BG351" s="30"/>
      <c r="BH351" s="30"/>
      <c r="BI351" s="31"/>
      <c r="BJ351" s="31"/>
      <c r="BK351" s="31"/>
    </row>
    <row r="352" spans="2:103" ht="15.4">
      <c r="H352" s="4"/>
      <c r="I352" s="4"/>
      <c r="J352" s="4"/>
    </row>
    <row r="353" s="4" customFormat="1" ht="15.4" hidden="1"/>
    <row r="354" s="4" customFormat="1" ht="15.4" hidden="1"/>
    <row r="355" s="4" customFormat="1" ht="15.4" hidden="1"/>
    <row r="356" s="4" customFormat="1" ht="15.4" hidden="1"/>
    <row r="357" s="4" customFormat="1" ht="15.4" hidden="1"/>
    <row r="358" s="4" customFormat="1" ht="15.4" hidden="1"/>
    <row r="359" s="4" customFormat="1" ht="15.4" hidden="1"/>
    <row r="360" s="4" customFormat="1" ht="15.4" hidden="1"/>
    <row r="361" s="4" customFormat="1" ht="15.4" hidden="1"/>
    <row r="362" s="4" customFormat="1" ht="15.4" hidden="1"/>
    <row r="363" s="4" customFormat="1" ht="15.4" hidden="1"/>
    <row r="364" s="4" customFormat="1" ht="15.4" hidden="1"/>
    <row r="365" s="4" customFormat="1" ht="15.4" hidden="1"/>
    <row r="366" s="4" customFormat="1" ht="15.4" hidden="1"/>
    <row r="367" s="4" customFormat="1" ht="15.4" hidden="1"/>
    <row r="368" s="4" customFormat="1" ht="15.4" hidden="1"/>
    <row r="369" spans="8:10" ht="15" customHeight="1">
      <c r="H369" s="4"/>
      <c r="I369" s="4"/>
      <c r="J369" s="4"/>
    </row>
    <row r="370" spans="8:10" ht="15" hidden="1" customHeight="1">
      <c r="H370" s="4"/>
      <c r="I370" s="4"/>
      <c r="J370" s="4"/>
    </row>
    <row r="371" spans="8:10" ht="15" hidden="1" customHeight="1">
      <c r="H371" s="4"/>
      <c r="I371" s="4"/>
      <c r="J371" s="4"/>
    </row>
    <row r="372" spans="8:10" ht="15" hidden="1" customHeight="1">
      <c r="H372" s="4"/>
      <c r="I372" s="4"/>
      <c r="J372" s="4"/>
    </row>
    <row r="373" spans="8:10" ht="15" hidden="1" customHeight="1">
      <c r="H373" s="4"/>
      <c r="I373" s="4"/>
      <c r="J373" s="4"/>
    </row>
    <row r="374" spans="8:10" ht="15" customHeight="1"/>
    <row r="375" spans="8:10" ht="15" customHeight="1"/>
  </sheetData>
  <conditionalFormatting sqref="L20:BH20">
    <cfRule type="containsText" dxfId="6" priority="1" operator="containsText" text="FALSE">
      <formula>NOT(ISERROR(SEARCH("FALSE",L20)))</formula>
    </cfRule>
  </conditionalFormatting>
  <pageMargins left="0.7" right="0.7" top="0.75" bottom="0.75" header="0.3" footer="0.3"/>
  <pageSetup paperSize="9" orientation="portrait" r:id="rId1"/>
  <headerFooter>
    <oddHeader>&amp;C&amp;"Aptos"&amp;10&amp;K000000 OFFICIAL&amp;1#_x000D_</oddHeader>
    <oddFooter>&amp;C_x000D_&amp;1#&amp;"Aptos"&amp;10&amp;K000000 OFFICIAL</oddFooter>
  </headerFooter>
  <ignoredErrors>
    <ignoredError sqref="N151:BH151"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6240F-B444-4DAF-BB19-8737A0BD3D14}">
  <sheetPr codeName="Sheet11">
    <tabColor rgb="FFCCC0DA"/>
    <pageSetUpPr autoPageBreaks="0"/>
  </sheetPr>
  <dimension ref="A1:CY60"/>
  <sheetViews>
    <sheetView workbookViewId="0"/>
  </sheetViews>
  <sheetFormatPr defaultColWidth="0" defaultRowHeight="15" customHeight="1" zeroHeight="1"/>
  <cols>
    <col min="1" max="4" width="3.125" style="4" customWidth="1"/>
    <col min="5" max="5" width="43.5" style="4" customWidth="1"/>
    <col min="6" max="6" width="2.75" style="4" customWidth="1"/>
    <col min="7" max="7" width="15.75" style="4" customWidth="1"/>
    <col min="8" max="8" width="10.75" style="6" customWidth="1"/>
    <col min="9" max="9" width="2.75" style="6" customWidth="1"/>
    <col min="10" max="10" width="12.875" style="6" customWidth="1"/>
    <col min="11" max="61" width="9.25" style="4" customWidth="1"/>
    <col min="62" max="64" width="9.25" style="4" hidden="1" customWidth="1"/>
    <col min="65" max="16384" width="9.25" style="4" hidden="1"/>
  </cols>
  <sheetData>
    <row r="1" spans="1:63" s="1" customFormat="1" ht="15.4">
      <c r="A1" s="1" t="s">
        <v>112</v>
      </c>
      <c r="G1" s="281" t="s">
        <v>176</v>
      </c>
      <c r="H1" s="281" t="e">
        <f ca="1">AND(L55:BH56)</f>
        <v>#DIV/0!</v>
      </c>
      <c r="I1" s="2"/>
      <c r="J1" s="2"/>
      <c r="K1" s="3">
        <f t="shared" ref="K1:BH1" si="0">DATE(K3-1,4,1)</f>
        <v>43922</v>
      </c>
      <c r="L1" s="3">
        <f t="shared" si="0"/>
        <v>44287</v>
      </c>
      <c r="M1" s="3">
        <f t="shared" si="0"/>
        <v>44652</v>
      </c>
      <c r="N1" s="3">
        <f t="shared" si="0"/>
        <v>45017</v>
      </c>
      <c r="O1" s="3">
        <f t="shared" si="0"/>
        <v>45383</v>
      </c>
      <c r="P1" s="3">
        <f t="shared" si="0"/>
        <v>45748</v>
      </c>
      <c r="Q1" s="3">
        <f t="shared" si="0"/>
        <v>46113</v>
      </c>
      <c r="R1" s="3">
        <f t="shared" si="0"/>
        <v>46478</v>
      </c>
      <c r="S1" s="3">
        <f t="shared" si="0"/>
        <v>46844</v>
      </c>
      <c r="T1" s="3">
        <f t="shared" si="0"/>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row>
    <row r="2" spans="1:63" s="1" customFormat="1" ht="15.4">
      <c r="H2" s="2"/>
      <c r="I2" s="2"/>
      <c r="J2" s="2"/>
      <c r="K2" s="3">
        <f t="shared" ref="K2:BH2" si="1">DATE(K3,3,31)</f>
        <v>44286</v>
      </c>
      <c r="L2" s="3">
        <f t="shared" si="1"/>
        <v>44651</v>
      </c>
      <c r="M2" s="3">
        <f t="shared" si="1"/>
        <v>45016</v>
      </c>
      <c r="N2" s="3">
        <f t="shared" si="1"/>
        <v>45382</v>
      </c>
      <c r="O2" s="3">
        <f t="shared" si="1"/>
        <v>45747</v>
      </c>
      <c r="P2" s="3">
        <f t="shared" si="1"/>
        <v>46112</v>
      </c>
      <c r="Q2" s="3">
        <f t="shared" si="1"/>
        <v>46477</v>
      </c>
      <c r="R2" s="3">
        <f t="shared" si="1"/>
        <v>46843</v>
      </c>
      <c r="S2" s="3">
        <f t="shared" si="1"/>
        <v>47208</v>
      </c>
      <c r="T2" s="3">
        <f t="shared" si="1"/>
        <v>47573</v>
      </c>
      <c r="U2" s="3">
        <f t="shared" si="1"/>
        <v>47938</v>
      </c>
      <c r="V2" s="3">
        <f t="shared" si="1"/>
        <v>48304</v>
      </c>
      <c r="W2" s="3">
        <f t="shared" si="1"/>
        <v>48669</v>
      </c>
      <c r="X2" s="3">
        <f t="shared" si="1"/>
        <v>49034</v>
      </c>
      <c r="Y2" s="3">
        <f t="shared" si="1"/>
        <v>49399</v>
      </c>
      <c r="Z2" s="3">
        <f t="shared" si="1"/>
        <v>49765</v>
      </c>
      <c r="AA2" s="3">
        <f t="shared" si="1"/>
        <v>50130</v>
      </c>
      <c r="AB2" s="3">
        <f t="shared" si="1"/>
        <v>50495</v>
      </c>
      <c r="AC2" s="3">
        <f t="shared" si="1"/>
        <v>50860</v>
      </c>
      <c r="AD2" s="3">
        <f t="shared" si="1"/>
        <v>51226</v>
      </c>
      <c r="AE2" s="3">
        <f t="shared" si="1"/>
        <v>51591</v>
      </c>
      <c r="AF2" s="3">
        <f t="shared" si="1"/>
        <v>51956</v>
      </c>
      <c r="AG2" s="3">
        <f t="shared" si="1"/>
        <v>52321</v>
      </c>
      <c r="AH2" s="3">
        <f t="shared" si="1"/>
        <v>52687</v>
      </c>
      <c r="AI2" s="3">
        <f t="shared" si="1"/>
        <v>53052</v>
      </c>
      <c r="AJ2" s="3">
        <f t="shared" si="1"/>
        <v>53417</v>
      </c>
      <c r="AK2" s="3">
        <f t="shared" si="1"/>
        <v>53782</v>
      </c>
      <c r="AL2" s="3">
        <f t="shared" si="1"/>
        <v>54148</v>
      </c>
      <c r="AM2" s="3">
        <f t="shared" si="1"/>
        <v>54513</v>
      </c>
      <c r="AN2" s="3">
        <f t="shared" si="1"/>
        <v>54878</v>
      </c>
      <c r="AO2" s="3">
        <f t="shared" si="1"/>
        <v>55243</v>
      </c>
      <c r="AP2" s="3">
        <f t="shared" si="1"/>
        <v>55609</v>
      </c>
      <c r="AQ2" s="3">
        <f t="shared" si="1"/>
        <v>55974</v>
      </c>
      <c r="AR2" s="3">
        <f t="shared" si="1"/>
        <v>56339</v>
      </c>
      <c r="AS2" s="3">
        <f t="shared" si="1"/>
        <v>56704</v>
      </c>
      <c r="AT2" s="3">
        <f t="shared" si="1"/>
        <v>57070</v>
      </c>
      <c r="AU2" s="3">
        <f t="shared" si="1"/>
        <v>57435</v>
      </c>
      <c r="AV2" s="3">
        <f t="shared" si="1"/>
        <v>57800</v>
      </c>
      <c r="AW2" s="3">
        <f t="shared" si="1"/>
        <v>58165</v>
      </c>
      <c r="AX2" s="3">
        <f t="shared" si="1"/>
        <v>58531</v>
      </c>
      <c r="AY2" s="3">
        <f t="shared" si="1"/>
        <v>58896</v>
      </c>
      <c r="AZ2" s="3">
        <f t="shared" si="1"/>
        <v>59261</v>
      </c>
      <c r="BA2" s="3">
        <f t="shared" si="1"/>
        <v>59626</v>
      </c>
      <c r="BB2" s="3">
        <f t="shared" si="1"/>
        <v>59992</v>
      </c>
      <c r="BC2" s="3">
        <f t="shared" si="1"/>
        <v>60357</v>
      </c>
      <c r="BD2" s="3">
        <f t="shared" si="1"/>
        <v>60722</v>
      </c>
      <c r="BE2" s="3">
        <f t="shared" si="1"/>
        <v>61087</v>
      </c>
      <c r="BF2" s="3">
        <f t="shared" si="1"/>
        <v>61453</v>
      </c>
      <c r="BG2" s="3">
        <f t="shared" si="1"/>
        <v>61818</v>
      </c>
      <c r="BH2" s="3">
        <f t="shared" si="1"/>
        <v>62183</v>
      </c>
    </row>
    <row r="3" spans="1:63" s="1" customFormat="1" ht="15.4">
      <c r="E3" s="1" t="s">
        <v>50</v>
      </c>
      <c r="G3" s="1" t="s">
        <v>120</v>
      </c>
      <c r="H3" s="1" t="s">
        <v>177</v>
      </c>
      <c r="J3" s="1" t="s">
        <v>314</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BI3" s="2"/>
    </row>
    <row r="4" spans="1:63" ht="15.4">
      <c r="H4" s="4"/>
      <c r="I4" s="4"/>
      <c r="J4" s="4"/>
      <c r="X4" s="5"/>
      <c r="Y4" s="5"/>
      <c r="Z4" s="5"/>
      <c r="AA4" s="5"/>
      <c r="AB4" s="5"/>
      <c r="AC4" s="5"/>
      <c r="AD4" s="5"/>
      <c r="BI4" s="6"/>
    </row>
    <row r="5" spans="1:63" ht="15.4">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63" ht="15.4">
      <c r="H6" s="4"/>
      <c r="I6" s="4"/>
      <c r="J6" s="4"/>
    </row>
    <row r="7" spans="1:63" ht="15.4">
      <c r="E7" s="4" t="s">
        <v>180</v>
      </c>
      <c r="G7" s="4" t="s">
        <v>181</v>
      </c>
      <c r="J7" s="4"/>
      <c r="K7" s="79"/>
      <c r="L7" s="79">
        <f>ModelInput!L7</f>
        <v>0</v>
      </c>
      <c r="M7" s="79">
        <f>ModelInput!M7</f>
        <v>0</v>
      </c>
      <c r="N7" s="79">
        <f>ModelInput!N7</f>
        <v>0</v>
      </c>
      <c r="O7" s="79">
        <f>ModelInput!O7</f>
        <v>1</v>
      </c>
      <c r="P7" s="79">
        <f>ModelInput!P7</f>
        <v>0</v>
      </c>
      <c r="Q7" s="79">
        <f>ModelInput!Q7</f>
        <v>0</v>
      </c>
      <c r="R7" s="79">
        <f>ModelInput!R7</f>
        <v>0</v>
      </c>
      <c r="S7" s="79">
        <f>ModelInput!S7</f>
        <v>0</v>
      </c>
      <c r="T7" s="79">
        <f>ModelInput!T7</f>
        <v>0</v>
      </c>
      <c r="U7" s="79">
        <f>ModelInput!U7</f>
        <v>0</v>
      </c>
      <c r="V7" s="79">
        <f>ModelInput!V7</f>
        <v>0</v>
      </c>
      <c r="W7" s="79">
        <f>ModelInput!W7</f>
        <v>0</v>
      </c>
      <c r="X7" s="79">
        <f>ModelInput!X7</f>
        <v>0</v>
      </c>
      <c r="Y7" s="79">
        <f>ModelInput!Y7</f>
        <v>0</v>
      </c>
      <c r="Z7" s="79">
        <f>ModelInput!Z7</f>
        <v>0</v>
      </c>
      <c r="AA7" s="79">
        <f>ModelInput!AA7</f>
        <v>0</v>
      </c>
      <c r="AB7" s="79">
        <f>ModelInput!AB7</f>
        <v>0</v>
      </c>
      <c r="AC7" s="79">
        <f>ModelInput!AC7</f>
        <v>0</v>
      </c>
      <c r="AD7" s="79">
        <f>ModelInput!AD7</f>
        <v>0</v>
      </c>
      <c r="AE7" s="79">
        <f>ModelInput!AE7</f>
        <v>0</v>
      </c>
      <c r="AF7" s="79">
        <f>ModelInput!AF7</f>
        <v>0</v>
      </c>
      <c r="AG7" s="79">
        <f>ModelInput!AG7</f>
        <v>0</v>
      </c>
      <c r="AH7" s="79">
        <f>ModelInput!AH7</f>
        <v>0</v>
      </c>
      <c r="AI7" s="79">
        <f>ModelInput!AI7</f>
        <v>0</v>
      </c>
      <c r="AJ7" s="79">
        <f>ModelInput!AJ7</f>
        <v>0</v>
      </c>
      <c r="AK7" s="79">
        <f>ModelInput!AK7</f>
        <v>0</v>
      </c>
      <c r="AL7" s="79">
        <f>ModelInput!AL7</f>
        <v>0</v>
      </c>
      <c r="AM7" s="79">
        <f>ModelInput!AM7</f>
        <v>0</v>
      </c>
      <c r="AN7" s="79">
        <f>ModelInput!AN7</f>
        <v>0</v>
      </c>
      <c r="AO7" s="79">
        <f>ModelInput!AO7</f>
        <v>0</v>
      </c>
      <c r="AP7" s="79">
        <f>ModelInput!AP7</f>
        <v>0</v>
      </c>
      <c r="AQ7" s="79">
        <f>ModelInput!AQ7</f>
        <v>0</v>
      </c>
      <c r="AR7" s="79">
        <f>ModelInput!AR7</f>
        <v>0</v>
      </c>
      <c r="AS7" s="79">
        <f>ModelInput!AS7</f>
        <v>0</v>
      </c>
      <c r="AT7" s="79">
        <f>ModelInput!AT7</f>
        <v>0</v>
      </c>
      <c r="AU7" s="79">
        <f>ModelInput!AU7</f>
        <v>0</v>
      </c>
      <c r="AV7" s="79">
        <f>ModelInput!AV7</f>
        <v>0</v>
      </c>
      <c r="AW7" s="79">
        <f>ModelInput!AW7</f>
        <v>0</v>
      </c>
      <c r="AX7" s="79">
        <f>ModelInput!AX7</f>
        <v>0</v>
      </c>
      <c r="AY7" s="79">
        <f>ModelInput!AY7</f>
        <v>0</v>
      </c>
      <c r="AZ7" s="79">
        <f>ModelInput!AZ7</f>
        <v>0</v>
      </c>
      <c r="BA7" s="79">
        <f>ModelInput!BA7</f>
        <v>0</v>
      </c>
      <c r="BB7" s="79">
        <f>ModelInput!BB7</f>
        <v>0</v>
      </c>
      <c r="BC7" s="79">
        <f>ModelInput!BC7</f>
        <v>0</v>
      </c>
      <c r="BD7" s="79">
        <f>ModelInput!BD7</f>
        <v>0</v>
      </c>
      <c r="BE7" s="79">
        <f>ModelInput!BE7</f>
        <v>0</v>
      </c>
      <c r="BF7" s="79">
        <f>ModelInput!BF7</f>
        <v>0</v>
      </c>
      <c r="BG7" s="79">
        <f>ModelInput!BG7</f>
        <v>0</v>
      </c>
      <c r="BH7" s="79">
        <f>ModelInput!BH7</f>
        <v>0</v>
      </c>
      <c r="BI7" s="6"/>
      <c r="BJ7" s="6"/>
      <c r="BK7" s="6"/>
    </row>
    <row r="8" spans="1:63" ht="15.4">
      <c r="E8" s="4" t="s">
        <v>182</v>
      </c>
      <c r="G8" s="4" t="s">
        <v>181</v>
      </c>
      <c r="J8" s="4"/>
      <c r="K8" s="79"/>
      <c r="L8" s="79">
        <f>ModelInput!L8</f>
        <v>0</v>
      </c>
      <c r="M8" s="79">
        <f>ModelInput!M8</f>
        <v>0</v>
      </c>
      <c r="N8" s="79">
        <f>ModelInput!N8</f>
        <v>0</v>
      </c>
      <c r="O8" s="79">
        <f>ModelInput!O8</f>
        <v>1</v>
      </c>
      <c r="P8" s="79">
        <f>ModelInput!P8</f>
        <v>0</v>
      </c>
      <c r="Q8" s="79">
        <f>ModelInput!Q8</f>
        <v>0</v>
      </c>
      <c r="R8" s="79">
        <f>ModelInput!R8</f>
        <v>0</v>
      </c>
      <c r="S8" s="79">
        <f>ModelInput!S8</f>
        <v>0</v>
      </c>
      <c r="T8" s="79">
        <f>ModelInput!T8</f>
        <v>0</v>
      </c>
      <c r="U8" s="79">
        <f>ModelInput!U8</f>
        <v>0</v>
      </c>
      <c r="V8" s="79">
        <f>ModelInput!V8</f>
        <v>0</v>
      </c>
      <c r="W8" s="79">
        <f>ModelInput!W8</f>
        <v>0</v>
      </c>
      <c r="X8" s="79">
        <f>ModelInput!X8</f>
        <v>0</v>
      </c>
      <c r="Y8" s="79">
        <f>ModelInput!Y8</f>
        <v>0</v>
      </c>
      <c r="Z8" s="79">
        <f>ModelInput!Z8</f>
        <v>0</v>
      </c>
      <c r="AA8" s="79">
        <f>ModelInput!AA8</f>
        <v>0</v>
      </c>
      <c r="AB8" s="79">
        <f>ModelInput!AB8</f>
        <v>0</v>
      </c>
      <c r="AC8" s="79">
        <f>ModelInput!AC8</f>
        <v>0</v>
      </c>
      <c r="AD8" s="79">
        <f>ModelInput!AD8</f>
        <v>0</v>
      </c>
      <c r="AE8" s="79">
        <f>ModelInput!AE8</f>
        <v>0</v>
      </c>
      <c r="AF8" s="79">
        <f>ModelInput!AF8</f>
        <v>0</v>
      </c>
      <c r="AG8" s="79">
        <f>ModelInput!AG8</f>
        <v>0</v>
      </c>
      <c r="AH8" s="79">
        <f>ModelInput!AH8</f>
        <v>0</v>
      </c>
      <c r="AI8" s="79">
        <f>ModelInput!AI8</f>
        <v>0</v>
      </c>
      <c r="AJ8" s="79">
        <f>ModelInput!AJ8</f>
        <v>0</v>
      </c>
      <c r="AK8" s="79">
        <f>ModelInput!AK8</f>
        <v>0</v>
      </c>
      <c r="AL8" s="79">
        <f>ModelInput!AL8</f>
        <v>0</v>
      </c>
      <c r="AM8" s="79">
        <f>ModelInput!AM8</f>
        <v>0</v>
      </c>
      <c r="AN8" s="79">
        <f>ModelInput!AN8</f>
        <v>0</v>
      </c>
      <c r="AO8" s="79">
        <f>ModelInput!AO8</f>
        <v>0</v>
      </c>
      <c r="AP8" s="79">
        <f>ModelInput!AP8</f>
        <v>0</v>
      </c>
      <c r="AQ8" s="79">
        <f>ModelInput!AQ8</f>
        <v>0</v>
      </c>
      <c r="AR8" s="79">
        <f>ModelInput!AR8</f>
        <v>0</v>
      </c>
      <c r="AS8" s="79">
        <f>ModelInput!AS8</f>
        <v>0</v>
      </c>
      <c r="AT8" s="79">
        <f>ModelInput!AT8</f>
        <v>0</v>
      </c>
      <c r="AU8" s="79">
        <f>ModelInput!AU8</f>
        <v>0</v>
      </c>
      <c r="AV8" s="79">
        <f>ModelInput!AV8</f>
        <v>0</v>
      </c>
      <c r="AW8" s="79">
        <f>ModelInput!AW8</f>
        <v>0</v>
      </c>
      <c r="AX8" s="79">
        <f>ModelInput!AX8</f>
        <v>0</v>
      </c>
      <c r="AY8" s="79">
        <f>ModelInput!AY8</f>
        <v>0</v>
      </c>
      <c r="AZ8" s="79">
        <f>ModelInput!AZ8</f>
        <v>0</v>
      </c>
      <c r="BA8" s="79">
        <f>ModelInput!BA8</f>
        <v>0</v>
      </c>
      <c r="BB8" s="79">
        <f>ModelInput!BB8</f>
        <v>0</v>
      </c>
      <c r="BC8" s="79">
        <f>ModelInput!BC8</f>
        <v>0</v>
      </c>
      <c r="BD8" s="79">
        <f>ModelInput!BD8</f>
        <v>0</v>
      </c>
      <c r="BE8" s="79">
        <f>ModelInput!BE8</f>
        <v>0</v>
      </c>
      <c r="BF8" s="79">
        <f>ModelInput!BF8</f>
        <v>0</v>
      </c>
      <c r="BG8" s="79">
        <f>ModelInput!BG8</f>
        <v>0</v>
      </c>
      <c r="BH8" s="79">
        <f>ModelInput!BH8</f>
        <v>0</v>
      </c>
      <c r="BI8" s="6"/>
      <c r="BJ8" s="6"/>
      <c r="BK8" s="6"/>
    </row>
    <row r="9" spans="1:63" ht="15.4">
      <c r="E9" s="4" t="s">
        <v>183</v>
      </c>
      <c r="G9" s="4" t="s">
        <v>181</v>
      </c>
      <c r="J9" s="4"/>
      <c r="K9" s="80"/>
      <c r="L9" s="80">
        <f>ModelInput!L9</f>
        <v>0</v>
      </c>
      <c r="M9" s="80">
        <f>ModelInput!M9</f>
        <v>0</v>
      </c>
      <c r="N9" s="80">
        <f>ModelInput!N9</f>
        <v>0</v>
      </c>
      <c r="O9" s="80">
        <f>ModelInput!O9</f>
        <v>1</v>
      </c>
      <c r="P9" s="80">
        <f>ModelInput!P9</f>
        <v>1</v>
      </c>
      <c r="Q9" s="80">
        <f>ModelInput!Q9</f>
        <v>1</v>
      </c>
      <c r="R9" s="80">
        <f>ModelInput!R9</f>
        <v>1</v>
      </c>
      <c r="S9" s="80">
        <f>ModelInput!S9</f>
        <v>1</v>
      </c>
      <c r="T9" s="80">
        <f>ModelInput!T9</f>
        <v>1</v>
      </c>
      <c r="U9" s="80">
        <f>ModelInput!U9</f>
        <v>1</v>
      </c>
      <c r="V9" s="80">
        <f>ModelInput!V9</f>
        <v>1</v>
      </c>
      <c r="W9" s="80">
        <f>ModelInput!W9</f>
        <v>1</v>
      </c>
      <c r="X9" s="80">
        <f>ModelInput!X9</f>
        <v>1</v>
      </c>
      <c r="Y9" s="80">
        <f>ModelInput!Y9</f>
        <v>1</v>
      </c>
      <c r="Z9" s="80">
        <f>ModelInput!Z9</f>
        <v>1</v>
      </c>
      <c r="AA9" s="80">
        <f>ModelInput!AA9</f>
        <v>1</v>
      </c>
      <c r="AB9" s="80">
        <f>ModelInput!AB9</f>
        <v>1</v>
      </c>
      <c r="AC9" s="80">
        <f>ModelInput!AC9</f>
        <v>1</v>
      </c>
      <c r="AD9" s="80">
        <f>ModelInput!AD9</f>
        <v>1</v>
      </c>
      <c r="AE9" s="80">
        <f>ModelInput!AE9</f>
        <v>1</v>
      </c>
      <c r="AF9" s="80">
        <f>ModelInput!AF9</f>
        <v>1</v>
      </c>
      <c r="AG9" s="80">
        <f>ModelInput!AG9</f>
        <v>1</v>
      </c>
      <c r="AH9" s="80">
        <f>ModelInput!AH9</f>
        <v>1</v>
      </c>
      <c r="AI9" s="80">
        <f>ModelInput!AI9</f>
        <v>1</v>
      </c>
      <c r="AJ9" s="80">
        <f>ModelInput!AJ9</f>
        <v>1</v>
      </c>
      <c r="AK9" s="80">
        <f>ModelInput!AK9</f>
        <v>1</v>
      </c>
      <c r="AL9" s="80">
        <f>ModelInput!AL9</f>
        <v>1</v>
      </c>
      <c r="AM9" s="80">
        <f>ModelInput!AM9</f>
        <v>1</v>
      </c>
      <c r="AN9" s="80">
        <f>ModelInput!AN9</f>
        <v>1</v>
      </c>
      <c r="AO9" s="80">
        <f>ModelInput!AO9</f>
        <v>0</v>
      </c>
      <c r="AP9" s="80">
        <f>ModelInput!AP9</f>
        <v>0</v>
      </c>
      <c r="AQ9" s="80">
        <f>ModelInput!AQ9</f>
        <v>0</v>
      </c>
      <c r="AR9" s="80">
        <f>ModelInput!AR9</f>
        <v>0</v>
      </c>
      <c r="AS9" s="80">
        <f>ModelInput!AS9</f>
        <v>0</v>
      </c>
      <c r="AT9" s="80">
        <f>ModelInput!AT9</f>
        <v>0</v>
      </c>
      <c r="AU9" s="80">
        <f>ModelInput!AU9</f>
        <v>0</v>
      </c>
      <c r="AV9" s="80">
        <f>ModelInput!AV9</f>
        <v>0</v>
      </c>
      <c r="AW9" s="80">
        <f>ModelInput!AW9</f>
        <v>0</v>
      </c>
      <c r="AX9" s="80">
        <f>ModelInput!AX9</f>
        <v>0</v>
      </c>
      <c r="AY9" s="80">
        <f>ModelInput!AY9</f>
        <v>0</v>
      </c>
      <c r="AZ9" s="80">
        <f>ModelInput!AZ9</f>
        <v>0</v>
      </c>
      <c r="BA9" s="80">
        <f>ModelInput!BA9</f>
        <v>0</v>
      </c>
      <c r="BB9" s="80">
        <f>ModelInput!BB9</f>
        <v>0</v>
      </c>
      <c r="BC9" s="80">
        <f>ModelInput!BC9</f>
        <v>0</v>
      </c>
      <c r="BD9" s="80">
        <f>ModelInput!BD9</f>
        <v>0</v>
      </c>
      <c r="BE9" s="80">
        <f>ModelInput!BE9</f>
        <v>0</v>
      </c>
      <c r="BF9" s="80">
        <f>ModelInput!BF9</f>
        <v>0</v>
      </c>
      <c r="BG9" s="80">
        <f>ModelInput!BG9</f>
        <v>0</v>
      </c>
      <c r="BH9" s="80">
        <f>ModelInput!BH9</f>
        <v>0</v>
      </c>
      <c r="BI9" s="6"/>
      <c r="BJ9" s="6"/>
      <c r="BK9" s="6"/>
    </row>
    <row r="10" spans="1:63" ht="15.4">
      <c r="E10" s="4" t="s">
        <v>187</v>
      </c>
      <c r="G10" s="4" t="s">
        <v>181</v>
      </c>
      <c r="J10" s="4"/>
      <c r="K10" s="80"/>
      <c r="L10" s="80">
        <f>ModelInput!L12</f>
        <v>0</v>
      </c>
      <c r="M10" s="80">
        <f>ModelInput!M12</f>
        <v>0</v>
      </c>
      <c r="N10" s="80">
        <f>ModelInput!N12</f>
        <v>0</v>
      </c>
      <c r="O10" s="80">
        <f>ModelInput!O12</f>
        <v>1</v>
      </c>
      <c r="P10" s="80">
        <f>ModelInput!P12</f>
        <v>0</v>
      </c>
      <c r="Q10" s="80">
        <f>ModelInput!Q12</f>
        <v>0</v>
      </c>
      <c r="R10" s="80">
        <f>ModelInput!R12</f>
        <v>0</v>
      </c>
      <c r="S10" s="80">
        <f>ModelInput!S12</f>
        <v>0</v>
      </c>
      <c r="T10" s="80">
        <f>ModelInput!T12</f>
        <v>0</v>
      </c>
      <c r="U10" s="80">
        <f>ModelInput!U12</f>
        <v>0</v>
      </c>
      <c r="V10" s="80">
        <f>ModelInput!V12</f>
        <v>0</v>
      </c>
      <c r="W10" s="80">
        <f>ModelInput!W12</f>
        <v>0</v>
      </c>
      <c r="X10" s="80">
        <f>ModelInput!X12</f>
        <v>0</v>
      </c>
      <c r="Y10" s="80">
        <f>ModelInput!Y12</f>
        <v>0</v>
      </c>
      <c r="Z10" s="80">
        <f>ModelInput!Z12</f>
        <v>0</v>
      </c>
      <c r="AA10" s="80">
        <f>ModelInput!AA12</f>
        <v>0</v>
      </c>
      <c r="AB10" s="80">
        <f>ModelInput!AB12</f>
        <v>0</v>
      </c>
      <c r="AC10" s="80">
        <f>ModelInput!AC12</f>
        <v>0</v>
      </c>
      <c r="AD10" s="80">
        <f>ModelInput!AD12</f>
        <v>0</v>
      </c>
      <c r="AE10" s="80">
        <f>ModelInput!AE12</f>
        <v>0</v>
      </c>
      <c r="AF10" s="80">
        <f>ModelInput!AF12</f>
        <v>0</v>
      </c>
      <c r="AG10" s="80">
        <f>ModelInput!AG12</f>
        <v>0</v>
      </c>
      <c r="AH10" s="80">
        <f>ModelInput!AH12</f>
        <v>0</v>
      </c>
      <c r="AI10" s="80">
        <f>ModelInput!AI12</f>
        <v>0</v>
      </c>
      <c r="AJ10" s="80">
        <f>ModelInput!AJ12</f>
        <v>0</v>
      </c>
      <c r="AK10" s="80">
        <f>ModelInput!AK12</f>
        <v>0</v>
      </c>
      <c r="AL10" s="80">
        <f>ModelInput!AL12</f>
        <v>0</v>
      </c>
      <c r="AM10" s="80">
        <f>ModelInput!AM12</f>
        <v>0</v>
      </c>
      <c r="AN10" s="80">
        <f>ModelInput!AN12</f>
        <v>0</v>
      </c>
      <c r="AO10" s="80">
        <f>ModelInput!AO12</f>
        <v>0</v>
      </c>
      <c r="AP10" s="80">
        <f>ModelInput!AP12</f>
        <v>0</v>
      </c>
      <c r="AQ10" s="80">
        <f>ModelInput!AQ12</f>
        <v>0</v>
      </c>
      <c r="AR10" s="80">
        <f>ModelInput!AR12</f>
        <v>0</v>
      </c>
      <c r="AS10" s="80">
        <f>ModelInput!AS12</f>
        <v>0</v>
      </c>
      <c r="AT10" s="80">
        <f>ModelInput!AT12</f>
        <v>0</v>
      </c>
      <c r="AU10" s="80">
        <f>ModelInput!AU12</f>
        <v>0</v>
      </c>
      <c r="AV10" s="80">
        <f>ModelInput!AV12</f>
        <v>0</v>
      </c>
      <c r="AW10" s="80">
        <f>ModelInput!AW12</f>
        <v>0</v>
      </c>
      <c r="AX10" s="80">
        <f>ModelInput!AX12</f>
        <v>0</v>
      </c>
      <c r="AY10" s="80">
        <f>ModelInput!AY12</f>
        <v>0</v>
      </c>
      <c r="AZ10" s="80">
        <f>ModelInput!AZ12</f>
        <v>0</v>
      </c>
      <c r="BA10" s="80">
        <f>ModelInput!BA12</f>
        <v>0</v>
      </c>
      <c r="BB10" s="80">
        <f>ModelInput!BB12</f>
        <v>0</v>
      </c>
      <c r="BC10" s="80">
        <f>ModelInput!BC12</f>
        <v>0</v>
      </c>
      <c r="BD10" s="80">
        <f>ModelInput!BD12</f>
        <v>0</v>
      </c>
      <c r="BE10" s="80">
        <f>ModelInput!BE12</f>
        <v>0</v>
      </c>
      <c r="BF10" s="80">
        <f>ModelInput!BF12</f>
        <v>0</v>
      </c>
      <c r="BG10" s="80">
        <f>ModelInput!BG12</f>
        <v>0</v>
      </c>
      <c r="BH10" s="80">
        <f>ModelInput!BH12</f>
        <v>0</v>
      </c>
      <c r="BI10" s="6"/>
      <c r="BJ10" s="6"/>
      <c r="BK10" s="6"/>
    </row>
    <row r="11" spans="1:63" ht="15.4">
      <c r="E11" s="4" t="s">
        <v>202</v>
      </c>
      <c r="G11" s="4" t="s">
        <v>91</v>
      </c>
      <c r="J11" s="4"/>
      <c r="K11" s="81"/>
      <c r="L11" s="81">
        <f>ModelInput!L19</f>
        <v>0</v>
      </c>
      <c r="M11" s="81">
        <f>ModelInput!M19</f>
        <v>0</v>
      </c>
      <c r="N11" s="81">
        <f>ModelInput!N19</f>
        <v>0</v>
      </c>
      <c r="O11" s="81">
        <f>ModelInput!O19</f>
        <v>0</v>
      </c>
      <c r="P11" s="81">
        <f>ModelInput!P19</f>
        <v>0</v>
      </c>
      <c r="Q11" s="81">
        <f>ModelInput!Q19</f>
        <v>0</v>
      </c>
      <c r="R11" s="81">
        <f>ModelInput!R19</f>
        <v>0</v>
      </c>
      <c r="S11" s="81">
        <f>ModelInput!S19</f>
        <v>0</v>
      </c>
      <c r="T11" s="81">
        <f>ModelInput!T19</f>
        <v>0</v>
      </c>
      <c r="U11" s="81">
        <f>ModelInput!U19</f>
        <v>0</v>
      </c>
      <c r="V11" s="81">
        <f>ModelInput!V19</f>
        <v>0</v>
      </c>
      <c r="W11" s="81">
        <f>ModelInput!W19</f>
        <v>0</v>
      </c>
      <c r="X11" s="81">
        <f>ModelInput!X19</f>
        <v>0</v>
      </c>
      <c r="Y11" s="81">
        <f>ModelInput!Y19</f>
        <v>0</v>
      </c>
      <c r="Z11" s="81">
        <f>ModelInput!Z19</f>
        <v>0</v>
      </c>
      <c r="AA11" s="81">
        <f>ModelInput!AA19</f>
        <v>0</v>
      </c>
      <c r="AB11" s="81">
        <f>ModelInput!AB19</f>
        <v>0</v>
      </c>
      <c r="AC11" s="81">
        <f>ModelInput!AC19</f>
        <v>0</v>
      </c>
      <c r="AD11" s="81">
        <f>ModelInput!AD19</f>
        <v>0</v>
      </c>
      <c r="AE11" s="81">
        <f>ModelInput!AE19</f>
        <v>0</v>
      </c>
      <c r="AF11" s="81">
        <f>ModelInput!AF19</f>
        <v>0</v>
      </c>
      <c r="AG11" s="81">
        <f>ModelInput!AG19</f>
        <v>0</v>
      </c>
      <c r="AH11" s="81">
        <f>ModelInput!AH19</f>
        <v>0</v>
      </c>
      <c r="AI11" s="81">
        <f>ModelInput!AI19</f>
        <v>0</v>
      </c>
      <c r="AJ11" s="81">
        <f>ModelInput!AJ19</f>
        <v>0</v>
      </c>
      <c r="AK11" s="81">
        <f>ModelInput!AK19</f>
        <v>0</v>
      </c>
      <c r="AL11" s="81">
        <f>ModelInput!AL19</f>
        <v>0</v>
      </c>
      <c r="AM11" s="81">
        <f>ModelInput!AM19</f>
        <v>0</v>
      </c>
      <c r="AN11" s="81">
        <f>ModelInput!AN19</f>
        <v>0</v>
      </c>
      <c r="AO11" s="81">
        <f>ModelInput!AO19</f>
        <v>0</v>
      </c>
      <c r="AP11" s="81">
        <f>ModelInput!AP19</f>
        <v>0</v>
      </c>
      <c r="AQ11" s="81">
        <f>ModelInput!AQ19</f>
        <v>0</v>
      </c>
      <c r="AR11" s="81">
        <f>ModelInput!AR19</f>
        <v>0</v>
      </c>
      <c r="AS11" s="81">
        <f>ModelInput!AS19</f>
        <v>0</v>
      </c>
      <c r="AT11" s="81">
        <f>ModelInput!AT19</f>
        <v>0</v>
      </c>
      <c r="AU11" s="81">
        <f>ModelInput!AU19</f>
        <v>0</v>
      </c>
      <c r="AV11" s="81">
        <f>ModelInput!AV19</f>
        <v>0</v>
      </c>
      <c r="AW11" s="81">
        <f>ModelInput!AW19</f>
        <v>0</v>
      </c>
      <c r="AX11" s="81">
        <f>ModelInput!AX19</f>
        <v>0</v>
      </c>
      <c r="AY11" s="81">
        <f>ModelInput!AY19</f>
        <v>0</v>
      </c>
      <c r="AZ11" s="81">
        <f>ModelInput!AZ19</f>
        <v>0</v>
      </c>
      <c r="BA11" s="81">
        <f>ModelInput!BA19</f>
        <v>0</v>
      </c>
      <c r="BB11" s="81">
        <f>ModelInput!BB19</f>
        <v>0</v>
      </c>
      <c r="BC11" s="81">
        <f>ModelInput!BC19</f>
        <v>0</v>
      </c>
      <c r="BD11" s="81">
        <f>ModelInput!BD19</f>
        <v>0</v>
      </c>
      <c r="BE11" s="81">
        <f>ModelInput!BE19</f>
        <v>0</v>
      </c>
      <c r="BF11" s="81">
        <f>ModelInput!BF19</f>
        <v>0</v>
      </c>
      <c r="BG11" s="81">
        <f>ModelInput!BG19</f>
        <v>0</v>
      </c>
      <c r="BH11" s="81">
        <f>ModelInput!BH19</f>
        <v>0</v>
      </c>
      <c r="BI11" s="6"/>
      <c r="BJ11" s="6"/>
      <c r="BK11" s="6"/>
    </row>
    <row r="12" spans="1:63" ht="15.4">
      <c r="E12" s="4" t="s">
        <v>203</v>
      </c>
      <c r="G12" s="4" t="s">
        <v>91</v>
      </c>
      <c r="J12" s="4"/>
      <c r="K12" s="81"/>
      <c r="L12" s="81">
        <f>ModelInput!L20</f>
        <v>0</v>
      </c>
      <c r="M12" s="81">
        <f>ModelInput!M20</f>
        <v>0</v>
      </c>
      <c r="N12" s="81">
        <f>ModelInput!N20</f>
        <v>0</v>
      </c>
      <c r="O12" s="81">
        <f>ModelInput!O20</f>
        <v>0</v>
      </c>
      <c r="P12" s="81">
        <f>ModelInput!P20</f>
        <v>0</v>
      </c>
      <c r="Q12" s="81">
        <f>ModelInput!Q20</f>
        <v>0</v>
      </c>
      <c r="R12" s="81">
        <f>ModelInput!R20</f>
        <v>0</v>
      </c>
      <c r="S12" s="81">
        <f>ModelInput!S20</f>
        <v>0</v>
      </c>
      <c r="T12" s="81">
        <f>ModelInput!T20</f>
        <v>0</v>
      </c>
      <c r="U12" s="81">
        <f>ModelInput!U20</f>
        <v>0</v>
      </c>
      <c r="V12" s="81">
        <f>ModelInput!V20</f>
        <v>0</v>
      </c>
      <c r="W12" s="81">
        <f>ModelInput!W20</f>
        <v>0</v>
      </c>
      <c r="X12" s="81">
        <f>ModelInput!X20</f>
        <v>0</v>
      </c>
      <c r="Y12" s="81">
        <f>ModelInput!Y20</f>
        <v>0</v>
      </c>
      <c r="Z12" s="81">
        <f>ModelInput!Z20</f>
        <v>0</v>
      </c>
      <c r="AA12" s="81">
        <f>ModelInput!AA20</f>
        <v>0</v>
      </c>
      <c r="AB12" s="81">
        <f>ModelInput!AB20</f>
        <v>0</v>
      </c>
      <c r="AC12" s="81">
        <f>ModelInput!AC20</f>
        <v>0</v>
      </c>
      <c r="AD12" s="81">
        <f>ModelInput!AD20</f>
        <v>0</v>
      </c>
      <c r="AE12" s="81">
        <f>ModelInput!AE20</f>
        <v>0</v>
      </c>
      <c r="AF12" s="81">
        <f>ModelInput!AF20</f>
        <v>0</v>
      </c>
      <c r="AG12" s="81">
        <f>ModelInput!AG20</f>
        <v>0</v>
      </c>
      <c r="AH12" s="81">
        <f>ModelInput!AH20</f>
        <v>0</v>
      </c>
      <c r="AI12" s="81">
        <f>ModelInput!AI20</f>
        <v>0</v>
      </c>
      <c r="AJ12" s="81">
        <f>ModelInput!AJ20</f>
        <v>0</v>
      </c>
      <c r="AK12" s="81">
        <f>ModelInput!AK20</f>
        <v>0</v>
      </c>
      <c r="AL12" s="81">
        <f>ModelInput!AL20</f>
        <v>0</v>
      </c>
      <c r="AM12" s="81">
        <f>ModelInput!AM20</f>
        <v>0</v>
      </c>
      <c r="AN12" s="81">
        <f>ModelInput!AN20</f>
        <v>0</v>
      </c>
      <c r="AO12" s="81">
        <f>ModelInput!AO20</f>
        <v>0</v>
      </c>
      <c r="AP12" s="81">
        <f>ModelInput!AP20</f>
        <v>0</v>
      </c>
      <c r="AQ12" s="81">
        <f>ModelInput!AQ20</f>
        <v>0</v>
      </c>
      <c r="AR12" s="81">
        <f>ModelInput!AR20</f>
        <v>0</v>
      </c>
      <c r="AS12" s="81">
        <f>ModelInput!AS20</f>
        <v>0</v>
      </c>
      <c r="AT12" s="81">
        <f>ModelInput!AT20</f>
        <v>0</v>
      </c>
      <c r="AU12" s="81">
        <f>ModelInput!AU20</f>
        <v>0</v>
      </c>
      <c r="AV12" s="81">
        <f>ModelInput!AV20</f>
        <v>0</v>
      </c>
      <c r="AW12" s="81">
        <f>ModelInput!AW20</f>
        <v>0</v>
      </c>
      <c r="AX12" s="81">
        <f>ModelInput!AX20</f>
        <v>0</v>
      </c>
      <c r="AY12" s="81">
        <f>ModelInput!AY20</f>
        <v>0</v>
      </c>
      <c r="AZ12" s="81">
        <f>ModelInput!AZ20</f>
        <v>0</v>
      </c>
      <c r="BA12" s="81">
        <f>ModelInput!BA20</f>
        <v>0</v>
      </c>
      <c r="BB12" s="81">
        <f>ModelInput!BB20</f>
        <v>0</v>
      </c>
      <c r="BC12" s="81">
        <f>ModelInput!BC20</f>
        <v>0</v>
      </c>
      <c r="BD12" s="81">
        <f>ModelInput!BD20</f>
        <v>0</v>
      </c>
      <c r="BE12" s="81">
        <f>ModelInput!BE20</f>
        <v>0</v>
      </c>
      <c r="BF12" s="81">
        <f>ModelInput!BF20</f>
        <v>0</v>
      </c>
      <c r="BG12" s="81">
        <f>ModelInput!BG20</f>
        <v>0</v>
      </c>
      <c r="BH12" s="81">
        <f>ModelInput!BH20</f>
        <v>0</v>
      </c>
      <c r="BI12" s="6"/>
      <c r="BJ12" s="6"/>
      <c r="BK12" s="6"/>
    </row>
    <row r="13" spans="1:63" ht="15.4">
      <c r="E13" s="4" t="s">
        <v>204</v>
      </c>
      <c r="G13" s="4" t="s">
        <v>91</v>
      </c>
      <c r="J13" s="4"/>
      <c r="K13" s="82"/>
      <c r="L13" s="82">
        <f>ModelInput!L24</f>
        <v>0</v>
      </c>
      <c r="M13" s="82">
        <f>ModelInput!M24</f>
        <v>0</v>
      </c>
      <c r="N13" s="82">
        <f>ModelInput!N24</f>
        <v>0</v>
      </c>
      <c r="O13" s="82">
        <f>ModelInput!O24</f>
        <v>0.38356164383561642</v>
      </c>
      <c r="P13" s="82">
        <f>ModelInput!P24</f>
        <v>1</v>
      </c>
      <c r="Q13" s="82">
        <f>ModelInput!Q24</f>
        <v>1</v>
      </c>
      <c r="R13" s="82">
        <f>ModelInput!R24</f>
        <v>1</v>
      </c>
      <c r="S13" s="82">
        <f>ModelInput!S24</f>
        <v>1</v>
      </c>
      <c r="T13" s="82">
        <f>ModelInput!T24</f>
        <v>1</v>
      </c>
      <c r="U13" s="82">
        <f>ModelInput!U24</f>
        <v>1</v>
      </c>
      <c r="V13" s="82">
        <f>ModelInput!V24</f>
        <v>1</v>
      </c>
      <c r="W13" s="82">
        <f>ModelInput!W24</f>
        <v>1</v>
      </c>
      <c r="X13" s="82">
        <f>ModelInput!X24</f>
        <v>1</v>
      </c>
      <c r="Y13" s="82">
        <f>ModelInput!Y24</f>
        <v>1</v>
      </c>
      <c r="Z13" s="82">
        <f>ModelInput!Z24</f>
        <v>1</v>
      </c>
      <c r="AA13" s="82">
        <f>ModelInput!AA24</f>
        <v>1</v>
      </c>
      <c r="AB13" s="82">
        <f>ModelInput!AB24</f>
        <v>1</v>
      </c>
      <c r="AC13" s="82">
        <f>ModelInput!AC24</f>
        <v>1</v>
      </c>
      <c r="AD13" s="82">
        <f>ModelInput!AD24</f>
        <v>1</v>
      </c>
      <c r="AE13" s="82">
        <f>ModelInput!AE24</f>
        <v>1</v>
      </c>
      <c r="AF13" s="82">
        <f>ModelInput!AF24</f>
        <v>1</v>
      </c>
      <c r="AG13" s="82">
        <f>ModelInput!AG24</f>
        <v>1</v>
      </c>
      <c r="AH13" s="82">
        <f>ModelInput!AH24</f>
        <v>1</v>
      </c>
      <c r="AI13" s="82">
        <f>ModelInput!AI24</f>
        <v>1</v>
      </c>
      <c r="AJ13" s="82">
        <f>ModelInput!AJ24</f>
        <v>1</v>
      </c>
      <c r="AK13" s="82">
        <f>ModelInput!AK24</f>
        <v>1</v>
      </c>
      <c r="AL13" s="82">
        <f>ModelInput!AL24</f>
        <v>1</v>
      </c>
      <c r="AM13" s="82">
        <f>ModelInput!AM24</f>
        <v>1</v>
      </c>
      <c r="AN13" s="82">
        <f>ModelInput!AN24</f>
        <v>0.61643835616438358</v>
      </c>
      <c r="AO13" s="82">
        <f>ModelInput!AO24</f>
        <v>0</v>
      </c>
      <c r="AP13" s="82">
        <f>ModelInput!AP24</f>
        <v>0</v>
      </c>
      <c r="AQ13" s="82">
        <f>ModelInput!AQ24</f>
        <v>0</v>
      </c>
      <c r="AR13" s="82">
        <f>ModelInput!AR24</f>
        <v>0</v>
      </c>
      <c r="AS13" s="82">
        <f>ModelInput!AS24</f>
        <v>0</v>
      </c>
      <c r="AT13" s="82">
        <f>ModelInput!AT24</f>
        <v>0</v>
      </c>
      <c r="AU13" s="82">
        <f>ModelInput!AU24</f>
        <v>0</v>
      </c>
      <c r="AV13" s="82">
        <f>ModelInput!AV24</f>
        <v>0</v>
      </c>
      <c r="AW13" s="82">
        <f>ModelInput!AW24</f>
        <v>0</v>
      </c>
      <c r="AX13" s="82">
        <f>ModelInput!AX24</f>
        <v>0</v>
      </c>
      <c r="AY13" s="82">
        <f>ModelInput!AY24</f>
        <v>0</v>
      </c>
      <c r="AZ13" s="82">
        <f>ModelInput!AZ24</f>
        <v>0</v>
      </c>
      <c r="BA13" s="82">
        <f>ModelInput!BA24</f>
        <v>0</v>
      </c>
      <c r="BB13" s="82">
        <f>ModelInput!BB24</f>
        <v>0</v>
      </c>
      <c r="BC13" s="82">
        <f>ModelInput!BC24</f>
        <v>0</v>
      </c>
      <c r="BD13" s="82">
        <f>ModelInput!BD24</f>
        <v>0</v>
      </c>
      <c r="BE13" s="82">
        <f>ModelInput!BE24</f>
        <v>0</v>
      </c>
      <c r="BF13" s="82">
        <f>ModelInput!BF24</f>
        <v>0</v>
      </c>
      <c r="BG13" s="82">
        <f>ModelInput!BG24</f>
        <v>0</v>
      </c>
      <c r="BH13" s="82">
        <f>ModelInput!BH24</f>
        <v>0</v>
      </c>
      <c r="BI13" s="6"/>
      <c r="BJ13" s="6"/>
      <c r="BK13" s="6"/>
    </row>
    <row r="14" spans="1:63" ht="15.4">
      <c r="E14" s="4" t="s">
        <v>205</v>
      </c>
      <c r="G14" s="4" t="s">
        <v>206</v>
      </c>
      <c r="J14" s="4"/>
      <c r="K14" s="82"/>
      <c r="L14" s="80">
        <f>ModelInput!L25</f>
        <v>0</v>
      </c>
      <c r="M14" s="80">
        <f>ModelInput!M25</f>
        <v>0</v>
      </c>
      <c r="N14" s="80">
        <f>ModelInput!N25</f>
        <v>0</v>
      </c>
      <c r="O14" s="80">
        <f>ModelInput!O25</f>
        <v>1</v>
      </c>
      <c r="P14" s="80">
        <f>ModelInput!P25</f>
        <v>2</v>
      </c>
      <c r="Q14" s="80">
        <f>ModelInput!Q25</f>
        <v>3</v>
      </c>
      <c r="R14" s="80">
        <f>ModelInput!R25</f>
        <v>4</v>
      </c>
      <c r="S14" s="80">
        <f>ModelInput!S25</f>
        <v>5</v>
      </c>
      <c r="T14" s="80">
        <f>ModelInput!T25</f>
        <v>6</v>
      </c>
      <c r="U14" s="80">
        <f>ModelInput!U25</f>
        <v>7</v>
      </c>
      <c r="V14" s="80">
        <f>ModelInput!V25</f>
        <v>8</v>
      </c>
      <c r="W14" s="80">
        <f>ModelInput!W25</f>
        <v>9</v>
      </c>
      <c r="X14" s="80">
        <f>ModelInput!X25</f>
        <v>10</v>
      </c>
      <c r="Y14" s="80">
        <f>ModelInput!Y25</f>
        <v>11</v>
      </c>
      <c r="Z14" s="80">
        <f>ModelInput!Z25</f>
        <v>12</v>
      </c>
      <c r="AA14" s="80">
        <f>ModelInput!AA25</f>
        <v>13</v>
      </c>
      <c r="AB14" s="80">
        <f>ModelInput!AB25</f>
        <v>14</v>
      </c>
      <c r="AC14" s="80">
        <f>ModelInput!AC25</f>
        <v>15</v>
      </c>
      <c r="AD14" s="80">
        <f>ModelInput!AD25</f>
        <v>16</v>
      </c>
      <c r="AE14" s="80">
        <f>ModelInput!AE25</f>
        <v>17</v>
      </c>
      <c r="AF14" s="80">
        <f>ModelInput!AF25</f>
        <v>18</v>
      </c>
      <c r="AG14" s="80">
        <f>ModelInput!AG25</f>
        <v>19</v>
      </c>
      <c r="AH14" s="80">
        <f>ModelInput!AH25</f>
        <v>20</v>
      </c>
      <c r="AI14" s="80">
        <f>ModelInput!AI25</f>
        <v>21</v>
      </c>
      <c r="AJ14" s="80">
        <f>ModelInput!AJ25</f>
        <v>22</v>
      </c>
      <c r="AK14" s="80">
        <f>ModelInput!AK25</f>
        <v>23</v>
      </c>
      <c r="AL14" s="80">
        <f>ModelInput!AL25</f>
        <v>24</v>
      </c>
      <c r="AM14" s="80">
        <f>ModelInput!AM25</f>
        <v>25</v>
      </c>
      <c r="AN14" s="80">
        <f>ModelInput!AN25</f>
        <v>26</v>
      </c>
      <c r="AO14" s="80">
        <f>ModelInput!AO25</f>
        <v>0</v>
      </c>
      <c r="AP14" s="80">
        <f>ModelInput!AP25</f>
        <v>0</v>
      </c>
      <c r="AQ14" s="80">
        <f>ModelInput!AQ25</f>
        <v>0</v>
      </c>
      <c r="AR14" s="80">
        <f>ModelInput!AR25</f>
        <v>0</v>
      </c>
      <c r="AS14" s="80">
        <f>ModelInput!AS25</f>
        <v>0</v>
      </c>
      <c r="AT14" s="80">
        <f>ModelInput!AT25</f>
        <v>0</v>
      </c>
      <c r="AU14" s="80">
        <f>ModelInput!AU25</f>
        <v>0</v>
      </c>
      <c r="AV14" s="80">
        <f>ModelInput!AV25</f>
        <v>0</v>
      </c>
      <c r="AW14" s="80">
        <f>ModelInput!AW25</f>
        <v>0</v>
      </c>
      <c r="AX14" s="80">
        <f>ModelInput!AX25</f>
        <v>0</v>
      </c>
      <c r="AY14" s="80">
        <f>ModelInput!AY25</f>
        <v>0</v>
      </c>
      <c r="AZ14" s="80">
        <f>ModelInput!AZ25</f>
        <v>0</v>
      </c>
      <c r="BA14" s="80">
        <f>ModelInput!BA25</f>
        <v>0</v>
      </c>
      <c r="BB14" s="80">
        <f>ModelInput!BB25</f>
        <v>0</v>
      </c>
      <c r="BC14" s="80">
        <f>ModelInput!BC25</f>
        <v>0</v>
      </c>
      <c r="BD14" s="80">
        <f>ModelInput!BD25</f>
        <v>0</v>
      </c>
      <c r="BE14" s="80">
        <f>ModelInput!BE25</f>
        <v>0</v>
      </c>
      <c r="BF14" s="80">
        <f>ModelInput!BF25</f>
        <v>0</v>
      </c>
      <c r="BG14" s="80">
        <f>ModelInput!BG25</f>
        <v>0</v>
      </c>
      <c r="BH14" s="80">
        <f>ModelInput!BH25</f>
        <v>0</v>
      </c>
      <c r="BI14" s="6"/>
      <c r="BJ14" s="6"/>
      <c r="BK14" s="6"/>
    </row>
    <row r="15" spans="1:63" s="88" customFormat="1" ht="15.4">
      <c r="E15" s="88" t="s">
        <v>321</v>
      </c>
      <c r="G15" s="88" t="s">
        <v>320</v>
      </c>
      <c r="H15" s="6"/>
      <c r="I15" s="16"/>
      <c r="K15" s="82"/>
      <c r="L15" s="80">
        <f ca="1">ModelInput!L27</f>
        <v>0</v>
      </c>
      <c r="M15" s="80">
        <f ca="1">ModelInput!M27</f>
        <v>0</v>
      </c>
      <c r="N15" s="80">
        <f ca="1">ModelInput!N27</f>
        <v>0</v>
      </c>
      <c r="O15" s="80">
        <f ca="1">ModelInput!O27</f>
        <v>0</v>
      </c>
      <c r="P15" s="80">
        <f ca="1">ModelInput!P27</f>
        <v>0</v>
      </c>
      <c r="Q15" s="80">
        <f ca="1">ModelInput!Q27</f>
        <v>0</v>
      </c>
      <c r="R15" s="80">
        <f ca="1">ModelInput!R27</f>
        <v>0</v>
      </c>
      <c r="S15" s="80">
        <f ca="1">ModelInput!S27</f>
        <v>1</v>
      </c>
      <c r="T15" s="80">
        <f ca="1">ModelInput!T27</f>
        <v>0</v>
      </c>
      <c r="U15" s="80">
        <f ca="1">ModelInput!U27</f>
        <v>0</v>
      </c>
      <c r="V15" s="80">
        <f ca="1">ModelInput!V27</f>
        <v>0</v>
      </c>
      <c r="W15" s="80">
        <f ca="1">ModelInput!W27</f>
        <v>0</v>
      </c>
      <c r="X15" s="80">
        <f ca="1">ModelInput!X27</f>
        <v>1</v>
      </c>
      <c r="Y15" s="80">
        <f ca="1">ModelInput!Y27</f>
        <v>0</v>
      </c>
      <c r="Z15" s="80">
        <f ca="1">ModelInput!Z27</f>
        <v>0</v>
      </c>
      <c r="AA15" s="80">
        <f ca="1">ModelInput!AA27</f>
        <v>0</v>
      </c>
      <c r="AB15" s="80">
        <f ca="1">ModelInput!AB27</f>
        <v>0</v>
      </c>
      <c r="AC15" s="80">
        <f ca="1">ModelInput!AC27</f>
        <v>1</v>
      </c>
      <c r="AD15" s="80">
        <f ca="1">ModelInput!AD27</f>
        <v>0</v>
      </c>
      <c r="AE15" s="80">
        <f ca="1">ModelInput!AE27</f>
        <v>0</v>
      </c>
      <c r="AF15" s="80">
        <f ca="1">ModelInput!AF27</f>
        <v>0</v>
      </c>
      <c r="AG15" s="80">
        <f ca="1">ModelInput!AG27</f>
        <v>0</v>
      </c>
      <c r="AH15" s="80">
        <f ca="1">ModelInput!AH27</f>
        <v>1</v>
      </c>
      <c r="AI15" s="80">
        <f ca="1">ModelInput!AI27</f>
        <v>0</v>
      </c>
      <c r="AJ15" s="80">
        <f ca="1">ModelInput!AJ27</f>
        <v>0</v>
      </c>
      <c r="AK15" s="80">
        <f ca="1">ModelInput!AK27</f>
        <v>0</v>
      </c>
      <c r="AL15" s="80">
        <f ca="1">ModelInput!AL27</f>
        <v>0</v>
      </c>
      <c r="AM15" s="80">
        <f ca="1">ModelInput!AM27</f>
        <v>1</v>
      </c>
      <c r="AN15" s="80">
        <f ca="1">ModelInput!AN27</f>
        <v>0</v>
      </c>
      <c r="AO15" s="80">
        <f ca="1">ModelInput!AO27</f>
        <v>0</v>
      </c>
      <c r="AP15" s="80">
        <f ca="1">ModelInput!AP27</f>
        <v>0</v>
      </c>
      <c r="AQ15" s="80">
        <f ca="1">ModelInput!AQ27</f>
        <v>0</v>
      </c>
      <c r="AR15" s="80">
        <f ca="1">ModelInput!AR27</f>
        <v>0</v>
      </c>
      <c r="AS15" s="80">
        <f ca="1">ModelInput!AS27</f>
        <v>0</v>
      </c>
      <c r="AT15" s="80">
        <f ca="1">ModelInput!AT27</f>
        <v>0</v>
      </c>
      <c r="AU15" s="80">
        <f ca="1">ModelInput!AU27</f>
        <v>0</v>
      </c>
      <c r="AV15" s="80">
        <f ca="1">ModelInput!AV27</f>
        <v>0</v>
      </c>
      <c r="AW15" s="80">
        <f ca="1">ModelInput!AW27</f>
        <v>0</v>
      </c>
      <c r="AX15" s="80">
        <f ca="1">ModelInput!AX27</f>
        <v>0</v>
      </c>
      <c r="AY15" s="80">
        <f ca="1">ModelInput!AY27</f>
        <v>0</v>
      </c>
      <c r="AZ15" s="80">
        <f ca="1">ModelInput!AZ27</f>
        <v>0</v>
      </c>
      <c r="BA15" s="80">
        <f ca="1">ModelInput!BA27</f>
        <v>0</v>
      </c>
      <c r="BB15" s="80">
        <f ca="1">ModelInput!BB27</f>
        <v>0</v>
      </c>
      <c r="BC15" s="80">
        <f ca="1">ModelInput!BC27</f>
        <v>0</v>
      </c>
      <c r="BD15" s="80">
        <f ca="1">ModelInput!BD27</f>
        <v>0</v>
      </c>
      <c r="BE15" s="80">
        <f ca="1">ModelInput!BE27</f>
        <v>0</v>
      </c>
      <c r="BF15" s="80">
        <f ca="1">ModelInput!BF27</f>
        <v>0</v>
      </c>
      <c r="BG15" s="80">
        <f ca="1">ModelInput!BG27</f>
        <v>0</v>
      </c>
      <c r="BH15" s="80">
        <f ca="1">ModelInput!BH27</f>
        <v>0</v>
      </c>
      <c r="BI15" s="16"/>
      <c r="BJ15" s="16"/>
      <c r="BK15" s="16"/>
    </row>
    <row r="16" spans="1:63" s="88" customFormat="1" ht="15.4">
      <c r="E16" s="88" t="s">
        <v>209</v>
      </c>
      <c r="G16" s="4" t="s">
        <v>206</v>
      </c>
      <c r="I16" s="16"/>
      <c r="K16" s="82"/>
      <c r="L16" s="80">
        <f ca="1">ModelInput!L28</f>
        <v>0</v>
      </c>
      <c r="M16" s="80">
        <f ca="1">ModelInput!M28</f>
        <v>0</v>
      </c>
      <c r="N16" s="80">
        <f ca="1">ModelInput!N28</f>
        <v>0</v>
      </c>
      <c r="O16" s="80">
        <f ca="1">ModelInput!O28</f>
        <v>2</v>
      </c>
      <c r="P16" s="80">
        <f ca="1">ModelInput!P28</f>
        <v>2</v>
      </c>
      <c r="Q16" s="80">
        <f ca="1">ModelInput!Q28</f>
        <v>2</v>
      </c>
      <c r="R16" s="80">
        <f ca="1">ModelInput!R28</f>
        <v>2</v>
      </c>
      <c r="S16" s="80">
        <f ca="1">ModelInput!S28</f>
        <v>3</v>
      </c>
      <c r="T16" s="80">
        <f ca="1">ModelInput!T28</f>
        <v>3</v>
      </c>
      <c r="U16" s="80">
        <f ca="1">ModelInput!U28</f>
        <v>3</v>
      </c>
      <c r="V16" s="80">
        <f ca="1">ModelInput!V28</f>
        <v>3</v>
      </c>
      <c r="W16" s="80">
        <f ca="1">ModelInput!W28</f>
        <v>3</v>
      </c>
      <c r="X16" s="80">
        <f ca="1">ModelInput!X28</f>
        <v>4</v>
      </c>
      <c r="Y16" s="80">
        <f ca="1">ModelInput!Y28</f>
        <v>4</v>
      </c>
      <c r="Z16" s="80">
        <f ca="1">ModelInput!Z28</f>
        <v>4</v>
      </c>
      <c r="AA16" s="80">
        <f ca="1">ModelInput!AA28</f>
        <v>4</v>
      </c>
      <c r="AB16" s="80">
        <f ca="1">ModelInput!AB28</f>
        <v>4</v>
      </c>
      <c r="AC16" s="80">
        <f ca="1">ModelInput!AC28</f>
        <v>5</v>
      </c>
      <c r="AD16" s="80">
        <f ca="1">ModelInput!AD28</f>
        <v>5</v>
      </c>
      <c r="AE16" s="80">
        <f ca="1">ModelInput!AE28</f>
        <v>5</v>
      </c>
      <c r="AF16" s="80">
        <f ca="1">ModelInput!AF28</f>
        <v>5</v>
      </c>
      <c r="AG16" s="80">
        <f ca="1">ModelInput!AG28</f>
        <v>5</v>
      </c>
      <c r="AH16" s="80">
        <f ca="1">ModelInput!AH28</f>
        <v>6</v>
      </c>
      <c r="AI16" s="80">
        <f ca="1">ModelInput!AI28</f>
        <v>6</v>
      </c>
      <c r="AJ16" s="80">
        <f ca="1">ModelInput!AJ28</f>
        <v>6</v>
      </c>
      <c r="AK16" s="80">
        <f ca="1">ModelInput!AK28</f>
        <v>6</v>
      </c>
      <c r="AL16" s="80">
        <f ca="1">ModelInput!AL28</f>
        <v>6</v>
      </c>
      <c r="AM16" s="80">
        <f ca="1">ModelInput!AM28</f>
        <v>7</v>
      </c>
      <c r="AN16" s="80">
        <f ca="1">ModelInput!AN28</f>
        <v>7</v>
      </c>
      <c r="AO16" s="80">
        <f ca="1">ModelInput!AO28</f>
        <v>0</v>
      </c>
      <c r="AP16" s="80">
        <f ca="1">ModelInput!AP28</f>
        <v>0</v>
      </c>
      <c r="AQ16" s="80">
        <f ca="1">ModelInput!AQ28</f>
        <v>0</v>
      </c>
      <c r="AR16" s="80">
        <f ca="1">ModelInput!AR28</f>
        <v>0</v>
      </c>
      <c r="AS16" s="80">
        <f ca="1">ModelInput!AS28</f>
        <v>0</v>
      </c>
      <c r="AT16" s="80">
        <f ca="1">ModelInput!AT28</f>
        <v>0</v>
      </c>
      <c r="AU16" s="80">
        <f ca="1">ModelInput!AU28</f>
        <v>0</v>
      </c>
      <c r="AV16" s="80">
        <f ca="1">ModelInput!AV28</f>
        <v>0</v>
      </c>
      <c r="AW16" s="80">
        <f ca="1">ModelInput!AW28</f>
        <v>0</v>
      </c>
      <c r="AX16" s="80">
        <f ca="1">ModelInput!AX28</f>
        <v>0</v>
      </c>
      <c r="AY16" s="80">
        <f ca="1">ModelInput!AY28</f>
        <v>0</v>
      </c>
      <c r="AZ16" s="80">
        <f ca="1">ModelInput!AZ28</f>
        <v>0</v>
      </c>
      <c r="BA16" s="80">
        <f ca="1">ModelInput!BA28</f>
        <v>0</v>
      </c>
      <c r="BB16" s="80">
        <f ca="1">ModelInput!BB28</f>
        <v>0</v>
      </c>
      <c r="BC16" s="80">
        <f ca="1">ModelInput!BC28</f>
        <v>0</v>
      </c>
      <c r="BD16" s="80">
        <f ca="1">ModelInput!BD28</f>
        <v>0</v>
      </c>
      <c r="BE16" s="80">
        <f ca="1">ModelInput!BE28</f>
        <v>0</v>
      </c>
      <c r="BF16" s="80">
        <f ca="1">ModelInput!BF28</f>
        <v>0</v>
      </c>
      <c r="BG16" s="80">
        <f ca="1">ModelInput!BG28</f>
        <v>0</v>
      </c>
      <c r="BH16" s="80">
        <f ca="1">ModelInput!BH28</f>
        <v>0</v>
      </c>
      <c r="BI16" s="16"/>
      <c r="BJ16" s="16"/>
      <c r="BK16" s="16"/>
    </row>
    <row r="17" spans="2:103" s="88" customFormat="1" ht="15.4">
      <c r="G17" s="4"/>
      <c r="I17" s="16"/>
      <c r="K17" s="82"/>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16"/>
      <c r="BJ17" s="16"/>
      <c r="BK17" s="16"/>
    </row>
    <row r="18" spans="2:103" ht="15.4">
      <c r="E18" s="4" t="s">
        <v>16</v>
      </c>
      <c r="G18" s="4" t="s">
        <v>192</v>
      </c>
      <c r="J18" s="4"/>
      <c r="K18" s="9"/>
      <c r="L18" s="61" t="str">
        <f>ModelInput!L30</f>
        <v>NA</v>
      </c>
      <c r="M18" s="61" t="str">
        <f>ModelInput!M30</f>
        <v>NA</v>
      </c>
      <c r="N18" s="61" t="str">
        <f>ModelInput!N30</f>
        <v>NA</v>
      </c>
      <c r="O18" s="61" t="b">
        <f>ModelInput!O30</f>
        <v>1</v>
      </c>
      <c r="P18" s="61" t="b">
        <f>ModelInput!P30</f>
        <v>1</v>
      </c>
      <c r="Q18" s="61" t="b">
        <f>ModelInput!Q30</f>
        <v>1</v>
      </c>
      <c r="R18" s="61" t="b">
        <f>ModelInput!R30</f>
        <v>1</v>
      </c>
      <c r="S18" s="61" t="b">
        <f>ModelInput!S30</f>
        <v>1</v>
      </c>
      <c r="T18" s="61" t="b">
        <f>ModelInput!T30</f>
        <v>1</v>
      </c>
      <c r="U18" s="61" t="b">
        <f>ModelInput!U30</f>
        <v>1</v>
      </c>
      <c r="V18" s="61" t="b">
        <f>ModelInput!V30</f>
        <v>1</v>
      </c>
      <c r="W18" s="61" t="b">
        <f>ModelInput!W30</f>
        <v>1</v>
      </c>
      <c r="X18" s="61" t="b">
        <f>ModelInput!X30</f>
        <v>1</v>
      </c>
      <c r="Y18" s="61" t="b">
        <f>ModelInput!Y30</f>
        <v>1</v>
      </c>
      <c r="Z18" s="61" t="b">
        <f>ModelInput!Z30</f>
        <v>1</v>
      </c>
      <c r="AA18" s="61" t="b">
        <f>ModelInput!AA30</f>
        <v>1</v>
      </c>
      <c r="AB18" s="61" t="b">
        <f>ModelInput!AB30</f>
        <v>1</v>
      </c>
      <c r="AC18" s="61" t="b">
        <f>ModelInput!AC30</f>
        <v>1</v>
      </c>
      <c r="AD18" s="61" t="b">
        <f>ModelInput!AD30</f>
        <v>1</v>
      </c>
      <c r="AE18" s="61" t="b">
        <f>ModelInput!AE30</f>
        <v>1</v>
      </c>
      <c r="AF18" s="61" t="b">
        <f>ModelInput!AF30</f>
        <v>1</v>
      </c>
      <c r="AG18" s="61" t="b">
        <f>ModelInput!AG30</f>
        <v>1</v>
      </c>
      <c r="AH18" s="61" t="b">
        <f>ModelInput!AH30</f>
        <v>1</v>
      </c>
      <c r="AI18" s="61" t="b">
        <f>ModelInput!AI30</f>
        <v>1</v>
      </c>
      <c r="AJ18" s="61" t="b">
        <f>ModelInput!AJ30</f>
        <v>1</v>
      </c>
      <c r="AK18" s="61" t="b">
        <f>ModelInput!AK30</f>
        <v>1</v>
      </c>
      <c r="AL18" s="61" t="b">
        <f>ModelInput!AL30</f>
        <v>1</v>
      </c>
      <c r="AM18" s="61" t="b">
        <f>ModelInput!AM30</f>
        <v>1</v>
      </c>
      <c r="AN18" s="61" t="b">
        <f>ModelInput!AN30</f>
        <v>1</v>
      </c>
      <c r="AO18" s="61" t="str">
        <f>ModelInput!AO30</f>
        <v>NA</v>
      </c>
      <c r="AP18" s="61" t="str">
        <f>ModelInput!AP30</f>
        <v>NA</v>
      </c>
      <c r="AQ18" s="61" t="str">
        <f>ModelInput!AQ30</f>
        <v>NA</v>
      </c>
      <c r="AR18" s="61" t="str">
        <f>ModelInput!AR30</f>
        <v>NA</v>
      </c>
      <c r="AS18" s="61" t="str">
        <f>ModelInput!AS30</f>
        <v>NA</v>
      </c>
      <c r="AT18" s="61" t="str">
        <f>ModelInput!AT30</f>
        <v>NA</v>
      </c>
      <c r="AU18" s="61" t="str">
        <f>ModelInput!AU30</f>
        <v>NA</v>
      </c>
      <c r="AV18" s="61" t="str">
        <f>ModelInput!AV30</f>
        <v>NA</v>
      </c>
      <c r="AW18" s="61" t="str">
        <f>ModelInput!AW30</f>
        <v>NA</v>
      </c>
      <c r="AX18" s="61" t="str">
        <f>ModelInput!AX30</f>
        <v>NA</v>
      </c>
      <c r="AY18" s="61" t="str">
        <f>ModelInput!AY30</f>
        <v>NA</v>
      </c>
      <c r="AZ18" s="61" t="str">
        <f>ModelInput!AZ30</f>
        <v>NA</v>
      </c>
      <c r="BA18" s="61" t="str">
        <f>ModelInput!BA30</f>
        <v>NA</v>
      </c>
      <c r="BB18" s="61" t="str">
        <f>ModelInput!BB30</f>
        <v>NA</v>
      </c>
      <c r="BC18" s="61" t="str">
        <f>ModelInput!BC30</f>
        <v>NA</v>
      </c>
      <c r="BD18" s="61" t="str">
        <f>ModelInput!BD30</f>
        <v>NA</v>
      </c>
      <c r="BE18" s="61" t="str">
        <f>ModelInput!BE30</f>
        <v>NA</v>
      </c>
      <c r="BF18" s="61" t="str">
        <f>ModelInput!BF30</f>
        <v>NA</v>
      </c>
      <c r="BG18" s="61" t="str">
        <f>ModelInput!BG30</f>
        <v>NA</v>
      </c>
      <c r="BH18" s="61" t="str">
        <f>ModelInput!BH30</f>
        <v>NA</v>
      </c>
      <c r="BI18" s="6"/>
      <c r="BJ18" s="6"/>
      <c r="BK18" s="6"/>
    </row>
    <row r="19" spans="2:103" ht="15.4">
      <c r="J19" s="4"/>
      <c r="K19" s="9"/>
      <c r="L19" s="9"/>
      <c r="M19" s="9"/>
      <c r="N19" s="9"/>
      <c r="O19" s="9"/>
      <c r="P19" s="9"/>
      <c r="Q19" s="9"/>
      <c r="R19" s="46"/>
      <c r="S19" s="9"/>
      <c r="T19" s="9"/>
      <c r="U19" s="9"/>
      <c r="V19" s="9"/>
      <c r="W19" s="9"/>
      <c r="X19" s="10"/>
      <c r="Y19" s="10"/>
      <c r="Z19" s="10"/>
      <c r="AA19" s="10"/>
      <c r="AB19" s="10"/>
      <c r="AC19" s="10"/>
      <c r="AD19" s="10"/>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6"/>
      <c r="BJ19" s="6"/>
      <c r="BK19" s="6"/>
    </row>
    <row r="20" spans="2:103" ht="15.4">
      <c r="B20" s="7">
        <f>MAX($B$5:B18)+1</f>
        <v>1</v>
      </c>
      <c r="C20" s="7" t="s">
        <v>682</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8"/>
      <c r="BJ20" s="8"/>
      <c r="BK20" s="8"/>
    </row>
    <row r="21" spans="2:103" ht="15.4">
      <c r="B21" s="88"/>
      <c r="C21" s="88"/>
      <c r="D21" s="6"/>
      <c r="E21" s="6"/>
      <c r="F21" s="6"/>
      <c r="G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row>
    <row r="22" spans="2:103" ht="15.4">
      <c r="B22" s="24"/>
      <c r="C22" s="73">
        <f>MAX($B$5:C21)+0.1</f>
        <v>1.1000000000000001</v>
      </c>
      <c r="D22" s="37" t="s">
        <v>114</v>
      </c>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90"/>
    </row>
    <row r="23" spans="2:103" ht="15.4">
      <c r="C23" s="68" t="s">
        <v>683</v>
      </c>
      <c r="D23" s="132"/>
      <c r="E23" s="227"/>
      <c r="F23" s="227"/>
      <c r="G23" s="132"/>
      <c r="H23" s="68"/>
      <c r="I23" s="68"/>
      <c r="J23" s="132"/>
      <c r="K23" s="228"/>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6"/>
      <c r="BJ23" s="6"/>
      <c r="BK23" s="6"/>
    </row>
    <row r="24" spans="2:103" ht="15.4">
      <c r="E24" s="20" t="s">
        <v>269</v>
      </c>
      <c r="F24" s="20"/>
      <c r="G24" s="4" t="s">
        <v>91</v>
      </c>
      <c r="J24" s="4"/>
      <c r="K24" s="9"/>
      <c r="L24" s="167">
        <f>ModelInput!L196</f>
        <v>0</v>
      </c>
      <c r="M24" s="167">
        <f>ModelInput!M196</f>
        <v>0</v>
      </c>
      <c r="N24" s="167">
        <f>ModelInput!N196</f>
        <v>0</v>
      </c>
      <c r="O24" s="167">
        <f>ModelInput!O196</f>
        <v>0.95</v>
      </c>
      <c r="P24" s="167">
        <f>ModelInput!P196</f>
        <v>0.95</v>
      </c>
      <c r="Q24" s="167">
        <f>ModelInput!Q196</f>
        <v>0.95</v>
      </c>
      <c r="R24" s="167">
        <f>ModelInput!R196</f>
        <v>0.95</v>
      </c>
      <c r="S24" s="167">
        <f>ModelInput!S196</f>
        <v>0.95</v>
      </c>
      <c r="T24" s="167">
        <f>ModelInput!T196</f>
        <v>0.95</v>
      </c>
      <c r="U24" s="167">
        <f>ModelInput!U196</f>
        <v>0.95</v>
      </c>
      <c r="V24" s="167">
        <f>ModelInput!V196</f>
        <v>0.95</v>
      </c>
      <c r="W24" s="167">
        <f>ModelInput!W196</f>
        <v>0.95</v>
      </c>
      <c r="X24" s="167">
        <f>ModelInput!X196</f>
        <v>0.95</v>
      </c>
      <c r="Y24" s="167">
        <f>ModelInput!Y196</f>
        <v>0.95</v>
      </c>
      <c r="Z24" s="167">
        <f>ModelInput!Z196</f>
        <v>0.95</v>
      </c>
      <c r="AA24" s="167">
        <f>ModelInput!AA196</f>
        <v>0.95</v>
      </c>
      <c r="AB24" s="167">
        <f>ModelInput!AB196</f>
        <v>0.95</v>
      </c>
      <c r="AC24" s="167">
        <f>ModelInput!AC196</f>
        <v>0.95</v>
      </c>
      <c r="AD24" s="167">
        <f>ModelInput!AD196</f>
        <v>0.95</v>
      </c>
      <c r="AE24" s="167">
        <f>ModelInput!AE196</f>
        <v>0.95</v>
      </c>
      <c r="AF24" s="167">
        <f>ModelInput!AF196</f>
        <v>0.95</v>
      </c>
      <c r="AG24" s="167">
        <f>ModelInput!AG196</f>
        <v>0.95</v>
      </c>
      <c r="AH24" s="167">
        <f>ModelInput!AH196</f>
        <v>0.95</v>
      </c>
      <c r="AI24" s="167">
        <f>ModelInput!AI196</f>
        <v>0.95</v>
      </c>
      <c r="AJ24" s="167">
        <f>ModelInput!AJ196</f>
        <v>0.95</v>
      </c>
      <c r="AK24" s="167">
        <f>ModelInput!AK196</f>
        <v>0.95</v>
      </c>
      <c r="AL24" s="167">
        <f>ModelInput!AL196</f>
        <v>0.95</v>
      </c>
      <c r="AM24" s="167">
        <f>ModelInput!AM196</f>
        <v>0.95</v>
      </c>
      <c r="AN24" s="167">
        <f>ModelInput!AN196</f>
        <v>0.95</v>
      </c>
      <c r="AO24" s="167">
        <f>ModelInput!AO196</f>
        <v>0</v>
      </c>
      <c r="AP24" s="167">
        <f>ModelInput!AP196</f>
        <v>0</v>
      </c>
      <c r="AQ24" s="167">
        <f>ModelInput!AQ196</f>
        <v>0</v>
      </c>
      <c r="AR24" s="167">
        <f>ModelInput!AR196</f>
        <v>0</v>
      </c>
      <c r="AS24" s="167">
        <f>ModelInput!AS196</f>
        <v>0</v>
      </c>
      <c r="AT24" s="167">
        <f>ModelInput!AT196</f>
        <v>0</v>
      </c>
      <c r="AU24" s="167">
        <f>ModelInput!AU196</f>
        <v>0</v>
      </c>
      <c r="AV24" s="167">
        <f>ModelInput!AV196</f>
        <v>0</v>
      </c>
      <c r="AW24" s="167">
        <f>ModelInput!AW196</f>
        <v>0</v>
      </c>
      <c r="AX24" s="167">
        <f>ModelInput!AX196</f>
        <v>0</v>
      </c>
      <c r="AY24" s="167">
        <f>ModelInput!AY196</f>
        <v>0</v>
      </c>
      <c r="AZ24" s="167">
        <f>ModelInput!AZ196</f>
        <v>0</v>
      </c>
      <c r="BA24" s="167">
        <f>ModelInput!BA196</f>
        <v>0</v>
      </c>
      <c r="BB24" s="167">
        <f>ModelInput!BB196</f>
        <v>0</v>
      </c>
      <c r="BC24" s="167">
        <f>ModelInput!BC196</f>
        <v>0</v>
      </c>
      <c r="BD24" s="167">
        <f>ModelInput!BD196</f>
        <v>0</v>
      </c>
      <c r="BE24" s="167">
        <f>ModelInput!BE196</f>
        <v>0</v>
      </c>
      <c r="BF24" s="167">
        <f>ModelInput!BF196</f>
        <v>0</v>
      </c>
      <c r="BG24" s="167">
        <f>ModelInput!BG196</f>
        <v>0</v>
      </c>
      <c r="BH24" s="167">
        <f>ModelInput!BH196</f>
        <v>0</v>
      </c>
      <c r="BI24" s="6"/>
      <c r="BJ24" s="6"/>
      <c r="BK24" s="6"/>
    </row>
    <row r="25" spans="2:103" ht="15.4">
      <c r="E25" s="20" t="s">
        <v>114</v>
      </c>
      <c r="F25" s="20"/>
      <c r="G25" s="4" t="s">
        <v>91</v>
      </c>
      <c r="J25" s="4"/>
      <c r="K25" s="9"/>
      <c r="L25" s="160">
        <f>ModelInput!L197</f>
        <v>0</v>
      </c>
      <c r="M25" s="160">
        <f>ModelInput!M197</f>
        <v>0</v>
      </c>
      <c r="N25" s="160">
        <f>ModelInput!N197</f>
        <v>0</v>
      </c>
      <c r="O25" s="160">
        <f>ModelInput!O197</f>
        <v>0.95</v>
      </c>
      <c r="P25" s="160">
        <f>ModelInput!P197</f>
        <v>0.95</v>
      </c>
      <c r="Q25" s="160">
        <f>ModelInput!Q197</f>
        <v>0.95</v>
      </c>
      <c r="R25" s="160">
        <f>ModelInput!R197</f>
        <v>0.95</v>
      </c>
      <c r="S25" s="160">
        <f>ModelInput!S197</f>
        <v>0.95</v>
      </c>
      <c r="T25" s="160">
        <f>ModelInput!T197</f>
        <v>0.95</v>
      </c>
      <c r="U25" s="160">
        <f>ModelInput!U197</f>
        <v>0.95</v>
      </c>
      <c r="V25" s="160">
        <f>ModelInput!V197</f>
        <v>0.95</v>
      </c>
      <c r="W25" s="160">
        <f>ModelInput!W197</f>
        <v>0.95</v>
      </c>
      <c r="X25" s="160">
        <f>ModelInput!X197</f>
        <v>0.95</v>
      </c>
      <c r="Y25" s="160">
        <f>ModelInput!Y197</f>
        <v>0.95</v>
      </c>
      <c r="Z25" s="160">
        <f>ModelInput!Z197</f>
        <v>0.95</v>
      </c>
      <c r="AA25" s="160">
        <f>ModelInput!AA197</f>
        <v>0.95</v>
      </c>
      <c r="AB25" s="160">
        <f>ModelInput!AB197</f>
        <v>0.95</v>
      </c>
      <c r="AC25" s="160">
        <f>ModelInput!AC197</f>
        <v>0.95</v>
      </c>
      <c r="AD25" s="160">
        <f>ModelInput!AD197</f>
        <v>0.95</v>
      </c>
      <c r="AE25" s="160">
        <f>ModelInput!AE197</f>
        <v>0.95</v>
      </c>
      <c r="AF25" s="160">
        <f>ModelInput!AF197</f>
        <v>0.95</v>
      </c>
      <c r="AG25" s="160">
        <f>ModelInput!AG197</f>
        <v>0.95</v>
      </c>
      <c r="AH25" s="160">
        <f>ModelInput!AH197</f>
        <v>0.95</v>
      </c>
      <c r="AI25" s="160">
        <f>ModelInput!AI197</f>
        <v>0.95</v>
      </c>
      <c r="AJ25" s="160">
        <f>ModelInput!AJ197</f>
        <v>0.95</v>
      </c>
      <c r="AK25" s="160">
        <f>ModelInput!AK197</f>
        <v>0.95</v>
      </c>
      <c r="AL25" s="160">
        <f>ModelInput!AL197</f>
        <v>0.95</v>
      </c>
      <c r="AM25" s="160">
        <f>ModelInput!AM197</f>
        <v>0.95</v>
      </c>
      <c r="AN25" s="160">
        <f>ModelInput!AN197</f>
        <v>0.95</v>
      </c>
      <c r="AO25" s="160">
        <f>ModelInput!AO197</f>
        <v>0</v>
      </c>
      <c r="AP25" s="160">
        <f>ModelInput!AP197</f>
        <v>0</v>
      </c>
      <c r="AQ25" s="160">
        <f>ModelInput!AQ197</f>
        <v>0</v>
      </c>
      <c r="AR25" s="160">
        <f>ModelInput!AR197</f>
        <v>0</v>
      </c>
      <c r="AS25" s="160">
        <f>ModelInput!AS197</f>
        <v>0</v>
      </c>
      <c r="AT25" s="160">
        <f>ModelInput!AT197</f>
        <v>0</v>
      </c>
      <c r="AU25" s="160">
        <f>ModelInput!AU197</f>
        <v>0</v>
      </c>
      <c r="AV25" s="160">
        <f>ModelInput!AV197</f>
        <v>0</v>
      </c>
      <c r="AW25" s="160">
        <f>ModelInput!AW197</f>
        <v>0</v>
      </c>
      <c r="AX25" s="160">
        <f>ModelInput!AX197</f>
        <v>0</v>
      </c>
      <c r="AY25" s="160">
        <f>ModelInput!AY197</f>
        <v>0</v>
      </c>
      <c r="AZ25" s="160">
        <f>ModelInput!AZ197</f>
        <v>0</v>
      </c>
      <c r="BA25" s="160">
        <f>ModelInput!BA197</f>
        <v>0</v>
      </c>
      <c r="BB25" s="160">
        <f>ModelInput!BB197</f>
        <v>0</v>
      </c>
      <c r="BC25" s="160">
        <f>ModelInput!BC197</f>
        <v>0</v>
      </c>
      <c r="BD25" s="160">
        <f>ModelInput!BD197</f>
        <v>0</v>
      </c>
      <c r="BE25" s="160">
        <f>ModelInput!BE197</f>
        <v>0</v>
      </c>
      <c r="BF25" s="160">
        <f>ModelInput!BF197</f>
        <v>0</v>
      </c>
      <c r="BG25" s="160">
        <f>ModelInput!BG197</f>
        <v>0</v>
      </c>
      <c r="BH25" s="160">
        <f>ModelInput!BH197</f>
        <v>0</v>
      </c>
      <c r="BI25" s="6"/>
      <c r="BJ25" s="6"/>
      <c r="BK25" s="6"/>
    </row>
    <row r="26" spans="2:103" ht="15.4">
      <c r="E26" s="20"/>
      <c r="F26" s="20"/>
      <c r="J26" s="4"/>
      <c r="K26" s="9"/>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
      <c r="BJ26" s="6"/>
      <c r="BK26" s="6"/>
    </row>
    <row r="27" spans="2:103" ht="15.4">
      <c r="B27" s="24"/>
      <c r="C27" s="73">
        <f>MAX($B$5:C26)+0.1</f>
        <v>1.2000000000000002</v>
      </c>
      <c r="D27" s="37" t="s">
        <v>684</v>
      </c>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90"/>
    </row>
    <row r="28" spans="2:103" ht="15.4">
      <c r="C28" s="6"/>
      <c r="E28" s="20"/>
      <c r="F28" s="20"/>
      <c r="J28" s="4"/>
      <c r="K28" s="9"/>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
      <c r="BJ28" s="6"/>
      <c r="BK28" s="6"/>
    </row>
    <row r="29" spans="2:103" ht="15.4">
      <c r="E29" s="20" t="s">
        <v>77</v>
      </c>
      <c r="F29" s="20"/>
      <c r="G29" s="4" t="s">
        <v>91</v>
      </c>
      <c r="J29" s="4"/>
      <c r="K29" s="9"/>
      <c r="L29" s="70">
        <f>ModelInput!L114</f>
        <v>0.6</v>
      </c>
      <c r="M29" s="190">
        <f>ModelInput!M114</f>
        <v>0.6</v>
      </c>
      <c r="N29" s="190">
        <f>ModelInput!N114</f>
        <v>0.6</v>
      </c>
      <c r="O29" s="190">
        <f>ModelInput!O114</f>
        <v>0.6</v>
      </c>
      <c r="P29" s="190">
        <f>ModelInput!P114</f>
        <v>0.6</v>
      </c>
      <c r="Q29" s="190">
        <f>ModelInput!Q114</f>
        <v>0.6</v>
      </c>
      <c r="R29" s="190">
        <f>ModelInput!R114</f>
        <v>0.6</v>
      </c>
      <c r="S29" s="190">
        <f>ModelInput!S114</f>
        <v>0.6</v>
      </c>
      <c r="T29" s="190">
        <f>ModelInput!T114</f>
        <v>0.6</v>
      </c>
      <c r="U29" s="190">
        <f>ModelInput!U114</f>
        <v>0.6</v>
      </c>
      <c r="V29" s="190">
        <f>ModelInput!V114</f>
        <v>0.6</v>
      </c>
      <c r="W29" s="190">
        <f>ModelInput!W114</f>
        <v>0.6</v>
      </c>
      <c r="X29" s="190">
        <f>ModelInput!X114</f>
        <v>0.6</v>
      </c>
      <c r="Y29" s="190">
        <f>ModelInput!Y114</f>
        <v>0.6</v>
      </c>
      <c r="Z29" s="190">
        <f>ModelInput!Z114</f>
        <v>0.6</v>
      </c>
      <c r="AA29" s="190">
        <f>ModelInput!AA114</f>
        <v>0.6</v>
      </c>
      <c r="AB29" s="190">
        <f>ModelInput!AB114</f>
        <v>0.6</v>
      </c>
      <c r="AC29" s="190">
        <f>ModelInput!AC114</f>
        <v>0.6</v>
      </c>
      <c r="AD29" s="190">
        <f>ModelInput!AD114</f>
        <v>0.6</v>
      </c>
      <c r="AE29" s="190">
        <f>ModelInput!AE114</f>
        <v>0.6</v>
      </c>
      <c r="AF29" s="190">
        <f>ModelInput!AF114</f>
        <v>0.6</v>
      </c>
      <c r="AG29" s="190">
        <f>ModelInput!AG114</f>
        <v>0.6</v>
      </c>
      <c r="AH29" s="190">
        <f>ModelInput!AH114</f>
        <v>0.6</v>
      </c>
      <c r="AI29" s="190">
        <f>ModelInput!AI114</f>
        <v>0.6</v>
      </c>
      <c r="AJ29" s="190">
        <f>ModelInput!AJ114</f>
        <v>0.6</v>
      </c>
      <c r="AK29" s="190">
        <f>ModelInput!AK114</f>
        <v>0.6</v>
      </c>
      <c r="AL29" s="190">
        <f>ModelInput!AL114</f>
        <v>0.6</v>
      </c>
      <c r="AM29" s="190">
        <f>ModelInput!AM114</f>
        <v>0.6</v>
      </c>
      <c r="AN29" s="190">
        <f>ModelInput!AN114</f>
        <v>0.6</v>
      </c>
      <c r="AO29" s="190">
        <f>ModelInput!AO114</f>
        <v>0.6</v>
      </c>
      <c r="AP29" s="190">
        <f>ModelInput!AP114</f>
        <v>0.6</v>
      </c>
      <c r="AQ29" s="190">
        <f>ModelInput!AQ114</f>
        <v>0.6</v>
      </c>
      <c r="AR29" s="190">
        <f>ModelInput!AR114</f>
        <v>0.6</v>
      </c>
      <c r="AS29" s="190">
        <f>ModelInput!AS114</f>
        <v>0.6</v>
      </c>
      <c r="AT29" s="190">
        <f>ModelInput!AT114</f>
        <v>0.6</v>
      </c>
      <c r="AU29" s="190">
        <f>ModelInput!AU114</f>
        <v>0.6</v>
      </c>
      <c r="AV29" s="190">
        <f>ModelInput!AV114</f>
        <v>0.6</v>
      </c>
      <c r="AW29" s="190">
        <f>ModelInput!AW114</f>
        <v>0.6</v>
      </c>
      <c r="AX29" s="190">
        <f>ModelInput!AX114</f>
        <v>0.6</v>
      </c>
      <c r="AY29" s="190">
        <f>ModelInput!AY114</f>
        <v>0.6</v>
      </c>
      <c r="AZ29" s="190">
        <f>ModelInput!AZ114</f>
        <v>0.6</v>
      </c>
      <c r="BA29" s="190">
        <f>ModelInput!BA114</f>
        <v>0.6</v>
      </c>
      <c r="BB29" s="190">
        <f>ModelInput!BB114</f>
        <v>0.6</v>
      </c>
      <c r="BC29" s="190">
        <f>ModelInput!BC114</f>
        <v>0.6</v>
      </c>
      <c r="BD29" s="190">
        <f>ModelInput!BD114</f>
        <v>0.6</v>
      </c>
      <c r="BE29" s="190">
        <f>ModelInput!BE114</f>
        <v>0.6</v>
      </c>
      <c r="BF29" s="190">
        <f>ModelInput!BF114</f>
        <v>0.6</v>
      </c>
      <c r="BG29" s="190">
        <f>ModelInput!BG114</f>
        <v>0.6</v>
      </c>
      <c r="BH29" s="190">
        <f>ModelInput!BH114</f>
        <v>0.6</v>
      </c>
      <c r="BI29" s="6"/>
      <c r="BJ29" s="6"/>
      <c r="BK29" s="6"/>
    </row>
    <row r="30" spans="2:103" ht="15.4">
      <c r="E30" s="20" t="s">
        <v>685</v>
      </c>
      <c r="F30" s="20"/>
      <c r="G30" s="4" t="s">
        <v>78</v>
      </c>
      <c r="J30" s="4"/>
      <c r="K30" s="9"/>
      <c r="L30" s="22">
        <f ca="1">ModelInput!L156</f>
        <v>0</v>
      </c>
      <c r="M30" s="22">
        <f ca="1">ModelInput!M156</f>
        <v>0</v>
      </c>
      <c r="N30" s="22">
        <f ca="1">ModelInput!N156</f>
        <v>0</v>
      </c>
      <c r="O30" s="22">
        <f ca="1">ModelInput!O156</f>
        <v>0</v>
      </c>
      <c r="P30" s="22">
        <f ca="1">ModelInput!P156</f>
        <v>0</v>
      </c>
      <c r="Q30" s="22">
        <f ca="1">ModelInput!Q156</f>
        <v>0</v>
      </c>
      <c r="R30" s="22">
        <f ca="1">ModelInput!R156</f>
        <v>0</v>
      </c>
      <c r="S30" s="22">
        <f ca="1">ModelInput!S156</f>
        <v>0</v>
      </c>
      <c r="T30" s="22">
        <f ca="1">ModelInput!T156</f>
        <v>0</v>
      </c>
      <c r="U30" s="22">
        <f ca="1">ModelInput!U156</f>
        <v>0</v>
      </c>
      <c r="V30" s="22">
        <f ca="1">ModelInput!V156</f>
        <v>0</v>
      </c>
      <c r="W30" s="22">
        <f ca="1">ModelInput!W156</f>
        <v>0</v>
      </c>
      <c r="X30" s="22">
        <f ca="1">ModelInput!X156</f>
        <v>0</v>
      </c>
      <c r="Y30" s="22">
        <f ca="1">ModelInput!Y156</f>
        <v>0</v>
      </c>
      <c r="Z30" s="22">
        <f ca="1">ModelInput!Z156</f>
        <v>0</v>
      </c>
      <c r="AA30" s="22">
        <f ca="1">ModelInput!AA156</f>
        <v>0</v>
      </c>
      <c r="AB30" s="22">
        <f ca="1">ModelInput!AB156</f>
        <v>0</v>
      </c>
      <c r="AC30" s="22">
        <f ca="1">ModelInput!AC156</f>
        <v>0</v>
      </c>
      <c r="AD30" s="22">
        <f ca="1">ModelInput!AD156</f>
        <v>0</v>
      </c>
      <c r="AE30" s="22">
        <f ca="1">ModelInput!AE156</f>
        <v>0</v>
      </c>
      <c r="AF30" s="22">
        <f ca="1">ModelInput!AF156</f>
        <v>0</v>
      </c>
      <c r="AG30" s="22">
        <f ca="1">ModelInput!AG156</f>
        <v>0</v>
      </c>
      <c r="AH30" s="22">
        <f ca="1">ModelInput!AH156</f>
        <v>0</v>
      </c>
      <c r="AI30" s="22">
        <f ca="1">ModelInput!AI156</f>
        <v>0</v>
      </c>
      <c r="AJ30" s="22">
        <f ca="1">ModelInput!AJ156</f>
        <v>0</v>
      </c>
      <c r="AK30" s="22">
        <f ca="1">ModelInput!AK156</f>
        <v>0</v>
      </c>
      <c r="AL30" s="22">
        <f ca="1">ModelInput!AL156</f>
        <v>0</v>
      </c>
      <c r="AM30" s="22">
        <f ca="1">ModelInput!AM156</f>
        <v>0</v>
      </c>
      <c r="AN30" s="22">
        <f ca="1">ModelInput!AN156</f>
        <v>0</v>
      </c>
      <c r="AO30" s="22">
        <f ca="1">ModelInput!AO156</f>
        <v>0</v>
      </c>
      <c r="AP30" s="22">
        <f ca="1">ModelInput!AP156</f>
        <v>0</v>
      </c>
      <c r="AQ30" s="22">
        <f ca="1">ModelInput!AQ156</f>
        <v>0</v>
      </c>
      <c r="AR30" s="22">
        <f ca="1">ModelInput!AR156</f>
        <v>0</v>
      </c>
      <c r="AS30" s="22">
        <f ca="1">ModelInput!AS156</f>
        <v>0</v>
      </c>
      <c r="AT30" s="22">
        <f ca="1">ModelInput!AT156</f>
        <v>0</v>
      </c>
      <c r="AU30" s="22">
        <f ca="1">ModelInput!AU156</f>
        <v>0</v>
      </c>
      <c r="AV30" s="22">
        <f ca="1">ModelInput!AV156</f>
        <v>0</v>
      </c>
      <c r="AW30" s="22">
        <f ca="1">ModelInput!AW156</f>
        <v>0</v>
      </c>
      <c r="AX30" s="22">
        <f ca="1">ModelInput!AX156</f>
        <v>0</v>
      </c>
      <c r="AY30" s="22">
        <f ca="1">ModelInput!AY156</f>
        <v>0</v>
      </c>
      <c r="AZ30" s="22">
        <f ca="1">ModelInput!AZ156</f>
        <v>0</v>
      </c>
      <c r="BA30" s="22">
        <f ca="1">ModelInput!BA156</f>
        <v>0</v>
      </c>
      <c r="BB30" s="22">
        <f ca="1">ModelInput!BB156</f>
        <v>0</v>
      </c>
      <c r="BC30" s="22">
        <f ca="1">ModelInput!BC156</f>
        <v>0</v>
      </c>
      <c r="BD30" s="22">
        <f ca="1">ModelInput!BD156</f>
        <v>0</v>
      </c>
      <c r="BE30" s="22">
        <f ca="1">ModelInput!BE156</f>
        <v>0</v>
      </c>
      <c r="BF30" s="22">
        <f ca="1">ModelInput!BF156</f>
        <v>0</v>
      </c>
      <c r="BG30" s="22">
        <f ca="1">ModelInput!BG156</f>
        <v>0</v>
      </c>
      <c r="BH30" s="22">
        <f ca="1">ModelInput!BH156</f>
        <v>0</v>
      </c>
      <c r="BI30" s="6"/>
      <c r="BJ30" s="6"/>
      <c r="BK30" s="6"/>
    </row>
    <row r="31" spans="2:103" ht="15.4">
      <c r="E31" s="20" t="s">
        <v>686</v>
      </c>
      <c r="F31" s="20"/>
      <c r="G31" s="4" t="s">
        <v>78</v>
      </c>
      <c r="J31" s="4"/>
      <c r="K31" s="9"/>
      <c r="L31" s="22">
        <f ca="1">ModelInput!L157</f>
        <v>0</v>
      </c>
      <c r="M31" s="22">
        <f ca="1">ModelInput!M157</f>
        <v>0</v>
      </c>
      <c r="N31" s="22">
        <f ca="1">ModelInput!N157</f>
        <v>0</v>
      </c>
      <c r="O31" s="22">
        <f ca="1">ModelInput!O157</f>
        <v>0</v>
      </c>
      <c r="P31" s="22">
        <f ca="1">ModelInput!P157</f>
        <v>0</v>
      </c>
      <c r="Q31" s="22">
        <f ca="1">ModelInput!Q157</f>
        <v>0</v>
      </c>
      <c r="R31" s="22">
        <f ca="1">ModelInput!R157</f>
        <v>0</v>
      </c>
      <c r="S31" s="22">
        <f ca="1">ModelInput!S157</f>
        <v>0</v>
      </c>
      <c r="T31" s="22">
        <f ca="1">ModelInput!T157</f>
        <v>0</v>
      </c>
      <c r="U31" s="22">
        <f ca="1">ModelInput!U157</f>
        <v>0</v>
      </c>
      <c r="V31" s="22">
        <f ca="1">ModelInput!V157</f>
        <v>0</v>
      </c>
      <c r="W31" s="22">
        <f ca="1">ModelInput!W157</f>
        <v>0</v>
      </c>
      <c r="X31" s="22">
        <f ca="1">ModelInput!X157</f>
        <v>0</v>
      </c>
      <c r="Y31" s="22">
        <f ca="1">ModelInput!Y157</f>
        <v>0</v>
      </c>
      <c r="Z31" s="22">
        <f ca="1">ModelInput!Z157</f>
        <v>0</v>
      </c>
      <c r="AA31" s="22">
        <f ca="1">ModelInput!AA157</f>
        <v>0</v>
      </c>
      <c r="AB31" s="22">
        <f ca="1">ModelInput!AB157</f>
        <v>0</v>
      </c>
      <c r="AC31" s="22">
        <f ca="1">ModelInput!AC157</f>
        <v>0</v>
      </c>
      <c r="AD31" s="22">
        <f ca="1">ModelInput!AD157</f>
        <v>0</v>
      </c>
      <c r="AE31" s="22">
        <f ca="1">ModelInput!AE157</f>
        <v>0</v>
      </c>
      <c r="AF31" s="22">
        <f ca="1">ModelInput!AF157</f>
        <v>0</v>
      </c>
      <c r="AG31" s="22">
        <f ca="1">ModelInput!AG157</f>
        <v>0</v>
      </c>
      <c r="AH31" s="22">
        <f ca="1">ModelInput!AH157</f>
        <v>0</v>
      </c>
      <c r="AI31" s="22">
        <f ca="1">ModelInput!AI157</f>
        <v>0</v>
      </c>
      <c r="AJ31" s="22">
        <f ca="1">ModelInput!AJ157</f>
        <v>0</v>
      </c>
      <c r="AK31" s="22">
        <f ca="1">ModelInput!AK157</f>
        <v>0</v>
      </c>
      <c r="AL31" s="22">
        <f ca="1">ModelInput!AL157</f>
        <v>0</v>
      </c>
      <c r="AM31" s="22">
        <f ca="1">ModelInput!AM157</f>
        <v>0</v>
      </c>
      <c r="AN31" s="22">
        <f ca="1">ModelInput!AN157</f>
        <v>0</v>
      </c>
      <c r="AO31" s="22">
        <f ca="1">ModelInput!AO157</f>
        <v>0</v>
      </c>
      <c r="AP31" s="22">
        <f ca="1">ModelInput!AP157</f>
        <v>0</v>
      </c>
      <c r="AQ31" s="22">
        <f ca="1">ModelInput!AQ157</f>
        <v>0</v>
      </c>
      <c r="AR31" s="22">
        <f ca="1">ModelInput!AR157</f>
        <v>0</v>
      </c>
      <c r="AS31" s="22">
        <f ca="1">ModelInput!AS157</f>
        <v>0</v>
      </c>
      <c r="AT31" s="22">
        <f ca="1">ModelInput!AT157</f>
        <v>0</v>
      </c>
      <c r="AU31" s="22">
        <f ca="1">ModelInput!AU157</f>
        <v>0</v>
      </c>
      <c r="AV31" s="22">
        <f ca="1">ModelInput!AV157</f>
        <v>0</v>
      </c>
      <c r="AW31" s="22">
        <f ca="1">ModelInput!AW157</f>
        <v>0</v>
      </c>
      <c r="AX31" s="22">
        <f ca="1">ModelInput!AX157</f>
        <v>0</v>
      </c>
      <c r="AY31" s="22">
        <f ca="1">ModelInput!AY157</f>
        <v>0</v>
      </c>
      <c r="AZ31" s="22">
        <f ca="1">ModelInput!AZ157</f>
        <v>0</v>
      </c>
      <c r="BA31" s="22">
        <f ca="1">ModelInput!BA157</f>
        <v>0</v>
      </c>
      <c r="BB31" s="22">
        <f ca="1">ModelInput!BB157</f>
        <v>0</v>
      </c>
      <c r="BC31" s="22">
        <f ca="1">ModelInput!BC157</f>
        <v>0</v>
      </c>
      <c r="BD31" s="22">
        <f ca="1">ModelInput!BD157</f>
        <v>0</v>
      </c>
      <c r="BE31" s="22">
        <f ca="1">ModelInput!BE157</f>
        <v>0</v>
      </c>
      <c r="BF31" s="22">
        <f ca="1">ModelInput!BF157</f>
        <v>0</v>
      </c>
      <c r="BG31" s="22">
        <f ca="1">ModelInput!BG157</f>
        <v>0</v>
      </c>
      <c r="BH31" s="22">
        <f ca="1">ModelInput!BH157</f>
        <v>0</v>
      </c>
      <c r="BI31" s="6"/>
      <c r="BJ31" s="6"/>
      <c r="BK31" s="6"/>
    </row>
    <row r="32" spans="2:103" ht="15.4">
      <c r="E32" s="20"/>
      <c r="F32" s="20"/>
      <c r="J32" s="4"/>
      <c r="K32" s="9"/>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
      <c r="BJ32" s="6"/>
      <c r="BK32" s="6"/>
    </row>
    <row r="33" spans="2:103" ht="16.149999999999999">
      <c r="E33" s="108" t="s">
        <v>76</v>
      </c>
      <c r="F33" s="20"/>
      <c r="G33" s="4" t="s">
        <v>101</v>
      </c>
      <c r="J33" s="6" t="s">
        <v>520</v>
      </c>
      <c r="K33" s="9"/>
      <c r="L33" s="28">
        <f>RAV!L111</f>
        <v>0</v>
      </c>
      <c r="M33" s="28">
        <f>RAV!M111</f>
        <v>0</v>
      </c>
      <c r="N33" s="28">
        <f>RAV!N111</f>
        <v>0</v>
      </c>
      <c r="O33" s="28">
        <f ca="1">RAV!O111</f>
        <v>0</v>
      </c>
      <c r="P33" s="28">
        <f ca="1">RAV!P111</f>
        <v>0</v>
      </c>
      <c r="Q33" s="28">
        <f ca="1">RAV!Q111</f>
        <v>0</v>
      </c>
      <c r="R33" s="28">
        <f ca="1">RAV!R111</f>
        <v>0</v>
      </c>
      <c r="S33" s="28">
        <f ca="1">RAV!S111</f>
        <v>0</v>
      </c>
      <c r="T33" s="28">
        <f ca="1">RAV!T111</f>
        <v>0</v>
      </c>
      <c r="U33" s="28">
        <f ca="1">RAV!U111</f>
        <v>0</v>
      </c>
      <c r="V33" s="28">
        <f ca="1">RAV!V111</f>
        <v>0</v>
      </c>
      <c r="W33" s="28">
        <f ca="1">RAV!W111</f>
        <v>0</v>
      </c>
      <c r="X33" s="28">
        <f ca="1">RAV!X111</f>
        <v>0</v>
      </c>
      <c r="Y33" s="28">
        <f ca="1">RAV!Y111</f>
        <v>0</v>
      </c>
      <c r="Z33" s="28">
        <f ca="1">RAV!Z111</f>
        <v>0</v>
      </c>
      <c r="AA33" s="28">
        <f ca="1">RAV!AA111</f>
        <v>0</v>
      </c>
      <c r="AB33" s="28">
        <f ca="1">RAV!AB111</f>
        <v>0</v>
      </c>
      <c r="AC33" s="28">
        <f ca="1">RAV!AC111</f>
        <v>0</v>
      </c>
      <c r="AD33" s="28">
        <f ca="1">RAV!AD111</f>
        <v>0</v>
      </c>
      <c r="AE33" s="28">
        <f ca="1">RAV!AE111</f>
        <v>0</v>
      </c>
      <c r="AF33" s="28">
        <f ca="1">RAV!AF111</f>
        <v>0</v>
      </c>
      <c r="AG33" s="28">
        <f ca="1">RAV!AG111</f>
        <v>0</v>
      </c>
      <c r="AH33" s="28">
        <f ca="1">RAV!AH111</f>
        <v>0</v>
      </c>
      <c r="AI33" s="28">
        <f ca="1">RAV!AI111</f>
        <v>0</v>
      </c>
      <c r="AJ33" s="28">
        <f ca="1">RAV!AJ111</f>
        <v>0</v>
      </c>
      <c r="AK33" s="28">
        <f ca="1">RAV!AK111</f>
        <v>0</v>
      </c>
      <c r="AL33" s="28">
        <f ca="1">RAV!AL111</f>
        <v>0</v>
      </c>
      <c r="AM33" s="28">
        <f ca="1">RAV!AM111</f>
        <v>0</v>
      </c>
      <c r="AN33" s="28">
        <f ca="1">RAV!AN111</f>
        <v>0</v>
      </c>
      <c r="AO33" s="28">
        <f>RAV!AO111</f>
        <v>0</v>
      </c>
      <c r="AP33" s="28">
        <f>RAV!AP111</f>
        <v>0</v>
      </c>
      <c r="AQ33" s="28">
        <f>RAV!AQ111</f>
        <v>0</v>
      </c>
      <c r="AR33" s="28">
        <f>RAV!AR111</f>
        <v>0</v>
      </c>
      <c r="AS33" s="28">
        <f>RAV!AS111</f>
        <v>0</v>
      </c>
      <c r="AT33" s="28">
        <f>RAV!AT111</f>
        <v>0</v>
      </c>
      <c r="AU33" s="28">
        <f>RAV!AU111</f>
        <v>0</v>
      </c>
      <c r="AV33" s="28">
        <f>RAV!AV111</f>
        <v>0</v>
      </c>
      <c r="AW33" s="28">
        <f>RAV!AW111</f>
        <v>0</v>
      </c>
      <c r="AX33" s="28">
        <f>RAV!AX111</f>
        <v>0</v>
      </c>
      <c r="AY33" s="28">
        <f>RAV!AY111</f>
        <v>0</v>
      </c>
      <c r="AZ33" s="28">
        <f>RAV!AZ111</f>
        <v>0</v>
      </c>
      <c r="BA33" s="28">
        <f>RAV!BA111</f>
        <v>0</v>
      </c>
      <c r="BB33" s="28">
        <f>RAV!BB111</f>
        <v>0</v>
      </c>
      <c r="BC33" s="28">
        <f>RAV!BC111</f>
        <v>0</v>
      </c>
      <c r="BD33" s="28">
        <f>RAV!BD111</f>
        <v>0</v>
      </c>
      <c r="BE33" s="28">
        <f>RAV!BE111</f>
        <v>0</v>
      </c>
      <c r="BF33" s="28">
        <f>RAV!BF111</f>
        <v>0</v>
      </c>
      <c r="BG33" s="28">
        <f>RAV!BG111</f>
        <v>0</v>
      </c>
      <c r="BH33" s="28">
        <f>RAV!BH111</f>
        <v>0</v>
      </c>
      <c r="BI33" s="6"/>
      <c r="BJ33" s="6"/>
      <c r="BK33" s="6"/>
    </row>
    <row r="34" spans="2:103" ht="15.4">
      <c r="E34" s="20"/>
      <c r="F34" s="20"/>
      <c r="J34" s="4"/>
      <c r="K34" s="9"/>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
      <c r="BJ34" s="6"/>
      <c r="BK34" s="6"/>
    </row>
    <row r="35" spans="2:103" ht="16.149999999999999">
      <c r="E35" s="20" t="s">
        <v>687</v>
      </c>
      <c r="F35" s="20"/>
      <c r="G35" s="4" t="s">
        <v>101</v>
      </c>
      <c r="J35" s="6" t="s">
        <v>688</v>
      </c>
      <c r="K35" s="9"/>
      <c r="L35" s="28">
        <f t="shared" ref="L35:AQ35" si="2">IF(L9=1,L30*(L33*(1-L29)/L31),0)</f>
        <v>0</v>
      </c>
      <c r="M35" s="28">
        <f t="shared" si="2"/>
        <v>0</v>
      </c>
      <c r="N35" s="28">
        <f>IF(N9=1,N30*(N33*(1-N29)/N31),0)</f>
        <v>0</v>
      </c>
      <c r="O35" s="28" t="e">
        <f ca="1">IF(O9=1,O30*(O33*(1-O29)/O31),0)</f>
        <v>#DIV/0!</v>
      </c>
      <c r="P35" s="28" t="e">
        <f ca="1">IF(P9=1,P30*(P33*(1-P29)/P31),0)</f>
        <v>#DIV/0!</v>
      </c>
      <c r="Q35" s="28" t="e">
        <f ca="1">IF(Q9=1,Q30*(Q33*(1-Q29)/Q31),0)</f>
        <v>#DIV/0!</v>
      </c>
      <c r="R35" s="28" t="e">
        <f ca="1">IF(R9=1,R30*(R33*(1-R29)/R31),0)</f>
        <v>#DIV/0!</v>
      </c>
      <c r="S35" s="28" t="e">
        <f t="shared" ca="1" si="2"/>
        <v>#DIV/0!</v>
      </c>
      <c r="T35" s="28" t="e">
        <f t="shared" ca="1" si="2"/>
        <v>#DIV/0!</v>
      </c>
      <c r="U35" s="28" t="e">
        <f t="shared" ca="1" si="2"/>
        <v>#DIV/0!</v>
      </c>
      <c r="V35" s="28" t="e">
        <f t="shared" ca="1" si="2"/>
        <v>#DIV/0!</v>
      </c>
      <c r="W35" s="28" t="e">
        <f t="shared" ca="1" si="2"/>
        <v>#DIV/0!</v>
      </c>
      <c r="X35" s="28" t="e">
        <f t="shared" ca="1" si="2"/>
        <v>#DIV/0!</v>
      </c>
      <c r="Y35" s="28" t="e">
        <f t="shared" ca="1" si="2"/>
        <v>#DIV/0!</v>
      </c>
      <c r="Z35" s="28" t="e">
        <f t="shared" ca="1" si="2"/>
        <v>#DIV/0!</v>
      </c>
      <c r="AA35" s="28" t="e">
        <f t="shared" ca="1" si="2"/>
        <v>#DIV/0!</v>
      </c>
      <c r="AB35" s="28" t="e">
        <f t="shared" ca="1" si="2"/>
        <v>#DIV/0!</v>
      </c>
      <c r="AC35" s="28" t="e">
        <f t="shared" ca="1" si="2"/>
        <v>#DIV/0!</v>
      </c>
      <c r="AD35" s="28" t="e">
        <f t="shared" ca="1" si="2"/>
        <v>#DIV/0!</v>
      </c>
      <c r="AE35" s="28" t="e">
        <f t="shared" ca="1" si="2"/>
        <v>#DIV/0!</v>
      </c>
      <c r="AF35" s="28" t="e">
        <f t="shared" ca="1" si="2"/>
        <v>#DIV/0!</v>
      </c>
      <c r="AG35" s="28" t="e">
        <f t="shared" ca="1" si="2"/>
        <v>#DIV/0!</v>
      </c>
      <c r="AH35" s="28" t="e">
        <f t="shared" ca="1" si="2"/>
        <v>#DIV/0!</v>
      </c>
      <c r="AI35" s="28" t="e">
        <f t="shared" ca="1" si="2"/>
        <v>#DIV/0!</v>
      </c>
      <c r="AJ35" s="28" t="e">
        <f t="shared" ca="1" si="2"/>
        <v>#DIV/0!</v>
      </c>
      <c r="AK35" s="28" t="e">
        <f t="shared" ca="1" si="2"/>
        <v>#DIV/0!</v>
      </c>
      <c r="AL35" s="28" t="e">
        <f t="shared" ca="1" si="2"/>
        <v>#DIV/0!</v>
      </c>
      <c r="AM35" s="28" t="e">
        <f t="shared" ca="1" si="2"/>
        <v>#DIV/0!</v>
      </c>
      <c r="AN35" s="28" t="e">
        <f t="shared" ca="1" si="2"/>
        <v>#DIV/0!</v>
      </c>
      <c r="AO35" s="28">
        <f t="shared" si="2"/>
        <v>0</v>
      </c>
      <c r="AP35" s="28">
        <f t="shared" si="2"/>
        <v>0</v>
      </c>
      <c r="AQ35" s="28">
        <f t="shared" si="2"/>
        <v>0</v>
      </c>
      <c r="AR35" s="28">
        <f>IF(AR9=1,AR30*(AR33*(1-AR29)/AR31),0)</f>
        <v>0</v>
      </c>
      <c r="AS35" s="28">
        <f>IF(AS9=1,AS30*(AS33*(1-AS29)/AS31),0)</f>
        <v>0</v>
      </c>
      <c r="AT35" s="28">
        <f t="shared" ref="AT35:BH35" si="3">IF(AT9=1,AT30*(AT33*(1-AT29)/AT31),0)</f>
        <v>0</v>
      </c>
      <c r="AU35" s="28">
        <f t="shared" si="3"/>
        <v>0</v>
      </c>
      <c r="AV35" s="28">
        <f t="shared" si="3"/>
        <v>0</v>
      </c>
      <c r="AW35" s="28">
        <f t="shared" si="3"/>
        <v>0</v>
      </c>
      <c r="AX35" s="28">
        <f t="shared" si="3"/>
        <v>0</v>
      </c>
      <c r="AY35" s="28">
        <f t="shared" si="3"/>
        <v>0</v>
      </c>
      <c r="AZ35" s="28">
        <f t="shared" si="3"/>
        <v>0</v>
      </c>
      <c r="BA35" s="28">
        <f t="shared" si="3"/>
        <v>0</v>
      </c>
      <c r="BB35" s="28">
        <f t="shared" si="3"/>
        <v>0</v>
      </c>
      <c r="BC35" s="28">
        <f t="shared" si="3"/>
        <v>0</v>
      </c>
      <c r="BD35" s="28">
        <f t="shared" si="3"/>
        <v>0</v>
      </c>
      <c r="BE35" s="28">
        <f t="shared" si="3"/>
        <v>0</v>
      </c>
      <c r="BF35" s="28">
        <f t="shared" si="3"/>
        <v>0</v>
      </c>
      <c r="BG35" s="28">
        <f t="shared" si="3"/>
        <v>0</v>
      </c>
      <c r="BH35" s="28">
        <f t="shared" si="3"/>
        <v>0</v>
      </c>
      <c r="BI35" s="6"/>
      <c r="BJ35" s="6"/>
      <c r="BK35" s="6"/>
    </row>
    <row r="36" spans="2:103" ht="15.4">
      <c r="E36" s="20"/>
      <c r="F36" s="20"/>
      <c r="J36" s="4"/>
      <c r="K36" s="9"/>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6"/>
      <c r="BC36" s="66"/>
      <c r="BD36" s="66"/>
      <c r="BE36" s="66"/>
      <c r="BF36" s="66"/>
      <c r="BG36" s="66"/>
      <c r="BH36" s="66"/>
      <c r="BI36" s="6"/>
      <c r="BJ36" s="6"/>
      <c r="BK36" s="6"/>
    </row>
    <row r="37" spans="2:103" ht="15.4">
      <c r="B37" s="24"/>
      <c r="C37" s="73">
        <f>MAX($B$5:C36)+0.1</f>
        <v>1.3000000000000003</v>
      </c>
      <c r="D37" s="37" t="s">
        <v>682</v>
      </c>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90"/>
    </row>
    <row r="38" spans="2:103" ht="15.4">
      <c r="C38" s="68" t="s">
        <v>689</v>
      </c>
      <c r="D38" s="132"/>
      <c r="E38" s="227"/>
      <c r="F38" s="227"/>
      <c r="G38" s="132"/>
      <c r="H38" s="68"/>
      <c r="I38" s="68"/>
      <c r="J38" s="132"/>
      <c r="K38" s="228"/>
      <c r="L38" s="229"/>
      <c r="M38" s="229"/>
      <c r="N38" s="229"/>
      <c r="O38" s="229"/>
      <c r="P38" s="229"/>
      <c r="Q38" s="229"/>
      <c r="R38" s="229"/>
      <c r="S38" s="229"/>
      <c r="T38" s="229"/>
      <c r="U38" s="229"/>
      <c r="V38" s="229"/>
      <c r="W38" s="229"/>
      <c r="X38" s="229"/>
      <c r="Y38" s="229"/>
      <c r="Z38" s="229"/>
      <c r="AA38" s="229"/>
      <c r="AB38" s="229"/>
      <c r="AC38" s="229"/>
      <c r="AD38" s="229"/>
      <c r="AE38" s="229"/>
      <c r="AF38" s="229"/>
      <c r="AG38" s="229"/>
      <c r="AH38" s="229"/>
      <c r="AI38" s="229"/>
      <c r="AJ38" s="229"/>
      <c r="AK38" s="229"/>
      <c r="AL38" s="229"/>
      <c r="AM38" s="229"/>
      <c r="AN38" s="229"/>
      <c r="AO38" s="229"/>
      <c r="AP38" s="229"/>
      <c r="AQ38" s="229"/>
      <c r="AR38" s="229"/>
      <c r="AS38" s="229"/>
      <c r="AT38" s="229"/>
      <c r="AU38" s="229"/>
      <c r="AV38" s="229"/>
      <c r="AW38" s="229"/>
      <c r="AX38" s="229"/>
      <c r="AY38" s="229"/>
      <c r="AZ38" s="229"/>
      <c r="BA38" s="229"/>
      <c r="BB38" s="229"/>
      <c r="BC38" s="229"/>
      <c r="BD38" s="229"/>
      <c r="BE38" s="229"/>
      <c r="BF38" s="229"/>
      <c r="BG38" s="229"/>
      <c r="BH38" s="229"/>
      <c r="BI38" s="6"/>
      <c r="BJ38" s="6"/>
      <c r="BK38" s="6"/>
    </row>
    <row r="39" spans="2:103" ht="16.149999999999999">
      <c r="E39" s="20" t="s">
        <v>690</v>
      </c>
      <c r="F39" s="20"/>
      <c r="J39" s="6" t="s">
        <v>691</v>
      </c>
      <c r="K39" s="9"/>
      <c r="L39" s="66">
        <f>1-ModelInput!L199</f>
        <v>1</v>
      </c>
      <c r="M39" s="66">
        <f>1-ModelInput!M199</f>
        <v>1</v>
      </c>
      <c r="N39" s="66">
        <f>1-ModelInput!N199</f>
        <v>1</v>
      </c>
      <c r="O39" s="66">
        <f>1-ModelInput!O199</f>
        <v>1</v>
      </c>
      <c r="P39" s="66">
        <f>1-ModelInput!P199</f>
        <v>1</v>
      </c>
      <c r="Q39" s="66">
        <f>1-ModelInput!Q199</f>
        <v>1</v>
      </c>
      <c r="R39" s="66">
        <f>1-ModelInput!R199</f>
        <v>1</v>
      </c>
      <c r="S39" s="66">
        <f>1-ModelInput!S199</f>
        <v>1</v>
      </c>
      <c r="T39" s="66">
        <f>1-ModelInput!T199</f>
        <v>1</v>
      </c>
      <c r="U39" s="66">
        <f>1-ModelInput!U199</f>
        <v>1</v>
      </c>
      <c r="V39" s="66">
        <f>1-ModelInput!V199</f>
        <v>1</v>
      </c>
      <c r="W39" s="66">
        <f>1-ModelInput!W199</f>
        <v>1</v>
      </c>
      <c r="X39" s="66">
        <f>1-ModelInput!X199</f>
        <v>1</v>
      </c>
      <c r="Y39" s="66">
        <f>1-ModelInput!Y199</f>
        <v>1</v>
      </c>
      <c r="Z39" s="66">
        <f>1-ModelInput!Z199</f>
        <v>1</v>
      </c>
      <c r="AA39" s="66">
        <f>1-ModelInput!AA199</f>
        <v>1</v>
      </c>
      <c r="AB39" s="66">
        <f>1-ModelInput!AB199</f>
        <v>1</v>
      </c>
      <c r="AC39" s="66">
        <f>1-ModelInput!AC199</f>
        <v>1</v>
      </c>
      <c r="AD39" s="66">
        <f>1-ModelInput!AD199</f>
        <v>1</v>
      </c>
      <c r="AE39" s="66">
        <f>1-ModelInput!AE199</f>
        <v>1</v>
      </c>
      <c r="AF39" s="66">
        <f>1-ModelInput!AF199</f>
        <v>1</v>
      </c>
      <c r="AG39" s="66">
        <f>1-ModelInput!AG199</f>
        <v>1</v>
      </c>
      <c r="AH39" s="66">
        <f>1-ModelInput!AH199</f>
        <v>1</v>
      </c>
      <c r="AI39" s="66">
        <f>1-ModelInput!AI199</f>
        <v>1</v>
      </c>
      <c r="AJ39" s="66">
        <f>1-ModelInput!AJ199</f>
        <v>1</v>
      </c>
      <c r="AK39" s="66">
        <f>1-ModelInput!AK199</f>
        <v>1</v>
      </c>
      <c r="AL39" s="66">
        <f>1-ModelInput!AL199</f>
        <v>1</v>
      </c>
      <c r="AM39" s="66">
        <f>1-ModelInput!AM199</f>
        <v>1</v>
      </c>
      <c r="AN39" s="66">
        <f>1-ModelInput!AN199</f>
        <v>1</v>
      </c>
      <c r="AO39" s="66">
        <f>1-ModelInput!AO199</f>
        <v>1</v>
      </c>
      <c r="AP39" s="66">
        <f>1-ModelInput!AP199</f>
        <v>1</v>
      </c>
      <c r="AQ39" s="66">
        <f>1-ModelInput!AQ199</f>
        <v>1</v>
      </c>
      <c r="AR39" s="66">
        <f>1-ModelInput!AR199</f>
        <v>1</v>
      </c>
      <c r="AS39" s="66">
        <f>1-ModelInput!AS199</f>
        <v>1</v>
      </c>
      <c r="AT39" s="66">
        <f>1-ModelInput!AT199</f>
        <v>1</v>
      </c>
      <c r="AU39" s="66">
        <f>1-ModelInput!AU199</f>
        <v>1</v>
      </c>
      <c r="AV39" s="66">
        <f>1-ModelInput!AV199</f>
        <v>1</v>
      </c>
      <c r="AW39" s="66">
        <f>1-ModelInput!AW199</f>
        <v>1</v>
      </c>
      <c r="AX39" s="66">
        <f>1-ModelInput!AX199</f>
        <v>1</v>
      </c>
      <c r="AY39" s="66">
        <f>1-ModelInput!AY199</f>
        <v>1</v>
      </c>
      <c r="AZ39" s="66">
        <f>1-ModelInput!AZ199</f>
        <v>1</v>
      </c>
      <c r="BA39" s="66">
        <f>1-ModelInput!BA199</f>
        <v>1</v>
      </c>
      <c r="BB39" s="66">
        <f>1-ModelInput!BB199</f>
        <v>1</v>
      </c>
      <c r="BC39" s="66">
        <f>1-ModelInput!BC199</f>
        <v>1</v>
      </c>
      <c r="BD39" s="66">
        <f>1-ModelInput!BD199</f>
        <v>1</v>
      </c>
      <c r="BE39" s="66">
        <f>1-ModelInput!BE199</f>
        <v>1</v>
      </c>
      <c r="BF39" s="66">
        <f>1-ModelInput!BF199</f>
        <v>1</v>
      </c>
      <c r="BG39" s="66">
        <f>1-ModelInput!BG199</f>
        <v>1</v>
      </c>
      <c r="BH39" s="66">
        <f>1-ModelInput!BH199</f>
        <v>1</v>
      </c>
      <c r="BI39" s="6"/>
      <c r="BJ39" s="6"/>
      <c r="BK39" s="6"/>
    </row>
    <row r="40" spans="2:103" ht="16.149999999999999">
      <c r="E40" s="20" t="s">
        <v>118</v>
      </c>
      <c r="F40" s="20"/>
      <c r="G40" s="4" t="s">
        <v>91</v>
      </c>
      <c r="J40" s="6" t="s">
        <v>692</v>
      </c>
      <c r="K40" s="9"/>
      <c r="L40" s="190">
        <f>ModelInput!L201</f>
        <v>0</v>
      </c>
      <c r="M40" s="190">
        <f>ModelInput!M201</f>
        <v>0</v>
      </c>
      <c r="N40" s="190">
        <f>ModelInput!N201</f>
        <v>0</v>
      </c>
      <c r="O40" s="190">
        <f>ModelInput!O201</f>
        <v>0.75</v>
      </c>
      <c r="P40" s="190">
        <f>ModelInput!P201</f>
        <v>0.75</v>
      </c>
      <c r="Q40" s="190">
        <f>ModelInput!Q201</f>
        <v>0.75</v>
      </c>
      <c r="R40" s="190">
        <f>ModelInput!R201</f>
        <v>0.75</v>
      </c>
      <c r="S40" s="190">
        <f>ModelInput!S201</f>
        <v>0.75</v>
      </c>
      <c r="T40" s="190">
        <f>ModelInput!T201</f>
        <v>0.75</v>
      </c>
      <c r="U40" s="190">
        <f>ModelInput!U201</f>
        <v>0.75</v>
      </c>
      <c r="V40" s="190">
        <f>ModelInput!V201</f>
        <v>0.75</v>
      </c>
      <c r="W40" s="190">
        <f>ModelInput!W201</f>
        <v>0.75</v>
      </c>
      <c r="X40" s="190">
        <f>ModelInput!X201</f>
        <v>0.75</v>
      </c>
      <c r="Y40" s="190">
        <f>ModelInput!Y201</f>
        <v>0.75</v>
      </c>
      <c r="Z40" s="190">
        <f>ModelInput!Z201</f>
        <v>0.75</v>
      </c>
      <c r="AA40" s="190">
        <f>ModelInput!AA201</f>
        <v>0.75</v>
      </c>
      <c r="AB40" s="190">
        <f>ModelInput!AB201</f>
        <v>0.75</v>
      </c>
      <c r="AC40" s="190">
        <f>ModelInput!AC201</f>
        <v>0.75</v>
      </c>
      <c r="AD40" s="190">
        <f>ModelInput!AD201</f>
        <v>0.75</v>
      </c>
      <c r="AE40" s="190">
        <f>ModelInput!AE201</f>
        <v>0.75</v>
      </c>
      <c r="AF40" s="190">
        <f>ModelInput!AF201</f>
        <v>0.75</v>
      </c>
      <c r="AG40" s="190">
        <f>ModelInput!AG201</f>
        <v>0.75</v>
      </c>
      <c r="AH40" s="190">
        <f>ModelInput!AH201</f>
        <v>0.75</v>
      </c>
      <c r="AI40" s="190">
        <f>ModelInput!AI201</f>
        <v>0.75</v>
      </c>
      <c r="AJ40" s="190">
        <f>ModelInput!AJ201</f>
        <v>0.75</v>
      </c>
      <c r="AK40" s="190">
        <f>ModelInput!AK201</f>
        <v>0.75</v>
      </c>
      <c r="AL40" s="190">
        <f>ModelInput!AL201</f>
        <v>0.75</v>
      </c>
      <c r="AM40" s="190">
        <f>ModelInput!AM201</f>
        <v>0.75</v>
      </c>
      <c r="AN40" s="190">
        <f>ModelInput!AN201</f>
        <v>0.75</v>
      </c>
      <c r="AO40" s="190">
        <f>ModelInput!AO201</f>
        <v>0</v>
      </c>
      <c r="AP40" s="190">
        <f>ModelInput!AP201</f>
        <v>0</v>
      </c>
      <c r="AQ40" s="190">
        <f>ModelInput!AQ201</f>
        <v>0</v>
      </c>
      <c r="AR40" s="190">
        <f>ModelInput!AR201</f>
        <v>0</v>
      </c>
      <c r="AS40" s="190">
        <f>ModelInput!AS201</f>
        <v>0</v>
      </c>
      <c r="AT40" s="190">
        <f>ModelInput!AT201</f>
        <v>0</v>
      </c>
      <c r="AU40" s="190">
        <f>ModelInput!AU201</f>
        <v>0</v>
      </c>
      <c r="AV40" s="190">
        <f>ModelInput!AV201</f>
        <v>0</v>
      </c>
      <c r="AW40" s="190">
        <f>ModelInput!AW201</f>
        <v>0</v>
      </c>
      <c r="AX40" s="190">
        <f>ModelInput!AX201</f>
        <v>0</v>
      </c>
      <c r="AY40" s="190">
        <f>ModelInput!AY201</f>
        <v>0</v>
      </c>
      <c r="AZ40" s="190">
        <f>ModelInput!AZ201</f>
        <v>0</v>
      </c>
      <c r="BA40" s="190">
        <f>ModelInput!BA201</f>
        <v>0</v>
      </c>
      <c r="BB40" s="190">
        <f>ModelInput!BB201</f>
        <v>0</v>
      </c>
      <c r="BC40" s="190">
        <f>ModelInput!BC201</f>
        <v>0</v>
      </c>
      <c r="BD40" s="190">
        <f>ModelInput!BD201</f>
        <v>0</v>
      </c>
      <c r="BE40" s="190">
        <f>ModelInput!BE201</f>
        <v>0</v>
      </c>
      <c r="BF40" s="190">
        <f>ModelInput!BF201</f>
        <v>0</v>
      </c>
      <c r="BG40" s="190">
        <f>ModelInput!BG201</f>
        <v>0</v>
      </c>
      <c r="BH40" s="190">
        <f>ModelInput!BH201</f>
        <v>0</v>
      </c>
      <c r="BI40" s="6"/>
      <c r="BJ40" s="6"/>
      <c r="BK40" s="6"/>
    </row>
    <row r="41" spans="2:103" ht="16.149999999999999">
      <c r="E41" s="20" t="s">
        <v>119</v>
      </c>
      <c r="F41" s="20"/>
      <c r="G41" s="4" t="s">
        <v>91</v>
      </c>
      <c r="J41" s="6" t="s">
        <v>693</v>
      </c>
      <c r="K41" s="9"/>
      <c r="L41" s="190">
        <f>ModelInput!L202</f>
        <v>0</v>
      </c>
      <c r="M41" s="190">
        <f>ModelInput!M202</f>
        <v>0</v>
      </c>
      <c r="N41" s="190">
        <f>ModelInput!N202</f>
        <v>0</v>
      </c>
      <c r="O41" s="190">
        <f>ModelInput!O202</f>
        <v>0.99</v>
      </c>
      <c r="P41" s="190">
        <f>ModelInput!P202</f>
        <v>0.99</v>
      </c>
      <c r="Q41" s="190">
        <f>ModelInput!Q202</f>
        <v>0.99</v>
      </c>
      <c r="R41" s="190">
        <f>ModelInput!R202</f>
        <v>0.99</v>
      </c>
      <c r="S41" s="190">
        <f>ModelInput!S202</f>
        <v>0.99</v>
      </c>
      <c r="T41" s="190">
        <f>ModelInput!T202</f>
        <v>0.99</v>
      </c>
      <c r="U41" s="190">
        <f>ModelInput!U202</f>
        <v>0.99</v>
      </c>
      <c r="V41" s="190">
        <f>ModelInput!V202</f>
        <v>0.99</v>
      </c>
      <c r="W41" s="190">
        <f>ModelInput!W202</f>
        <v>0.99</v>
      </c>
      <c r="X41" s="190">
        <f>ModelInput!X202</f>
        <v>0.99</v>
      </c>
      <c r="Y41" s="190">
        <f>ModelInput!Y202</f>
        <v>0.99</v>
      </c>
      <c r="Z41" s="190">
        <f>ModelInput!Z202</f>
        <v>0.99</v>
      </c>
      <c r="AA41" s="190">
        <f>ModelInput!AA202</f>
        <v>0.99</v>
      </c>
      <c r="AB41" s="190">
        <f>ModelInput!AB202</f>
        <v>0.99</v>
      </c>
      <c r="AC41" s="190">
        <f>ModelInput!AC202</f>
        <v>0.99</v>
      </c>
      <c r="AD41" s="190">
        <f>ModelInput!AD202</f>
        <v>0.99</v>
      </c>
      <c r="AE41" s="190">
        <f>ModelInput!AE202</f>
        <v>0.99</v>
      </c>
      <c r="AF41" s="190">
        <f>ModelInput!AF202</f>
        <v>0.99</v>
      </c>
      <c r="AG41" s="190">
        <f>ModelInput!AG202</f>
        <v>0.99</v>
      </c>
      <c r="AH41" s="190">
        <f>ModelInput!AH202</f>
        <v>0.99</v>
      </c>
      <c r="AI41" s="190">
        <f>ModelInput!AI202</f>
        <v>0.99</v>
      </c>
      <c r="AJ41" s="190">
        <f>ModelInput!AJ202</f>
        <v>0.99</v>
      </c>
      <c r="AK41" s="190">
        <f>ModelInput!AK202</f>
        <v>0.99</v>
      </c>
      <c r="AL41" s="190">
        <f>ModelInput!AL202</f>
        <v>0.99</v>
      </c>
      <c r="AM41" s="190">
        <f>ModelInput!AM202</f>
        <v>0.99</v>
      </c>
      <c r="AN41" s="190">
        <f>ModelInput!AN202</f>
        <v>0.99</v>
      </c>
      <c r="AO41" s="190">
        <f>ModelInput!AO202</f>
        <v>0</v>
      </c>
      <c r="AP41" s="190">
        <f>ModelInput!AP202</f>
        <v>0</v>
      </c>
      <c r="AQ41" s="190">
        <f>ModelInput!AQ202</f>
        <v>0</v>
      </c>
      <c r="AR41" s="190">
        <f>ModelInput!AR202</f>
        <v>0</v>
      </c>
      <c r="AS41" s="190">
        <f>ModelInput!AS202</f>
        <v>0</v>
      </c>
      <c r="AT41" s="190">
        <f>ModelInput!AT202</f>
        <v>0</v>
      </c>
      <c r="AU41" s="190">
        <f>ModelInput!AU202</f>
        <v>0</v>
      </c>
      <c r="AV41" s="190">
        <f>ModelInput!AV202</f>
        <v>0</v>
      </c>
      <c r="AW41" s="190">
        <f>ModelInput!AW202</f>
        <v>0</v>
      </c>
      <c r="AX41" s="190">
        <f>ModelInput!AX202</f>
        <v>0</v>
      </c>
      <c r="AY41" s="190">
        <f>ModelInput!AY202</f>
        <v>0</v>
      </c>
      <c r="AZ41" s="190">
        <f>ModelInput!AZ202</f>
        <v>0</v>
      </c>
      <c r="BA41" s="190">
        <f>ModelInput!BA202</f>
        <v>0</v>
      </c>
      <c r="BB41" s="190">
        <f>ModelInput!BB202</f>
        <v>0</v>
      </c>
      <c r="BC41" s="190">
        <f>ModelInput!BC202</f>
        <v>0</v>
      </c>
      <c r="BD41" s="190">
        <f>ModelInput!BD202</f>
        <v>0</v>
      </c>
      <c r="BE41" s="190">
        <f>ModelInput!BE202</f>
        <v>0</v>
      </c>
      <c r="BF41" s="190">
        <f>ModelInput!BF202</f>
        <v>0</v>
      </c>
      <c r="BG41" s="190">
        <f>ModelInput!BG202</f>
        <v>0</v>
      </c>
      <c r="BH41" s="190">
        <f>ModelInput!BH202</f>
        <v>0</v>
      </c>
      <c r="BI41" s="6"/>
      <c r="BJ41" s="6"/>
      <c r="BK41" s="6"/>
    </row>
    <row r="42" spans="2:103" ht="15.4">
      <c r="E42" s="20"/>
      <c r="F42" s="20"/>
      <c r="J42" s="4"/>
      <c r="K42" s="9"/>
      <c r="L42" s="190"/>
      <c r="M42" s="190"/>
      <c r="N42" s="190"/>
      <c r="O42" s="190"/>
      <c r="P42" s="190"/>
      <c r="Q42" s="190"/>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6"/>
      <c r="BJ42" s="6"/>
      <c r="BK42" s="6"/>
    </row>
    <row r="43" spans="2:103" ht="15.4">
      <c r="E43" s="20" t="s">
        <v>117</v>
      </c>
      <c r="F43" s="20"/>
      <c r="G43" s="4" t="s">
        <v>91</v>
      </c>
      <c r="J43" s="4"/>
      <c r="K43" s="9"/>
      <c r="L43" s="190">
        <f>ModelInput!L203</f>
        <v>1</v>
      </c>
      <c r="M43" s="190">
        <f>ModelInput!M203</f>
        <v>1</v>
      </c>
      <c r="N43" s="190">
        <f>ModelInput!N203</f>
        <v>1</v>
      </c>
      <c r="O43" s="190">
        <f>ModelInput!O203</f>
        <v>1</v>
      </c>
      <c r="P43" s="190">
        <f>ModelInput!P203</f>
        <v>1</v>
      </c>
      <c r="Q43" s="190">
        <f>ModelInput!Q203</f>
        <v>1</v>
      </c>
      <c r="R43" s="190">
        <f>ModelInput!R203</f>
        <v>1</v>
      </c>
      <c r="S43" s="190">
        <f>ModelInput!S203</f>
        <v>1</v>
      </c>
      <c r="T43" s="190">
        <f>ModelInput!T203</f>
        <v>1</v>
      </c>
      <c r="U43" s="190">
        <f>ModelInput!U203</f>
        <v>1</v>
      </c>
      <c r="V43" s="190">
        <f>ModelInput!V203</f>
        <v>1</v>
      </c>
      <c r="W43" s="190">
        <f>ModelInput!W203</f>
        <v>1</v>
      </c>
      <c r="X43" s="190">
        <f>ModelInput!X203</f>
        <v>1</v>
      </c>
      <c r="Y43" s="190">
        <f>ModelInput!Y203</f>
        <v>1</v>
      </c>
      <c r="Z43" s="190">
        <f>ModelInput!Z203</f>
        <v>1</v>
      </c>
      <c r="AA43" s="190">
        <f>ModelInput!AA203</f>
        <v>1</v>
      </c>
      <c r="AB43" s="190">
        <f>ModelInput!AB203</f>
        <v>1</v>
      </c>
      <c r="AC43" s="190">
        <f>ModelInput!AC203</f>
        <v>1</v>
      </c>
      <c r="AD43" s="190">
        <f>ModelInput!AD203</f>
        <v>1</v>
      </c>
      <c r="AE43" s="190">
        <f>ModelInput!AE203</f>
        <v>1</v>
      </c>
      <c r="AF43" s="190">
        <f>ModelInput!AF203</f>
        <v>1</v>
      </c>
      <c r="AG43" s="190">
        <f>ModelInput!AG203</f>
        <v>1</v>
      </c>
      <c r="AH43" s="190">
        <f>ModelInput!AH203</f>
        <v>1</v>
      </c>
      <c r="AI43" s="190">
        <f>ModelInput!AI203</f>
        <v>1</v>
      </c>
      <c r="AJ43" s="190">
        <f>ModelInput!AJ203</f>
        <v>1</v>
      </c>
      <c r="AK43" s="190">
        <f>ModelInput!AK203</f>
        <v>1</v>
      </c>
      <c r="AL43" s="190">
        <f>ModelInput!AL203</f>
        <v>1</v>
      </c>
      <c r="AM43" s="190">
        <f>ModelInput!AM203</f>
        <v>1</v>
      </c>
      <c r="AN43" s="190">
        <f>ModelInput!AN203</f>
        <v>1</v>
      </c>
      <c r="AO43" s="190">
        <f>ModelInput!AO203</f>
        <v>1</v>
      </c>
      <c r="AP43" s="190">
        <f>ModelInput!AP203</f>
        <v>1</v>
      </c>
      <c r="AQ43" s="190">
        <f>ModelInput!AQ203</f>
        <v>1</v>
      </c>
      <c r="AR43" s="190">
        <f>ModelInput!AR203</f>
        <v>1</v>
      </c>
      <c r="AS43" s="190">
        <f>ModelInput!AS203</f>
        <v>1</v>
      </c>
      <c r="AT43" s="190">
        <f>ModelInput!AT203</f>
        <v>1</v>
      </c>
      <c r="AU43" s="190">
        <f>ModelInput!AU203</f>
        <v>1</v>
      </c>
      <c r="AV43" s="190">
        <f>ModelInput!AV203</f>
        <v>1</v>
      </c>
      <c r="AW43" s="190">
        <f>ModelInput!AW203</f>
        <v>1</v>
      </c>
      <c r="AX43" s="190">
        <f>ModelInput!AX203</f>
        <v>1</v>
      </c>
      <c r="AY43" s="190">
        <f>ModelInput!AY203</f>
        <v>1</v>
      </c>
      <c r="AZ43" s="190">
        <f>ModelInput!AZ203</f>
        <v>1</v>
      </c>
      <c r="BA43" s="190">
        <f>ModelInput!BA203</f>
        <v>1</v>
      </c>
      <c r="BB43" s="190">
        <f>ModelInput!BB203</f>
        <v>1</v>
      </c>
      <c r="BC43" s="190">
        <f>ModelInput!BC203</f>
        <v>1</v>
      </c>
      <c r="BD43" s="190">
        <f>ModelInput!BD203</f>
        <v>1</v>
      </c>
      <c r="BE43" s="190">
        <f>ModelInput!BE203</f>
        <v>1</v>
      </c>
      <c r="BF43" s="190">
        <f>ModelInput!BF203</f>
        <v>1</v>
      </c>
      <c r="BG43" s="190">
        <f>ModelInput!BG203</f>
        <v>1</v>
      </c>
      <c r="BH43" s="190">
        <f>ModelInput!BH203</f>
        <v>1</v>
      </c>
      <c r="BI43" s="6"/>
      <c r="BJ43" s="6"/>
      <c r="BK43" s="6"/>
    </row>
    <row r="44" spans="2:103" ht="15.4">
      <c r="E44" s="20" t="s">
        <v>694</v>
      </c>
      <c r="F44" s="20"/>
      <c r="G44" s="4" t="s">
        <v>101</v>
      </c>
      <c r="J44" s="4"/>
      <c r="K44" s="9"/>
      <c r="L44" s="28">
        <f t="shared" ref="L44:BH44" si="4">L43*L35</f>
        <v>0</v>
      </c>
      <c r="M44" s="28">
        <f t="shared" si="4"/>
        <v>0</v>
      </c>
      <c r="N44" s="28">
        <f t="shared" si="4"/>
        <v>0</v>
      </c>
      <c r="O44" s="28" t="e">
        <f t="shared" ca="1" si="4"/>
        <v>#DIV/0!</v>
      </c>
      <c r="P44" s="28" t="e">
        <f t="shared" ca="1" si="4"/>
        <v>#DIV/0!</v>
      </c>
      <c r="Q44" s="28" t="e">
        <f t="shared" ca="1" si="4"/>
        <v>#DIV/0!</v>
      </c>
      <c r="R44" s="28" t="e">
        <f t="shared" ca="1" si="4"/>
        <v>#DIV/0!</v>
      </c>
      <c r="S44" s="28" t="e">
        <f t="shared" ca="1" si="4"/>
        <v>#DIV/0!</v>
      </c>
      <c r="T44" s="28" t="e">
        <f ca="1">T43*T35</f>
        <v>#DIV/0!</v>
      </c>
      <c r="U44" s="28" t="e">
        <f t="shared" ca="1" si="4"/>
        <v>#DIV/0!</v>
      </c>
      <c r="V44" s="28" t="e">
        <f t="shared" ca="1" si="4"/>
        <v>#DIV/0!</v>
      </c>
      <c r="W44" s="28" t="e">
        <f t="shared" ca="1" si="4"/>
        <v>#DIV/0!</v>
      </c>
      <c r="X44" s="28" t="e">
        <f t="shared" ca="1" si="4"/>
        <v>#DIV/0!</v>
      </c>
      <c r="Y44" s="28" t="e">
        <f t="shared" ca="1" si="4"/>
        <v>#DIV/0!</v>
      </c>
      <c r="Z44" s="28" t="e">
        <f t="shared" ca="1" si="4"/>
        <v>#DIV/0!</v>
      </c>
      <c r="AA44" s="28" t="e">
        <f t="shared" ca="1" si="4"/>
        <v>#DIV/0!</v>
      </c>
      <c r="AB44" s="28" t="e">
        <f t="shared" ca="1" si="4"/>
        <v>#DIV/0!</v>
      </c>
      <c r="AC44" s="28" t="e">
        <f t="shared" ca="1" si="4"/>
        <v>#DIV/0!</v>
      </c>
      <c r="AD44" s="28" t="e">
        <f t="shared" ca="1" si="4"/>
        <v>#DIV/0!</v>
      </c>
      <c r="AE44" s="28" t="e">
        <f t="shared" ca="1" si="4"/>
        <v>#DIV/0!</v>
      </c>
      <c r="AF44" s="28" t="e">
        <f t="shared" ca="1" si="4"/>
        <v>#DIV/0!</v>
      </c>
      <c r="AG44" s="28" t="e">
        <f t="shared" ca="1" si="4"/>
        <v>#DIV/0!</v>
      </c>
      <c r="AH44" s="28" t="e">
        <f t="shared" ca="1" si="4"/>
        <v>#DIV/0!</v>
      </c>
      <c r="AI44" s="28" t="e">
        <f t="shared" ca="1" si="4"/>
        <v>#DIV/0!</v>
      </c>
      <c r="AJ44" s="28" t="e">
        <f t="shared" ca="1" si="4"/>
        <v>#DIV/0!</v>
      </c>
      <c r="AK44" s="28" t="e">
        <f t="shared" ca="1" si="4"/>
        <v>#DIV/0!</v>
      </c>
      <c r="AL44" s="28" t="e">
        <f t="shared" ca="1" si="4"/>
        <v>#DIV/0!</v>
      </c>
      <c r="AM44" s="28" t="e">
        <f t="shared" ca="1" si="4"/>
        <v>#DIV/0!</v>
      </c>
      <c r="AN44" s="28" t="e">
        <f t="shared" ca="1" si="4"/>
        <v>#DIV/0!</v>
      </c>
      <c r="AO44" s="28">
        <f t="shared" si="4"/>
        <v>0</v>
      </c>
      <c r="AP44" s="28">
        <f t="shared" si="4"/>
        <v>0</v>
      </c>
      <c r="AQ44" s="28">
        <f t="shared" si="4"/>
        <v>0</v>
      </c>
      <c r="AR44" s="28">
        <f t="shared" si="4"/>
        <v>0</v>
      </c>
      <c r="AS44" s="28">
        <f t="shared" si="4"/>
        <v>0</v>
      </c>
      <c r="AT44" s="28">
        <f t="shared" si="4"/>
        <v>0</v>
      </c>
      <c r="AU44" s="28">
        <f t="shared" si="4"/>
        <v>0</v>
      </c>
      <c r="AV44" s="28">
        <f t="shared" si="4"/>
        <v>0</v>
      </c>
      <c r="AW44" s="28">
        <f t="shared" si="4"/>
        <v>0</v>
      </c>
      <c r="AX44" s="28">
        <f t="shared" si="4"/>
        <v>0</v>
      </c>
      <c r="AY44" s="28">
        <f t="shared" si="4"/>
        <v>0</v>
      </c>
      <c r="AZ44" s="28">
        <f t="shared" si="4"/>
        <v>0</v>
      </c>
      <c r="BA44" s="28">
        <f t="shared" si="4"/>
        <v>0</v>
      </c>
      <c r="BB44" s="28">
        <f t="shared" si="4"/>
        <v>0</v>
      </c>
      <c r="BC44" s="28">
        <f t="shared" si="4"/>
        <v>0</v>
      </c>
      <c r="BD44" s="28">
        <f t="shared" si="4"/>
        <v>0</v>
      </c>
      <c r="BE44" s="28">
        <f t="shared" si="4"/>
        <v>0</v>
      </c>
      <c r="BF44" s="28">
        <f t="shared" si="4"/>
        <v>0</v>
      </c>
      <c r="BG44" s="28">
        <f t="shared" si="4"/>
        <v>0</v>
      </c>
      <c r="BH44" s="28">
        <f t="shared" si="4"/>
        <v>0</v>
      </c>
      <c r="BI44" s="6"/>
      <c r="BJ44" s="6"/>
      <c r="BK44" s="6"/>
    </row>
    <row r="45" spans="2:103" ht="15.4">
      <c r="E45" s="20"/>
      <c r="F45" s="20"/>
      <c r="J45" s="4"/>
      <c r="K45" s="9"/>
      <c r="L45" s="190"/>
      <c r="M45" s="190"/>
      <c r="N45" s="190"/>
      <c r="O45" s="190"/>
      <c r="P45" s="190"/>
      <c r="Q45" s="190"/>
      <c r="R45" s="190"/>
      <c r="S45" s="190"/>
      <c r="T45" s="190"/>
      <c r="U45" s="190"/>
      <c r="V45" s="190"/>
      <c r="W45" s="190"/>
      <c r="X45" s="190"/>
      <c r="Y45" s="190"/>
      <c r="Z45" s="190"/>
      <c r="AA45" s="190"/>
      <c r="AB45" s="190"/>
      <c r="AC45" s="190"/>
      <c r="AD45" s="190"/>
      <c r="AE45" s="190"/>
      <c r="AF45" s="190"/>
      <c r="AG45" s="190"/>
      <c r="AH45" s="190"/>
      <c r="AI45" s="190"/>
      <c r="AJ45" s="190"/>
      <c r="AK45" s="190"/>
      <c r="AL45" s="190"/>
      <c r="AM45" s="190"/>
      <c r="AN45" s="190"/>
      <c r="AO45" s="190"/>
      <c r="AP45" s="190"/>
      <c r="AQ45" s="190"/>
      <c r="AR45" s="190"/>
      <c r="AS45" s="190"/>
      <c r="AT45" s="190"/>
      <c r="AU45" s="190"/>
      <c r="AV45" s="190"/>
      <c r="AW45" s="190"/>
      <c r="AX45" s="190"/>
      <c r="AY45" s="190"/>
      <c r="AZ45" s="190"/>
      <c r="BA45" s="190"/>
      <c r="BB45" s="190"/>
      <c r="BC45" s="190"/>
      <c r="BD45" s="190"/>
      <c r="BE45" s="190"/>
      <c r="BF45" s="190"/>
      <c r="BG45" s="190"/>
      <c r="BH45" s="190"/>
      <c r="BI45" s="6"/>
      <c r="BJ45" s="6"/>
      <c r="BK45" s="6"/>
    </row>
    <row r="46" spans="2:103" ht="15.4">
      <c r="E46" s="20" t="s">
        <v>116</v>
      </c>
      <c r="F46" s="20"/>
      <c r="G46" s="4" t="s">
        <v>91</v>
      </c>
      <c r="J46" s="4"/>
      <c r="K46" s="9"/>
      <c r="L46" s="70">
        <f>ModelInput!L204</f>
        <v>0.25</v>
      </c>
      <c r="M46" s="190">
        <f>ModelInput!M204</f>
        <v>0.25</v>
      </c>
      <c r="N46" s="190">
        <f>ModelInput!N204</f>
        <v>0.25</v>
      </c>
      <c r="O46" s="190">
        <f>ModelInput!O204</f>
        <v>0.25</v>
      </c>
      <c r="P46" s="190">
        <f>ModelInput!P204</f>
        <v>0.25</v>
      </c>
      <c r="Q46" s="190">
        <f>ModelInput!Q204</f>
        <v>0.25</v>
      </c>
      <c r="R46" s="190">
        <f>ModelInput!R204</f>
        <v>0.25</v>
      </c>
      <c r="S46" s="190">
        <f>ModelInput!S204</f>
        <v>0.25</v>
      </c>
      <c r="T46" s="190">
        <f>ModelInput!T204</f>
        <v>0.25</v>
      </c>
      <c r="U46" s="190">
        <f>ModelInput!U204</f>
        <v>0.25</v>
      </c>
      <c r="V46" s="190">
        <f>ModelInput!V204</f>
        <v>0.25</v>
      </c>
      <c r="W46" s="190">
        <f>ModelInput!W204</f>
        <v>0.25</v>
      </c>
      <c r="X46" s="190">
        <f>ModelInput!X204</f>
        <v>0.25</v>
      </c>
      <c r="Y46" s="190">
        <f>ModelInput!Y204</f>
        <v>0.25</v>
      </c>
      <c r="Z46" s="190">
        <f>ModelInput!Z204</f>
        <v>0.25</v>
      </c>
      <c r="AA46" s="190">
        <f>ModelInput!AA204</f>
        <v>0.25</v>
      </c>
      <c r="AB46" s="190">
        <f>ModelInput!AB204</f>
        <v>0.25</v>
      </c>
      <c r="AC46" s="190">
        <f>ModelInput!AC204</f>
        <v>0.25</v>
      </c>
      <c r="AD46" s="190">
        <f>ModelInput!AD204</f>
        <v>0.25</v>
      </c>
      <c r="AE46" s="190">
        <f>ModelInput!AE204</f>
        <v>0.25</v>
      </c>
      <c r="AF46" s="190">
        <f>ModelInput!AF204</f>
        <v>0.25</v>
      </c>
      <c r="AG46" s="190">
        <f>ModelInput!AG204</f>
        <v>0.25</v>
      </c>
      <c r="AH46" s="190">
        <f>ModelInput!AH204</f>
        <v>0.25</v>
      </c>
      <c r="AI46" s="190">
        <f>ModelInput!AI204</f>
        <v>0.25</v>
      </c>
      <c r="AJ46" s="190">
        <f>ModelInput!AJ204</f>
        <v>0.25</v>
      </c>
      <c r="AK46" s="190">
        <f>ModelInput!AK204</f>
        <v>0.25</v>
      </c>
      <c r="AL46" s="190">
        <f>ModelInput!AL204</f>
        <v>0.25</v>
      </c>
      <c r="AM46" s="190">
        <f>ModelInput!AM204</f>
        <v>0.25</v>
      </c>
      <c r="AN46" s="190">
        <f>ModelInput!AN204</f>
        <v>0.25</v>
      </c>
      <c r="AO46" s="190">
        <f>ModelInput!AO204</f>
        <v>0.25</v>
      </c>
      <c r="AP46" s="190">
        <f>ModelInput!AP204</f>
        <v>0.25</v>
      </c>
      <c r="AQ46" s="190">
        <f>ModelInput!AQ204</f>
        <v>0.25</v>
      </c>
      <c r="AR46" s="190">
        <f>ModelInput!AR204</f>
        <v>0.25</v>
      </c>
      <c r="AS46" s="190">
        <f>ModelInput!AS204</f>
        <v>0.25</v>
      </c>
      <c r="AT46" s="190">
        <f>ModelInput!AT204</f>
        <v>0.25</v>
      </c>
      <c r="AU46" s="190">
        <f>ModelInput!AU204</f>
        <v>0.25</v>
      </c>
      <c r="AV46" s="190">
        <f>ModelInput!AV204</f>
        <v>0.25</v>
      </c>
      <c r="AW46" s="190">
        <f>ModelInput!AW204</f>
        <v>0.25</v>
      </c>
      <c r="AX46" s="190">
        <f>ModelInput!AX204</f>
        <v>0.25</v>
      </c>
      <c r="AY46" s="190">
        <f>ModelInput!AY204</f>
        <v>0.25</v>
      </c>
      <c r="AZ46" s="190">
        <f>ModelInput!AZ204</f>
        <v>0.25</v>
      </c>
      <c r="BA46" s="190">
        <f>ModelInput!BA204</f>
        <v>0.25</v>
      </c>
      <c r="BB46" s="190">
        <f>ModelInput!BB204</f>
        <v>0.25</v>
      </c>
      <c r="BC46" s="190">
        <f>ModelInput!BC204</f>
        <v>0.25</v>
      </c>
      <c r="BD46" s="190">
        <f>ModelInput!BD204</f>
        <v>0.25</v>
      </c>
      <c r="BE46" s="190">
        <f>ModelInput!BE204</f>
        <v>0.25</v>
      </c>
      <c r="BF46" s="190">
        <f>ModelInput!BF204</f>
        <v>0.25</v>
      </c>
      <c r="BG46" s="190">
        <f>ModelInput!BG204</f>
        <v>0.25</v>
      </c>
      <c r="BH46" s="190">
        <f>ModelInput!BH204</f>
        <v>0.25</v>
      </c>
      <c r="BI46" s="6"/>
      <c r="BJ46" s="6"/>
      <c r="BK46" s="6"/>
    </row>
    <row r="47" spans="2:103" ht="15.4">
      <c r="E47" s="20" t="s">
        <v>695</v>
      </c>
      <c r="F47" s="20"/>
      <c r="G47" s="4" t="s">
        <v>101</v>
      </c>
      <c r="J47" s="4"/>
      <c r="K47" s="9"/>
      <c r="L47" s="28">
        <f t="shared" ref="L47:BH47" si="5">L46*L35</f>
        <v>0</v>
      </c>
      <c r="M47" s="28">
        <f t="shared" si="5"/>
        <v>0</v>
      </c>
      <c r="N47" s="28">
        <f t="shared" si="5"/>
        <v>0</v>
      </c>
      <c r="O47" s="28" t="e">
        <f t="shared" ca="1" si="5"/>
        <v>#DIV/0!</v>
      </c>
      <c r="P47" s="28" t="e">
        <f t="shared" ca="1" si="5"/>
        <v>#DIV/0!</v>
      </c>
      <c r="Q47" s="28" t="e">
        <f t="shared" ca="1" si="5"/>
        <v>#DIV/0!</v>
      </c>
      <c r="R47" s="28" t="e">
        <f t="shared" ca="1" si="5"/>
        <v>#DIV/0!</v>
      </c>
      <c r="S47" s="28" t="e">
        <f t="shared" ca="1" si="5"/>
        <v>#DIV/0!</v>
      </c>
      <c r="T47" s="28" t="e">
        <f t="shared" ca="1" si="5"/>
        <v>#DIV/0!</v>
      </c>
      <c r="U47" s="28" t="e">
        <f t="shared" ca="1" si="5"/>
        <v>#DIV/0!</v>
      </c>
      <c r="V47" s="28" t="e">
        <f t="shared" ca="1" si="5"/>
        <v>#DIV/0!</v>
      </c>
      <c r="W47" s="28" t="e">
        <f t="shared" ca="1" si="5"/>
        <v>#DIV/0!</v>
      </c>
      <c r="X47" s="28" t="e">
        <f t="shared" ca="1" si="5"/>
        <v>#DIV/0!</v>
      </c>
      <c r="Y47" s="28" t="e">
        <f t="shared" ca="1" si="5"/>
        <v>#DIV/0!</v>
      </c>
      <c r="Z47" s="28" t="e">
        <f t="shared" ca="1" si="5"/>
        <v>#DIV/0!</v>
      </c>
      <c r="AA47" s="28" t="e">
        <f t="shared" ca="1" si="5"/>
        <v>#DIV/0!</v>
      </c>
      <c r="AB47" s="28" t="e">
        <f t="shared" ca="1" si="5"/>
        <v>#DIV/0!</v>
      </c>
      <c r="AC47" s="28" t="e">
        <f t="shared" ca="1" si="5"/>
        <v>#DIV/0!</v>
      </c>
      <c r="AD47" s="28" t="e">
        <f t="shared" ca="1" si="5"/>
        <v>#DIV/0!</v>
      </c>
      <c r="AE47" s="28" t="e">
        <f t="shared" ca="1" si="5"/>
        <v>#DIV/0!</v>
      </c>
      <c r="AF47" s="28" t="e">
        <f t="shared" ca="1" si="5"/>
        <v>#DIV/0!</v>
      </c>
      <c r="AG47" s="28" t="e">
        <f t="shared" ca="1" si="5"/>
        <v>#DIV/0!</v>
      </c>
      <c r="AH47" s="28" t="e">
        <f t="shared" ca="1" si="5"/>
        <v>#DIV/0!</v>
      </c>
      <c r="AI47" s="28" t="e">
        <f t="shared" ca="1" si="5"/>
        <v>#DIV/0!</v>
      </c>
      <c r="AJ47" s="28" t="e">
        <f t="shared" ca="1" si="5"/>
        <v>#DIV/0!</v>
      </c>
      <c r="AK47" s="28" t="e">
        <f t="shared" ca="1" si="5"/>
        <v>#DIV/0!</v>
      </c>
      <c r="AL47" s="28" t="e">
        <f t="shared" ca="1" si="5"/>
        <v>#DIV/0!</v>
      </c>
      <c r="AM47" s="28" t="e">
        <f t="shared" ca="1" si="5"/>
        <v>#DIV/0!</v>
      </c>
      <c r="AN47" s="28" t="e">
        <f t="shared" ca="1" si="5"/>
        <v>#DIV/0!</v>
      </c>
      <c r="AO47" s="28">
        <f t="shared" si="5"/>
        <v>0</v>
      </c>
      <c r="AP47" s="28">
        <f t="shared" si="5"/>
        <v>0</v>
      </c>
      <c r="AQ47" s="28">
        <f t="shared" si="5"/>
        <v>0</v>
      </c>
      <c r="AR47" s="28">
        <f t="shared" si="5"/>
        <v>0</v>
      </c>
      <c r="AS47" s="28">
        <f t="shared" si="5"/>
        <v>0</v>
      </c>
      <c r="AT47" s="28">
        <f t="shared" si="5"/>
        <v>0</v>
      </c>
      <c r="AU47" s="28">
        <f t="shared" si="5"/>
        <v>0</v>
      </c>
      <c r="AV47" s="28">
        <f t="shared" si="5"/>
        <v>0</v>
      </c>
      <c r="AW47" s="28">
        <f t="shared" si="5"/>
        <v>0</v>
      </c>
      <c r="AX47" s="28">
        <f t="shared" si="5"/>
        <v>0</v>
      </c>
      <c r="AY47" s="28">
        <f t="shared" si="5"/>
        <v>0</v>
      </c>
      <c r="AZ47" s="28">
        <f t="shared" si="5"/>
        <v>0</v>
      </c>
      <c r="BA47" s="28">
        <f t="shared" si="5"/>
        <v>0</v>
      </c>
      <c r="BB47" s="28">
        <f t="shared" si="5"/>
        <v>0</v>
      </c>
      <c r="BC47" s="28">
        <f t="shared" si="5"/>
        <v>0</v>
      </c>
      <c r="BD47" s="28">
        <f t="shared" si="5"/>
        <v>0</v>
      </c>
      <c r="BE47" s="28">
        <f t="shared" si="5"/>
        <v>0</v>
      </c>
      <c r="BF47" s="28">
        <f t="shared" si="5"/>
        <v>0</v>
      </c>
      <c r="BG47" s="28">
        <f t="shared" si="5"/>
        <v>0</v>
      </c>
      <c r="BH47" s="28">
        <f t="shared" si="5"/>
        <v>0</v>
      </c>
      <c r="BI47" s="6"/>
      <c r="BJ47" s="6"/>
      <c r="BK47" s="6"/>
    </row>
    <row r="48" spans="2:103" ht="15.4">
      <c r="E48" s="20"/>
      <c r="F48" s="20"/>
      <c r="J48" s="4"/>
      <c r="K48" s="9"/>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191"/>
      <c r="AU48" s="191"/>
      <c r="AV48" s="191"/>
      <c r="AW48" s="191"/>
      <c r="AX48" s="191"/>
      <c r="AY48" s="191"/>
      <c r="AZ48" s="191"/>
      <c r="BA48" s="191"/>
      <c r="BB48" s="191"/>
      <c r="BC48" s="191"/>
      <c r="BD48" s="191"/>
      <c r="BE48" s="191"/>
      <c r="BF48" s="191"/>
      <c r="BG48" s="191"/>
      <c r="BH48" s="191"/>
      <c r="BI48" s="6"/>
      <c r="BJ48" s="6"/>
      <c r="BK48" s="6"/>
    </row>
    <row r="49" spans="2:63" ht="15.4">
      <c r="E49" s="20" t="s">
        <v>696</v>
      </c>
      <c r="F49" s="20"/>
      <c r="G49" s="4" t="s">
        <v>101</v>
      </c>
      <c r="J49" s="4"/>
      <c r="K49" s="9"/>
      <c r="L49" s="252">
        <f>IF(L24=0,0,MIN(MAX(-((L24-L25)/(L24-L40))*L44,-L44),0))*L39</f>
        <v>0</v>
      </c>
      <c r="M49" s="252">
        <f>IF(M24=0,0,MIN(MAX(-((M24-M25)/(M24-M40))*M44,-M44),0))*M39</f>
        <v>0</v>
      </c>
      <c r="N49" s="252">
        <f t="shared" ref="N49:BH49" si="6">IF(N24=0,0,MIN(MAX(-((N24-N25)/(N24-N40))*N44,-N44),0))*N39</f>
        <v>0</v>
      </c>
      <c r="O49" s="252" t="e">
        <f t="shared" ca="1" si="6"/>
        <v>#DIV/0!</v>
      </c>
      <c r="P49" s="252" t="e">
        <f t="shared" ca="1" si="6"/>
        <v>#DIV/0!</v>
      </c>
      <c r="Q49" s="252" t="e">
        <f t="shared" ca="1" si="6"/>
        <v>#DIV/0!</v>
      </c>
      <c r="R49" s="252" t="e">
        <f t="shared" ca="1" si="6"/>
        <v>#DIV/0!</v>
      </c>
      <c r="S49" s="252" t="e">
        <f t="shared" ca="1" si="6"/>
        <v>#DIV/0!</v>
      </c>
      <c r="T49" s="252" t="e">
        <f t="shared" ca="1" si="6"/>
        <v>#DIV/0!</v>
      </c>
      <c r="U49" s="252" t="e">
        <f t="shared" ref="U49" ca="1" si="7">IF(U24=0,0,MIN(MAX(-((U24-U25)/(U24-U40))*U44,-U44),0))*U39</f>
        <v>#DIV/0!</v>
      </c>
      <c r="V49" s="252" t="e">
        <f t="shared" ca="1" si="6"/>
        <v>#DIV/0!</v>
      </c>
      <c r="W49" s="252" t="e">
        <f t="shared" ca="1" si="6"/>
        <v>#DIV/0!</v>
      </c>
      <c r="X49" s="252" t="e">
        <f t="shared" ca="1" si="6"/>
        <v>#DIV/0!</v>
      </c>
      <c r="Y49" s="252" t="e">
        <f t="shared" ca="1" si="6"/>
        <v>#DIV/0!</v>
      </c>
      <c r="Z49" s="252" t="e">
        <f t="shared" ca="1" si="6"/>
        <v>#DIV/0!</v>
      </c>
      <c r="AA49" s="252" t="e">
        <f t="shared" ca="1" si="6"/>
        <v>#DIV/0!</v>
      </c>
      <c r="AB49" s="252" t="e">
        <f t="shared" ca="1" si="6"/>
        <v>#DIV/0!</v>
      </c>
      <c r="AC49" s="252" t="e">
        <f t="shared" ca="1" si="6"/>
        <v>#DIV/0!</v>
      </c>
      <c r="AD49" s="252" t="e">
        <f t="shared" ca="1" si="6"/>
        <v>#DIV/0!</v>
      </c>
      <c r="AE49" s="252" t="e">
        <f t="shared" ca="1" si="6"/>
        <v>#DIV/0!</v>
      </c>
      <c r="AF49" s="252" t="e">
        <f t="shared" ca="1" si="6"/>
        <v>#DIV/0!</v>
      </c>
      <c r="AG49" s="252" t="e">
        <f t="shared" ca="1" si="6"/>
        <v>#DIV/0!</v>
      </c>
      <c r="AH49" s="252" t="e">
        <f t="shared" ca="1" si="6"/>
        <v>#DIV/0!</v>
      </c>
      <c r="AI49" s="252" t="e">
        <f t="shared" ca="1" si="6"/>
        <v>#DIV/0!</v>
      </c>
      <c r="AJ49" s="252" t="e">
        <f t="shared" ca="1" si="6"/>
        <v>#DIV/0!</v>
      </c>
      <c r="AK49" s="252" t="e">
        <f t="shared" ca="1" si="6"/>
        <v>#DIV/0!</v>
      </c>
      <c r="AL49" s="252" t="e">
        <f t="shared" ca="1" si="6"/>
        <v>#DIV/0!</v>
      </c>
      <c r="AM49" s="252" t="e">
        <f t="shared" ca="1" si="6"/>
        <v>#DIV/0!</v>
      </c>
      <c r="AN49" s="252" t="e">
        <f t="shared" ca="1" si="6"/>
        <v>#DIV/0!</v>
      </c>
      <c r="AO49" s="252">
        <f t="shared" si="6"/>
        <v>0</v>
      </c>
      <c r="AP49" s="252">
        <f t="shared" si="6"/>
        <v>0</v>
      </c>
      <c r="AQ49" s="252">
        <f t="shared" si="6"/>
        <v>0</v>
      </c>
      <c r="AR49" s="252">
        <f t="shared" si="6"/>
        <v>0</v>
      </c>
      <c r="AS49" s="252">
        <f t="shared" si="6"/>
        <v>0</v>
      </c>
      <c r="AT49" s="252">
        <f t="shared" si="6"/>
        <v>0</v>
      </c>
      <c r="AU49" s="252">
        <f t="shared" si="6"/>
        <v>0</v>
      </c>
      <c r="AV49" s="252">
        <f t="shared" si="6"/>
        <v>0</v>
      </c>
      <c r="AW49" s="252">
        <f t="shared" si="6"/>
        <v>0</v>
      </c>
      <c r="AX49" s="252">
        <f t="shared" si="6"/>
        <v>0</v>
      </c>
      <c r="AY49" s="252">
        <f t="shared" si="6"/>
        <v>0</v>
      </c>
      <c r="AZ49" s="252">
        <f t="shared" si="6"/>
        <v>0</v>
      </c>
      <c r="BA49" s="252">
        <f t="shared" si="6"/>
        <v>0</v>
      </c>
      <c r="BB49" s="252">
        <f t="shared" si="6"/>
        <v>0</v>
      </c>
      <c r="BC49" s="252">
        <f t="shared" si="6"/>
        <v>0</v>
      </c>
      <c r="BD49" s="252">
        <f t="shared" si="6"/>
        <v>0</v>
      </c>
      <c r="BE49" s="252">
        <f t="shared" si="6"/>
        <v>0</v>
      </c>
      <c r="BF49" s="252">
        <f t="shared" si="6"/>
        <v>0</v>
      </c>
      <c r="BG49" s="252">
        <f t="shared" si="6"/>
        <v>0</v>
      </c>
      <c r="BH49" s="252">
        <f t="shared" si="6"/>
        <v>0</v>
      </c>
      <c r="BI49" s="6"/>
      <c r="BJ49" s="6"/>
      <c r="BK49" s="6"/>
    </row>
    <row r="50" spans="2:63" ht="15.4">
      <c r="E50" s="20" t="s">
        <v>697</v>
      </c>
      <c r="F50" s="20"/>
      <c r="G50" s="4" t="s">
        <v>101</v>
      </c>
      <c r="J50" s="4"/>
      <c r="K50" s="9"/>
      <c r="L50" s="28">
        <f>IF(L24=0,0,MAX(MIN(((L25-L24)/(L41-L24))*L47,L47),0)*L39)</f>
        <v>0</v>
      </c>
      <c r="M50" s="28">
        <f t="shared" ref="M50:BH50" si="8">IF(M24=0,0,MAX(MIN(((M25-M24)/(M41-M24))*M47,M47),0)*M39)</f>
        <v>0</v>
      </c>
      <c r="N50" s="28">
        <f t="shared" si="8"/>
        <v>0</v>
      </c>
      <c r="O50" s="28" t="e">
        <f t="shared" ca="1" si="8"/>
        <v>#DIV/0!</v>
      </c>
      <c r="P50" s="28" t="e">
        <f t="shared" ca="1" si="8"/>
        <v>#DIV/0!</v>
      </c>
      <c r="Q50" s="28" t="e">
        <f t="shared" ca="1" si="8"/>
        <v>#DIV/0!</v>
      </c>
      <c r="R50" s="28" t="e">
        <f t="shared" ca="1" si="8"/>
        <v>#DIV/0!</v>
      </c>
      <c r="S50" s="28" t="e">
        <f t="shared" ca="1" si="8"/>
        <v>#DIV/0!</v>
      </c>
      <c r="T50" s="28" t="e">
        <f t="shared" ca="1" si="8"/>
        <v>#DIV/0!</v>
      </c>
      <c r="U50" s="28" t="e">
        <f t="shared" ca="1" si="8"/>
        <v>#DIV/0!</v>
      </c>
      <c r="V50" s="28" t="e">
        <f t="shared" ca="1" si="8"/>
        <v>#DIV/0!</v>
      </c>
      <c r="W50" s="28" t="e">
        <f t="shared" ca="1" si="8"/>
        <v>#DIV/0!</v>
      </c>
      <c r="X50" s="28" t="e">
        <f t="shared" ca="1" si="8"/>
        <v>#DIV/0!</v>
      </c>
      <c r="Y50" s="28" t="e">
        <f t="shared" ca="1" si="8"/>
        <v>#DIV/0!</v>
      </c>
      <c r="Z50" s="28" t="e">
        <f t="shared" ca="1" si="8"/>
        <v>#DIV/0!</v>
      </c>
      <c r="AA50" s="28" t="e">
        <f t="shared" ca="1" si="8"/>
        <v>#DIV/0!</v>
      </c>
      <c r="AB50" s="28" t="e">
        <f t="shared" ca="1" si="8"/>
        <v>#DIV/0!</v>
      </c>
      <c r="AC50" s="28" t="e">
        <f t="shared" ca="1" si="8"/>
        <v>#DIV/0!</v>
      </c>
      <c r="AD50" s="28" t="e">
        <f t="shared" ca="1" si="8"/>
        <v>#DIV/0!</v>
      </c>
      <c r="AE50" s="28" t="e">
        <f t="shared" ca="1" si="8"/>
        <v>#DIV/0!</v>
      </c>
      <c r="AF50" s="28" t="e">
        <f t="shared" ca="1" si="8"/>
        <v>#DIV/0!</v>
      </c>
      <c r="AG50" s="28" t="e">
        <f t="shared" ca="1" si="8"/>
        <v>#DIV/0!</v>
      </c>
      <c r="AH50" s="28" t="e">
        <f t="shared" ca="1" si="8"/>
        <v>#DIV/0!</v>
      </c>
      <c r="AI50" s="28" t="e">
        <f t="shared" ca="1" si="8"/>
        <v>#DIV/0!</v>
      </c>
      <c r="AJ50" s="28" t="e">
        <f t="shared" ca="1" si="8"/>
        <v>#DIV/0!</v>
      </c>
      <c r="AK50" s="28" t="e">
        <f t="shared" ca="1" si="8"/>
        <v>#DIV/0!</v>
      </c>
      <c r="AL50" s="28" t="e">
        <f t="shared" ca="1" si="8"/>
        <v>#DIV/0!</v>
      </c>
      <c r="AM50" s="28" t="e">
        <f t="shared" ca="1" si="8"/>
        <v>#DIV/0!</v>
      </c>
      <c r="AN50" s="28" t="e">
        <f t="shared" ca="1" si="8"/>
        <v>#DIV/0!</v>
      </c>
      <c r="AO50" s="28">
        <f t="shared" si="8"/>
        <v>0</v>
      </c>
      <c r="AP50" s="28">
        <f t="shared" si="8"/>
        <v>0</v>
      </c>
      <c r="AQ50" s="28">
        <f t="shared" si="8"/>
        <v>0</v>
      </c>
      <c r="AR50" s="28">
        <f t="shared" si="8"/>
        <v>0</v>
      </c>
      <c r="AS50" s="28">
        <f t="shared" si="8"/>
        <v>0</v>
      </c>
      <c r="AT50" s="28">
        <f t="shared" si="8"/>
        <v>0</v>
      </c>
      <c r="AU50" s="28">
        <f t="shared" si="8"/>
        <v>0</v>
      </c>
      <c r="AV50" s="28">
        <f t="shared" si="8"/>
        <v>0</v>
      </c>
      <c r="AW50" s="28">
        <f t="shared" si="8"/>
        <v>0</v>
      </c>
      <c r="AX50" s="28">
        <f t="shared" si="8"/>
        <v>0</v>
      </c>
      <c r="AY50" s="28">
        <f t="shared" si="8"/>
        <v>0</v>
      </c>
      <c r="AZ50" s="28">
        <f t="shared" si="8"/>
        <v>0</v>
      </c>
      <c r="BA50" s="28">
        <f t="shared" si="8"/>
        <v>0</v>
      </c>
      <c r="BB50" s="28">
        <f t="shared" si="8"/>
        <v>0</v>
      </c>
      <c r="BC50" s="28">
        <f t="shared" si="8"/>
        <v>0</v>
      </c>
      <c r="BD50" s="28">
        <f t="shared" si="8"/>
        <v>0</v>
      </c>
      <c r="BE50" s="28">
        <f t="shared" si="8"/>
        <v>0</v>
      </c>
      <c r="BF50" s="28">
        <f t="shared" si="8"/>
        <v>0</v>
      </c>
      <c r="BG50" s="28">
        <f t="shared" si="8"/>
        <v>0</v>
      </c>
      <c r="BH50" s="28">
        <f t="shared" si="8"/>
        <v>0</v>
      </c>
      <c r="BI50" s="6"/>
      <c r="BJ50" s="6"/>
      <c r="BK50" s="6"/>
    </row>
    <row r="51" spans="2:63" ht="15.4">
      <c r="E51" s="20"/>
      <c r="F51" s="20"/>
      <c r="J51" s="4"/>
      <c r="K51" s="9"/>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97"/>
      <c r="AQ51" s="97"/>
      <c r="AR51" s="97"/>
      <c r="AS51" s="97"/>
      <c r="AT51" s="97"/>
      <c r="AU51" s="97"/>
      <c r="AV51" s="97"/>
      <c r="AW51" s="97"/>
      <c r="AX51" s="97"/>
      <c r="AY51" s="97"/>
      <c r="AZ51" s="97"/>
      <c r="BA51" s="97"/>
      <c r="BB51" s="97"/>
      <c r="BC51" s="97"/>
      <c r="BD51" s="97"/>
      <c r="BE51" s="97"/>
      <c r="BF51" s="97"/>
      <c r="BG51" s="97"/>
      <c r="BH51" s="97"/>
      <c r="BI51" s="6"/>
      <c r="BJ51" s="6"/>
      <c r="BK51" s="6"/>
    </row>
    <row r="52" spans="2:63" ht="16.149999999999999">
      <c r="E52" s="20" t="s">
        <v>698</v>
      </c>
      <c r="F52" s="20"/>
      <c r="G52" s="4" t="s">
        <v>101</v>
      </c>
      <c r="J52" s="6" t="s">
        <v>699</v>
      </c>
      <c r="K52" s="9"/>
      <c r="L52" s="252">
        <f t="shared" ref="L52:AQ52" si="9">SUM(L49,L50)</f>
        <v>0</v>
      </c>
      <c r="M52" s="252">
        <f t="shared" si="9"/>
        <v>0</v>
      </c>
      <c r="N52" s="252">
        <f t="shared" si="9"/>
        <v>0</v>
      </c>
      <c r="O52" s="252" t="e">
        <f t="shared" ca="1" si="9"/>
        <v>#DIV/0!</v>
      </c>
      <c r="P52" s="252" t="e">
        <f t="shared" ca="1" si="9"/>
        <v>#DIV/0!</v>
      </c>
      <c r="Q52" s="252" t="e">
        <f t="shared" ca="1" si="9"/>
        <v>#DIV/0!</v>
      </c>
      <c r="R52" s="252" t="e">
        <f t="shared" ca="1" si="9"/>
        <v>#DIV/0!</v>
      </c>
      <c r="S52" s="252" t="e">
        <f t="shared" ca="1" si="9"/>
        <v>#DIV/0!</v>
      </c>
      <c r="T52" s="252" t="e">
        <f t="shared" ca="1" si="9"/>
        <v>#DIV/0!</v>
      </c>
      <c r="U52" s="252" t="e">
        <f t="shared" ca="1" si="9"/>
        <v>#DIV/0!</v>
      </c>
      <c r="V52" s="252" t="e">
        <f t="shared" ca="1" si="9"/>
        <v>#DIV/0!</v>
      </c>
      <c r="W52" s="252" t="e">
        <f t="shared" ca="1" si="9"/>
        <v>#DIV/0!</v>
      </c>
      <c r="X52" s="252" t="e">
        <f t="shared" ca="1" si="9"/>
        <v>#DIV/0!</v>
      </c>
      <c r="Y52" s="252" t="e">
        <f t="shared" ca="1" si="9"/>
        <v>#DIV/0!</v>
      </c>
      <c r="Z52" s="252" t="e">
        <f t="shared" ca="1" si="9"/>
        <v>#DIV/0!</v>
      </c>
      <c r="AA52" s="252" t="e">
        <f t="shared" ca="1" si="9"/>
        <v>#DIV/0!</v>
      </c>
      <c r="AB52" s="252" t="e">
        <f t="shared" ca="1" si="9"/>
        <v>#DIV/0!</v>
      </c>
      <c r="AC52" s="252" t="e">
        <f t="shared" ca="1" si="9"/>
        <v>#DIV/0!</v>
      </c>
      <c r="AD52" s="252" t="e">
        <f t="shared" ca="1" si="9"/>
        <v>#DIV/0!</v>
      </c>
      <c r="AE52" s="252" t="e">
        <f t="shared" ca="1" si="9"/>
        <v>#DIV/0!</v>
      </c>
      <c r="AF52" s="252" t="e">
        <f t="shared" ca="1" si="9"/>
        <v>#DIV/0!</v>
      </c>
      <c r="AG52" s="252" t="e">
        <f t="shared" ca="1" si="9"/>
        <v>#DIV/0!</v>
      </c>
      <c r="AH52" s="252" t="e">
        <f t="shared" ca="1" si="9"/>
        <v>#DIV/0!</v>
      </c>
      <c r="AI52" s="252" t="e">
        <f t="shared" ca="1" si="9"/>
        <v>#DIV/0!</v>
      </c>
      <c r="AJ52" s="252" t="e">
        <f t="shared" ca="1" si="9"/>
        <v>#DIV/0!</v>
      </c>
      <c r="AK52" s="252" t="e">
        <f t="shared" ca="1" si="9"/>
        <v>#DIV/0!</v>
      </c>
      <c r="AL52" s="252" t="e">
        <f t="shared" ca="1" si="9"/>
        <v>#DIV/0!</v>
      </c>
      <c r="AM52" s="252" t="e">
        <f t="shared" ca="1" si="9"/>
        <v>#DIV/0!</v>
      </c>
      <c r="AN52" s="252" t="e">
        <f t="shared" ca="1" si="9"/>
        <v>#DIV/0!</v>
      </c>
      <c r="AO52" s="252">
        <f t="shared" si="9"/>
        <v>0</v>
      </c>
      <c r="AP52" s="252">
        <f t="shared" si="9"/>
        <v>0</v>
      </c>
      <c r="AQ52" s="252">
        <f t="shared" si="9"/>
        <v>0</v>
      </c>
      <c r="AR52" s="252">
        <f t="shared" ref="AR52:BH52" si="10">SUM(AR49,AR50)</f>
        <v>0</v>
      </c>
      <c r="AS52" s="252">
        <f t="shared" si="10"/>
        <v>0</v>
      </c>
      <c r="AT52" s="252">
        <f t="shared" si="10"/>
        <v>0</v>
      </c>
      <c r="AU52" s="252">
        <f t="shared" si="10"/>
        <v>0</v>
      </c>
      <c r="AV52" s="252">
        <f t="shared" si="10"/>
        <v>0</v>
      </c>
      <c r="AW52" s="252">
        <f t="shared" si="10"/>
        <v>0</v>
      </c>
      <c r="AX52" s="252">
        <f t="shared" si="10"/>
        <v>0</v>
      </c>
      <c r="AY52" s="252">
        <f t="shared" si="10"/>
        <v>0</v>
      </c>
      <c r="AZ52" s="252">
        <f t="shared" si="10"/>
        <v>0</v>
      </c>
      <c r="BA52" s="252">
        <f t="shared" si="10"/>
        <v>0</v>
      </c>
      <c r="BB52" s="252">
        <f t="shared" si="10"/>
        <v>0</v>
      </c>
      <c r="BC52" s="252">
        <f t="shared" si="10"/>
        <v>0</v>
      </c>
      <c r="BD52" s="252">
        <f t="shared" si="10"/>
        <v>0</v>
      </c>
      <c r="BE52" s="252">
        <f t="shared" si="10"/>
        <v>0</v>
      </c>
      <c r="BF52" s="252">
        <f t="shared" si="10"/>
        <v>0</v>
      </c>
      <c r="BG52" s="252">
        <f t="shared" si="10"/>
        <v>0</v>
      </c>
      <c r="BH52" s="252">
        <f t="shared" si="10"/>
        <v>0</v>
      </c>
      <c r="BI52" s="6"/>
      <c r="BJ52" s="6"/>
      <c r="BK52" s="6"/>
    </row>
    <row r="53" spans="2:63" ht="15.4">
      <c r="E53" s="20"/>
      <c r="F53" s="20"/>
      <c r="K53" s="9"/>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97"/>
      <c r="AQ53" s="97"/>
      <c r="AR53" s="97"/>
      <c r="AS53" s="97"/>
      <c r="AT53" s="97"/>
      <c r="AU53" s="97"/>
      <c r="AV53" s="97"/>
      <c r="AW53" s="97"/>
      <c r="AX53" s="97"/>
      <c r="AY53" s="97"/>
      <c r="AZ53" s="97"/>
      <c r="BA53" s="97"/>
      <c r="BB53" s="97"/>
      <c r="BC53" s="97"/>
      <c r="BD53" s="97"/>
      <c r="BE53" s="97"/>
      <c r="BF53" s="97"/>
      <c r="BG53" s="97"/>
      <c r="BH53" s="97"/>
      <c r="BI53" s="6"/>
      <c r="BJ53" s="6"/>
      <c r="BK53" s="6"/>
    </row>
    <row r="54" spans="2:63" ht="16.149999999999999">
      <c r="E54" s="20" t="s">
        <v>698</v>
      </c>
      <c r="F54" s="20"/>
      <c r="G54" s="4" t="s">
        <v>101</v>
      </c>
      <c r="J54" s="6" t="s">
        <v>700</v>
      </c>
      <c r="K54" s="9"/>
      <c r="L54" s="249"/>
      <c r="M54" s="250"/>
      <c r="N54" s="252">
        <f>L52</f>
        <v>0</v>
      </c>
      <c r="O54" s="252">
        <f>M52</f>
        <v>0</v>
      </c>
      <c r="P54" s="252">
        <f t="shared" ref="P54:BH54" si="11">N52</f>
        <v>0</v>
      </c>
      <c r="Q54" s="252" t="e">
        <f t="shared" ca="1" si="11"/>
        <v>#DIV/0!</v>
      </c>
      <c r="R54" s="252" t="e">
        <f t="shared" ca="1" si="11"/>
        <v>#DIV/0!</v>
      </c>
      <c r="S54" s="252" t="e">
        <f t="shared" ca="1" si="11"/>
        <v>#DIV/0!</v>
      </c>
      <c r="T54" s="252" t="e">
        <f t="shared" ca="1" si="11"/>
        <v>#DIV/0!</v>
      </c>
      <c r="U54" s="252" t="e">
        <f t="shared" ca="1" si="11"/>
        <v>#DIV/0!</v>
      </c>
      <c r="V54" s="252" t="e">
        <f ca="1">T52</f>
        <v>#DIV/0!</v>
      </c>
      <c r="W54" s="252" t="e">
        <f t="shared" ca="1" si="11"/>
        <v>#DIV/0!</v>
      </c>
      <c r="X54" s="252" t="e">
        <f t="shared" ca="1" si="11"/>
        <v>#DIV/0!</v>
      </c>
      <c r="Y54" s="252" t="e">
        <f t="shared" ca="1" si="11"/>
        <v>#DIV/0!</v>
      </c>
      <c r="Z54" s="252" t="e">
        <f t="shared" ca="1" si="11"/>
        <v>#DIV/0!</v>
      </c>
      <c r="AA54" s="252" t="e">
        <f t="shared" ca="1" si="11"/>
        <v>#DIV/0!</v>
      </c>
      <c r="AB54" s="252" t="e">
        <f t="shared" ca="1" si="11"/>
        <v>#DIV/0!</v>
      </c>
      <c r="AC54" s="252" t="e">
        <f t="shared" ca="1" si="11"/>
        <v>#DIV/0!</v>
      </c>
      <c r="AD54" s="252" t="e">
        <f t="shared" ca="1" si="11"/>
        <v>#DIV/0!</v>
      </c>
      <c r="AE54" s="252" t="e">
        <f t="shared" ca="1" si="11"/>
        <v>#DIV/0!</v>
      </c>
      <c r="AF54" s="252" t="e">
        <f t="shared" ca="1" si="11"/>
        <v>#DIV/0!</v>
      </c>
      <c r="AG54" s="252" t="e">
        <f t="shared" ca="1" si="11"/>
        <v>#DIV/0!</v>
      </c>
      <c r="AH54" s="252" t="e">
        <f t="shared" ca="1" si="11"/>
        <v>#DIV/0!</v>
      </c>
      <c r="AI54" s="252" t="e">
        <f t="shared" ca="1" si="11"/>
        <v>#DIV/0!</v>
      </c>
      <c r="AJ54" s="252" t="e">
        <f t="shared" ca="1" si="11"/>
        <v>#DIV/0!</v>
      </c>
      <c r="AK54" s="252" t="e">
        <f t="shared" ca="1" si="11"/>
        <v>#DIV/0!</v>
      </c>
      <c r="AL54" s="252" t="e">
        <f t="shared" ca="1" si="11"/>
        <v>#DIV/0!</v>
      </c>
      <c r="AM54" s="252" t="e">
        <f t="shared" ca="1" si="11"/>
        <v>#DIV/0!</v>
      </c>
      <c r="AN54" s="252" t="e">
        <f t="shared" ca="1" si="11"/>
        <v>#DIV/0!</v>
      </c>
      <c r="AO54" s="252" t="e">
        <f t="shared" ca="1" si="11"/>
        <v>#DIV/0!</v>
      </c>
      <c r="AP54" s="252" t="e">
        <f t="shared" ca="1" si="11"/>
        <v>#DIV/0!</v>
      </c>
      <c r="AQ54" s="252">
        <f t="shared" si="11"/>
        <v>0</v>
      </c>
      <c r="AR54" s="252">
        <f t="shared" si="11"/>
        <v>0</v>
      </c>
      <c r="AS54" s="252">
        <f t="shared" si="11"/>
        <v>0</v>
      </c>
      <c r="AT54" s="252">
        <f t="shared" si="11"/>
        <v>0</v>
      </c>
      <c r="AU54" s="252">
        <f t="shared" si="11"/>
        <v>0</v>
      </c>
      <c r="AV54" s="252">
        <f t="shared" si="11"/>
        <v>0</v>
      </c>
      <c r="AW54" s="252">
        <f t="shared" si="11"/>
        <v>0</v>
      </c>
      <c r="AX54" s="252">
        <f t="shared" si="11"/>
        <v>0</v>
      </c>
      <c r="AY54" s="252">
        <f t="shared" si="11"/>
        <v>0</v>
      </c>
      <c r="AZ54" s="252">
        <f t="shared" si="11"/>
        <v>0</v>
      </c>
      <c r="BA54" s="252">
        <f t="shared" si="11"/>
        <v>0</v>
      </c>
      <c r="BB54" s="252">
        <f t="shared" si="11"/>
        <v>0</v>
      </c>
      <c r="BC54" s="252">
        <f t="shared" si="11"/>
        <v>0</v>
      </c>
      <c r="BD54" s="252">
        <f t="shared" si="11"/>
        <v>0</v>
      </c>
      <c r="BE54" s="252">
        <f t="shared" si="11"/>
        <v>0</v>
      </c>
      <c r="BF54" s="252">
        <f t="shared" si="11"/>
        <v>0</v>
      </c>
      <c r="BG54" s="252">
        <f t="shared" si="11"/>
        <v>0</v>
      </c>
      <c r="BH54" s="252">
        <f t="shared" si="11"/>
        <v>0</v>
      </c>
      <c r="BI54" s="6"/>
      <c r="BJ54" s="6"/>
      <c r="BK54" s="6"/>
    </row>
    <row r="55" spans="2:63" ht="15.4">
      <c r="E55" s="20"/>
      <c r="F55" s="20"/>
      <c r="J55" s="4"/>
      <c r="K55" s="9"/>
      <c r="L55" s="61" t="b">
        <f t="shared" ref="L55:AQ55" si="12">NOT(AND(L49&lt;&gt;0,L50&lt;&gt;0))</f>
        <v>1</v>
      </c>
      <c r="M55" s="61" t="b">
        <f t="shared" si="12"/>
        <v>1</v>
      </c>
      <c r="N55" s="61" t="b">
        <f t="shared" si="12"/>
        <v>1</v>
      </c>
      <c r="O55" s="61" t="e">
        <f t="shared" ca="1" si="12"/>
        <v>#DIV/0!</v>
      </c>
      <c r="P55" s="61" t="e">
        <f t="shared" ca="1" si="12"/>
        <v>#DIV/0!</v>
      </c>
      <c r="Q55" s="61" t="e">
        <f t="shared" ca="1" si="12"/>
        <v>#DIV/0!</v>
      </c>
      <c r="R55" s="61" t="e">
        <f t="shared" ca="1" si="12"/>
        <v>#DIV/0!</v>
      </c>
      <c r="S55" s="61" t="e">
        <f t="shared" ca="1" si="12"/>
        <v>#DIV/0!</v>
      </c>
      <c r="T55" s="61" t="e">
        <f t="shared" ca="1" si="12"/>
        <v>#DIV/0!</v>
      </c>
      <c r="U55" s="61" t="e">
        <f t="shared" ca="1" si="12"/>
        <v>#DIV/0!</v>
      </c>
      <c r="V55" s="61" t="e">
        <f t="shared" ca="1" si="12"/>
        <v>#DIV/0!</v>
      </c>
      <c r="W55" s="61" t="e">
        <f t="shared" ca="1" si="12"/>
        <v>#DIV/0!</v>
      </c>
      <c r="X55" s="61" t="e">
        <f t="shared" ca="1" si="12"/>
        <v>#DIV/0!</v>
      </c>
      <c r="Y55" s="61" t="e">
        <f t="shared" ca="1" si="12"/>
        <v>#DIV/0!</v>
      </c>
      <c r="Z55" s="61" t="e">
        <f t="shared" ca="1" si="12"/>
        <v>#DIV/0!</v>
      </c>
      <c r="AA55" s="61" t="e">
        <f t="shared" ca="1" si="12"/>
        <v>#DIV/0!</v>
      </c>
      <c r="AB55" s="61" t="e">
        <f t="shared" ca="1" si="12"/>
        <v>#DIV/0!</v>
      </c>
      <c r="AC55" s="61" t="e">
        <f t="shared" ca="1" si="12"/>
        <v>#DIV/0!</v>
      </c>
      <c r="AD55" s="61" t="e">
        <f t="shared" ca="1" si="12"/>
        <v>#DIV/0!</v>
      </c>
      <c r="AE55" s="61" t="e">
        <f t="shared" ca="1" si="12"/>
        <v>#DIV/0!</v>
      </c>
      <c r="AF55" s="61" t="e">
        <f t="shared" ca="1" si="12"/>
        <v>#DIV/0!</v>
      </c>
      <c r="AG55" s="61" t="e">
        <f t="shared" ca="1" si="12"/>
        <v>#DIV/0!</v>
      </c>
      <c r="AH55" s="61" t="e">
        <f t="shared" ca="1" si="12"/>
        <v>#DIV/0!</v>
      </c>
      <c r="AI55" s="61" t="e">
        <f t="shared" ca="1" si="12"/>
        <v>#DIV/0!</v>
      </c>
      <c r="AJ55" s="61" t="e">
        <f t="shared" ca="1" si="12"/>
        <v>#DIV/0!</v>
      </c>
      <c r="AK55" s="61" t="e">
        <f t="shared" ca="1" si="12"/>
        <v>#DIV/0!</v>
      </c>
      <c r="AL55" s="61" t="e">
        <f t="shared" ca="1" si="12"/>
        <v>#DIV/0!</v>
      </c>
      <c r="AM55" s="61" t="e">
        <f t="shared" ca="1" si="12"/>
        <v>#DIV/0!</v>
      </c>
      <c r="AN55" s="61" t="e">
        <f t="shared" ca="1" si="12"/>
        <v>#DIV/0!</v>
      </c>
      <c r="AO55" s="61" t="b">
        <f t="shared" si="12"/>
        <v>1</v>
      </c>
      <c r="AP55" s="61" t="b">
        <f t="shared" si="12"/>
        <v>1</v>
      </c>
      <c r="AQ55" s="61" t="b">
        <f t="shared" si="12"/>
        <v>1</v>
      </c>
      <c r="AR55" s="61" t="b">
        <f t="shared" ref="AR55:BH55" si="13">NOT(AND(AR49&lt;&gt;0,AR50&lt;&gt;0))</f>
        <v>1</v>
      </c>
      <c r="AS55" s="61" t="b">
        <f t="shared" si="13"/>
        <v>1</v>
      </c>
      <c r="AT55" s="61" t="b">
        <f t="shared" si="13"/>
        <v>1</v>
      </c>
      <c r="AU55" s="61" t="b">
        <f t="shared" si="13"/>
        <v>1</v>
      </c>
      <c r="AV55" s="61" t="b">
        <f t="shared" si="13"/>
        <v>1</v>
      </c>
      <c r="AW55" s="61" t="b">
        <f t="shared" si="13"/>
        <v>1</v>
      </c>
      <c r="AX55" s="61" t="b">
        <f t="shared" si="13"/>
        <v>1</v>
      </c>
      <c r="AY55" s="61" t="b">
        <f t="shared" si="13"/>
        <v>1</v>
      </c>
      <c r="AZ55" s="61" t="b">
        <f t="shared" si="13"/>
        <v>1</v>
      </c>
      <c r="BA55" s="61" t="b">
        <f t="shared" si="13"/>
        <v>1</v>
      </c>
      <c r="BB55" s="61" t="b">
        <f t="shared" si="13"/>
        <v>1</v>
      </c>
      <c r="BC55" s="61" t="b">
        <f t="shared" si="13"/>
        <v>1</v>
      </c>
      <c r="BD55" s="61" t="b">
        <f t="shared" si="13"/>
        <v>1</v>
      </c>
      <c r="BE55" s="61" t="b">
        <f t="shared" si="13"/>
        <v>1</v>
      </c>
      <c r="BF55" s="61" t="b">
        <f t="shared" si="13"/>
        <v>1</v>
      </c>
      <c r="BG55" s="61" t="b">
        <f t="shared" si="13"/>
        <v>1</v>
      </c>
      <c r="BH55" s="61" t="b">
        <f t="shared" si="13"/>
        <v>1</v>
      </c>
      <c r="BI55" s="6"/>
      <c r="BJ55" s="6"/>
      <c r="BK55" s="6"/>
    </row>
    <row r="56" spans="2:63" ht="15.4">
      <c r="E56" s="20"/>
      <c r="F56" s="20"/>
      <c r="K56" s="9"/>
      <c r="L56" s="61" t="b">
        <f t="shared" ref="L56:AQ56" si="14">AND(L52&lt;=L35*L46,L52&gt;=-L35*L43)</f>
        <v>1</v>
      </c>
      <c r="M56" s="61" t="b">
        <f t="shared" si="14"/>
        <v>1</v>
      </c>
      <c r="N56" s="61" t="b">
        <f t="shared" si="14"/>
        <v>1</v>
      </c>
      <c r="O56" s="61" t="e">
        <f t="shared" ca="1" si="14"/>
        <v>#DIV/0!</v>
      </c>
      <c r="P56" s="61" t="e">
        <f t="shared" ca="1" si="14"/>
        <v>#DIV/0!</v>
      </c>
      <c r="Q56" s="61" t="e">
        <f t="shared" ca="1" si="14"/>
        <v>#DIV/0!</v>
      </c>
      <c r="R56" s="61" t="e">
        <f t="shared" ca="1" si="14"/>
        <v>#DIV/0!</v>
      </c>
      <c r="S56" s="61" t="e">
        <f t="shared" ca="1" si="14"/>
        <v>#DIV/0!</v>
      </c>
      <c r="T56" s="61" t="e">
        <f t="shared" ca="1" si="14"/>
        <v>#DIV/0!</v>
      </c>
      <c r="U56" s="61" t="e">
        <f t="shared" ca="1" si="14"/>
        <v>#DIV/0!</v>
      </c>
      <c r="V56" s="61" t="e">
        <f t="shared" ca="1" si="14"/>
        <v>#DIV/0!</v>
      </c>
      <c r="W56" s="61" t="e">
        <f t="shared" ca="1" si="14"/>
        <v>#DIV/0!</v>
      </c>
      <c r="X56" s="61" t="e">
        <f t="shared" ca="1" si="14"/>
        <v>#DIV/0!</v>
      </c>
      <c r="Y56" s="61" t="e">
        <f t="shared" ca="1" si="14"/>
        <v>#DIV/0!</v>
      </c>
      <c r="Z56" s="61" t="e">
        <f t="shared" ca="1" si="14"/>
        <v>#DIV/0!</v>
      </c>
      <c r="AA56" s="61" t="e">
        <f t="shared" ca="1" si="14"/>
        <v>#DIV/0!</v>
      </c>
      <c r="AB56" s="61" t="e">
        <f t="shared" ca="1" si="14"/>
        <v>#DIV/0!</v>
      </c>
      <c r="AC56" s="61" t="e">
        <f t="shared" ca="1" si="14"/>
        <v>#DIV/0!</v>
      </c>
      <c r="AD56" s="61" t="e">
        <f t="shared" ca="1" si="14"/>
        <v>#DIV/0!</v>
      </c>
      <c r="AE56" s="61" t="e">
        <f t="shared" ca="1" si="14"/>
        <v>#DIV/0!</v>
      </c>
      <c r="AF56" s="61" t="e">
        <f t="shared" ca="1" si="14"/>
        <v>#DIV/0!</v>
      </c>
      <c r="AG56" s="61" t="e">
        <f t="shared" ca="1" si="14"/>
        <v>#DIV/0!</v>
      </c>
      <c r="AH56" s="61" t="e">
        <f t="shared" ca="1" si="14"/>
        <v>#DIV/0!</v>
      </c>
      <c r="AI56" s="61" t="e">
        <f t="shared" ca="1" si="14"/>
        <v>#DIV/0!</v>
      </c>
      <c r="AJ56" s="61" t="e">
        <f t="shared" ca="1" si="14"/>
        <v>#DIV/0!</v>
      </c>
      <c r="AK56" s="61" t="e">
        <f t="shared" ca="1" si="14"/>
        <v>#DIV/0!</v>
      </c>
      <c r="AL56" s="61" t="e">
        <f t="shared" ca="1" si="14"/>
        <v>#DIV/0!</v>
      </c>
      <c r="AM56" s="61" t="e">
        <f t="shared" ca="1" si="14"/>
        <v>#DIV/0!</v>
      </c>
      <c r="AN56" s="61" t="e">
        <f t="shared" ca="1" si="14"/>
        <v>#DIV/0!</v>
      </c>
      <c r="AO56" s="61" t="b">
        <f t="shared" si="14"/>
        <v>1</v>
      </c>
      <c r="AP56" s="61" t="b">
        <f t="shared" si="14"/>
        <v>1</v>
      </c>
      <c r="AQ56" s="61" t="b">
        <f t="shared" si="14"/>
        <v>1</v>
      </c>
      <c r="AR56" s="61" t="b">
        <f t="shared" ref="AR56:BH56" si="15">AND(AR52&lt;=AR35*AR46,AR52&gt;=-AR35*AR43)</f>
        <v>1</v>
      </c>
      <c r="AS56" s="61" t="b">
        <f>AND(AS52&lt;=AS35*AS46,AS52&gt;=-AS35*AS43)</f>
        <v>1</v>
      </c>
      <c r="AT56" s="61" t="b">
        <f t="shared" si="15"/>
        <v>1</v>
      </c>
      <c r="AU56" s="61" t="b">
        <f t="shared" si="15"/>
        <v>1</v>
      </c>
      <c r="AV56" s="61" t="b">
        <f t="shared" si="15"/>
        <v>1</v>
      </c>
      <c r="AW56" s="61" t="b">
        <f t="shared" si="15"/>
        <v>1</v>
      </c>
      <c r="AX56" s="61" t="b">
        <f t="shared" si="15"/>
        <v>1</v>
      </c>
      <c r="AY56" s="61" t="b">
        <f t="shared" si="15"/>
        <v>1</v>
      </c>
      <c r="AZ56" s="61" t="b">
        <f t="shared" si="15"/>
        <v>1</v>
      </c>
      <c r="BA56" s="61" t="b">
        <f t="shared" si="15"/>
        <v>1</v>
      </c>
      <c r="BB56" s="61" t="b">
        <f t="shared" si="15"/>
        <v>1</v>
      </c>
      <c r="BC56" s="61" t="b">
        <f t="shared" si="15"/>
        <v>1</v>
      </c>
      <c r="BD56" s="61" t="b">
        <f t="shared" si="15"/>
        <v>1</v>
      </c>
      <c r="BE56" s="61" t="b">
        <f t="shared" si="15"/>
        <v>1</v>
      </c>
      <c r="BF56" s="61" t="b">
        <f t="shared" si="15"/>
        <v>1</v>
      </c>
      <c r="BG56" s="61" t="b">
        <f t="shared" si="15"/>
        <v>1</v>
      </c>
      <c r="BH56" s="61" t="b">
        <f t="shared" si="15"/>
        <v>1</v>
      </c>
      <c r="BI56" s="6"/>
      <c r="BJ56" s="6"/>
      <c r="BK56" s="6"/>
    </row>
    <row r="57" spans="2:63" ht="15.4">
      <c r="E57" s="20"/>
      <c r="F57" s="20"/>
      <c r="J57" s="4"/>
      <c r="K57" s="9"/>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c r="AT57" s="66"/>
      <c r="AU57" s="66"/>
      <c r="AV57" s="66"/>
      <c r="AW57" s="66"/>
      <c r="AX57" s="66"/>
      <c r="AY57" s="66"/>
      <c r="AZ57" s="66"/>
      <c r="BA57" s="66"/>
      <c r="BB57" s="66"/>
      <c r="BC57" s="66"/>
      <c r="BD57" s="66"/>
      <c r="BE57" s="66"/>
      <c r="BF57" s="66"/>
      <c r="BG57" s="66"/>
      <c r="BH57" s="66"/>
      <c r="BI57" s="6"/>
      <c r="BJ57" s="6"/>
      <c r="BK57" s="6"/>
    </row>
    <row r="58" spans="2:63" s="10" customFormat="1" ht="15.4">
      <c r="B58" s="30" t="s">
        <v>48</v>
      </c>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1"/>
      <c r="BJ58" s="31"/>
      <c r="BK58" s="31"/>
    </row>
    <row r="59" spans="2:63" ht="15.4"/>
    <row r="60" spans="2:63" ht="15" customHeight="1"/>
  </sheetData>
  <conditionalFormatting sqref="H1">
    <cfRule type="containsText" dxfId="5" priority="1" operator="containsText" text="FALSE">
      <formula>NOT(ISERROR(SEARCH("FALSE",H1)))</formula>
    </cfRule>
  </conditionalFormatting>
  <conditionalFormatting sqref="L18:BH18 L51:BH51 L53:BH53 L55:BH56">
    <cfRule type="containsText" dxfId="4" priority="6" operator="containsText" text="FALSE">
      <formula>NOT(ISERROR(SEARCH("FALSE",L18)))</formula>
    </cfRule>
  </conditionalFormatting>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D2AE7-98A0-42DD-A611-FB6A471A5812}">
  <sheetPr codeName="Sheet12">
    <tabColor rgb="FFCCC0DA"/>
    <pageSetUpPr autoPageBreaks="0"/>
  </sheetPr>
  <dimension ref="A1:BK48"/>
  <sheetViews>
    <sheetView workbookViewId="0"/>
  </sheetViews>
  <sheetFormatPr defaultColWidth="0" defaultRowHeight="15" customHeight="1" zeroHeight="1"/>
  <cols>
    <col min="1" max="4" width="3.125" style="4" customWidth="1"/>
    <col min="5" max="5" width="43.5" style="4" customWidth="1"/>
    <col min="6" max="6" width="2.75" style="4" customWidth="1"/>
    <col min="7" max="7" width="15.75" style="4" customWidth="1"/>
    <col min="8" max="8" width="10.75" style="6" customWidth="1"/>
    <col min="9" max="9" width="2.75" style="6" customWidth="1"/>
    <col min="10" max="10" width="12.875" style="6" customWidth="1"/>
    <col min="11" max="61" width="9.25" style="4" customWidth="1"/>
    <col min="62" max="64" width="9.25" style="4" hidden="1" customWidth="1"/>
    <col min="65" max="16384" width="9.25" style="4" hidden="1"/>
  </cols>
  <sheetData>
    <row r="1" spans="1:63" s="1" customFormat="1" ht="15.4">
      <c r="A1" s="1" t="s">
        <v>39</v>
      </c>
      <c r="G1" s="281" t="s">
        <v>176</v>
      </c>
      <c r="H1" s="281" t="e">
        <f ca="1">AND(L45:BH45)</f>
        <v>#DIV/0!</v>
      </c>
      <c r="I1" s="2"/>
      <c r="J1" s="2"/>
      <c r="K1" s="3">
        <f t="shared" ref="K1:BH1" si="0">DATE(K3-1,4,1)</f>
        <v>43922</v>
      </c>
      <c r="L1" s="3">
        <f t="shared" si="0"/>
        <v>44287</v>
      </c>
      <c r="M1" s="3">
        <f t="shared" si="0"/>
        <v>44652</v>
      </c>
      <c r="N1" s="3">
        <f t="shared" si="0"/>
        <v>45017</v>
      </c>
      <c r="O1" s="3">
        <f t="shared" si="0"/>
        <v>45383</v>
      </c>
      <c r="P1" s="3">
        <f t="shared" si="0"/>
        <v>45748</v>
      </c>
      <c r="Q1" s="3">
        <f t="shared" si="0"/>
        <v>46113</v>
      </c>
      <c r="R1" s="3">
        <f t="shared" si="0"/>
        <v>46478</v>
      </c>
      <c r="S1" s="3">
        <f t="shared" si="0"/>
        <v>46844</v>
      </c>
      <c r="T1" s="3">
        <f t="shared" si="0"/>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row>
    <row r="2" spans="1:63" s="1" customFormat="1" ht="15.4">
      <c r="H2" s="2"/>
      <c r="I2" s="2"/>
      <c r="J2" s="2"/>
      <c r="K2" s="3">
        <f t="shared" ref="K2:BH2" si="1">DATE(K3,3,31)</f>
        <v>44286</v>
      </c>
      <c r="L2" s="3">
        <f t="shared" si="1"/>
        <v>44651</v>
      </c>
      <c r="M2" s="3">
        <f t="shared" si="1"/>
        <v>45016</v>
      </c>
      <c r="N2" s="3">
        <f t="shared" si="1"/>
        <v>45382</v>
      </c>
      <c r="O2" s="3">
        <f t="shared" si="1"/>
        <v>45747</v>
      </c>
      <c r="P2" s="3">
        <f t="shared" si="1"/>
        <v>46112</v>
      </c>
      <c r="Q2" s="3">
        <f t="shared" si="1"/>
        <v>46477</v>
      </c>
      <c r="R2" s="3">
        <f t="shared" si="1"/>
        <v>46843</v>
      </c>
      <c r="S2" s="3">
        <f t="shared" si="1"/>
        <v>47208</v>
      </c>
      <c r="T2" s="3">
        <f t="shared" si="1"/>
        <v>47573</v>
      </c>
      <c r="U2" s="3">
        <f t="shared" si="1"/>
        <v>47938</v>
      </c>
      <c r="V2" s="3">
        <f t="shared" si="1"/>
        <v>48304</v>
      </c>
      <c r="W2" s="3">
        <f t="shared" si="1"/>
        <v>48669</v>
      </c>
      <c r="X2" s="3">
        <f t="shared" si="1"/>
        <v>49034</v>
      </c>
      <c r="Y2" s="3">
        <f t="shared" si="1"/>
        <v>49399</v>
      </c>
      <c r="Z2" s="3">
        <f t="shared" si="1"/>
        <v>49765</v>
      </c>
      <c r="AA2" s="3">
        <f t="shared" si="1"/>
        <v>50130</v>
      </c>
      <c r="AB2" s="3">
        <f t="shared" si="1"/>
        <v>50495</v>
      </c>
      <c r="AC2" s="3">
        <f t="shared" si="1"/>
        <v>50860</v>
      </c>
      <c r="AD2" s="3">
        <f t="shared" si="1"/>
        <v>51226</v>
      </c>
      <c r="AE2" s="3">
        <f t="shared" si="1"/>
        <v>51591</v>
      </c>
      <c r="AF2" s="3">
        <f t="shared" si="1"/>
        <v>51956</v>
      </c>
      <c r="AG2" s="3">
        <f t="shared" si="1"/>
        <v>52321</v>
      </c>
      <c r="AH2" s="3">
        <f t="shared" si="1"/>
        <v>52687</v>
      </c>
      <c r="AI2" s="3">
        <f t="shared" si="1"/>
        <v>53052</v>
      </c>
      <c r="AJ2" s="3">
        <f t="shared" si="1"/>
        <v>53417</v>
      </c>
      <c r="AK2" s="3">
        <f t="shared" si="1"/>
        <v>53782</v>
      </c>
      <c r="AL2" s="3">
        <f t="shared" si="1"/>
        <v>54148</v>
      </c>
      <c r="AM2" s="3">
        <f t="shared" si="1"/>
        <v>54513</v>
      </c>
      <c r="AN2" s="3">
        <f t="shared" si="1"/>
        <v>54878</v>
      </c>
      <c r="AO2" s="3">
        <f t="shared" si="1"/>
        <v>55243</v>
      </c>
      <c r="AP2" s="3">
        <f t="shared" si="1"/>
        <v>55609</v>
      </c>
      <c r="AQ2" s="3">
        <f t="shared" si="1"/>
        <v>55974</v>
      </c>
      <c r="AR2" s="3">
        <f t="shared" si="1"/>
        <v>56339</v>
      </c>
      <c r="AS2" s="3">
        <f t="shared" si="1"/>
        <v>56704</v>
      </c>
      <c r="AT2" s="3">
        <f t="shared" si="1"/>
        <v>57070</v>
      </c>
      <c r="AU2" s="3">
        <f t="shared" si="1"/>
        <v>57435</v>
      </c>
      <c r="AV2" s="3">
        <f t="shared" si="1"/>
        <v>57800</v>
      </c>
      <c r="AW2" s="3">
        <f t="shared" si="1"/>
        <v>58165</v>
      </c>
      <c r="AX2" s="3">
        <f t="shared" si="1"/>
        <v>58531</v>
      </c>
      <c r="AY2" s="3">
        <f t="shared" si="1"/>
        <v>58896</v>
      </c>
      <c r="AZ2" s="3">
        <f t="shared" si="1"/>
        <v>59261</v>
      </c>
      <c r="BA2" s="3">
        <f t="shared" si="1"/>
        <v>59626</v>
      </c>
      <c r="BB2" s="3">
        <f t="shared" si="1"/>
        <v>59992</v>
      </c>
      <c r="BC2" s="3">
        <f t="shared" si="1"/>
        <v>60357</v>
      </c>
      <c r="BD2" s="3">
        <f t="shared" si="1"/>
        <v>60722</v>
      </c>
      <c r="BE2" s="3">
        <f t="shared" si="1"/>
        <v>61087</v>
      </c>
      <c r="BF2" s="3">
        <f t="shared" si="1"/>
        <v>61453</v>
      </c>
      <c r="BG2" s="3">
        <f t="shared" si="1"/>
        <v>61818</v>
      </c>
      <c r="BH2" s="3">
        <f t="shared" si="1"/>
        <v>62183</v>
      </c>
    </row>
    <row r="3" spans="1:63" s="1" customFormat="1" ht="15.4">
      <c r="E3" s="1" t="s">
        <v>50</v>
      </c>
      <c r="G3" s="1" t="s">
        <v>120</v>
      </c>
      <c r="H3" s="1" t="s">
        <v>314</v>
      </c>
      <c r="J3" s="1" t="s">
        <v>701</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BI3" s="2"/>
    </row>
    <row r="4" spans="1:63" ht="15.4">
      <c r="H4" s="4"/>
      <c r="I4" s="4"/>
      <c r="J4" s="4"/>
      <c r="X4" s="5"/>
      <c r="Y4" s="5"/>
      <c r="Z4" s="5"/>
      <c r="AA4" s="5"/>
      <c r="AB4" s="5"/>
      <c r="AC4" s="5"/>
      <c r="AD4" s="5"/>
      <c r="BI4" s="6"/>
    </row>
    <row r="5" spans="1:63" ht="15.4">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63" ht="15.4">
      <c r="H6" s="4"/>
      <c r="I6" s="4"/>
      <c r="J6" s="4"/>
    </row>
    <row r="7" spans="1:63" ht="15.4">
      <c r="E7" s="4" t="s">
        <v>180</v>
      </c>
      <c r="G7" s="4" t="s">
        <v>181</v>
      </c>
      <c r="J7" s="4"/>
      <c r="K7" s="79"/>
      <c r="L7" s="79">
        <f>ModelInput!L7</f>
        <v>0</v>
      </c>
      <c r="M7" s="79">
        <f>ModelInput!M7</f>
        <v>0</v>
      </c>
      <c r="N7" s="79">
        <f>ModelInput!N7</f>
        <v>0</v>
      </c>
      <c r="O7" s="79">
        <f>ModelInput!O7</f>
        <v>1</v>
      </c>
      <c r="P7" s="79">
        <f>ModelInput!P7</f>
        <v>0</v>
      </c>
      <c r="Q7" s="79">
        <f>ModelInput!Q7</f>
        <v>0</v>
      </c>
      <c r="R7" s="79">
        <f>ModelInput!R7</f>
        <v>0</v>
      </c>
      <c r="S7" s="79">
        <f>ModelInput!S7</f>
        <v>0</v>
      </c>
      <c r="T7" s="79">
        <f>ModelInput!T7</f>
        <v>0</v>
      </c>
      <c r="U7" s="79">
        <f>ModelInput!U7</f>
        <v>0</v>
      </c>
      <c r="V7" s="79">
        <f>ModelInput!V7</f>
        <v>0</v>
      </c>
      <c r="W7" s="79">
        <f>ModelInput!W7</f>
        <v>0</v>
      </c>
      <c r="X7" s="79">
        <f>ModelInput!X7</f>
        <v>0</v>
      </c>
      <c r="Y7" s="79">
        <f>ModelInput!Y7</f>
        <v>0</v>
      </c>
      <c r="Z7" s="79">
        <f>ModelInput!Z7</f>
        <v>0</v>
      </c>
      <c r="AA7" s="79">
        <f>ModelInput!AA7</f>
        <v>0</v>
      </c>
      <c r="AB7" s="79">
        <f>ModelInput!AB7</f>
        <v>0</v>
      </c>
      <c r="AC7" s="79">
        <f>ModelInput!AC7</f>
        <v>0</v>
      </c>
      <c r="AD7" s="79">
        <f>ModelInput!AD7</f>
        <v>0</v>
      </c>
      <c r="AE7" s="79">
        <f>ModelInput!AE7</f>
        <v>0</v>
      </c>
      <c r="AF7" s="79">
        <f>ModelInput!AF7</f>
        <v>0</v>
      </c>
      <c r="AG7" s="79">
        <f>ModelInput!AG7</f>
        <v>0</v>
      </c>
      <c r="AH7" s="79">
        <f>ModelInput!AH7</f>
        <v>0</v>
      </c>
      <c r="AI7" s="79">
        <f>ModelInput!AI7</f>
        <v>0</v>
      </c>
      <c r="AJ7" s="79">
        <f>ModelInput!AJ7</f>
        <v>0</v>
      </c>
      <c r="AK7" s="79">
        <f>ModelInput!AK7</f>
        <v>0</v>
      </c>
      <c r="AL7" s="79">
        <f>ModelInput!AL7</f>
        <v>0</v>
      </c>
      <c r="AM7" s="79">
        <f>ModelInput!AM7</f>
        <v>0</v>
      </c>
      <c r="AN7" s="79">
        <f>ModelInput!AN7</f>
        <v>0</v>
      </c>
      <c r="AO7" s="79">
        <f>ModelInput!AO7</f>
        <v>0</v>
      </c>
      <c r="AP7" s="79">
        <f>ModelInput!AP7</f>
        <v>0</v>
      </c>
      <c r="AQ7" s="79">
        <f>ModelInput!AQ7</f>
        <v>0</v>
      </c>
      <c r="AR7" s="79">
        <f>ModelInput!AR7</f>
        <v>0</v>
      </c>
      <c r="AS7" s="79">
        <f>ModelInput!AS7</f>
        <v>0</v>
      </c>
      <c r="AT7" s="79">
        <f>ModelInput!AT7</f>
        <v>0</v>
      </c>
      <c r="AU7" s="79">
        <f>ModelInput!AU7</f>
        <v>0</v>
      </c>
      <c r="AV7" s="79">
        <f>ModelInput!AV7</f>
        <v>0</v>
      </c>
      <c r="AW7" s="79">
        <f>ModelInput!AW7</f>
        <v>0</v>
      </c>
      <c r="AX7" s="79">
        <f>ModelInput!AX7</f>
        <v>0</v>
      </c>
      <c r="AY7" s="79">
        <f>ModelInput!AY7</f>
        <v>0</v>
      </c>
      <c r="AZ7" s="79">
        <f>ModelInput!AZ7</f>
        <v>0</v>
      </c>
      <c r="BA7" s="79">
        <f>ModelInput!BA7</f>
        <v>0</v>
      </c>
      <c r="BB7" s="79">
        <f>ModelInput!BB7</f>
        <v>0</v>
      </c>
      <c r="BC7" s="79">
        <f>ModelInput!BC7</f>
        <v>0</v>
      </c>
      <c r="BD7" s="79">
        <f>ModelInput!BD7</f>
        <v>0</v>
      </c>
      <c r="BE7" s="79">
        <f>ModelInput!BE7</f>
        <v>0</v>
      </c>
      <c r="BF7" s="79">
        <f>ModelInput!BF7</f>
        <v>0</v>
      </c>
      <c r="BG7" s="79">
        <f>ModelInput!BG7</f>
        <v>0</v>
      </c>
      <c r="BH7" s="79">
        <f>ModelInput!BH7</f>
        <v>0</v>
      </c>
      <c r="BI7" s="6"/>
      <c r="BJ7" s="6"/>
      <c r="BK7" s="6"/>
    </row>
    <row r="8" spans="1:63" ht="15.4">
      <c r="E8" s="4" t="s">
        <v>182</v>
      </c>
      <c r="G8" s="4" t="s">
        <v>181</v>
      </c>
      <c r="J8" s="4"/>
      <c r="K8" s="79"/>
      <c r="L8" s="79">
        <f>ModelInput!L8</f>
        <v>0</v>
      </c>
      <c r="M8" s="79">
        <f>ModelInput!M8</f>
        <v>0</v>
      </c>
      <c r="N8" s="79">
        <f>ModelInput!N8</f>
        <v>0</v>
      </c>
      <c r="O8" s="79">
        <f>ModelInput!O8</f>
        <v>1</v>
      </c>
      <c r="P8" s="79">
        <f>ModelInput!P8</f>
        <v>0</v>
      </c>
      <c r="Q8" s="79">
        <f>ModelInput!Q8</f>
        <v>0</v>
      </c>
      <c r="R8" s="79">
        <f>ModelInput!R8</f>
        <v>0</v>
      </c>
      <c r="S8" s="79">
        <f>ModelInput!S8</f>
        <v>0</v>
      </c>
      <c r="T8" s="79">
        <f>ModelInput!T8</f>
        <v>0</v>
      </c>
      <c r="U8" s="79">
        <f>ModelInput!U8</f>
        <v>0</v>
      </c>
      <c r="V8" s="79">
        <f>ModelInput!V8</f>
        <v>0</v>
      </c>
      <c r="W8" s="79">
        <f>ModelInput!W8</f>
        <v>0</v>
      </c>
      <c r="X8" s="79">
        <f>ModelInput!X8</f>
        <v>0</v>
      </c>
      <c r="Y8" s="79">
        <f>ModelInput!Y8</f>
        <v>0</v>
      </c>
      <c r="Z8" s="79">
        <f>ModelInput!Z8</f>
        <v>0</v>
      </c>
      <c r="AA8" s="79">
        <f>ModelInput!AA8</f>
        <v>0</v>
      </c>
      <c r="AB8" s="79">
        <f>ModelInput!AB8</f>
        <v>0</v>
      </c>
      <c r="AC8" s="79">
        <f>ModelInput!AC8</f>
        <v>0</v>
      </c>
      <c r="AD8" s="79">
        <f>ModelInput!AD8</f>
        <v>0</v>
      </c>
      <c r="AE8" s="79">
        <f>ModelInput!AE8</f>
        <v>0</v>
      </c>
      <c r="AF8" s="79">
        <f>ModelInput!AF8</f>
        <v>0</v>
      </c>
      <c r="AG8" s="79">
        <f>ModelInput!AG8</f>
        <v>0</v>
      </c>
      <c r="AH8" s="79">
        <f>ModelInput!AH8</f>
        <v>0</v>
      </c>
      <c r="AI8" s="79">
        <f>ModelInput!AI8</f>
        <v>0</v>
      </c>
      <c r="AJ8" s="79">
        <f>ModelInput!AJ8</f>
        <v>0</v>
      </c>
      <c r="AK8" s="79">
        <f>ModelInput!AK8</f>
        <v>0</v>
      </c>
      <c r="AL8" s="79">
        <f>ModelInput!AL8</f>
        <v>0</v>
      </c>
      <c r="AM8" s="79">
        <f>ModelInput!AM8</f>
        <v>0</v>
      </c>
      <c r="AN8" s="79">
        <f>ModelInput!AN8</f>
        <v>0</v>
      </c>
      <c r="AO8" s="79">
        <f>ModelInput!AO8</f>
        <v>0</v>
      </c>
      <c r="AP8" s="79">
        <f>ModelInput!AP8</f>
        <v>0</v>
      </c>
      <c r="AQ8" s="79">
        <f>ModelInput!AQ8</f>
        <v>0</v>
      </c>
      <c r="AR8" s="79">
        <f>ModelInput!AR8</f>
        <v>0</v>
      </c>
      <c r="AS8" s="79">
        <f>ModelInput!AS8</f>
        <v>0</v>
      </c>
      <c r="AT8" s="79">
        <f>ModelInput!AT8</f>
        <v>0</v>
      </c>
      <c r="AU8" s="79">
        <f>ModelInput!AU8</f>
        <v>0</v>
      </c>
      <c r="AV8" s="79">
        <f>ModelInput!AV8</f>
        <v>0</v>
      </c>
      <c r="AW8" s="79">
        <f>ModelInput!AW8</f>
        <v>0</v>
      </c>
      <c r="AX8" s="79">
        <f>ModelInput!AX8</f>
        <v>0</v>
      </c>
      <c r="AY8" s="79">
        <f>ModelInput!AY8</f>
        <v>0</v>
      </c>
      <c r="AZ8" s="79">
        <f>ModelInput!AZ8</f>
        <v>0</v>
      </c>
      <c r="BA8" s="79">
        <f>ModelInput!BA8</f>
        <v>0</v>
      </c>
      <c r="BB8" s="79">
        <f>ModelInput!BB8</f>
        <v>0</v>
      </c>
      <c r="BC8" s="79">
        <f>ModelInput!BC8</f>
        <v>0</v>
      </c>
      <c r="BD8" s="79">
        <f>ModelInput!BD8</f>
        <v>0</v>
      </c>
      <c r="BE8" s="79">
        <f>ModelInput!BE8</f>
        <v>0</v>
      </c>
      <c r="BF8" s="79">
        <f>ModelInput!BF8</f>
        <v>0</v>
      </c>
      <c r="BG8" s="79">
        <f>ModelInput!BG8</f>
        <v>0</v>
      </c>
      <c r="BH8" s="79">
        <f>ModelInput!BH8</f>
        <v>0</v>
      </c>
      <c r="BI8" s="6"/>
      <c r="BJ8" s="6"/>
      <c r="BK8" s="6"/>
    </row>
    <row r="9" spans="1:63" ht="15.4">
      <c r="E9" s="4" t="s">
        <v>183</v>
      </c>
      <c r="G9" s="4" t="s">
        <v>181</v>
      </c>
      <c r="J9" s="4"/>
      <c r="K9" s="80"/>
      <c r="L9" s="80">
        <f>ModelInput!L9</f>
        <v>0</v>
      </c>
      <c r="M9" s="80">
        <f>ModelInput!M9</f>
        <v>0</v>
      </c>
      <c r="N9" s="80">
        <f>ModelInput!N9</f>
        <v>0</v>
      </c>
      <c r="O9" s="80">
        <f>ModelInput!O9</f>
        <v>1</v>
      </c>
      <c r="P9" s="80">
        <f>ModelInput!P9</f>
        <v>1</v>
      </c>
      <c r="Q9" s="80">
        <f>ModelInput!Q9</f>
        <v>1</v>
      </c>
      <c r="R9" s="80">
        <f>ModelInput!R9</f>
        <v>1</v>
      </c>
      <c r="S9" s="80">
        <f>ModelInput!S9</f>
        <v>1</v>
      </c>
      <c r="T9" s="80">
        <f>ModelInput!T9</f>
        <v>1</v>
      </c>
      <c r="U9" s="80">
        <f>ModelInput!U9</f>
        <v>1</v>
      </c>
      <c r="V9" s="80">
        <f>ModelInput!V9</f>
        <v>1</v>
      </c>
      <c r="W9" s="80">
        <f>ModelInput!W9</f>
        <v>1</v>
      </c>
      <c r="X9" s="80">
        <f>ModelInput!X9</f>
        <v>1</v>
      </c>
      <c r="Y9" s="80">
        <f>ModelInput!Y9</f>
        <v>1</v>
      </c>
      <c r="Z9" s="80">
        <f>ModelInput!Z9</f>
        <v>1</v>
      </c>
      <c r="AA9" s="80">
        <f>ModelInput!AA9</f>
        <v>1</v>
      </c>
      <c r="AB9" s="80">
        <f>ModelInput!AB9</f>
        <v>1</v>
      </c>
      <c r="AC9" s="80">
        <f>ModelInput!AC9</f>
        <v>1</v>
      </c>
      <c r="AD9" s="80">
        <f>ModelInput!AD9</f>
        <v>1</v>
      </c>
      <c r="AE9" s="80">
        <f>ModelInput!AE9</f>
        <v>1</v>
      </c>
      <c r="AF9" s="80">
        <f>ModelInput!AF9</f>
        <v>1</v>
      </c>
      <c r="AG9" s="80">
        <f>ModelInput!AG9</f>
        <v>1</v>
      </c>
      <c r="AH9" s="80">
        <f>ModelInput!AH9</f>
        <v>1</v>
      </c>
      <c r="AI9" s="80">
        <f>ModelInput!AI9</f>
        <v>1</v>
      </c>
      <c r="AJ9" s="80">
        <f>ModelInput!AJ9</f>
        <v>1</v>
      </c>
      <c r="AK9" s="80">
        <f>ModelInput!AK9</f>
        <v>1</v>
      </c>
      <c r="AL9" s="80">
        <f>ModelInput!AL9</f>
        <v>1</v>
      </c>
      <c r="AM9" s="80">
        <f>ModelInput!AM9</f>
        <v>1</v>
      </c>
      <c r="AN9" s="80">
        <f>ModelInput!AN9</f>
        <v>1</v>
      </c>
      <c r="AO9" s="80">
        <f>ModelInput!AO9</f>
        <v>0</v>
      </c>
      <c r="AP9" s="80">
        <f>ModelInput!AP9</f>
        <v>0</v>
      </c>
      <c r="AQ9" s="80">
        <f>ModelInput!AQ9</f>
        <v>0</v>
      </c>
      <c r="AR9" s="80">
        <f>ModelInput!AR9</f>
        <v>0</v>
      </c>
      <c r="AS9" s="80">
        <f>ModelInput!AS9</f>
        <v>0</v>
      </c>
      <c r="AT9" s="80">
        <f>ModelInput!AT9</f>
        <v>0</v>
      </c>
      <c r="AU9" s="80">
        <f>ModelInput!AU9</f>
        <v>0</v>
      </c>
      <c r="AV9" s="80">
        <f>ModelInput!AV9</f>
        <v>0</v>
      </c>
      <c r="AW9" s="80">
        <f>ModelInput!AW9</f>
        <v>0</v>
      </c>
      <c r="AX9" s="80">
        <f>ModelInput!AX9</f>
        <v>0</v>
      </c>
      <c r="AY9" s="80">
        <f>ModelInput!AY9</f>
        <v>0</v>
      </c>
      <c r="AZ9" s="80">
        <f>ModelInput!AZ9</f>
        <v>0</v>
      </c>
      <c r="BA9" s="80">
        <f>ModelInput!BA9</f>
        <v>0</v>
      </c>
      <c r="BB9" s="80">
        <f>ModelInput!BB9</f>
        <v>0</v>
      </c>
      <c r="BC9" s="80">
        <f>ModelInput!BC9</f>
        <v>0</v>
      </c>
      <c r="BD9" s="80">
        <f>ModelInput!BD9</f>
        <v>0</v>
      </c>
      <c r="BE9" s="80">
        <f>ModelInput!BE9</f>
        <v>0</v>
      </c>
      <c r="BF9" s="80">
        <f>ModelInput!BF9</f>
        <v>0</v>
      </c>
      <c r="BG9" s="80">
        <f>ModelInput!BG9</f>
        <v>0</v>
      </c>
      <c r="BH9" s="80">
        <f>ModelInput!BH9</f>
        <v>0</v>
      </c>
      <c r="BI9" s="6"/>
      <c r="BJ9" s="6"/>
      <c r="BK9" s="6"/>
    </row>
    <row r="10" spans="1:63" ht="15.4">
      <c r="E10" s="4" t="s">
        <v>187</v>
      </c>
      <c r="G10" s="4" t="s">
        <v>181</v>
      </c>
      <c r="J10" s="4"/>
      <c r="K10" s="80"/>
      <c r="L10" s="80">
        <f>ModelInput!L12</f>
        <v>0</v>
      </c>
      <c r="M10" s="80">
        <f>ModelInput!M12</f>
        <v>0</v>
      </c>
      <c r="N10" s="80">
        <f>ModelInput!N12</f>
        <v>0</v>
      </c>
      <c r="O10" s="80">
        <f>ModelInput!O12</f>
        <v>1</v>
      </c>
      <c r="P10" s="80">
        <f>ModelInput!P12</f>
        <v>0</v>
      </c>
      <c r="Q10" s="80">
        <f>ModelInput!Q12</f>
        <v>0</v>
      </c>
      <c r="R10" s="80">
        <f>ModelInput!R12</f>
        <v>0</v>
      </c>
      <c r="S10" s="80">
        <f>ModelInput!S12</f>
        <v>0</v>
      </c>
      <c r="T10" s="80">
        <f>ModelInput!T12</f>
        <v>0</v>
      </c>
      <c r="U10" s="80">
        <f>ModelInput!U12</f>
        <v>0</v>
      </c>
      <c r="V10" s="80">
        <f>ModelInput!V12</f>
        <v>0</v>
      </c>
      <c r="W10" s="80">
        <f>ModelInput!W12</f>
        <v>0</v>
      </c>
      <c r="X10" s="80">
        <f>ModelInput!X12</f>
        <v>0</v>
      </c>
      <c r="Y10" s="80">
        <f>ModelInput!Y12</f>
        <v>0</v>
      </c>
      <c r="Z10" s="80">
        <f>ModelInput!Z12</f>
        <v>0</v>
      </c>
      <c r="AA10" s="80">
        <f>ModelInput!AA12</f>
        <v>0</v>
      </c>
      <c r="AB10" s="80">
        <f>ModelInput!AB12</f>
        <v>0</v>
      </c>
      <c r="AC10" s="80">
        <f>ModelInput!AC12</f>
        <v>0</v>
      </c>
      <c r="AD10" s="80">
        <f>ModelInput!AD12</f>
        <v>0</v>
      </c>
      <c r="AE10" s="80">
        <f>ModelInput!AE12</f>
        <v>0</v>
      </c>
      <c r="AF10" s="80">
        <f>ModelInput!AF12</f>
        <v>0</v>
      </c>
      <c r="AG10" s="80">
        <f>ModelInput!AG12</f>
        <v>0</v>
      </c>
      <c r="AH10" s="80">
        <f>ModelInput!AH12</f>
        <v>0</v>
      </c>
      <c r="AI10" s="80">
        <f>ModelInput!AI12</f>
        <v>0</v>
      </c>
      <c r="AJ10" s="80">
        <f>ModelInput!AJ12</f>
        <v>0</v>
      </c>
      <c r="AK10" s="80">
        <f>ModelInput!AK12</f>
        <v>0</v>
      </c>
      <c r="AL10" s="80">
        <f>ModelInput!AL12</f>
        <v>0</v>
      </c>
      <c r="AM10" s="80">
        <f>ModelInput!AM12</f>
        <v>0</v>
      </c>
      <c r="AN10" s="80">
        <f>ModelInput!AN12</f>
        <v>0</v>
      </c>
      <c r="AO10" s="80">
        <f>ModelInput!AO12</f>
        <v>0</v>
      </c>
      <c r="AP10" s="80">
        <f>ModelInput!AP12</f>
        <v>0</v>
      </c>
      <c r="AQ10" s="80">
        <f>ModelInput!AQ12</f>
        <v>0</v>
      </c>
      <c r="AR10" s="80">
        <f>ModelInput!AR12</f>
        <v>0</v>
      </c>
      <c r="AS10" s="80">
        <f>ModelInput!AS12</f>
        <v>0</v>
      </c>
      <c r="AT10" s="80">
        <f>ModelInput!AT12</f>
        <v>0</v>
      </c>
      <c r="AU10" s="80">
        <f>ModelInput!AU12</f>
        <v>0</v>
      </c>
      <c r="AV10" s="80">
        <f>ModelInput!AV12</f>
        <v>0</v>
      </c>
      <c r="AW10" s="80">
        <f>ModelInput!AW12</f>
        <v>0</v>
      </c>
      <c r="AX10" s="80">
        <f>ModelInput!AX12</f>
        <v>0</v>
      </c>
      <c r="AY10" s="80">
        <f>ModelInput!AY12</f>
        <v>0</v>
      </c>
      <c r="AZ10" s="80">
        <f>ModelInput!AZ12</f>
        <v>0</v>
      </c>
      <c r="BA10" s="80">
        <f>ModelInput!BA12</f>
        <v>0</v>
      </c>
      <c r="BB10" s="80">
        <f>ModelInput!BB12</f>
        <v>0</v>
      </c>
      <c r="BC10" s="80">
        <f>ModelInput!BC12</f>
        <v>0</v>
      </c>
      <c r="BD10" s="80">
        <f>ModelInput!BD12</f>
        <v>0</v>
      </c>
      <c r="BE10" s="80">
        <f>ModelInput!BE12</f>
        <v>0</v>
      </c>
      <c r="BF10" s="80">
        <f>ModelInput!BF12</f>
        <v>0</v>
      </c>
      <c r="BG10" s="80">
        <f>ModelInput!BG12</f>
        <v>0</v>
      </c>
      <c r="BH10" s="80">
        <f>ModelInput!BH12</f>
        <v>0</v>
      </c>
      <c r="BI10" s="6"/>
      <c r="BJ10" s="6"/>
      <c r="BK10" s="6"/>
    </row>
    <row r="11" spans="1:63" ht="15.4">
      <c r="E11" s="4" t="s">
        <v>188</v>
      </c>
      <c r="J11" s="4"/>
      <c r="K11" s="80"/>
      <c r="L11" s="80">
        <f>ModelInput!L13</f>
        <v>0</v>
      </c>
      <c r="M11" s="80">
        <f>ModelInput!M13</f>
        <v>0</v>
      </c>
      <c r="N11" s="80">
        <f>ModelInput!N13</f>
        <v>0</v>
      </c>
      <c r="O11" s="80">
        <f>ModelInput!O13</f>
        <v>0</v>
      </c>
      <c r="P11" s="80">
        <f>ModelInput!P13</f>
        <v>0</v>
      </c>
      <c r="Q11" s="80">
        <f>ModelInput!Q13</f>
        <v>0</v>
      </c>
      <c r="R11" s="80">
        <f>ModelInput!R13</f>
        <v>0</v>
      </c>
      <c r="S11" s="80">
        <f>ModelInput!S13</f>
        <v>0</v>
      </c>
      <c r="T11" s="80">
        <f>ModelInput!T13</f>
        <v>0</v>
      </c>
      <c r="U11" s="80">
        <f>ModelInput!U13</f>
        <v>0</v>
      </c>
      <c r="V11" s="80">
        <f>ModelInput!V13</f>
        <v>0</v>
      </c>
      <c r="W11" s="80">
        <f>ModelInput!W13</f>
        <v>0</v>
      </c>
      <c r="X11" s="80">
        <f>ModelInput!X13</f>
        <v>0</v>
      </c>
      <c r="Y11" s="80">
        <f>ModelInput!Y13</f>
        <v>0</v>
      </c>
      <c r="Z11" s="80">
        <f>ModelInput!Z13</f>
        <v>0</v>
      </c>
      <c r="AA11" s="80">
        <f>ModelInput!AA13</f>
        <v>0</v>
      </c>
      <c r="AB11" s="80">
        <f>ModelInput!AB13</f>
        <v>0</v>
      </c>
      <c r="AC11" s="80">
        <f>ModelInput!AC13</f>
        <v>0</v>
      </c>
      <c r="AD11" s="80">
        <f>ModelInput!AD13</f>
        <v>0</v>
      </c>
      <c r="AE11" s="80">
        <f>ModelInput!AE13</f>
        <v>0</v>
      </c>
      <c r="AF11" s="80">
        <f>ModelInput!AF13</f>
        <v>0</v>
      </c>
      <c r="AG11" s="80">
        <f>ModelInput!AG13</f>
        <v>0</v>
      </c>
      <c r="AH11" s="80">
        <f>ModelInput!AH13</f>
        <v>0</v>
      </c>
      <c r="AI11" s="80">
        <f>ModelInput!AI13</f>
        <v>0</v>
      </c>
      <c r="AJ11" s="80">
        <f>ModelInput!AJ13</f>
        <v>0</v>
      </c>
      <c r="AK11" s="80">
        <f>ModelInput!AK13</f>
        <v>0</v>
      </c>
      <c r="AL11" s="80">
        <f>ModelInput!AL13</f>
        <v>0</v>
      </c>
      <c r="AM11" s="80">
        <f>ModelInput!AM13</f>
        <v>0</v>
      </c>
      <c r="AN11" s="80">
        <f>ModelInput!AN13</f>
        <v>1</v>
      </c>
      <c r="AO11" s="80">
        <f>ModelInput!AO13</f>
        <v>0</v>
      </c>
      <c r="AP11" s="80">
        <f>ModelInput!AP13</f>
        <v>0</v>
      </c>
      <c r="AQ11" s="80">
        <f>ModelInput!AQ13</f>
        <v>0</v>
      </c>
      <c r="AR11" s="80">
        <f>ModelInput!AR13</f>
        <v>0</v>
      </c>
      <c r="AS11" s="80">
        <f>ModelInput!AS13</f>
        <v>0</v>
      </c>
      <c r="AT11" s="80">
        <f>ModelInput!AT13</f>
        <v>0</v>
      </c>
      <c r="AU11" s="80">
        <f>ModelInput!AU13</f>
        <v>0</v>
      </c>
      <c r="AV11" s="80">
        <f>ModelInput!AV13</f>
        <v>0</v>
      </c>
      <c r="AW11" s="80">
        <f>ModelInput!AW13</f>
        <v>0</v>
      </c>
      <c r="AX11" s="80">
        <f>ModelInput!AX13</f>
        <v>0</v>
      </c>
      <c r="AY11" s="80">
        <f>ModelInput!AY13</f>
        <v>0</v>
      </c>
      <c r="AZ11" s="80">
        <f>ModelInput!AZ13</f>
        <v>0</v>
      </c>
      <c r="BA11" s="80">
        <f>ModelInput!BA13</f>
        <v>0</v>
      </c>
      <c r="BB11" s="80">
        <f>ModelInput!BB13</f>
        <v>0</v>
      </c>
      <c r="BC11" s="80">
        <f>ModelInput!BC13</f>
        <v>0</v>
      </c>
      <c r="BD11" s="80">
        <f>ModelInput!BD13</f>
        <v>0</v>
      </c>
      <c r="BE11" s="80">
        <f>ModelInput!BE13</f>
        <v>0</v>
      </c>
      <c r="BF11" s="80">
        <f>ModelInput!BF13</f>
        <v>0</v>
      </c>
      <c r="BG11" s="80">
        <f>ModelInput!BG13</f>
        <v>0</v>
      </c>
      <c r="BH11" s="80">
        <f>ModelInput!BH13</f>
        <v>0</v>
      </c>
      <c r="BI11" s="6"/>
      <c r="BJ11" s="6"/>
      <c r="BK11" s="6"/>
    </row>
    <row r="12" spans="1:63" ht="15.4">
      <c r="E12" s="4" t="s">
        <v>202</v>
      </c>
      <c r="G12" s="4" t="s">
        <v>91</v>
      </c>
      <c r="J12" s="4"/>
      <c r="K12" s="81"/>
      <c r="L12" s="81">
        <f>ModelInput!L19</f>
        <v>0</v>
      </c>
      <c r="M12" s="81">
        <f>ModelInput!M19</f>
        <v>0</v>
      </c>
      <c r="N12" s="81">
        <f>ModelInput!N19</f>
        <v>0</v>
      </c>
      <c r="O12" s="81">
        <f>ModelInput!O19</f>
        <v>0</v>
      </c>
      <c r="P12" s="81">
        <f>ModelInput!P19</f>
        <v>0</v>
      </c>
      <c r="Q12" s="81">
        <f>ModelInput!Q19</f>
        <v>0</v>
      </c>
      <c r="R12" s="81">
        <f>ModelInput!R19</f>
        <v>0</v>
      </c>
      <c r="S12" s="81">
        <f>ModelInput!S19</f>
        <v>0</v>
      </c>
      <c r="T12" s="81">
        <f>ModelInput!T19</f>
        <v>0</v>
      </c>
      <c r="U12" s="81">
        <f>ModelInput!U19</f>
        <v>0</v>
      </c>
      <c r="V12" s="81">
        <f>ModelInput!V19</f>
        <v>0</v>
      </c>
      <c r="W12" s="81">
        <f>ModelInput!W19</f>
        <v>0</v>
      </c>
      <c r="X12" s="81">
        <f>ModelInput!X19</f>
        <v>0</v>
      </c>
      <c r="Y12" s="81">
        <f>ModelInput!Y19</f>
        <v>0</v>
      </c>
      <c r="Z12" s="81">
        <f>ModelInput!Z19</f>
        <v>0</v>
      </c>
      <c r="AA12" s="81">
        <f>ModelInput!AA19</f>
        <v>0</v>
      </c>
      <c r="AB12" s="81">
        <f>ModelInput!AB19</f>
        <v>0</v>
      </c>
      <c r="AC12" s="81">
        <f>ModelInput!AC19</f>
        <v>0</v>
      </c>
      <c r="AD12" s="81">
        <f>ModelInput!AD19</f>
        <v>0</v>
      </c>
      <c r="AE12" s="81">
        <f>ModelInput!AE19</f>
        <v>0</v>
      </c>
      <c r="AF12" s="81">
        <f>ModelInput!AF19</f>
        <v>0</v>
      </c>
      <c r="AG12" s="81">
        <f>ModelInput!AG19</f>
        <v>0</v>
      </c>
      <c r="AH12" s="81">
        <f>ModelInput!AH19</f>
        <v>0</v>
      </c>
      <c r="AI12" s="81">
        <f>ModelInput!AI19</f>
        <v>0</v>
      </c>
      <c r="AJ12" s="81">
        <f>ModelInput!AJ19</f>
        <v>0</v>
      </c>
      <c r="AK12" s="81">
        <f>ModelInput!AK19</f>
        <v>0</v>
      </c>
      <c r="AL12" s="81">
        <f>ModelInput!AL19</f>
        <v>0</v>
      </c>
      <c r="AM12" s="81">
        <f>ModelInput!AM19</f>
        <v>0</v>
      </c>
      <c r="AN12" s="81">
        <f>ModelInput!AN19</f>
        <v>0</v>
      </c>
      <c r="AO12" s="81">
        <f>ModelInput!AO19</f>
        <v>0</v>
      </c>
      <c r="AP12" s="81">
        <f>ModelInput!AP19</f>
        <v>0</v>
      </c>
      <c r="AQ12" s="81">
        <f>ModelInput!AQ19</f>
        <v>0</v>
      </c>
      <c r="AR12" s="81">
        <f>ModelInput!AR19</f>
        <v>0</v>
      </c>
      <c r="AS12" s="81">
        <f>ModelInput!AS19</f>
        <v>0</v>
      </c>
      <c r="AT12" s="81">
        <f>ModelInput!AT19</f>
        <v>0</v>
      </c>
      <c r="AU12" s="81">
        <f>ModelInput!AU19</f>
        <v>0</v>
      </c>
      <c r="AV12" s="81">
        <f>ModelInput!AV19</f>
        <v>0</v>
      </c>
      <c r="AW12" s="81">
        <f>ModelInput!AW19</f>
        <v>0</v>
      </c>
      <c r="AX12" s="81">
        <f>ModelInput!AX19</f>
        <v>0</v>
      </c>
      <c r="AY12" s="81">
        <f>ModelInput!AY19</f>
        <v>0</v>
      </c>
      <c r="AZ12" s="81">
        <f>ModelInput!AZ19</f>
        <v>0</v>
      </c>
      <c r="BA12" s="81">
        <f>ModelInput!BA19</f>
        <v>0</v>
      </c>
      <c r="BB12" s="81">
        <f>ModelInput!BB19</f>
        <v>0</v>
      </c>
      <c r="BC12" s="81">
        <f>ModelInput!BC19</f>
        <v>0</v>
      </c>
      <c r="BD12" s="81">
        <f>ModelInput!BD19</f>
        <v>0</v>
      </c>
      <c r="BE12" s="81">
        <f>ModelInput!BE19</f>
        <v>0</v>
      </c>
      <c r="BF12" s="81">
        <f>ModelInput!BF19</f>
        <v>0</v>
      </c>
      <c r="BG12" s="81">
        <f>ModelInput!BG19</f>
        <v>0</v>
      </c>
      <c r="BH12" s="81">
        <f>ModelInput!BH19</f>
        <v>0</v>
      </c>
      <c r="BI12" s="6"/>
      <c r="BJ12" s="6"/>
      <c r="BK12" s="6"/>
    </row>
    <row r="13" spans="1:63" ht="15.4">
      <c r="E13" s="4" t="s">
        <v>203</v>
      </c>
      <c r="G13" s="4" t="s">
        <v>91</v>
      </c>
      <c r="J13" s="4"/>
      <c r="K13" s="81"/>
      <c r="L13" s="81">
        <f>ModelInput!L20</f>
        <v>0</v>
      </c>
      <c r="M13" s="81">
        <f>ModelInput!M20</f>
        <v>0</v>
      </c>
      <c r="N13" s="81">
        <f>ModelInput!N20</f>
        <v>0</v>
      </c>
      <c r="O13" s="81">
        <f>ModelInput!O20</f>
        <v>0</v>
      </c>
      <c r="P13" s="81">
        <f>ModelInput!P20</f>
        <v>0</v>
      </c>
      <c r="Q13" s="81">
        <f>ModelInput!Q20</f>
        <v>0</v>
      </c>
      <c r="R13" s="81">
        <f>ModelInput!R20</f>
        <v>0</v>
      </c>
      <c r="S13" s="81">
        <f>ModelInput!S20</f>
        <v>0</v>
      </c>
      <c r="T13" s="81">
        <f>ModelInput!T20</f>
        <v>0</v>
      </c>
      <c r="U13" s="81">
        <f>ModelInput!U20</f>
        <v>0</v>
      </c>
      <c r="V13" s="81">
        <f>ModelInput!V20</f>
        <v>0</v>
      </c>
      <c r="W13" s="81">
        <f>ModelInput!W20</f>
        <v>0</v>
      </c>
      <c r="X13" s="81">
        <f>ModelInput!X20</f>
        <v>0</v>
      </c>
      <c r="Y13" s="81">
        <f>ModelInput!Y20</f>
        <v>0</v>
      </c>
      <c r="Z13" s="81">
        <f>ModelInput!Z20</f>
        <v>0</v>
      </c>
      <c r="AA13" s="81">
        <f>ModelInput!AA20</f>
        <v>0</v>
      </c>
      <c r="AB13" s="81">
        <f>ModelInput!AB20</f>
        <v>0</v>
      </c>
      <c r="AC13" s="81">
        <f>ModelInput!AC20</f>
        <v>0</v>
      </c>
      <c r="AD13" s="81">
        <f>ModelInput!AD20</f>
        <v>0</v>
      </c>
      <c r="AE13" s="81">
        <f>ModelInput!AE20</f>
        <v>0</v>
      </c>
      <c r="AF13" s="81">
        <f>ModelInput!AF20</f>
        <v>0</v>
      </c>
      <c r="AG13" s="81">
        <f>ModelInput!AG20</f>
        <v>0</v>
      </c>
      <c r="AH13" s="81">
        <f>ModelInput!AH20</f>
        <v>0</v>
      </c>
      <c r="AI13" s="81">
        <f>ModelInput!AI20</f>
        <v>0</v>
      </c>
      <c r="AJ13" s="81">
        <f>ModelInput!AJ20</f>
        <v>0</v>
      </c>
      <c r="AK13" s="81">
        <f>ModelInput!AK20</f>
        <v>0</v>
      </c>
      <c r="AL13" s="81">
        <f>ModelInput!AL20</f>
        <v>0</v>
      </c>
      <c r="AM13" s="81">
        <f>ModelInput!AM20</f>
        <v>0</v>
      </c>
      <c r="AN13" s="81">
        <f>ModelInput!AN20</f>
        <v>0</v>
      </c>
      <c r="AO13" s="81">
        <f>ModelInput!AO20</f>
        <v>0</v>
      </c>
      <c r="AP13" s="81">
        <f>ModelInput!AP20</f>
        <v>0</v>
      </c>
      <c r="AQ13" s="81">
        <f>ModelInput!AQ20</f>
        <v>0</v>
      </c>
      <c r="AR13" s="81">
        <f>ModelInput!AR20</f>
        <v>0</v>
      </c>
      <c r="AS13" s="81">
        <f>ModelInput!AS20</f>
        <v>0</v>
      </c>
      <c r="AT13" s="81">
        <f>ModelInput!AT20</f>
        <v>0</v>
      </c>
      <c r="AU13" s="81">
        <f>ModelInput!AU20</f>
        <v>0</v>
      </c>
      <c r="AV13" s="81">
        <f>ModelInput!AV20</f>
        <v>0</v>
      </c>
      <c r="AW13" s="81">
        <f>ModelInput!AW20</f>
        <v>0</v>
      </c>
      <c r="AX13" s="81">
        <f>ModelInput!AX20</f>
        <v>0</v>
      </c>
      <c r="AY13" s="81">
        <f>ModelInput!AY20</f>
        <v>0</v>
      </c>
      <c r="AZ13" s="81">
        <f>ModelInput!AZ20</f>
        <v>0</v>
      </c>
      <c r="BA13" s="81">
        <f>ModelInput!BA20</f>
        <v>0</v>
      </c>
      <c r="BB13" s="81">
        <f>ModelInput!BB20</f>
        <v>0</v>
      </c>
      <c r="BC13" s="81">
        <f>ModelInput!BC20</f>
        <v>0</v>
      </c>
      <c r="BD13" s="81">
        <f>ModelInput!BD20</f>
        <v>0</v>
      </c>
      <c r="BE13" s="81">
        <f>ModelInput!BE20</f>
        <v>0</v>
      </c>
      <c r="BF13" s="81">
        <f>ModelInput!BF20</f>
        <v>0</v>
      </c>
      <c r="BG13" s="81">
        <f>ModelInput!BG20</f>
        <v>0</v>
      </c>
      <c r="BH13" s="81">
        <f>ModelInput!BH20</f>
        <v>0</v>
      </c>
      <c r="BI13" s="6"/>
      <c r="BJ13" s="6"/>
      <c r="BK13" s="6"/>
    </row>
    <row r="14" spans="1:63" ht="15.4">
      <c r="E14" s="4" t="s">
        <v>204</v>
      </c>
      <c r="G14" s="4" t="s">
        <v>91</v>
      </c>
      <c r="J14" s="4"/>
      <c r="K14" s="82"/>
      <c r="L14" s="82">
        <f>ModelInput!L24</f>
        <v>0</v>
      </c>
      <c r="M14" s="82">
        <f>ModelInput!M24</f>
        <v>0</v>
      </c>
      <c r="N14" s="82">
        <f>ModelInput!N24</f>
        <v>0</v>
      </c>
      <c r="O14" s="82">
        <f>ModelInput!O24</f>
        <v>0.38356164383561642</v>
      </c>
      <c r="P14" s="82">
        <f>ModelInput!P24</f>
        <v>1</v>
      </c>
      <c r="Q14" s="82">
        <f>ModelInput!Q24</f>
        <v>1</v>
      </c>
      <c r="R14" s="82">
        <f>ModelInput!R24</f>
        <v>1</v>
      </c>
      <c r="S14" s="82">
        <f>ModelInput!S24</f>
        <v>1</v>
      </c>
      <c r="T14" s="82">
        <f>ModelInput!T24</f>
        <v>1</v>
      </c>
      <c r="U14" s="82">
        <f>ModelInput!U24</f>
        <v>1</v>
      </c>
      <c r="V14" s="82">
        <f>ModelInput!V24</f>
        <v>1</v>
      </c>
      <c r="W14" s="82">
        <f>ModelInput!W24</f>
        <v>1</v>
      </c>
      <c r="X14" s="82">
        <f>ModelInput!X24</f>
        <v>1</v>
      </c>
      <c r="Y14" s="82">
        <f>ModelInput!Y24</f>
        <v>1</v>
      </c>
      <c r="Z14" s="82">
        <f>ModelInput!Z24</f>
        <v>1</v>
      </c>
      <c r="AA14" s="82">
        <f>ModelInput!AA24</f>
        <v>1</v>
      </c>
      <c r="AB14" s="82">
        <f>ModelInput!AB24</f>
        <v>1</v>
      </c>
      <c r="AC14" s="82">
        <f>ModelInput!AC24</f>
        <v>1</v>
      </c>
      <c r="AD14" s="82">
        <f>ModelInput!AD24</f>
        <v>1</v>
      </c>
      <c r="AE14" s="82">
        <f>ModelInput!AE24</f>
        <v>1</v>
      </c>
      <c r="AF14" s="82">
        <f>ModelInput!AF24</f>
        <v>1</v>
      </c>
      <c r="AG14" s="82">
        <f>ModelInput!AG24</f>
        <v>1</v>
      </c>
      <c r="AH14" s="82">
        <f>ModelInput!AH24</f>
        <v>1</v>
      </c>
      <c r="AI14" s="82">
        <f>ModelInput!AI24</f>
        <v>1</v>
      </c>
      <c r="AJ14" s="82">
        <f>ModelInput!AJ24</f>
        <v>1</v>
      </c>
      <c r="AK14" s="82">
        <f>ModelInput!AK24</f>
        <v>1</v>
      </c>
      <c r="AL14" s="82">
        <f>ModelInput!AL24</f>
        <v>1</v>
      </c>
      <c r="AM14" s="82">
        <f>ModelInput!AM24</f>
        <v>1</v>
      </c>
      <c r="AN14" s="82">
        <f>ModelInput!AN24</f>
        <v>0.61643835616438358</v>
      </c>
      <c r="AO14" s="82">
        <f>ModelInput!AO24</f>
        <v>0</v>
      </c>
      <c r="AP14" s="82">
        <f>ModelInput!AP24</f>
        <v>0</v>
      </c>
      <c r="AQ14" s="82">
        <f>ModelInput!AQ24</f>
        <v>0</v>
      </c>
      <c r="AR14" s="82">
        <f>ModelInput!AR24</f>
        <v>0</v>
      </c>
      <c r="AS14" s="82">
        <f>ModelInput!AS24</f>
        <v>0</v>
      </c>
      <c r="AT14" s="82">
        <f>ModelInput!AT24</f>
        <v>0</v>
      </c>
      <c r="AU14" s="82">
        <f>ModelInput!AU24</f>
        <v>0</v>
      </c>
      <c r="AV14" s="82">
        <f>ModelInput!AV24</f>
        <v>0</v>
      </c>
      <c r="AW14" s="82">
        <f>ModelInput!AW24</f>
        <v>0</v>
      </c>
      <c r="AX14" s="82">
        <f>ModelInput!AX24</f>
        <v>0</v>
      </c>
      <c r="AY14" s="82">
        <f>ModelInput!AY24</f>
        <v>0</v>
      </c>
      <c r="AZ14" s="82">
        <f>ModelInput!AZ24</f>
        <v>0</v>
      </c>
      <c r="BA14" s="82">
        <f>ModelInput!BA24</f>
        <v>0</v>
      </c>
      <c r="BB14" s="82">
        <f>ModelInput!BB24</f>
        <v>0</v>
      </c>
      <c r="BC14" s="82">
        <f>ModelInput!BC24</f>
        <v>0</v>
      </c>
      <c r="BD14" s="82">
        <f>ModelInput!BD24</f>
        <v>0</v>
      </c>
      <c r="BE14" s="82">
        <f>ModelInput!BE24</f>
        <v>0</v>
      </c>
      <c r="BF14" s="82">
        <f>ModelInput!BF24</f>
        <v>0</v>
      </c>
      <c r="BG14" s="82">
        <f>ModelInput!BG24</f>
        <v>0</v>
      </c>
      <c r="BH14" s="82">
        <f>ModelInput!BH24</f>
        <v>0</v>
      </c>
      <c r="BI14" s="6"/>
      <c r="BJ14" s="6"/>
      <c r="BK14" s="6"/>
    </row>
    <row r="15" spans="1:63" ht="15.4">
      <c r="E15" s="4" t="s">
        <v>205</v>
      </c>
      <c r="G15" s="4" t="s">
        <v>206</v>
      </c>
      <c r="J15" s="4"/>
      <c r="K15" s="82"/>
      <c r="L15" s="80">
        <f>ModelInput!L25</f>
        <v>0</v>
      </c>
      <c r="M15" s="80">
        <f>ModelInput!M25</f>
        <v>0</v>
      </c>
      <c r="N15" s="80">
        <f>ModelInput!N25</f>
        <v>0</v>
      </c>
      <c r="O15" s="80">
        <f>ModelInput!O25</f>
        <v>1</v>
      </c>
      <c r="P15" s="80">
        <f>ModelInput!P25</f>
        <v>2</v>
      </c>
      <c r="Q15" s="80">
        <f>ModelInput!Q25</f>
        <v>3</v>
      </c>
      <c r="R15" s="80">
        <f>ModelInput!R25</f>
        <v>4</v>
      </c>
      <c r="S15" s="80">
        <f>ModelInput!S25</f>
        <v>5</v>
      </c>
      <c r="T15" s="80">
        <f>ModelInput!T25</f>
        <v>6</v>
      </c>
      <c r="U15" s="80">
        <f>ModelInput!U25</f>
        <v>7</v>
      </c>
      <c r="V15" s="80">
        <f>ModelInput!V25</f>
        <v>8</v>
      </c>
      <c r="W15" s="80">
        <f>ModelInput!W25</f>
        <v>9</v>
      </c>
      <c r="X15" s="80">
        <f>ModelInput!X25</f>
        <v>10</v>
      </c>
      <c r="Y15" s="80">
        <f>ModelInput!Y25</f>
        <v>11</v>
      </c>
      <c r="Z15" s="80">
        <f>ModelInput!Z25</f>
        <v>12</v>
      </c>
      <c r="AA15" s="80">
        <f>ModelInput!AA25</f>
        <v>13</v>
      </c>
      <c r="AB15" s="80">
        <f>ModelInput!AB25</f>
        <v>14</v>
      </c>
      <c r="AC15" s="80">
        <f>ModelInput!AC25</f>
        <v>15</v>
      </c>
      <c r="AD15" s="80">
        <f>ModelInput!AD25</f>
        <v>16</v>
      </c>
      <c r="AE15" s="80">
        <f>ModelInput!AE25</f>
        <v>17</v>
      </c>
      <c r="AF15" s="80">
        <f>ModelInput!AF25</f>
        <v>18</v>
      </c>
      <c r="AG15" s="80">
        <f>ModelInput!AG25</f>
        <v>19</v>
      </c>
      <c r="AH15" s="80">
        <f>ModelInput!AH25</f>
        <v>20</v>
      </c>
      <c r="AI15" s="80">
        <f>ModelInput!AI25</f>
        <v>21</v>
      </c>
      <c r="AJ15" s="80">
        <f>ModelInput!AJ25</f>
        <v>22</v>
      </c>
      <c r="AK15" s="80">
        <f>ModelInput!AK25</f>
        <v>23</v>
      </c>
      <c r="AL15" s="80">
        <f>ModelInput!AL25</f>
        <v>24</v>
      </c>
      <c r="AM15" s="80">
        <f>ModelInput!AM25</f>
        <v>25</v>
      </c>
      <c r="AN15" s="80">
        <f>ModelInput!AN25</f>
        <v>26</v>
      </c>
      <c r="AO15" s="80">
        <f>ModelInput!AO25</f>
        <v>0</v>
      </c>
      <c r="AP15" s="80">
        <f>ModelInput!AP25</f>
        <v>0</v>
      </c>
      <c r="AQ15" s="80">
        <f>ModelInput!AQ25</f>
        <v>0</v>
      </c>
      <c r="AR15" s="80">
        <f>ModelInput!AR25</f>
        <v>0</v>
      </c>
      <c r="AS15" s="80">
        <f>ModelInput!AS25</f>
        <v>0</v>
      </c>
      <c r="AT15" s="80">
        <f>ModelInput!AT25</f>
        <v>0</v>
      </c>
      <c r="AU15" s="80">
        <f>ModelInput!AU25</f>
        <v>0</v>
      </c>
      <c r="AV15" s="80">
        <f>ModelInput!AV25</f>
        <v>0</v>
      </c>
      <c r="AW15" s="80">
        <f>ModelInput!AW25</f>
        <v>0</v>
      </c>
      <c r="AX15" s="80">
        <f>ModelInput!AX25</f>
        <v>0</v>
      </c>
      <c r="AY15" s="80">
        <f>ModelInput!AY25</f>
        <v>0</v>
      </c>
      <c r="AZ15" s="80">
        <f>ModelInput!AZ25</f>
        <v>0</v>
      </c>
      <c r="BA15" s="80">
        <f>ModelInput!BA25</f>
        <v>0</v>
      </c>
      <c r="BB15" s="80">
        <f>ModelInput!BB25</f>
        <v>0</v>
      </c>
      <c r="BC15" s="80">
        <f>ModelInput!BC25</f>
        <v>0</v>
      </c>
      <c r="BD15" s="80">
        <f>ModelInput!BD25</f>
        <v>0</v>
      </c>
      <c r="BE15" s="80">
        <f>ModelInput!BE25</f>
        <v>0</v>
      </c>
      <c r="BF15" s="80">
        <f>ModelInput!BF25</f>
        <v>0</v>
      </c>
      <c r="BG15" s="80">
        <f>ModelInput!BG25</f>
        <v>0</v>
      </c>
      <c r="BH15" s="80">
        <f>ModelInput!BH25</f>
        <v>0</v>
      </c>
      <c r="BI15" s="6"/>
      <c r="BJ15" s="6"/>
      <c r="BK15" s="6"/>
    </row>
    <row r="16" spans="1:63" s="88" customFormat="1" ht="15.4">
      <c r="E16" s="88" t="s">
        <v>321</v>
      </c>
      <c r="G16" s="88" t="s">
        <v>320</v>
      </c>
      <c r="H16" s="6"/>
      <c r="I16" s="16"/>
      <c r="K16" s="82"/>
      <c r="L16" s="80">
        <f ca="1">ModelInput!L27</f>
        <v>0</v>
      </c>
      <c r="M16" s="80">
        <f ca="1">ModelInput!M27</f>
        <v>0</v>
      </c>
      <c r="N16" s="80">
        <f ca="1">ModelInput!N27</f>
        <v>0</v>
      </c>
      <c r="O16" s="80">
        <f ca="1">ModelInput!O27</f>
        <v>0</v>
      </c>
      <c r="P16" s="80">
        <f ca="1">ModelInput!P27</f>
        <v>0</v>
      </c>
      <c r="Q16" s="80">
        <f ca="1">ModelInput!Q27</f>
        <v>0</v>
      </c>
      <c r="R16" s="80">
        <f ca="1">ModelInput!R27</f>
        <v>0</v>
      </c>
      <c r="S16" s="80">
        <f ca="1">ModelInput!S27</f>
        <v>1</v>
      </c>
      <c r="T16" s="80">
        <f ca="1">ModelInput!T27</f>
        <v>0</v>
      </c>
      <c r="U16" s="80">
        <f ca="1">ModelInput!U27</f>
        <v>0</v>
      </c>
      <c r="V16" s="80">
        <f ca="1">ModelInput!V27</f>
        <v>0</v>
      </c>
      <c r="W16" s="80">
        <f ca="1">ModelInput!W27</f>
        <v>0</v>
      </c>
      <c r="X16" s="80">
        <f ca="1">ModelInput!X27</f>
        <v>1</v>
      </c>
      <c r="Y16" s="80">
        <f ca="1">ModelInput!Y27</f>
        <v>0</v>
      </c>
      <c r="Z16" s="80">
        <f ca="1">ModelInput!Z27</f>
        <v>0</v>
      </c>
      <c r="AA16" s="80">
        <f ca="1">ModelInput!AA27</f>
        <v>0</v>
      </c>
      <c r="AB16" s="80">
        <f ca="1">ModelInput!AB27</f>
        <v>0</v>
      </c>
      <c r="AC16" s="80">
        <f ca="1">ModelInput!AC27</f>
        <v>1</v>
      </c>
      <c r="AD16" s="80">
        <f ca="1">ModelInput!AD27</f>
        <v>0</v>
      </c>
      <c r="AE16" s="80">
        <f ca="1">ModelInput!AE27</f>
        <v>0</v>
      </c>
      <c r="AF16" s="80">
        <f ca="1">ModelInput!AF27</f>
        <v>0</v>
      </c>
      <c r="AG16" s="80">
        <f ca="1">ModelInput!AG27</f>
        <v>0</v>
      </c>
      <c r="AH16" s="80">
        <f ca="1">ModelInput!AH27</f>
        <v>1</v>
      </c>
      <c r="AI16" s="80">
        <f ca="1">ModelInput!AI27</f>
        <v>0</v>
      </c>
      <c r="AJ16" s="80">
        <f ca="1">ModelInput!AJ27</f>
        <v>0</v>
      </c>
      <c r="AK16" s="80">
        <f ca="1">ModelInput!AK27</f>
        <v>0</v>
      </c>
      <c r="AL16" s="80">
        <f ca="1">ModelInput!AL27</f>
        <v>0</v>
      </c>
      <c r="AM16" s="80">
        <f ca="1">ModelInput!AM27</f>
        <v>1</v>
      </c>
      <c r="AN16" s="80">
        <f ca="1">ModelInput!AN27</f>
        <v>0</v>
      </c>
      <c r="AO16" s="80">
        <f ca="1">ModelInput!AO27</f>
        <v>0</v>
      </c>
      <c r="AP16" s="80">
        <f ca="1">ModelInput!AP27</f>
        <v>0</v>
      </c>
      <c r="AQ16" s="80">
        <f ca="1">ModelInput!AQ27</f>
        <v>0</v>
      </c>
      <c r="AR16" s="80">
        <f ca="1">ModelInput!AR27</f>
        <v>0</v>
      </c>
      <c r="AS16" s="80">
        <f ca="1">ModelInput!AS27</f>
        <v>0</v>
      </c>
      <c r="AT16" s="80">
        <f ca="1">ModelInput!AT27</f>
        <v>0</v>
      </c>
      <c r="AU16" s="80">
        <f ca="1">ModelInput!AU27</f>
        <v>0</v>
      </c>
      <c r="AV16" s="80">
        <f ca="1">ModelInput!AV27</f>
        <v>0</v>
      </c>
      <c r="AW16" s="80">
        <f ca="1">ModelInput!AW27</f>
        <v>0</v>
      </c>
      <c r="AX16" s="80">
        <f ca="1">ModelInput!AX27</f>
        <v>0</v>
      </c>
      <c r="AY16" s="80">
        <f ca="1">ModelInput!AY27</f>
        <v>0</v>
      </c>
      <c r="AZ16" s="80">
        <f ca="1">ModelInput!AZ27</f>
        <v>0</v>
      </c>
      <c r="BA16" s="80">
        <f ca="1">ModelInput!BA27</f>
        <v>0</v>
      </c>
      <c r="BB16" s="80">
        <f ca="1">ModelInput!BB27</f>
        <v>0</v>
      </c>
      <c r="BC16" s="80">
        <f ca="1">ModelInput!BC27</f>
        <v>0</v>
      </c>
      <c r="BD16" s="80">
        <f ca="1">ModelInput!BD27</f>
        <v>0</v>
      </c>
      <c r="BE16" s="80">
        <f ca="1">ModelInput!BE27</f>
        <v>0</v>
      </c>
      <c r="BF16" s="80">
        <f ca="1">ModelInput!BF27</f>
        <v>0</v>
      </c>
      <c r="BG16" s="80">
        <f ca="1">ModelInput!BG27</f>
        <v>0</v>
      </c>
      <c r="BH16" s="80">
        <f ca="1">ModelInput!BH27</f>
        <v>0</v>
      </c>
      <c r="BI16" s="16"/>
      <c r="BJ16" s="16"/>
      <c r="BK16" s="16"/>
    </row>
    <row r="17" spans="1:63" s="88" customFormat="1" ht="15.4">
      <c r="E17" s="88" t="s">
        <v>209</v>
      </c>
      <c r="G17" s="4" t="s">
        <v>206</v>
      </c>
      <c r="I17" s="16"/>
      <c r="K17" s="82"/>
      <c r="L17" s="80">
        <f ca="1">ModelInput!L28</f>
        <v>0</v>
      </c>
      <c r="M17" s="80">
        <f ca="1">ModelInput!M28</f>
        <v>0</v>
      </c>
      <c r="N17" s="80">
        <f ca="1">ModelInput!N28</f>
        <v>0</v>
      </c>
      <c r="O17" s="80">
        <f ca="1">ModelInput!O28</f>
        <v>2</v>
      </c>
      <c r="P17" s="80">
        <f ca="1">ModelInput!P28</f>
        <v>2</v>
      </c>
      <c r="Q17" s="80">
        <f ca="1">ModelInput!Q28</f>
        <v>2</v>
      </c>
      <c r="R17" s="80">
        <f ca="1">ModelInput!R28</f>
        <v>2</v>
      </c>
      <c r="S17" s="80">
        <f ca="1">ModelInput!S28</f>
        <v>3</v>
      </c>
      <c r="T17" s="80">
        <f ca="1">ModelInput!T28</f>
        <v>3</v>
      </c>
      <c r="U17" s="80">
        <f ca="1">ModelInput!U28</f>
        <v>3</v>
      </c>
      <c r="V17" s="80">
        <f ca="1">ModelInput!V28</f>
        <v>3</v>
      </c>
      <c r="W17" s="80">
        <f ca="1">ModelInput!W28</f>
        <v>3</v>
      </c>
      <c r="X17" s="80">
        <f ca="1">ModelInput!X28</f>
        <v>4</v>
      </c>
      <c r="Y17" s="80">
        <f ca="1">ModelInput!Y28</f>
        <v>4</v>
      </c>
      <c r="Z17" s="80">
        <f ca="1">ModelInput!Z28</f>
        <v>4</v>
      </c>
      <c r="AA17" s="80">
        <f ca="1">ModelInput!AA28</f>
        <v>4</v>
      </c>
      <c r="AB17" s="80">
        <f ca="1">ModelInput!AB28</f>
        <v>4</v>
      </c>
      <c r="AC17" s="80">
        <f ca="1">ModelInput!AC28</f>
        <v>5</v>
      </c>
      <c r="AD17" s="80">
        <f ca="1">ModelInput!AD28</f>
        <v>5</v>
      </c>
      <c r="AE17" s="80">
        <f ca="1">ModelInput!AE28</f>
        <v>5</v>
      </c>
      <c r="AF17" s="80">
        <f ca="1">ModelInput!AF28</f>
        <v>5</v>
      </c>
      <c r="AG17" s="80">
        <f ca="1">ModelInput!AG28</f>
        <v>5</v>
      </c>
      <c r="AH17" s="80">
        <f ca="1">ModelInput!AH28</f>
        <v>6</v>
      </c>
      <c r="AI17" s="80">
        <f ca="1">ModelInput!AI28</f>
        <v>6</v>
      </c>
      <c r="AJ17" s="80">
        <f ca="1">ModelInput!AJ28</f>
        <v>6</v>
      </c>
      <c r="AK17" s="80">
        <f ca="1">ModelInput!AK28</f>
        <v>6</v>
      </c>
      <c r="AL17" s="80">
        <f ca="1">ModelInput!AL28</f>
        <v>6</v>
      </c>
      <c r="AM17" s="80">
        <f ca="1">ModelInput!AM28</f>
        <v>7</v>
      </c>
      <c r="AN17" s="80">
        <f ca="1">ModelInput!AN28</f>
        <v>7</v>
      </c>
      <c r="AO17" s="80">
        <f ca="1">ModelInput!AO28</f>
        <v>0</v>
      </c>
      <c r="AP17" s="80">
        <f ca="1">ModelInput!AP28</f>
        <v>0</v>
      </c>
      <c r="AQ17" s="80">
        <f ca="1">ModelInput!AQ28</f>
        <v>0</v>
      </c>
      <c r="AR17" s="80">
        <f ca="1">ModelInput!AR28</f>
        <v>0</v>
      </c>
      <c r="AS17" s="80">
        <f ca="1">ModelInput!AS28</f>
        <v>0</v>
      </c>
      <c r="AT17" s="80">
        <f ca="1">ModelInput!AT28</f>
        <v>0</v>
      </c>
      <c r="AU17" s="80">
        <f ca="1">ModelInput!AU28</f>
        <v>0</v>
      </c>
      <c r="AV17" s="80">
        <f ca="1">ModelInput!AV28</f>
        <v>0</v>
      </c>
      <c r="AW17" s="80">
        <f ca="1">ModelInput!AW28</f>
        <v>0</v>
      </c>
      <c r="AX17" s="80">
        <f ca="1">ModelInput!AX28</f>
        <v>0</v>
      </c>
      <c r="AY17" s="80">
        <f ca="1">ModelInput!AY28</f>
        <v>0</v>
      </c>
      <c r="AZ17" s="80">
        <f ca="1">ModelInput!AZ28</f>
        <v>0</v>
      </c>
      <c r="BA17" s="80">
        <f ca="1">ModelInput!BA28</f>
        <v>0</v>
      </c>
      <c r="BB17" s="80">
        <f ca="1">ModelInput!BB28</f>
        <v>0</v>
      </c>
      <c r="BC17" s="80">
        <f ca="1">ModelInput!BC28</f>
        <v>0</v>
      </c>
      <c r="BD17" s="80">
        <f ca="1">ModelInput!BD28</f>
        <v>0</v>
      </c>
      <c r="BE17" s="80">
        <f ca="1">ModelInput!BE28</f>
        <v>0</v>
      </c>
      <c r="BF17" s="80">
        <f ca="1">ModelInput!BF28</f>
        <v>0</v>
      </c>
      <c r="BG17" s="80">
        <f ca="1">ModelInput!BG28</f>
        <v>0</v>
      </c>
      <c r="BH17" s="80">
        <f ca="1">ModelInput!BH28</f>
        <v>0</v>
      </c>
      <c r="BI17" s="16"/>
      <c r="BJ17" s="16"/>
      <c r="BK17" s="16"/>
    </row>
    <row r="18" spans="1:63" s="88" customFormat="1" ht="15.4">
      <c r="A18" s="307"/>
      <c r="E18" s="88" t="s">
        <v>211</v>
      </c>
      <c r="G18" s="4" t="s">
        <v>181</v>
      </c>
      <c r="I18" s="16"/>
      <c r="K18" s="82"/>
      <c r="L18" s="80">
        <f>ModelInput!L43</f>
        <v>0</v>
      </c>
      <c r="M18" s="80">
        <f>ModelInput!M43</f>
        <v>0</v>
      </c>
      <c r="N18" s="80">
        <f>ModelInput!N43</f>
        <v>0</v>
      </c>
      <c r="O18" s="80">
        <f>ModelInput!O43</f>
        <v>0</v>
      </c>
      <c r="P18" s="80">
        <f>ModelInput!P43</f>
        <v>0</v>
      </c>
      <c r="Q18" s="80">
        <f>ModelInput!Q43</f>
        <v>0</v>
      </c>
      <c r="R18" s="80">
        <f>ModelInput!R43</f>
        <v>0</v>
      </c>
      <c r="S18" s="80">
        <f>ModelInput!S43</f>
        <v>0</v>
      </c>
      <c r="T18" s="80">
        <f>ModelInput!T43</f>
        <v>0</v>
      </c>
      <c r="U18" s="80">
        <f>ModelInput!U43</f>
        <v>0</v>
      </c>
      <c r="V18" s="80">
        <f>ModelInput!V43</f>
        <v>0</v>
      </c>
      <c r="W18" s="80">
        <f>ModelInput!W43</f>
        <v>0</v>
      </c>
      <c r="X18" s="80">
        <f>ModelInput!X43</f>
        <v>0</v>
      </c>
      <c r="Y18" s="80">
        <f>ModelInput!Y43</f>
        <v>0</v>
      </c>
      <c r="Z18" s="80">
        <f>ModelInput!Z43</f>
        <v>0</v>
      </c>
      <c r="AA18" s="80">
        <f>ModelInput!AA43</f>
        <v>0</v>
      </c>
      <c r="AB18" s="80">
        <f>ModelInput!AB43</f>
        <v>0</v>
      </c>
      <c r="AC18" s="80">
        <f>ModelInput!AC43</f>
        <v>0</v>
      </c>
      <c r="AD18" s="80">
        <f>ModelInput!AD43</f>
        <v>0</v>
      </c>
      <c r="AE18" s="80">
        <f>ModelInput!AE43</f>
        <v>0</v>
      </c>
      <c r="AF18" s="80">
        <f>ModelInput!AF43</f>
        <v>0</v>
      </c>
      <c r="AG18" s="80">
        <f>ModelInput!AG43</f>
        <v>0</v>
      </c>
      <c r="AH18" s="80">
        <f>ModelInput!AH43</f>
        <v>0</v>
      </c>
      <c r="AI18" s="80">
        <f>ModelInput!AI43</f>
        <v>0</v>
      </c>
      <c r="AJ18" s="80">
        <f>ModelInput!AJ43</f>
        <v>0</v>
      </c>
      <c r="AK18" s="80">
        <f>ModelInput!AK43</f>
        <v>0</v>
      </c>
      <c r="AL18" s="80">
        <f>ModelInput!AL43</f>
        <v>0</v>
      </c>
      <c r="AM18" s="80">
        <f>ModelInput!AM43</f>
        <v>0</v>
      </c>
      <c r="AN18" s="80">
        <f>ModelInput!AN43</f>
        <v>0</v>
      </c>
      <c r="AO18" s="80">
        <f>ModelInput!AO43</f>
        <v>0</v>
      </c>
      <c r="AP18" s="80">
        <f>ModelInput!AP43</f>
        <v>0</v>
      </c>
      <c r="AQ18" s="80">
        <f>ModelInput!AQ43</f>
        <v>0</v>
      </c>
      <c r="AR18" s="80">
        <f>ModelInput!AR43</f>
        <v>0</v>
      </c>
      <c r="AS18" s="80">
        <f>ModelInput!AS43</f>
        <v>0</v>
      </c>
      <c r="AT18" s="80">
        <f>ModelInput!AT43</f>
        <v>0</v>
      </c>
      <c r="AU18" s="80">
        <f>ModelInput!AU43</f>
        <v>0</v>
      </c>
      <c r="AV18" s="80">
        <f>ModelInput!AV43</f>
        <v>0</v>
      </c>
      <c r="AW18" s="80">
        <f>ModelInput!AW43</f>
        <v>0</v>
      </c>
      <c r="AX18" s="80">
        <f>ModelInput!AX43</f>
        <v>0</v>
      </c>
      <c r="AY18" s="80">
        <f>ModelInput!AY43</f>
        <v>0</v>
      </c>
      <c r="AZ18" s="80">
        <f>ModelInput!AZ43</f>
        <v>0</v>
      </c>
      <c r="BA18" s="80">
        <f>ModelInput!BA43</f>
        <v>0</v>
      </c>
      <c r="BB18" s="80">
        <f>ModelInput!BB43</f>
        <v>0</v>
      </c>
      <c r="BC18" s="80">
        <f>ModelInput!BC43</f>
        <v>0</v>
      </c>
      <c r="BD18" s="80">
        <f>ModelInput!BD43</f>
        <v>0</v>
      </c>
      <c r="BE18" s="80">
        <f>ModelInput!BE43</f>
        <v>0</v>
      </c>
      <c r="BF18" s="80">
        <f>ModelInput!BF43</f>
        <v>0</v>
      </c>
      <c r="BG18" s="80">
        <f>ModelInput!BG43</f>
        <v>0</v>
      </c>
      <c r="BH18" s="80">
        <f>ModelInput!BH43</f>
        <v>0</v>
      </c>
      <c r="BI18" s="16"/>
      <c r="BJ18" s="16"/>
      <c r="BK18" s="16"/>
    </row>
    <row r="19" spans="1:63" s="88" customFormat="1" ht="15.4">
      <c r="G19" s="4"/>
      <c r="I19" s="16"/>
      <c r="K19" s="82"/>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16"/>
      <c r="BJ19" s="16"/>
      <c r="BK19" s="16"/>
    </row>
    <row r="20" spans="1:63" ht="15.4">
      <c r="E20" s="4" t="s">
        <v>16</v>
      </c>
      <c r="G20" s="4" t="s">
        <v>192</v>
      </c>
      <c r="J20" s="4"/>
      <c r="K20" s="9"/>
      <c r="L20" s="61" t="str">
        <f>ModelInput!L30</f>
        <v>NA</v>
      </c>
      <c r="M20" s="61" t="str">
        <f>ModelInput!M30</f>
        <v>NA</v>
      </c>
      <c r="N20" s="61" t="str">
        <f>ModelInput!N30</f>
        <v>NA</v>
      </c>
      <c r="O20" s="61" t="b">
        <f>ModelInput!O30</f>
        <v>1</v>
      </c>
      <c r="P20" s="61" t="b">
        <f>ModelInput!P30</f>
        <v>1</v>
      </c>
      <c r="Q20" s="61" t="b">
        <f>ModelInput!Q30</f>
        <v>1</v>
      </c>
      <c r="R20" s="61" t="b">
        <f>ModelInput!R30</f>
        <v>1</v>
      </c>
      <c r="S20" s="61" t="b">
        <f>ModelInput!S30</f>
        <v>1</v>
      </c>
      <c r="T20" s="61" t="b">
        <f>ModelInput!T30</f>
        <v>1</v>
      </c>
      <c r="U20" s="61" t="b">
        <f>ModelInput!U30</f>
        <v>1</v>
      </c>
      <c r="V20" s="61" t="b">
        <f>ModelInput!V30</f>
        <v>1</v>
      </c>
      <c r="W20" s="61" t="b">
        <f>ModelInput!W30</f>
        <v>1</v>
      </c>
      <c r="X20" s="61" t="b">
        <f>ModelInput!X30</f>
        <v>1</v>
      </c>
      <c r="Y20" s="61" t="b">
        <f>ModelInput!Y30</f>
        <v>1</v>
      </c>
      <c r="Z20" s="61" t="b">
        <f>ModelInput!Z30</f>
        <v>1</v>
      </c>
      <c r="AA20" s="61" t="b">
        <f>ModelInput!AA30</f>
        <v>1</v>
      </c>
      <c r="AB20" s="61" t="b">
        <f>ModelInput!AB30</f>
        <v>1</v>
      </c>
      <c r="AC20" s="61" t="b">
        <f>ModelInput!AC30</f>
        <v>1</v>
      </c>
      <c r="AD20" s="61" t="b">
        <f>ModelInput!AD30</f>
        <v>1</v>
      </c>
      <c r="AE20" s="61" t="b">
        <f>ModelInput!AE30</f>
        <v>1</v>
      </c>
      <c r="AF20" s="61" t="b">
        <f>ModelInput!AF30</f>
        <v>1</v>
      </c>
      <c r="AG20" s="61" t="b">
        <f>ModelInput!AG30</f>
        <v>1</v>
      </c>
      <c r="AH20" s="61" t="b">
        <f>ModelInput!AH30</f>
        <v>1</v>
      </c>
      <c r="AI20" s="61" t="b">
        <f>ModelInput!AI30</f>
        <v>1</v>
      </c>
      <c r="AJ20" s="61" t="b">
        <f>ModelInput!AJ30</f>
        <v>1</v>
      </c>
      <c r="AK20" s="61" t="b">
        <f>ModelInput!AK30</f>
        <v>1</v>
      </c>
      <c r="AL20" s="61" t="b">
        <f>ModelInput!AL30</f>
        <v>1</v>
      </c>
      <c r="AM20" s="61" t="b">
        <f>ModelInput!AM30</f>
        <v>1</v>
      </c>
      <c r="AN20" s="61" t="b">
        <f>ModelInput!AN30</f>
        <v>1</v>
      </c>
      <c r="AO20" s="61" t="str">
        <f>ModelInput!AO30</f>
        <v>NA</v>
      </c>
      <c r="AP20" s="61" t="str">
        <f>ModelInput!AP30</f>
        <v>NA</v>
      </c>
      <c r="AQ20" s="61" t="str">
        <f>ModelInput!AQ30</f>
        <v>NA</v>
      </c>
      <c r="AR20" s="61" t="str">
        <f>ModelInput!AR30</f>
        <v>NA</v>
      </c>
      <c r="AS20" s="61" t="str">
        <f>ModelInput!AS30</f>
        <v>NA</v>
      </c>
      <c r="AT20" s="61" t="str">
        <f>ModelInput!AT30</f>
        <v>NA</v>
      </c>
      <c r="AU20" s="61" t="str">
        <f>ModelInput!AU30</f>
        <v>NA</v>
      </c>
      <c r="AV20" s="61" t="str">
        <f>ModelInput!AV30</f>
        <v>NA</v>
      </c>
      <c r="AW20" s="61" t="str">
        <f>ModelInput!AW30</f>
        <v>NA</v>
      </c>
      <c r="AX20" s="61" t="str">
        <f>ModelInput!AX30</f>
        <v>NA</v>
      </c>
      <c r="AY20" s="61" t="str">
        <f>ModelInput!AY30</f>
        <v>NA</v>
      </c>
      <c r="AZ20" s="61" t="str">
        <f>ModelInput!AZ30</f>
        <v>NA</v>
      </c>
      <c r="BA20" s="61" t="str">
        <f>ModelInput!BA30</f>
        <v>NA</v>
      </c>
      <c r="BB20" s="61" t="str">
        <f>ModelInput!BB30</f>
        <v>NA</v>
      </c>
      <c r="BC20" s="61" t="str">
        <f>ModelInput!BC30</f>
        <v>NA</v>
      </c>
      <c r="BD20" s="61" t="str">
        <f>ModelInput!BD30</f>
        <v>NA</v>
      </c>
      <c r="BE20" s="61" t="str">
        <f>ModelInput!BE30</f>
        <v>NA</v>
      </c>
      <c r="BF20" s="61" t="str">
        <f>ModelInput!BF30</f>
        <v>NA</v>
      </c>
      <c r="BG20" s="61" t="str">
        <f>ModelInput!BG30</f>
        <v>NA</v>
      </c>
      <c r="BH20" s="61" t="str">
        <f>ModelInput!BH30</f>
        <v>NA</v>
      </c>
      <c r="BI20" s="6"/>
      <c r="BJ20" s="6"/>
      <c r="BK20" s="6"/>
    </row>
    <row r="21" spans="1:63" ht="15.4">
      <c r="J21" s="4"/>
      <c r="K21" s="9"/>
      <c r="L21" s="9"/>
      <c r="M21" s="9"/>
      <c r="N21" s="9"/>
      <c r="O21" s="9"/>
      <c r="P21" s="9"/>
      <c r="Q21" s="9"/>
      <c r="R21" s="46"/>
      <c r="S21" s="9"/>
      <c r="T21" s="9"/>
      <c r="U21" s="9"/>
      <c r="V21" s="9"/>
      <c r="W21" s="9"/>
      <c r="X21" s="10"/>
      <c r="Y21" s="10"/>
      <c r="Z21" s="10"/>
      <c r="AA21" s="10"/>
      <c r="AB21" s="10"/>
      <c r="AC21" s="10"/>
      <c r="AD21" s="10"/>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6"/>
      <c r="BJ21" s="6"/>
      <c r="BK21" s="6"/>
    </row>
    <row r="22" spans="1:63" ht="15.4">
      <c r="B22" s="7">
        <f>MAX($B$5:B20)+1</f>
        <v>1</v>
      </c>
      <c r="C22" s="7" t="s">
        <v>328</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8"/>
      <c r="BJ22" s="8"/>
      <c r="BK22" s="8"/>
    </row>
    <row r="23" spans="1:63" ht="15.4">
      <c r="J23" s="4"/>
      <c r="K23" s="9"/>
      <c r="L23" s="9"/>
      <c r="M23" s="9"/>
      <c r="N23" s="9"/>
      <c r="O23" s="9"/>
      <c r="P23" s="9"/>
      <c r="Q23" s="9"/>
      <c r="R23" s="46"/>
      <c r="S23" s="9"/>
      <c r="T23" s="9"/>
      <c r="U23" s="9"/>
      <c r="V23" s="9"/>
      <c r="W23" s="9"/>
      <c r="X23" s="10"/>
      <c r="Y23" s="10"/>
      <c r="Z23" s="10"/>
      <c r="AA23" s="10"/>
      <c r="AB23" s="10"/>
      <c r="AC23" s="10"/>
      <c r="AD23" s="10"/>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6"/>
      <c r="BJ23" s="6"/>
      <c r="BK23" s="6"/>
    </row>
    <row r="24" spans="1:63" ht="15.4">
      <c r="E24" s="4" t="s">
        <v>328</v>
      </c>
      <c r="G24" s="4" t="s">
        <v>329</v>
      </c>
      <c r="J24" s="4"/>
      <c r="K24" s="9"/>
      <c r="L24" s="99">
        <f>ModelInput!L36</f>
        <v>1</v>
      </c>
      <c r="M24" s="99">
        <f>ModelInput!M36</f>
        <v>1.0877412700751434</v>
      </c>
      <c r="N24" s="99">
        <f>ModelInput!N36</f>
        <v>1.1480772064240454</v>
      </c>
      <c r="O24" s="99">
        <f>ModelInput!O36</f>
        <v>1.1849860026521284</v>
      </c>
      <c r="P24" s="99">
        <f>ModelInput!P36</f>
        <v>1.2227203106311826</v>
      </c>
      <c r="Q24" s="99">
        <f>ModelInput!Q36</f>
        <v>1.2463006413711641</v>
      </c>
      <c r="R24" s="99">
        <f>ModelInput!R36</f>
        <v>1.2711769887934752</v>
      </c>
      <c r="S24" s="99">
        <f>ModelInput!S36</f>
        <v>1.2966056382431057</v>
      </c>
      <c r="T24" s="99">
        <f>ModelInput!T36</f>
        <v>1.3225347775218494</v>
      </c>
      <c r="U24" s="99">
        <f>ModelInput!U36</f>
        <v>1.3489854730722866</v>
      </c>
      <c r="V24" s="99">
        <f>ModelInput!V36</f>
        <v>1.3759651825337322</v>
      </c>
      <c r="W24" s="99">
        <f>ModelInput!W36</f>
        <v>1.4034844861844069</v>
      </c>
      <c r="X24" s="99">
        <f>ModelInput!X36</f>
        <v>1.431554175908095</v>
      </c>
      <c r="Y24" s="99">
        <f>ModelInput!Y36</f>
        <v>1.460185259426257</v>
      </c>
      <c r="Z24" s="99">
        <f>ModelInput!Z36</f>
        <v>1.4893889646147822</v>
      </c>
      <c r="AA24" s="99">
        <f>ModelInput!AA36</f>
        <v>1.5191767439070778</v>
      </c>
      <c r="AB24" s="99">
        <f>ModelInput!AB36</f>
        <v>1.5495602787852194</v>
      </c>
      <c r="AC24" s="99">
        <f>ModelInput!AC36</f>
        <v>1.5805514843609239</v>
      </c>
      <c r="AD24" s="99">
        <f>ModelInput!AD36</f>
        <v>1.6121625140481424</v>
      </c>
      <c r="AE24" s="99">
        <f>ModelInput!AE36</f>
        <v>1.6444057643291055</v>
      </c>
      <c r="AF24" s="99">
        <f>ModelInput!AF36</f>
        <v>1.6772938796156873</v>
      </c>
      <c r="AG24" s="99">
        <f>ModelInput!AG36</f>
        <v>1.7108397572080012</v>
      </c>
      <c r="AH24" s="99">
        <f>ModelInput!AH36</f>
        <v>1.7450565523521611</v>
      </c>
      <c r="AI24" s="99">
        <f>ModelInput!AI36</f>
        <v>1.7799576833992043</v>
      </c>
      <c r="AJ24" s="99">
        <f>ModelInput!AJ36</f>
        <v>1.8155568370671884</v>
      </c>
      <c r="AK24" s="99">
        <f>ModelInput!AK36</f>
        <v>1.8518679738085324</v>
      </c>
      <c r="AL24" s="99">
        <f>ModelInput!AL36</f>
        <v>1.888905333284703</v>
      </c>
      <c r="AM24" s="99">
        <f>ModelInput!AM36</f>
        <v>1.9266834399503971</v>
      </c>
      <c r="AN24" s="99">
        <f>ModelInput!AN36</f>
        <v>1.965217108749405</v>
      </c>
      <c r="AO24" s="99">
        <f>ModelInput!AO36</f>
        <v>2.0045214509243934</v>
      </c>
      <c r="AP24" s="99">
        <f>ModelInput!AP36</f>
        <v>2.044611879942881</v>
      </c>
      <c r="AQ24" s="99">
        <f>ModelInput!AQ36</f>
        <v>2.0855041175417388</v>
      </c>
      <c r="AR24" s="99">
        <f>ModelInput!AR36</f>
        <v>2.1272141998925735</v>
      </c>
      <c r="AS24" s="99">
        <f>ModelInput!AS36</f>
        <v>2.1697584838904249</v>
      </c>
      <c r="AT24" s="99">
        <f>ModelInput!AT36</f>
        <v>2.2131536535682335</v>
      </c>
      <c r="AU24" s="99">
        <f>ModelInput!AU36</f>
        <v>2.2574167266395979</v>
      </c>
      <c r="AV24" s="99">
        <f>ModelInput!AV36</f>
        <v>2.3025650611723902</v>
      </c>
      <c r="AW24" s="99">
        <f>ModelInput!AW36</f>
        <v>2.348616362395838</v>
      </c>
      <c r="AX24" s="99">
        <f>ModelInput!AX36</f>
        <v>2.3955886896437546</v>
      </c>
      <c r="AY24" s="99">
        <f>ModelInput!AY36</f>
        <v>2.4435004634366297</v>
      </c>
      <c r="AZ24" s="99">
        <f>ModelInput!AZ36</f>
        <v>2.4923704727053622</v>
      </c>
      <c r="BA24" s="99">
        <f>ModelInput!BA36</f>
        <v>2.5422178821594699</v>
      </c>
      <c r="BB24" s="99">
        <f>ModelInput!BB36</f>
        <v>2.5930622398026593</v>
      </c>
      <c r="BC24" s="99">
        <f>ModelInput!BC36</f>
        <v>2.6449234845987126</v>
      </c>
      <c r="BD24" s="99">
        <f>ModelInput!BD36</f>
        <v>2.6978219542906872</v>
      </c>
      <c r="BE24" s="99">
        <f>ModelInput!BE36</f>
        <v>2.751778393376501</v>
      </c>
      <c r="BF24" s="99">
        <f>ModelInput!BF36</f>
        <v>2.806813961244031</v>
      </c>
      <c r="BG24" s="99">
        <f>ModelInput!BG36</f>
        <v>2.8629502404689116</v>
      </c>
      <c r="BH24" s="99">
        <f>ModelInput!BH36</f>
        <v>2.9202092452782904</v>
      </c>
      <c r="BI24" s="6"/>
      <c r="BJ24" s="6"/>
      <c r="BK24" s="6"/>
    </row>
    <row r="25" spans="1:63" ht="15.4">
      <c r="J25" s="4"/>
      <c r="K25" s="9"/>
      <c r="L25" s="9"/>
      <c r="M25" s="9"/>
      <c r="N25" s="9"/>
      <c r="O25" s="9"/>
      <c r="P25" s="9"/>
      <c r="Q25" s="9"/>
      <c r="R25" s="46"/>
      <c r="S25" s="9"/>
      <c r="T25" s="9"/>
      <c r="U25" s="9"/>
      <c r="V25" s="9"/>
      <c r="W25" s="9"/>
      <c r="X25" s="10"/>
      <c r="Y25" s="10"/>
      <c r="Z25" s="10"/>
      <c r="AA25" s="10"/>
      <c r="AB25" s="10"/>
      <c r="AC25" s="10"/>
      <c r="AD25" s="10"/>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6"/>
      <c r="BJ25" s="6"/>
      <c r="BK25" s="6"/>
    </row>
    <row r="26" spans="1:63" ht="15.4">
      <c r="B26" s="7">
        <f>MAX($B$5:B25)+1</f>
        <v>2</v>
      </c>
      <c r="C26" s="7" t="s">
        <v>39</v>
      </c>
      <c r="D26" s="7"/>
      <c r="E26" s="7"/>
      <c r="F26" s="7"/>
      <c r="G26" s="7"/>
      <c r="H26" s="7"/>
      <c r="I26" s="7"/>
      <c r="J26" s="7"/>
      <c r="K26" s="7"/>
      <c r="L26" s="213"/>
      <c r="M26" s="213"/>
      <c r="N26" s="213"/>
      <c r="O26" s="213"/>
      <c r="P26" s="213"/>
      <c r="Q26" s="213"/>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8"/>
      <c r="BJ26" s="8"/>
      <c r="BK26" s="8"/>
    </row>
    <row r="27" spans="1:63" ht="15.4">
      <c r="B27" s="68" t="s">
        <v>702</v>
      </c>
      <c r="C27" s="68"/>
      <c r="D27" s="132"/>
      <c r="E27" s="227"/>
      <c r="F27" s="227"/>
      <c r="G27" s="132"/>
      <c r="H27" s="68"/>
      <c r="I27" s="68"/>
      <c r="J27" s="132"/>
      <c r="K27" s="228"/>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6"/>
      <c r="BJ27" s="6"/>
      <c r="BK27" s="6"/>
    </row>
    <row r="28" spans="1:63" ht="16.149999999999999">
      <c r="C28" s="29"/>
      <c r="D28" s="29"/>
      <c r="E28" s="4" t="s">
        <v>33</v>
      </c>
      <c r="G28" s="4" t="s">
        <v>101</v>
      </c>
      <c r="H28" s="6" t="s">
        <v>703</v>
      </c>
      <c r="J28" s="193">
        <f t="shared" ref="J28:J34" si="2">SUM(L28:BH28)</f>
        <v>0</v>
      </c>
      <c r="L28" s="101">
        <f>Depreciation!L87</f>
        <v>0</v>
      </c>
      <c r="M28" s="101">
        <f>Depreciation!M87</f>
        <v>0</v>
      </c>
      <c r="N28" s="101">
        <f>Depreciation!N87</f>
        <v>0</v>
      </c>
      <c r="O28" s="101">
        <f>Depreciation!O87</f>
        <v>0</v>
      </c>
      <c r="P28" s="101">
        <f>Depreciation!P87</f>
        <v>0</v>
      </c>
      <c r="Q28" s="101">
        <f>Depreciation!Q87</f>
        <v>0</v>
      </c>
      <c r="R28" s="101">
        <f>Depreciation!R87</f>
        <v>0</v>
      </c>
      <c r="S28" s="101">
        <f>Depreciation!S87</f>
        <v>0</v>
      </c>
      <c r="T28" s="101">
        <f>Depreciation!T87</f>
        <v>0</v>
      </c>
      <c r="U28" s="101">
        <f>Depreciation!U87</f>
        <v>0</v>
      </c>
      <c r="V28" s="101">
        <f>Depreciation!V87</f>
        <v>0</v>
      </c>
      <c r="W28" s="101">
        <f>Depreciation!W87</f>
        <v>0</v>
      </c>
      <c r="X28" s="101">
        <f>Depreciation!X87</f>
        <v>0</v>
      </c>
      <c r="Y28" s="101">
        <f>Depreciation!Y87</f>
        <v>0</v>
      </c>
      <c r="Z28" s="101">
        <f>Depreciation!Z87</f>
        <v>0</v>
      </c>
      <c r="AA28" s="101">
        <f>Depreciation!AA87</f>
        <v>0</v>
      </c>
      <c r="AB28" s="101">
        <f>Depreciation!AB87</f>
        <v>0</v>
      </c>
      <c r="AC28" s="101">
        <f>Depreciation!AC87</f>
        <v>0</v>
      </c>
      <c r="AD28" s="101">
        <f>Depreciation!AD87</f>
        <v>0</v>
      </c>
      <c r="AE28" s="101">
        <f>Depreciation!AE87</f>
        <v>0</v>
      </c>
      <c r="AF28" s="101">
        <f>Depreciation!AF87</f>
        <v>0</v>
      </c>
      <c r="AG28" s="101">
        <f>Depreciation!AG87</f>
        <v>0</v>
      </c>
      <c r="AH28" s="101">
        <f>Depreciation!AH87</f>
        <v>0</v>
      </c>
      <c r="AI28" s="101">
        <f>Depreciation!AI87</f>
        <v>0</v>
      </c>
      <c r="AJ28" s="101">
        <f>Depreciation!AJ87</f>
        <v>0</v>
      </c>
      <c r="AK28" s="101">
        <f>Depreciation!AK87</f>
        <v>0</v>
      </c>
      <c r="AL28" s="101">
        <f>Depreciation!AL87</f>
        <v>0</v>
      </c>
      <c r="AM28" s="101">
        <f>Depreciation!AM87</f>
        <v>0</v>
      </c>
      <c r="AN28" s="101">
        <f>Depreciation!AN87</f>
        <v>0</v>
      </c>
      <c r="AO28" s="101">
        <f>Depreciation!AO87</f>
        <v>0</v>
      </c>
      <c r="AP28" s="101">
        <f>Depreciation!AP87</f>
        <v>0</v>
      </c>
      <c r="AQ28" s="101">
        <f>Depreciation!AQ87</f>
        <v>0</v>
      </c>
      <c r="AR28" s="101">
        <f>Depreciation!AR87</f>
        <v>0</v>
      </c>
      <c r="AS28" s="101">
        <f>Depreciation!AS87</f>
        <v>0</v>
      </c>
      <c r="AT28" s="101">
        <f>Depreciation!AT87</f>
        <v>0</v>
      </c>
      <c r="AU28" s="101">
        <f>Depreciation!AU87</f>
        <v>0</v>
      </c>
      <c r="AV28" s="101">
        <f>Depreciation!AV87</f>
        <v>0</v>
      </c>
      <c r="AW28" s="101">
        <f>Depreciation!AW87</f>
        <v>0</v>
      </c>
      <c r="AX28" s="101">
        <f>Depreciation!AX87</f>
        <v>0</v>
      </c>
      <c r="AY28" s="101">
        <f>Depreciation!AY87</f>
        <v>0</v>
      </c>
      <c r="AZ28" s="101">
        <f>Depreciation!AZ87</f>
        <v>0</v>
      </c>
      <c r="BA28" s="101">
        <f>Depreciation!BA87</f>
        <v>0</v>
      </c>
      <c r="BB28" s="101">
        <f>Depreciation!BB87</f>
        <v>0</v>
      </c>
      <c r="BC28" s="101">
        <f>Depreciation!BC87</f>
        <v>0</v>
      </c>
      <c r="BD28" s="101">
        <f>Depreciation!BD87</f>
        <v>0</v>
      </c>
      <c r="BE28" s="101">
        <f>Depreciation!BE87</f>
        <v>0</v>
      </c>
      <c r="BF28" s="101">
        <f>Depreciation!BF87</f>
        <v>0</v>
      </c>
      <c r="BG28" s="101">
        <f>Depreciation!BG87</f>
        <v>0</v>
      </c>
      <c r="BH28" s="101">
        <f>Depreciation!BH87</f>
        <v>0</v>
      </c>
    </row>
    <row r="29" spans="1:63" ht="16.149999999999999">
      <c r="C29" s="29"/>
      <c r="D29" s="29"/>
      <c r="E29" s="4" t="s">
        <v>76</v>
      </c>
      <c r="G29" s="4" t="s">
        <v>101</v>
      </c>
      <c r="H29" s="6" t="s">
        <v>520</v>
      </c>
      <c r="J29" s="193">
        <f t="shared" ca="1" si="2"/>
        <v>0</v>
      </c>
      <c r="L29" s="101">
        <f>RAV!L111</f>
        <v>0</v>
      </c>
      <c r="M29" s="101">
        <f>RAV!M111</f>
        <v>0</v>
      </c>
      <c r="N29" s="101">
        <f>RAV!N111</f>
        <v>0</v>
      </c>
      <c r="O29" s="101">
        <f ca="1">RAV!O111</f>
        <v>0</v>
      </c>
      <c r="P29" s="101">
        <f ca="1">RAV!P111</f>
        <v>0</v>
      </c>
      <c r="Q29" s="101">
        <f ca="1">RAV!Q111</f>
        <v>0</v>
      </c>
      <c r="R29" s="101">
        <f ca="1">RAV!R111</f>
        <v>0</v>
      </c>
      <c r="S29" s="101">
        <f ca="1">RAV!S111</f>
        <v>0</v>
      </c>
      <c r="T29" s="101">
        <f ca="1">RAV!T111</f>
        <v>0</v>
      </c>
      <c r="U29" s="101">
        <f ca="1">RAV!U111</f>
        <v>0</v>
      </c>
      <c r="V29" s="101">
        <f ca="1">RAV!V111</f>
        <v>0</v>
      </c>
      <c r="W29" s="101">
        <f ca="1">RAV!W111</f>
        <v>0</v>
      </c>
      <c r="X29" s="101">
        <f ca="1">RAV!X111</f>
        <v>0</v>
      </c>
      <c r="Y29" s="101">
        <f ca="1">RAV!Y111</f>
        <v>0</v>
      </c>
      <c r="Z29" s="101">
        <f ca="1">RAV!Z111</f>
        <v>0</v>
      </c>
      <c r="AA29" s="101">
        <f ca="1">RAV!AA111</f>
        <v>0</v>
      </c>
      <c r="AB29" s="101">
        <f ca="1">RAV!AB111</f>
        <v>0</v>
      </c>
      <c r="AC29" s="101">
        <f ca="1">RAV!AC111</f>
        <v>0</v>
      </c>
      <c r="AD29" s="101">
        <f ca="1">RAV!AD111</f>
        <v>0</v>
      </c>
      <c r="AE29" s="101">
        <f ca="1">RAV!AE111</f>
        <v>0</v>
      </c>
      <c r="AF29" s="101">
        <f ca="1">RAV!AF111</f>
        <v>0</v>
      </c>
      <c r="AG29" s="101">
        <f ca="1">RAV!AG111</f>
        <v>0</v>
      </c>
      <c r="AH29" s="101">
        <f ca="1">RAV!AH111</f>
        <v>0</v>
      </c>
      <c r="AI29" s="101">
        <f ca="1">RAV!AI111</f>
        <v>0</v>
      </c>
      <c r="AJ29" s="101">
        <f ca="1">RAV!AJ111</f>
        <v>0</v>
      </c>
      <c r="AK29" s="101">
        <f ca="1">RAV!AK111</f>
        <v>0</v>
      </c>
      <c r="AL29" s="101">
        <f ca="1">RAV!AL111</f>
        <v>0</v>
      </c>
      <c r="AM29" s="101">
        <f ca="1">RAV!AM111</f>
        <v>0</v>
      </c>
      <c r="AN29" s="101">
        <f ca="1">RAV!AN111</f>
        <v>0</v>
      </c>
      <c r="AO29" s="101">
        <f>RAV!AO111</f>
        <v>0</v>
      </c>
      <c r="AP29" s="101">
        <f>RAV!AP111</f>
        <v>0</v>
      </c>
      <c r="AQ29" s="101">
        <f>RAV!AQ111</f>
        <v>0</v>
      </c>
      <c r="AR29" s="101">
        <f>RAV!AR111</f>
        <v>0</v>
      </c>
      <c r="AS29" s="101">
        <f>RAV!AS111</f>
        <v>0</v>
      </c>
      <c r="AT29" s="101">
        <f>RAV!AT111</f>
        <v>0</v>
      </c>
      <c r="AU29" s="101">
        <f>RAV!AU111</f>
        <v>0</v>
      </c>
      <c r="AV29" s="101">
        <f>RAV!AV111</f>
        <v>0</v>
      </c>
      <c r="AW29" s="101">
        <f>RAV!AW111</f>
        <v>0</v>
      </c>
      <c r="AX29" s="101">
        <f>RAV!AX111</f>
        <v>0</v>
      </c>
      <c r="AY29" s="101">
        <f>RAV!AY111</f>
        <v>0</v>
      </c>
      <c r="AZ29" s="101">
        <f>RAV!AZ111</f>
        <v>0</v>
      </c>
      <c r="BA29" s="101">
        <f>RAV!BA111</f>
        <v>0</v>
      </c>
      <c r="BB29" s="101">
        <f>RAV!BB111</f>
        <v>0</v>
      </c>
      <c r="BC29" s="101">
        <f>RAV!BC111</f>
        <v>0</v>
      </c>
      <c r="BD29" s="101">
        <f>RAV!BD111</f>
        <v>0</v>
      </c>
      <c r="BE29" s="101">
        <f>RAV!BE111</f>
        <v>0</v>
      </c>
      <c r="BF29" s="101">
        <f>RAV!BF111</f>
        <v>0</v>
      </c>
      <c r="BG29" s="101">
        <f>RAV!BG111</f>
        <v>0</v>
      </c>
      <c r="BH29" s="101">
        <f>RAV!BH111</f>
        <v>0</v>
      </c>
    </row>
    <row r="30" spans="1:63" ht="16.149999999999999">
      <c r="A30" s="307"/>
      <c r="C30" s="29"/>
      <c r="D30" s="29"/>
      <c r="E30" s="135" t="s">
        <v>212</v>
      </c>
      <c r="G30" s="4" t="s">
        <v>101</v>
      </c>
      <c r="H30" s="6" t="s">
        <v>704</v>
      </c>
      <c r="J30" s="193">
        <f t="shared" si="2"/>
        <v>0</v>
      </c>
      <c r="L30" s="101">
        <f>Capitalisation!L119</f>
        <v>0</v>
      </c>
      <c r="M30" s="101">
        <f>Capitalisation!M119</f>
        <v>0</v>
      </c>
      <c r="N30" s="101">
        <f>Capitalisation!N119</f>
        <v>0</v>
      </c>
      <c r="O30" s="101">
        <f>Capitalisation!O119</f>
        <v>0</v>
      </c>
      <c r="P30" s="101">
        <f>Capitalisation!P119</f>
        <v>0</v>
      </c>
      <c r="Q30" s="101">
        <f>Capitalisation!Q119</f>
        <v>0</v>
      </c>
      <c r="R30" s="101">
        <f>Capitalisation!R119</f>
        <v>0</v>
      </c>
      <c r="S30" s="101">
        <f>Capitalisation!S119</f>
        <v>0</v>
      </c>
      <c r="T30" s="101">
        <f>Capitalisation!T119</f>
        <v>0</v>
      </c>
      <c r="U30" s="101">
        <f>Capitalisation!U119</f>
        <v>0</v>
      </c>
      <c r="V30" s="101">
        <f>Capitalisation!V119</f>
        <v>0</v>
      </c>
      <c r="W30" s="101">
        <f>Capitalisation!W119</f>
        <v>0</v>
      </c>
      <c r="X30" s="101">
        <f>Capitalisation!X119</f>
        <v>0</v>
      </c>
      <c r="Y30" s="101">
        <f>Capitalisation!Y119</f>
        <v>0</v>
      </c>
      <c r="Z30" s="101">
        <f>Capitalisation!Z119</f>
        <v>0</v>
      </c>
      <c r="AA30" s="101">
        <f>Capitalisation!AA119</f>
        <v>0</v>
      </c>
      <c r="AB30" s="101">
        <f>Capitalisation!AB119</f>
        <v>0</v>
      </c>
      <c r="AC30" s="101">
        <f>Capitalisation!AC119</f>
        <v>0</v>
      </c>
      <c r="AD30" s="101">
        <f>Capitalisation!AD119</f>
        <v>0</v>
      </c>
      <c r="AE30" s="101">
        <f>Capitalisation!AE119</f>
        <v>0</v>
      </c>
      <c r="AF30" s="101">
        <f>Capitalisation!AF119</f>
        <v>0</v>
      </c>
      <c r="AG30" s="101">
        <f>Capitalisation!AG119</f>
        <v>0</v>
      </c>
      <c r="AH30" s="101">
        <f>Capitalisation!AH119</f>
        <v>0</v>
      </c>
      <c r="AI30" s="101">
        <f>Capitalisation!AI119</f>
        <v>0</v>
      </c>
      <c r="AJ30" s="101">
        <f>Capitalisation!AJ119</f>
        <v>0</v>
      </c>
      <c r="AK30" s="101">
        <f>Capitalisation!AK119</f>
        <v>0</v>
      </c>
      <c r="AL30" s="101">
        <f>Capitalisation!AL119</f>
        <v>0</v>
      </c>
      <c r="AM30" s="101">
        <f>Capitalisation!AM119</f>
        <v>0</v>
      </c>
      <c r="AN30" s="101">
        <f>Capitalisation!AN119</f>
        <v>0</v>
      </c>
      <c r="AO30" s="101">
        <f>Capitalisation!AO119</f>
        <v>0</v>
      </c>
      <c r="AP30" s="101">
        <f>Capitalisation!AP119</f>
        <v>0</v>
      </c>
      <c r="AQ30" s="101">
        <f>Capitalisation!AQ119</f>
        <v>0</v>
      </c>
      <c r="AR30" s="101">
        <f>Capitalisation!AR119</f>
        <v>0</v>
      </c>
      <c r="AS30" s="101">
        <f>Capitalisation!AS119</f>
        <v>0</v>
      </c>
      <c r="AT30" s="101">
        <f>Capitalisation!AT119</f>
        <v>0</v>
      </c>
      <c r="AU30" s="101">
        <f>Capitalisation!AU119</f>
        <v>0</v>
      </c>
      <c r="AV30" s="101">
        <f>Capitalisation!AV119</f>
        <v>0</v>
      </c>
      <c r="AW30" s="101">
        <f>Capitalisation!AW119</f>
        <v>0</v>
      </c>
      <c r="AX30" s="101">
        <f>Capitalisation!AX119</f>
        <v>0</v>
      </c>
      <c r="AY30" s="101">
        <f>Capitalisation!AY119</f>
        <v>0</v>
      </c>
      <c r="AZ30" s="101">
        <f>Capitalisation!AZ119</f>
        <v>0</v>
      </c>
      <c r="BA30" s="101">
        <f>Capitalisation!BA119</f>
        <v>0</v>
      </c>
      <c r="BB30" s="101">
        <f>Capitalisation!BB119</f>
        <v>0</v>
      </c>
      <c r="BC30" s="101">
        <f>Capitalisation!BC119</f>
        <v>0</v>
      </c>
      <c r="BD30" s="101">
        <f>Capitalisation!BD119</f>
        <v>0</v>
      </c>
      <c r="BE30" s="101">
        <f>Capitalisation!BE119</f>
        <v>0</v>
      </c>
      <c r="BF30" s="101">
        <f>Capitalisation!BF119</f>
        <v>0</v>
      </c>
      <c r="BG30" s="101">
        <f>Capitalisation!BG119</f>
        <v>0</v>
      </c>
      <c r="BH30" s="101">
        <f>Capitalisation!BH119</f>
        <v>0</v>
      </c>
    </row>
    <row r="31" spans="1:63" ht="16.149999999999999">
      <c r="C31" s="29"/>
      <c r="D31" s="29"/>
      <c r="E31" s="135" t="s">
        <v>705</v>
      </c>
      <c r="G31" s="4" t="s">
        <v>101</v>
      </c>
      <c r="H31" s="6" t="s">
        <v>706</v>
      </c>
      <c r="J31" s="193">
        <f t="shared" si="2"/>
        <v>0</v>
      </c>
      <c r="L31" s="101">
        <f>ModelInput!L242</f>
        <v>0</v>
      </c>
      <c r="M31" s="101">
        <f>ModelInput!M242</f>
        <v>0</v>
      </c>
      <c r="N31" s="101">
        <f>ModelInput!N242</f>
        <v>0</v>
      </c>
      <c r="O31" s="101">
        <f>ModelInput!O242</f>
        <v>0</v>
      </c>
      <c r="P31" s="101">
        <f>ModelInput!P242</f>
        <v>0</v>
      </c>
      <c r="Q31" s="101">
        <f>ModelInput!Q242</f>
        <v>0</v>
      </c>
      <c r="R31" s="101">
        <f>ModelInput!R242</f>
        <v>0</v>
      </c>
      <c r="S31" s="101">
        <f>ModelInput!S242</f>
        <v>0</v>
      </c>
      <c r="T31" s="101">
        <f>ModelInput!T242</f>
        <v>0</v>
      </c>
      <c r="U31" s="101">
        <f>ModelInput!U242</f>
        <v>0</v>
      </c>
      <c r="V31" s="101">
        <f>ModelInput!V242</f>
        <v>0</v>
      </c>
      <c r="W31" s="101">
        <f>ModelInput!W242</f>
        <v>0</v>
      </c>
      <c r="X31" s="101">
        <f>ModelInput!X242</f>
        <v>0</v>
      </c>
      <c r="Y31" s="101">
        <f>ModelInput!Y242</f>
        <v>0</v>
      </c>
      <c r="Z31" s="101">
        <f>ModelInput!Z242</f>
        <v>0</v>
      </c>
      <c r="AA31" s="101">
        <f>ModelInput!AA242</f>
        <v>0</v>
      </c>
      <c r="AB31" s="101">
        <f>ModelInput!AB242</f>
        <v>0</v>
      </c>
      <c r="AC31" s="101">
        <f>ModelInput!AC242</f>
        <v>0</v>
      </c>
      <c r="AD31" s="101">
        <f>ModelInput!AD242</f>
        <v>0</v>
      </c>
      <c r="AE31" s="101">
        <f>ModelInput!AE242</f>
        <v>0</v>
      </c>
      <c r="AF31" s="101">
        <f>ModelInput!AF242</f>
        <v>0</v>
      </c>
      <c r="AG31" s="101">
        <f>ModelInput!AG242</f>
        <v>0</v>
      </c>
      <c r="AH31" s="101">
        <f>ModelInput!AH242</f>
        <v>0</v>
      </c>
      <c r="AI31" s="101">
        <f>ModelInput!AI242</f>
        <v>0</v>
      </c>
      <c r="AJ31" s="101">
        <f>ModelInput!AJ242</f>
        <v>0</v>
      </c>
      <c r="AK31" s="101">
        <f>ModelInput!AK242</f>
        <v>0</v>
      </c>
      <c r="AL31" s="101">
        <f>ModelInput!AL242</f>
        <v>0</v>
      </c>
      <c r="AM31" s="101">
        <f>ModelInput!AM242</f>
        <v>0</v>
      </c>
      <c r="AN31" s="101">
        <f>ModelInput!AN242</f>
        <v>0</v>
      </c>
      <c r="AO31" s="101">
        <f>ModelInput!AO242</f>
        <v>0</v>
      </c>
      <c r="AP31" s="101">
        <f>ModelInput!AP242</f>
        <v>0</v>
      </c>
      <c r="AQ31" s="101">
        <f>ModelInput!AQ242</f>
        <v>0</v>
      </c>
      <c r="AR31" s="101">
        <f>ModelInput!AR242</f>
        <v>0</v>
      </c>
      <c r="AS31" s="101">
        <f>ModelInput!AS242</f>
        <v>0</v>
      </c>
      <c r="AT31" s="101">
        <f>ModelInput!AT242</f>
        <v>0</v>
      </c>
      <c r="AU31" s="101">
        <f>ModelInput!AU242</f>
        <v>0</v>
      </c>
      <c r="AV31" s="101">
        <f>ModelInput!AV242</f>
        <v>0</v>
      </c>
      <c r="AW31" s="101">
        <f>ModelInput!AW242</f>
        <v>0</v>
      </c>
      <c r="AX31" s="101">
        <f>ModelInput!AX242</f>
        <v>0</v>
      </c>
      <c r="AY31" s="101">
        <f>ModelInput!AY242</f>
        <v>0</v>
      </c>
      <c r="AZ31" s="101">
        <f>ModelInput!AZ242</f>
        <v>0</v>
      </c>
      <c r="BA31" s="101">
        <f>ModelInput!BA242</f>
        <v>0</v>
      </c>
      <c r="BB31" s="101">
        <f>ModelInput!BB242</f>
        <v>0</v>
      </c>
      <c r="BC31" s="101">
        <f>ModelInput!BC242</f>
        <v>0</v>
      </c>
      <c r="BD31" s="101">
        <f>ModelInput!BD242</f>
        <v>0</v>
      </c>
      <c r="BE31" s="101">
        <f>ModelInput!BE242</f>
        <v>0</v>
      </c>
      <c r="BF31" s="101">
        <f>ModelInput!BF242</f>
        <v>0</v>
      </c>
      <c r="BG31" s="101">
        <f>ModelInput!BG242</f>
        <v>0</v>
      </c>
      <c r="BH31" s="101">
        <f>ModelInput!BH242</f>
        <v>0</v>
      </c>
    </row>
    <row r="32" spans="1:63" ht="16.149999999999999">
      <c r="C32" s="29"/>
      <c r="D32" s="29"/>
      <c r="E32" s="135" t="s">
        <v>707</v>
      </c>
      <c r="G32" s="4" t="s">
        <v>101</v>
      </c>
      <c r="H32" s="6" t="s">
        <v>708</v>
      </c>
      <c r="J32" s="193">
        <f t="shared" si="2"/>
        <v>0</v>
      </c>
      <c r="L32" s="101">
        <f>ModelInput!L220</f>
        <v>0</v>
      </c>
      <c r="M32" s="101">
        <f>ModelInput!M220</f>
        <v>0</v>
      </c>
      <c r="N32" s="101">
        <f>ModelInput!N220</f>
        <v>0</v>
      </c>
      <c r="O32" s="101">
        <f>ModelInput!O220</f>
        <v>0</v>
      </c>
      <c r="P32" s="101">
        <f>ModelInput!P220</f>
        <v>0</v>
      </c>
      <c r="Q32" s="101">
        <f>ModelInput!Q220</f>
        <v>0</v>
      </c>
      <c r="R32" s="101">
        <f>ModelInput!R220</f>
        <v>0</v>
      </c>
      <c r="S32" s="101">
        <f>ModelInput!S220</f>
        <v>0</v>
      </c>
      <c r="T32" s="101">
        <f>ModelInput!T220</f>
        <v>0</v>
      </c>
      <c r="U32" s="101">
        <f>ModelInput!U220</f>
        <v>0</v>
      </c>
      <c r="V32" s="101">
        <f>ModelInput!V220</f>
        <v>0</v>
      </c>
      <c r="W32" s="101">
        <f>ModelInput!W220</f>
        <v>0</v>
      </c>
      <c r="X32" s="101">
        <f>ModelInput!X220</f>
        <v>0</v>
      </c>
      <c r="Y32" s="101">
        <f>ModelInput!Y220</f>
        <v>0</v>
      </c>
      <c r="Z32" s="101">
        <f>ModelInput!Z220</f>
        <v>0</v>
      </c>
      <c r="AA32" s="101">
        <f>ModelInput!AA220</f>
        <v>0</v>
      </c>
      <c r="AB32" s="101">
        <f>ModelInput!AB220</f>
        <v>0</v>
      </c>
      <c r="AC32" s="101">
        <f>ModelInput!AC220</f>
        <v>0</v>
      </c>
      <c r="AD32" s="101">
        <f>ModelInput!AD220</f>
        <v>0</v>
      </c>
      <c r="AE32" s="101">
        <f>ModelInput!AE220</f>
        <v>0</v>
      </c>
      <c r="AF32" s="101">
        <f>ModelInput!AF220</f>
        <v>0</v>
      </c>
      <c r="AG32" s="101">
        <f>ModelInput!AG220</f>
        <v>0</v>
      </c>
      <c r="AH32" s="101">
        <f>ModelInput!AH220</f>
        <v>0</v>
      </c>
      <c r="AI32" s="101">
        <f>ModelInput!AI220</f>
        <v>0</v>
      </c>
      <c r="AJ32" s="101">
        <f>ModelInput!AJ220</f>
        <v>0</v>
      </c>
      <c r="AK32" s="101">
        <f>ModelInput!AK220</f>
        <v>0</v>
      </c>
      <c r="AL32" s="101">
        <f>ModelInput!AL220</f>
        <v>0</v>
      </c>
      <c r="AM32" s="101">
        <f>ModelInput!AM220</f>
        <v>0</v>
      </c>
      <c r="AN32" s="101">
        <f>ModelInput!AN220</f>
        <v>0</v>
      </c>
      <c r="AO32" s="101">
        <f>ModelInput!AO220</f>
        <v>0</v>
      </c>
      <c r="AP32" s="101">
        <f>ModelInput!AP220</f>
        <v>0</v>
      </c>
      <c r="AQ32" s="101">
        <f>ModelInput!AQ220</f>
        <v>0</v>
      </c>
      <c r="AR32" s="101">
        <f>ModelInput!AR220</f>
        <v>0</v>
      </c>
      <c r="AS32" s="101">
        <f>ModelInput!AS220</f>
        <v>0</v>
      </c>
      <c r="AT32" s="101">
        <f>ModelInput!AT220</f>
        <v>0</v>
      </c>
      <c r="AU32" s="101">
        <f>ModelInput!AU220</f>
        <v>0</v>
      </c>
      <c r="AV32" s="101">
        <f>ModelInput!AV220</f>
        <v>0</v>
      </c>
      <c r="AW32" s="101">
        <f>ModelInput!AW220</f>
        <v>0</v>
      </c>
      <c r="AX32" s="101">
        <f>ModelInput!AX220</f>
        <v>0</v>
      </c>
      <c r="AY32" s="101">
        <f>ModelInput!AY220</f>
        <v>0</v>
      </c>
      <c r="AZ32" s="101">
        <f>ModelInput!AZ220</f>
        <v>0</v>
      </c>
      <c r="BA32" s="101">
        <f>ModelInput!BA220</f>
        <v>0</v>
      </c>
      <c r="BB32" s="101">
        <f>ModelInput!BB220</f>
        <v>0</v>
      </c>
      <c r="BC32" s="101">
        <f>ModelInput!BC220</f>
        <v>0</v>
      </c>
      <c r="BD32" s="101">
        <f>ModelInput!BD220</f>
        <v>0</v>
      </c>
      <c r="BE32" s="101">
        <f>ModelInput!BE220</f>
        <v>0</v>
      </c>
      <c r="BF32" s="101">
        <f>ModelInput!BF220</f>
        <v>0</v>
      </c>
      <c r="BG32" s="101">
        <f>ModelInput!BG220</f>
        <v>0</v>
      </c>
      <c r="BH32" s="101">
        <f>ModelInput!BH220</f>
        <v>0</v>
      </c>
    </row>
    <row r="33" spans="1:63" ht="16.149999999999999">
      <c r="A33" s="307"/>
      <c r="C33" s="29"/>
      <c r="D33" s="29"/>
      <c r="E33" s="4" t="s">
        <v>709</v>
      </c>
      <c r="G33" s="4" t="s">
        <v>101</v>
      </c>
      <c r="H33" s="6" t="s">
        <v>439</v>
      </c>
      <c r="J33" s="193">
        <f t="shared" si="2"/>
        <v>0</v>
      </c>
      <c r="L33" s="101">
        <f>IF(L18=1,ModelInput!L105,ModelInput!L216*IF(SUM(L7:L9)&gt;1,CHOOSE(MATCH(Capitalisation!$H$92,Scenarios!$E$29:$E$31,0),0,L14,1),Capitalisation!L114))</f>
        <v>0</v>
      </c>
      <c r="M33" s="101">
        <f>IF(M18=1,ModelInput!M105,ModelInput!M216*IF(SUM(M7:M9)&gt;1,CHOOSE(MATCH(Capitalisation!$H$92,Scenarios!$E$29:$E$31,0),0,M14,1),Capitalisation!M114))</f>
        <v>0</v>
      </c>
      <c r="N33" s="101">
        <f>IF(N18=1,ModelInput!N105,ModelInput!N216*IF(SUM(N7:N9)&gt;1,CHOOSE(MATCH(Capitalisation!$H$92,Scenarios!$E$29:$E$31,0),0,N14,1),Capitalisation!N114))</f>
        <v>0</v>
      </c>
      <c r="O33" s="101">
        <f>IF(O18=1,ModelInput!O105,ModelInput!O216*IF(SUM(O7:O9)&gt;1,CHOOSE(MATCH(Capitalisation!$H$92,Scenarios!$E$29:$E$31,0),0,O14,1),Capitalisation!O114))</f>
        <v>0</v>
      </c>
      <c r="P33" s="101">
        <f>IF(P18=1,ModelInput!P105,ModelInput!P216*IF(SUM(P7:P9)&gt;1,CHOOSE(MATCH(Capitalisation!$H$92,Scenarios!$E$29:$E$31,0),0,P14,1),Capitalisation!P114))</f>
        <v>0</v>
      </c>
      <c r="Q33" s="101">
        <f>IF(Q18=1,ModelInput!Q105,ModelInput!Q216*IF(SUM(Q7:Q9)&gt;1,CHOOSE(MATCH(Capitalisation!$H$92,Scenarios!$E$29:$E$31,0),0,Q14,1),Capitalisation!Q114))</f>
        <v>0</v>
      </c>
      <c r="R33" s="101">
        <f>IF(R18=1,ModelInput!R105,ModelInput!R216*IF(SUM(R7:R9)&gt;1,CHOOSE(MATCH(Capitalisation!$H$92,Scenarios!$E$29:$E$31,0),0,R14,1),Capitalisation!R114))</f>
        <v>0</v>
      </c>
      <c r="S33" s="101">
        <f>IF(S18=1,ModelInput!S105,ModelInput!S216*IF(SUM(S7:S9)&gt;1,CHOOSE(MATCH(Capitalisation!$H$92,Scenarios!$E$29:$E$31,0),0,S14,1),Capitalisation!S114))</f>
        <v>0</v>
      </c>
      <c r="T33" s="101">
        <f>IF(T18=1,ModelInput!T105,ModelInput!T216*IF(SUM(T7:T9)&gt;1,CHOOSE(MATCH(Capitalisation!$H$92,Scenarios!$E$29:$E$31,0),0,T14,1),Capitalisation!T114))</f>
        <v>0</v>
      </c>
      <c r="U33" s="101">
        <f>IF(U18=1,ModelInput!U105,ModelInput!U216*IF(SUM(U7:U9)&gt;1,CHOOSE(MATCH(Capitalisation!$H$92,Scenarios!$E$29:$E$31,0),0,U14,1),Capitalisation!U114))</f>
        <v>0</v>
      </c>
      <c r="V33" s="101">
        <f>IF(V18=1,ModelInput!V105,ModelInput!V216*IF(SUM(V7:V9)&gt;1,CHOOSE(MATCH(Capitalisation!$H$92,Scenarios!$E$29:$E$31,0),0,V14,1),Capitalisation!V114))</f>
        <v>0</v>
      </c>
      <c r="W33" s="101">
        <f>IF(W18=1,ModelInput!W105,ModelInput!W216*IF(SUM(W7:W9)&gt;1,CHOOSE(MATCH(Capitalisation!$H$92,Scenarios!$E$29:$E$31,0),0,W14,1),Capitalisation!W114))</f>
        <v>0</v>
      </c>
      <c r="X33" s="101">
        <f>IF(X18=1,ModelInput!X105,ModelInput!X216*IF(SUM(X7:X9)&gt;1,CHOOSE(MATCH(Capitalisation!$H$92,Scenarios!$E$29:$E$31,0),0,X14,1),Capitalisation!X114))</f>
        <v>0</v>
      </c>
      <c r="Y33" s="101">
        <f>IF(Y18=1,ModelInput!Y105,ModelInput!Y216*IF(SUM(Y7:Y9)&gt;1,CHOOSE(MATCH(Capitalisation!$H$92,Scenarios!$E$29:$E$31,0),0,Y14,1),Capitalisation!Y114))</f>
        <v>0</v>
      </c>
      <c r="Z33" s="101">
        <f>IF(Z18=1,ModelInput!Z105,ModelInput!Z216*IF(SUM(Z7:Z9)&gt;1,CHOOSE(MATCH(Capitalisation!$H$92,Scenarios!$E$29:$E$31,0),0,Z14,1),Capitalisation!Z114))</f>
        <v>0</v>
      </c>
      <c r="AA33" s="101">
        <f>IF(AA18=1,ModelInput!AA105,ModelInput!AA216*IF(SUM(AA7:AA9)&gt;1,CHOOSE(MATCH(Capitalisation!$H$92,Scenarios!$E$29:$E$31,0),0,AA14,1),Capitalisation!AA114))</f>
        <v>0</v>
      </c>
      <c r="AB33" s="101">
        <f>IF(AB18=1,ModelInput!AB105,ModelInput!AB216*IF(SUM(AB7:AB9)&gt;1,CHOOSE(MATCH(Capitalisation!$H$92,Scenarios!$E$29:$E$31,0),0,AB14,1),Capitalisation!AB114))</f>
        <v>0</v>
      </c>
      <c r="AC33" s="101">
        <f>IF(AC18=1,ModelInput!AC105,ModelInput!AC216*IF(SUM(AC7:AC9)&gt;1,CHOOSE(MATCH(Capitalisation!$H$92,Scenarios!$E$29:$E$31,0),0,AC14,1),Capitalisation!AC114))</f>
        <v>0</v>
      </c>
      <c r="AD33" s="101">
        <f>IF(AD18=1,ModelInput!AD105,ModelInput!AD216*IF(SUM(AD7:AD9)&gt;1,CHOOSE(MATCH(Capitalisation!$H$92,Scenarios!$E$29:$E$31,0),0,AD14,1),Capitalisation!AD114))</f>
        <v>0</v>
      </c>
      <c r="AE33" s="101">
        <f>IF(AE18=1,ModelInput!AE105,ModelInput!AE216*IF(SUM(AE7:AE9)&gt;1,CHOOSE(MATCH(Capitalisation!$H$92,Scenarios!$E$29:$E$31,0),0,AE14,1),Capitalisation!AE114))</f>
        <v>0</v>
      </c>
      <c r="AF33" s="101">
        <f>IF(AF18=1,ModelInput!AF105,ModelInput!AF216*IF(SUM(AF7:AF9)&gt;1,CHOOSE(MATCH(Capitalisation!$H$92,Scenarios!$E$29:$E$31,0),0,AF14,1),Capitalisation!AF114))</f>
        <v>0</v>
      </c>
      <c r="AG33" s="101">
        <f>IF(AG18=1,ModelInput!AG105,ModelInput!AG216*IF(SUM(AG7:AG9)&gt;1,CHOOSE(MATCH(Capitalisation!$H$92,Scenarios!$E$29:$E$31,0),0,AG14,1),Capitalisation!AG114))</f>
        <v>0</v>
      </c>
      <c r="AH33" s="101">
        <f>IF(AH18=1,ModelInput!AH105,ModelInput!AH216*IF(SUM(AH7:AH9)&gt;1,CHOOSE(MATCH(Capitalisation!$H$92,Scenarios!$E$29:$E$31,0),0,AH14,1),Capitalisation!AH114))</f>
        <v>0</v>
      </c>
      <c r="AI33" s="101">
        <f>IF(AI18=1,ModelInput!AI105,ModelInput!AI216*IF(SUM(AI7:AI9)&gt;1,CHOOSE(MATCH(Capitalisation!$H$92,Scenarios!$E$29:$E$31,0),0,AI14,1),Capitalisation!AI114))</f>
        <v>0</v>
      </c>
      <c r="AJ33" s="101">
        <f>IF(AJ18=1,ModelInput!AJ105,ModelInput!AJ216*IF(SUM(AJ7:AJ9)&gt;1,CHOOSE(MATCH(Capitalisation!$H$92,Scenarios!$E$29:$E$31,0),0,AJ14,1),Capitalisation!AJ114))</f>
        <v>0</v>
      </c>
      <c r="AK33" s="101">
        <f>IF(AK18=1,ModelInput!AK105,ModelInput!AK216*IF(SUM(AK7:AK9)&gt;1,CHOOSE(MATCH(Capitalisation!$H$92,Scenarios!$E$29:$E$31,0),0,AK14,1),Capitalisation!AK114))</f>
        <v>0</v>
      </c>
      <c r="AL33" s="101">
        <f>IF(AL18=1,ModelInput!AL105,ModelInput!AL216*IF(SUM(AL7:AL9)&gt;1,CHOOSE(MATCH(Capitalisation!$H$92,Scenarios!$E$29:$E$31,0),0,AL14,1),Capitalisation!AL114))</f>
        <v>0</v>
      </c>
      <c r="AM33" s="101">
        <f>IF(AM18=1,ModelInput!AM105,ModelInput!AM216*IF(SUM(AM7:AM9)&gt;1,CHOOSE(MATCH(Capitalisation!$H$92,Scenarios!$E$29:$E$31,0),0,AM14,1),Capitalisation!AM114))</f>
        <v>0</v>
      </c>
      <c r="AN33" s="101">
        <f>IF(AN18=1,ModelInput!AN105,ModelInput!AN216*IF(SUM(AN7:AN9)&gt;1,CHOOSE(MATCH(Capitalisation!$H$92,Scenarios!$E$29:$E$31,0),0,AN14,1),Capitalisation!AN114))</f>
        <v>0</v>
      </c>
      <c r="AO33" s="101">
        <f>IF(AO18=1,ModelInput!AO105,ModelInput!AO216*IF(SUM(AO7:AO9)&gt;1,CHOOSE(MATCH(Capitalisation!$H$92,Scenarios!$E$29:$E$31,0),0,AO14,1),Capitalisation!AO114))</f>
        <v>0</v>
      </c>
      <c r="AP33" s="101">
        <f>IF(AP18=1,ModelInput!AP105,ModelInput!AP216*IF(SUM(AP7:AP9)&gt;1,CHOOSE(MATCH(Capitalisation!$H$92,Scenarios!$E$29:$E$31,0),0,AP14,1),Capitalisation!AP114))</f>
        <v>0</v>
      </c>
      <c r="AQ33" s="101">
        <f>IF(AQ18=1,ModelInput!AQ105,ModelInput!AQ216*IF(SUM(AQ7:AQ9)&gt;1,CHOOSE(MATCH(Capitalisation!$H$92,Scenarios!$E$29:$E$31,0),0,AQ14,1),Capitalisation!AQ114))</f>
        <v>0</v>
      </c>
      <c r="AR33" s="101">
        <f>IF(AR18=1,ModelInput!AR105,ModelInput!AR216*IF(SUM(AR7:AR9)&gt;1,CHOOSE(MATCH(Capitalisation!$H$92,Scenarios!$E$29:$E$31,0),0,AR14,1),Capitalisation!AR114))</f>
        <v>0</v>
      </c>
      <c r="AS33" s="101">
        <f>IF(AS18=1,ModelInput!AS105,ModelInput!AS216*IF(SUM(AS7:AS9)&gt;1,CHOOSE(MATCH(Capitalisation!$H$92,Scenarios!$E$29:$E$31,0),0,AS14,1),Capitalisation!AS114))</f>
        <v>0</v>
      </c>
      <c r="AT33" s="101">
        <f>IF(AT18=1,ModelInput!AT105,ModelInput!AT216*IF(SUM(AT7:AT9)&gt;1,CHOOSE(MATCH(Capitalisation!$H$92,Scenarios!$E$29:$E$31,0),0,AT14,1),Capitalisation!AT114))</f>
        <v>0</v>
      </c>
      <c r="AU33" s="101">
        <f>IF(AU18=1,ModelInput!AU105,ModelInput!AU216*IF(SUM(AU7:AU9)&gt;1,CHOOSE(MATCH(Capitalisation!$H$92,Scenarios!$E$29:$E$31,0),0,AU14,1),Capitalisation!AU114))</f>
        <v>0</v>
      </c>
      <c r="AV33" s="101">
        <f>IF(AV18=1,ModelInput!AV105,ModelInput!AV216*IF(SUM(AV7:AV9)&gt;1,CHOOSE(MATCH(Capitalisation!$H$92,Scenarios!$E$29:$E$31,0),0,AV14,1),Capitalisation!AV114))</f>
        <v>0</v>
      </c>
      <c r="AW33" s="101">
        <f>IF(AW18=1,ModelInput!AW105,ModelInput!AW216*IF(SUM(AW7:AW9)&gt;1,CHOOSE(MATCH(Capitalisation!$H$92,Scenarios!$E$29:$E$31,0),0,AW14,1),Capitalisation!AW114))</f>
        <v>0</v>
      </c>
      <c r="AX33" s="101">
        <f>IF(AX18=1,ModelInput!AX105,ModelInput!AX216*IF(SUM(AX7:AX9)&gt;1,CHOOSE(MATCH(Capitalisation!$H$92,Scenarios!$E$29:$E$31,0),0,AX14,1),Capitalisation!AX114))</f>
        <v>0</v>
      </c>
      <c r="AY33" s="101">
        <f>IF(AY18=1,ModelInput!AY105,ModelInput!AY216*IF(SUM(AY7:AY9)&gt;1,CHOOSE(MATCH(Capitalisation!$H$92,Scenarios!$E$29:$E$31,0),0,AY14,1),Capitalisation!AY114))</f>
        <v>0</v>
      </c>
      <c r="AZ33" s="101">
        <f>IF(AZ18=1,ModelInput!AZ105,ModelInput!AZ216*IF(SUM(AZ7:AZ9)&gt;1,CHOOSE(MATCH(Capitalisation!$H$92,Scenarios!$E$29:$E$31,0),0,AZ14,1),Capitalisation!AZ114))</f>
        <v>0</v>
      </c>
      <c r="BA33" s="101">
        <f>IF(BA18=1,ModelInput!BA105,ModelInput!BA216*IF(SUM(BA7:BA9)&gt;1,CHOOSE(MATCH(Capitalisation!$H$92,Scenarios!$E$29:$E$31,0),0,BA14,1),Capitalisation!BA114))</f>
        <v>0</v>
      </c>
      <c r="BB33" s="101">
        <f>IF(BB18=1,ModelInput!BB105,ModelInput!BB216*IF(SUM(BB7:BB9)&gt;1,CHOOSE(MATCH(Capitalisation!$H$92,Scenarios!$E$29:$E$31,0),0,BB14,1),Capitalisation!BB114))</f>
        <v>0</v>
      </c>
      <c r="BC33" s="101">
        <f>IF(BC18=1,ModelInput!BC105,ModelInput!BC216*IF(SUM(BC7:BC9)&gt;1,CHOOSE(MATCH(Capitalisation!$H$92,Scenarios!$E$29:$E$31,0),0,BC14,1),Capitalisation!BC114))</f>
        <v>0</v>
      </c>
      <c r="BD33" s="101">
        <f>IF(BD18=1,ModelInput!BD105,ModelInput!BD216*IF(SUM(BD7:BD9)&gt;1,CHOOSE(MATCH(Capitalisation!$H$92,Scenarios!$E$29:$E$31,0),0,BD14,1),Capitalisation!BD114))</f>
        <v>0</v>
      </c>
      <c r="BE33" s="101">
        <f>IF(BE18=1,ModelInput!BE105,ModelInput!BE216*IF(SUM(BE7:BE9)&gt;1,CHOOSE(MATCH(Capitalisation!$H$92,Scenarios!$E$29:$E$31,0),0,BE14,1),Capitalisation!BE114))</f>
        <v>0</v>
      </c>
      <c r="BF33" s="101">
        <f>IF(BF18=1,ModelInput!BF105,ModelInput!BF216*IF(SUM(BF7:BF9)&gt;1,CHOOSE(MATCH(Capitalisation!$H$92,Scenarios!$E$29:$E$31,0),0,BF14,1),Capitalisation!BF114))</f>
        <v>0</v>
      </c>
      <c r="BG33" s="101">
        <f>IF(BG18=1,ModelInput!BG105,ModelInput!BG216*IF(SUM(BG7:BG9)&gt;1,CHOOSE(MATCH(Capitalisation!$H$92,Scenarios!$E$29:$E$31,0),0,BG14,1),Capitalisation!BG114))</f>
        <v>0</v>
      </c>
      <c r="BH33" s="101">
        <f>IF(BH18=1,ModelInput!BH105,ModelInput!BH216*IF(SUM(BH7:BH9)&gt;1,CHOOSE(MATCH(Capitalisation!$H$92,Scenarios!$E$29:$E$31,0),0,BH14,1),Capitalisation!BH114))</f>
        <v>0</v>
      </c>
    </row>
    <row r="34" spans="1:63" ht="16.149999999999999">
      <c r="C34" s="29"/>
      <c r="D34" s="29"/>
      <c r="E34" s="4" t="s">
        <v>284</v>
      </c>
      <c r="G34" s="4" t="s">
        <v>101</v>
      </c>
      <c r="H34" s="6" t="s">
        <v>710</v>
      </c>
      <c r="J34" s="193">
        <f t="shared" si="2"/>
        <v>0</v>
      </c>
      <c r="L34" s="101">
        <f>ModelInput!L224/L24</f>
        <v>0</v>
      </c>
      <c r="M34" s="101">
        <f>ModelInput!M224/M24</f>
        <v>0</v>
      </c>
      <c r="N34" s="101">
        <f>ModelInput!N224/N24</f>
        <v>0</v>
      </c>
      <c r="O34" s="101">
        <f>ModelInput!O224/O24</f>
        <v>0</v>
      </c>
      <c r="P34" s="101">
        <f>ModelInput!P224/P24</f>
        <v>0</v>
      </c>
      <c r="Q34" s="101">
        <f>ModelInput!Q224/Q24</f>
        <v>0</v>
      </c>
      <c r="R34" s="101">
        <f>ModelInput!R224/R24</f>
        <v>0</v>
      </c>
      <c r="S34" s="101">
        <f>ModelInput!S224/S24</f>
        <v>0</v>
      </c>
      <c r="T34" s="101">
        <f>ModelInput!T224/T24</f>
        <v>0</v>
      </c>
      <c r="U34" s="101">
        <f>ModelInput!U224/U24</f>
        <v>0</v>
      </c>
      <c r="V34" s="101">
        <f>ModelInput!V224/V24</f>
        <v>0</v>
      </c>
      <c r="W34" s="101">
        <f>ModelInput!W224/W24</f>
        <v>0</v>
      </c>
      <c r="X34" s="101">
        <f>ModelInput!X224/X24</f>
        <v>0</v>
      </c>
      <c r="Y34" s="101">
        <f>ModelInput!Y224/Y24</f>
        <v>0</v>
      </c>
      <c r="Z34" s="101">
        <f>ModelInput!Z224/Z24</f>
        <v>0</v>
      </c>
      <c r="AA34" s="101">
        <f>ModelInput!AA224/AA24</f>
        <v>0</v>
      </c>
      <c r="AB34" s="101">
        <f>ModelInput!AB224/AB24</f>
        <v>0</v>
      </c>
      <c r="AC34" s="101">
        <f>ModelInput!AC224/AC24</f>
        <v>0</v>
      </c>
      <c r="AD34" s="101">
        <f>ModelInput!AD224/AD24</f>
        <v>0</v>
      </c>
      <c r="AE34" s="101">
        <f>ModelInput!AE224/AE24</f>
        <v>0</v>
      </c>
      <c r="AF34" s="101">
        <f>ModelInput!AF224/AF24</f>
        <v>0</v>
      </c>
      <c r="AG34" s="101">
        <f>ModelInput!AG224/AG24</f>
        <v>0</v>
      </c>
      <c r="AH34" s="101">
        <f>ModelInput!AH224/AH24</f>
        <v>0</v>
      </c>
      <c r="AI34" s="101">
        <f>ModelInput!AI224/AI24</f>
        <v>0</v>
      </c>
      <c r="AJ34" s="101">
        <f>ModelInput!AJ224/AJ24</f>
        <v>0</v>
      </c>
      <c r="AK34" s="101">
        <f>ModelInput!AK224/AK24</f>
        <v>0</v>
      </c>
      <c r="AL34" s="101">
        <f>ModelInput!AL224/AL24</f>
        <v>0</v>
      </c>
      <c r="AM34" s="101">
        <f>ModelInput!AM224/AM24</f>
        <v>0</v>
      </c>
      <c r="AN34" s="101">
        <f>ModelInput!AN224/AN24</f>
        <v>0</v>
      </c>
      <c r="AO34" s="101">
        <f>ModelInput!AO224/AO24</f>
        <v>0</v>
      </c>
      <c r="AP34" s="101">
        <f>ModelInput!AP224/AP24</f>
        <v>0</v>
      </c>
      <c r="AQ34" s="101">
        <f>ModelInput!AQ224/AQ24</f>
        <v>0</v>
      </c>
      <c r="AR34" s="101">
        <f>ModelInput!AR224/AR24</f>
        <v>0</v>
      </c>
      <c r="AS34" s="101">
        <f>ModelInput!AS224/AS24</f>
        <v>0</v>
      </c>
      <c r="AT34" s="101">
        <f>ModelInput!AT224/AT24</f>
        <v>0</v>
      </c>
      <c r="AU34" s="101">
        <f>ModelInput!AU224/AU24</f>
        <v>0</v>
      </c>
      <c r="AV34" s="101">
        <f>ModelInput!AV224/AV24</f>
        <v>0</v>
      </c>
      <c r="AW34" s="101">
        <f>ModelInput!AW224/AW24</f>
        <v>0</v>
      </c>
      <c r="AX34" s="101">
        <f>ModelInput!AX224/AX24</f>
        <v>0</v>
      </c>
      <c r="AY34" s="101">
        <f>ModelInput!AY224/AY24</f>
        <v>0</v>
      </c>
      <c r="AZ34" s="101">
        <f>ModelInput!AZ224/AZ24</f>
        <v>0</v>
      </c>
      <c r="BA34" s="101">
        <f>ModelInput!BA224/BA24</f>
        <v>0</v>
      </c>
      <c r="BB34" s="101">
        <f>ModelInput!BB224/BB24</f>
        <v>0</v>
      </c>
      <c r="BC34" s="101">
        <f>ModelInput!BC224/BC24</f>
        <v>0</v>
      </c>
      <c r="BD34" s="101">
        <f>ModelInput!BD224/BD24</f>
        <v>0</v>
      </c>
      <c r="BE34" s="101">
        <f>ModelInput!BE224/BE24</f>
        <v>0</v>
      </c>
      <c r="BF34" s="101">
        <f>ModelInput!BF224/BF24</f>
        <v>0</v>
      </c>
      <c r="BG34" s="101">
        <f>ModelInput!BG224/BG24</f>
        <v>0</v>
      </c>
      <c r="BH34" s="101">
        <f>ModelInput!BH224/BH24</f>
        <v>0</v>
      </c>
    </row>
    <row r="35" spans="1:63" ht="16.149999999999999">
      <c r="C35" s="29"/>
      <c r="D35" s="29"/>
      <c r="E35" s="4" t="s">
        <v>698</v>
      </c>
      <c r="G35" s="4" t="s">
        <v>101</v>
      </c>
      <c r="H35" s="6" t="s">
        <v>700</v>
      </c>
      <c r="J35" s="193" t="e">
        <f t="shared" ref="J35:J43" ca="1" si="3">SUM(L35:BH35)</f>
        <v>#DIV/0!</v>
      </c>
      <c r="L35" s="192">
        <f>Incentives!L54</f>
        <v>0</v>
      </c>
      <c r="M35" s="192">
        <f>Incentives!M54</f>
        <v>0</v>
      </c>
      <c r="N35" s="192">
        <f>Incentives!N54</f>
        <v>0</v>
      </c>
      <c r="O35" s="192">
        <f>Incentives!O54</f>
        <v>0</v>
      </c>
      <c r="P35" s="192">
        <f>Incentives!P54</f>
        <v>0</v>
      </c>
      <c r="Q35" s="192" t="e">
        <f ca="1">Incentives!Q54</f>
        <v>#DIV/0!</v>
      </c>
      <c r="R35" s="192" t="e">
        <f ca="1">Incentives!R54</f>
        <v>#DIV/0!</v>
      </c>
      <c r="S35" s="192" t="e">
        <f ca="1">Incentives!S54</f>
        <v>#DIV/0!</v>
      </c>
      <c r="T35" s="192" t="e">
        <f ca="1">Incentives!T54</f>
        <v>#DIV/0!</v>
      </c>
      <c r="U35" s="192" t="e">
        <f ca="1">Incentives!U54</f>
        <v>#DIV/0!</v>
      </c>
      <c r="V35" s="192" t="e">
        <f ca="1">Incentives!V54</f>
        <v>#DIV/0!</v>
      </c>
      <c r="W35" s="192" t="e">
        <f ca="1">Incentives!W54</f>
        <v>#DIV/0!</v>
      </c>
      <c r="X35" s="192" t="e">
        <f ca="1">Incentives!X54</f>
        <v>#DIV/0!</v>
      </c>
      <c r="Y35" s="192" t="e">
        <f ca="1">Incentives!Y54</f>
        <v>#DIV/0!</v>
      </c>
      <c r="Z35" s="192" t="e">
        <f ca="1">Incentives!Z54</f>
        <v>#DIV/0!</v>
      </c>
      <c r="AA35" s="192" t="e">
        <f ca="1">Incentives!AA54</f>
        <v>#DIV/0!</v>
      </c>
      <c r="AB35" s="192" t="e">
        <f ca="1">Incentives!AB54</f>
        <v>#DIV/0!</v>
      </c>
      <c r="AC35" s="192" t="e">
        <f ca="1">Incentives!AC54</f>
        <v>#DIV/0!</v>
      </c>
      <c r="AD35" s="192" t="e">
        <f ca="1">Incentives!AD54</f>
        <v>#DIV/0!</v>
      </c>
      <c r="AE35" s="192" t="e">
        <f ca="1">Incentives!AE54</f>
        <v>#DIV/0!</v>
      </c>
      <c r="AF35" s="192" t="e">
        <f ca="1">Incentives!AF54</f>
        <v>#DIV/0!</v>
      </c>
      <c r="AG35" s="192" t="e">
        <f ca="1">Incentives!AG54</f>
        <v>#DIV/0!</v>
      </c>
      <c r="AH35" s="192" t="e">
        <f ca="1">Incentives!AH54</f>
        <v>#DIV/0!</v>
      </c>
      <c r="AI35" s="192" t="e">
        <f ca="1">Incentives!AI54</f>
        <v>#DIV/0!</v>
      </c>
      <c r="AJ35" s="192" t="e">
        <f ca="1">Incentives!AJ54</f>
        <v>#DIV/0!</v>
      </c>
      <c r="AK35" s="192" t="e">
        <f ca="1">Incentives!AK54</f>
        <v>#DIV/0!</v>
      </c>
      <c r="AL35" s="192" t="e">
        <f ca="1">Incentives!AL54</f>
        <v>#DIV/0!</v>
      </c>
      <c r="AM35" s="192" t="e">
        <f ca="1">Incentives!AM54</f>
        <v>#DIV/0!</v>
      </c>
      <c r="AN35" s="192" t="e">
        <f ca="1">Incentives!AN54</f>
        <v>#DIV/0!</v>
      </c>
      <c r="AO35" s="192" t="e">
        <f ca="1">Incentives!AO54</f>
        <v>#DIV/0!</v>
      </c>
      <c r="AP35" s="192" t="e">
        <f ca="1">Incentives!AP54</f>
        <v>#DIV/0!</v>
      </c>
      <c r="AQ35" s="192">
        <f>Incentives!AQ54</f>
        <v>0</v>
      </c>
      <c r="AR35" s="192">
        <f>Incentives!AR54</f>
        <v>0</v>
      </c>
      <c r="AS35" s="192">
        <f>Incentives!AS54</f>
        <v>0</v>
      </c>
      <c r="AT35" s="192">
        <f>Incentives!AT54</f>
        <v>0</v>
      </c>
      <c r="AU35" s="192">
        <f>Incentives!AU54</f>
        <v>0</v>
      </c>
      <c r="AV35" s="192">
        <f>Incentives!AV54</f>
        <v>0</v>
      </c>
      <c r="AW35" s="192">
        <f>Incentives!AW54</f>
        <v>0</v>
      </c>
      <c r="AX35" s="192">
        <f>Incentives!AX54</f>
        <v>0</v>
      </c>
      <c r="AY35" s="192">
        <f>Incentives!AY54</f>
        <v>0</v>
      </c>
      <c r="AZ35" s="192">
        <f>Incentives!AZ54</f>
        <v>0</v>
      </c>
      <c r="BA35" s="192">
        <f>Incentives!BA54</f>
        <v>0</v>
      </c>
      <c r="BB35" s="192">
        <f>Incentives!BB54</f>
        <v>0</v>
      </c>
      <c r="BC35" s="192">
        <f>Incentives!BC54</f>
        <v>0</v>
      </c>
      <c r="BD35" s="192">
        <f>Incentives!BD54</f>
        <v>0</v>
      </c>
      <c r="BE35" s="192">
        <f>Incentives!BE54</f>
        <v>0</v>
      </c>
      <c r="BF35" s="192">
        <f>Incentives!BF54</f>
        <v>0</v>
      </c>
      <c r="BG35" s="192">
        <f>Incentives!BG54</f>
        <v>0</v>
      </c>
      <c r="BH35" s="192">
        <f>Incentives!BH54</f>
        <v>0</v>
      </c>
    </row>
    <row r="36" spans="1:63" ht="16.149999999999999">
      <c r="A36" s="307"/>
      <c r="C36" s="29"/>
      <c r="D36" s="29"/>
      <c r="E36" s="4" t="s">
        <v>711</v>
      </c>
      <c r="G36" s="4" t="s">
        <v>101</v>
      </c>
      <c r="H36" s="6" t="s">
        <v>712</v>
      </c>
      <c r="J36" s="193">
        <f t="shared" si="3"/>
        <v>0</v>
      </c>
      <c r="L36" s="192">
        <f>Capitalisation!L121</f>
        <v>0</v>
      </c>
      <c r="M36" s="192">
        <f>Capitalisation!M121</f>
        <v>0</v>
      </c>
      <c r="N36" s="192">
        <f>Capitalisation!N121</f>
        <v>0</v>
      </c>
      <c r="O36" s="192">
        <f>Capitalisation!O121</f>
        <v>0</v>
      </c>
      <c r="P36" s="192">
        <f>Capitalisation!P121</f>
        <v>0</v>
      </c>
      <c r="Q36" s="192">
        <f>Capitalisation!Q121</f>
        <v>0</v>
      </c>
      <c r="R36" s="192">
        <f>Capitalisation!R121</f>
        <v>0</v>
      </c>
      <c r="S36" s="192">
        <f>Capitalisation!S121</f>
        <v>0</v>
      </c>
      <c r="T36" s="192">
        <f>Capitalisation!T121</f>
        <v>0</v>
      </c>
      <c r="U36" s="192">
        <f>Capitalisation!U121</f>
        <v>0</v>
      </c>
      <c r="V36" s="192">
        <f>Capitalisation!V121</f>
        <v>0</v>
      </c>
      <c r="W36" s="192">
        <f>Capitalisation!W121</f>
        <v>0</v>
      </c>
      <c r="X36" s="192">
        <f>Capitalisation!X121</f>
        <v>0</v>
      </c>
      <c r="Y36" s="192">
        <f>Capitalisation!Y121</f>
        <v>0</v>
      </c>
      <c r="Z36" s="192">
        <f>Capitalisation!Z121</f>
        <v>0</v>
      </c>
      <c r="AA36" s="192">
        <f>Capitalisation!AA121</f>
        <v>0</v>
      </c>
      <c r="AB36" s="192">
        <f>Capitalisation!AB121</f>
        <v>0</v>
      </c>
      <c r="AC36" s="192">
        <f>Capitalisation!AC121</f>
        <v>0</v>
      </c>
      <c r="AD36" s="192">
        <f>Capitalisation!AD121</f>
        <v>0</v>
      </c>
      <c r="AE36" s="192">
        <f>Capitalisation!AE121</f>
        <v>0</v>
      </c>
      <c r="AF36" s="192">
        <f>Capitalisation!AF121</f>
        <v>0</v>
      </c>
      <c r="AG36" s="192">
        <f>Capitalisation!AG121</f>
        <v>0</v>
      </c>
      <c r="AH36" s="192">
        <f>Capitalisation!AH121</f>
        <v>0</v>
      </c>
      <c r="AI36" s="192">
        <f>Capitalisation!AI121</f>
        <v>0</v>
      </c>
      <c r="AJ36" s="192">
        <f>Capitalisation!AJ121</f>
        <v>0</v>
      </c>
      <c r="AK36" s="192">
        <f>Capitalisation!AK121</f>
        <v>0</v>
      </c>
      <c r="AL36" s="192">
        <f>Capitalisation!AL121</f>
        <v>0</v>
      </c>
      <c r="AM36" s="192">
        <f>Capitalisation!AM121</f>
        <v>0</v>
      </c>
      <c r="AN36" s="192">
        <f>Capitalisation!AN121</f>
        <v>0</v>
      </c>
      <c r="AO36" s="192">
        <f>Capitalisation!AO121</f>
        <v>0</v>
      </c>
      <c r="AP36" s="192">
        <f>Capitalisation!AP121</f>
        <v>0</v>
      </c>
      <c r="AQ36" s="192">
        <f>Capitalisation!AQ121</f>
        <v>0</v>
      </c>
      <c r="AR36" s="192">
        <f>Capitalisation!AR121</f>
        <v>0</v>
      </c>
      <c r="AS36" s="192">
        <f>Capitalisation!AS121</f>
        <v>0</v>
      </c>
      <c r="AT36" s="192">
        <f>Capitalisation!AT121</f>
        <v>0</v>
      </c>
      <c r="AU36" s="192">
        <f>Capitalisation!AU121</f>
        <v>0</v>
      </c>
      <c r="AV36" s="192">
        <f>Capitalisation!AV121</f>
        <v>0</v>
      </c>
      <c r="AW36" s="192">
        <f>Capitalisation!AW121</f>
        <v>0</v>
      </c>
      <c r="AX36" s="192">
        <f>Capitalisation!AX121</f>
        <v>0</v>
      </c>
      <c r="AY36" s="192">
        <f>Capitalisation!AY121</f>
        <v>0</v>
      </c>
      <c r="AZ36" s="192">
        <f>Capitalisation!AZ121</f>
        <v>0</v>
      </c>
      <c r="BA36" s="192">
        <f>Capitalisation!BA121</f>
        <v>0</v>
      </c>
      <c r="BB36" s="192">
        <f>Capitalisation!BB121</f>
        <v>0</v>
      </c>
      <c r="BC36" s="192">
        <f>Capitalisation!BC121</f>
        <v>0</v>
      </c>
      <c r="BD36" s="192">
        <f>Capitalisation!BD121</f>
        <v>0</v>
      </c>
      <c r="BE36" s="192">
        <f>Capitalisation!BE121</f>
        <v>0</v>
      </c>
      <c r="BF36" s="192">
        <f>Capitalisation!BF121</f>
        <v>0</v>
      </c>
      <c r="BG36" s="192">
        <f>Capitalisation!BG121</f>
        <v>0</v>
      </c>
      <c r="BH36" s="192">
        <f>Capitalisation!BH121</f>
        <v>0</v>
      </c>
    </row>
    <row r="37" spans="1:63" ht="16.149999999999999">
      <c r="A37" s="307"/>
      <c r="C37" s="29"/>
      <c r="D37" s="29"/>
      <c r="E37" s="4" t="s">
        <v>713</v>
      </c>
      <c r="G37" s="4" t="s">
        <v>101</v>
      </c>
      <c r="H37" s="6" t="s">
        <v>714</v>
      </c>
      <c r="J37" s="193">
        <f t="shared" si="3"/>
        <v>0</v>
      </c>
      <c r="L37" s="192">
        <f>Capitalisation!L122</f>
        <v>0</v>
      </c>
      <c r="M37" s="192">
        <f>Capitalisation!M122</f>
        <v>0</v>
      </c>
      <c r="N37" s="192">
        <f>Capitalisation!N122</f>
        <v>0</v>
      </c>
      <c r="O37" s="192">
        <f>Capitalisation!O122</f>
        <v>0</v>
      </c>
      <c r="P37" s="192">
        <f>Capitalisation!P122</f>
        <v>0</v>
      </c>
      <c r="Q37" s="192">
        <f>Capitalisation!Q122</f>
        <v>0</v>
      </c>
      <c r="R37" s="192">
        <f>Capitalisation!R122</f>
        <v>0</v>
      </c>
      <c r="S37" s="192">
        <f>Capitalisation!S122</f>
        <v>0</v>
      </c>
      <c r="T37" s="192">
        <f>Capitalisation!T122</f>
        <v>0</v>
      </c>
      <c r="U37" s="192">
        <f>Capitalisation!U122</f>
        <v>0</v>
      </c>
      <c r="V37" s="192">
        <f>Capitalisation!V122</f>
        <v>0</v>
      </c>
      <c r="W37" s="192">
        <f>Capitalisation!W122</f>
        <v>0</v>
      </c>
      <c r="X37" s="192">
        <f>Capitalisation!X122</f>
        <v>0</v>
      </c>
      <c r="Y37" s="192">
        <f>Capitalisation!Y122</f>
        <v>0</v>
      </c>
      <c r="Z37" s="192">
        <f>Capitalisation!Z122</f>
        <v>0</v>
      </c>
      <c r="AA37" s="192">
        <f>Capitalisation!AA122</f>
        <v>0</v>
      </c>
      <c r="AB37" s="192">
        <f>Capitalisation!AB122</f>
        <v>0</v>
      </c>
      <c r="AC37" s="192">
        <f>Capitalisation!AC122</f>
        <v>0</v>
      </c>
      <c r="AD37" s="192">
        <f>Capitalisation!AD122</f>
        <v>0</v>
      </c>
      <c r="AE37" s="192">
        <f>Capitalisation!AE122</f>
        <v>0</v>
      </c>
      <c r="AF37" s="192">
        <f>Capitalisation!AF122</f>
        <v>0</v>
      </c>
      <c r="AG37" s="192">
        <f>Capitalisation!AG122</f>
        <v>0</v>
      </c>
      <c r="AH37" s="192">
        <f>Capitalisation!AH122</f>
        <v>0</v>
      </c>
      <c r="AI37" s="192">
        <f>Capitalisation!AI122</f>
        <v>0</v>
      </c>
      <c r="AJ37" s="192">
        <f>Capitalisation!AJ122</f>
        <v>0</v>
      </c>
      <c r="AK37" s="192">
        <f>Capitalisation!AK122</f>
        <v>0</v>
      </c>
      <c r="AL37" s="192">
        <f>Capitalisation!AL122</f>
        <v>0</v>
      </c>
      <c r="AM37" s="192">
        <f>Capitalisation!AM122</f>
        <v>0</v>
      </c>
      <c r="AN37" s="192">
        <f>Capitalisation!AN122</f>
        <v>0</v>
      </c>
      <c r="AO37" s="192">
        <f>Capitalisation!AO122</f>
        <v>0</v>
      </c>
      <c r="AP37" s="192">
        <f>Capitalisation!AP122</f>
        <v>0</v>
      </c>
      <c r="AQ37" s="192">
        <f>Capitalisation!AQ122</f>
        <v>0</v>
      </c>
      <c r="AR37" s="192">
        <f>Capitalisation!AR122</f>
        <v>0</v>
      </c>
      <c r="AS37" s="192">
        <f>Capitalisation!AS122</f>
        <v>0</v>
      </c>
      <c r="AT37" s="192">
        <f>Capitalisation!AT122</f>
        <v>0</v>
      </c>
      <c r="AU37" s="192">
        <f>Capitalisation!AU122</f>
        <v>0</v>
      </c>
      <c r="AV37" s="192">
        <f>Capitalisation!AV122</f>
        <v>0</v>
      </c>
      <c r="AW37" s="192">
        <f>Capitalisation!AW122</f>
        <v>0</v>
      </c>
      <c r="AX37" s="192">
        <f>Capitalisation!AX122</f>
        <v>0</v>
      </c>
      <c r="AY37" s="192">
        <f>Capitalisation!AY122</f>
        <v>0</v>
      </c>
      <c r="AZ37" s="192">
        <f>Capitalisation!AZ122</f>
        <v>0</v>
      </c>
      <c r="BA37" s="192">
        <f>Capitalisation!BA122</f>
        <v>0</v>
      </c>
      <c r="BB37" s="192">
        <f>Capitalisation!BB122</f>
        <v>0</v>
      </c>
      <c r="BC37" s="192">
        <f>Capitalisation!BC122</f>
        <v>0</v>
      </c>
      <c r="BD37" s="192">
        <f>Capitalisation!BD122</f>
        <v>0</v>
      </c>
      <c r="BE37" s="192">
        <f>Capitalisation!BE122</f>
        <v>0</v>
      </c>
      <c r="BF37" s="192">
        <f>Capitalisation!BF122</f>
        <v>0</v>
      </c>
      <c r="BG37" s="192">
        <f>Capitalisation!BG122</f>
        <v>0</v>
      </c>
      <c r="BH37" s="192">
        <f>Capitalisation!BH122</f>
        <v>0</v>
      </c>
    </row>
    <row r="38" spans="1:63" ht="16.149999999999999">
      <c r="C38" s="29"/>
      <c r="D38" s="29"/>
      <c r="E38" s="4" t="s">
        <v>298</v>
      </c>
      <c r="G38" s="4" t="s">
        <v>101</v>
      </c>
      <c r="H38" s="6" t="s">
        <v>715</v>
      </c>
      <c r="J38" s="193">
        <f t="shared" si="3"/>
        <v>0</v>
      </c>
      <c r="L38" s="192">
        <f>ModelInput!L243</f>
        <v>0</v>
      </c>
      <c r="M38" s="192">
        <f>ModelInput!M243</f>
        <v>0</v>
      </c>
      <c r="N38" s="192">
        <f>ModelInput!N243</f>
        <v>0</v>
      </c>
      <c r="O38" s="192">
        <f>ModelInput!O243</f>
        <v>0</v>
      </c>
      <c r="P38" s="192">
        <f>ModelInput!P243</f>
        <v>0</v>
      </c>
      <c r="Q38" s="192">
        <f>ModelInput!Q243</f>
        <v>0</v>
      </c>
      <c r="R38" s="192">
        <f>ModelInput!R243</f>
        <v>0</v>
      </c>
      <c r="S38" s="192">
        <f>ModelInput!S243</f>
        <v>0</v>
      </c>
      <c r="T38" s="192">
        <f>ModelInput!T243</f>
        <v>0</v>
      </c>
      <c r="U38" s="192">
        <f>ModelInput!U243</f>
        <v>0</v>
      </c>
      <c r="V38" s="192">
        <f>ModelInput!V243</f>
        <v>0</v>
      </c>
      <c r="W38" s="192">
        <f>ModelInput!W243</f>
        <v>0</v>
      </c>
      <c r="X38" s="192">
        <f>ModelInput!X243</f>
        <v>0</v>
      </c>
      <c r="Y38" s="192">
        <f>ModelInput!Y243</f>
        <v>0</v>
      </c>
      <c r="Z38" s="192">
        <f>ModelInput!Z243</f>
        <v>0</v>
      </c>
      <c r="AA38" s="192">
        <f>ModelInput!AA243</f>
        <v>0</v>
      </c>
      <c r="AB38" s="192">
        <f>ModelInput!AB243</f>
        <v>0</v>
      </c>
      <c r="AC38" s="192">
        <f>ModelInput!AC243</f>
        <v>0</v>
      </c>
      <c r="AD38" s="192">
        <f>ModelInput!AD243</f>
        <v>0</v>
      </c>
      <c r="AE38" s="192">
        <f>ModelInput!AE243</f>
        <v>0</v>
      </c>
      <c r="AF38" s="192">
        <f>ModelInput!AF243</f>
        <v>0</v>
      </c>
      <c r="AG38" s="192">
        <f>ModelInput!AG243</f>
        <v>0</v>
      </c>
      <c r="AH38" s="192">
        <f>ModelInput!AH243</f>
        <v>0</v>
      </c>
      <c r="AI38" s="192">
        <f>ModelInput!AI243</f>
        <v>0</v>
      </c>
      <c r="AJ38" s="192">
        <f>ModelInput!AJ243</f>
        <v>0</v>
      </c>
      <c r="AK38" s="192">
        <f>ModelInput!AK243</f>
        <v>0</v>
      </c>
      <c r="AL38" s="192">
        <f>ModelInput!AL243</f>
        <v>0</v>
      </c>
      <c r="AM38" s="192">
        <f>ModelInput!AM243</f>
        <v>0</v>
      </c>
      <c r="AN38" s="192">
        <f>ModelInput!AN243</f>
        <v>0</v>
      </c>
      <c r="AO38" s="192">
        <f>ModelInput!AO243</f>
        <v>0</v>
      </c>
      <c r="AP38" s="192">
        <f>ModelInput!AP243</f>
        <v>0</v>
      </c>
      <c r="AQ38" s="192">
        <f>ModelInput!AQ243</f>
        <v>0</v>
      </c>
      <c r="AR38" s="192">
        <f>ModelInput!AR243</f>
        <v>0</v>
      </c>
      <c r="AS38" s="192">
        <f>ModelInput!AS243</f>
        <v>0</v>
      </c>
      <c r="AT38" s="192">
        <f>ModelInput!AT243</f>
        <v>0</v>
      </c>
      <c r="AU38" s="192">
        <f>ModelInput!AU243</f>
        <v>0</v>
      </c>
      <c r="AV38" s="192">
        <f>ModelInput!AV243</f>
        <v>0</v>
      </c>
      <c r="AW38" s="192">
        <f>ModelInput!AW243</f>
        <v>0</v>
      </c>
      <c r="AX38" s="192">
        <f>ModelInput!AX243</f>
        <v>0</v>
      </c>
      <c r="AY38" s="192">
        <f>ModelInput!AY243</f>
        <v>0</v>
      </c>
      <c r="AZ38" s="192">
        <f>ModelInput!AZ243</f>
        <v>0</v>
      </c>
      <c r="BA38" s="192">
        <f>ModelInput!BA243</f>
        <v>0</v>
      </c>
      <c r="BB38" s="192">
        <f>ModelInput!BB243</f>
        <v>0</v>
      </c>
      <c r="BC38" s="192">
        <f>ModelInput!BC243</f>
        <v>0</v>
      </c>
      <c r="BD38" s="192">
        <f>ModelInput!BD243</f>
        <v>0</v>
      </c>
      <c r="BE38" s="192">
        <f>ModelInput!BE243</f>
        <v>0</v>
      </c>
      <c r="BF38" s="192">
        <f>ModelInput!BF243</f>
        <v>0</v>
      </c>
      <c r="BG38" s="192">
        <f>ModelInput!BG243</f>
        <v>0</v>
      </c>
      <c r="BH38" s="192">
        <f>ModelInput!BH243</f>
        <v>0</v>
      </c>
    </row>
    <row r="39" spans="1:63" ht="16.149999999999999">
      <c r="C39" s="29"/>
      <c r="D39" s="29"/>
      <c r="E39" s="4" t="s">
        <v>299</v>
      </c>
      <c r="G39" s="4" t="s">
        <v>101</v>
      </c>
      <c r="H39" s="6" t="s">
        <v>716</v>
      </c>
      <c r="J39" s="193">
        <f t="shared" si="3"/>
        <v>0</v>
      </c>
      <c r="L39" s="192">
        <f>ModelInput!L244</f>
        <v>0</v>
      </c>
      <c r="M39" s="192">
        <f>ModelInput!M244</f>
        <v>0</v>
      </c>
      <c r="N39" s="192">
        <f>ModelInput!N244</f>
        <v>0</v>
      </c>
      <c r="O39" s="192">
        <f>ModelInput!O244</f>
        <v>0</v>
      </c>
      <c r="P39" s="192">
        <f>ModelInput!P244</f>
        <v>0</v>
      </c>
      <c r="Q39" s="192">
        <f>ModelInput!Q244</f>
        <v>0</v>
      </c>
      <c r="R39" s="192">
        <f>ModelInput!R244</f>
        <v>0</v>
      </c>
      <c r="S39" s="192">
        <f>ModelInput!S244</f>
        <v>0</v>
      </c>
      <c r="T39" s="192">
        <f>ModelInput!T244</f>
        <v>0</v>
      </c>
      <c r="U39" s="192">
        <f>ModelInput!U244</f>
        <v>0</v>
      </c>
      <c r="V39" s="192">
        <f>ModelInput!V244</f>
        <v>0</v>
      </c>
      <c r="W39" s="192">
        <f>ModelInput!W244</f>
        <v>0</v>
      </c>
      <c r="X39" s="192">
        <f>ModelInput!X244</f>
        <v>0</v>
      </c>
      <c r="Y39" s="192">
        <f>ModelInput!Y244</f>
        <v>0</v>
      </c>
      <c r="Z39" s="192">
        <f>ModelInput!Z244</f>
        <v>0</v>
      </c>
      <c r="AA39" s="192">
        <f>ModelInput!AA244</f>
        <v>0</v>
      </c>
      <c r="AB39" s="192">
        <f>ModelInput!AB244</f>
        <v>0</v>
      </c>
      <c r="AC39" s="192">
        <f>ModelInput!AC244</f>
        <v>0</v>
      </c>
      <c r="AD39" s="192">
        <f>ModelInput!AD244</f>
        <v>0</v>
      </c>
      <c r="AE39" s="192">
        <f>ModelInput!AE244</f>
        <v>0</v>
      </c>
      <c r="AF39" s="192">
        <f>ModelInput!AF244</f>
        <v>0</v>
      </c>
      <c r="AG39" s="192">
        <f>ModelInput!AG244</f>
        <v>0</v>
      </c>
      <c r="AH39" s="192">
        <f>ModelInput!AH244</f>
        <v>0</v>
      </c>
      <c r="AI39" s="192">
        <f>ModelInput!AI244</f>
        <v>0</v>
      </c>
      <c r="AJ39" s="192">
        <f>ModelInput!AJ244</f>
        <v>0</v>
      </c>
      <c r="AK39" s="192">
        <f>ModelInput!AK244</f>
        <v>0</v>
      </c>
      <c r="AL39" s="192">
        <f>ModelInput!AL244</f>
        <v>0</v>
      </c>
      <c r="AM39" s="192">
        <f>ModelInput!AM244</f>
        <v>0</v>
      </c>
      <c r="AN39" s="192">
        <f>ModelInput!AN244</f>
        <v>0</v>
      </c>
      <c r="AO39" s="192">
        <f>ModelInput!AO244</f>
        <v>0</v>
      </c>
      <c r="AP39" s="192">
        <f>ModelInput!AP244</f>
        <v>0</v>
      </c>
      <c r="AQ39" s="192">
        <f>ModelInput!AQ244</f>
        <v>0</v>
      </c>
      <c r="AR39" s="192">
        <f>ModelInput!AR244</f>
        <v>0</v>
      </c>
      <c r="AS39" s="192">
        <f>ModelInput!AS244</f>
        <v>0</v>
      </c>
      <c r="AT39" s="192">
        <f>ModelInput!AT244</f>
        <v>0</v>
      </c>
      <c r="AU39" s="192">
        <f>ModelInput!AU244</f>
        <v>0</v>
      </c>
      <c r="AV39" s="192">
        <f>ModelInput!AV244</f>
        <v>0</v>
      </c>
      <c r="AW39" s="192">
        <f>ModelInput!AW244</f>
        <v>0</v>
      </c>
      <c r="AX39" s="192">
        <f>ModelInput!AX244</f>
        <v>0</v>
      </c>
      <c r="AY39" s="192">
        <f>ModelInput!AY244</f>
        <v>0</v>
      </c>
      <c r="AZ39" s="192">
        <f>ModelInput!AZ244</f>
        <v>0</v>
      </c>
      <c r="BA39" s="192">
        <f>ModelInput!BA244</f>
        <v>0</v>
      </c>
      <c r="BB39" s="192">
        <f>ModelInput!BB244</f>
        <v>0</v>
      </c>
      <c r="BC39" s="192">
        <f>ModelInput!BC244</f>
        <v>0</v>
      </c>
      <c r="BD39" s="192">
        <f>ModelInput!BD244</f>
        <v>0</v>
      </c>
      <c r="BE39" s="192">
        <f>ModelInput!BE244</f>
        <v>0</v>
      </c>
      <c r="BF39" s="192">
        <f>ModelInput!BF244</f>
        <v>0</v>
      </c>
      <c r="BG39" s="192">
        <f>ModelInput!BG244</f>
        <v>0</v>
      </c>
      <c r="BH39" s="192">
        <f>ModelInput!BH244</f>
        <v>0</v>
      </c>
    </row>
    <row r="40" spans="1:63" ht="16.350000000000001" customHeight="1">
      <c r="C40" s="29"/>
      <c r="D40" s="29"/>
      <c r="E40" s="89" t="s">
        <v>717</v>
      </c>
      <c r="G40" s="89" t="s">
        <v>101</v>
      </c>
      <c r="H40" s="6" t="s">
        <v>358</v>
      </c>
      <c r="J40" s="193" t="e">
        <f t="shared" ca="1" si="3"/>
        <v>#DIV/0!</v>
      </c>
      <c r="L40" s="103">
        <f>SUM(L28:L39)</f>
        <v>0</v>
      </c>
      <c r="M40" s="103">
        <f t="shared" ref="M40:BH40" si="4">SUM(M28:M39)</f>
        <v>0</v>
      </c>
      <c r="N40" s="103">
        <f t="shared" si="4"/>
        <v>0</v>
      </c>
      <c r="O40" s="103">
        <f t="shared" ca="1" si="4"/>
        <v>0</v>
      </c>
      <c r="P40" s="103">
        <f t="shared" ca="1" si="4"/>
        <v>0</v>
      </c>
      <c r="Q40" s="103" t="e">
        <f t="shared" ca="1" si="4"/>
        <v>#DIV/0!</v>
      </c>
      <c r="R40" s="103" t="e">
        <f t="shared" ca="1" si="4"/>
        <v>#DIV/0!</v>
      </c>
      <c r="S40" s="103" t="e">
        <f t="shared" ca="1" si="4"/>
        <v>#DIV/0!</v>
      </c>
      <c r="T40" s="103" t="e">
        <f t="shared" ca="1" si="4"/>
        <v>#DIV/0!</v>
      </c>
      <c r="U40" s="103" t="e">
        <f t="shared" ca="1" si="4"/>
        <v>#DIV/0!</v>
      </c>
      <c r="V40" s="103" t="e">
        <f t="shared" ca="1" si="4"/>
        <v>#DIV/0!</v>
      </c>
      <c r="W40" s="103" t="e">
        <f t="shared" ca="1" si="4"/>
        <v>#DIV/0!</v>
      </c>
      <c r="X40" s="103" t="e">
        <f t="shared" ca="1" si="4"/>
        <v>#DIV/0!</v>
      </c>
      <c r="Y40" s="103" t="e">
        <f t="shared" ca="1" si="4"/>
        <v>#DIV/0!</v>
      </c>
      <c r="Z40" s="103" t="e">
        <f t="shared" ca="1" si="4"/>
        <v>#DIV/0!</v>
      </c>
      <c r="AA40" s="103" t="e">
        <f t="shared" ca="1" si="4"/>
        <v>#DIV/0!</v>
      </c>
      <c r="AB40" s="103" t="e">
        <f t="shared" ca="1" si="4"/>
        <v>#DIV/0!</v>
      </c>
      <c r="AC40" s="103" t="e">
        <f t="shared" ca="1" si="4"/>
        <v>#DIV/0!</v>
      </c>
      <c r="AD40" s="103" t="e">
        <f t="shared" ca="1" si="4"/>
        <v>#DIV/0!</v>
      </c>
      <c r="AE40" s="103" t="e">
        <f t="shared" ca="1" si="4"/>
        <v>#DIV/0!</v>
      </c>
      <c r="AF40" s="103" t="e">
        <f t="shared" ca="1" si="4"/>
        <v>#DIV/0!</v>
      </c>
      <c r="AG40" s="103" t="e">
        <f t="shared" ca="1" si="4"/>
        <v>#DIV/0!</v>
      </c>
      <c r="AH40" s="103" t="e">
        <f t="shared" ca="1" si="4"/>
        <v>#DIV/0!</v>
      </c>
      <c r="AI40" s="103" t="e">
        <f t="shared" ca="1" si="4"/>
        <v>#DIV/0!</v>
      </c>
      <c r="AJ40" s="103" t="e">
        <f t="shared" ca="1" si="4"/>
        <v>#DIV/0!</v>
      </c>
      <c r="AK40" s="103" t="e">
        <f t="shared" ca="1" si="4"/>
        <v>#DIV/0!</v>
      </c>
      <c r="AL40" s="103" t="e">
        <f t="shared" ca="1" si="4"/>
        <v>#DIV/0!</v>
      </c>
      <c r="AM40" s="103" t="e">
        <f t="shared" ca="1" si="4"/>
        <v>#DIV/0!</v>
      </c>
      <c r="AN40" s="103" t="e">
        <f t="shared" ca="1" si="4"/>
        <v>#DIV/0!</v>
      </c>
      <c r="AO40" s="103" t="e">
        <f t="shared" ca="1" si="4"/>
        <v>#DIV/0!</v>
      </c>
      <c r="AP40" s="103" t="e">
        <f t="shared" ca="1" si="4"/>
        <v>#DIV/0!</v>
      </c>
      <c r="AQ40" s="103">
        <f t="shared" si="4"/>
        <v>0</v>
      </c>
      <c r="AR40" s="103">
        <f t="shared" si="4"/>
        <v>0</v>
      </c>
      <c r="AS40" s="103">
        <f t="shared" si="4"/>
        <v>0</v>
      </c>
      <c r="AT40" s="103">
        <f t="shared" si="4"/>
        <v>0</v>
      </c>
      <c r="AU40" s="103">
        <f t="shared" si="4"/>
        <v>0</v>
      </c>
      <c r="AV40" s="103">
        <f t="shared" si="4"/>
        <v>0</v>
      </c>
      <c r="AW40" s="103">
        <f t="shared" si="4"/>
        <v>0</v>
      </c>
      <c r="AX40" s="103">
        <f t="shared" si="4"/>
        <v>0</v>
      </c>
      <c r="AY40" s="103">
        <f t="shared" si="4"/>
        <v>0</v>
      </c>
      <c r="AZ40" s="103">
        <f t="shared" si="4"/>
        <v>0</v>
      </c>
      <c r="BA40" s="103">
        <f t="shared" si="4"/>
        <v>0</v>
      </c>
      <c r="BB40" s="103">
        <f t="shared" si="4"/>
        <v>0</v>
      </c>
      <c r="BC40" s="103">
        <f t="shared" si="4"/>
        <v>0</v>
      </c>
      <c r="BD40" s="103">
        <f t="shared" si="4"/>
        <v>0</v>
      </c>
      <c r="BE40" s="103">
        <f t="shared" si="4"/>
        <v>0</v>
      </c>
      <c r="BF40" s="103">
        <f t="shared" si="4"/>
        <v>0</v>
      </c>
      <c r="BG40" s="103">
        <f t="shared" si="4"/>
        <v>0</v>
      </c>
      <c r="BH40" s="103">
        <f t="shared" si="4"/>
        <v>0</v>
      </c>
    </row>
    <row r="41" spans="1:63" ht="16.149999999999999">
      <c r="C41" s="29"/>
      <c r="D41" s="29"/>
      <c r="E41" s="4" t="s">
        <v>718</v>
      </c>
      <c r="G41" s="4" t="s">
        <v>101</v>
      </c>
      <c r="H41" s="6" t="s">
        <v>719</v>
      </c>
      <c r="J41" s="193" t="e">
        <f t="shared" ca="1" si="3"/>
        <v>#DIV/0!</v>
      </c>
      <c r="L41" s="101">
        <f ca="1">'Finance&amp;Tax'!L261/L24</f>
        <v>0</v>
      </c>
      <c r="M41" s="101">
        <f ca="1">'Finance&amp;Tax'!M261/M24</f>
        <v>0</v>
      </c>
      <c r="N41" s="101">
        <f ca="1">'Finance&amp;Tax'!N261/N24</f>
        <v>0</v>
      </c>
      <c r="O41" s="101">
        <f ca="1">'Finance&amp;Tax'!O261/O24</f>
        <v>0</v>
      </c>
      <c r="P41" s="101">
        <f ca="1">'Finance&amp;Tax'!P261/P24</f>
        <v>0</v>
      </c>
      <c r="Q41" s="101" t="e">
        <f ca="1">'Finance&amp;Tax'!Q261/Q24</f>
        <v>#DIV/0!</v>
      </c>
      <c r="R41" s="101" t="e">
        <f ca="1">'Finance&amp;Tax'!R261/R24</f>
        <v>#DIV/0!</v>
      </c>
      <c r="S41" s="101" t="e">
        <f ca="1">'Finance&amp;Tax'!S261/S24</f>
        <v>#DIV/0!</v>
      </c>
      <c r="T41" s="101" t="e">
        <f ca="1">'Finance&amp;Tax'!T261/T24</f>
        <v>#DIV/0!</v>
      </c>
      <c r="U41" s="101" t="e">
        <f ca="1">'Finance&amp;Tax'!U261/U24</f>
        <v>#DIV/0!</v>
      </c>
      <c r="V41" s="101" t="e">
        <f ca="1">'Finance&amp;Tax'!V261/V24</f>
        <v>#DIV/0!</v>
      </c>
      <c r="W41" s="101" t="e">
        <f ca="1">'Finance&amp;Tax'!W261/W24</f>
        <v>#DIV/0!</v>
      </c>
      <c r="X41" s="101" t="e">
        <f ca="1">'Finance&amp;Tax'!X261/X24</f>
        <v>#DIV/0!</v>
      </c>
      <c r="Y41" s="101" t="e">
        <f ca="1">'Finance&amp;Tax'!Y261/Y24</f>
        <v>#DIV/0!</v>
      </c>
      <c r="Z41" s="101" t="e">
        <f ca="1">'Finance&amp;Tax'!Z261/Z24</f>
        <v>#DIV/0!</v>
      </c>
      <c r="AA41" s="101" t="e">
        <f ca="1">'Finance&amp;Tax'!AA261/AA24</f>
        <v>#DIV/0!</v>
      </c>
      <c r="AB41" s="101" t="e">
        <f ca="1">'Finance&amp;Tax'!AB261/AB24</f>
        <v>#DIV/0!</v>
      </c>
      <c r="AC41" s="101" t="e">
        <f ca="1">'Finance&amp;Tax'!AC261/AC24</f>
        <v>#DIV/0!</v>
      </c>
      <c r="AD41" s="101" t="e">
        <f ca="1">'Finance&amp;Tax'!AD261/AD24</f>
        <v>#DIV/0!</v>
      </c>
      <c r="AE41" s="101" t="e">
        <f ca="1">'Finance&amp;Tax'!AE261/AE24</f>
        <v>#DIV/0!</v>
      </c>
      <c r="AF41" s="101" t="e">
        <f ca="1">'Finance&amp;Tax'!AF261/AF24</f>
        <v>#DIV/0!</v>
      </c>
      <c r="AG41" s="101" t="e">
        <f ca="1">'Finance&amp;Tax'!AG261/AG24</f>
        <v>#DIV/0!</v>
      </c>
      <c r="AH41" s="101" t="e">
        <f ca="1">'Finance&amp;Tax'!AH261/AH24</f>
        <v>#DIV/0!</v>
      </c>
      <c r="AI41" s="101" t="e">
        <f ca="1">'Finance&amp;Tax'!AI261/AI24</f>
        <v>#DIV/0!</v>
      </c>
      <c r="AJ41" s="101" t="e">
        <f ca="1">'Finance&amp;Tax'!AJ261/AJ24</f>
        <v>#DIV/0!</v>
      </c>
      <c r="AK41" s="101" t="e">
        <f ca="1">'Finance&amp;Tax'!AK261/AK24</f>
        <v>#DIV/0!</v>
      </c>
      <c r="AL41" s="101" t="e">
        <f ca="1">'Finance&amp;Tax'!AL261/AL24</f>
        <v>#DIV/0!</v>
      </c>
      <c r="AM41" s="101" t="e">
        <f ca="1">'Finance&amp;Tax'!AM261/AM24</f>
        <v>#DIV/0!</v>
      </c>
      <c r="AN41" s="101" t="e">
        <f ca="1">'Finance&amp;Tax'!AN261/AN24</f>
        <v>#DIV/0!</v>
      </c>
      <c r="AO41" s="101" t="e">
        <f ca="1">'Finance&amp;Tax'!AO261/AO24</f>
        <v>#DIV/0!</v>
      </c>
      <c r="AP41" s="101" t="e">
        <f ca="1">'Finance&amp;Tax'!AP261/AP24</f>
        <v>#DIV/0!</v>
      </c>
      <c r="AQ41" s="101" t="e">
        <f ca="1">'Finance&amp;Tax'!AQ261/AQ24</f>
        <v>#DIV/0!</v>
      </c>
      <c r="AR41" s="101" t="e">
        <f ca="1">'Finance&amp;Tax'!AR261/AR24</f>
        <v>#DIV/0!</v>
      </c>
      <c r="AS41" s="101" t="e">
        <f ca="1">'Finance&amp;Tax'!AS261/AS24</f>
        <v>#DIV/0!</v>
      </c>
      <c r="AT41" s="101" t="e">
        <f ca="1">'Finance&amp;Tax'!AT261/AT24</f>
        <v>#DIV/0!</v>
      </c>
      <c r="AU41" s="101" t="e">
        <f ca="1">'Finance&amp;Tax'!AU261/AU24</f>
        <v>#DIV/0!</v>
      </c>
      <c r="AV41" s="101" t="e">
        <f ca="1">'Finance&amp;Tax'!AV261/AV24</f>
        <v>#DIV/0!</v>
      </c>
      <c r="AW41" s="101" t="e">
        <f ca="1">'Finance&amp;Tax'!AW261/AW24</f>
        <v>#DIV/0!</v>
      </c>
      <c r="AX41" s="101" t="e">
        <f ca="1">'Finance&amp;Tax'!AX261/AX24</f>
        <v>#DIV/0!</v>
      </c>
      <c r="AY41" s="101" t="e">
        <f ca="1">'Finance&amp;Tax'!AY261/AY24</f>
        <v>#DIV/0!</v>
      </c>
      <c r="AZ41" s="101" t="e">
        <f ca="1">'Finance&amp;Tax'!AZ261/AZ24</f>
        <v>#DIV/0!</v>
      </c>
      <c r="BA41" s="101" t="e">
        <f ca="1">'Finance&amp;Tax'!BA261/BA24</f>
        <v>#DIV/0!</v>
      </c>
      <c r="BB41" s="101" t="e">
        <f ca="1">'Finance&amp;Tax'!BB261/BB24</f>
        <v>#DIV/0!</v>
      </c>
      <c r="BC41" s="101" t="e">
        <f ca="1">'Finance&amp;Tax'!BC261/BC24</f>
        <v>#DIV/0!</v>
      </c>
      <c r="BD41" s="101" t="e">
        <f ca="1">'Finance&amp;Tax'!BD261/BD24</f>
        <v>#DIV/0!</v>
      </c>
      <c r="BE41" s="101" t="e">
        <f ca="1">'Finance&amp;Tax'!BE261/BE24</f>
        <v>#DIV/0!</v>
      </c>
      <c r="BF41" s="101" t="e">
        <f ca="1">'Finance&amp;Tax'!BF261/BF24</f>
        <v>#DIV/0!</v>
      </c>
      <c r="BG41" s="101" t="e">
        <f ca="1">'Finance&amp;Tax'!BG261/BG24</f>
        <v>#DIV/0!</v>
      </c>
      <c r="BH41" s="101" t="e">
        <f ca="1">'Finance&amp;Tax'!BH261/BH24</f>
        <v>#DIV/0!</v>
      </c>
    </row>
    <row r="42" spans="1:63" ht="16.149999999999999">
      <c r="C42" s="29"/>
      <c r="D42" s="29"/>
      <c r="E42" s="4" t="s">
        <v>263</v>
      </c>
      <c r="G42" s="4" t="s">
        <v>101</v>
      </c>
      <c r="H42" s="6" t="s">
        <v>356</v>
      </c>
      <c r="J42" s="193">
        <f t="shared" si="3"/>
        <v>0</v>
      </c>
      <c r="L42" s="101">
        <f>ModelInput!L189/Revenue!L24</f>
        <v>0</v>
      </c>
      <c r="M42" s="101">
        <f>ModelInput!M189/Revenue!M24</f>
        <v>0</v>
      </c>
      <c r="N42" s="101">
        <f>ModelInput!N189/Revenue!N24</f>
        <v>0</v>
      </c>
      <c r="O42" s="101">
        <f>ModelInput!O189/Revenue!O24</f>
        <v>0</v>
      </c>
      <c r="P42" s="101">
        <f>ModelInput!P189/Revenue!P24</f>
        <v>0</v>
      </c>
      <c r="Q42" s="101">
        <f>ModelInput!Q189/Revenue!Q24</f>
        <v>0</v>
      </c>
      <c r="R42" s="101">
        <f>ModelInput!R189/Revenue!R24</f>
        <v>0</v>
      </c>
      <c r="S42" s="101">
        <f>ModelInput!S189/Revenue!S24</f>
        <v>0</v>
      </c>
      <c r="T42" s="101">
        <f>ModelInput!T189/Revenue!T24</f>
        <v>0</v>
      </c>
      <c r="U42" s="101">
        <f>ModelInput!U189/Revenue!U24</f>
        <v>0</v>
      </c>
      <c r="V42" s="101">
        <f>ModelInput!V189/Revenue!V24</f>
        <v>0</v>
      </c>
      <c r="W42" s="101">
        <f>ModelInput!W189/Revenue!W24</f>
        <v>0</v>
      </c>
      <c r="X42" s="101">
        <f>ModelInput!X189/Revenue!X24</f>
        <v>0</v>
      </c>
      <c r="Y42" s="101">
        <f>ModelInput!Y189/Revenue!Y24</f>
        <v>0</v>
      </c>
      <c r="Z42" s="101">
        <f>ModelInput!Z189/Revenue!Z24</f>
        <v>0</v>
      </c>
      <c r="AA42" s="101">
        <f>ModelInput!AA189/Revenue!AA24</f>
        <v>0</v>
      </c>
      <c r="AB42" s="101">
        <f>ModelInput!AB189/Revenue!AB24</f>
        <v>0</v>
      </c>
      <c r="AC42" s="101">
        <f>ModelInput!AC189/Revenue!AC24</f>
        <v>0</v>
      </c>
      <c r="AD42" s="101">
        <f>ModelInput!AD189/Revenue!AD24</f>
        <v>0</v>
      </c>
      <c r="AE42" s="101">
        <f>ModelInput!AE189/Revenue!AE24</f>
        <v>0</v>
      </c>
      <c r="AF42" s="101">
        <f>ModelInput!AF189/Revenue!AF24</f>
        <v>0</v>
      </c>
      <c r="AG42" s="101">
        <f>ModelInput!AG189/Revenue!AG24</f>
        <v>0</v>
      </c>
      <c r="AH42" s="101">
        <f>ModelInput!AH189/Revenue!AH24</f>
        <v>0</v>
      </c>
      <c r="AI42" s="101">
        <f>ModelInput!AI189/Revenue!AI24</f>
        <v>0</v>
      </c>
      <c r="AJ42" s="101">
        <f>ModelInput!AJ189/Revenue!AJ24</f>
        <v>0</v>
      </c>
      <c r="AK42" s="101">
        <f>ModelInput!AK189/Revenue!AK24</f>
        <v>0</v>
      </c>
      <c r="AL42" s="101">
        <f>ModelInput!AL189/Revenue!AL24</f>
        <v>0</v>
      </c>
      <c r="AM42" s="101">
        <f>ModelInput!AM189/Revenue!AM24</f>
        <v>0</v>
      </c>
      <c r="AN42" s="101">
        <f>ModelInput!AN189/Revenue!AN24</f>
        <v>0</v>
      </c>
      <c r="AO42" s="101">
        <f>ModelInput!AO189/Revenue!AO24</f>
        <v>0</v>
      </c>
      <c r="AP42" s="101">
        <f>ModelInput!AP189/Revenue!AP24</f>
        <v>0</v>
      </c>
      <c r="AQ42" s="101">
        <f>ModelInput!AQ189/Revenue!AQ24</f>
        <v>0</v>
      </c>
      <c r="AR42" s="101">
        <f>ModelInput!AR189/Revenue!AR24</f>
        <v>0</v>
      </c>
      <c r="AS42" s="101">
        <f>ModelInput!AS189/Revenue!AS24</f>
        <v>0</v>
      </c>
      <c r="AT42" s="101">
        <f>ModelInput!AT189/Revenue!AT24</f>
        <v>0</v>
      </c>
      <c r="AU42" s="101">
        <f>ModelInput!AU189/Revenue!AU24</f>
        <v>0</v>
      </c>
      <c r="AV42" s="101">
        <f>ModelInput!AV189/Revenue!AV24</f>
        <v>0</v>
      </c>
      <c r="AW42" s="101">
        <f>ModelInput!AW189/Revenue!AW24</f>
        <v>0</v>
      </c>
      <c r="AX42" s="101">
        <f>ModelInput!AX189/Revenue!AX24</f>
        <v>0</v>
      </c>
      <c r="AY42" s="101">
        <f>ModelInput!AY189/Revenue!AY24</f>
        <v>0</v>
      </c>
      <c r="AZ42" s="101">
        <f>ModelInput!AZ189/Revenue!AZ24</f>
        <v>0</v>
      </c>
      <c r="BA42" s="101">
        <f>ModelInput!BA189/Revenue!BA24</f>
        <v>0</v>
      </c>
      <c r="BB42" s="101">
        <f>ModelInput!BB189/Revenue!BB24</f>
        <v>0</v>
      </c>
      <c r="BC42" s="101">
        <f>ModelInput!BC189/Revenue!BC24</f>
        <v>0</v>
      </c>
      <c r="BD42" s="101">
        <f>ModelInput!BD189/Revenue!BD24</f>
        <v>0</v>
      </c>
      <c r="BE42" s="101">
        <f>ModelInput!BE189/Revenue!BE24</f>
        <v>0</v>
      </c>
      <c r="BF42" s="101">
        <f>ModelInput!BF189/Revenue!BF24</f>
        <v>0</v>
      </c>
      <c r="BG42" s="101">
        <f>ModelInput!BG189/Revenue!BG24</f>
        <v>0</v>
      </c>
      <c r="BH42" s="101">
        <f>ModelInput!BH189/Revenue!BH24</f>
        <v>0</v>
      </c>
    </row>
    <row r="43" spans="1:63" ht="16.149999999999999">
      <c r="C43" s="29"/>
      <c r="D43" s="29"/>
      <c r="E43" s="89" t="s">
        <v>720</v>
      </c>
      <c r="G43" s="89" t="s">
        <v>101</v>
      </c>
      <c r="H43" s="6" t="s">
        <v>721</v>
      </c>
      <c r="J43" s="193" t="e">
        <f t="shared" ca="1" si="3"/>
        <v>#DIV/0!</v>
      </c>
      <c r="L43" s="161">
        <f ca="1">SUM(L40:L42)</f>
        <v>0</v>
      </c>
      <c r="M43" s="161">
        <f t="shared" ref="M43:BH43" ca="1" si="5">SUM(M40:M42)</f>
        <v>0</v>
      </c>
      <c r="N43" s="161">
        <f t="shared" ca="1" si="5"/>
        <v>0</v>
      </c>
      <c r="O43" s="161">
        <f t="shared" ca="1" si="5"/>
        <v>0</v>
      </c>
      <c r="P43" s="161">
        <f t="shared" ca="1" si="5"/>
        <v>0</v>
      </c>
      <c r="Q43" s="161" t="e">
        <f t="shared" ca="1" si="5"/>
        <v>#DIV/0!</v>
      </c>
      <c r="R43" s="161" t="e">
        <f t="shared" ca="1" si="5"/>
        <v>#DIV/0!</v>
      </c>
      <c r="S43" s="161" t="e">
        <f t="shared" ca="1" si="5"/>
        <v>#DIV/0!</v>
      </c>
      <c r="T43" s="161" t="e">
        <f t="shared" ca="1" si="5"/>
        <v>#DIV/0!</v>
      </c>
      <c r="U43" s="161" t="e">
        <f t="shared" ca="1" si="5"/>
        <v>#DIV/0!</v>
      </c>
      <c r="V43" s="161" t="e">
        <f t="shared" ca="1" si="5"/>
        <v>#DIV/0!</v>
      </c>
      <c r="W43" s="161" t="e">
        <f t="shared" ca="1" si="5"/>
        <v>#DIV/0!</v>
      </c>
      <c r="X43" s="161" t="e">
        <f t="shared" ca="1" si="5"/>
        <v>#DIV/0!</v>
      </c>
      <c r="Y43" s="161" t="e">
        <f t="shared" ca="1" si="5"/>
        <v>#DIV/0!</v>
      </c>
      <c r="Z43" s="161" t="e">
        <f t="shared" ca="1" si="5"/>
        <v>#DIV/0!</v>
      </c>
      <c r="AA43" s="161" t="e">
        <f t="shared" ca="1" si="5"/>
        <v>#DIV/0!</v>
      </c>
      <c r="AB43" s="161" t="e">
        <f t="shared" ca="1" si="5"/>
        <v>#DIV/0!</v>
      </c>
      <c r="AC43" s="161" t="e">
        <f t="shared" ca="1" si="5"/>
        <v>#DIV/0!</v>
      </c>
      <c r="AD43" s="161" t="e">
        <f t="shared" ca="1" si="5"/>
        <v>#DIV/0!</v>
      </c>
      <c r="AE43" s="161" t="e">
        <f t="shared" ca="1" si="5"/>
        <v>#DIV/0!</v>
      </c>
      <c r="AF43" s="161" t="e">
        <f t="shared" ca="1" si="5"/>
        <v>#DIV/0!</v>
      </c>
      <c r="AG43" s="161" t="e">
        <f t="shared" ca="1" si="5"/>
        <v>#DIV/0!</v>
      </c>
      <c r="AH43" s="161" t="e">
        <f t="shared" ca="1" si="5"/>
        <v>#DIV/0!</v>
      </c>
      <c r="AI43" s="161" t="e">
        <f t="shared" ca="1" si="5"/>
        <v>#DIV/0!</v>
      </c>
      <c r="AJ43" s="161" t="e">
        <f t="shared" ca="1" si="5"/>
        <v>#DIV/0!</v>
      </c>
      <c r="AK43" s="161" t="e">
        <f t="shared" ca="1" si="5"/>
        <v>#DIV/0!</v>
      </c>
      <c r="AL43" s="161" t="e">
        <f t="shared" ca="1" si="5"/>
        <v>#DIV/0!</v>
      </c>
      <c r="AM43" s="161" t="e">
        <f t="shared" ca="1" si="5"/>
        <v>#DIV/0!</v>
      </c>
      <c r="AN43" s="161" t="e">
        <f t="shared" ca="1" si="5"/>
        <v>#DIV/0!</v>
      </c>
      <c r="AO43" s="161" t="e">
        <f t="shared" ca="1" si="5"/>
        <v>#DIV/0!</v>
      </c>
      <c r="AP43" s="161" t="e">
        <f t="shared" ca="1" si="5"/>
        <v>#DIV/0!</v>
      </c>
      <c r="AQ43" s="161" t="e">
        <f t="shared" ca="1" si="5"/>
        <v>#DIV/0!</v>
      </c>
      <c r="AR43" s="161" t="e">
        <f t="shared" ca="1" si="5"/>
        <v>#DIV/0!</v>
      </c>
      <c r="AS43" s="161" t="e">
        <f t="shared" ca="1" si="5"/>
        <v>#DIV/0!</v>
      </c>
      <c r="AT43" s="161" t="e">
        <f t="shared" ca="1" si="5"/>
        <v>#DIV/0!</v>
      </c>
      <c r="AU43" s="161" t="e">
        <f t="shared" ca="1" si="5"/>
        <v>#DIV/0!</v>
      </c>
      <c r="AV43" s="161" t="e">
        <f t="shared" ca="1" si="5"/>
        <v>#DIV/0!</v>
      </c>
      <c r="AW43" s="161" t="e">
        <f t="shared" ca="1" si="5"/>
        <v>#DIV/0!</v>
      </c>
      <c r="AX43" s="161" t="e">
        <f t="shared" ca="1" si="5"/>
        <v>#DIV/0!</v>
      </c>
      <c r="AY43" s="161" t="e">
        <f t="shared" ca="1" si="5"/>
        <v>#DIV/0!</v>
      </c>
      <c r="AZ43" s="161" t="e">
        <f t="shared" ca="1" si="5"/>
        <v>#DIV/0!</v>
      </c>
      <c r="BA43" s="161" t="e">
        <f t="shared" ca="1" si="5"/>
        <v>#DIV/0!</v>
      </c>
      <c r="BB43" s="161" t="e">
        <f t="shared" ca="1" si="5"/>
        <v>#DIV/0!</v>
      </c>
      <c r="BC43" s="161" t="e">
        <f t="shared" ca="1" si="5"/>
        <v>#DIV/0!</v>
      </c>
      <c r="BD43" s="161" t="e">
        <f t="shared" ca="1" si="5"/>
        <v>#DIV/0!</v>
      </c>
      <c r="BE43" s="161" t="e">
        <f t="shared" ca="1" si="5"/>
        <v>#DIV/0!</v>
      </c>
      <c r="BF43" s="161" t="e">
        <f t="shared" ca="1" si="5"/>
        <v>#DIV/0!</v>
      </c>
      <c r="BG43" s="161" t="e">
        <f t="shared" ca="1" si="5"/>
        <v>#DIV/0!</v>
      </c>
      <c r="BH43" s="161" t="e">
        <f t="shared" ca="1" si="5"/>
        <v>#DIV/0!</v>
      </c>
    </row>
    <row r="44" spans="1:63" ht="15.4">
      <c r="C44" s="29"/>
      <c r="D44" s="29"/>
      <c r="E44" s="89"/>
      <c r="G44" s="89"/>
      <c r="J44" s="193"/>
      <c r="L44" s="283"/>
      <c r="M44" s="283"/>
      <c r="N44" s="283"/>
      <c r="O44" s="283"/>
      <c r="P44" s="283"/>
      <c r="Q44" s="283"/>
      <c r="R44" s="283"/>
      <c r="S44" s="283"/>
      <c r="T44" s="283"/>
      <c r="U44" s="283"/>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row>
    <row r="45" spans="1:63" ht="15.4">
      <c r="C45" s="29"/>
      <c r="D45" s="29"/>
      <c r="E45" s="89"/>
      <c r="G45" s="89"/>
      <c r="J45" s="193"/>
      <c r="L45" s="61" t="b">
        <f t="shared" ref="L45:AQ45" si="6">OR(AND(L9=0,L40=0),AND(L9&gt;0,L40&lt;&gt;0))</f>
        <v>1</v>
      </c>
      <c r="M45" s="61" t="b">
        <f t="shared" si="6"/>
        <v>1</v>
      </c>
      <c r="N45" s="61" t="b">
        <f t="shared" si="6"/>
        <v>1</v>
      </c>
      <c r="O45" s="61" t="b">
        <f t="shared" ca="1" si="6"/>
        <v>0</v>
      </c>
      <c r="P45" s="61" t="b">
        <f t="shared" ca="1" si="6"/>
        <v>0</v>
      </c>
      <c r="Q45" s="61" t="e">
        <f t="shared" ca="1" si="6"/>
        <v>#DIV/0!</v>
      </c>
      <c r="R45" s="61" t="e">
        <f t="shared" ca="1" si="6"/>
        <v>#DIV/0!</v>
      </c>
      <c r="S45" s="61" t="e">
        <f t="shared" ca="1" si="6"/>
        <v>#DIV/0!</v>
      </c>
      <c r="T45" s="61" t="e">
        <f t="shared" ca="1" si="6"/>
        <v>#DIV/0!</v>
      </c>
      <c r="U45" s="61" t="e">
        <f t="shared" ca="1" si="6"/>
        <v>#DIV/0!</v>
      </c>
      <c r="V45" s="61" t="e">
        <f t="shared" ca="1" si="6"/>
        <v>#DIV/0!</v>
      </c>
      <c r="W45" s="61" t="e">
        <f t="shared" ca="1" si="6"/>
        <v>#DIV/0!</v>
      </c>
      <c r="X45" s="61" t="e">
        <f t="shared" ca="1" si="6"/>
        <v>#DIV/0!</v>
      </c>
      <c r="Y45" s="61" t="e">
        <f t="shared" ca="1" si="6"/>
        <v>#DIV/0!</v>
      </c>
      <c r="Z45" s="61" t="e">
        <f t="shared" ca="1" si="6"/>
        <v>#DIV/0!</v>
      </c>
      <c r="AA45" s="61" t="e">
        <f t="shared" ca="1" si="6"/>
        <v>#DIV/0!</v>
      </c>
      <c r="AB45" s="61" t="e">
        <f t="shared" ca="1" si="6"/>
        <v>#DIV/0!</v>
      </c>
      <c r="AC45" s="61" t="e">
        <f t="shared" ca="1" si="6"/>
        <v>#DIV/0!</v>
      </c>
      <c r="AD45" s="61" t="e">
        <f t="shared" ca="1" si="6"/>
        <v>#DIV/0!</v>
      </c>
      <c r="AE45" s="61" t="e">
        <f t="shared" ca="1" si="6"/>
        <v>#DIV/0!</v>
      </c>
      <c r="AF45" s="61" t="e">
        <f t="shared" ca="1" si="6"/>
        <v>#DIV/0!</v>
      </c>
      <c r="AG45" s="61" t="e">
        <f t="shared" ca="1" si="6"/>
        <v>#DIV/0!</v>
      </c>
      <c r="AH45" s="61" t="e">
        <f t="shared" ca="1" si="6"/>
        <v>#DIV/0!</v>
      </c>
      <c r="AI45" s="61" t="e">
        <f t="shared" ca="1" si="6"/>
        <v>#DIV/0!</v>
      </c>
      <c r="AJ45" s="61" t="e">
        <f t="shared" ca="1" si="6"/>
        <v>#DIV/0!</v>
      </c>
      <c r="AK45" s="61" t="e">
        <f t="shared" ca="1" si="6"/>
        <v>#DIV/0!</v>
      </c>
      <c r="AL45" s="61" t="e">
        <f t="shared" ca="1" si="6"/>
        <v>#DIV/0!</v>
      </c>
      <c r="AM45" s="61" t="e">
        <f t="shared" ca="1" si="6"/>
        <v>#DIV/0!</v>
      </c>
      <c r="AN45" s="61" t="e">
        <f t="shared" ca="1" si="6"/>
        <v>#DIV/0!</v>
      </c>
      <c r="AO45" s="61" t="e">
        <f t="shared" ca="1" si="6"/>
        <v>#DIV/0!</v>
      </c>
      <c r="AP45" s="61" t="e">
        <f t="shared" ca="1" si="6"/>
        <v>#DIV/0!</v>
      </c>
      <c r="AQ45" s="61" t="b">
        <f t="shared" si="6"/>
        <v>1</v>
      </c>
      <c r="AR45" s="61" t="b">
        <f t="shared" ref="AR45:BH45" si="7">OR(AND(AR9=0,AR40=0),AND(AR9&gt;0,AR40&lt;&gt;0))</f>
        <v>1</v>
      </c>
      <c r="AS45" s="61" t="b">
        <f t="shared" si="7"/>
        <v>1</v>
      </c>
      <c r="AT45" s="61" t="b">
        <f t="shared" si="7"/>
        <v>1</v>
      </c>
      <c r="AU45" s="61" t="b">
        <f t="shared" si="7"/>
        <v>1</v>
      </c>
      <c r="AV45" s="61" t="b">
        <f t="shared" si="7"/>
        <v>1</v>
      </c>
      <c r="AW45" s="61" t="b">
        <f t="shared" si="7"/>
        <v>1</v>
      </c>
      <c r="AX45" s="61" t="b">
        <f t="shared" si="7"/>
        <v>1</v>
      </c>
      <c r="AY45" s="61" t="b">
        <f t="shared" si="7"/>
        <v>1</v>
      </c>
      <c r="AZ45" s="61" t="b">
        <f t="shared" si="7"/>
        <v>1</v>
      </c>
      <c r="BA45" s="61" t="b">
        <f t="shared" si="7"/>
        <v>1</v>
      </c>
      <c r="BB45" s="61" t="b">
        <f t="shared" si="7"/>
        <v>1</v>
      </c>
      <c r="BC45" s="61" t="b">
        <f t="shared" si="7"/>
        <v>1</v>
      </c>
      <c r="BD45" s="61" t="b">
        <f t="shared" si="7"/>
        <v>1</v>
      </c>
      <c r="BE45" s="61" t="b">
        <f t="shared" si="7"/>
        <v>1</v>
      </c>
      <c r="BF45" s="61" t="b">
        <f t="shared" si="7"/>
        <v>1</v>
      </c>
      <c r="BG45" s="61" t="b">
        <f t="shared" si="7"/>
        <v>1</v>
      </c>
      <c r="BH45" s="61" t="b">
        <f t="shared" si="7"/>
        <v>1</v>
      </c>
    </row>
    <row r="46" spans="1:63" ht="15.4">
      <c r="C46" s="29"/>
      <c r="D46" s="29"/>
    </row>
    <row r="47" spans="1:63" s="10" customFormat="1" ht="15.4">
      <c r="B47" s="30" t="s">
        <v>48</v>
      </c>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1"/>
      <c r="BJ47" s="31"/>
      <c r="BK47" s="31"/>
    </row>
    <row r="48" spans="1:63" ht="15.4"/>
  </sheetData>
  <conditionalFormatting sqref="H1">
    <cfRule type="containsText" dxfId="3" priority="1" operator="containsText" text="FALSE">
      <formula>NOT(ISERROR(SEARCH("FALSE",H1)))</formula>
    </cfRule>
  </conditionalFormatting>
  <conditionalFormatting sqref="L20:BH20">
    <cfRule type="containsText" dxfId="2" priority="3" operator="containsText" text="FALSE">
      <formula>NOT(ISERROR(SEARCH("FALSE",L20)))</formula>
    </cfRule>
  </conditionalFormatting>
  <conditionalFormatting sqref="L45:BH45">
    <cfRule type="containsText" dxfId="1" priority="2" operator="containsText" text="FALSE">
      <formula>NOT(ISERROR(SEARCH("FALSE",L45)))</formula>
    </cfRule>
  </conditionalFormatting>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8746D-42AA-4EF6-9C9E-A43CDD87632E}">
  <sheetPr codeName="Sheet13">
    <tabColor rgb="FFCCC0DA"/>
    <pageSetUpPr autoPageBreaks="0"/>
  </sheetPr>
  <dimension ref="A1:CY59"/>
  <sheetViews>
    <sheetView workbookViewId="0"/>
  </sheetViews>
  <sheetFormatPr defaultColWidth="0" defaultRowHeight="15" customHeight="1" zeroHeight="1"/>
  <cols>
    <col min="1" max="4" width="3.125" style="4" customWidth="1"/>
    <col min="5" max="5" width="43.5" style="4" customWidth="1"/>
    <col min="6" max="6" width="2.75" style="4" customWidth="1"/>
    <col min="7" max="7" width="15.75" style="4" customWidth="1"/>
    <col min="8" max="8" width="10.75" style="6" customWidth="1"/>
    <col min="9" max="9" width="2.75" style="6" customWidth="1"/>
    <col min="10" max="10" width="12.875" style="6" customWidth="1"/>
    <col min="11" max="61" width="9.25" style="4" customWidth="1"/>
    <col min="62" max="64" width="9.25" style="4" hidden="1" customWidth="1"/>
    <col min="65" max="16384" width="9.25" style="4" hidden="1"/>
  </cols>
  <sheetData>
    <row r="1" spans="1:63" s="1" customFormat="1" ht="15.4">
      <c r="A1" s="1" t="s">
        <v>41</v>
      </c>
      <c r="H1" s="2"/>
      <c r="I1" s="2"/>
      <c r="J1" s="2"/>
      <c r="K1" s="3">
        <f t="shared" ref="K1:BH1" si="0">DATE(K3-1,4,1)</f>
        <v>43922</v>
      </c>
      <c r="L1" s="3">
        <f t="shared" si="0"/>
        <v>44287</v>
      </c>
      <c r="M1" s="3">
        <f t="shared" si="0"/>
        <v>44652</v>
      </c>
      <c r="N1" s="3">
        <f t="shared" si="0"/>
        <v>45017</v>
      </c>
      <c r="O1" s="3">
        <f t="shared" si="0"/>
        <v>45383</v>
      </c>
      <c r="P1" s="3">
        <f t="shared" si="0"/>
        <v>45748</v>
      </c>
      <c r="Q1" s="3">
        <f t="shared" si="0"/>
        <v>46113</v>
      </c>
      <c r="R1" s="3">
        <f t="shared" si="0"/>
        <v>46478</v>
      </c>
      <c r="S1" s="3">
        <f t="shared" si="0"/>
        <v>46844</v>
      </c>
      <c r="T1" s="3">
        <f t="shared" si="0"/>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row>
    <row r="2" spans="1:63" s="1" customFormat="1" ht="15.4">
      <c r="H2" s="2"/>
      <c r="I2" s="2"/>
      <c r="J2" s="2"/>
      <c r="K2" s="3">
        <f t="shared" ref="K2:BH2" si="1">DATE(K3,3,31)</f>
        <v>44286</v>
      </c>
      <c r="L2" s="3">
        <f t="shared" si="1"/>
        <v>44651</v>
      </c>
      <c r="M2" s="3">
        <f t="shared" si="1"/>
        <v>45016</v>
      </c>
      <c r="N2" s="3">
        <f t="shared" si="1"/>
        <v>45382</v>
      </c>
      <c r="O2" s="3">
        <f t="shared" si="1"/>
        <v>45747</v>
      </c>
      <c r="P2" s="3">
        <f t="shared" si="1"/>
        <v>46112</v>
      </c>
      <c r="Q2" s="3">
        <f t="shared" si="1"/>
        <v>46477</v>
      </c>
      <c r="R2" s="3">
        <f t="shared" si="1"/>
        <v>46843</v>
      </c>
      <c r="S2" s="3">
        <f t="shared" si="1"/>
        <v>47208</v>
      </c>
      <c r="T2" s="3">
        <f t="shared" si="1"/>
        <v>47573</v>
      </c>
      <c r="U2" s="3">
        <f t="shared" si="1"/>
        <v>47938</v>
      </c>
      <c r="V2" s="3">
        <f t="shared" si="1"/>
        <v>48304</v>
      </c>
      <c r="W2" s="3">
        <f t="shared" si="1"/>
        <v>48669</v>
      </c>
      <c r="X2" s="3">
        <f t="shared" si="1"/>
        <v>49034</v>
      </c>
      <c r="Y2" s="3">
        <f t="shared" si="1"/>
        <v>49399</v>
      </c>
      <c r="Z2" s="3">
        <f t="shared" si="1"/>
        <v>49765</v>
      </c>
      <c r="AA2" s="3">
        <f t="shared" si="1"/>
        <v>50130</v>
      </c>
      <c r="AB2" s="3">
        <f t="shared" si="1"/>
        <v>50495</v>
      </c>
      <c r="AC2" s="3">
        <f t="shared" si="1"/>
        <v>50860</v>
      </c>
      <c r="AD2" s="3">
        <f t="shared" si="1"/>
        <v>51226</v>
      </c>
      <c r="AE2" s="3">
        <f t="shared" si="1"/>
        <v>51591</v>
      </c>
      <c r="AF2" s="3">
        <f t="shared" si="1"/>
        <v>51956</v>
      </c>
      <c r="AG2" s="3">
        <f t="shared" si="1"/>
        <v>52321</v>
      </c>
      <c r="AH2" s="3">
        <f t="shared" si="1"/>
        <v>52687</v>
      </c>
      <c r="AI2" s="3">
        <f t="shared" si="1"/>
        <v>53052</v>
      </c>
      <c r="AJ2" s="3">
        <f t="shared" si="1"/>
        <v>53417</v>
      </c>
      <c r="AK2" s="3">
        <f t="shared" si="1"/>
        <v>53782</v>
      </c>
      <c r="AL2" s="3">
        <f t="shared" si="1"/>
        <v>54148</v>
      </c>
      <c r="AM2" s="3">
        <f t="shared" si="1"/>
        <v>54513</v>
      </c>
      <c r="AN2" s="3">
        <f t="shared" si="1"/>
        <v>54878</v>
      </c>
      <c r="AO2" s="3">
        <f t="shared" si="1"/>
        <v>55243</v>
      </c>
      <c r="AP2" s="3">
        <f t="shared" si="1"/>
        <v>55609</v>
      </c>
      <c r="AQ2" s="3">
        <f t="shared" si="1"/>
        <v>55974</v>
      </c>
      <c r="AR2" s="3">
        <f t="shared" si="1"/>
        <v>56339</v>
      </c>
      <c r="AS2" s="3">
        <f t="shared" si="1"/>
        <v>56704</v>
      </c>
      <c r="AT2" s="3">
        <f t="shared" si="1"/>
        <v>57070</v>
      </c>
      <c r="AU2" s="3">
        <f t="shared" si="1"/>
        <v>57435</v>
      </c>
      <c r="AV2" s="3">
        <f t="shared" si="1"/>
        <v>57800</v>
      </c>
      <c r="AW2" s="3">
        <f t="shared" si="1"/>
        <v>58165</v>
      </c>
      <c r="AX2" s="3">
        <f t="shared" si="1"/>
        <v>58531</v>
      </c>
      <c r="AY2" s="3">
        <f t="shared" si="1"/>
        <v>58896</v>
      </c>
      <c r="AZ2" s="3">
        <f t="shared" si="1"/>
        <v>59261</v>
      </c>
      <c r="BA2" s="3">
        <f t="shared" si="1"/>
        <v>59626</v>
      </c>
      <c r="BB2" s="3">
        <f t="shared" si="1"/>
        <v>59992</v>
      </c>
      <c r="BC2" s="3">
        <f t="shared" si="1"/>
        <v>60357</v>
      </c>
      <c r="BD2" s="3">
        <f t="shared" si="1"/>
        <v>60722</v>
      </c>
      <c r="BE2" s="3">
        <f t="shared" si="1"/>
        <v>61087</v>
      </c>
      <c r="BF2" s="3">
        <f t="shared" si="1"/>
        <v>61453</v>
      </c>
      <c r="BG2" s="3">
        <f t="shared" si="1"/>
        <v>61818</v>
      </c>
      <c r="BH2" s="3">
        <f t="shared" si="1"/>
        <v>62183</v>
      </c>
    </row>
    <row r="3" spans="1:63" s="1" customFormat="1" ht="15.4">
      <c r="E3" s="1" t="s">
        <v>50</v>
      </c>
      <c r="G3" s="1" t="s">
        <v>120</v>
      </c>
      <c r="H3" s="1" t="s">
        <v>177</v>
      </c>
      <c r="J3" s="1" t="s">
        <v>314</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BI3" s="2"/>
    </row>
    <row r="4" spans="1:63" ht="15.4">
      <c r="H4" s="4"/>
      <c r="I4" s="4"/>
      <c r="J4" s="4"/>
      <c r="X4" s="5"/>
      <c r="Y4" s="5"/>
      <c r="Z4" s="5"/>
      <c r="AA4" s="5"/>
      <c r="AB4" s="5"/>
      <c r="AC4" s="5"/>
      <c r="AD4" s="5"/>
      <c r="BI4" s="6"/>
    </row>
    <row r="5" spans="1:63" ht="15.4">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63" ht="15.4">
      <c r="H6" s="4"/>
      <c r="I6" s="4"/>
      <c r="J6" s="4"/>
    </row>
    <row r="7" spans="1:63" ht="15.4">
      <c r="E7" s="4" t="s">
        <v>180</v>
      </c>
      <c r="G7" s="4" t="s">
        <v>181</v>
      </c>
      <c r="J7" s="4"/>
      <c r="K7" s="79"/>
      <c r="L7" s="79">
        <f>ModelInput!L7</f>
        <v>0</v>
      </c>
      <c r="M7" s="79">
        <f>ModelInput!M7</f>
        <v>0</v>
      </c>
      <c r="N7" s="79">
        <f>ModelInput!N7</f>
        <v>0</v>
      </c>
      <c r="O7" s="79">
        <f>ModelInput!O7</f>
        <v>1</v>
      </c>
      <c r="P7" s="79">
        <f>ModelInput!P7</f>
        <v>0</v>
      </c>
      <c r="Q7" s="79">
        <f>ModelInput!Q7</f>
        <v>0</v>
      </c>
      <c r="R7" s="79">
        <f>ModelInput!R7</f>
        <v>0</v>
      </c>
      <c r="S7" s="79">
        <f>ModelInput!S7</f>
        <v>0</v>
      </c>
      <c r="T7" s="79">
        <f>ModelInput!T7</f>
        <v>0</v>
      </c>
      <c r="U7" s="79">
        <f>ModelInput!U7</f>
        <v>0</v>
      </c>
      <c r="V7" s="79">
        <f>ModelInput!V7</f>
        <v>0</v>
      </c>
      <c r="W7" s="79">
        <f>ModelInput!W7</f>
        <v>0</v>
      </c>
      <c r="X7" s="79">
        <f>ModelInput!X7</f>
        <v>0</v>
      </c>
      <c r="Y7" s="79">
        <f>ModelInput!Y7</f>
        <v>0</v>
      </c>
      <c r="Z7" s="79">
        <f>ModelInput!Z7</f>
        <v>0</v>
      </c>
      <c r="AA7" s="79">
        <f>ModelInput!AA7</f>
        <v>0</v>
      </c>
      <c r="AB7" s="79">
        <f>ModelInput!AB7</f>
        <v>0</v>
      </c>
      <c r="AC7" s="79">
        <f>ModelInput!AC7</f>
        <v>0</v>
      </c>
      <c r="AD7" s="79">
        <f>ModelInput!AD7</f>
        <v>0</v>
      </c>
      <c r="AE7" s="79">
        <f>ModelInput!AE7</f>
        <v>0</v>
      </c>
      <c r="AF7" s="79">
        <f>ModelInput!AF7</f>
        <v>0</v>
      </c>
      <c r="AG7" s="79">
        <f>ModelInput!AG7</f>
        <v>0</v>
      </c>
      <c r="AH7" s="79">
        <f>ModelInput!AH7</f>
        <v>0</v>
      </c>
      <c r="AI7" s="79">
        <f>ModelInput!AI7</f>
        <v>0</v>
      </c>
      <c r="AJ7" s="79">
        <f>ModelInput!AJ7</f>
        <v>0</v>
      </c>
      <c r="AK7" s="79">
        <f>ModelInput!AK7</f>
        <v>0</v>
      </c>
      <c r="AL7" s="79">
        <f>ModelInput!AL7</f>
        <v>0</v>
      </c>
      <c r="AM7" s="79">
        <f>ModelInput!AM7</f>
        <v>0</v>
      </c>
      <c r="AN7" s="79">
        <f>ModelInput!AN7</f>
        <v>0</v>
      </c>
      <c r="AO7" s="79">
        <f>ModelInput!AO7</f>
        <v>0</v>
      </c>
      <c r="AP7" s="79">
        <f>ModelInput!AP7</f>
        <v>0</v>
      </c>
      <c r="AQ7" s="79">
        <f>ModelInput!AQ7</f>
        <v>0</v>
      </c>
      <c r="AR7" s="79">
        <f>ModelInput!AR7</f>
        <v>0</v>
      </c>
      <c r="AS7" s="79">
        <f>ModelInput!AS7</f>
        <v>0</v>
      </c>
      <c r="AT7" s="79">
        <f>ModelInput!AT7</f>
        <v>0</v>
      </c>
      <c r="AU7" s="79">
        <f>ModelInput!AU7</f>
        <v>0</v>
      </c>
      <c r="AV7" s="79">
        <f>ModelInput!AV7</f>
        <v>0</v>
      </c>
      <c r="AW7" s="79">
        <f>ModelInput!AW7</f>
        <v>0</v>
      </c>
      <c r="AX7" s="79">
        <f>ModelInput!AX7</f>
        <v>0</v>
      </c>
      <c r="AY7" s="79">
        <f>ModelInput!AY7</f>
        <v>0</v>
      </c>
      <c r="AZ7" s="79">
        <f>ModelInput!AZ7</f>
        <v>0</v>
      </c>
      <c r="BA7" s="79">
        <f>ModelInput!BA7</f>
        <v>0</v>
      </c>
      <c r="BB7" s="79">
        <f>ModelInput!BB7</f>
        <v>0</v>
      </c>
      <c r="BC7" s="79">
        <f>ModelInput!BC7</f>
        <v>0</v>
      </c>
      <c r="BD7" s="79">
        <f>ModelInput!BD7</f>
        <v>0</v>
      </c>
      <c r="BE7" s="79">
        <f>ModelInput!BE7</f>
        <v>0</v>
      </c>
      <c r="BF7" s="79">
        <f>ModelInput!BF7</f>
        <v>0</v>
      </c>
      <c r="BG7" s="79">
        <f>ModelInput!BG7</f>
        <v>0</v>
      </c>
      <c r="BH7" s="79">
        <f>ModelInput!BH7</f>
        <v>0</v>
      </c>
      <c r="BI7" s="6"/>
      <c r="BJ7" s="6"/>
      <c r="BK7" s="6"/>
    </row>
    <row r="8" spans="1:63" ht="15.4">
      <c r="E8" s="4" t="s">
        <v>182</v>
      </c>
      <c r="G8" s="4" t="s">
        <v>181</v>
      </c>
      <c r="J8" s="4"/>
      <c r="K8" s="79"/>
      <c r="L8" s="79">
        <f>ModelInput!L8</f>
        <v>0</v>
      </c>
      <c r="M8" s="79">
        <f>ModelInput!M8</f>
        <v>0</v>
      </c>
      <c r="N8" s="79">
        <f>ModelInput!N8</f>
        <v>0</v>
      </c>
      <c r="O8" s="79">
        <f>ModelInput!O8</f>
        <v>1</v>
      </c>
      <c r="P8" s="79">
        <f>ModelInput!P8</f>
        <v>0</v>
      </c>
      <c r="Q8" s="79">
        <f>ModelInput!Q8</f>
        <v>0</v>
      </c>
      <c r="R8" s="79">
        <f>ModelInput!R8</f>
        <v>0</v>
      </c>
      <c r="S8" s="79">
        <f>ModelInput!S8</f>
        <v>0</v>
      </c>
      <c r="T8" s="79">
        <f>ModelInput!T8</f>
        <v>0</v>
      </c>
      <c r="U8" s="79">
        <f>ModelInput!U8</f>
        <v>0</v>
      </c>
      <c r="V8" s="79">
        <f>ModelInput!V8</f>
        <v>0</v>
      </c>
      <c r="W8" s="79">
        <f>ModelInput!W8</f>
        <v>0</v>
      </c>
      <c r="X8" s="79">
        <f>ModelInput!X8</f>
        <v>0</v>
      </c>
      <c r="Y8" s="79">
        <f>ModelInput!Y8</f>
        <v>0</v>
      </c>
      <c r="Z8" s="79">
        <f>ModelInput!Z8</f>
        <v>0</v>
      </c>
      <c r="AA8" s="79">
        <f>ModelInput!AA8</f>
        <v>0</v>
      </c>
      <c r="AB8" s="79">
        <f>ModelInput!AB8</f>
        <v>0</v>
      </c>
      <c r="AC8" s="79">
        <f>ModelInput!AC8</f>
        <v>0</v>
      </c>
      <c r="AD8" s="79">
        <f>ModelInput!AD8</f>
        <v>0</v>
      </c>
      <c r="AE8" s="79">
        <f>ModelInput!AE8</f>
        <v>0</v>
      </c>
      <c r="AF8" s="79">
        <f>ModelInput!AF8</f>
        <v>0</v>
      </c>
      <c r="AG8" s="79">
        <f>ModelInput!AG8</f>
        <v>0</v>
      </c>
      <c r="AH8" s="79">
        <f>ModelInput!AH8</f>
        <v>0</v>
      </c>
      <c r="AI8" s="79">
        <f>ModelInput!AI8</f>
        <v>0</v>
      </c>
      <c r="AJ8" s="79">
        <f>ModelInput!AJ8</f>
        <v>0</v>
      </c>
      <c r="AK8" s="79">
        <f>ModelInput!AK8</f>
        <v>0</v>
      </c>
      <c r="AL8" s="79">
        <f>ModelInput!AL8</f>
        <v>0</v>
      </c>
      <c r="AM8" s="79">
        <f>ModelInput!AM8</f>
        <v>0</v>
      </c>
      <c r="AN8" s="79">
        <f>ModelInput!AN8</f>
        <v>0</v>
      </c>
      <c r="AO8" s="79">
        <f>ModelInput!AO8</f>
        <v>0</v>
      </c>
      <c r="AP8" s="79">
        <f>ModelInput!AP8</f>
        <v>0</v>
      </c>
      <c r="AQ8" s="79">
        <f>ModelInput!AQ8</f>
        <v>0</v>
      </c>
      <c r="AR8" s="79">
        <f>ModelInput!AR8</f>
        <v>0</v>
      </c>
      <c r="AS8" s="79">
        <f>ModelInput!AS8</f>
        <v>0</v>
      </c>
      <c r="AT8" s="79">
        <f>ModelInput!AT8</f>
        <v>0</v>
      </c>
      <c r="AU8" s="79">
        <f>ModelInput!AU8</f>
        <v>0</v>
      </c>
      <c r="AV8" s="79">
        <f>ModelInput!AV8</f>
        <v>0</v>
      </c>
      <c r="AW8" s="79">
        <f>ModelInput!AW8</f>
        <v>0</v>
      </c>
      <c r="AX8" s="79">
        <f>ModelInput!AX8</f>
        <v>0</v>
      </c>
      <c r="AY8" s="79">
        <f>ModelInput!AY8</f>
        <v>0</v>
      </c>
      <c r="AZ8" s="79">
        <f>ModelInput!AZ8</f>
        <v>0</v>
      </c>
      <c r="BA8" s="79">
        <f>ModelInput!BA8</f>
        <v>0</v>
      </c>
      <c r="BB8" s="79">
        <f>ModelInput!BB8</f>
        <v>0</v>
      </c>
      <c r="BC8" s="79">
        <f>ModelInput!BC8</f>
        <v>0</v>
      </c>
      <c r="BD8" s="79">
        <f>ModelInput!BD8</f>
        <v>0</v>
      </c>
      <c r="BE8" s="79">
        <f>ModelInput!BE8</f>
        <v>0</v>
      </c>
      <c r="BF8" s="79">
        <f>ModelInput!BF8</f>
        <v>0</v>
      </c>
      <c r="BG8" s="79">
        <f>ModelInput!BG8</f>
        <v>0</v>
      </c>
      <c r="BH8" s="79">
        <f>ModelInput!BH8</f>
        <v>0</v>
      </c>
      <c r="BI8" s="6"/>
      <c r="BJ8" s="6"/>
      <c r="BK8" s="6"/>
    </row>
    <row r="9" spans="1:63" ht="15.4">
      <c r="E9" s="4" t="s">
        <v>183</v>
      </c>
      <c r="G9" s="4" t="s">
        <v>181</v>
      </c>
      <c r="J9" s="4"/>
      <c r="K9" s="80"/>
      <c r="L9" s="80">
        <f>ModelInput!L9</f>
        <v>0</v>
      </c>
      <c r="M9" s="80">
        <f>ModelInput!M9</f>
        <v>0</v>
      </c>
      <c r="N9" s="80">
        <f>ModelInput!N9</f>
        <v>0</v>
      </c>
      <c r="O9" s="80">
        <f>ModelInput!O9</f>
        <v>1</v>
      </c>
      <c r="P9" s="80">
        <f>ModelInput!P9</f>
        <v>1</v>
      </c>
      <c r="Q9" s="80">
        <f>ModelInput!Q9</f>
        <v>1</v>
      </c>
      <c r="R9" s="80">
        <f>ModelInput!R9</f>
        <v>1</v>
      </c>
      <c r="S9" s="80">
        <f>ModelInput!S9</f>
        <v>1</v>
      </c>
      <c r="T9" s="80">
        <f>ModelInput!T9</f>
        <v>1</v>
      </c>
      <c r="U9" s="80">
        <f>ModelInput!U9</f>
        <v>1</v>
      </c>
      <c r="V9" s="80">
        <f>ModelInput!V9</f>
        <v>1</v>
      </c>
      <c r="W9" s="80">
        <f>ModelInput!W9</f>
        <v>1</v>
      </c>
      <c r="X9" s="80">
        <f>ModelInput!X9</f>
        <v>1</v>
      </c>
      <c r="Y9" s="80">
        <f>ModelInput!Y9</f>
        <v>1</v>
      </c>
      <c r="Z9" s="80">
        <f>ModelInput!Z9</f>
        <v>1</v>
      </c>
      <c r="AA9" s="80">
        <f>ModelInput!AA9</f>
        <v>1</v>
      </c>
      <c r="AB9" s="80">
        <f>ModelInput!AB9</f>
        <v>1</v>
      </c>
      <c r="AC9" s="80">
        <f>ModelInput!AC9</f>
        <v>1</v>
      </c>
      <c r="AD9" s="80">
        <f>ModelInput!AD9</f>
        <v>1</v>
      </c>
      <c r="AE9" s="80">
        <f>ModelInput!AE9</f>
        <v>1</v>
      </c>
      <c r="AF9" s="80">
        <f>ModelInput!AF9</f>
        <v>1</v>
      </c>
      <c r="AG9" s="80">
        <f>ModelInput!AG9</f>
        <v>1</v>
      </c>
      <c r="AH9" s="80">
        <f>ModelInput!AH9</f>
        <v>1</v>
      </c>
      <c r="AI9" s="80">
        <f>ModelInput!AI9</f>
        <v>1</v>
      </c>
      <c r="AJ9" s="80">
        <f>ModelInput!AJ9</f>
        <v>1</v>
      </c>
      <c r="AK9" s="80">
        <f>ModelInput!AK9</f>
        <v>1</v>
      </c>
      <c r="AL9" s="80">
        <f>ModelInput!AL9</f>
        <v>1</v>
      </c>
      <c r="AM9" s="80">
        <f>ModelInput!AM9</f>
        <v>1</v>
      </c>
      <c r="AN9" s="80">
        <f>ModelInput!AN9</f>
        <v>1</v>
      </c>
      <c r="AO9" s="80">
        <f>ModelInput!AO9</f>
        <v>0</v>
      </c>
      <c r="AP9" s="80">
        <f>ModelInput!AP9</f>
        <v>0</v>
      </c>
      <c r="AQ9" s="80">
        <f>ModelInput!AQ9</f>
        <v>0</v>
      </c>
      <c r="AR9" s="80">
        <f>ModelInput!AR9</f>
        <v>0</v>
      </c>
      <c r="AS9" s="80">
        <f>ModelInput!AS9</f>
        <v>0</v>
      </c>
      <c r="AT9" s="80">
        <f>ModelInput!AT9</f>
        <v>0</v>
      </c>
      <c r="AU9" s="80">
        <f>ModelInput!AU9</f>
        <v>0</v>
      </c>
      <c r="AV9" s="80">
        <f>ModelInput!AV9</f>
        <v>0</v>
      </c>
      <c r="AW9" s="80">
        <f>ModelInput!AW9</f>
        <v>0</v>
      </c>
      <c r="AX9" s="80">
        <f>ModelInput!AX9</f>
        <v>0</v>
      </c>
      <c r="AY9" s="80">
        <f>ModelInput!AY9</f>
        <v>0</v>
      </c>
      <c r="AZ9" s="80">
        <f>ModelInput!AZ9</f>
        <v>0</v>
      </c>
      <c r="BA9" s="80">
        <f>ModelInput!BA9</f>
        <v>0</v>
      </c>
      <c r="BB9" s="80">
        <f>ModelInput!BB9</f>
        <v>0</v>
      </c>
      <c r="BC9" s="80">
        <f>ModelInput!BC9</f>
        <v>0</v>
      </c>
      <c r="BD9" s="80">
        <f>ModelInput!BD9</f>
        <v>0</v>
      </c>
      <c r="BE9" s="80">
        <f>ModelInput!BE9</f>
        <v>0</v>
      </c>
      <c r="BF9" s="80">
        <f>ModelInput!BF9</f>
        <v>0</v>
      </c>
      <c r="BG9" s="80">
        <f>ModelInput!BG9</f>
        <v>0</v>
      </c>
      <c r="BH9" s="80">
        <f>ModelInput!BH9</f>
        <v>0</v>
      </c>
      <c r="BI9" s="6"/>
      <c r="BJ9" s="6"/>
      <c r="BK9" s="6"/>
    </row>
    <row r="10" spans="1:63" ht="15.4">
      <c r="E10" s="4" t="s">
        <v>187</v>
      </c>
      <c r="G10" s="4" t="s">
        <v>181</v>
      </c>
      <c r="J10" s="4"/>
      <c r="K10" s="80"/>
      <c r="L10" s="80">
        <f>ModelInput!L12</f>
        <v>0</v>
      </c>
      <c r="M10" s="80">
        <f>ModelInput!M12</f>
        <v>0</v>
      </c>
      <c r="N10" s="80">
        <f>ModelInput!N12</f>
        <v>0</v>
      </c>
      <c r="O10" s="80">
        <f>ModelInput!O12</f>
        <v>1</v>
      </c>
      <c r="P10" s="80">
        <f>ModelInput!P12</f>
        <v>0</v>
      </c>
      <c r="Q10" s="80">
        <f>ModelInput!Q12</f>
        <v>0</v>
      </c>
      <c r="R10" s="80">
        <f>ModelInput!R12</f>
        <v>0</v>
      </c>
      <c r="S10" s="80">
        <f>ModelInput!S12</f>
        <v>0</v>
      </c>
      <c r="T10" s="80">
        <f>ModelInput!T12</f>
        <v>0</v>
      </c>
      <c r="U10" s="80">
        <f>ModelInput!U12</f>
        <v>0</v>
      </c>
      <c r="V10" s="80">
        <f>ModelInput!V12</f>
        <v>0</v>
      </c>
      <c r="W10" s="80">
        <f>ModelInput!W12</f>
        <v>0</v>
      </c>
      <c r="X10" s="80">
        <f>ModelInput!X12</f>
        <v>0</v>
      </c>
      <c r="Y10" s="80">
        <f>ModelInput!Y12</f>
        <v>0</v>
      </c>
      <c r="Z10" s="80">
        <f>ModelInput!Z12</f>
        <v>0</v>
      </c>
      <c r="AA10" s="80">
        <f>ModelInput!AA12</f>
        <v>0</v>
      </c>
      <c r="AB10" s="80">
        <f>ModelInput!AB12</f>
        <v>0</v>
      </c>
      <c r="AC10" s="80">
        <f>ModelInput!AC12</f>
        <v>0</v>
      </c>
      <c r="AD10" s="80">
        <f>ModelInput!AD12</f>
        <v>0</v>
      </c>
      <c r="AE10" s="80">
        <f>ModelInput!AE12</f>
        <v>0</v>
      </c>
      <c r="AF10" s="80">
        <f>ModelInput!AF12</f>
        <v>0</v>
      </c>
      <c r="AG10" s="80">
        <f>ModelInput!AG12</f>
        <v>0</v>
      </c>
      <c r="AH10" s="80">
        <f>ModelInput!AH12</f>
        <v>0</v>
      </c>
      <c r="AI10" s="80">
        <f>ModelInput!AI12</f>
        <v>0</v>
      </c>
      <c r="AJ10" s="80">
        <f>ModelInput!AJ12</f>
        <v>0</v>
      </c>
      <c r="AK10" s="80">
        <f>ModelInput!AK12</f>
        <v>0</v>
      </c>
      <c r="AL10" s="80">
        <f>ModelInput!AL12</f>
        <v>0</v>
      </c>
      <c r="AM10" s="80">
        <f>ModelInput!AM12</f>
        <v>0</v>
      </c>
      <c r="AN10" s="80">
        <f>ModelInput!AN12</f>
        <v>0</v>
      </c>
      <c r="AO10" s="80">
        <f>ModelInput!AO12</f>
        <v>0</v>
      </c>
      <c r="AP10" s="80">
        <f>ModelInput!AP12</f>
        <v>0</v>
      </c>
      <c r="AQ10" s="80">
        <f>ModelInput!AQ12</f>
        <v>0</v>
      </c>
      <c r="AR10" s="80">
        <f>ModelInput!AR12</f>
        <v>0</v>
      </c>
      <c r="AS10" s="80">
        <f>ModelInput!AS12</f>
        <v>0</v>
      </c>
      <c r="AT10" s="80">
        <f>ModelInput!AT12</f>
        <v>0</v>
      </c>
      <c r="AU10" s="80">
        <f>ModelInput!AU12</f>
        <v>0</v>
      </c>
      <c r="AV10" s="80">
        <f>ModelInput!AV12</f>
        <v>0</v>
      </c>
      <c r="AW10" s="80">
        <f>ModelInput!AW12</f>
        <v>0</v>
      </c>
      <c r="AX10" s="80">
        <f>ModelInput!AX12</f>
        <v>0</v>
      </c>
      <c r="AY10" s="80">
        <f>ModelInput!AY12</f>
        <v>0</v>
      </c>
      <c r="AZ10" s="80">
        <f>ModelInput!AZ12</f>
        <v>0</v>
      </c>
      <c r="BA10" s="80">
        <f>ModelInput!BA12</f>
        <v>0</v>
      </c>
      <c r="BB10" s="80">
        <f>ModelInput!BB12</f>
        <v>0</v>
      </c>
      <c r="BC10" s="80">
        <f>ModelInput!BC12</f>
        <v>0</v>
      </c>
      <c r="BD10" s="80">
        <f>ModelInput!BD12</f>
        <v>0</v>
      </c>
      <c r="BE10" s="80">
        <f>ModelInput!BE12</f>
        <v>0</v>
      </c>
      <c r="BF10" s="80">
        <f>ModelInput!BF12</f>
        <v>0</v>
      </c>
      <c r="BG10" s="80">
        <f>ModelInput!BG12</f>
        <v>0</v>
      </c>
      <c r="BH10" s="80">
        <f>ModelInput!BH12</f>
        <v>0</v>
      </c>
      <c r="BI10" s="6"/>
      <c r="BJ10" s="6"/>
      <c r="BK10" s="6"/>
    </row>
    <row r="11" spans="1:63" ht="15.4">
      <c r="E11" s="4" t="s">
        <v>202</v>
      </c>
      <c r="G11" s="4" t="s">
        <v>91</v>
      </c>
      <c r="J11" s="4"/>
      <c r="K11" s="81"/>
      <c r="L11" s="81">
        <f>ModelInput!L19</f>
        <v>0</v>
      </c>
      <c r="M11" s="81">
        <f>ModelInput!M19</f>
        <v>0</v>
      </c>
      <c r="N11" s="81">
        <f>ModelInput!N19</f>
        <v>0</v>
      </c>
      <c r="O11" s="81">
        <f>ModelInput!O19</f>
        <v>0</v>
      </c>
      <c r="P11" s="81">
        <f>ModelInput!P19</f>
        <v>0</v>
      </c>
      <c r="Q11" s="81">
        <f>ModelInput!Q19</f>
        <v>0</v>
      </c>
      <c r="R11" s="81">
        <f>ModelInput!R19</f>
        <v>0</v>
      </c>
      <c r="S11" s="81">
        <f>ModelInput!S19</f>
        <v>0</v>
      </c>
      <c r="T11" s="81">
        <f>ModelInput!T19</f>
        <v>0</v>
      </c>
      <c r="U11" s="81">
        <f>ModelInput!U19</f>
        <v>0</v>
      </c>
      <c r="V11" s="81">
        <f>ModelInput!V19</f>
        <v>0</v>
      </c>
      <c r="W11" s="81">
        <f>ModelInput!W19</f>
        <v>0</v>
      </c>
      <c r="X11" s="81">
        <f>ModelInput!X19</f>
        <v>0</v>
      </c>
      <c r="Y11" s="81">
        <f>ModelInput!Y19</f>
        <v>0</v>
      </c>
      <c r="Z11" s="81">
        <f>ModelInput!Z19</f>
        <v>0</v>
      </c>
      <c r="AA11" s="81">
        <f>ModelInput!AA19</f>
        <v>0</v>
      </c>
      <c r="AB11" s="81">
        <f>ModelInput!AB19</f>
        <v>0</v>
      </c>
      <c r="AC11" s="81">
        <f>ModelInput!AC19</f>
        <v>0</v>
      </c>
      <c r="AD11" s="81">
        <f>ModelInput!AD19</f>
        <v>0</v>
      </c>
      <c r="AE11" s="81">
        <f>ModelInput!AE19</f>
        <v>0</v>
      </c>
      <c r="AF11" s="81">
        <f>ModelInput!AF19</f>
        <v>0</v>
      </c>
      <c r="AG11" s="81">
        <f>ModelInput!AG19</f>
        <v>0</v>
      </c>
      <c r="AH11" s="81">
        <f>ModelInput!AH19</f>
        <v>0</v>
      </c>
      <c r="AI11" s="81">
        <f>ModelInput!AI19</f>
        <v>0</v>
      </c>
      <c r="AJ11" s="81">
        <f>ModelInput!AJ19</f>
        <v>0</v>
      </c>
      <c r="AK11" s="81">
        <f>ModelInput!AK19</f>
        <v>0</v>
      </c>
      <c r="AL11" s="81">
        <f>ModelInput!AL19</f>
        <v>0</v>
      </c>
      <c r="AM11" s="81">
        <f>ModelInput!AM19</f>
        <v>0</v>
      </c>
      <c r="AN11" s="81">
        <f>ModelInput!AN19</f>
        <v>0</v>
      </c>
      <c r="AO11" s="81">
        <f>ModelInput!AO19</f>
        <v>0</v>
      </c>
      <c r="AP11" s="81">
        <f>ModelInput!AP19</f>
        <v>0</v>
      </c>
      <c r="AQ11" s="81">
        <f>ModelInput!AQ19</f>
        <v>0</v>
      </c>
      <c r="AR11" s="81">
        <f>ModelInput!AR19</f>
        <v>0</v>
      </c>
      <c r="AS11" s="81">
        <f>ModelInput!AS19</f>
        <v>0</v>
      </c>
      <c r="AT11" s="81">
        <f>ModelInput!AT19</f>
        <v>0</v>
      </c>
      <c r="AU11" s="81">
        <f>ModelInput!AU19</f>
        <v>0</v>
      </c>
      <c r="AV11" s="81">
        <f>ModelInput!AV19</f>
        <v>0</v>
      </c>
      <c r="AW11" s="81">
        <f>ModelInput!AW19</f>
        <v>0</v>
      </c>
      <c r="AX11" s="81">
        <f>ModelInput!AX19</f>
        <v>0</v>
      </c>
      <c r="AY11" s="81">
        <f>ModelInput!AY19</f>
        <v>0</v>
      </c>
      <c r="AZ11" s="81">
        <f>ModelInput!AZ19</f>
        <v>0</v>
      </c>
      <c r="BA11" s="81">
        <f>ModelInput!BA19</f>
        <v>0</v>
      </c>
      <c r="BB11" s="81">
        <f>ModelInput!BB19</f>
        <v>0</v>
      </c>
      <c r="BC11" s="81">
        <f>ModelInput!BC19</f>
        <v>0</v>
      </c>
      <c r="BD11" s="81">
        <f>ModelInput!BD19</f>
        <v>0</v>
      </c>
      <c r="BE11" s="81">
        <f>ModelInput!BE19</f>
        <v>0</v>
      </c>
      <c r="BF11" s="81">
        <f>ModelInput!BF19</f>
        <v>0</v>
      </c>
      <c r="BG11" s="81">
        <f>ModelInput!BG19</f>
        <v>0</v>
      </c>
      <c r="BH11" s="81">
        <f>ModelInput!BH19</f>
        <v>0</v>
      </c>
      <c r="BI11" s="6"/>
      <c r="BJ11" s="6"/>
      <c r="BK11" s="6"/>
    </row>
    <row r="12" spans="1:63" ht="15.4">
      <c r="E12" s="4" t="s">
        <v>203</v>
      </c>
      <c r="G12" s="4" t="s">
        <v>91</v>
      </c>
      <c r="J12" s="4"/>
      <c r="K12" s="81"/>
      <c r="L12" s="81">
        <f>ModelInput!L20</f>
        <v>0</v>
      </c>
      <c r="M12" s="81">
        <f>ModelInput!M20</f>
        <v>0</v>
      </c>
      <c r="N12" s="81">
        <f>ModelInput!N20</f>
        <v>0</v>
      </c>
      <c r="O12" s="81">
        <f>ModelInput!O20</f>
        <v>0</v>
      </c>
      <c r="P12" s="81">
        <f>ModelInput!P20</f>
        <v>0</v>
      </c>
      <c r="Q12" s="81">
        <f>ModelInput!Q20</f>
        <v>0</v>
      </c>
      <c r="R12" s="81">
        <f>ModelInput!R20</f>
        <v>0</v>
      </c>
      <c r="S12" s="81">
        <f>ModelInput!S20</f>
        <v>0</v>
      </c>
      <c r="T12" s="81">
        <f>ModelInput!T20</f>
        <v>0</v>
      </c>
      <c r="U12" s="81">
        <f>ModelInput!U20</f>
        <v>0</v>
      </c>
      <c r="V12" s="81">
        <f>ModelInput!V20</f>
        <v>0</v>
      </c>
      <c r="W12" s="81">
        <f>ModelInput!W20</f>
        <v>0</v>
      </c>
      <c r="X12" s="81">
        <f>ModelInput!X20</f>
        <v>0</v>
      </c>
      <c r="Y12" s="81">
        <f>ModelInput!Y20</f>
        <v>0</v>
      </c>
      <c r="Z12" s="81">
        <f>ModelInput!Z20</f>
        <v>0</v>
      </c>
      <c r="AA12" s="81">
        <f>ModelInput!AA20</f>
        <v>0</v>
      </c>
      <c r="AB12" s="81">
        <f>ModelInput!AB20</f>
        <v>0</v>
      </c>
      <c r="AC12" s="81">
        <f>ModelInput!AC20</f>
        <v>0</v>
      </c>
      <c r="AD12" s="81">
        <f>ModelInput!AD20</f>
        <v>0</v>
      </c>
      <c r="AE12" s="81">
        <f>ModelInput!AE20</f>
        <v>0</v>
      </c>
      <c r="AF12" s="81">
        <f>ModelInput!AF20</f>
        <v>0</v>
      </c>
      <c r="AG12" s="81">
        <f>ModelInput!AG20</f>
        <v>0</v>
      </c>
      <c r="AH12" s="81">
        <f>ModelInput!AH20</f>
        <v>0</v>
      </c>
      <c r="AI12" s="81">
        <f>ModelInput!AI20</f>
        <v>0</v>
      </c>
      <c r="AJ12" s="81">
        <f>ModelInput!AJ20</f>
        <v>0</v>
      </c>
      <c r="AK12" s="81">
        <f>ModelInput!AK20</f>
        <v>0</v>
      </c>
      <c r="AL12" s="81">
        <f>ModelInput!AL20</f>
        <v>0</v>
      </c>
      <c r="AM12" s="81">
        <f>ModelInput!AM20</f>
        <v>0</v>
      </c>
      <c r="AN12" s="81">
        <f>ModelInput!AN20</f>
        <v>0</v>
      </c>
      <c r="AO12" s="81">
        <f>ModelInput!AO20</f>
        <v>0</v>
      </c>
      <c r="AP12" s="81">
        <f>ModelInput!AP20</f>
        <v>0</v>
      </c>
      <c r="AQ12" s="81">
        <f>ModelInput!AQ20</f>
        <v>0</v>
      </c>
      <c r="AR12" s="81">
        <f>ModelInput!AR20</f>
        <v>0</v>
      </c>
      <c r="AS12" s="81">
        <f>ModelInput!AS20</f>
        <v>0</v>
      </c>
      <c r="AT12" s="81">
        <f>ModelInput!AT20</f>
        <v>0</v>
      </c>
      <c r="AU12" s="81">
        <f>ModelInput!AU20</f>
        <v>0</v>
      </c>
      <c r="AV12" s="81">
        <f>ModelInput!AV20</f>
        <v>0</v>
      </c>
      <c r="AW12" s="81">
        <f>ModelInput!AW20</f>
        <v>0</v>
      </c>
      <c r="AX12" s="81">
        <f>ModelInput!AX20</f>
        <v>0</v>
      </c>
      <c r="AY12" s="81">
        <f>ModelInput!AY20</f>
        <v>0</v>
      </c>
      <c r="AZ12" s="81">
        <f>ModelInput!AZ20</f>
        <v>0</v>
      </c>
      <c r="BA12" s="81">
        <f>ModelInput!BA20</f>
        <v>0</v>
      </c>
      <c r="BB12" s="81">
        <f>ModelInput!BB20</f>
        <v>0</v>
      </c>
      <c r="BC12" s="81">
        <f>ModelInput!BC20</f>
        <v>0</v>
      </c>
      <c r="BD12" s="81">
        <f>ModelInput!BD20</f>
        <v>0</v>
      </c>
      <c r="BE12" s="81">
        <f>ModelInput!BE20</f>
        <v>0</v>
      </c>
      <c r="BF12" s="81">
        <f>ModelInput!BF20</f>
        <v>0</v>
      </c>
      <c r="BG12" s="81">
        <f>ModelInput!BG20</f>
        <v>0</v>
      </c>
      <c r="BH12" s="81">
        <f>ModelInput!BH20</f>
        <v>0</v>
      </c>
      <c r="BI12" s="6"/>
      <c r="BJ12" s="6"/>
      <c r="BK12" s="6"/>
    </row>
    <row r="13" spans="1:63" ht="15.4">
      <c r="E13" s="4" t="s">
        <v>204</v>
      </c>
      <c r="G13" s="4" t="s">
        <v>91</v>
      </c>
      <c r="J13" s="4"/>
      <c r="K13" s="82"/>
      <c r="L13" s="82">
        <f>ModelInput!L24</f>
        <v>0</v>
      </c>
      <c r="M13" s="82">
        <f>ModelInput!M24</f>
        <v>0</v>
      </c>
      <c r="N13" s="82">
        <f>ModelInput!N24</f>
        <v>0</v>
      </c>
      <c r="O13" s="82">
        <f>ModelInput!O24</f>
        <v>0.38356164383561642</v>
      </c>
      <c r="P13" s="82">
        <f>ModelInput!P24</f>
        <v>1</v>
      </c>
      <c r="Q13" s="82">
        <f>ModelInput!Q24</f>
        <v>1</v>
      </c>
      <c r="R13" s="82">
        <f>ModelInput!R24</f>
        <v>1</v>
      </c>
      <c r="S13" s="82">
        <f>ModelInput!S24</f>
        <v>1</v>
      </c>
      <c r="T13" s="82">
        <f>ModelInput!T24</f>
        <v>1</v>
      </c>
      <c r="U13" s="82">
        <f>ModelInput!U24</f>
        <v>1</v>
      </c>
      <c r="V13" s="82">
        <f>ModelInput!V24</f>
        <v>1</v>
      </c>
      <c r="W13" s="82">
        <f>ModelInput!W24</f>
        <v>1</v>
      </c>
      <c r="X13" s="82">
        <f>ModelInput!X24</f>
        <v>1</v>
      </c>
      <c r="Y13" s="82">
        <f>ModelInput!Y24</f>
        <v>1</v>
      </c>
      <c r="Z13" s="82">
        <f>ModelInput!Z24</f>
        <v>1</v>
      </c>
      <c r="AA13" s="82">
        <f>ModelInput!AA24</f>
        <v>1</v>
      </c>
      <c r="AB13" s="82">
        <f>ModelInput!AB24</f>
        <v>1</v>
      </c>
      <c r="AC13" s="82">
        <f>ModelInput!AC24</f>
        <v>1</v>
      </c>
      <c r="AD13" s="82">
        <f>ModelInput!AD24</f>
        <v>1</v>
      </c>
      <c r="AE13" s="82">
        <f>ModelInput!AE24</f>
        <v>1</v>
      </c>
      <c r="AF13" s="82">
        <f>ModelInput!AF24</f>
        <v>1</v>
      </c>
      <c r="AG13" s="82">
        <f>ModelInput!AG24</f>
        <v>1</v>
      </c>
      <c r="AH13" s="82">
        <f>ModelInput!AH24</f>
        <v>1</v>
      </c>
      <c r="AI13" s="82">
        <f>ModelInput!AI24</f>
        <v>1</v>
      </c>
      <c r="AJ13" s="82">
        <f>ModelInput!AJ24</f>
        <v>1</v>
      </c>
      <c r="AK13" s="82">
        <f>ModelInput!AK24</f>
        <v>1</v>
      </c>
      <c r="AL13" s="82">
        <f>ModelInput!AL24</f>
        <v>1</v>
      </c>
      <c r="AM13" s="82">
        <f>ModelInput!AM24</f>
        <v>1</v>
      </c>
      <c r="AN13" s="82">
        <f>ModelInput!AN24</f>
        <v>0.61643835616438358</v>
      </c>
      <c r="AO13" s="82">
        <f>ModelInput!AO24</f>
        <v>0</v>
      </c>
      <c r="AP13" s="82">
        <f>ModelInput!AP24</f>
        <v>0</v>
      </c>
      <c r="AQ13" s="82">
        <f>ModelInput!AQ24</f>
        <v>0</v>
      </c>
      <c r="AR13" s="82">
        <f>ModelInput!AR24</f>
        <v>0</v>
      </c>
      <c r="AS13" s="82">
        <f>ModelInput!AS24</f>
        <v>0</v>
      </c>
      <c r="AT13" s="82">
        <f>ModelInput!AT24</f>
        <v>0</v>
      </c>
      <c r="AU13" s="82">
        <f>ModelInput!AU24</f>
        <v>0</v>
      </c>
      <c r="AV13" s="82">
        <f>ModelInput!AV24</f>
        <v>0</v>
      </c>
      <c r="AW13" s="82">
        <f>ModelInput!AW24</f>
        <v>0</v>
      </c>
      <c r="AX13" s="82">
        <f>ModelInput!AX24</f>
        <v>0</v>
      </c>
      <c r="AY13" s="82">
        <f>ModelInput!AY24</f>
        <v>0</v>
      </c>
      <c r="AZ13" s="82">
        <f>ModelInput!AZ24</f>
        <v>0</v>
      </c>
      <c r="BA13" s="82">
        <f>ModelInput!BA24</f>
        <v>0</v>
      </c>
      <c r="BB13" s="82">
        <f>ModelInput!BB24</f>
        <v>0</v>
      </c>
      <c r="BC13" s="82">
        <f>ModelInput!BC24</f>
        <v>0</v>
      </c>
      <c r="BD13" s="82">
        <f>ModelInput!BD24</f>
        <v>0</v>
      </c>
      <c r="BE13" s="82">
        <f>ModelInput!BE24</f>
        <v>0</v>
      </c>
      <c r="BF13" s="82">
        <f>ModelInput!BF24</f>
        <v>0</v>
      </c>
      <c r="BG13" s="82">
        <f>ModelInput!BG24</f>
        <v>0</v>
      </c>
      <c r="BH13" s="82">
        <f>ModelInput!BH24</f>
        <v>0</v>
      </c>
      <c r="BI13" s="6"/>
      <c r="BJ13" s="6"/>
      <c r="BK13" s="6"/>
    </row>
    <row r="14" spans="1:63" ht="15.4">
      <c r="E14" s="4" t="s">
        <v>205</v>
      </c>
      <c r="G14" s="4" t="s">
        <v>206</v>
      </c>
      <c r="J14" s="4"/>
      <c r="K14" s="82"/>
      <c r="L14" s="80">
        <f>ModelInput!L25</f>
        <v>0</v>
      </c>
      <c r="M14" s="80">
        <f>ModelInput!M25</f>
        <v>0</v>
      </c>
      <c r="N14" s="80">
        <f>ModelInput!N25</f>
        <v>0</v>
      </c>
      <c r="O14" s="80">
        <f>ModelInput!O25</f>
        <v>1</v>
      </c>
      <c r="P14" s="80">
        <f>ModelInput!P25</f>
        <v>2</v>
      </c>
      <c r="Q14" s="80">
        <f>ModelInput!Q25</f>
        <v>3</v>
      </c>
      <c r="R14" s="80">
        <f>ModelInput!R25</f>
        <v>4</v>
      </c>
      <c r="S14" s="80">
        <f>ModelInput!S25</f>
        <v>5</v>
      </c>
      <c r="T14" s="80">
        <f>ModelInput!T25</f>
        <v>6</v>
      </c>
      <c r="U14" s="80">
        <f>ModelInput!U25</f>
        <v>7</v>
      </c>
      <c r="V14" s="80">
        <f>ModelInput!V25</f>
        <v>8</v>
      </c>
      <c r="W14" s="80">
        <f>ModelInput!W25</f>
        <v>9</v>
      </c>
      <c r="X14" s="80">
        <f>ModelInput!X25</f>
        <v>10</v>
      </c>
      <c r="Y14" s="80">
        <f>ModelInput!Y25</f>
        <v>11</v>
      </c>
      <c r="Z14" s="80">
        <f>ModelInput!Z25</f>
        <v>12</v>
      </c>
      <c r="AA14" s="80">
        <f>ModelInput!AA25</f>
        <v>13</v>
      </c>
      <c r="AB14" s="80">
        <f>ModelInput!AB25</f>
        <v>14</v>
      </c>
      <c r="AC14" s="80">
        <f>ModelInput!AC25</f>
        <v>15</v>
      </c>
      <c r="AD14" s="80">
        <f>ModelInput!AD25</f>
        <v>16</v>
      </c>
      <c r="AE14" s="80">
        <f>ModelInput!AE25</f>
        <v>17</v>
      </c>
      <c r="AF14" s="80">
        <f>ModelInput!AF25</f>
        <v>18</v>
      </c>
      <c r="AG14" s="80">
        <f>ModelInput!AG25</f>
        <v>19</v>
      </c>
      <c r="AH14" s="80">
        <f>ModelInput!AH25</f>
        <v>20</v>
      </c>
      <c r="AI14" s="80">
        <f>ModelInput!AI25</f>
        <v>21</v>
      </c>
      <c r="AJ14" s="80">
        <f>ModelInput!AJ25</f>
        <v>22</v>
      </c>
      <c r="AK14" s="80">
        <f>ModelInput!AK25</f>
        <v>23</v>
      </c>
      <c r="AL14" s="80">
        <f>ModelInput!AL25</f>
        <v>24</v>
      </c>
      <c r="AM14" s="80">
        <f>ModelInput!AM25</f>
        <v>25</v>
      </c>
      <c r="AN14" s="80">
        <f>ModelInput!AN25</f>
        <v>26</v>
      </c>
      <c r="AO14" s="80">
        <f>ModelInput!AO25</f>
        <v>0</v>
      </c>
      <c r="AP14" s="80">
        <f>ModelInput!AP25</f>
        <v>0</v>
      </c>
      <c r="AQ14" s="80">
        <f>ModelInput!AQ25</f>
        <v>0</v>
      </c>
      <c r="AR14" s="80">
        <f>ModelInput!AR25</f>
        <v>0</v>
      </c>
      <c r="AS14" s="80">
        <f>ModelInput!AS25</f>
        <v>0</v>
      </c>
      <c r="AT14" s="80">
        <f>ModelInput!AT25</f>
        <v>0</v>
      </c>
      <c r="AU14" s="80">
        <f>ModelInput!AU25</f>
        <v>0</v>
      </c>
      <c r="AV14" s="80">
        <f>ModelInput!AV25</f>
        <v>0</v>
      </c>
      <c r="AW14" s="80">
        <f>ModelInput!AW25</f>
        <v>0</v>
      </c>
      <c r="AX14" s="80">
        <f>ModelInput!AX25</f>
        <v>0</v>
      </c>
      <c r="AY14" s="80">
        <f>ModelInput!AY25</f>
        <v>0</v>
      </c>
      <c r="AZ14" s="80">
        <f>ModelInput!AZ25</f>
        <v>0</v>
      </c>
      <c r="BA14" s="80">
        <f>ModelInput!BA25</f>
        <v>0</v>
      </c>
      <c r="BB14" s="80">
        <f>ModelInput!BB25</f>
        <v>0</v>
      </c>
      <c r="BC14" s="80">
        <f>ModelInput!BC25</f>
        <v>0</v>
      </c>
      <c r="BD14" s="80">
        <f>ModelInput!BD25</f>
        <v>0</v>
      </c>
      <c r="BE14" s="80">
        <f>ModelInput!BE25</f>
        <v>0</v>
      </c>
      <c r="BF14" s="80">
        <f>ModelInput!BF25</f>
        <v>0</v>
      </c>
      <c r="BG14" s="80">
        <f>ModelInput!BG25</f>
        <v>0</v>
      </c>
      <c r="BH14" s="80">
        <f>ModelInput!BH25</f>
        <v>0</v>
      </c>
      <c r="BI14" s="6"/>
      <c r="BJ14" s="6"/>
      <c r="BK14" s="6"/>
    </row>
    <row r="15" spans="1:63" s="88" customFormat="1" ht="15.4">
      <c r="E15" s="88" t="s">
        <v>321</v>
      </c>
      <c r="G15" s="88" t="s">
        <v>320</v>
      </c>
      <c r="H15" s="6"/>
      <c r="I15" s="16"/>
      <c r="K15" s="82"/>
      <c r="L15" s="80">
        <f ca="1">ModelInput!L27</f>
        <v>0</v>
      </c>
      <c r="M15" s="80">
        <f ca="1">ModelInput!M27</f>
        <v>0</v>
      </c>
      <c r="N15" s="80">
        <f ca="1">ModelInput!N27</f>
        <v>0</v>
      </c>
      <c r="O15" s="80">
        <f ca="1">ModelInput!O27</f>
        <v>0</v>
      </c>
      <c r="P15" s="80">
        <f ca="1">ModelInput!P27</f>
        <v>0</v>
      </c>
      <c r="Q15" s="80">
        <f ca="1">ModelInput!Q27</f>
        <v>0</v>
      </c>
      <c r="R15" s="80">
        <f ca="1">ModelInput!R27</f>
        <v>0</v>
      </c>
      <c r="S15" s="80">
        <f ca="1">ModelInput!S27</f>
        <v>1</v>
      </c>
      <c r="T15" s="80">
        <f ca="1">ModelInput!T27</f>
        <v>0</v>
      </c>
      <c r="U15" s="80">
        <f ca="1">ModelInput!U27</f>
        <v>0</v>
      </c>
      <c r="V15" s="80">
        <f ca="1">ModelInput!V27</f>
        <v>0</v>
      </c>
      <c r="W15" s="80">
        <f ca="1">ModelInput!W27</f>
        <v>0</v>
      </c>
      <c r="X15" s="80">
        <f ca="1">ModelInput!X27</f>
        <v>1</v>
      </c>
      <c r="Y15" s="80">
        <f ca="1">ModelInput!Y27</f>
        <v>0</v>
      </c>
      <c r="Z15" s="80">
        <f ca="1">ModelInput!Z27</f>
        <v>0</v>
      </c>
      <c r="AA15" s="80">
        <f ca="1">ModelInput!AA27</f>
        <v>0</v>
      </c>
      <c r="AB15" s="80">
        <f ca="1">ModelInput!AB27</f>
        <v>0</v>
      </c>
      <c r="AC15" s="80">
        <f ca="1">ModelInput!AC27</f>
        <v>1</v>
      </c>
      <c r="AD15" s="80">
        <f ca="1">ModelInput!AD27</f>
        <v>0</v>
      </c>
      <c r="AE15" s="80">
        <f ca="1">ModelInput!AE27</f>
        <v>0</v>
      </c>
      <c r="AF15" s="80">
        <f ca="1">ModelInput!AF27</f>
        <v>0</v>
      </c>
      <c r="AG15" s="80">
        <f ca="1">ModelInput!AG27</f>
        <v>0</v>
      </c>
      <c r="AH15" s="80">
        <f ca="1">ModelInput!AH27</f>
        <v>1</v>
      </c>
      <c r="AI15" s="80">
        <f ca="1">ModelInput!AI27</f>
        <v>0</v>
      </c>
      <c r="AJ15" s="80">
        <f ca="1">ModelInput!AJ27</f>
        <v>0</v>
      </c>
      <c r="AK15" s="80">
        <f ca="1">ModelInput!AK27</f>
        <v>0</v>
      </c>
      <c r="AL15" s="80">
        <f ca="1">ModelInput!AL27</f>
        <v>0</v>
      </c>
      <c r="AM15" s="80">
        <f ca="1">ModelInput!AM27</f>
        <v>1</v>
      </c>
      <c r="AN15" s="80">
        <f ca="1">ModelInput!AN27</f>
        <v>0</v>
      </c>
      <c r="AO15" s="80">
        <f ca="1">ModelInput!AO27</f>
        <v>0</v>
      </c>
      <c r="AP15" s="80">
        <f ca="1">ModelInput!AP27</f>
        <v>0</v>
      </c>
      <c r="AQ15" s="80">
        <f ca="1">ModelInput!AQ27</f>
        <v>0</v>
      </c>
      <c r="AR15" s="80">
        <f ca="1">ModelInput!AR27</f>
        <v>0</v>
      </c>
      <c r="AS15" s="80">
        <f ca="1">ModelInput!AS27</f>
        <v>0</v>
      </c>
      <c r="AT15" s="80">
        <f ca="1">ModelInput!AT27</f>
        <v>0</v>
      </c>
      <c r="AU15" s="80">
        <f ca="1">ModelInput!AU27</f>
        <v>0</v>
      </c>
      <c r="AV15" s="80">
        <f ca="1">ModelInput!AV27</f>
        <v>0</v>
      </c>
      <c r="AW15" s="80">
        <f ca="1">ModelInput!AW27</f>
        <v>0</v>
      </c>
      <c r="AX15" s="80">
        <f ca="1">ModelInput!AX27</f>
        <v>0</v>
      </c>
      <c r="AY15" s="80">
        <f ca="1">ModelInput!AY27</f>
        <v>0</v>
      </c>
      <c r="AZ15" s="80">
        <f ca="1">ModelInput!AZ27</f>
        <v>0</v>
      </c>
      <c r="BA15" s="80">
        <f ca="1">ModelInput!BA27</f>
        <v>0</v>
      </c>
      <c r="BB15" s="80">
        <f ca="1">ModelInput!BB27</f>
        <v>0</v>
      </c>
      <c r="BC15" s="80">
        <f ca="1">ModelInput!BC27</f>
        <v>0</v>
      </c>
      <c r="BD15" s="80">
        <f ca="1">ModelInput!BD27</f>
        <v>0</v>
      </c>
      <c r="BE15" s="80">
        <f ca="1">ModelInput!BE27</f>
        <v>0</v>
      </c>
      <c r="BF15" s="80">
        <f ca="1">ModelInput!BF27</f>
        <v>0</v>
      </c>
      <c r="BG15" s="80">
        <f ca="1">ModelInput!BG27</f>
        <v>0</v>
      </c>
      <c r="BH15" s="80">
        <f ca="1">ModelInput!BH27</f>
        <v>0</v>
      </c>
      <c r="BI15" s="16"/>
      <c r="BJ15" s="16"/>
      <c r="BK15" s="16"/>
    </row>
    <row r="16" spans="1:63" s="88" customFormat="1" ht="15.4">
      <c r="E16" s="88" t="s">
        <v>209</v>
      </c>
      <c r="G16" s="4" t="s">
        <v>206</v>
      </c>
      <c r="I16" s="16"/>
      <c r="K16" s="82"/>
      <c r="L16" s="80">
        <f ca="1">ModelInput!L28</f>
        <v>0</v>
      </c>
      <c r="M16" s="80">
        <f ca="1">ModelInput!M28</f>
        <v>0</v>
      </c>
      <c r="N16" s="80">
        <f ca="1">ModelInput!N28</f>
        <v>0</v>
      </c>
      <c r="O16" s="80">
        <f ca="1">ModelInput!O28</f>
        <v>2</v>
      </c>
      <c r="P16" s="80">
        <f ca="1">ModelInput!P28</f>
        <v>2</v>
      </c>
      <c r="Q16" s="80">
        <f ca="1">ModelInput!Q28</f>
        <v>2</v>
      </c>
      <c r="R16" s="80">
        <f ca="1">ModelInput!R28</f>
        <v>2</v>
      </c>
      <c r="S16" s="80">
        <f ca="1">ModelInput!S28</f>
        <v>3</v>
      </c>
      <c r="T16" s="80">
        <f ca="1">ModelInput!T28</f>
        <v>3</v>
      </c>
      <c r="U16" s="80">
        <f ca="1">ModelInput!U28</f>
        <v>3</v>
      </c>
      <c r="V16" s="80">
        <f ca="1">ModelInput!V28</f>
        <v>3</v>
      </c>
      <c r="W16" s="80">
        <f ca="1">ModelInput!W28</f>
        <v>3</v>
      </c>
      <c r="X16" s="80">
        <f ca="1">ModelInput!X28</f>
        <v>4</v>
      </c>
      <c r="Y16" s="80">
        <f ca="1">ModelInput!Y28</f>
        <v>4</v>
      </c>
      <c r="Z16" s="80">
        <f ca="1">ModelInput!Z28</f>
        <v>4</v>
      </c>
      <c r="AA16" s="80">
        <f ca="1">ModelInput!AA28</f>
        <v>4</v>
      </c>
      <c r="AB16" s="80">
        <f ca="1">ModelInput!AB28</f>
        <v>4</v>
      </c>
      <c r="AC16" s="80">
        <f ca="1">ModelInput!AC28</f>
        <v>5</v>
      </c>
      <c r="AD16" s="80">
        <f ca="1">ModelInput!AD28</f>
        <v>5</v>
      </c>
      <c r="AE16" s="80">
        <f ca="1">ModelInput!AE28</f>
        <v>5</v>
      </c>
      <c r="AF16" s="80">
        <f ca="1">ModelInput!AF28</f>
        <v>5</v>
      </c>
      <c r="AG16" s="80">
        <f ca="1">ModelInput!AG28</f>
        <v>5</v>
      </c>
      <c r="AH16" s="80">
        <f ca="1">ModelInput!AH28</f>
        <v>6</v>
      </c>
      <c r="AI16" s="80">
        <f ca="1">ModelInput!AI28</f>
        <v>6</v>
      </c>
      <c r="AJ16" s="80">
        <f ca="1">ModelInput!AJ28</f>
        <v>6</v>
      </c>
      <c r="AK16" s="80">
        <f ca="1">ModelInput!AK28</f>
        <v>6</v>
      </c>
      <c r="AL16" s="80">
        <f ca="1">ModelInput!AL28</f>
        <v>6</v>
      </c>
      <c r="AM16" s="80">
        <f ca="1">ModelInput!AM28</f>
        <v>7</v>
      </c>
      <c r="AN16" s="80">
        <f ca="1">ModelInput!AN28</f>
        <v>7</v>
      </c>
      <c r="AO16" s="80">
        <f ca="1">ModelInput!AO28</f>
        <v>0</v>
      </c>
      <c r="AP16" s="80">
        <f ca="1">ModelInput!AP28</f>
        <v>0</v>
      </c>
      <c r="AQ16" s="80">
        <f ca="1">ModelInput!AQ28</f>
        <v>0</v>
      </c>
      <c r="AR16" s="80">
        <f ca="1">ModelInput!AR28</f>
        <v>0</v>
      </c>
      <c r="AS16" s="80">
        <f ca="1">ModelInput!AS28</f>
        <v>0</v>
      </c>
      <c r="AT16" s="80">
        <f ca="1">ModelInput!AT28</f>
        <v>0</v>
      </c>
      <c r="AU16" s="80">
        <f ca="1">ModelInput!AU28</f>
        <v>0</v>
      </c>
      <c r="AV16" s="80">
        <f ca="1">ModelInput!AV28</f>
        <v>0</v>
      </c>
      <c r="AW16" s="80">
        <f ca="1">ModelInput!AW28</f>
        <v>0</v>
      </c>
      <c r="AX16" s="80">
        <f ca="1">ModelInput!AX28</f>
        <v>0</v>
      </c>
      <c r="AY16" s="80">
        <f ca="1">ModelInput!AY28</f>
        <v>0</v>
      </c>
      <c r="AZ16" s="80">
        <f ca="1">ModelInput!AZ28</f>
        <v>0</v>
      </c>
      <c r="BA16" s="80">
        <f ca="1">ModelInput!BA28</f>
        <v>0</v>
      </c>
      <c r="BB16" s="80">
        <f ca="1">ModelInput!BB28</f>
        <v>0</v>
      </c>
      <c r="BC16" s="80">
        <f ca="1">ModelInput!BC28</f>
        <v>0</v>
      </c>
      <c r="BD16" s="80">
        <f ca="1">ModelInput!BD28</f>
        <v>0</v>
      </c>
      <c r="BE16" s="80">
        <f ca="1">ModelInput!BE28</f>
        <v>0</v>
      </c>
      <c r="BF16" s="80">
        <f ca="1">ModelInput!BF28</f>
        <v>0</v>
      </c>
      <c r="BG16" s="80">
        <f ca="1">ModelInput!BG28</f>
        <v>0</v>
      </c>
      <c r="BH16" s="80">
        <f ca="1">ModelInput!BH28</f>
        <v>0</v>
      </c>
      <c r="BI16" s="16"/>
      <c r="BJ16" s="16"/>
      <c r="BK16" s="16"/>
    </row>
    <row r="17" spans="2:103" s="88" customFormat="1" ht="15.4">
      <c r="G17" s="4"/>
      <c r="I17" s="16"/>
      <c r="K17" s="82"/>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16"/>
      <c r="BJ17" s="16"/>
      <c r="BK17" s="16"/>
    </row>
    <row r="18" spans="2:103" ht="15.4">
      <c r="E18" s="4" t="s">
        <v>16</v>
      </c>
      <c r="G18" s="4" t="s">
        <v>192</v>
      </c>
      <c r="J18" s="4"/>
      <c r="K18" s="9"/>
      <c r="L18" s="61" t="str">
        <f>ModelInput!L30</f>
        <v>NA</v>
      </c>
      <c r="M18" s="61" t="str">
        <f>ModelInput!M30</f>
        <v>NA</v>
      </c>
      <c r="N18" s="61" t="str">
        <f>ModelInput!N30</f>
        <v>NA</v>
      </c>
      <c r="O18" s="61" t="b">
        <f>ModelInput!O30</f>
        <v>1</v>
      </c>
      <c r="P18" s="61" t="b">
        <f>ModelInput!P30</f>
        <v>1</v>
      </c>
      <c r="Q18" s="61" t="b">
        <f>ModelInput!Q30</f>
        <v>1</v>
      </c>
      <c r="R18" s="61" t="b">
        <f>ModelInput!R30</f>
        <v>1</v>
      </c>
      <c r="S18" s="61" t="b">
        <f>ModelInput!S30</f>
        <v>1</v>
      </c>
      <c r="T18" s="61" t="b">
        <f>ModelInput!T30</f>
        <v>1</v>
      </c>
      <c r="U18" s="61" t="b">
        <f>ModelInput!U30</f>
        <v>1</v>
      </c>
      <c r="V18" s="61" t="b">
        <f>ModelInput!V30</f>
        <v>1</v>
      </c>
      <c r="W18" s="61" t="b">
        <f>ModelInput!W30</f>
        <v>1</v>
      </c>
      <c r="X18" s="61" t="b">
        <f>ModelInput!X30</f>
        <v>1</v>
      </c>
      <c r="Y18" s="61" t="b">
        <f>ModelInput!Y30</f>
        <v>1</v>
      </c>
      <c r="Z18" s="61" t="b">
        <f>ModelInput!Z30</f>
        <v>1</v>
      </c>
      <c r="AA18" s="61" t="b">
        <f>ModelInput!AA30</f>
        <v>1</v>
      </c>
      <c r="AB18" s="61" t="b">
        <f>ModelInput!AB30</f>
        <v>1</v>
      </c>
      <c r="AC18" s="61" t="b">
        <f>ModelInput!AC30</f>
        <v>1</v>
      </c>
      <c r="AD18" s="61" t="b">
        <f>ModelInput!AD30</f>
        <v>1</v>
      </c>
      <c r="AE18" s="61" t="b">
        <f>ModelInput!AE30</f>
        <v>1</v>
      </c>
      <c r="AF18" s="61" t="b">
        <f>ModelInput!AF30</f>
        <v>1</v>
      </c>
      <c r="AG18" s="61" t="b">
        <f>ModelInput!AG30</f>
        <v>1</v>
      </c>
      <c r="AH18" s="61" t="b">
        <f>ModelInput!AH30</f>
        <v>1</v>
      </c>
      <c r="AI18" s="61" t="b">
        <f>ModelInput!AI30</f>
        <v>1</v>
      </c>
      <c r="AJ18" s="61" t="b">
        <f>ModelInput!AJ30</f>
        <v>1</v>
      </c>
      <c r="AK18" s="61" t="b">
        <f>ModelInput!AK30</f>
        <v>1</v>
      </c>
      <c r="AL18" s="61" t="b">
        <f>ModelInput!AL30</f>
        <v>1</v>
      </c>
      <c r="AM18" s="61" t="b">
        <f>ModelInput!AM30</f>
        <v>1</v>
      </c>
      <c r="AN18" s="61" t="b">
        <f>ModelInput!AN30</f>
        <v>1</v>
      </c>
      <c r="AO18" s="61" t="str">
        <f>ModelInput!AO30</f>
        <v>NA</v>
      </c>
      <c r="AP18" s="61" t="str">
        <f>ModelInput!AP30</f>
        <v>NA</v>
      </c>
      <c r="AQ18" s="61" t="str">
        <f>ModelInput!AQ30</f>
        <v>NA</v>
      </c>
      <c r="AR18" s="61" t="str">
        <f>ModelInput!AR30</f>
        <v>NA</v>
      </c>
      <c r="AS18" s="61" t="str">
        <f>ModelInput!AS30</f>
        <v>NA</v>
      </c>
      <c r="AT18" s="61" t="str">
        <f>ModelInput!AT30</f>
        <v>NA</v>
      </c>
      <c r="AU18" s="61" t="str">
        <f>ModelInput!AU30</f>
        <v>NA</v>
      </c>
      <c r="AV18" s="61" t="str">
        <f>ModelInput!AV30</f>
        <v>NA</v>
      </c>
      <c r="AW18" s="61" t="str">
        <f>ModelInput!AW30</f>
        <v>NA</v>
      </c>
      <c r="AX18" s="61" t="str">
        <f>ModelInput!AX30</f>
        <v>NA</v>
      </c>
      <c r="AY18" s="61" t="str">
        <f>ModelInput!AY30</f>
        <v>NA</v>
      </c>
      <c r="AZ18" s="61" t="str">
        <f>ModelInput!AZ30</f>
        <v>NA</v>
      </c>
      <c r="BA18" s="61" t="str">
        <f>ModelInput!BA30</f>
        <v>NA</v>
      </c>
      <c r="BB18" s="61" t="str">
        <f>ModelInput!BB30</f>
        <v>NA</v>
      </c>
      <c r="BC18" s="61" t="str">
        <f>ModelInput!BC30</f>
        <v>NA</v>
      </c>
      <c r="BD18" s="61" t="str">
        <f>ModelInput!BD30</f>
        <v>NA</v>
      </c>
      <c r="BE18" s="61" t="str">
        <f>ModelInput!BE30</f>
        <v>NA</v>
      </c>
      <c r="BF18" s="61" t="str">
        <f>ModelInput!BF30</f>
        <v>NA</v>
      </c>
      <c r="BG18" s="61" t="str">
        <f>ModelInput!BG30</f>
        <v>NA</v>
      </c>
      <c r="BH18" s="61" t="str">
        <f>ModelInput!BH30</f>
        <v>NA</v>
      </c>
      <c r="BI18" s="6"/>
      <c r="BJ18" s="6"/>
      <c r="BK18" s="6"/>
    </row>
    <row r="19" spans="2:103" ht="15.4">
      <c r="J19" s="4"/>
      <c r="K19" s="9"/>
      <c r="L19" s="9"/>
      <c r="M19" s="9"/>
      <c r="N19" s="9"/>
      <c r="O19" s="9"/>
      <c r="P19" s="9"/>
      <c r="Q19" s="9"/>
      <c r="R19" s="46"/>
      <c r="S19" s="9"/>
      <c r="T19" s="9"/>
      <c r="U19" s="9"/>
      <c r="V19" s="9"/>
      <c r="W19" s="9"/>
      <c r="X19" s="10"/>
      <c r="Y19" s="10"/>
      <c r="Z19" s="10"/>
      <c r="AA19" s="10"/>
      <c r="AB19" s="10"/>
      <c r="AC19" s="10"/>
      <c r="AD19" s="10"/>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6"/>
      <c r="BJ19" s="6"/>
      <c r="BK19" s="6"/>
    </row>
    <row r="20" spans="2:103" ht="15.4">
      <c r="B20" s="7">
        <f>MAX($B$5:B18)+1</f>
        <v>1</v>
      </c>
      <c r="C20" s="7" t="s">
        <v>722</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8"/>
      <c r="BJ20" s="8"/>
      <c r="BK20" s="8"/>
    </row>
    <row r="21" spans="2:103" ht="15.4">
      <c r="J21" s="4"/>
      <c r="K21" s="9"/>
      <c r="L21" s="9"/>
      <c r="M21" s="9"/>
      <c r="N21" s="9"/>
      <c r="O21" s="9"/>
      <c r="P21" s="9"/>
      <c r="Q21" s="9"/>
      <c r="R21" s="46"/>
      <c r="S21" s="9"/>
      <c r="T21" s="9"/>
      <c r="U21" s="9"/>
      <c r="V21" s="9"/>
      <c r="W21" s="9"/>
      <c r="X21" s="10"/>
      <c r="Y21" s="10"/>
      <c r="Z21" s="10"/>
      <c r="AA21" s="10"/>
      <c r="AB21" s="10"/>
      <c r="AC21" s="10"/>
      <c r="AD21" s="10"/>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6"/>
      <c r="BJ21" s="6"/>
      <c r="BK21" s="6"/>
    </row>
    <row r="22" spans="2:103" ht="15.4">
      <c r="E22" s="4" t="s">
        <v>328</v>
      </c>
      <c r="G22" s="4" t="s">
        <v>329</v>
      </c>
      <c r="J22" s="4"/>
      <c r="K22" s="9"/>
      <c r="L22" s="99">
        <f>ModelInput!L36</f>
        <v>1</v>
      </c>
      <c r="M22" s="99">
        <f>ModelInput!M36</f>
        <v>1.0877412700751434</v>
      </c>
      <c r="N22" s="99">
        <f>ModelInput!N36</f>
        <v>1.1480772064240454</v>
      </c>
      <c r="O22" s="99">
        <f>ModelInput!O36</f>
        <v>1.1849860026521284</v>
      </c>
      <c r="P22" s="99">
        <f>ModelInput!P36</f>
        <v>1.2227203106311826</v>
      </c>
      <c r="Q22" s="99">
        <f>ModelInput!Q36</f>
        <v>1.2463006413711641</v>
      </c>
      <c r="R22" s="99">
        <f>ModelInput!R36</f>
        <v>1.2711769887934752</v>
      </c>
      <c r="S22" s="99">
        <f>ModelInput!S36</f>
        <v>1.2966056382431057</v>
      </c>
      <c r="T22" s="99">
        <f>ModelInput!T36</f>
        <v>1.3225347775218494</v>
      </c>
      <c r="U22" s="99">
        <f>ModelInput!U36</f>
        <v>1.3489854730722866</v>
      </c>
      <c r="V22" s="99">
        <f>ModelInput!V36</f>
        <v>1.3759651825337322</v>
      </c>
      <c r="W22" s="99">
        <f>ModelInput!W36</f>
        <v>1.4034844861844069</v>
      </c>
      <c r="X22" s="99">
        <f>ModelInput!X36</f>
        <v>1.431554175908095</v>
      </c>
      <c r="Y22" s="99">
        <f>ModelInput!Y36</f>
        <v>1.460185259426257</v>
      </c>
      <c r="Z22" s="99">
        <f>ModelInput!Z36</f>
        <v>1.4893889646147822</v>
      </c>
      <c r="AA22" s="99">
        <f>ModelInput!AA36</f>
        <v>1.5191767439070778</v>
      </c>
      <c r="AB22" s="99">
        <f>ModelInput!AB36</f>
        <v>1.5495602787852194</v>
      </c>
      <c r="AC22" s="99">
        <f>ModelInput!AC36</f>
        <v>1.5805514843609239</v>
      </c>
      <c r="AD22" s="99">
        <f>ModelInput!AD36</f>
        <v>1.6121625140481424</v>
      </c>
      <c r="AE22" s="99">
        <f>ModelInput!AE36</f>
        <v>1.6444057643291055</v>
      </c>
      <c r="AF22" s="99">
        <f>ModelInput!AF36</f>
        <v>1.6772938796156873</v>
      </c>
      <c r="AG22" s="99">
        <f>ModelInput!AG36</f>
        <v>1.7108397572080012</v>
      </c>
      <c r="AH22" s="99">
        <f>ModelInput!AH36</f>
        <v>1.7450565523521611</v>
      </c>
      <c r="AI22" s="99">
        <f>ModelInput!AI36</f>
        <v>1.7799576833992043</v>
      </c>
      <c r="AJ22" s="99">
        <f>ModelInput!AJ36</f>
        <v>1.8155568370671884</v>
      </c>
      <c r="AK22" s="99">
        <f>ModelInput!AK36</f>
        <v>1.8518679738085324</v>
      </c>
      <c r="AL22" s="99">
        <f>ModelInput!AL36</f>
        <v>1.888905333284703</v>
      </c>
      <c r="AM22" s="99">
        <f>ModelInput!AM36</f>
        <v>1.9266834399503971</v>
      </c>
      <c r="AN22" s="99">
        <f>ModelInput!AN36</f>
        <v>1.965217108749405</v>
      </c>
      <c r="AO22" s="99">
        <f>ModelInput!AO36</f>
        <v>2.0045214509243934</v>
      </c>
      <c r="AP22" s="99">
        <f>ModelInput!AP36</f>
        <v>2.044611879942881</v>
      </c>
      <c r="AQ22" s="99">
        <f>ModelInput!AQ36</f>
        <v>2.0855041175417388</v>
      </c>
      <c r="AR22" s="99">
        <f>ModelInput!AR36</f>
        <v>2.1272141998925735</v>
      </c>
      <c r="AS22" s="99">
        <f>ModelInput!AS36</f>
        <v>2.1697584838904249</v>
      </c>
      <c r="AT22" s="99">
        <f>ModelInput!AT36</f>
        <v>2.2131536535682335</v>
      </c>
      <c r="AU22" s="99">
        <f>ModelInput!AU36</f>
        <v>2.2574167266395979</v>
      </c>
      <c r="AV22" s="99">
        <f>ModelInput!AV36</f>
        <v>2.3025650611723902</v>
      </c>
      <c r="AW22" s="99">
        <f>ModelInput!AW36</f>
        <v>2.348616362395838</v>
      </c>
      <c r="AX22" s="99">
        <f>ModelInput!AX36</f>
        <v>2.3955886896437546</v>
      </c>
      <c r="AY22" s="99">
        <f>ModelInput!AY36</f>
        <v>2.4435004634366297</v>
      </c>
      <c r="AZ22" s="99">
        <f>ModelInput!AZ36</f>
        <v>2.4923704727053622</v>
      </c>
      <c r="BA22" s="99">
        <f>ModelInput!BA36</f>
        <v>2.5422178821594699</v>
      </c>
      <c r="BB22" s="99">
        <f>ModelInput!BB36</f>
        <v>2.5930622398026593</v>
      </c>
      <c r="BC22" s="99">
        <f>ModelInput!BC36</f>
        <v>2.6449234845987126</v>
      </c>
      <c r="BD22" s="99">
        <f>ModelInput!BD36</f>
        <v>2.6978219542906872</v>
      </c>
      <c r="BE22" s="99">
        <f>ModelInput!BE36</f>
        <v>2.751778393376501</v>
      </c>
      <c r="BF22" s="99">
        <f>ModelInput!BF36</f>
        <v>2.806813961244031</v>
      </c>
      <c r="BG22" s="99">
        <f>ModelInput!BG36</f>
        <v>2.8629502404689116</v>
      </c>
      <c r="BH22" s="99">
        <f>ModelInput!BH36</f>
        <v>2.9202092452782904</v>
      </c>
      <c r="BI22" s="6"/>
      <c r="BJ22" s="6"/>
      <c r="BK22" s="6"/>
    </row>
    <row r="23" spans="2:103" ht="15.4">
      <c r="E23" s="20"/>
      <c r="F23" s="20"/>
      <c r="J23" s="4"/>
      <c r="K23" s="9"/>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
      <c r="BJ23" s="6"/>
      <c r="BK23" s="6"/>
    </row>
    <row r="24" spans="2:103" ht="15.4">
      <c r="B24" s="7">
        <f>MAX($B$5:B23)+1</f>
        <v>2</v>
      </c>
      <c r="C24" s="7" t="s">
        <v>723</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8"/>
      <c r="BJ24" s="8"/>
      <c r="BK24" s="8"/>
    </row>
    <row r="25" spans="2:103" ht="15.4">
      <c r="E25" s="20"/>
      <c r="F25" s="20"/>
      <c r="J25" s="4"/>
      <c r="K25" s="9"/>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
      <c r="BJ25" s="6"/>
      <c r="BK25" s="6"/>
    </row>
    <row r="26" spans="2:103" ht="15.4">
      <c r="E26" s="88" t="s">
        <v>720</v>
      </c>
      <c r="F26" s="88"/>
      <c r="G26" s="4" t="s">
        <v>101</v>
      </c>
      <c r="J26" s="4"/>
      <c r="K26" s="9"/>
      <c r="L26" s="66">
        <f ca="1">Revenue!L43</f>
        <v>0</v>
      </c>
      <c r="M26" s="66">
        <f ca="1">Revenue!M43</f>
        <v>0</v>
      </c>
      <c r="N26" s="66">
        <f ca="1">Revenue!N43</f>
        <v>0</v>
      </c>
      <c r="O26" s="66">
        <f ca="1">Revenue!O43</f>
        <v>0</v>
      </c>
      <c r="P26" s="66">
        <f ca="1">Revenue!P43</f>
        <v>0</v>
      </c>
      <c r="Q26" s="66" t="e">
        <f ca="1">Revenue!Q43</f>
        <v>#DIV/0!</v>
      </c>
      <c r="R26" s="66" t="e">
        <f ca="1">Revenue!R43</f>
        <v>#DIV/0!</v>
      </c>
      <c r="S26" s="66" t="e">
        <f ca="1">Revenue!S43</f>
        <v>#DIV/0!</v>
      </c>
      <c r="T26" s="66" t="e">
        <f ca="1">Revenue!T43</f>
        <v>#DIV/0!</v>
      </c>
      <c r="U26" s="66" t="e">
        <f ca="1">Revenue!U43</f>
        <v>#DIV/0!</v>
      </c>
      <c r="V26" s="66" t="e">
        <f ca="1">Revenue!V43</f>
        <v>#DIV/0!</v>
      </c>
      <c r="W26" s="66" t="e">
        <f ca="1">Revenue!W43</f>
        <v>#DIV/0!</v>
      </c>
      <c r="X26" s="66" t="e">
        <f ca="1">Revenue!X43</f>
        <v>#DIV/0!</v>
      </c>
      <c r="Y26" s="66" t="e">
        <f ca="1">Revenue!Y43</f>
        <v>#DIV/0!</v>
      </c>
      <c r="Z26" s="66" t="e">
        <f ca="1">Revenue!Z43</f>
        <v>#DIV/0!</v>
      </c>
      <c r="AA26" s="66" t="e">
        <f ca="1">Revenue!AA43</f>
        <v>#DIV/0!</v>
      </c>
      <c r="AB26" s="66" t="e">
        <f ca="1">Revenue!AB43</f>
        <v>#DIV/0!</v>
      </c>
      <c r="AC26" s="66" t="e">
        <f ca="1">Revenue!AC43</f>
        <v>#DIV/0!</v>
      </c>
      <c r="AD26" s="66" t="e">
        <f ca="1">Revenue!AD43</f>
        <v>#DIV/0!</v>
      </c>
      <c r="AE26" s="66" t="e">
        <f ca="1">Revenue!AE43</f>
        <v>#DIV/0!</v>
      </c>
      <c r="AF26" s="66" t="e">
        <f ca="1">Revenue!AF43</f>
        <v>#DIV/0!</v>
      </c>
      <c r="AG26" s="66" t="e">
        <f ca="1">Revenue!AG43</f>
        <v>#DIV/0!</v>
      </c>
      <c r="AH26" s="66" t="e">
        <f ca="1">Revenue!AH43</f>
        <v>#DIV/0!</v>
      </c>
      <c r="AI26" s="66" t="e">
        <f ca="1">Revenue!AI43</f>
        <v>#DIV/0!</v>
      </c>
      <c r="AJ26" s="66" t="e">
        <f ca="1">Revenue!AJ43</f>
        <v>#DIV/0!</v>
      </c>
      <c r="AK26" s="66" t="e">
        <f ca="1">Revenue!AK43</f>
        <v>#DIV/0!</v>
      </c>
      <c r="AL26" s="66" t="e">
        <f ca="1">Revenue!AL43</f>
        <v>#DIV/0!</v>
      </c>
      <c r="AM26" s="66" t="e">
        <f ca="1">Revenue!AM43</f>
        <v>#DIV/0!</v>
      </c>
      <c r="AN26" s="66" t="e">
        <f ca="1">Revenue!AN43</f>
        <v>#DIV/0!</v>
      </c>
      <c r="AO26" s="66" t="e">
        <f ca="1">Revenue!AO43</f>
        <v>#DIV/0!</v>
      </c>
      <c r="AP26" s="66" t="e">
        <f ca="1">Revenue!AP43</f>
        <v>#DIV/0!</v>
      </c>
      <c r="AQ26" s="66" t="e">
        <f ca="1">Revenue!AQ43</f>
        <v>#DIV/0!</v>
      </c>
      <c r="AR26" s="66" t="e">
        <f ca="1">Revenue!AR43</f>
        <v>#DIV/0!</v>
      </c>
      <c r="AS26" s="66" t="e">
        <f ca="1">Revenue!AS43</f>
        <v>#DIV/0!</v>
      </c>
      <c r="AT26" s="66" t="e">
        <f ca="1">Revenue!AT43</f>
        <v>#DIV/0!</v>
      </c>
      <c r="AU26" s="66" t="e">
        <f ca="1">Revenue!AU43</f>
        <v>#DIV/0!</v>
      </c>
      <c r="AV26" s="66" t="e">
        <f ca="1">Revenue!AV43</f>
        <v>#DIV/0!</v>
      </c>
      <c r="AW26" s="66" t="e">
        <f ca="1">Revenue!AW43</f>
        <v>#DIV/0!</v>
      </c>
      <c r="AX26" s="66" t="e">
        <f ca="1">Revenue!AX43</f>
        <v>#DIV/0!</v>
      </c>
      <c r="AY26" s="66" t="e">
        <f ca="1">Revenue!AY43</f>
        <v>#DIV/0!</v>
      </c>
      <c r="AZ26" s="66" t="e">
        <f ca="1">Revenue!AZ43</f>
        <v>#DIV/0!</v>
      </c>
      <c r="BA26" s="66" t="e">
        <f ca="1">Revenue!BA43</f>
        <v>#DIV/0!</v>
      </c>
      <c r="BB26" s="66" t="e">
        <f ca="1">Revenue!BB43</f>
        <v>#DIV/0!</v>
      </c>
      <c r="BC26" s="66" t="e">
        <f ca="1">Revenue!BC43</f>
        <v>#DIV/0!</v>
      </c>
      <c r="BD26" s="66" t="e">
        <f ca="1">Revenue!BD43</f>
        <v>#DIV/0!</v>
      </c>
      <c r="BE26" s="66" t="e">
        <f ca="1">Revenue!BE43</f>
        <v>#DIV/0!</v>
      </c>
      <c r="BF26" s="66" t="e">
        <f ca="1">Revenue!BF43</f>
        <v>#DIV/0!</v>
      </c>
      <c r="BG26" s="66" t="e">
        <f ca="1">Revenue!BG43</f>
        <v>#DIV/0!</v>
      </c>
      <c r="BH26" s="66" t="e">
        <f ca="1">Revenue!BH43</f>
        <v>#DIV/0!</v>
      </c>
      <c r="BI26" s="6"/>
      <c r="BJ26" s="6"/>
      <c r="BK26" s="6"/>
    </row>
    <row r="27" spans="2:103" s="88" customFormat="1" ht="16.149999999999999">
      <c r="E27" s="88" t="s">
        <v>720</v>
      </c>
      <c r="G27" s="88" t="s">
        <v>260</v>
      </c>
      <c r="H27" s="16"/>
      <c r="I27" s="16"/>
      <c r="J27" s="88" t="s">
        <v>724</v>
      </c>
      <c r="K27" s="17"/>
      <c r="L27" s="28">
        <f ca="1">L26*L22</f>
        <v>0</v>
      </c>
      <c r="M27" s="28">
        <f t="shared" ref="M27:BH27" ca="1" si="2">M26*M22</f>
        <v>0</v>
      </c>
      <c r="N27" s="28">
        <f t="shared" ca="1" si="2"/>
        <v>0</v>
      </c>
      <c r="O27" s="28">
        <f t="shared" ca="1" si="2"/>
        <v>0</v>
      </c>
      <c r="P27" s="28">
        <f t="shared" ca="1" si="2"/>
        <v>0</v>
      </c>
      <c r="Q27" s="28" t="e">
        <f t="shared" ca="1" si="2"/>
        <v>#DIV/0!</v>
      </c>
      <c r="R27" s="28" t="e">
        <f t="shared" ca="1" si="2"/>
        <v>#DIV/0!</v>
      </c>
      <c r="S27" s="28" t="e">
        <f t="shared" ca="1" si="2"/>
        <v>#DIV/0!</v>
      </c>
      <c r="T27" s="28" t="e">
        <f t="shared" ca="1" si="2"/>
        <v>#DIV/0!</v>
      </c>
      <c r="U27" s="28" t="e">
        <f t="shared" ca="1" si="2"/>
        <v>#DIV/0!</v>
      </c>
      <c r="V27" s="28" t="e">
        <f t="shared" ca="1" si="2"/>
        <v>#DIV/0!</v>
      </c>
      <c r="W27" s="28" t="e">
        <f t="shared" ca="1" si="2"/>
        <v>#DIV/0!</v>
      </c>
      <c r="X27" s="28" t="e">
        <f t="shared" ca="1" si="2"/>
        <v>#DIV/0!</v>
      </c>
      <c r="Y27" s="28" t="e">
        <f t="shared" ca="1" si="2"/>
        <v>#DIV/0!</v>
      </c>
      <c r="Z27" s="28" t="e">
        <f t="shared" ca="1" si="2"/>
        <v>#DIV/0!</v>
      </c>
      <c r="AA27" s="28" t="e">
        <f t="shared" ca="1" si="2"/>
        <v>#DIV/0!</v>
      </c>
      <c r="AB27" s="28" t="e">
        <f t="shared" ca="1" si="2"/>
        <v>#DIV/0!</v>
      </c>
      <c r="AC27" s="28" t="e">
        <f t="shared" ca="1" si="2"/>
        <v>#DIV/0!</v>
      </c>
      <c r="AD27" s="28" t="e">
        <f t="shared" ca="1" si="2"/>
        <v>#DIV/0!</v>
      </c>
      <c r="AE27" s="28" t="e">
        <f t="shared" ca="1" si="2"/>
        <v>#DIV/0!</v>
      </c>
      <c r="AF27" s="28" t="e">
        <f t="shared" ca="1" si="2"/>
        <v>#DIV/0!</v>
      </c>
      <c r="AG27" s="28" t="e">
        <f t="shared" ca="1" si="2"/>
        <v>#DIV/0!</v>
      </c>
      <c r="AH27" s="28" t="e">
        <f t="shared" ca="1" si="2"/>
        <v>#DIV/0!</v>
      </c>
      <c r="AI27" s="28" t="e">
        <f t="shared" ca="1" si="2"/>
        <v>#DIV/0!</v>
      </c>
      <c r="AJ27" s="28" t="e">
        <f t="shared" ca="1" si="2"/>
        <v>#DIV/0!</v>
      </c>
      <c r="AK27" s="28" t="e">
        <f t="shared" ca="1" si="2"/>
        <v>#DIV/0!</v>
      </c>
      <c r="AL27" s="28" t="e">
        <f t="shared" ca="1" si="2"/>
        <v>#DIV/0!</v>
      </c>
      <c r="AM27" s="28" t="e">
        <f t="shared" ca="1" si="2"/>
        <v>#DIV/0!</v>
      </c>
      <c r="AN27" s="28" t="e">
        <f t="shared" ca="1" si="2"/>
        <v>#DIV/0!</v>
      </c>
      <c r="AO27" s="28" t="e">
        <f t="shared" ca="1" si="2"/>
        <v>#DIV/0!</v>
      </c>
      <c r="AP27" s="28" t="e">
        <f t="shared" ca="1" si="2"/>
        <v>#DIV/0!</v>
      </c>
      <c r="AQ27" s="28" t="e">
        <f t="shared" ca="1" si="2"/>
        <v>#DIV/0!</v>
      </c>
      <c r="AR27" s="28" t="e">
        <f t="shared" ca="1" si="2"/>
        <v>#DIV/0!</v>
      </c>
      <c r="AS27" s="28" t="e">
        <f t="shared" ca="1" si="2"/>
        <v>#DIV/0!</v>
      </c>
      <c r="AT27" s="28" t="e">
        <f t="shared" ca="1" si="2"/>
        <v>#DIV/0!</v>
      </c>
      <c r="AU27" s="28" t="e">
        <f t="shared" ca="1" si="2"/>
        <v>#DIV/0!</v>
      </c>
      <c r="AV27" s="28" t="e">
        <f t="shared" ca="1" si="2"/>
        <v>#DIV/0!</v>
      </c>
      <c r="AW27" s="28" t="e">
        <f t="shared" ca="1" si="2"/>
        <v>#DIV/0!</v>
      </c>
      <c r="AX27" s="28" t="e">
        <f t="shared" ca="1" si="2"/>
        <v>#DIV/0!</v>
      </c>
      <c r="AY27" s="28" t="e">
        <f t="shared" ca="1" si="2"/>
        <v>#DIV/0!</v>
      </c>
      <c r="AZ27" s="28" t="e">
        <f t="shared" ca="1" si="2"/>
        <v>#DIV/0!</v>
      </c>
      <c r="BA27" s="28" t="e">
        <f t="shared" ca="1" si="2"/>
        <v>#DIV/0!</v>
      </c>
      <c r="BB27" s="28" t="e">
        <f t="shared" ca="1" si="2"/>
        <v>#DIV/0!</v>
      </c>
      <c r="BC27" s="28" t="e">
        <f t="shared" ca="1" si="2"/>
        <v>#DIV/0!</v>
      </c>
      <c r="BD27" s="28" t="e">
        <f t="shared" ca="1" si="2"/>
        <v>#DIV/0!</v>
      </c>
      <c r="BE27" s="28" t="e">
        <f t="shared" ca="1" si="2"/>
        <v>#DIV/0!</v>
      </c>
      <c r="BF27" s="28" t="e">
        <f t="shared" ca="1" si="2"/>
        <v>#DIV/0!</v>
      </c>
      <c r="BG27" s="28" t="e">
        <f t="shared" ca="1" si="2"/>
        <v>#DIV/0!</v>
      </c>
      <c r="BH27" s="28" t="e">
        <f t="shared" ca="1" si="2"/>
        <v>#DIV/0!</v>
      </c>
      <c r="BI27" s="16"/>
      <c r="BJ27" s="16"/>
      <c r="BK27" s="16"/>
    </row>
    <row r="28" spans="2:103" ht="15.4">
      <c r="E28" s="20"/>
      <c r="F28" s="20"/>
      <c r="J28" s="4"/>
      <c r="K28" s="9"/>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
      <c r="BJ28" s="6"/>
      <c r="BK28" s="6"/>
    </row>
    <row r="29" spans="2:103" ht="15.4">
      <c r="B29" s="7">
        <f>MAX($B$5:B28)+1</f>
        <v>3</v>
      </c>
      <c r="C29" s="7" t="s">
        <v>725</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8"/>
      <c r="BJ29" s="8"/>
      <c r="BK29" s="8"/>
    </row>
    <row r="30" spans="2:103" ht="15.4">
      <c r="E30" s="20"/>
      <c r="F30" s="20"/>
      <c r="J30" s="4"/>
      <c r="K30" s="9"/>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
      <c r="BJ30" s="6"/>
      <c r="BK30" s="6"/>
    </row>
    <row r="31" spans="2:103" ht="15.4">
      <c r="B31" s="24"/>
      <c r="C31" s="73">
        <f>MAX($B$5:C30)+0.1</f>
        <v>3.1</v>
      </c>
      <c r="D31" s="37" t="s">
        <v>725</v>
      </c>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90"/>
      <c r="CX31" s="90"/>
      <c r="CY31" s="90"/>
    </row>
    <row r="32" spans="2:103" ht="15.4">
      <c r="E32" s="20"/>
      <c r="F32" s="20"/>
      <c r="J32" s="4"/>
      <c r="K32" s="9"/>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
      <c r="BJ32" s="6"/>
      <c r="BK32" s="6"/>
    </row>
    <row r="33" spans="2:103" s="88" customFormat="1" ht="15.4">
      <c r="E33" s="88" t="s">
        <v>720</v>
      </c>
      <c r="F33" s="121"/>
      <c r="G33" s="88" t="s">
        <v>260</v>
      </c>
      <c r="H33" s="16"/>
      <c r="I33" s="16"/>
      <c r="K33" s="17"/>
      <c r="L33" s="28">
        <f ca="1">L27</f>
        <v>0</v>
      </c>
      <c r="M33" s="28">
        <f ca="1">M27</f>
        <v>0</v>
      </c>
      <c r="N33" s="28">
        <f ca="1">N27</f>
        <v>0</v>
      </c>
      <c r="O33" s="28">
        <f t="shared" ref="O33:BH33" ca="1" si="3">O27</f>
        <v>0</v>
      </c>
      <c r="P33" s="28">
        <f t="shared" ca="1" si="3"/>
        <v>0</v>
      </c>
      <c r="Q33" s="28" t="e">
        <f t="shared" ca="1" si="3"/>
        <v>#DIV/0!</v>
      </c>
      <c r="R33" s="28" t="e">
        <f t="shared" ca="1" si="3"/>
        <v>#DIV/0!</v>
      </c>
      <c r="S33" s="28" t="e">
        <f t="shared" ca="1" si="3"/>
        <v>#DIV/0!</v>
      </c>
      <c r="T33" s="28" t="e">
        <f t="shared" ca="1" si="3"/>
        <v>#DIV/0!</v>
      </c>
      <c r="U33" s="28" t="e">
        <f t="shared" ca="1" si="3"/>
        <v>#DIV/0!</v>
      </c>
      <c r="V33" s="28" t="e">
        <f t="shared" ca="1" si="3"/>
        <v>#DIV/0!</v>
      </c>
      <c r="W33" s="28" t="e">
        <f t="shared" ca="1" si="3"/>
        <v>#DIV/0!</v>
      </c>
      <c r="X33" s="28" t="e">
        <f t="shared" ca="1" si="3"/>
        <v>#DIV/0!</v>
      </c>
      <c r="Y33" s="28" t="e">
        <f t="shared" ca="1" si="3"/>
        <v>#DIV/0!</v>
      </c>
      <c r="Z33" s="28" t="e">
        <f t="shared" ca="1" si="3"/>
        <v>#DIV/0!</v>
      </c>
      <c r="AA33" s="28" t="e">
        <f t="shared" ca="1" si="3"/>
        <v>#DIV/0!</v>
      </c>
      <c r="AB33" s="28" t="e">
        <f t="shared" ca="1" si="3"/>
        <v>#DIV/0!</v>
      </c>
      <c r="AC33" s="28" t="e">
        <f t="shared" ca="1" si="3"/>
        <v>#DIV/0!</v>
      </c>
      <c r="AD33" s="28" t="e">
        <f t="shared" ca="1" si="3"/>
        <v>#DIV/0!</v>
      </c>
      <c r="AE33" s="28" t="e">
        <f t="shared" ca="1" si="3"/>
        <v>#DIV/0!</v>
      </c>
      <c r="AF33" s="28" t="e">
        <f t="shared" ca="1" si="3"/>
        <v>#DIV/0!</v>
      </c>
      <c r="AG33" s="28" t="e">
        <f t="shared" ca="1" si="3"/>
        <v>#DIV/0!</v>
      </c>
      <c r="AH33" s="28" t="e">
        <f t="shared" ca="1" si="3"/>
        <v>#DIV/0!</v>
      </c>
      <c r="AI33" s="28" t="e">
        <f t="shared" ca="1" si="3"/>
        <v>#DIV/0!</v>
      </c>
      <c r="AJ33" s="28" t="e">
        <f t="shared" ca="1" si="3"/>
        <v>#DIV/0!</v>
      </c>
      <c r="AK33" s="28" t="e">
        <f t="shared" ca="1" si="3"/>
        <v>#DIV/0!</v>
      </c>
      <c r="AL33" s="28" t="e">
        <f t="shared" ca="1" si="3"/>
        <v>#DIV/0!</v>
      </c>
      <c r="AM33" s="28" t="e">
        <f t="shared" ca="1" si="3"/>
        <v>#DIV/0!</v>
      </c>
      <c r="AN33" s="28" t="e">
        <f t="shared" ca="1" si="3"/>
        <v>#DIV/0!</v>
      </c>
      <c r="AO33" s="28" t="e">
        <f t="shared" ca="1" si="3"/>
        <v>#DIV/0!</v>
      </c>
      <c r="AP33" s="28" t="e">
        <f t="shared" ca="1" si="3"/>
        <v>#DIV/0!</v>
      </c>
      <c r="AQ33" s="28" t="e">
        <f t="shared" ca="1" si="3"/>
        <v>#DIV/0!</v>
      </c>
      <c r="AR33" s="28" t="e">
        <f t="shared" ca="1" si="3"/>
        <v>#DIV/0!</v>
      </c>
      <c r="AS33" s="28" t="e">
        <f t="shared" ca="1" si="3"/>
        <v>#DIV/0!</v>
      </c>
      <c r="AT33" s="28" t="e">
        <f t="shared" ca="1" si="3"/>
        <v>#DIV/0!</v>
      </c>
      <c r="AU33" s="28" t="e">
        <f t="shared" ca="1" si="3"/>
        <v>#DIV/0!</v>
      </c>
      <c r="AV33" s="28" t="e">
        <f t="shared" ca="1" si="3"/>
        <v>#DIV/0!</v>
      </c>
      <c r="AW33" s="28" t="e">
        <f t="shared" ca="1" si="3"/>
        <v>#DIV/0!</v>
      </c>
      <c r="AX33" s="28" t="e">
        <f t="shared" ca="1" si="3"/>
        <v>#DIV/0!</v>
      </c>
      <c r="AY33" s="28" t="e">
        <f t="shared" ca="1" si="3"/>
        <v>#DIV/0!</v>
      </c>
      <c r="AZ33" s="28" t="e">
        <f t="shared" ca="1" si="3"/>
        <v>#DIV/0!</v>
      </c>
      <c r="BA33" s="28" t="e">
        <f t="shared" ca="1" si="3"/>
        <v>#DIV/0!</v>
      </c>
      <c r="BB33" s="28" t="e">
        <f t="shared" ca="1" si="3"/>
        <v>#DIV/0!</v>
      </c>
      <c r="BC33" s="28" t="e">
        <f t="shared" ca="1" si="3"/>
        <v>#DIV/0!</v>
      </c>
      <c r="BD33" s="28" t="e">
        <f t="shared" ca="1" si="3"/>
        <v>#DIV/0!</v>
      </c>
      <c r="BE33" s="28" t="e">
        <f t="shared" ca="1" si="3"/>
        <v>#DIV/0!</v>
      </c>
      <c r="BF33" s="28" t="e">
        <f t="shared" ca="1" si="3"/>
        <v>#DIV/0!</v>
      </c>
      <c r="BG33" s="28" t="e">
        <f t="shared" ca="1" si="3"/>
        <v>#DIV/0!</v>
      </c>
      <c r="BH33" s="28" t="e">
        <f t="shared" ca="1" si="3"/>
        <v>#DIV/0!</v>
      </c>
      <c r="BI33" s="16"/>
      <c r="BJ33" s="16"/>
      <c r="BK33" s="16"/>
    </row>
    <row r="34" spans="2:103" s="88" customFormat="1" ht="16.149999999999999">
      <c r="E34" s="88" t="s">
        <v>726</v>
      </c>
      <c r="F34" s="121"/>
      <c r="G34" s="88" t="s">
        <v>260</v>
      </c>
      <c r="H34" s="16"/>
      <c r="I34" s="16"/>
      <c r="J34" s="88" t="s">
        <v>727</v>
      </c>
      <c r="K34" s="17"/>
      <c r="L34" s="120"/>
      <c r="M34" s="28">
        <f>M47</f>
        <v>0</v>
      </c>
      <c r="N34" s="28">
        <f t="shared" ref="N34:BH34" ca="1" si="4">N47</f>
        <v>0</v>
      </c>
      <c r="O34" s="28">
        <f t="shared" ca="1" si="4"/>
        <v>0</v>
      </c>
      <c r="P34" s="28">
        <f ca="1">P47</f>
        <v>0</v>
      </c>
      <c r="Q34" s="28">
        <f t="shared" ca="1" si="4"/>
        <v>0</v>
      </c>
      <c r="R34" s="28">
        <f t="shared" ca="1" si="4"/>
        <v>0</v>
      </c>
      <c r="S34" s="28" t="e">
        <f t="shared" ca="1" si="4"/>
        <v>#DIV/0!</v>
      </c>
      <c r="T34" s="28" t="e">
        <f t="shared" ca="1" si="4"/>
        <v>#DIV/0!</v>
      </c>
      <c r="U34" s="28" t="e">
        <f ca="1">U47</f>
        <v>#DIV/0!</v>
      </c>
      <c r="V34" s="28" t="e">
        <f t="shared" ca="1" si="4"/>
        <v>#DIV/0!</v>
      </c>
      <c r="W34" s="28" t="e">
        <f t="shared" ca="1" si="4"/>
        <v>#DIV/0!</v>
      </c>
      <c r="X34" s="28" t="e">
        <f t="shared" ca="1" si="4"/>
        <v>#DIV/0!</v>
      </c>
      <c r="Y34" s="28" t="e">
        <f t="shared" ca="1" si="4"/>
        <v>#DIV/0!</v>
      </c>
      <c r="Z34" s="28" t="e">
        <f t="shared" ca="1" si="4"/>
        <v>#DIV/0!</v>
      </c>
      <c r="AA34" s="28" t="e">
        <f t="shared" ca="1" si="4"/>
        <v>#DIV/0!</v>
      </c>
      <c r="AB34" s="28" t="e">
        <f t="shared" ca="1" si="4"/>
        <v>#DIV/0!</v>
      </c>
      <c r="AC34" s="28" t="e">
        <f t="shared" ca="1" si="4"/>
        <v>#DIV/0!</v>
      </c>
      <c r="AD34" s="28" t="e">
        <f t="shared" ca="1" si="4"/>
        <v>#DIV/0!</v>
      </c>
      <c r="AE34" s="28" t="e">
        <f t="shared" ca="1" si="4"/>
        <v>#DIV/0!</v>
      </c>
      <c r="AF34" s="28" t="e">
        <f t="shared" ca="1" si="4"/>
        <v>#DIV/0!</v>
      </c>
      <c r="AG34" s="28" t="e">
        <f t="shared" ca="1" si="4"/>
        <v>#DIV/0!</v>
      </c>
      <c r="AH34" s="28" t="e">
        <f t="shared" ca="1" si="4"/>
        <v>#DIV/0!</v>
      </c>
      <c r="AI34" s="28" t="e">
        <f t="shared" ca="1" si="4"/>
        <v>#DIV/0!</v>
      </c>
      <c r="AJ34" s="28" t="e">
        <f t="shared" ca="1" si="4"/>
        <v>#DIV/0!</v>
      </c>
      <c r="AK34" s="28" t="e">
        <f t="shared" ca="1" si="4"/>
        <v>#DIV/0!</v>
      </c>
      <c r="AL34" s="28" t="e">
        <f t="shared" ca="1" si="4"/>
        <v>#DIV/0!</v>
      </c>
      <c r="AM34" s="28" t="e">
        <f t="shared" ca="1" si="4"/>
        <v>#DIV/0!</v>
      </c>
      <c r="AN34" s="28" t="e">
        <f t="shared" ca="1" si="4"/>
        <v>#DIV/0!</v>
      </c>
      <c r="AO34" s="28" t="e">
        <f t="shared" ca="1" si="4"/>
        <v>#DIV/0!</v>
      </c>
      <c r="AP34" s="28" t="e">
        <f t="shared" ca="1" si="4"/>
        <v>#DIV/0!</v>
      </c>
      <c r="AQ34" s="28" t="e">
        <f t="shared" ca="1" si="4"/>
        <v>#DIV/0!</v>
      </c>
      <c r="AR34" s="28" t="e">
        <f t="shared" ca="1" si="4"/>
        <v>#DIV/0!</v>
      </c>
      <c r="AS34" s="28" t="e">
        <f t="shared" ca="1" si="4"/>
        <v>#DIV/0!</v>
      </c>
      <c r="AT34" s="28" t="e">
        <f t="shared" ca="1" si="4"/>
        <v>#DIV/0!</v>
      </c>
      <c r="AU34" s="28" t="e">
        <f t="shared" ca="1" si="4"/>
        <v>#DIV/0!</v>
      </c>
      <c r="AV34" s="28" t="e">
        <f t="shared" ca="1" si="4"/>
        <v>#DIV/0!</v>
      </c>
      <c r="AW34" s="28" t="e">
        <f t="shared" ca="1" si="4"/>
        <v>#DIV/0!</v>
      </c>
      <c r="AX34" s="28" t="e">
        <f t="shared" ca="1" si="4"/>
        <v>#DIV/0!</v>
      </c>
      <c r="AY34" s="28" t="e">
        <f t="shared" ca="1" si="4"/>
        <v>#DIV/0!</v>
      </c>
      <c r="AZ34" s="28" t="e">
        <f t="shared" ca="1" si="4"/>
        <v>#DIV/0!</v>
      </c>
      <c r="BA34" s="28" t="e">
        <f t="shared" ca="1" si="4"/>
        <v>#DIV/0!</v>
      </c>
      <c r="BB34" s="28" t="e">
        <f t="shared" ca="1" si="4"/>
        <v>#DIV/0!</v>
      </c>
      <c r="BC34" s="28" t="e">
        <f t="shared" ca="1" si="4"/>
        <v>#DIV/0!</v>
      </c>
      <c r="BD34" s="28" t="e">
        <f t="shared" ca="1" si="4"/>
        <v>#DIV/0!</v>
      </c>
      <c r="BE34" s="28" t="e">
        <f t="shared" ca="1" si="4"/>
        <v>#DIV/0!</v>
      </c>
      <c r="BF34" s="28" t="e">
        <f t="shared" ca="1" si="4"/>
        <v>#DIV/0!</v>
      </c>
      <c r="BG34" s="28" t="e">
        <f t="shared" ca="1" si="4"/>
        <v>#DIV/0!</v>
      </c>
      <c r="BH34" s="28" t="e">
        <f t="shared" ca="1" si="4"/>
        <v>#DIV/0!</v>
      </c>
      <c r="BI34" s="16"/>
      <c r="BJ34" s="16"/>
      <c r="BK34" s="16"/>
    </row>
    <row r="35" spans="2:103" s="88" customFormat="1" ht="16.149999999999999">
      <c r="E35" s="119" t="s">
        <v>725</v>
      </c>
      <c r="F35" s="121"/>
      <c r="G35" s="119" t="s">
        <v>260</v>
      </c>
      <c r="H35" s="16"/>
      <c r="I35" s="16"/>
      <c r="J35" s="119" t="s">
        <v>728</v>
      </c>
      <c r="K35" s="17"/>
      <c r="L35" s="107">
        <f ca="1">SUM(L33:L34)</f>
        <v>0</v>
      </c>
      <c r="M35" s="107">
        <f ca="1">SUM(M33:M34)</f>
        <v>0</v>
      </c>
      <c r="N35" s="107">
        <f t="shared" ref="N35:BH35" ca="1" si="5">SUM(N33:N34)</f>
        <v>0</v>
      </c>
      <c r="O35" s="107">
        <f t="shared" ca="1" si="5"/>
        <v>0</v>
      </c>
      <c r="P35" s="107">
        <f t="shared" ca="1" si="5"/>
        <v>0</v>
      </c>
      <c r="Q35" s="107" t="e">
        <f t="shared" ca="1" si="5"/>
        <v>#DIV/0!</v>
      </c>
      <c r="R35" s="107" t="e">
        <f t="shared" ca="1" si="5"/>
        <v>#DIV/0!</v>
      </c>
      <c r="S35" s="107" t="e">
        <f t="shared" ca="1" si="5"/>
        <v>#DIV/0!</v>
      </c>
      <c r="T35" s="107" t="e">
        <f t="shared" ca="1" si="5"/>
        <v>#DIV/0!</v>
      </c>
      <c r="U35" s="107" t="e">
        <f t="shared" ca="1" si="5"/>
        <v>#DIV/0!</v>
      </c>
      <c r="V35" s="107" t="e">
        <f t="shared" ca="1" si="5"/>
        <v>#DIV/0!</v>
      </c>
      <c r="W35" s="107" t="e">
        <f t="shared" ca="1" si="5"/>
        <v>#DIV/0!</v>
      </c>
      <c r="X35" s="107" t="e">
        <f t="shared" ca="1" si="5"/>
        <v>#DIV/0!</v>
      </c>
      <c r="Y35" s="107" t="e">
        <f t="shared" ca="1" si="5"/>
        <v>#DIV/0!</v>
      </c>
      <c r="Z35" s="107" t="e">
        <f t="shared" ca="1" si="5"/>
        <v>#DIV/0!</v>
      </c>
      <c r="AA35" s="107" t="e">
        <f t="shared" ca="1" si="5"/>
        <v>#DIV/0!</v>
      </c>
      <c r="AB35" s="107" t="e">
        <f t="shared" ca="1" si="5"/>
        <v>#DIV/0!</v>
      </c>
      <c r="AC35" s="107" t="e">
        <f t="shared" ca="1" si="5"/>
        <v>#DIV/0!</v>
      </c>
      <c r="AD35" s="107" t="e">
        <f t="shared" ca="1" si="5"/>
        <v>#DIV/0!</v>
      </c>
      <c r="AE35" s="107" t="e">
        <f t="shared" ca="1" si="5"/>
        <v>#DIV/0!</v>
      </c>
      <c r="AF35" s="107" t="e">
        <f t="shared" ca="1" si="5"/>
        <v>#DIV/0!</v>
      </c>
      <c r="AG35" s="107" t="e">
        <f t="shared" ca="1" si="5"/>
        <v>#DIV/0!</v>
      </c>
      <c r="AH35" s="107" t="e">
        <f t="shared" ca="1" si="5"/>
        <v>#DIV/0!</v>
      </c>
      <c r="AI35" s="107" t="e">
        <f t="shared" ca="1" si="5"/>
        <v>#DIV/0!</v>
      </c>
      <c r="AJ35" s="107" t="e">
        <f t="shared" ca="1" si="5"/>
        <v>#DIV/0!</v>
      </c>
      <c r="AK35" s="107" t="e">
        <f t="shared" ca="1" si="5"/>
        <v>#DIV/0!</v>
      </c>
      <c r="AL35" s="107" t="e">
        <f t="shared" ca="1" si="5"/>
        <v>#DIV/0!</v>
      </c>
      <c r="AM35" s="107" t="e">
        <f t="shared" ca="1" si="5"/>
        <v>#DIV/0!</v>
      </c>
      <c r="AN35" s="107" t="e">
        <f t="shared" ca="1" si="5"/>
        <v>#DIV/0!</v>
      </c>
      <c r="AO35" s="107" t="e">
        <f t="shared" ca="1" si="5"/>
        <v>#DIV/0!</v>
      </c>
      <c r="AP35" s="107" t="e">
        <f t="shared" ca="1" si="5"/>
        <v>#DIV/0!</v>
      </c>
      <c r="AQ35" s="107" t="e">
        <f t="shared" ca="1" si="5"/>
        <v>#DIV/0!</v>
      </c>
      <c r="AR35" s="107" t="e">
        <f t="shared" ca="1" si="5"/>
        <v>#DIV/0!</v>
      </c>
      <c r="AS35" s="107" t="e">
        <f t="shared" ca="1" si="5"/>
        <v>#DIV/0!</v>
      </c>
      <c r="AT35" s="107" t="e">
        <f t="shared" ca="1" si="5"/>
        <v>#DIV/0!</v>
      </c>
      <c r="AU35" s="107" t="e">
        <f t="shared" ca="1" si="5"/>
        <v>#DIV/0!</v>
      </c>
      <c r="AV35" s="107" t="e">
        <f t="shared" ca="1" si="5"/>
        <v>#DIV/0!</v>
      </c>
      <c r="AW35" s="107" t="e">
        <f t="shared" ca="1" si="5"/>
        <v>#DIV/0!</v>
      </c>
      <c r="AX35" s="107" t="e">
        <f t="shared" ca="1" si="5"/>
        <v>#DIV/0!</v>
      </c>
      <c r="AY35" s="107" t="e">
        <f t="shared" ca="1" si="5"/>
        <v>#DIV/0!</v>
      </c>
      <c r="AZ35" s="107" t="e">
        <f t="shared" ca="1" si="5"/>
        <v>#DIV/0!</v>
      </c>
      <c r="BA35" s="107" t="e">
        <f t="shared" ca="1" si="5"/>
        <v>#DIV/0!</v>
      </c>
      <c r="BB35" s="107" t="e">
        <f ca="1">SUM(BB33:BB34)</f>
        <v>#DIV/0!</v>
      </c>
      <c r="BC35" s="107" t="e">
        <f t="shared" ca="1" si="5"/>
        <v>#DIV/0!</v>
      </c>
      <c r="BD35" s="107" t="e">
        <f t="shared" ca="1" si="5"/>
        <v>#DIV/0!</v>
      </c>
      <c r="BE35" s="107" t="e">
        <f t="shared" ca="1" si="5"/>
        <v>#DIV/0!</v>
      </c>
      <c r="BF35" s="107" t="e">
        <f t="shared" ca="1" si="5"/>
        <v>#DIV/0!</v>
      </c>
      <c r="BG35" s="107" t="e">
        <f t="shared" ca="1" si="5"/>
        <v>#DIV/0!</v>
      </c>
      <c r="BH35" s="107" t="e">
        <f t="shared" ca="1" si="5"/>
        <v>#DIV/0!</v>
      </c>
      <c r="BI35" s="16"/>
      <c r="BJ35" s="16"/>
      <c r="BK35" s="16"/>
    </row>
    <row r="36" spans="2:103" ht="15.4">
      <c r="E36" s="20"/>
      <c r="F36" s="20"/>
      <c r="J36" s="4"/>
      <c r="K36" s="9"/>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6"/>
      <c r="BC36" s="66"/>
      <c r="BD36" s="66"/>
      <c r="BE36" s="66"/>
      <c r="BF36" s="66"/>
      <c r="BG36" s="66"/>
      <c r="BH36" s="66"/>
      <c r="BI36" s="6"/>
      <c r="BJ36" s="6"/>
      <c r="BK36" s="6"/>
    </row>
    <row r="37" spans="2:103" ht="15.4">
      <c r="B37" s="24"/>
      <c r="C37" s="73">
        <f>MAX($B$5:C36)+0.1</f>
        <v>3.2</v>
      </c>
      <c r="D37" s="37" t="s">
        <v>729</v>
      </c>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90"/>
      <c r="CX37" s="90"/>
      <c r="CY37" s="90"/>
    </row>
    <row r="38" spans="2:103" ht="15.4">
      <c r="E38" s="20"/>
      <c r="F38" s="20"/>
      <c r="J38" s="4"/>
      <c r="K38" s="9"/>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66"/>
      <c r="BF38" s="66"/>
      <c r="BG38" s="66"/>
      <c r="BH38" s="66"/>
      <c r="BI38" s="6"/>
      <c r="BJ38" s="6"/>
      <c r="BK38" s="6"/>
    </row>
    <row r="39" spans="2:103" ht="16.149999999999999">
      <c r="E39" s="88" t="s">
        <v>725</v>
      </c>
      <c r="F39" s="88"/>
      <c r="G39" s="88" t="s">
        <v>260</v>
      </c>
      <c r="H39" s="16"/>
      <c r="I39" s="16"/>
      <c r="J39" s="88" t="s">
        <v>730</v>
      </c>
      <c r="K39" s="9"/>
      <c r="L39" s="66">
        <f ca="1">L35</f>
        <v>0</v>
      </c>
      <c r="M39" s="66">
        <f t="shared" ref="M39:BH39" ca="1" si="6">M35</f>
        <v>0</v>
      </c>
      <c r="N39" s="66">
        <f t="shared" ca="1" si="6"/>
        <v>0</v>
      </c>
      <c r="O39" s="66">
        <f t="shared" ca="1" si="6"/>
        <v>0</v>
      </c>
      <c r="P39" s="66">
        <f t="shared" ca="1" si="6"/>
        <v>0</v>
      </c>
      <c r="Q39" s="66" t="e">
        <f t="shared" ca="1" si="6"/>
        <v>#DIV/0!</v>
      </c>
      <c r="R39" s="66" t="e">
        <f t="shared" ca="1" si="6"/>
        <v>#DIV/0!</v>
      </c>
      <c r="S39" s="66" t="e">
        <f t="shared" ca="1" si="6"/>
        <v>#DIV/0!</v>
      </c>
      <c r="T39" s="66" t="e">
        <f t="shared" ca="1" si="6"/>
        <v>#DIV/0!</v>
      </c>
      <c r="U39" s="66" t="e">
        <f t="shared" ca="1" si="6"/>
        <v>#DIV/0!</v>
      </c>
      <c r="V39" s="66" t="e">
        <f t="shared" ca="1" si="6"/>
        <v>#DIV/0!</v>
      </c>
      <c r="W39" s="66" t="e">
        <f t="shared" ca="1" si="6"/>
        <v>#DIV/0!</v>
      </c>
      <c r="X39" s="66" t="e">
        <f t="shared" ca="1" si="6"/>
        <v>#DIV/0!</v>
      </c>
      <c r="Y39" s="66" t="e">
        <f t="shared" ca="1" si="6"/>
        <v>#DIV/0!</v>
      </c>
      <c r="Z39" s="66" t="e">
        <f t="shared" ca="1" si="6"/>
        <v>#DIV/0!</v>
      </c>
      <c r="AA39" s="66" t="e">
        <f t="shared" ca="1" si="6"/>
        <v>#DIV/0!</v>
      </c>
      <c r="AB39" s="66" t="e">
        <f t="shared" ca="1" si="6"/>
        <v>#DIV/0!</v>
      </c>
      <c r="AC39" s="66" t="e">
        <f t="shared" ca="1" si="6"/>
        <v>#DIV/0!</v>
      </c>
      <c r="AD39" s="66" t="e">
        <f t="shared" ca="1" si="6"/>
        <v>#DIV/0!</v>
      </c>
      <c r="AE39" s="66" t="e">
        <f t="shared" ca="1" si="6"/>
        <v>#DIV/0!</v>
      </c>
      <c r="AF39" s="66" t="e">
        <f t="shared" ca="1" si="6"/>
        <v>#DIV/0!</v>
      </c>
      <c r="AG39" s="66" t="e">
        <f t="shared" ca="1" si="6"/>
        <v>#DIV/0!</v>
      </c>
      <c r="AH39" s="66" t="e">
        <f t="shared" ca="1" si="6"/>
        <v>#DIV/0!</v>
      </c>
      <c r="AI39" s="66" t="e">
        <f t="shared" ca="1" si="6"/>
        <v>#DIV/0!</v>
      </c>
      <c r="AJ39" s="66" t="e">
        <f t="shared" ca="1" si="6"/>
        <v>#DIV/0!</v>
      </c>
      <c r="AK39" s="66" t="e">
        <f t="shared" ca="1" si="6"/>
        <v>#DIV/0!</v>
      </c>
      <c r="AL39" s="66" t="e">
        <f t="shared" ca="1" si="6"/>
        <v>#DIV/0!</v>
      </c>
      <c r="AM39" s="66" t="e">
        <f t="shared" ca="1" si="6"/>
        <v>#DIV/0!</v>
      </c>
      <c r="AN39" s="66" t="e">
        <f t="shared" ca="1" si="6"/>
        <v>#DIV/0!</v>
      </c>
      <c r="AO39" s="66" t="e">
        <f t="shared" ca="1" si="6"/>
        <v>#DIV/0!</v>
      </c>
      <c r="AP39" s="66" t="e">
        <f t="shared" ca="1" si="6"/>
        <v>#DIV/0!</v>
      </c>
      <c r="AQ39" s="66" t="e">
        <f t="shared" ca="1" si="6"/>
        <v>#DIV/0!</v>
      </c>
      <c r="AR39" s="66" t="e">
        <f t="shared" ca="1" si="6"/>
        <v>#DIV/0!</v>
      </c>
      <c r="AS39" s="66" t="e">
        <f t="shared" ca="1" si="6"/>
        <v>#DIV/0!</v>
      </c>
      <c r="AT39" s="66" t="e">
        <f t="shared" ca="1" si="6"/>
        <v>#DIV/0!</v>
      </c>
      <c r="AU39" s="66" t="e">
        <f t="shared" ca="1" si="6"/>
        <v>#DIV/0!</v>
      </c>
      <c r="AV39" s="66" t="e">
        <f t="shared" ca="1" si="6"/>
        <v>#DIV/0!</v>
      </c>
      <c r="AW39" s="66" t="e">
        <f t="shared" ca="1" si="6"/>
        <v>#DIV/0!</v>
      </c>
      <c r="AX39" s="66" t="e">
        <f t="shared" ca="1" si="6"/>
        <v>#DIV/0!</v>
      </c>
      <c r="AY39" s="66" t="e">
        <f t="shared" ca="1" si="6"/>
        <v>#DIV/0!</v>
      </c>
      <c r="AZ39" s="66" t="e">
        <f t="shared" ca="1" si="6"/>
        <v>#DIV/0!</v>
      </c>
      <c r="BA39" s="66" t="e">
        <f t="shared" ca="1" si="6"/>
        <v>#DIV/0!</v>
      </c>
      <c r="BB39" s="66" t="e">
        <f t="shared" ca="1" si="6"/>
        <v>#DIV/0!</v>
      </c>
      <c r="BC39" s="66" t="e">
        <f t="shared" ca="1" si="6"/>
        <v>#DIV/0!</v>
      </c>
      <c r="BD39" s="66" t="e">
        <f t="shared" ca="1" si="6"/>
        <v>#DIV/0!</v>
      </c>
      <c r="BE39" s="66" t="e">
        <f t="shared" ca="1" si="6"/>
        <v>#DIV/0!</v>
      </c>
      <c r="BF39" s="66" t="e">
        <f t="shared" ca="1" si="6"/>
        <v>#DIV/0!</v>
      </c>
      <c r="BG39" s="66" t="e">
        <f t="shared" ca="1" si="6"/>
        <v>#DIV/0!</v>
      </c>
      <c r="BH39" s="66" t="e">
        <f t="shared" ca="1" si="6"/>
        <v>#DIV/0!</v>
      </c>
      <c r="BI39" s="6"/>
      <c r="BJ39" s="6"/>
      <c r="BK39" s="6"/>
    </row>
    <row r="40" spans="2:103" ht="16.149999999999999">
      <c r="E40" s="88" t="s">
        <v>304</v>
      </c>
      <c r="F40" s="88"/>
      <c r="G40" s="88" t="s">
        <v>260</v>
      </c>
      <c r="H40" s="16"/>
      <c r="I40" s="16"/>
      <c r="J40" s="88" t="s">
        <v>731</v>
      </c>
      <c r="K40" s="9"/>
      <c r="L40" s="66">
        <f>L55</f>
        <v>0</v>
      </c>
      <c r="M40" s="66">
        <f t="shared" ref="M40:BH40" si="7">M55</f>
        <v>0</v>
      </c>
      <c r="N40" s="66">
        <f t="shared" si="7"/>
        <v>0</v>
      </c>
      <c r="O40" s="66">
        <f t="shared" si="7"/>
        <v>0</v>
      </c>
      <c r="P40" s="66">
        <f t="shared" si="7"/>
        <v>0</v>
      </c>
      <c r="Q40" s="66">
        <f t="shared" si="7"/>
        <v>0</v>
      </c>
      <c r="R40" s="66">
        <f>R55</f>
        <v>0</v>
      </c>
      <c r="S40" s="66">
        <f>S55</f>
        <v>0</v>
      </c>
      <c r="T40" s="66">
        <f t="shared" si="7"/>
        <v>0</v>
      </c>
      <c r="U40" s="66">
        <f t="shared" si="7"/>
        <v>0</v>
      </c>
      <c r="V40" s="66">
        <f t="shared" si="7"/>
        <v>0</v>
      </c>
      <c r="W40" s="66">
        <f t="shared" si="7"/>
        <v>0</v>
      </c>
      <c r="X40" s="66">
        <f t="shared" si="7"/>
        <v>0</v>
      </c>
      <c r="Y40" s="66">
        <f t="shared" si="7"/>
        <v>0</v>
      </c>
      <c r="Z40" s="66">
        <f t="shared" si="7"/>
        <v>0</v>
      </c>
      <c r="AA40" s="66">
        <f t="shared" si="7"/>
        <v>0</v>
      </c>
      <c r="AB40" s="66">
        <f t="shared" si="7"/>
        <v>0</v>
      </c>
      <c r="AC40" s="66">
        <f t="shared" si="7"/>
        <v>0</v>
      </c>
      <c r="AD40" s="66">
        <f t="shared" si="7"/>
        <v>0</v>
      </c>
      <c r="AE40" s="66">
        <f t="shared" si="7"/>
        <v>0</v>
      </c>
      <c r="AF40" s="66">
        <f t="shared" si="7"/>
        <v>0</v>
      </c>
      <c r="AG40" s="66">
        <f t="shared" si="7"/>
        <v>0</v>
      </c>
      <c r="AH40" s="66">
        <f t="shared" si="7"/>
        <v>0</v>
      </c>
      <c r="AI40" s="66">
        <f t="shared" si="7"/>
        <v>0</v>
      </c>
      <c r="AJ40" s="66">
        <f t="shared" si="7"/>
        <v>0</v>
      </c>
      <c r="AK40" s="66">
        <f t="shared" si="7"/>
        <v>0</v>
      </c>
      <c r="AL40" s="66">
        <f t="shared" si="7"/>
        <v>0</v>
      </c>
      <c r="AM40" s="66">
        <f t="shared" si="7"/>
        <v>0</v>
      </c>
      <c r="AN40" s="66">
        <f t="shared" si="7"/>
        <v>0</v>
      </c>
      <c r="AO40" s="66">
        <f t="shared" si="7"/>
        <v>0</v>
      </c>
      <c r="AP40" s="66">
        <f t="shared" si="7"/>
        <v>0</v>
      </c>
      <c r="AQ40" s="66">
        <f t="shared" si="7"/>
        <v>0</v>
      </c>
      <c r="AR40" s="66">
        <f t="shared" si="7"/>
        <v>0</v>
      </c>
      <c r="AS40" s="66">
        <f t="shared" si="7"/>
        <v>0</v>
      </c>
      <c r="AT40" s="66">
        <f t="shared" si="7"/>
        <v>0</v>
      </c>
      <c r="AU40" s="66">
        <f t="shared" si="7"/>
        <v>0</v>
      </c>
      <c r="AV40" s="66">
        <f t="shared" si="7"/>
        <v>0</v>
      </c>
      <c r="AW40" s="66">
        <f t="shared" si="7"/>
        <v>0</v>
      </c>
      <c r="AX40" s="66">
        <f t="shared" si="7"/>
        <v>0</v>
      </c>
      <c r="AY40" s="66">
        <f t="shared" si="7"/>
        <v>0</v>
      </c>
      <c r="AZ40" s="66">
        <f t="shared" si="7"/>
        <v>0</v>
      </c>
      <c r="BA40" s="66">
        <f t="shared" si="7"/>
        <v>0</v>
      </c>
      <c r="BB40" s="66">
        <f t="shared" si="7"/>
        <v>0</v>
      </c>
      <c r="BC40" s="66">
        <f t="shared" si="7"/>
        <v>0</v>
      </c>
      <c r="BD40" s="66">
        <f t="shared" si="7"/>
        <v>0</v>
      </c>
      <c r="BE40" s="66">
        <f t="shared" si="7"/>
        <v>0</v>
      </c>
      <c r="BF40" s="66">
        <f t="shared" si="7"/>
        <v>0</v>
      </c>
      <c r="BG40" s="66">
        <f t="shared" si="7"/>
        <v>0</v>
      </c>
      <c r="BH40" s="66">
        <f t="shared" si="7"/>
        <v>0</v>
      </c>
      <c r="BI40" s="6"/>
      <c r="BJ40" s="6"/>
      <c r="BK40" s="6"/>
    </row>
    <row r="41" spans="2:103" ht="15.4">
      <c r="E41" s="88" t="s">
        <v>732</v>
      </c>
      <c r="F41" s="88"/>
      <c r="G41" s="88" t="s">
        <v>260</v>
      </c>
      <c r="H41" s="16"/>
      <c r="I41" s="16"/>
      <c r="J41" s="16"/>
      <c r="K41" s="9"/>
      <c r="L41" s="66">
        <f ca="1">L39-L40</f>
        <v>0</v>
      </c>
      <c r="M41" s="66">
        <f ca="1">M39-M40</f>
        <v>0</v>
      </c>
      <c r="N41" s="66">
        <f t="shared" ref="N41:BH41" ca="1" si="8">N39-N40</f>
        <v>0</v>
      </c>
      <c r="O41" s="66">
        <f t="shared" ca="1" si="8"/>
        <v>0</v>
      </c>
      <c r="P41" s="66">
        <f t="shared" ca="1" si="8"/>
        <v>0</v>
      </c>
      <c r="Q41" s="66" t="e">
        <f t="shared" ca="1" si="8"/>
        <v>#DIV/0!</v>
      </c>
      <c r="R41" s="66" t="e">
        <f ca="1">R39-R40</f>
        <v>#DIV/0!</v>
      </c>
      <c r="S41" s="66" t="e">
        <f t="shared" ca="1" si="8"/>
        <v>#DIV/0!</v>
      </c>
      <c r="T41" s="66" t="e">
        <f t="shared" ca="1" si="8"/>
        <v>#DIV/0!</v>
      </c>
      <c r="U41" s="66" t="e">
        <f t="shared" ca="1" si="8"/>
        <v>#DIV/0!</v>
      </c>
      <c r="V41" s="66" t="e">
        <f t="shared" ca="1" si="8"/>
        <v>#DIV/0!</v>
      </c>
      <c r="W41" s="66" t="e">
        <f t="shared" ca="1" si="8"/>
        <v>#DIV/0!</v>
      </c>
      <c r="X41" s="66" t="e">
        <f t="shared" ca="1" si="8"/>
        <v>#DIV/0!</v>
      </c>
      <c r="Y41" s="66" t="e">
        <f t="shared" ca="1" si="8"/>
        <v>#DIV/0!</v>
      </c>
      <c r="Z41" s="66" t="e">
        <f t="shared" ca="1" si="8"/>
        <v>#DIV/0!</v>
      </c>
      <c r="AA41" s="66" t="e">
        <f t="shared" ca="1" si="8"/>
        <v>#DIV/0!</v>
      </c>
      <c r="AB41" s="66" t="e">
        <f t="shared" ca="1" si="8"/>
        <v>#DIV/0!</v>
      </c>
      <c r="AC41" s="66" t="e">
        <f t="shared" ca="1" si="8"/>
        <v>#DIV/0!</v>
      </c>
      <c r="AD41" s="66" t="e">
        <f t="shared" ca="1" si="8"/>
        <v>#DIV/0!</v>
      </c>
      <c r="AE41" s="66" t="e">
        <f t="shared" ca="1" si="8"/>
        <v>#DIV/0!</v>
      </c>
      <c r="AF41" s="66" t="e">
        <f t="shared" ca="1" si="8"/>
        <v>#DIV/0!</v>
      </c>
      <c r="AG41" s="66" t="e">
        <f t="shared" ca="1" si="8"/>
        <v>#DIV/0!</v>
      </c>
      <c r="AH41" s="66" t="e">
        <f t="shared" ca="1" si="8"/>
        <v>#DIV/0!</v>
      </c>
      <c r="AI41" s="66" t="e">
        <f t="shared" ca="1" si="8"/>
        <v>#DIV/0!</v>
      </c>
      <c r="AJ41" s="66" t="e">
        <f t="shared" ca="1" si="8"/>
        <v>#DIV/0!</v>
      </c>
      <c r="AK41" s="66" t="e">
        <f t="shared" ca="1" si="8"/>
        <v>#DIV/0!</v>
      </c>
      <c r="AL41" s="66" t="e">
        <f t="shared" ca="1" si="8"/>
        <v>#DIV/0!</v>
      </c>
      <c r="AM41" s="66" t="e">
        <f t="shared" ca="1" si="8"/>
        <v>#DIV/0!</v>
      </c>
      <c r="AN41" s="66" t="e">
        <f t="shared" ca="1" si="8"/>
        <v>#DIV/0!</v>
      </c>
      <c r="AO41" s="66" t="e">
        <f t="shared" ca="1" si="8"/>
        <v>#DIV/0!</v>
      </c>
      <c r="AP41" s="66" t="e">
        <f t="shared" ca="1" si="8"/>
        <v>#DIV/0!</v>
      </c>
      <c r="AQ41" s="66" t="e">
        <f t="shared" ca="1" si="8"/>
        <v>#DIV/0!</v>
      </c>
      <c r="AR41" s="66" t="e">
        <f t="shared" ca="1" si="8"/>
        <v>#DIV/0!</v>
      </c>
      <c r="AS41" s="66" t="e">
        <f t="shared" ca="1" si="8"/>
        <v>#DIV/0!</v>
      </c>
      <c r="AT41" s="66" t="e">
        <f t="shared" ca="1" si="8"/>
        <v>#DIV/0!</v>
      </c>
      <c r="AU41" s="66" t="e">
        <f t="shared" ca="1" si="8"/>
        <v>#DIV/0!</v>
      </c>
      <c r="AV41" s="66" t="e">
        <f t="shared" ca="1" si="8"/>
        <v>#DIV/0!</v>
      </c>
      <c r="AW41" s="66" t="e">
        <f t="shared" ca="1" si="8"/>
        <v>#DIV/0!</v>
      </c>
      <c r="AX41" s="66" t="e">
        <f t="shared" ca="1" si="8"/>
        <v>#DIV/0!</v>
      </c>
      <c r="AY41" s="66" t="e">
        <f t="shared" ca="1" si="8"/>
        <v>#DIV/0!</v>
      </c>
      <c r="AZ41" s="66" t="e">
        <f t="shared" ca="1" si="8"/>
        <v>#DIV/0!</v>
      </c>
      <c r="BA41" s="66" t="e">
        <f t="shared" ca="1" si="8"/>
        <v>#DIV/0!</v>
      </c>
      <c r="BB41" s="66" t="e">
        <f t="shared" ca="1" si="8"/>
        <v>#DIV/0!</v>
      </c>
      <c r="BC41" s="66" t="e">
        <f t="shared" ca="1" si="8"/>
        <v>#DIV/0!</v>
      </c>
      <c r="BD41" s="66" t="e">
        <f t="shared" ca="1" si="8"/>
        <v>#DIV/0!</v>
      </c>
      <c r="BE41" s="66" t="e">
        <f t="shared" ca="1" si="8"/>
        <v>#DIV/0!</v>
      </c>
      <c r="BF41" s="66" t="e">
        <f t="shared" ca="1" si="8"/>
        <v>#DIV/0!</v>
      </c>
      <c r="BG41" s="66" t="e">
        <f t="shared" ca="1" si="8"/>
        <v>#DIV/0!</v>
      </c>
      <c r="BH41" s="66" t="e">
        <f t="shared" ca="1" si="8"/>
        <v>#DIV/0!</v>
      </c>
      <c r="BI41" s="6"/>
      <c r="BJ41" s="6"/>
      <c r="BK41" s="6"/>
    </row>
    <row r="42" spans="2:103" ht="15.4">
      <c r="E42" s="88"/>
      <c r="F42" s="88"/>
      <c r="G42" s="88"/>
      <c r="H42" s="16"/>
      <c r="I42" s="16"/>
      <c r="J42" s="16"/>
      <c r="K42" s="9"/>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c r="AT42" s="66"/>
      <c r="AU42" s="66"/>
      <c r="AV42" s="66"/>
      <c r="AW42" s="66"/>
      <c r="AX42" s="66"/>
      <c r="AY42" s="66"/>
      <c r="AZ42" s="66"/>
      <c r="BA42" s="66"/>
      <c r="BB42" s="66"/>
      <c r="BC42" s="66"/>
      <c r="BD42" s="66"/>
      <c r="BE42" s="66"/>
      <c r="BF42" s="66"/>
      <c r="BG42" s="66"/>
      <c r="BH42" s="66"/>
      <c r="BI42" s="6"/>
      <c r="BJ42" s="6"/>
      <c r="BK42" s="6"/>
    </row>
    <row r="43" spans="2:103" ht="16.149999999999999">
      <c r="E43" s="88" t="s">
        <v>497</v>
      </c>
      <c r="F43" s="88"/>
      <c r="G43" s="88" t="s">
        <v>78</v>
      </c>
      <c r="H43" s="16"/>
      <c r="I43" s="16"/>
      <c r="J43" s="88" t="s">
        <v>733</v>
      </c>
      <c r="K43" s="9"/>
      <c r="L43" s="98">
        <f ca="1">ModelInput!L159</f>
        <v>0</v>
      </c>
      <c r="M43" s="98">
        <f ca="1">ModelInput!M159</f>
        <v>0</v>
      </c>
      <c r="N43" s="98">
        <f ca="1">ModelInput!N159</f>
        <v>0</v>
      </c>
      <c r="O43" s="98">
        <f ca="1">ModelInput!O159</f>
        <v>0</v>
      </c>
      <c r="P43" s="98">
        <f ca="1">ModelInput!P159</f>
        <v>0</v>
      </c>
      <c r="Q43" s="98">
        <f ca="1">ModelInput!Q159</f>
        <v>0</v>
      </c>
      <c r="R43" s="98">
        <f ca="1">ModelInput!R159</f>
        <v>0</v>
      </c>
      <c r="S43" s="98">
        <f ca="1">ModelInput!S159</f>
        <v>0</v>
      </c>
      <c r="T43" s="98">
        <f ca="1">ModelInput!T159</f>
        <v>0</v>
      </c>
      <c r="U43" s="98">
        <f ca="1">ModelInput!U159</f>
        <v>0</v>
      </c>
      <c r="V43" s="98">
        <f ca="1">ModelInput!V159</f>
        <v>0</v>
      </c>
      <c r="W43" s="98">
        <f ca="1">ModelInput!W159</f>
        <v>0</v>
      </c>
      <c r="X43" s="98">
        <f ca="1">ModelInput!X159</f>
        <v>0</v>
      </c>
      <c r="Y43" s="98">
        <f ca="1">ModelInput!Y159</f>
        <v>0</v>
      </c>
      <c r="Z43" s="98">
        <f ca="1">ModelInput!Z159</f>
        <v>0</v>
      </c>
      <c r="AA43" s="98">
        <f ca="1">ModelInput!AA159</f>
        <v>0</v>
      </c>
      <c r="AB43" s="98">
        <f ca="1">ModelInput!AB159</f>
        <v>0</v>
      </c>
      <c r="AC43" s="98">
        <f ca="1">ModelInput!AC159</f>
        <v>0</v>
      </c>
      <c r="AD43" s="98">
        <f ca="1">ModelInput!AD159</f>
        <v>0</v>
      </c>
      <c r="AE43" s="98">
        <f ca="1">ModelInput!AE159</f>
        <v>0</v>
      </c>
      <c r="AF43" s="98">
        <f ca="1">ModelInput!AF159</f>
        <v>0</v>
      </c>
      <c r="AG43" s="98">
        <f ca="1">ModelInput!AG159</f>
        <v>0</v>
      </c>
      <c r="AH43" s="98">
        <f ca="1">ModelInput!AH159</f>
        <v>0</v>
      </c>
      <c r="AI43" s="98">
        <f ca="1">ModelInput!AI159</f>
        <v>0</v>
      </c>
      <c r="AJ43" s="98">
        <f ca="1">ModelInput!AJ159</f>
        <v>0</v>
      </c>
      <c r="AK43" s="98">
        <f ca="1">ModelInput!AK159</f>
        <v>0</v>
      </c>
      <c r="AL43" s="98">
        <f ca="1">ModelInput!AL159</f>
        <v>0</v>
      </c>
      <c r="AM43" s="98">
        <f ca="1">ModelInput!AM159</f>
        <v>0</v>
      </c>
      <c r="AN43" s="98">
        <f ca="1">ModelInput!AN159</f>
        <v>0</v>
      </c>
      <c r="AO43" s="98">
        <f ca="1">ModelInput!AO159</f>
        <v>0</v>
      </c>
      <c r="AP43" s="98">
        <f ca="1">ModelInput!AP159</f>
        <v>0</v>
      </c>
      <c r="AQ43" s="98">
        <f ca="1">ModelInput!AQ159</f>
        <v>0</v>
      </c>
      <c r="AR43" s="98">
        <f ca="1">ModelInput!AR159</f>
        <v>0</v>
      </c>
      <c r="AS43" s="98">
        <f ca="1">ModelInput!AS159</f>
        <v>0</v>
      </c>
      <c r="AT43" s="98">
        <f ca="1">ModelInput!AT159</f>
        <v>0</v>
      </c>
      <c r="AU43" s="98">
        <f ca="1">ModelInput!AU159</f>
        <v>0</v>
      </c>
      <c r="AV43" s="98">
        <f ca="1">ModelInput!AV159</f>
        <v>0</v>
      </c>
      <c r="AW43" s="98">
        <f ca="1">ModelInput!AW159</f>
        <v>0</v>
      </c>
      <c r="AX43" s="98">
        <f ca="1">ModelInput!AX159</f>
        <v>0</v>
      </c>
      <c r="AY43" s="98">
        <f ca="1">ModelInput!AY159</f>
        <v>0</v>
      </c>
      <c r="AZ43" s="98">
        <f ca="1">ModelInput!AZ159</f>
        <v>0</v>
      </c>
      <c r="BA43" s="98">
        <f ca="1">ModelInput!BA159</f>
        <v>0</v>
      </c>
      <c r="BB43" s="98">
        <f ca="1">ModelInput!BB159</f>
        <v>0</v>
      </c>
      <c r="BC43" s="98">
        <f ca="1">ModelInput!BC159</f>
        <v>0</v>
      </c>
      <c r="BD43" s="98">
        <f ca="1">ModelInput!BD159</f>
        <v>0</v>
      </c>
      <c r="BE43" s="98">
        <f ca="1">ModelInput!BE159</f>
        <v>0</v>
      </c>
      <c r="BF43" s="98">
        <f ca="1">ModelInput!BF159</f>
        <v>0</v>
      </c>
      <c r="BG43" s="98">
        <f ca="1">ModelInput!BG159</f>
        <v>0</v>
      </c>
      <c r="BH43" s="98">
        <f ca="1">ModelInput!BH159</f>
        <v>0</v>
      </c>
      <c r="BI43" s="6"/>
      <c r="BJ43" s="6"/>
      <c r="BK43" s="6"/>
    </row>
    <row r="44" spans="2:103" ht="16.149999999999999">
      <c r="E44" s="88" t="s">
        <v>734</v>
      </c>
      <c r="F44" s="88"/>
      <c r="G44" s="88" t="s">
        <v>329</v>
      </c>
      <c r="H44" s="16"/>
      <c r="I44" s="16"/>
      <c r="J44" s="88" t="s">
        <v>735</v>
      </c>
      <c r="K44" s="9"/>
      <c r="L44" s="99">
        <f t="shared" ref="L44:Q44" si="9">M22/L22</f>
        <v>1.0877412700751434</v>
      </c>
      <c r="M44" s="99">
        <f t="shared" si="9"/>
        <v>1.0554690145614627</v>
      </c>
      <c r="N44" s="99">
        <f t="shared" si="9"/>
        <v>1.0321483572895276</v>
      </c>
      <c r="O44" s="99">
        <f t="shared" si="9"/>
        <v>1.0318436740135333</v>
      </c>
      <c r="P44" s="99">
        <f t="shared" si="9"/>
        <v>1.0192851386657749</v>
      </c>
      <c r="Q44" s="99">
        <f t="shared" si="9"/>
        <v>1.0199601497395865</v>
      </c>
      <c r="R44" s="99">
        <f t="shared" ref="R44:AQ44" si="10">S22/R22</f>
        <v>1.0200040196399134</v>
      </c>
      <c r="S44" s="99">
        <f t="shared" si="10"/>
        <v>1.01999770671511</v>
      </c>
      <c r="T44" s="99">
        <f t="shared" si="10"/>
        <v>1.02</v>
      </c>
      <c r="U44" s="99">
        <f t="shared" si="10"/>
        <v>1.02</v>
      </c>
      <c r="V44" s="99">
        <f t="shared" si="10"/>
        <v>1.02</v>
      </c>
      <c r="W44" s="99">
        <f t="shared" si="10"/>
        <v>1.02</v>
      </c>
      <c r="X44" s="99">
        <f t="shared" si="10"/>
        <v>1.02</v>
      </c>
      <c r="Y44" s="99">
        <f t="shared" si="10"/>
        <v>1.02</v>
      </c>
      <c r="Z44" s="99">
        <f t="shared" si="10"/>
        <v>1.02</v>
      </c>
      <c r="AA44" s="99">
        <f t="shared" si="10"/>
        <v>1.02</v>
      </c>
      <c r="AB44" s="99">
        <f t="shared" si="10"/>
        <v>1.02</v>
      </c>
      <c r="AC44" s="99">
        <f t="shared" si="10"/>
        <v>1.02</v>
      </c>
      <c r="AD44" s="99">
        <f t="shared" si="10"/>
        <v>1.0200000000000002</v>
      </c>
      <c r="AE44" s="99">
        <f t="shared" si="10"/>
        <v>1.0199999999999998</v>
      </c>
      <c r="AF44" s="99">
        <f t="shared" si="10"/>
        <v>1.02</v>
      </c>
      <c r="AG44" s="99">
        <f t="shared" si="10"/>
        <v>1.02</v>
      </c>
      <c r="AH44" s="99">
        <f t="shared" si="10"/>
        <v>1.02</v>
      </c>
      <c r="AI44" s="99">
        <f t="shared" si="10"/>
        <v>1.02</v>
      </c>
      <c r="AJ44" s="99">
        <f t="shared" si="10"/>
        <v>1.0200000000000002</v>
      </c>
      <c r="AK44" s="99">
        <f t="shared" si="10"/>
        <v>1.02</v>
      </c>
      <c r="AL44" s="99">
        <f t="shared" si="10"/>
        <v>1.02</v>
      </c>
      <c r="AM44" s="99">
        <f t="shared" si="10"/>
        <v>1.02</v>
      </c>
      <c r="AN44" s="99">
        <f t="shared" si="10"/>
        <v>1.02</v>
      </c>
      <c r="AO44" s="99">
        <f t="shared" si="10"/>
        <v>1.0199999999999998</v>
      </c>
      <c r="AP44" s="99">
        <f t="shared" si="10"/>
        <v>1.02</v>
      </c>
      <c r="AQ44" s="99">
        <f t="shared" si="10"/>
        <v>1.02</v>
      </c>
      <c r="AR44" s="99">
        <f t="shared" ref="AR44:BH44" si="11">AS22/AR22</f>
        <v>1.02</v>
      </c>
      <c r="AS44" s="99">
        <f t="shared" si="11"/>
        <v>1.02</v>
      </c>
      <c r="AT44" s="99">
        <f t="shared" si="11"/>
        <v>1.0199999999999998</v>
      </c>
      <c r="AU44" s="99">
        <f t="shared" si="11"/>
        <v>1.0200000000000002</v>
      </c>
      <c r="AV44" s="99">
        <f t="shared" si="11"/>
        <v>1.02</v>
      </c>
      <c r="AW44" s="99">
        <f t="shared" si="11"/>
        <v>1.02</v>
      </c>
      <c r="AX44" s="99">
        <f t="shared" si="11"/>
        <v>1.02</v>
      </c>
      <c r="AY44" s="99">
        <f t="shared" si="11"/>
        <v>1.02</v>
      </c>
      <c r="AZ44" s="99">
        <f t="shared" si="11"/>
        <v>1.0200000000000002</v>
      </c>
      <c r="BA44" s="99">
        <f t="shared" si="11"/>
        <v>1.02</v>
      </c>
      <c r="BB44" s="99">
        <f t="shared" si="11"/>
        <v>1.02</v>
      </c>
      <c r="BC44" s="99">
        <f t="shared" si="11"/>
        <v>1.02</v>
      </c>
      <c r="BD44" s="99">
        <f t="shared" si="11"/>
        <v>1.02</v>
      </c>
      <c r="BE44" s="99">
        <f t="shared" si="11"/>
        <v>1.02</v>
      </c>
      <c r="BF44" s="99">
        <f t="shared" si="11"/>
        <v>1.02</v>
      </c>
      <c r="BG44" s="99">
        <f t="shared" si="11"/>
        <v>1.0200000000000002</v>
      </c>
      <c r="BH44" s="99">
        <f t="shared" si="11"/>
        <v>0</v>
      </c>
      <c r="BI44" s="6"/>
      <c r="BJ44" s="6"/>
      <c r="BK44" s="6"/>
    </row>
    <row r="45" spans="2:103" ht="16.149999999999999">
      <c r="E45" s="88" t="s">
        <v>736</v>
      </c>
      <c r="F45" s="88"/>
      <c r="G45" s="88" t="s">
        <v>563</v>
      </c>
      <c r="H45" s="16"/>
      <c r="I45" s="16"/>
      <c r="J45" s="88" t="s">
        <v>737</v>
      </c>
      <c r="K45" s="9"/>
      <c r="L45" s="120"/>
      <c r="M45" s="100">
        <f ca="1">(1+M43)*M44-1</f>
        <v>5.5469014561462693E-2</v>
      </c>
      <c r="N45" s="100">
        <f ca="1">(1+N43)*N44-1</f>
        <v>3.2148357289527585E-2</v>
      </c>
      <c r="O45" s="100">
        <f ca="1">(1+O43)*O44-1</f>
        <v>3.1843674013533274E-2</v>
      </c>
      <c r="P45" s="100">
        <f ca="1">(1+P43)*P44-1</f>
        <v>1.9285138665774859E-2</v>
      </c>
      <c r="Q45" s="100">
        <f ca="1">(1+Q43)*Q44-1</f>
        <v>1.9960149739586486E-2</v>
      </c>
      <c r="R45" s="100">
        <f t="shared" ref="R45:BG45" ca="1" si="12">(1+R43)*R44-1</f>
        <v>2.0004019639913384E-2</v>
      </c>
      <c r="S45" s="100">
        <f t="shared" ca="1" si="12"/>
        <v>1.9997706715110031E-2</v>
      </c>
      <c r="T45" s="100">
        <f t="shared" ca="1" si="12"/>
        <v>2.0000000000000018E-2</v>
      </c>
      <c r="U45" s="100">
        <f t="shared" ca="1" si="12"/>
        <v>2.0000000000000018E-2</v>
      </c>
      <c r="V45" s="100">
        <f t="shared" ca="1" si="12"/>
        <v>2.0000000000000018E-2</v>
      </c>
      <c r="W45" s="100">
        <f t="shared" ca="1" si="12"/>
        <v>2.0000000000000018E-2</v>
      </c>
      <c r="X45" s="100">
        <f t="shared" ca="1" si="12"/>
        <v>2.0000000000000018E-2</v>
      </c>
      <c r="Y45" s="100">
        <f t="shared" ca="1" si="12"/>
        <v>2.0000000000000018E-2</v>
      </c>
      <c r="Z45" s="100">
        <f t="shared" ca="1" si="12"/>
        <v>2.0000000000000018E-2</v>
      </c>
      <c r="AA45" s="100">
        <f t="shared" ca="1" si="12"/>
        <v>2.0000000000000018E-2</v>
      </c>
      <c r="AB45" s="100">
        <f t="shared" ca="1" si="12"/>
        <v>2.0000000000000018E-2</v>
      </c>
      <c r="AC45" s="100">
        <f t="shared" ca="1" si="12"/>
        <v>2.0000000000000018E-2</v>
      </c>
      <c r="AD45" s="100">
        <f t="shared" ca="1" si="12"/>
        <v>2.000000000000024E-2</v>
      </c>
      <c r="AE45" s="100">
        <f t="shared" ca="1" si="12"/>
        <v>1.9999999999999796E-2</v>
      </c>
      <c r="AF45" s="100">
        <f t="shared" ca="1" si="12"/>
        <v>2.0000000000000018E-2</v>
      </c>
      <c r="AG45" s="100">
        <f t="shared" ca="1" si="12"/>
        <v>2.0000000000000018E-2</v>
      </c>
      <c r="AH45" s="100">
        <f t="shared" ca="1" si="12"/>
        <v>2.0000000000000018E-2</v>
      </c>
      <c r="AI45" s="100">
        <f t="shared" ca="1" si="12"/>
        <v>2.0000000000000018E-2</v>
      </c>
      <c r="AJ45" s="100">
        <f t="shared" ca="1" si="12"/>
        <v>2.000000000000024E-2</v>
      </c>
      <c r="AK45" s="100">
        <f t="shared" ca="1" si="12"/>
        <v>2.0000000000000018E-2</v>
      </c>
      <c r="AL45" s="100">
        <f t="shared" ca="1" si="12"/>
        <v>2.0000000000000018E-2</v>
      </c>
      <c r="AM45" s="100">
        <f t="shared" ca="1" si="12"/>
        <v>2.0000000000000018E-2</v>
      </c>
      <c r="AN45" s="100">
        <f t="shared" ca="1" si="12"/>
        <v>2.0000000000000018E-2</v>
      </c>
      <c r="AO45" s="100">
        <f t="shared" ca="1" si="12"/>
        <v>1.9999999999999796E-2</v>
      </c>
      <c r="AP45" s="100">
        <f t="shared" ca="1" si="12"/>
        <v>2.0000000000000018E-2</v>
      </c>
      <c r="AQ45" s="100">
        <f t="shared" ca="1" si="12"/>
        <v>2.0000000000000018E-2</v>
      </c>
      <c r="AR45" s="100">
        <f t="shared" ca="1" si="12"/>
        <v>2.0000000000000018E-2</v>
      </c>
      <c r="AS45" s="100">
        <f t="shared" ca="1" si="12"/>
        <v>2.0000000000000018E-2</v>
      </c>
      <c r="AT45" s="100">
        <f t="shared" ca="1" si="12"/>
        <v>1.9999999999999796E-2</v>
      </c>
      <c r="AU45" s="100">
        <f t="shared" ca="1" si="12"/>
        <v>2.000000000000024E-2</v>
      </c>
      <c r="AV45" s="100">
        <f t="shared" ca="1" si="12"/>
        <v>2.0000000000000018E-2</v>
      </c>
      <c r="AW45" s="100">
        <f t="shared" ca="1" si="12"/>
        <v>2.0000000000000018E-2</v>
      </c>
      <c r="AX45" s="100">
        <f t="shared" ca="1" si="12"/>
        <v>2.0000000000000018E-2</v>
      </c>
      <c r="AY45" s="100">
        <f t="shared" ca="1" si="12"/>
        <v>2.0000000000000018E-2</v>
      </c>
      <c r="AZ45" s="100">
        <f t="shared" ca="1" si="12"/>
        <v>2.000000000000024E-2</v>
      </c>
      <c r="BA45" s="100">
        <f t="shared" ca="1" si="12"/>
        <v>2.0000000000000018E-2</v>
      </c>
      <c r="BB45" s="100">
        <f t="shared" ca="1" si="12"/>
        <v>2.0000000000000018E-2</v>
      </c>
      <c r="BC45" s="100">
        <f t="shared" ca="1" si="12"/>
        <v>2.0000000000000018E-2</v>
      </c>
      <c r="BD45" s="100">
        <f t="shared" ca="1" si="12"/>
        <v>2.0000000000000018E-2</v>
      </c>
      <c r="BE45" s="100">
        <f t="shared" ca="1" si="12"/>
        <v>2.0000000000000018E-2</v>
      </c>
      <c r="BF45" s="100">
        <f t="shared" ca="1" si="12"/>
        <v>2.0000000000000018E-2</v>
      </c>
      <c r="BG45" s="100">
        <f t="shared" ca="1" si="12"/>
        <v>2.000000000000024E-2</v>
      </c>
      <c r="BH45" s="66"/>
      <c r="BI45" s="6"/>
      <c r="BJ45" s="6"/>
      <c r="BK45" s="6"/>
    </row>
    <row r="46" spans="2:103" ht="15.4">
      <c r="E46" s="88"/>
      <c r="F46" s="88"/>
      <c r="G46" s="88"/>
      <c r="H46" s="16"/>
      <c r="I46" s="16"/>
      <c r="J46" s="16"/>
      <c r="K46" s="9"/>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6"/>
      <c r="BC46" s="66"/>
      <c r="BD46" s="66"/>
      <c r="BE46" s="66"/>
      <c r="BF46" s="66"/>
      <c r="BG46" s="66"/>
      <c r="BH46" s="66"/>
      <c r="BI46" s="6"/>
      <c r="BJ46" s="6"/>
      <c r="BK46" s="6"/>
    </row>
    <row r="47" spans="2:103" ht="16.149999999999999">
      <c r="E47" s="88" t="s">
        <v>729</v>
      </c>
      <c r="F47" s="88"/>
      <c r="G47" s="88" t="s">
        <v>260</v>
      </c>
      <c r="H47" s="16"/>
      <c r="I47" s="16"/>
      <c r="J47" s="88" t="s">
        <v>727</v>
      </c>
      <c r="K47" s="9"/>
      <c r="L47" s="251"/>
      <c r="M47" s="120"/>
      <c r="N47" s="66">
        <f ca="1">L41*(1+L45)*(1+M45)</f>
        <v>0</v>
      </c>
      <c r="O47" s="66">
        <f ca="1">M41*(1+M45)*(1+N45)</f>
        <v>0</v>
      </c>
      <c r="P47" s="66">
        <f ca="1">N41*(1+N45)*(1+O45)</f>
        <v>0</v>
      </c>
      <c r="Q47" s="66">
        <f ca="1">O41*(1+O45)*(1+P45)</f>
        <v>0</v>
      </c>
      <c r="R47" s="66">
        <f t="shared" ref="R47:BH47" ca="1" si="13">P41*(1+P45)*(1+Q45)</f>
        <v>0</v>
      </c>
      <c r="S47" s="66" t="e">
        <f ca="1">Q41*(1+Q45)*(1+R45)</f>
        <v>#DIV/0!</v>
      </c>
      <c r="T47" s="66" t="e">
        <f ca="1">R41*(1+R45)*(1+S45)</f>
        <v>#DIV/0!</v>
      </c>
      <c r="U47" s="66" t="e">
        <f ca="1">S41*(1+S45)*(1+T45)</f>
        <v>#DIV/0!</v>
      </c>
      <c r="V47" s="66" t="e">
        <f t="shared" ca="1" si="13"/>
        <v>#DIV/0!</v>
      </c>
      <c r="W47" s="66" t="e">
        <f t="shared" ca="1" si="13"/>
        <v>#DIV/0!</v>
      </c>
      <c r="X47" s="66" t="e">
        <f t="shared" ca="1" si="13"/>
        <v>#DIV/0!</v>
      </c>
      <c r="Y47" s="66" t="e">
        <f t="shared" ca="1" si="13"/>
        <v>#DIV/0!</v>
      </c>
      <c r="Z47" s="66" t="e">
        <f t="shared" ca="1" si="13"/>
        <v>#DIV/0!</v>
      </c>
      <c r="AA47" s="66" t="e">
        <f t="shared" ca="1" si="13"/>
        <v>#DIV/0!</v>
      </c>
      <c r="AB47" s="66" t="e">
        <f t="shared" ca="1" si="13"/>
        <v>#DIV/0!</v>
      </c>
      <c r="AC47" s="66" t="e">
        <f t="shared" ca="1" si="13"/>
        <v>#DIV/0!</v>
      </c>
      <c r="AD47" s="66" t="e">
        <f t="shared" ca="1" si="13"/>
        <v>#DIV/0!</v>
      </c>
      <c r="AE47" s="66" t="e">
        <f t="shared" ca="1" si="13"/>
        <v>#DIV/0!</v>
      </c>
      <c r="AF47" s="66" t="e">
        <f t="shared" ca="1" si="13"/>
        <v>#DIV/0!</v>
      </c>
      <c r="AG47" s="66" t="e">
        <f t="shared" ca="1" si="13"/>
        <v>#DIV/0!</v>
      </c>
      <c r="AH47" s="66" t="e">
        <f t="shared" ca="1" si="13"/>
        <v>#DIV/0!</v>
      </c>
      <c r="AI47" s="66" t="e">
        <f t="shared" ca="1" si="13"/>
        <v>#DIV/0!</v>
      </c>
      <c r="AJ47" s="66" t="e">
        <f t="shared" ca="1" si="13"/>
        <v>#DIV/0!</v>
      </c>
      <c r="AK47" s="66" t="e">
        <f t="shared" ca="1" si="13"/>
        <v>#DIV/0!</v>
      </c>
      <c r="AL47" s="66" t="e">
        <f t="shared" ca="1" si="13"/>
        <v>#DIV/0!</v>
      </c>
      <c r="AM47" s="66" t="e">
        <f t="shared" ca="1" si="13"/>
        <v>#DIV/0!</v>
      </c>
      <c r="AN47" s="66" t="e">
        <f t="shared" ca="1" si="13"/>
        <v>#DIV/0!</v>
      </c>
      <c r="AO47" s="66" t="e">
        <f t="shared" ca="1" si="13"/>
        <v>#DIV/0!</v>
      </c>
      <c r="AP47" s="66" t="e">
        <f t="shared" ca="1" si="13"/>
        <v>#DIV/0!</v>
      </c>
      <c r="AQ47" s="66" t="e">
        <f t="shared" ca="1" si="13"/>
        <v>#DIV/0!</v>
      </c>
      <c r="AR47" s="66" t="e">
        <f t="shared" ca="1" si="13"/>
        <v>#DIV/0!</v>
      </c>
      <c r="AS47" s="66" t="e">
        <f t="shared" ca="1" si="13"/>
        <v>#DIV/0!</v>
      </c>
      <c r="AT47" s="66" t="e">
        <f t="shared" ca="1" si="13"/>
        <v>#DIV/0!</v>
      </c>
      <c r="AU47" s="66" t="e">
        <f t="shared" ca="1" si="13"/>
        <v>#DIV/0!</v>
      </c>
      <c r="AV47" s="66" t="e">
        <f t="shared" ca="1" si="13"/>
        <v>#DIV/0!</v>
      </c>
      <c r="AW47" s="66" t="e">
        <f t="shared" ca="1" si="13"/>
        <v>#DIV/0!</v>
      </c>
      <c r="AX47" s="66" t="e">
        <f t="shared" ca="1" si="13"/>
        <v>#DIV/0!</v>
      </c>
      <c r="AY47" s="66" t="e">
        <f t="shared" ca="1" si="13"/>
        <v>#DIV/0!</v>
      </c>
      <c r="AZ47" s="66" t="e">
        <f t="shared" ca="1" si="13"/>
        <v>#DIV/0!</v>
      </c>
      <c r="BA47" s="66" t="e">
        <f t="shared" ca="1" si="13"/>
        <v>#DIV/0!</v>
      </c>
      <c r="BB47" s="66" t="e">
        <f t="shared" ca="1" si="13"/>
        <v>#DIV/0!</v>
      </c>
      <c r="BC47" s="66" t="e">
        <f t="shared" ca="1" si="13"/>
        <v>#DIV/0!</v>
      </c>
      <c r="BD47" s="66" t="e">
        <f t="shared" ca="1" si="13"/>
        <v>#DIV/0!</v>
      </c>
      <c r="BE47" s="66" t="e">
        <f t="shared" ca="1" si="13"/>
        <v>#DIV/0!</v>
      </c>
      <c r="BF47" s="66" t="e">
        <f t="shared" ca="1" si="13"/>
        <v>#DIV/0!</v>
      </c>
      <c r="BG47" s="66" t="e">
        <f t="shared" ca="1" si="13"/>
        <v>#DIV/0!</v>
      </c>
      <c r="BH47" s="66" t="e">
        <f t="shared" ca="1" si="13"/>
        <v>#DIV/0!</v>
      </c>
      <c r="BI47" s="6"/>
      <c r="BJ47" s="6"/>
      <c r="BK47" s="6"/>
    </row>
    <row r="48" spans="2:103" ht="15.4">
      <c r="E48" s="20"/>
      <c r="F48" s="20"/>
      <c r="J48" s="4"/>
      <c r="K48" s="9"/>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c r="BB48" s="66"/>
      <c r="BC48" s="66"/>
      <c r="BD48" s="66"/>
      <c r="BE48" s="66"/>
      <c r="BF48" s="66"/>
      <c r="BG48" s="66"/>
      <c r="BH48" s="66"/>
      <c r="BI48" s="6"/>
      <c r="BJ48" s="6"/>
      <c r="BK48" s="6"/>
    </row>
    <row r="49" spans="2:103" ht="15.4">
      <c r="B49" s="7">
        <f>MAX($B$5:B48)+1</f>
        <v>4</v>
      </c>
      <c r="C49" s="7" t="s">
        <v>304</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8"/>
      <c r="BJ49" s="8"/>
      <c r="BK49" s="8"/>
    </row>
    <row r="50" spans="2:103" ht="15.4">
      <c r="E50" s="20"/>
      <c r="F50" s="20"/>
      <c r="J50" s="4"/>
      <c r="K50" s="9"/>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c r="AT50" s="66"/>
      <c r="AU50" s="66"/>
      <c r="AV50" s="66"/>
      <c r="AW50" s="66"/>
      <c r="AX50" s="66"/>
      <c r="AY50" s="66"/>
      <c r="AZ50" s="66"/>
      <c r="BA50" s="66"/>
      <c r="BB50" s="66"/>
      <c r="BC50" s="66"/>
      <c r="BD50" s="66"/>
      <c r="BE50" s="66"/>
      <c r="BF50" s="66"/>
      <c r="BG50" s="66"/>
      <c r="BH50" s="66"/>
      <c r="BI50" s="6"/>
      <c r="BJ50" s="6"/>
      <c r="BK50" s="6"/>
    </row>
    <row r="51" spans="2:103" ht="15.4">
      <c r="B51" s="24"/>
      <c r="C51" s="73">
        <f>MAX($B$5:C50)+0.1</f>
        <v>4.0999999999999996</v>
      </c>
      <c r="D51" s="37" t="s">
        <v>304</v>
      </c>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90"/>
      <c r="CX51" s="90"/>
      <c r="CY51" s="90"/>
    </row>
    <row r="52" spans="2:103" ht="15.4">
      <c r="H52" s="4"/>
      <c r="I52" s="4"/>
      <c r="J52" s="4"/>
      <c r="BJ52" s="68"/>
      <c r="BK52" s="68"/>
    </row>
    <row r="53" spans="2:103" s="88" customFormat="1" ht="16.149999999999999">
      <c r="E53" s="88" t="s">
        <v>738</v>
      </c>
      <c r="G53" s="88" t="s">
        <v>260</v>
      </c>
      <c r="H53" s="16"/>
      <c r="I53" s="16"/>
      <c r="J53" s="88" t="s">
        <v>739</v>
      </c>
      <c r="K53" s="17"/>
      <c r="L53" s="28">
        <f>ModelInput!L256</f>
        <v>0</v>
      </c>
      <c r="M53" s="28">
        <f>ModelInput!M256</f>
        <v>0</v>
      </c>
      <c r="N53" s="28">
        <f>ModelInput!N256</f>
        <v>0</v>
      </c>
      <c r="O53" s="28">
        <f>ModelInput!O256</f>
        <v>0</v>
      </c>
      <c r="P53" s="28">
        <f>ModelInput!P256</f>
        <v>0</v>
      </c>
      <c r="Q53" s="28">
        <f>ModelInput!Q256</f>
        <v>0</v>
      </c>
      <c r="R53" s="28">
        <f>ModelInput!R256</f>
        <v>0</v>
      </c>
      <c r="S53" s="28">
        <f>ModelInput!S256</f>
        <v>0</v>
      </c>
      <c r="T53" s="28">
        <f>ModelInput!T256</f>
        <v>0</v>
      </c>
      <c r="U53" s="28">
        <f>ModelInput!U256</f>
        <v>0</v>
      </c>
      <c r="V53" s="28">
        <f>ModelInput!V256</f>
        <v>0</v>
      </c>
      <c r="W53" s="28">
        <f>ModelInput!W256</f>
        <v>0</v>
      </c>
      <c r="X53" s="28">
        <f>ModelInput!X256</f>
        <v>0</v>
      </c>
      <c r="Y53" s="28">
        <f>ModelInput!Y256</f>
        <v>0</v>
      </c>
      <c r="Z53" s="28">
        <f>ModelInput!Z256</f>
        <v>0</v>
      </c>
      <c r="AA53" s="28">
        <f>ModelInput!AA256</f>
        <v>0</v>
      </c>
      <c r="AB53" s="28">
        <f>ModelInput!AB256</f>
        <v>0</v>
      </c>
      <c r="AC53" s="28">
        <f>ModelInput!AC256</f>
        <v>0</v>
      </c>
      <c r="AD53" s="28">
        <f>ModelInput!AD256</f>
        <v>0</v>
      </c>
      <c r="AE53" s="28">
        <f>ModelInput!AE256</f>
        <v>0</v>
      </c>
      <c r="AF53" s="28">
        <f>ModelInput!AF256</f>
        <v>0</v>
      </c>
      <c r="AG53" s="28">
        <f>ModelInput!AG256</f>
        <v>0</v>
      </c>
      <c r="AH53" s="28">
        <f>ModelInput!AH256</f>
        <v>0</v>
      </c>
      <c r="AI53" s="28">
        <f>ModelInput!AI256</f>
        <v>0</v>
      </c>
      <c r="AJ53" s="28">
        <f>ModelInput!AJ256</f>
        <v>0</v>
      </c>
      <c r="AK53" s="28">
        <f>ModelInput!AK256</f>
        <v>0</v>
      </c>
      <c r="AL53" s="28">
        <f>ModelInput!AL256</f>
        <v>0</v>
      </c>
      <c r="AM53" s="28">
        <f>ModelInput!AM256</f>
        <v>0</v>
      </c>
      <c r="AN53" s="28">
        <f>ModelInput!AN256</f>
        <v>0</v>
      </c>
      <c r="AO53" s="28">
        <f>ModelInput!AO256</f>
        <v>0</v>
      </c>
      <c r="AP53" s="28">
        <f>ModelInput!AP256</f>
        <v>0</v>
      </c>
      <c r="AQ53" s="28">
        <f>ModelInput!AQ256</f>
        <v>0</v>
      </c>
      <c r="AR53" s="28">
        <f>ModelInput!AR256</f>
        <v>0</v>
      </c>
      <c r="AS53" s="28">
        <f>ModelInput!AS256</f>
        <v>0</v>
      </c>
      <c r="AT53" s="28">
        <f>ModelInput!AT256</f>
        <v>0</v>
      </c>
      <c r="AU53" s="28">
        <f>ModelInput!AU256</f>
        <v>0</v>
      </c>
      <c r="AV53" s="28">
        <f>ModelInput!AV256</f>
        <v>0</v>
      </c>
      <c r="AW53" s="28">
        <f>ModelInput!AW256</f>
        <v>0</v>
      </c>
      <c r="AX53" s="28">
        <f>ModelInput!AX256</f>
        <v>0</v>
      </c>
      <c r="AY53" s="28">
        <f>ModelInput!AY256</f>
        <v>0</v>
      </c>
      <c r="AZ53" s="28">
        <f>ModelInput!AZ256</f>
        <v>0</v>
      </c>
      <c r="BA53" s="28">
        <f>ModelInput!BA256</f>
        <v>0</v>
      </c>
      <c r="BB53" s="28">
        <f>ModelInput!BB256</f>
        <v>0</v>
      </c>
      <c r="BC53" s="28">
        <f>ModelInput!BC256</f>
        <v>0</v>
      </c>
      <c r="BD53" s="28">
        <f>ModelInput!BD256</f>
        <v>0</v>
      </c>
      <c r="BE53" s="28">
        <f>ModelInput!BE256</f>
        <v>0</v>
      </c>
      <c r="BF53" s="28">
        <f>ModelInput!BF256</f>
        <v>0</v>
      </c>
      <c r="BG53" s="28">
        <f>ModelInput!BG256</f>
        <v>0</v>
      </c>
      <c r="BH53" s="28">
        <f>ModelInput!BH256</f>
        <v>0</v>
      </c>
      <c r="BI53" s="16"/>
      <c r="BJ53" s="16"/>
      <c r="BK53" s="16"/>
    </row>
    <row r="54" spans="2:103" ht="16.149999999999999">
      <c r="E54" s="88" t="s">
        <v>306</v>
      </c>
      <c r="F54" s="88"/>
      <c r="G54" s="88" t="s">
        <v>260</v>
      </c>
      <c r="J54" s="88" t="s">
        <v>740</v>
      </c>
      <c r="K54" s="9"/>
      <c r="L54" s="66">
        <f>ModelInput!L255</f>
        <v>0</v>
      </c>
      <c r="M54" s="66">
        <f>ModelInput!M255</f>
        <v>0</v>
      </c>
      <c r="N54" s="66">
        <f>ModelInput!N255</f>
        <v>0</v>
      </c>
      <c r="O54" s="66">
        <f>ModelInput!O255</f>
        <v>0</v>
      </c>
      <c r="P54" s="66">
        <f>ModelInput!P255</f>
        <v>0</v>
      </c>
      <c r="Q54" s="66">
        <f>ModelInput!Q255</f>
        <v>0</v>
      </c>
      <c r="R54" s="66">
        <f>ModelInput!R255</f>
        <v>0</v>
      </c>
      <c r="S54" s="66">
        <f>ModelInput!S255</f>
        <v>0</v>
      </c>
      <c r="T54" s="66">
        <f>ModelInput!T255</f>
        <v>0</v>
      </c>
      <c r="U54" s="66">
        <f>ModelInput!U255</f>
        <v>0</v>
      </c>
      <c r="V54" s="66">
        <f>ModelInput!V255</f>
        <v>0</v>
      </c>
      <c r="W54" s="66">
        <f>ModelInput!W255</f>
        <v>0</v>
      </c>
      <c r="X54" s="66">
        <f>ModelInput!X255</f>
        <v>0</v>
      </c>
      <c r="Y54" s="66">
        <f>ModelInput!Y255</f>
        <v>0</v>
      </c>
      <c r="Z54" s="66">
        <f>ModelInput!Z255</f>
        <v>0</v>
      </c>
      <c r="AA54" s="66">
        <f>ModelInput!AA255</f>
        <v>0</v>
      </c>
      <c r="AB54" s="66">
        <f>ModelInput!AB255</f>
        <v>0</v>
      </c>
      <c r="AC54" s="66">
        <f>ModelInput!AC255</f>
        <v>0</v>
      </c>
      <c r="AD54" s="66">
        <f>ModelInput!AD255</f>
        <v>0</v>
      </c>
      <c r="AE54" s="66">
        <f>ModelInput!AE255</f>
        <v>0</v>
      </c>
      <c r="AF54" s="66">
        <f>ModelInput!AF255</f>
        <v>0</v>
      </c>
      <c r="AG54" s="66">
        <f>ModelInput!AG255</f>
        <v>0</v>
      </c>
      <c r="AH54" s="66">
        <f>ModelInput!AH255</f>
        <v>0</v>
      </c>
      <c r="AI54" s="66">
        <f>ModelInput!AI255</f>
        <v>0</v>
      </c>
      <c r="AJ54" s="66">
        <f>ModelInput!AJ255</f>
        <v>0</v>
      </c>
      <c r="AK54" s="66">
        <f>ModelInput!AK255</f>
        <v>0</v>
      </c>
      <c r="AL54" s="66">
        <f>ModelInput!AL255</f>
        <v>0</v>
      </c>
      <c r="AM54" s="66">
        <f>ModelInput!AM255</f>
        <v>0</v>
      </c>
      <c r="AN54" s="66">
        <f>ModelInput!AN255</f>
        <v>0</v>
      </c>
      <c r="AO54" s="66">
        <f>ModelInput!AO255</f>
        <v>0</v>
      </c>
      <c r="AP54" s="66">
        <f>ModelInput!AP255</f>
        <v>0</v>
      </c>
      <c r="AQ54" s="66">
        <f>ModelInput!AQ255</f>
        <v>0</v>
      </c>
      <c r="AR54" s="66">
        <f>ModelInput!AR255</f>
        <v>0</v>
      </c>
      <c r="AS54" s="66">
        <f>ModelInput!AS255</f>
        <v>0</v>
      </c>
      <c r="AT54" s="66">
        <f>ModelInput!AT255</f>
        <v>0</v>
      </c>
      <c r="AU54" s="66">
        <f>ModelInput!AU255</f>
        <v>0</v>
      </c>
      <c r="AV54" s="66">
        <f>ModelInput!AV255</f>
        <v>0</v>
      </c>
      <c r="AW54" s="66">
        <f>ModelInput!AW255</f>
        <v>0</v>
      </c>
      <c r="AX54" s="66">
        <f>ModelInput!AX255</f>
        <v>0</v>
      </c>
      <c r="AY54" s="66">
        <f>ModelInput!AY255</f>
        <v>0</v>
      </c>
      <c r="AZ54" s="66">
        <f>ModelInput!AZ255</f>
        <v>0</v>
      </c>
      <c r="BA54" s="66">
        <f>ModelInput!BA255</f>
        <v>0</v>
      </c>
      <c r="BB54" s="66">
        <f>ModelInput!BB255</f>
        <v>0</v>
      </c>
      <c r="BC54" s="66">
        <f>ModelInput!BC255</f>
        <v>0</v>
      </c>
      <c r="BD54" s="66">
        <f>ModelInput!BD255</f>
        <v>0</v>
      </c>
      <c r="BE54" s="66">
        <f>ModelInput!BE255</f>
        <v>0</v>
      </c>
      <c r="BF54" s="66">
        <f>ModelInput!BF255</f>
        <v>0</v>
      </c>
      <c r="BG54" s="66">
        <f>ModelInput!BG255</f>
        <v>0</v>
      </c>
      <c r="BH54" s="66">
        <f>ModelInput!BH255</f>
        <v>0</v>
      </c>
      <c r="BI54" s="6"/>
      <c r="BJ54" s="6"/>
      <c r="BK54" s="6"/>
    </row>
    <row r="55" spans="2:103" s="119" customFormat="1" ht="16.149999999999999">
      <c r="E55" s="119" t="s">
        <v>304</v>
      </c>
      <c r="G55" s="119" t="s">
        <v>260</v>
      </c>
      <c r="H55" s="123"/>
      <c r="I55" s="123"/>
      <c r="J55" s="88" t="s">
        <v>731</v>
      </c>
      <c r="K55" s="124"/>
      <c r="L55" s="107">
        <f>SUM(L53,L54)</f>
        <v>0</v>
      </c>
      <c r="M55" s="107">
        <f>SUM(M53,M54)</f>
        <v>0</v>
      </c>
      <c r="N55" s="107">
        <f t="shared" ref="N55:BH55" si="14">SUM(N53,N54)</f>
        <v>0</v>
      </c>
      <c r="O55" s="107">
        <f t="shared" si="14"/>
        <v>0</v>
      </c>
      <c r="P55" s="107">
        <f t="shared" si="14"/>
        <v>0</v>
      </c>
      <c r="Q55" s="107">
        <f t="shared" si="14"/>
        <v>0</v>
      </c>
      <c r="R55" s="107">
        <f t="shared" si="14"/>
        <v>0</v>
      </c>
      <c r="S55" s="107">
        <f>SUM(S53,S54)</f>
        <v>0</v>
      </c>
      <c r="T55" s="107">
        <f>SUM(T53,T54)</f>
        <v>0</v>
      </c>
      <c r="U55" s="107">
        <f t="shared" si="14"/>
        <v>0</v>
      </c>
      <c r="V55" s="107">
        <f t="shared" si="14"/>
        <v>0</v>
      </c>
      <c r="W55" s="107">
        <f t="shared" si="14"/>
        <v>0</v>
      </c>
      <c r="X55" s="107">
        <f t="shared" si="14"/>
        <v>0</v>
      </c>
      <c r="Y55" s="107">
        <f t="shared" si="14"/>
        <v>0</v>
      </c>
      <c r="Z55" s="107">
        <f t="shared" si="14"/>
        <v>0</v>
      </c>
      <c r="AA55" s="107">
        <f t="shared" si="14"/>
        <v>0</v>
      </c>
      <c r="AB55" s="107">
        <f t="shared" si="14"/>
        <v>0</v>
      </c>
      <c r="AC55" s="107">
        <f t="shared" si="14"/>
        <v>0</v>
      </c>
      <c r="AD55" s="107">
        <f t="shared" si="14"/>
        <v>0</v>
      </c>
      <c r="AE55" s="107">
        <f t="shared" si="14"/>
        <v>0</v>
      </c>
      <c r="AF55" s="107">
        <f t="shared" si="14"/>
        <v>0</v>
      </c>
      <c r="AG55" s="107">
        <f t="shared" si="14"/>
        <v>0</v>
      </c>
      <c r="AH55" s="107">
        <f t="shared" si="14"/>
        <v>0</v>
      </c>
      <c r="AI55" s="107">
        <f t="shared" si="14"/>
        <v>0</v>
      </c>
      <c r="AJ55" s="107">
        <f t="shared" si="14"/>
        <v>0</v>
      </c>
      <c r="AK55" s="107">
        <f t="shared" si="14"/>
        <v>0</v>
      </c>
      <c r="AL55" s="107">
        <f t="shared" si="14"/>
        <v>0</v>
      </c>
      <c r="AM55" s="107">
        <f t="shared" si="14"/>
        <v>0</v>
      </c>
      <c r="AN55" s="107">
        <f t="shared" si="14"/>
        <v>0</v>
      </c>
      <c r="AO55" s="107">
        <f t="shared" si="14"/>
        <v>0</v>
      </c>
      <c r="AP55" s="107">
        <f t="shared" si="14"/>
        <v>0</v>
      </c>
      <c r="AQ55" s="107">
        <f t="shared" si="14"/>
        <v>0</v>
      </c>
      <c r="AR55" s="107">
        <f t="shared" si="14"/>
        <v>0</v>
      </c>
      <c r="AS55" s="107">
        <f t="shared" si="14"/>
        <v>0</v>
      </c>
      <c r="AT55" s="107">
        <f t="shared" si="14"/>
        <v>0</v>
      </c>
      <c r="AU55" s="107">
        <f t="shared" si="14"/>
        <v>0</v>
      </c>
      <c r="AV55" s="107">
        <f t="shared" si="14"/>
        <v>0</v>
      </c>
      <c r="AW55" s="107">
        <f t="shared" si="14"/>
        <v>0</v>
      </c>
      <c r="AX55" s="107">
        <f t="shared" si="14"/>
        <v>0</v>
      </c>
      <c r="AY55" s="107">
        <f t="shared" si="14"/>
        <v>0</v>
      </c>
      <c r="AZ55" s="107">
        <f t="shared" si="14"/>
        <v>0</v>
      </c>
      <c r="BA55" s="107">
        <f t="shared" si="14"/>
        <v>0</v>
      </c>
      <c r="BB55" s="107">
        <f t="shared" si="14"/>
        <v>0</v>
      </c>
      <c r="BC55" s="107">
        <f t="shared" si="14"/>
        <v>0</v>
      </c>
      <c r="BD55" s="107">
        <f t="shared" si="14"/>
        <v>0</v>
      </c>
      <c r="BE55" s="107">
        <f t="shared" si="14"/>
        <v>0</v>
      </c>
      <c r="BF55" s="107">
        <f t="shared" si="14"/>
        <v>0</v>
      </c>
      <c r="BG55" s="107">
        <f t="shared" si="14"/>
        <v>0</v>
      </c>
      <c r="BH55" s="107">
        <f t="shared" si="14"/>
        <v>0</v>
      </c>
      <c r="BI55" s="123"/>
      <c r="BJ55" s="123"/>
      <c r="BK55" s="123"/>
    </row>
    <row r="56" spans="2:103" ht="15.4">
      <c r="C56" s="29"/>
      <c r="D56" s="29"/>
    </row>
    <row r="57" spans="2:103" s="10" customFormat="1" ht="15.4">
      <c r="B57" s="30" t="s">
        <v>48</v>
      </c>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1"/>
      <c r="BJ57" s="31"/>
      <c r="BK57" s="31"/>
    </row>
    <row r="58" spans="2:103" ht="15.4"/>
    <row r="59" spans="2:103" ht="15" customHeight="1">
      <c r="BJ59" s="4" t="s">
        <v>0</v>
      </c>
    </row>
  </sheetData>
  <conditionalFormatting sqref="L18:BH18">
    <cfRule type="containsText" dxfId="0" priority="1" operator="containsText" text="FALSE">
      <formula>NOT(ISERROR(SEARCH("FALSE",L18)))</formula>
    </cfRule>
  </conditionalFormatting>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F8EB2-3142-47AC-A667-284F45C044BF}">
  <sheetPr codeName="Sheet14">
    <tabColor rgb="FFFF99FF"/>
    <pageSetUpPr autoPageBreaks="0"/>
  </sheetPr>
  <dimension ref="A1:CY64"/>
  <sheetViews>
    <sheetView workbookViewId="0"/>
  </sheetViews>
  <sheetFormatPr defaultColWidth="0" defaultRowHeight="15" customHeight="1" zeroHeight="1"/>
  <cols>
    <col min="1" max="4" width="3.125" style="4" customWidth="1"/>
    <col min="5" max="5" width="43.5" style="4" customWidth="1"/>
    <col min="6" max="6" width="2.75" style="4" customWidth="1"/>
    <col min="7" max="7" width="15.75" style="4" customWidth="1"/>
    <col min="8" max="8" width="10.75" style="6" customWidth="1"/>
    <col min="9" max="9" width="2.75" style="6" customWidth="1"/>
    <col min="10" max="10" width="12.875" style="6" customWidth="1"/>
    <col min="11" max="61" width="9.25" style="4" customWidth="1"/>
    <col min="62" max="64" width="9.25" style="4" hidden="1" customWidth="1"/>
    <col min="65" max="16384" width="9.25" style="4" hidden="1"/>
  </cols>
  <sheetData>
    <row r="1" spans="1:63" s="1" customFormat="1" ht="15.4">
      <c r="A1" s="1" t="s">
        <v>741</v>
      </c>
      <c r="H1" s="2"/>
      <c r="I1" s="2"/>
      <c r="J1" s="2"/>
      <c r="K1" s="3">
        <f t="shared" ref="K1:BH1" si="0">DATE(K3-1,4,1)</f>
        <v>43922</v>
      </c>
      <c r="L1" s="3">
        <f t="shared" si="0"/>
        <v>44287</v>
      </c>
      <c r="M1" s="3">
        <f t="shared" si="0"/>
        <v>44652</v>
      </c>
      <c r="N1" s="3">
        <f t="shared" si="0"/>
        <v>45017</v>
      </c>
      <c r="O1" s="3">
        <f t="shared" si="0"/>
        <v>45383</v>
      </c>
      <c r="P1" s="3">
        <f t="shared" si="0"/>
        <v>45748</v>
      </c>
      <c r="Q1" s="3">
        <f t="shared" si="0"/>
        <v>46113</v>
      </c>
      <c r="R1" s="3">
        <f t="shared" si="0"/>
        <v>46478</v>
      </c>
      <c r="S1" s="3">
        <f t="shared" si="0"/>
        <v>46844</v>
      </c>
      <c r="T1" s="3">
        <f t="shared" si="0"/>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row>
    <row r="2" spans="1:63" s="1" customFormat="1" ht="15.4">
      <c r="H2" s="2"/>
      <c r="I2" s="2"/>
      <c r="J2" s="2"/>
      <c r="K2" s="3">
        <f t="shared" ref="K2:BH2" si="1">DATE(K3,3,31)</f>
        <v>44286</v>
      </c>
      <c r="L2" s="3">
        <f t="shared" si="1"/>
        <v>44651</v>
      </c>
      <c r="M2" s="3">
        <f t="shared" si="1"/>
        <v>45016</v>
      </c>
      <c r="N2" s="3">
        <f t="shared" si="1"/>
        <v>45382</v>
      </c>
      <c r="O2" s="3">
        <f t="shared" si="1"/>
        <v>45747</v>
      </c>
      <c r="P2" s="3">
        <f t="shared" si="1"/>
        <v>46112</v>
      </c>
      <c r="Q2" s="3">
        <f t="shared" si="1"/>
        <v>46477</v>
      </c>
      <c r="R2" s="3">
        <f t="shared" si="1"/>
        <v>46843</v>
      </c>
      <c r="S2" s="3">
        <f t="shared" si="1"/>
        <v>47208</v>
      </c>
      <c r="T2" s="3">
        <f t="shared" si="1"/>
        <v>47573</v>
      </c>
      <c r="U2" s="3">
        <f t="shared" si="1"/>
        <v>47938</v>
      </c>
      <c r="V2" s="3">
        <f t="shared" si="1"/>
        <v>48304</v>
      </c>
      <c r="W2" s="3">
        <f t="shared" si="1"/>
        <v>48669</v>
      </c>
      <c r="X2" s="3">
        <f t="shared" si="1"/>
        <v>49034</v>
      </c>
      <c r="Y2" s="3">
        <f t="shared" si="1"/>
        <v>49399</v>
      </c>
      <c r="Z2" s="3">
        <f t="shared" si="1"/>
        <v>49765</v>
      </c>
      <c r="AA2" s="3">
        <f t="shared" si="1"/>
        <v>50130</v>
      </c>
      <c r="AB2" s="3">
        <f t="shared" si="1"/>
        <v>50495</v>
      </c>
      <c r="AC2" s="3">
        <f t="shared" si="1"/>
        <v>50860</v>
      </c>
      <c r="AD2" s="3">
        <f t="shared" si="1"/>
        <v>51226</v>
      </c>
      <c r="AE2" s="3">
        <f t="shared" si="1"/>
        <v>51591</v>
      </c>
      <c r="AF2" s="3">
        <f t="shared" si="1"/>
        <v>51956</v>
      </c>
      <c r="AG2" s="3">
        <f t="shared" si="1"/>
        <v>52321</v>
      </c>
      <c r="AH2" s="3">
        <f t="shared" si="1"/>
        <v>52687</v>
      </c>
      <c r="AI2" s="3">
        <f t="shared" si="1"/>
        <v>53052</v>
      </c>
      <c r="AJ2" s="3">
        <f t="shared" si="1"/>
        <v>53417</v>
      </c>
      <c r="AK2" s="3">
        <f t="shared" si="1"/>
        <v>53782</v>
      </c>
      <c r="AL2" s="3">
        <f t="shared" si="1"/>
        <v>54148</v>
      </c>
      <c r="AM2" s="3">
        <f t="shared" si="1"/>
        <v>54513</v>
      </c>
      <c r="AN2" s="3">
        <f t="shared" si="1"/>
        <v>54878</v>
      </c>
      <c r="AO2" s="3">
        <f t="shared" si="1"/>
        <v>55243</v>
      </c>
      <c r="AP2" s="3">
        <f t="shared" si="1"/>
        <v>55609</v>
      </c>
      <c r="AQ2" s="3">
        <f t="shared" si="1"/>
        <v>55974</v>
      </c>
      <c r="AR2" s="3">
        <f t="shared" si="1"/>
        <v>56339</v>
      </c>
      <c r="AS2" s="3">
        <f t="shared" si="1"/>
        <v>56704</v>
      </c>
      <c r="AT2" s="3">
        <f t="shared" si="1"/>
        <v>57070</v>
      </c>
      <c r="AU2" s="3">
        <f t="shared" si="1"/>
        <v>57435</v>
      </c>
      <c r="AV2" s="3">
        <f t="shared" si="1"/>
        <v>57800</v>
      </c>
      <c r="AW2" s="3">
        <f t="shared" si="1"/>
        <v>58165</v>
      </c>
      <c r="AX2" s="3">
        <f t="shared" si="1"/>
        <v>58531</v>
      </c>
      <c r="AY2" s="3">
        <f t="shared" si="1"/>
        <v>58896</v>
      </c>
      <c r="AZ2" s="3">
        <f t="shared" si="1"/>
        <v>59261</v>
      </c>
      <c r="BA2" s="3">
        <f t="shared" si="1"/>
        <v>59626</v>
      </c>
      <c r="BB2" s="3">
        <f t="shared" si="1"/>
        <v>59992</v>
      </c>
      <c r="BC2" s="3">
        <f t="shared" si="1"/>
        <v>60357</v>
      </c>
      <c r="BD2" s="3">
        <f t="shared" si="1"/>
        <v>60722</v>
      </c>
      <c r="BE2" s="3">
        <f t="shared" si="1"/>
        <v>61087</v>
      </c>
      <c r="BF2" s="3">
        <f t="shared" si="1"/>
        <v>61453</v>
      </c>
      <c r="BG2" s="3">
        <f t="shared" si="1"/>
        <v>61818</v>
      </c>
      <c r="BH2" s="3">
        <f t="shared" si="1"/>
        <v>62183</v>
      </c>
    </row>
    <row r="3" spans="1:63" s="1" customFormat="1" ht="15.4">
      <c r="E3" s="1" t="s">
        <v>50</v>
      </c>
      <c r="G3" s="1" t="s">
        <v>120</v>
      </c>
      <c r="H3" s="1" t="s">
        <v>177</v>
      </c>
      <c r="J3" s="1" t="s">
        <v>178</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BI3" s="2"/>
    </row>
    <row r="4" spans="1:63" ht="15.4">
      <c r="H4" s="4"/>
      <c r="I4" s="4"/>
      <c r="J4" s="4"/>
      <c r="X4" s="5"/>
      <c r="Y4" s="5"/>
      <c r="Z4" s="5"/>
      <c r="AA4" s="5"/>
      <c r="AB4" s="5"/>
      <c r="AC4" s="5"/>
      <c r="AD4" s="5"/>
      <c r="BI4" s="6"/>
    </row>
    <row r="5" spans="1:63" ht="15.4">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63" ht="15.4">
      <c r="H6" s="4"/>
      <c r="I6" s="4"/>
      <c r="J6" s="4"/>
      <c r="BI6" s="6"/>
      <c r="BJ6" s="6"/>
      <c r="BK6" s="6"/>
    </row>
    <row r="7" spans="1:63" ht="15.4">
      <c r="E7" s="4" t="s">
        <v>180</v>
      </c>
      <c r="G7" s="4" t="s">
        <v>181</v>
      </c>
      <c r="J7" s="4"/>
      <c r="K7" s="79"/>
      <c r="L7" s="79">
        <f>ModelInput!L7</f>
        <v>0</v>
      </c>
      <c r="M7" s="79">
        <f>ModelInput!M7</f>
        <v>0</v>
      </c>
      <c r="N7" s="79">
        <f>ModelInput!N7</f>
        <v>0</v>
      </c>
      <c r="O7" s="79">
        <f>ModelInput!O7</f>
        <v>1</v>
      </c>
      <c r="P7" s="79">
        <f>ModelInput!P7</f>
        <v>0</v>
      </c>
      <c r="Q7" s="79">
        <f>ModelInput!Q7</f>
        <v>0</v>
      </c>
      <c r="R7" s="79">
        <f>ModelInput!R7</f>
        <v>0</v>
      </c>
      <c r="S7" s="79">
        <f>ModelInput!S7</f>
        <v>0</v>
      </c>
      <c r="T7" s="79">
        <f>ModelInput!T7</f>
        <v>0</v>
      </c>
      <c r="U7" s="79">
        <f>ModelInput!U7</f>
        <v>0</v>
      </c>
      <c r="V7" s="79">
        <f>ModelInput!V7</f>
        <v>0</v>
      </c>
      <c r="W7" s="79">
        <f>ModelInput!W7</f>
        <v>0</v>
      </c>
      <c r="X7" s="79">
        <f>ModelInput!X7</f>
        <v>0</v>
      </c>
      <c r="Y7" s="79">
        <f>ModelInput!Y7</f>
        <v>0</v>
      </c>
      <c r="Z7" s="79">
        <f>ModelInput!Z7</f>
        <v>0</v>
      </c>
      <c r="AA7" s="79">
        <f>ModelInput!AA7</f>
        <v>0</v>
      </c>
      <c r="AB7" s="79">
        <f>ModelInput!AB7</f>
        <v>0</v>
      </c>
      <c r="AC7" s="79">
        <f>ModelInput!AC7</f>
        <v>0</v>
      </c>
      <c r="AD7" s="79">
        <f>ModelInput!AD7</f>
        <v>0</v>
      </c>
      <c r="AE7" s="79">
        <f>ModelInput!AE7</f>
        <v>0</v>
      </c>
      <c r="AF7" s="79">
        <f>ModelInput!AF7</f>
        <v>0</v>
      </c>
      <c r="AG7" s="79">
        <f>ModelInput!AG7</f>
        <v>0</v>
      </c>
      <c r="AH7" s="79">
        <f>ModelInput!AH7</f>
        <v>0</v>
      </c>
      <c r="AI7" s="79">
        <f>ModelInput!AI7</f>
        <v>0</v>
      </c>
      <c r="AJ7" s="79">
        <f>ModelInput!AJ7</f>
        <v>0</v>
      </c>
      <c r="AK7" s="79">
        <f>ModelInput!AK7</f>
        <v>0</v>
      </c>
      <c r="AL7" s="79">
        <f>ModelInput!AL7</f>
        <v>0</v>
      </c>
      <c r="AM7" s="79">
        <f>ModelInput!AM7</f>
        <v>0</v>
      </c>
      <c r="AN7" s="79">
        <f>ModelInput!AN7</f>
        <v>0</v>
      </c>
      <c r="AO7" s="79">
        <f>ModelInput!AO7</f>
        <v>0</v>
      </c>
      <c r="AP7" s="79">
        <f>ModelInput!AP7</f>
        <v>0</v>
      </c>
      <c r="AQ7" s="79">
        <f>ModelInput!AQ7</f>
        <v>0</v>
      </c>
      <c r="AR7" s="79">
        <f>ModelInput!AR7</f>
        <v>0</v>
      </c>
      <c r="AS7" s="79">
        <f>ModelInput!AS7</f>
        <v>0</v>
      </c>
      <c r="AT7" s="79">
        <f>ModelInput!AT7</f>
        <v>0</v>
      </c>
      <c r="AU7" s="79">
        <f>ModelInput!AU7</f>
        <v>0</v>
      </c>
      <c r="AV7" s="79">
        <f>ModelInput!AV7</f>
        <v>0</v>
      </c>
      <c r="AW7" s="79">
        <f>ModelInput!AW7</f>
        <v>0</v>
      </c>
      <c r="AX7" s="79">
        <f>ModelInput!AX7</f>
        <v>0</v>
      </c>
      <c r="AY7" s="79">
        <f>ModelInput!AY7</f>
        <v>0</v>
      </c>
      <c r="AZ7" s="79">
        <f>ModelInput!AZ7</f>
        <v>0</v>
      </c>
      <c r="BA7" s="79">
        <f>ModelInput!BA7</f>
        <v>0</v>
      </c>
      <c r="BB7" s="79">
        <f>ModelInput!BB7</f>
        <v>0</v>
      </c>
      <c r="BC7" s="79">
        <f>ModelInput!BC7</f>
        <v>0</v>
      </c>
      <c r="BD7" s="79">
        <f>ModelInput!BD7</f>
        <v>0</v>
      </c>
      <c r="BE7" s="79">
        <f>ModelInput!BE7</f>
        <v>0</v>
      </c>
      <c r="BF7" s="79">
        <f>ModelInput!BF7</f>
        <v>0</v>
      </c>
      <c r="BG7" s="79">
        <f>ModelInput!BG7</f>
        <v>0</v>
      </c>
      <c r="BH7" s="79">
        <f>ModelInput!BH7</f>
        <v>0</v>
      </c>
      <c r="BI7" s="6"/>
      <c r="BJ7" s="6"/>
      <c r="BK7" s="6"/>
    </row>
    <row r="8" spans="1:63" ht="15.4">
      <c r="E8" s="4" t="s">
        <v>182</v>
      </c>
      <c r="G8" s="4" t="s">
        <v>181</v>
      </c>
      <c r="J8" s="4"/>
      <c r="K8" s="79"/>
      <c r="L8" s="79">
        <f>ModelInput!L8</f>
        <v>0</v>
      </c>
      <c r="M8" s="79">
        <f>ModelInput!M8</f>
        <v>0</v>
      </c>
      <c r="N8" s="79">
        <f>ModelInput!N8</f>
        <v>0</v>
      </c>
      <c r="O8" s="79">
        <f>ModelInput!O8</f>
        <v>1</v>
      </c>
      <c r="P8" s="79">
        <f>ModelInput!P8</f>
        <v>0</v>
      </c>
      <c r="Q8" s="79">
        <f>ModelInput!Q8</f>
        <v>0</v>
      </c>
      <c r="R8" s="79">
        <f>ModelInput!R8</f>
        <v>0</v>
      </c>
      <c r="S8" s="79">
        <f>ModelInput!S8</f>
        <v>0</v>
      </c>
      <c r="T8" s="79">
        <f>ModelInput!T8</f>
        <v>0</v>
      </c>
      <c r="U8" s="79">
        <f>ModelInput!U8</f>
        <v>0</v>
      </c>
      <c r="V8" s="79">
        <f>ModelInput!V8</f>
        <v>0</v>
      </c>
      <c r="W8" s="79">
        <f>ModelInput!W8</f>
        <v>0</v>
      </c>
      <c r="X8" s="79">
        <f>ModelInput!X8</f>
        <v>0</v>
      </c>
      <c r="Y8" s="79">
        <f>ModelInput!Y8</f>
        <v>0</v>
      </c>
      <c r="Z8" s="79">
        <f>ModelInput!Z8</f>
        <v>0</v>
      </c>
      <c r="AA8" s="79">
        <f>ModelInput!AA8</f>
        <v>0</v>
      </c>
      <c r="AB8" s="79">
        <f>ModelInput!AB8</f>
        <v>0</v>
      </c>
      <c r="AC8" s="79">
        <f>ModelInput!AC8</f>
        <v>0</v>
      </c>
      <c r="AD8" s="79">
        <f>ModelInput!AD8</f>
        <v>0</v>
      </c>
      <c r="AE8" s="79">
        <f>ModelInput!AE8</f>
        <v>0</v>
      </c>
      <c r="AF8" s="79">
        <f>ModelInput!AF8</f>
        <v>0</v>
      </c>
      <c r="AG8" s="79">
        <f>ModelInput!AG8</f>
        <v>0</v>
      </c>
      <c r="AH8" s="79">
        <f>ModelInput!AH8</f>
        <v>0</v>
      </c>
      <c r="AI8" s="79">
        <f>ModelInput!AI8</f>
        <v>0</v>
      </c>
      <c r="AJ8" s="79">
        <f>ModelInput!AJ8</f>
        <v>0</v>
      </c>
      <c r="AK8" s="79">
        <f>ModelInput!AK8</f>
        <v>0</v>
      </c>
      <c r="AL8" s="79">
        <f>ModelInput!AL8</f>
        <v>0</v>
      </c>
      <c r="AM8" s="79">
        <f>ModelInput!AM8</f>
        <v>0</v>
      </c>
      <c r="AN8" s="79">
        <f>ModelInput!AN8</f>
        <v>0</v>
      </c>
      <c r="AO8" s="79">
        <f>ModelInput!AO8</f>
        <v>0</v>
      </c>
      <c r="AP8" s="79">
        <f>ModelInput!AP8</f>
        <v>0</v>
      </c>
      <c r="AQ8" s="79">
        <f>ModelInput!AQ8</f>
        <v>0</v>
      </c>
      <c r="AR8" s="79">
        <f>ModelInput!AR8</f>
        <v>0</v>
      </c>
      <c r="AS8" s="79">
        <f>ModelInput!AS8</f>
        <v>0</v>
      </c>
      <c r="AT8" s="79">
        <f>ModelInput!AT8</f>
        <v>0</v>
      </c>
      <c r="AU8" s="79">
        <f>ModelInput!AU8</f>
        <v>0</v>
      </c>
      <c r="AV8" s="79">
        <f>ModelInput!AV8</f>
        <v>0</v>
      </c>
      <c r="AW8" s="79">
        <f>ModelInput!AW8</f>
        <v>0</v>
      </c>
      <c r="AX8" s="79">
        <f>ModelInput!AX8</f>
        <v>0</v>
      </c>
      <c r="AY8" s="79">
        <f>ModelInput!AY8</f>
        <v>0</v>
      </c>
      <c r="AZ8" s="79">
        <f>ModelInput!AZ8</f>
        <v>0</v>
      </c>
      <c r="BA8" s="79">
        <f>ModelInput!BA8</f>
        <v>0</v>
      </c>
      <c r="BB8" s="79">
        <f>ModelInput!BB8</f>
        <v>0</v>
      </c>
      <c r="BC8" s="79">
        <f>ModelInput!BC8</f>
        <v>0</v>
      </c>
      <c r="BD8" s="79">
        <f>ModelInput!BD8</f>
        <v>0</v>
      </c>
      <c r="BE8" s="79">
        <f>ModelInput!BE8</f>
        <v>0</v>
      </c>
      <c r="BF8" s="79">
        <f>ModelInput!BF8</f>
        <v>0</v>
      </c>
      <c r="BG8" s="79">
        <f>ModelInput!BG8</f>
        <v>0</v>
      </c>
      <c r="BH8" s="79">
        <f>ModelInput!BH8</f>
        <v>0</v>
      </c>
      <c r="BI8" s="6"/>
      <c r="BJ8" s="6"/>
      <c r="BK8" s="6"/>
    </row>
    <row r="9" spans="1:63" ht="15.4">
      <c r="E9" s="4" t="s">
        <v>183</v>
      </c>
      <c r="G9" s="4" t="s">
        <v>181</v>
      </c>
      <c r="J9" s="4"/>
      <c r="K9" s="80"/>
      <c r="L9" s="80">
        <f>ModelInput!L9</f>
        <v>0</v>
      </c>
      <c r="M9" s="80">
        <f>ModelInput!M9</f>
        <v>0</v>
      </c>
      <c r="N9" s="80">
        <f>ModelInput!N9</f>
        <v>0</v>
      </c>
      <c r="O9" s="80">
        <f>ModelInput!O9</f>
        <v>1</v>
      </c>
      <c r="P9" s="80">
        <f>ModelInput!P9</f>
        <v>1</v>
      </c>
      <c r="Q9" s="80">
        <f>ModelInput!Q9</f>
        <v>1</v>
      </c>
      <c r="R9" s="80">
        <f>ModelInput!R9</f>
        <v>1</v>
      </c>
      <c r="S9" s="80">
        <f>ModelInput!S9</f>
        <v>1</v>
      </c>
      <c r="T9" s="80">
        <f>ModelInput!T9</f>
        <v>1</v>
      </c>
      <c r="U9" s="80">
        <f>ModelInput!U9</f>
        <v>1</v>
      </c>
      <c r="V9" s="80">
        <f>ModelInput!V9</f>
        <v>1</v>
      </c>
      <c r="W9" s="80">
        <f>ModelInput!W9</f>
        <v>1</v>
      </c>
      <c r="X9" s="80">
        <f>ModelInput!X9</f>
        <v>1</v>
      </c>
      <c r="Y9" s="80">
        <f>ModelInput!Y9</f>
        <v>1</v>
      </c>
      <c r="Z9" s="80">
        <f>ModelInput!Z9</f>
        <v>1</v>
      </c>
      <c r="AA9" s="80">
        <f>ModelInput!AA9</f>
        <v>1</v>
      </c>
      <c r="AB9" s="80">
        <f>ModelInput!AB9</f>
        <v>1</v>
      </c>
      <c r="AC9" s="80">
        <f>ModelInput!AC9</f>
        <v>1</v>
      </c>
      <c r="AD9" s="80">
        <f>ModelInput!AD9</f>
        <v>1</v>
      </c>
      <c r="AE9" s="80">
        <f>ModelInput!AE9</f>
        <v>1</v>
      </c>
      <c r="AF9" s="80">
        <f>ModelInput!AF9</f>
        <v>1</v>
      </c>
      <c r="AG9" s="80">
        <f>ModelInput!AG9</f>
        <v>1</v>
      </c>
      <c r="AH9" s="80">
        <f>ModelInput!AH9</f>
        <v>1</v>
      </c>
      <c r="AI9" s="80">
        <f>ModelInput!AI9</f>
        <v>1</v>
      </c>
      <c r="AJ9" s="80">
        <f>ModelInput!AJ9</f>
        <v>1</v>
      </c>
      <c r="AK9" s="80">
        <f>ModelInput!AK9</f>
        <v>1</v>
      </c>
      <c r="AL9" s="80">
        <f>ModelInput!AL9</f>
        <v>1</v>
      </c>
      <c r="AM9" s="80">
        <f>ModelInput!AM9</f>
        <v>1</v>
      </c>
      <c r="AN9" s="80">
        <f>ModelInput!AN9</f>
        <v>1</v>
      </c>
      <c r="AO9" s="80">
        <f>ModelInput!AO9</f>
        <v>0</v>
      </c>
      <c r="AP9" s="80">
        <f>ModelInput!AP9</f>
        <v>0</v>
      </c>
      <c r="AQ9" s="80">
        <f>ModelInput!AQ9</f>
        <v>0</v>
      </c>
      <c r="AR9" s="80">
        <f>ModelInput!AR9</f>
        <v>0</v>
      </c>
      <c r="AS9" s="80">
        <f>ModelInput!AS9</f>
        <v>0</v>
      </c>
      <c r="AT9" s="80">
        <f>ModelInput!AT9</f>
        <v>0</v>
      </c>
      <c r="AU9" s="80">
        <f>ModelInput!AU9</f>
        <v>0</v>
      </c>
      <c r="AV9" s="80">
        <f>ModelInput!AV9</f>
        <v>0</v>
      </c>
      <c r="AW9" s="80">
        <f>ModelInput!AW9</f>
        <v>0</v>
      </c>
      <c r="AX9" s="80">
        <f>ModelInput!AX9</f>
        <v>0</v>
      </c>
      <c r="AY9" s="80">
        <f>ModelInput!AY9</f>
        <v>0</v>
      </c>
      <c r="AZ9" s="80">
        <f>ModelInput!AZ9</f>
        <v>0</v>
      </c>
      <c r="BA9" s="80">
        <f>ModelInput!BA9</f>
        <v>0</v>
      </c>
      <c r="BB9" s="80">
        <f>ModelInput!BB9</f>
        <v>0</v>
      </c>
      <c r="BC9" s="80">
        <f>ModelInput!BC9</f>
        <v>0</v>
      </c>
      <c r="BD9" s="80">
        <f>ModelInput!BD9</f>
        <v>0</v>
      </c>
      <c r="BE9" s="80">
        <f>ModelInput!BE9</f>
        <v>0</v>
      </c>
      <c r="BF9" s="80">
        <f>ModelInput!BF9</f>
        <v>0</v>
      </c>
      <c r="BG9" s="80">
        <f>ModelInput!BG9</f>
        <v>0</v>
      </c>
      <c r="BH9" s="80">
        <f>ModelInput!BH9</f>
        <v>0</v>
      </c>
      <c r="BI9" s="6"/>
      <c r="BJ9" s="6"/>
      <c r="BK9" s="6"/>
    </row>
    <row r="10" spans="1:63" ht="15.4">
      <c r="E10" s="4" t="s">
        <v>187</v>
      </c>
      <c r="G10" s="4" t="s">
        <v>181</v>
      </c>
      <c r="J10" s="4"/>
      <c r="K10" s="80"/>
      <c r="L10" s="80">
        <f>ModelInput!L12</f>
        <v>0</v>
      </c>
      <c r="M10" s="80">
        <f>ModelInput!M12</f>
        <v>0</v>
      </c>
      <c r="N10" s="80">
        <f>ModelInput!N12</f>
        <v>0</v>
      </c>
      <c r="O10" s="80">
        <f>ModelInput!O12</f>
        <v>1</v>
      </c>
      <c r="P10" s="80">
        <f>ModelInput!P12</f>
        <v>0</v>
      </c>
      <c r="Q10" s="80">
        <f>ModelInput!Q12</f>
        <v>0</v>
      </c>
      <c r="R10" s="80">
        <f>ModelInput!R12</f>
        <v>0</v>
      </c>
      <c r="S10" s="80">
        <f>ModelInput!S12</f>
        <v>0</v>
      </c>
      <c r="T10" s="80">
        <f>ModelInput!T12</f>
        <v>0</v>
      </c>
      <c r="U10" s="80">
        <f>ModelInput!U12</f>
        <v>0</v>
      </c>
      <c r="V10" s="80">
        <f>ModelInput!V12</f>
        <v>0</v>
      </c>
      <c r="W10" s="80">
        <f>ModelInput!W12</f>
        <v>0</v>
      </c>
      <c r="X10" s="80">
        <f>ModelInput!X12</f>
        <v>0</v>
      </c>
      <c r="Y10" s="80">
        <f>ModelInput!Y12</f>
        <v>0</v>
      </c>
      <c r="Z10" s="80">
        <f>ModelInput!Z12</f>
        <v>0</v>
      </c>
      <c r="AA10" s="80">
        <f>ModelInput!AA12</f>
        <v>0</v>
      </c>
      <c r="AB10" s="80">
        <f>ModelInput!AB12</f>
        <v>0</v>
      </c>
      <c r="AC10" s="80">
        <f>ModelInput!AC12</f>
        <v>0</v>
      </c>
      <c r="AD10" s="80">
        <f>ModelInput!AD12</f>
        <v>0</v>
      </c>
      <c r="AE10" s="80">
        <f>ModelInput!AE12</f>
        <v>0</v>
      </c>
      <c r="AF10" s="80">
        <f>ModelInput!AF12</f>
        <v>0</v>
      </c>
      <c r="AG10" s="80">
        <f>ModelInput!AG12</f>
        <v>0</v>
      </c>
      <c r="AH10" s="80">
        <f>ModelInput!AH12</f>
        <v>0</v>
      </c>
      <c r="AI10" s="80">
        <f>ModelInput!AI12</f>
        <v>0</v>
      </c>
      <c r="AJ10" s="80">
        <f>ModelInput!AJ12</f>
        <v>0</v>
      </c>
      <c r="AK10" s="80">
        <f>ModelInput!AK12</f>
        <v>0</v>
      </c>
      <c r="AL10" s="80">
        <f>ModelInput!AL12</f>
        <v>0</v>
      </c>
      <c r="AM10" s="80">
        <f>ModelInput!AM12</f>
        <v>0</v>
      </c>
      <c r="AN10" s="80">
        <f>ModelInput!AN12</f>
        <v>0</v>
      </c>
      <c r="AO10" s="80">
        <f>ModelInput!AO12</f>
        <v>0</v>
      </c>
      <c r="AP10" s="80">
        <f>ModelInput!AP12</f>
        <v>0</v>
      </c>
      <c r="AQ10" s="80">
        <f>ModelInput!AQ12</f>
        <v>0</v>
      </c>
      <c r="AR10" s="80">
        <f>ModelInput!AR12</f>
        <v>0</v>
      </c>
      <c r="AS10" s="80">
        <f>ModelInput!AS12</f>
        <v>0</v>
      </c>
      <c r="AT10" s="80">
        <f>ModelInput!AT12</f>
        <v>0</v>
      </c>
      <c r="AU10" s="80">
        <f>ModelInput!AU12</f>
        <v>0</v>
      </c>
      <c r="AV10" s="80">
        <f>ModelInput!AV12</f>
        <v>0</v>
      </c>
      <c r="AW10" s="80">
        <f>ModelInput!AW12</f>
        <v>0</v>
      </c>
      <c r="AX10" s="80">
        <f>ModelInput!AX12</f>
        <v>0</v>
      </c>
      <c r="AY10" s="80">
        <f>ModelInput!AY12</f>
        <v>0</v>
      </c>
      <c r="AZ10" s="80">
        <f>ModelInput!AZ12</f>
        <v>0</v>
      </c>
      <c r="BA10" s="80">
        <f>ModelInput!BA12</f>
        <v>0</v>
      </c>
      <c r="BB10" s="80">
        <f>ModelInput!BB12</f>
        <v>0</v>
      </c>
      <c r="BC10" s="80">
        <f>ModelInput!BC12</f>
        <v>0</v>
      </c>
      <c r="BD10" s="80">
        <f>ModelInput!BD12</f>
        <v>0</v>
      </c>
      <c r="BE10" s="80">
        <f>ModelInput!BE12</f>
        <v>0</v>
      </c>
      <c r="BF10" s="80">
        <f>ModelInput!BF12</f>
        <v>0</v>
      </c>
      <c r="BG10" s="80">
        <f>ModelInput!BG12</f>
        <v>0</v>
      </c>
      <c r="BH10" s="80">
        <f>ModelInput!BH12</f>
        <v>0</v>
      </c>
      <c r="BI10" s="6"/>
      <c r="BJ10" s="6"/>
      <c r="BK10" s="6"/>
    </row>
    <row r="11" spans="1:63" ht="15.4">
      <c r="E11" s="4" t="s">
        <v>202</v>
      </c>
      <c r="G11" s="4" t="s">
        <v>91</v>
      </c>
      <c r="J11" s="4"/>
      <c r="K11" s="81"/>
      <c r="L11" s="81">
        <f>ModelInput!L19</f>
        <v>0</v>
      </c>
      <c r="M11" s="81">
        <f>ModelInput!M19</f>
        <v>0</v>
      </c>
      <c r="N11" s="81">
        <f>ModelInput!N19</f>
        <v>0</v>
      </c>
      <c r="O11" s="81">
        <f>ModelInput!O19</f>
        <v>0</v>
      </c>
      <c r="P11" s="81">
        <f>ModelInput!P19</f>
        <v>0</v>
      </c>
      <c r="Q11" s="81">
        <f>ModelInput!Q19</f>
        <v>0</v>
      </c>
      <c r="R11" s="81">
        <f>ModelInput!R19</f>
        <v>0</v>
      </c>
      <c r="S11" s="81">
        <f>ModelInput!S19</f>
        <v>0</v>
      </c>
      <c r="T11" s="81">
        <f>ModelInput!T19</f>
        <v>0</v>
      </c>
      <c r="U11" s="81">
        <f>ModelInput!U19</f>
        <v>0</v>
      </c>
      <c r="V11" s="81">
        <f>ModelInput!V19</f>
        <v>0</v>
      </c>
      <c r="W11" s="81">
        <f>ModelInput!W19</f>
        <v>0</v>
      </c>
      <c r="X11" s="81">
        <f>ModelInput!X19</f>
        <v>0</v>
      </c>
      <c r="Y11" s="81">
        <f>ModelInput!Y19</f>
        <v>0</v>
      </c>
      <c r="Z11" s="81">
        <f>ModelInput!Z19</f>
        <v>0</v>
      </c>
      <c r="AA11" s="81">
        <f>ModelInput!AA19</f>
        <v>0</v>
      </c>
      <c r="AB11" s="81">
        <f>ModelInput!AB19</f>
        <v>0</v>
      </c>
      <c r="AC11" s="81">
        <f>ModelInput!AC19</f>
        <v>0</v>
      </c>
      <c r="AD11" s="81">
        <f>ModelInput!AD19</f>
        <v>0</v>
      </c>
      <c r="AE11" s="81">
        <f>ModelInput!AE19</f>
        <v>0</v>
      </c>
      <c r="AF11" s="81">
        <f>ModelInput!AF19</f>
        <v>0</v>
      </c>
      <c r="AG11" s="81">
        <f>ModelInput!AG19</f>
        <v>0</v>
      </c>
      <c r="AH11" s="81">
        <f>ModelInput!AH19</f>
        <v>0</v>
      </c>
      <c r="AI11" s="81">
        <f>ModelInput!AI19</f>
        <v>0</v>
      </c>
      <c r="AJ11" s="81">
        <f>ModelInput!AJ19</f>
        <v>0</v>
      </c>
      <c r="AK11" s="81">
        <f>ModelInput!AK19</f>
        <v>0</v>
      </c>
      <c r="AL11" s="81">
        <f>ModelInput!AL19</f>
        <v>0</v>
      </c>
      <c r="AM11" s="81">
        <f>ModelInput!AM19</f>
        <v>0</v>
      </c>
      <c r="AN11" s="81">
        <f>ModelInput!AN19</f>
        <v>0</v>
      </c>
      <c r="AO11" s="81">
        <f>ModelInput!AO19</f>
        <v>0</v>
      </c>
      <c r="AP11" s="81">
        <f>ModelInput!AP19</f>
        <v>0</v>
      </c>
      <c r="AQ11" s="81">
        <f>ModelInput!AQ19</f>
        <v>0</v>
      </c>
      <c r="AR11" s="81">
        <f>ModelInput!AR19</f>
        <v>0</v>
      </c>
      <c r="AS11" s="81">
        <f>ModelInput!AS19</f>
        <v>0</v>
      </c>
      <c r="AT11" s="81">
        <f>ModelInput!AT19</f>
        <v>0</v>
      </c>
      <c r="AU11" s="81">
        <f>ModelInput!AU19</f>
        <v>0</v>
      </c>
      <c r="AV11" s="81">
        <f>ModelInput!AV19</f>
        <v>0</v>
      </c>
      <c r="AW11" s="81">
        <f>ModelInput!AW19</f>
        <v>0</v>
      </c>
      <c r="AX11" s="81">
        <f>ModelInput!AX19</f>
        <v>0</v>
      </c>
      <c r="AY11" s="81">
        <f>ModelInput!AY19</f>
        <v>0</v>
      </c>
      <c r="AZ11" s="81">
        <f>ModelInput!AZ19</f>
        <v>0</v>
      </c>
      <c r="BA11" s="81">
        <f>ModelInput!BA19</f>
        <v>0</v>
      </c>
      <c r="BB11" s="81">
        <f>ModelInput!BB19</f>
        <v>0</v>
      </c>
      <c r="BC11" s="81">
        <f>ModelInput!BC19</f>
        <v>0</v>
      </c>
      <c r="BD11" s="81">
        <f>ModelInput!BD19</f>
        <v>0</v>
      </c>
      <c r="BE11" s="81">
        <f>ModelInput!BE19</f>
        <v>0</v>
      </c>
      <c r="BF11" s="81">
        <f>ModelInput!BF19</f>
        <v>0</v>
      </c>
      <c r="BG11" s="81">
        <f>ModelInput!BG19</f>
        <v>0</v>
      </c>
      <c r="BH11" s="81">
        <f>ModelInput!BH19</f>
        <v>0</v>
      </c>
      <c r="BI11" s="6"/>
      <c r="BJ11" s="6"/>
      <c r="BK11" s="6"/>
    </row>
    <row r="12" spans="1:63" ht="15.4">
      <c r="E12" s="4" t="s">
        <v>203</v>
      </c>
      <c r="G12" s="4" t="s">
        <v>91</v>
      </c>
      <c r="J12" s="4"/>
      <c r="K12" s="81"/>
      <c r="L12" s="81">
        <f>ModelInput!L20</f>
        <v>0</v>
      </c>
      <c r="M12" s="81">
        <f>ModelInput!M20</f>
        <v>0</v>
      </c>
      <c r="N12" s="81">
        <f>ModelInput!N20</f>
        <v>0</v>
      </c>
      <c r="O12" s="81">
        <f>ModelInput!O20</f>
        <v>0</v>
      </c>
      <c r="P12" s="81">
        <f>ModelInput!P20</f>
        <v>0</v>
      </c>
      <c r="Q12" s="81">
        <f>ModelInput!Q20</f>
        <v>0</v>
      </c>
      <c r="R12" s="81">
        <f>ModelInput!R20</f>
        <v>0</v>
      </c>
      <c r="S12" s="81">
        <f>ModelInput!S20</f>
        <v>0</v>
      </c>
      <c r="T12" s="81">
        <f>ModelInput!T20</f>
        <v>0</v>
      </c>
      <c r="U12" s="81">
        <f>ModelInput!U20</f>
        <v>0</v>
      </c>
      <c r="V12" s="81">
        <f>ModelInput!V20</f>
        <v>0</v>
      </c>
      <c r="W12" s="81">
        <f>ModelInput!W20</f>
        <v>0</v>
      </c>
      <c r="X12" s="81">
        <f>ModelInput!X20</f>
        <v>0</v>
      </c>
      <c r="Y12" s="81">
        <f>ModelInput!Y20</f>
        <v>0</v>
      </c>
      <c r="Z12" s="81">
        <f>ModelInput!Z20</f>
        <v>0</v>
      </c>
      <c r="AA12" s="81">
        <f>ModelInput!AA20</f>
        <v>0</v>
      </c>
      <c r="AB12" s="81">
        <f>ModelInput!AB20</f>
        <v>0</v>
      </c>
      <c r="AC12" s="81">
        <f>ModelInput!AC20</f>
        <v>0</v>
      </c>
      <c r="AD12" s="81">
        <f>ModelInput!AD20</f>
        <v>0</v>
      </c>
      <c r="AE12" s="81">
        <f>ModelInput!AE20</f>
        <v>0</v>
      </c>
      <c r="AF12" s="81">
        <f>ModelInput!AF20</f>
        <v>0</v>
      </c>
      <c r="AG12" s="81">
        <f>ModelInput!AG20</f>
        <v>0</v>
      </c>
      <c r="AH12" s="81">
        <f>ModelInput!AH20</f>
        <v>0</v>
      </c>
      <c r="AI12" s="81">
        <f>ModelInput!AI20</f>
        <v>0</v>
      </c>
      <c r="AJ12" s="81">
        <f>ModelInput!AJ20</f>
        <v>0</v>
      </c>
      <c r="AK12" s="81">
        <f>ModelInput!AK20</f>
        <v>0</v>
      </c>
      <c r="AL12" s="81">
        <f>ModelInput!AL20</f>
        <v>0</v>
      </c>
      <c r="AM12" s="81">
        <f>ModelInput!AM20</f>
        <v>0</v>
      </c>
      <c r="AN12" s="81">
        <f>ModelInput!AN20</f>
        <v>0</v>
      </c>
      <c r="AO12" s="81">
        <f>ModelInput!AO20</f>
        <v>0</v>
      </c>
      <c r="AP12" s="81">
        <f>ModelInput!AP20</f>
        <v>0</v>
      </c>
      <c r="AQ12" s="81">
        <f>ModelInput!AQ20</f>
        <v>0</v>
      </c>
      <c r="AR12" s="81">
        <f>ModelInput!AR20</f>
        <v>0</v>
      </c>
      <c r="AS12" s="81">
        <f>ModelInput!AS20</f>
        <v>0</v>
      </c>
      <c r="AT12" s="81">
        <f>ModelInput!AT20</f>
        <v>0</v>
      </c>
      <c r="AU12" s="81">
        <f>ModelInput!AU20</f>
        <v>0</v>
      </c>
      <c r="AV12" s="81">
        <f>ModelInput!AV20</f>
        <v>0</v>
      </c>
      <c r="AW12" s="81">
        <f>ModelInput!AW20</f>
        <v>0</v>
      </c>
      <c r="AX12" s="81">
        <f>ModelInput!AX20</f>
        <v>0</v>
      </c>
      <c r="AY12" s="81">
        <f>ModelInput!AY20</f>
        <v>0</v>
      </c>
      <c r="AZ12" s="81">
        <f>ModelInput!AZ20</f>
        <v>0</v>
      </c>
      <c r="BA12" s="81">
        <f>ModelInput!BA20</f>
        <v>0</v>
      </c>
      <c r="BB12" s="81">
        <f>ModelInput!BB20</f>
        <v>0</v>
      </c>
      <c r="BC12" s="81">
        <f>ModelInput!BC20</f>
        <v>0</v>
      </c>
      <c r="BD12" s="81">
        <f>ModelInput!BD20</f>
        <v>0</v>
      </c>
      <c r="BE12" s="81">
        <f>ModelInput!BE20</f>
        <v>0</v>
      </c>
      <c r="BF12" s="81">
        <f>ModelInput!BF20</f>
        <v>0</v>
      </c>
      <c r="BG12" s="81">
        <f>ModelInput!BG20</f>
        <v>0</v>
      </c>
      <c r="BH12" s="81">
        <f>ModelInput!BH20</f>
        <v>0</v>
      </c>
      <c r="BI12" s="6"/>
      <c r="BJ12" s="6"/>
      <c r="BK12" s="6"/>
    </row>
    <row r="13" spans="1:63" ht="15.4">
      <c r="E13" s="4" t="s">
        <v>204</v>
      </c>
      <c r="G13" s="4" t="s">
        <v>91</v>
      </c>
      <c r="J13" s="4"/>
      <c r="K13" s="82"/>
      <c r="L13" s="82">
        <f>ModelInput!L24</f>
        <v>0</v>
      </c>
      <c r="M13" s="82">
        <f>ModelInput!M24</f>
        <v>0</v>
      </c>
      <c r="N13" s="82">
        <f>ModelInput!N24</f>
        <v>0</v>
      </c>
      <c r="O13" s="82">
        <f>ModelInput!O24</f>
        <v>0.38356164383561642</v>
      </c>
      <c r="P13" s="82">
        <f>ModelInput!P24</f>
        <v>1</v>
      </c>
      <c r="Q13" s="82">
        <f>ModelInput!Q24</f>
        <v>1</v>
      </c>
      <c r="R13" s="82">
        <f>ModelInput!R24</f>
        <v>1</v>
      </c>
      <c r="S13" s="82">
        <f>ModelInput!S24</f>
        <v>1</v>
      </c>
      <c r="T13" s="82">
        <f>ModelInput!T24</f>
        <v>1</v>
      </c>
      <c r="U13" s="82">
        <f>ModelInput!U24</f>
        <v>1</v>
      </c>
      <c r="V13" s="82">
        <f>ModelInput!V24</f>
        <v>1</v>
      </c>
      <c r="W13" s="82">
        <f>ModelInput!W24</f>
        <v>1</v>
      </c>
      <c r="X13" s="82">
        <f>ModelInput!X24</f>
        <v>1</v>
      </c>
      <c r="Y13" s="82">
        <f>ModelInput!Y24</f>
        <v>1</v>
      </c>
      <c r="Z13" s="82">
        <f>ModelInput!Z24</f>
        <v>1</v>
      </c>
      <c r="AA13" s="82">
        <f>ModelInput!AA24</f>
        <v>1</v>
      </c>
      <c r="AB13" s="82">
        <f>ModelInput!AB24</f>
        <v>1</v>
      </c>
      <c r="AC13" s="82">
        <f>ModelInput!AC24</f>
        <v>1</v>
      </c>
      <c r="AD13" s="82">
        <f>ModelInput!AD24</f>
        <v>1</v>
      </c>
      <c r="AE13" s="82">
        <f>ModelInput!AE24</f>
        <v>1</v>
      </c>
      <c r="AF13" s="82">
        <f>ModelInput!AF24</f>
        <v>1</v>
      </c>
      <c r="AG13" s="82">
        <f>ModelInput!AG24</f>
        <v>1</v>
      </c>
      <c r="AH13" s="82">
        <f>ModelInput!AH24</f>
        <v>1</v>
      </c>
      <c r="AI13" s="82">
        <f>ModelInput!AI24</f>
        <v>1</v>
      </c>
      <c r="AJ13" s="82">
        <f>ModelInput!AJ24</f>
        <v>1</v>
      </c>
      <c r="AK13" s="82">
        <f>ModelInput!AK24</f>
        <v>1</v>
      </c>
      <c r="AL13" s="82">
        <f>ModelInput!AL24</f>
        <v>1</v>
      </c>
      <c r="AM13" s="82">
        <f>ModelInput!AM24</f>
        <v>1</v>
      </c>
      <c r="AN13" s="82">
        <f>ModelInput!AN24</f>
        <v>0.61643835616438358</v>
      </c>
      <c r="AO13" s="82">
        <f>ModelInput!AO24</f>
        <v>0</v>
      </c>
      <c r="AP13" s="82">
        <f>ModelInput!AP24</f>
        <v>0</v>
      </c>
      <c r="AQ13" s="82">
        <f>ModelInput!AQ24</f>
        <v>0</v>
      </c>
      <c r="AR13" s="82">
        <f>ModelInput!AR24</f>
        <v>0</v>
      </c>
      <c r="AS13" s="82">
        <f>ModelInput!AS24</f>
        <v>0</v>
      </c>
      <c r="AT13" s="82">
        <f>ModelInput!AT24</f>
        <v>0</v>
      </c>
      <c r="AU13" s="82">
        <f>ModelInput!AU24</f>
        <v>0</v>
      </c>
      <c r="AV13" s="82">
        <f>ModelInput!AV24</f>
        <v>0</v>
      </c>
      <c r="AW13" s="82">
        <f>ModelInput!AW24</f>
        <v>0</v>
      </c>
      <c r="AX13" s="82">
        <f>ModelInput!AX24</f>
        <v>0</v>
      </c>
      <c r="AY13" s="82">
        <f>ModelInput!AY24</f>
        <v>0</v>
      </c>
      <c r="AZ13" s="82">
        <f>ModelInput!AZ24</f>
        <v>0</v>
      </c>
      <c r="BA13" s="82">
        <f>ModelInput!BA24</f>
        <v>0</v>
      </c>
      <c r="BB13" s="82">
        <f>ModelInput!BB24</f>
        <v>0</v>
      </c>
      <c r="BC13" s="82">
        <f>ModelInput!BC24</f>
        <v>0</v>
      </c>
      <c r="BD13" s="82">
        <f>ModelInput!BD24</f>
        <v>0</v>
      </c>
      <c r="BE13" s="82">
        <f>ModelInput!BE24</f>
        <v>0</v>
      </c>
      <c r="BF13" s="82">
        <f>ModelInput!BF24</f>
        <v>0</v>
      </c>
      <c r="BG13" s="82">
        <f>ModelInput!BG24</f>
        <v>0</v>
      </c>
      <c r="BH13" s="82">
        <f>ModelInput!BH24</f>
        <v>0</v>
      </c>
      <c r="BI13" s="6"/>
      <c r="BJ13" s="6"/>
      <c r="BK13" s="6"/>
    </row>
    <row r="14" spans="1:63" ht="15.4">
      <c r="E14" s="4" t="s">
        <v>205</v>
      </c>
      <c r="G14" s="4" t="s">
        <v>206</v>
      </c>
      <c r="J14" s="4"/>
      <c r="K14" s="82"/>
      <c r="L14" s="80">
        <f>ModelInput!L25</f>
        <v>0</v>
      </c>
      <c r="M14" s="80">
        <f>ModelInput!M25</f>
        <v>0</v>
      </c>
      <c r="N14" s="80">
        <f>ModelInput!N25</f>
        <v>0</v>
      </c>
      <c r="O14" s="80">
        <f>ModelInput!O25</f>
        <v>1</v>
      </c>
      <c r="P14" s="80">
        <f>ModelInput!P25</f>
        <v>2</v>
      </c>
      <c r="Q14" s="80">
        <f>ModelInput!Q25</f>
        <v>3</v>
      </c>
      <c r="R14" s="80">
        <f>ModelInput!R25</f>
        <v>4</v>
      </c>
      <c r="S14" s="80">
        <f>ModelInput!S25</f>
        <v>5</v>
      </c>
      <c r="T14" s="80">
        <f>ModelInput!T25</f>
        <v>6</v>
      </c>
      <c r="U14" s="80">
        <f>ModelInput!U25</f>
        <v>7</v>
      </c>
      <c r="V14" s="80">
        <f>ModelInput!V25</f>
        <v>8</v>
      </c>
      <c r="W14" s="80">
        <f>ModelInput!W25</f>
        <v>9</v>
      </c>
      <c r="X14" s="80">
        <f>ModelInput!X25</f>
        <v>10</v>
      </c>
      <c r="Y14" s="80">
        <f>ModelInput!Y25</f>
        <v>11</v>
      </c>
      <c r="Z14" s="80">
        <f>ModelInput!Z25</f>
        <v>12</v>
      </c>
      <c r="AA14" s="80">
        <f>ModelInput!AA25</f>
        <v>13</v>
      </c>
      <c r="AB14" s="80">
        <f>ModelInput!AB25</f>
        <v>14</v>
      </c>
      <c r="AC14" s="80">
        <f>ModelInput!AC25</f>
        <v>15</v>
      </c>
      <c r="AD14" s="80">
        <f>ModelInput!AD25</f>
        <v>16</v>
      </c>
      <c r="AE14" s="80">
        <f>ModelInput!AE25</f>
        <v>17</v>
      </c>
      <c r="AF14" s="80">
        <f>ModelInput!AF25</f>
        <v>18</v>
      </c>
      <c r="AG14" s="80">
        <f>ModelInput!AG25</f>
        <v>19</v>
      </c>
      <c r="AH14" s="80">
        <f>ModelInput!AH25</f>
        <v>20</v>
      </c>
      <c r="AI14" s="80">
        <f>ModelInput!AI25</f>
        <v>21</v>
      </c>
      <c r="AJ14" s="80">
        <f>ModelInput!AJ25</f>
        <v>22</v>
      </c>
      <c r="AK14" s="80">
        <f>ModelInput!AK25</f>
        <v>23</v>
      </c>
      <c r="AL14" s="80">
        <f>ModelInput!AL25</f>
        <v>24</v>
      </c>
      <c r="AM14" s="80">
        <f>ModelInput!AM25</f>
        <v>25</v>
      </c>
      <c r="AN14" s="80">
        <f>ModelInput!AN25</f>
        <v>26</v>
      </c>
      <c r="AO14" s="80">
        <f>ModelInput!AO25</f>
        <v>0</v>
      </c>
      <c r="AP14" s="80">
        <f>ModelInput!AP25</f>
        <v>0</v>
      </c>
      <c r="AQ14" s="80">
        <f>ModelInput!AQ25</f>
        <v>0</v>
      </c>
      <c r="AR14" s="80">
        <f>ModelInput!AR25</f>
        <v>0</v>
      </c>
      <c r="AS14" s="80">
        <f>ModelInput!AS25</f>
        <v>0</v>
      </c>
      <c r="AT14" s="80">
        <f>ModelInput!AT25</f>
        <v>0</v>
      </c>
      <c r="AU14" s="80">
        <f>ModelInput!AU25</f>
        <v>0</v>
      </c>
      <c r="AV14" s="80">
        <f>ModelInput!AV25</f>
        <v>0</v>
      </c>
      <c r="AW14" s="80">
        <f>ModelInput!AW25</f>
        <v>0</v>
      </c>
      <c r="AX14" s="80">
        <f>ModelInput!AX25</f>
        <v>0</v>
      </c>
      <c r="AY14" s="80">
        <f>ModelInput!AY25</f>
        <v>0</v>
      </c>
      <c r="AZ14" s="80">
        <f>ModelInput!AZ25</f>
        <v>0</v>
      </c>
      <c r="BA14" s="80">
        <f>ModelInput!BA25</f>
        <v>0</v>
      </c>
      <c r="BB14" s="80">
        <f>ModelInput!BB25</f>
        <v>0</v>
      </c>
      <c r="BC14" s="80">
        <f>ModelInput!BC25</f>
        <v>0</v>
      </c>
      <c r="BD14" s="80">
        <f>ModelInput!BD25</f>
        <v>0</v>
      </c>
      <c r="BE14" s="80">
        <f>ModelInput!BE25</f>
        <v>0</v>
      </c>
      <c r="BF14" s="80">
        <f>ModelInput!BF25</f>
        <v>0</v>
      </c>
      <c r="BG14" s="80">
        <f>ModelInput!BG25</f>
        <v>0</v>
      </c>
      <c r="BH14" s="80">
        <f>ModelInput!BH25</f>
        <v>0</v>
      </c>
      <c r="BI14" s="6"/>
      <c r="BJ14" s="6"/>
      <c r="BK14" s="6"/>
    </row>
    <row r="15" spans="1:63" s="88" customFormat="1" ht="15.4">
      <c r="E15" s="88" t="s">
        <v>321</v>
      </c>
      <c r="G15" s="88" t="s">
        <v>320</v>
      </c>
      <c r="H15" s="6"/>
      <c r="I15" s="16"/>
      <c r="K15" s="82"/>
      <c r="L15" s="80">
        <f ca="1">ModelInput!L27</f>
        <v>0</v>
      </c>
      <c r="M15" s="80">
        <f ca="1">ModelInput!M27</f>
        <v>0</v>
      </c>
      <c r="N15" s="80">
        <f ca="1">ModelInput!N27</f>
        <v>0</v>
      </c>
      <c r="O15" s="80">
        <f ca="1">ModelInput!O27</f>
        <v>0</v>
      </c>
      <c r="P15" s="80">
        <f ca="1">ModelInput!P27</f>
        <v>0</v>
      </c>
      <c r="Q15" s="80">
        <f ca="1">ModelInput!Q27</f>
        <v>0</v>
      </c>
      <c r="R15" s="80">
        <f ca="1">ModelInput!R27</f>
        <v>0</v>
      </c>
      <c r="S15" s="80">
        <f ca="1">ModelInput!S27</f>
        <v>1</v>
      </c>
      <c r="T15" s="80">
        <f ca="1">ModelInput!T27</f>
        <v>0</v>
      </c>
      <c r="U15" s="80">
        <f ca="1">ModelInput!U27</f>
        <v>0</v>
      </c>
      <c r="V15" s="80">
        <f ca="1">ModelInput!V27</f>
        <v>0</v>
      </c>
      <c r="W15" s="80">
        <f ca="1">ModelInput!W27</f>
        <v>0</v>
      </c>
      <c r="X15" s="80">
        <f ca="1">ModelInput!X27</f>
        <v>1</v>
      </c>
      <c r="Y15" s="80">
        <f ca="1">ModelInput!Y27</f>
        <v>0</v>
      </c>
      <c r="Z15" s="80">
        <f ca="1">ModelInput!Z27</f>
        <v>0</v>
      </c>
      <c r="AA15" s="80">
        <f ca="1">ModelInput!AA27</f>
        <v>0</v>
      </c>
      <c r="AB15" s="80">
        <f ca="1">ModelInput!AB27</f>
        <v>0</v>
      </c>
      <c r="AC15" s="80">
        <f ca="1">ModelInput!AC27</f>
        <v>1</v>
      </c>
      <c r="AD15" s="80">
        <f ca="1">ModelInput!AD27</f>
        <v>0</v>
      </c>
      <c r="AE15" s="80">
        <f ca="1">ModelInput!AE27</f>
        <v>0</v>
      </c>
      <c r="AF15" s="80">
        <f ca="1">ModelInput!AF27</f>
        <v>0</v>
      </c>
      <c r="AG15" s="80">
        <f ca="1">ModelInput!AG27</f>
        <v>0</v>
      </c>
      <c r="AH15" s="80">
        <f ca="1">ModelInput!AH27</f>
        <v>1</v>
      </c>
      <c r="AI15" s="80">
        <f ca="1">ModelInput!AI27</f>
        <v>0</v>
      </c>
      <c r="AJ15" s="80">
        <f ca="1">ModelInput!AJ27</f>
        <v>0</v>
      </c>
      <c r="AK15" s="80">
        <f ca="1">ModelInput!AK27</f>
        <v>0</v>
      </c>
      <c r="AL15" s="80">
        <f ca="1">ModelInput!AL27</f>
        <v>0</v>
      </c>
      <c r="AM15" s="80">
        <f ca="1">ModelInput!AM27</f>
        <v>1</v>
      </c>
      <c r="AN15" s="80">
        <f ca="1">ModelInput!AN27</f>
        <v>0</v>
      </c>
      <c r="AO15" s="80">
        <f ca="1">ModelInput!AO27</f>
        <v>0</v>
      </c>
      <c r="AP15" s="80">
        <f ca="1">ModelInput!AP27</f>
        <v>0</v>
      </c>
      <c r="AQ15" s="80">
        <f ca="1">ModelInput!AQ27</f>
        <v>0</v>
      </c>
      <c r="AR15" s="80">
        <f ca="1">ModelInput!AR27</f>
        <v>0</v>
      </c>
      <c r="AS15" s="80">
        <f ca="1">ModelInput!AS27</f>
        <v>0</v>
      </c>
      <c r="AT15" s="80">
        <f ca="1">ModelInput!AT27</f>
        <v>0</v>
      </c>
      <c r="AU15" s="80">
        <f ca="1">ModelInput!AU27</f>
        <v>0</v>
      </c>
      <c r="AV15" s="80">
        <f ca="1">ModelInput!AV27</f>
        <v>0</v>
      </c>
      <c r="AW15" s="80">
        <f ca="1">ModelInput!AW27</f>
        <v>0</v>
      </c>
      <c r="AX15" s="80">
        <f ca="1">ModelInput!AX27</f>
        <v>0</v>
      </c>
      <c r="AY15" s="80">
        <f ca="1">ModelInput!AY27</f>
        <v>0</v>
      </c>
      <c r="AZ15" s="80">
        <f ca="1">ModelInput!AZ27</f>
        <v>0</v>
      </c>
      <c r="BA15" s="80">
        <f ca="1">ModelInput!BA27</f>
        <v>0</v>
      </c>
      <c r="BB15" s="80">
        <f ca="1">ModelInput!BB27</f>
        <v>0</v>
      </c>
      <c r="BC15" s="80">
        <f ca="1">ModelInput!BC27</f>
        <v>0</v>
      </c>
      <c r="BD15" s="80">
        <f ca="1">ModelInput!BD27</f>
        <v>0</v>
      </c>
      <c r="BE15" s="80">
        <f ca="1">ModelInput!BE27</f>
        <v>0</v>
      </c>
      <c r="BF15" s="80">
        <f ca="1">ModelInput!BF27</f>
        <v>0</v>
      </c>
      <c r="BG15" s="80">
        <f ca="1">ModelInput!BG27</f>
        <v>0</v>
      </c>
      <c r="BH15" s="80">
        <f ca="1">ModelInput!BH27</f>
        <v>0</v>
      </c>
      <c r="BI15" s="16"/>
      <c r="BJ15" s="16"/>
      <c r="BK15" s="16"/>
    </row>
    <row r="16" spans="1:63" s="88" customFormat="1" ht="15.4">
      <c r="E16" s="88" t="s">
        <v>209</v>
      </c>
      <c r="G16" s="4" t="s">
        <v>206</v>
      </c>
      <c r="I16" s="16"/>
      <c r="K16" s="82"/>
      <c r="L16" s="80">
        <f ca="1">ModelInput!L28</f>
        <v>0</v>
      </c>
      <c r="M16" s="80">
        <f ca="1">ModelInput!M28</f>
        <v>0</v>
      </c>
      <c r="N16" s="80">
        <f ca="1">ModelInput!N28</f>
        <v>0</v>
      </c>
      <c r="O16" s="80">
        <f ca="1">ModelInput!O28</f>
        <v>2</v>
      </c>
      <c r="P16" s="80">
        <f ca="1">ModelInput!P28</f>
        <v>2</v>
      </c>
      <c r="Q16" s="80">
        <f ca="1">ModelInput!Q28</f>
        <v>2</v>
      </c>
      <c r="R16" s="80">
        <f ca="1">ModelInput!R28</f>
        <v>2</v>
      </c>
      <c r="S16" s="80">
        <f ca="1">ModelInput!S28</f>
        <v>3</v>
      </c>
      <c r="T16" s="80">
        <f ca="1">ModelInput!T28</f>
        <v>3</v>
      </c>
      <c r="U16" s="80">
        <f ca="1">ModelInput!U28</f>
        <v>3</v>
      </c>
      <c r="V16" s="80">
        <f ca="1">ModelInput!V28</f>
        <v>3</v>
      </c>
      <c r="W16" s="80">
        <f ca="1">ModelInput!W28</f>
        <v>3</v>
      </c>
      <c r="X16" s="80">
        <f ca="1">ModelInput!X28</f>
        <v>4</v>
      </c>
      <c r="Y16" s="80">
        <f ca="1">ModelInput!Y28</f>
        <v>4</v>
      </c>
      <c r="Z16" s="80">
        <f ca="1">ModelInput!Z28</f>
        <v>4</v>
      </c>
      <c r="AA16" s="80">
        <f ca="1">ModelInput!AA28</f>
        <v>4</v>
      </c>
      <c r="AB16" s="80">
        <f ca="1">ModelInput!AB28</f>
        <v>4</v>
      </c>
      <c r="AC16" s="80">
        <f ca="1">ModelInput!AC28</f>
        <v>5</v>
      </c>
      <c r="AD16" s="80">
        <f ca="1">ModelInput!AD28</f>
        <v>5</v>
      </c>
      <c r="AE16" s="80">
        <f ca="1">ModelInput!AE28</f>
        <v>5</v>
      </c>
      <c r="AF16" s="80">
        <f ca="1">ModelInput!AF28</f>
        <v>5</v>
      </c>
      <c r="AG16" s="80">
        <f ca="1">ModelInput!AG28</f>
        <v>5</v>
      </c>
      <c r="AH16" s="80">
        <f ca="1">ModelInput!AH28</f>
        <v>6</v>
      </c>
      <c r="AI16" s="80">
        <f ca="1">ModelInput!AI28</f>
        <v>6</v>
      </c>
      <c r="AJ16" s="80">
        <f ca="1">ModelInput!AJ28</f>
        <v>6</v>
      </c>
      <c r="AK16" s="80">
        <f ca="1">ModelInput!AK28</f>
        <v>6</v>
      </c>
      <c r="AL16" s="80">
        <f ca="1">ModelInput!AL28</f>
        <v>6</v>
      </c>
      <c r="AM16" s="80">
        <f ca="1">ModelInput!AM28</f>
        <v>7</v>
      </c>
      <c r="AN16" s="80">
        <f ca="1">ModelInput!AN28</f>
        <v>7</v>
      </c>
      <c r="AO16" s="80">
        <f ca="1">ModelInput!AO28</f>
        <v>0</v>
      </c>
      <c r="AP16" s="80">
        <f ca="1">ModelInput!AP28</f>
        <v>0</v>
      </c>
      <c r="AQ16" s="80">
        <f ca="1">ModelInput!AQ28</f>
        <v>0</v>
      </c>
      <c r="AR16" s="80">
        <f ca="1">ModelInput!AR28</f>
        <v>0</v>
      </c>
      <c r="AS16" s="80">
        <f ca="1">ModelInput!AS28</f>
        <v>0</v>
      </c>
      <c r="AT16" s="80">
        <f ca="1">ModelInput!AT28</f>
        <v>0</v>
      </c>
      <c r="AU16" s="80">
        <f ca="1">ModelInput!AU28</f>
        <v>0</v>
      </c>
      <c r="AV16" s="80">
        <f ca="1">ModelInput!AV28</f>
        <v>0</v>
      </c>
      <c r="AW16" s="80">
        <f ca="1">ModelInput!AW28</f>
        <v>0</v>
      </c>
      <c r="AX16" s="80">
        <f ca="1">ModelInput!AX28</f>
        <v>0</v>
      </c>
      <c r="AY16" s="80">
        <f ca="1">ModelInput!AY28</f>
        <v>0</v>
      </c>
      <c r="AZ16" s="80">
        <f ca="1">ModelInput!AZ28</f>
        <v>0</v>
      </c>
      <c r="BA16" s="80">
        <f ca="1">ModelInput!BA28</f>
        <v>0</v>
      </c>
      <c r="BB16" s="80">
        <f ca="1">ModelInput!BB28</f>
        <v>0</v>
      </c>
      <c r="BC16" s="80">
        <f ca="1">ModelInput!BC28</f>
        <v>0</v>
      </c>
      <c r="BD16" s="80">
        <f ca="1">ModelInput!BD28</f>
        <v>0</v>
      </c>
      <c r="BE16" s="80">
        <f ca="1">ModelInput!BE28</f>
        <v>0</v>
      </c>
      <c r="BF16" s="80">
        <f ca="1">ModelInput!BF28</f>
        <v>0</v>
      </c>
      <c r="BG16" s="80">
        <f ca="1">ModelInput!BG28</f>
        <v>0</v>
      </c>
      <c r="BH16" s="80">
        <f ca="1">ModelInput!BH28</f>
        <v>0</v>
      </c>
      <c r="BI16" s="16"/>
      <c r="BJ16" s="16"/>
      <c r="BK16" s="16"/>
    </row>
    <row r="17" spans="2:103" ht="15.4">
      <c r="J17" s="4"/>
      <c r="K17" s="9"/>
      <c r="L17" s="9"/>
      <c r="M17" s="9"/>
      <c r="N17" s="9"/>
      <c r="O17" s="9"/>
      <c r="P17" s="9"/>
      <c r="Q17" s="9"/>
      <c r="R17" s="46"/>
      <c r="S17" s="9"/>
      <c r="T17" s="9"/>
      <c r="U17" s="9"/>
      <c r="V17" s="9"/>
      <c r="W17" s="9"/>
      <c r="X17" s="10"/>
      <c r="Y17" s="10"/>
      <c r="Z17" s="10"/>
      <c r="AA17" s="10"/>
      <c r="AB17" s="10"/>
      <c r="AC17" s="10"/>
      <c r="AD17" s="10"/>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6"/>
      <c r="BJ17" s="6"/>
      <c r="BK17" s="6"/>
    </row>
    <row r="18" spans="2:103" ht="15.4">
      <c r="B18" s="7">
        <f>MAX($B$5:B17)+1</f>
        <v>1</v>
      </c>
      <c r="C18" s="7" t="s">
        <v>328</v>
      </c>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8"/>
      <c r="BJ18" s="8"/>
      <c r="BK18" s="8"/>
    </row>
    <row r="19" spans="2:103" ht="15.4">
      <c r="C19" s="29"/>
      <c r="D19" s="29"/>
    </row>
    <row r="20" spans="2:103" ht="15.4">
      <c r="C20" s="29"/>
      <c r="D20" s="29"/>
      <c r="E20" s="4" t="s">
        <v>328</v>
      </c>
      <c r="G20" s="4" t="s">
        <v>329</v>
      </c>
      <c r="K20" s="99">
        <f>ModelInput!K36</f>
        <v>0.96456460881095629</v>
      </c>
      <c r="L20" s="99">
        <f>ModelInput!L36</f>
        <v>1</v>
      </c>
      <c r="M20" s="99">
        <f>ModelInput!M36</f>
        <v>1.0877412700751434</v>
      </c>
      <c r="N20" s="99">
        <f>ModelInput!N36</f>
        <v>1.1480772064240454</v>
      </c>
      <c r="O20" s="99">
        <f>ModelInput!O36</f>
        <v>1.1849860026521284</v>
      </c>
      <c r="P20" s="99">
        <f>ModelInput!P36</f>
        <v>1.2227203106311826</v>
      </c>
      <c r="Q20" s="99">
        <f>ModelInput!Q36</f>
        <v>1.2463006413711641</v>
      </c>
      <c r="R20" s="99">
        <f>ModelInput!R36</f>
        <v>1.2711769887934752</v>
      </c>
      <c r="S20" s="99">
        <f>ModelInput!S36</f>
        <v>1.2966056382431057</v>
      </c>
      <c r="T20" s="99">
        <f>ModelInput!T36</f>
        <v>1.3225347775218494</v>
      </c>
      <c r="U20" s="99">
        <f>ModelInput!U36</f>
        <v>1.3489854730722866</v>
      </c>
      <c r="V20" s="99">
        <f>ModelInput!V36</f>
        <v>1.3759651825337322</v>
      </c>
      <c r="W20" s="99">
        <f>ModelInput!W36</f>
        <v>1.4034844861844069</v>
      </c>
      <c r="X20" s="99">
        <f>ModelInput!X36</f>
        <v>1.431554175908095</v>
      </c>
      <c r="Y20" s="99">
        <f>ModelInput!Y36</f>
        <v>1.460185259426257</v>
      </c>
      <c r="Z20" s="99">
        <f>ModelInput!Z36</f>
        <v>1.4893889646147822</v>
      </c>
      <c r="AA20" s="99">
        <f>ModelInput!AA36</f>
        <v>1.5191767439070778</v>
      </c>
      <c r="AB20" s="99">
        <f>ModelInput!AB36</f>
        <v>1.5495602787852194</v>
      </c>
      <c r="AC20" s="99">
        <f>ModelInput!AC36</f>
        <v>1.5805514843609239</v>
      </c>
      <c r="AD20" s="99">
        <f>ModelInput!AD36</f>
        <v>1.6121625140481424</v>
      </c>
      <c r="AE20" s="99">
        <f>ModelInput!AE36</f>
        <v>1.6444057643291055</v>
      </c>
      <c r="AF20" s="99">
        <f>ModelInput!AF36</f>
        <v>1.6772938796156873</v>
      </c>
      <c r="AG20" s="99">
        <f>ModelInput!AG36</f>
        <v>1.7108397572080012</v>
      </c>
      <c r="AH20" s="99">
        <f>ModelInput!AH36</f>
        <v>1.7450565523521611</v>
      </c>
      <c r="AI20" s="99">
        <f>ModelInput!AI36</f>
        <v>1.7799576833992043</v>
      </c>
      <c r="AJ20" s="99">
        <f>ModelInput!AJ36</f>
        <v>1.8155568370671884</v>
      </c>
      <c r="AK20" s="99">
        <f>ModelInput!AK36</f>
        <v>1.8518679738085324</v>
      </c>
      <c r="AL20" s="99">
        <f>ModelInput!AL36</f>
        <v>1.888905333284703</v>
      </c>
      <c r="AM20" s="99">
        <f>ModelInput!AM36</f>
        <v>1.9266834399503971</v>
      </c>
      <c r="AN20" s="99">
        <f>ModelInput!AN36</f>
        <v>1.965217108749405</v>
      </c>
      <c r="AO20" s="99">
        <f>ModelInput!AO36</f>
        <v>2.0045214509243934</v>
      </c>
      <c r="AP20" s="99">
        <f>ModelInput!AP36</f>
        <v>2.044611879942881</v>
      </c>
      <c r="AQ20" s="99">
        <f>ModelInput!AQ36</f>
        <v>2.0855041175417388</v>
      </c>
      <c r="AR20" s="99">
        <f>ModelInput!AR36</f>
        <v>2.1272141998925735</v>
      </c>
      <c r="AS20" s="99">
        <f>ModelInput!AS36</f>
        <v>2.1697584838904249</v>
      </c>
      <c r="AT20" s="99">
        <f>ModelInput!AT36</f>
        <v>2.2131536535682335</v>
      </c>
      <c r="AU20" s="99">
        <f>ModelInput!AU36</f>
        <v>2.2574167266395979</v>
      </c>
      <c r="AV20" s="99">
        <f>ModelInput!AV36</f>
        <v>2.3025650611723902</v>
      </c>
      <c r="AW20" s="99">
        <f>ModelInput!AW36</f>
        <v>2.348616362395838</v>
      </c>
      <c r="AX20" s="99">
        <f>ModelInput!AX36</f>
        <v>2.3955886896437546</v>
      </c>
      <c r="AY20" s="99">
        <f>ModelInput!AY36</f>
        <v>2.4435004634366297</v>
      </c>
      <c r="AZ20" s="99">
        <f>ModelInput!AZ36</f>
        <v>2.4923704727053622</v>
      </c>
      <c r="BA20" s="99">
        <f>ModelInput!BA36</f>
        <v>2.5422178821594699</v>
      </c>
      <c r="BB20" s="99">
        <f>ModelInput!BB36</f>
        <v>2.5930622398026593</v>
      </c>
      <c r="BC20" s="99">
        <f>ModelInput!BC36</f>
        <v>2.6449234845987126</v>
      </c>
      <c r="BD20" s="99">
        <f>ModelInput!BD36</f>
        <v>2.6978219542906872</v>
      </c>
      <c r="BE20" s="99">
        <f>ModelInput!BE36</f>
        <v>2.751778393376501</v>
      </c>
      <c r="BF20" s="99">
        <f>ModelInput!BF36</f>
        <v>2.806813961244031</v>
      </c>
      <c r="BG20" s="99">
        <f>ModelInput!BG36</f>
        <v>2.8629502404689116</v>
      </c>
      <c r="BH20" s="99">
        <f>ModelInput!BH36</f>
        <v>2.9202092452782904</v>
      </c>
    </row>
    <row r="21" spans="2:103" ht="15.4">
      <c r="C21" s="29"/>
      <c r="D21" s="29"/>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1"/>
      <c r="BE21" s="101"/>
      <c r="BF21" s="101"/>
      <c r="BG21" s="101"/>
      <c r="BH21" s="101"/>
    </row>
    <row r="22" spans="2:103" ht="15.4">
      <c r="B22" s="7">
        <f>MAX($B$5:B21)+1</f>
        <v>2</v>
      </c>
      <c r="C22" s="7" t="s">
        <v>742</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8"/>
      <c r="BJ22" s="8"/>
      <c r="BK22" s="8"/>
    </row>
    <row r="23" spans="2:103" ht="15.4">
      <c r="C23" s="29"/>
      <c r="D23" s="29"/>
      <c r="E23" s="135"/>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c r="AY23" s="101"/>
      <c r="AZ23" s="101"/>
      <c r="BA23" s="101"/>
      <c r="BB23" s="101"/>
      <c r="BC23" s="101"/>
      <c r="BD23" s="101"/>
      <c r="BE23" s="101"/>
      <c r="BF23" s="101"/>
      <c r="BG23" s="101"/>
      <c r="BH23" s="101"/>
    </row>
    <row r="24" spans="2:103" ht="15.4">
      <c r="C24" s="29"/>
      <c r="D24" s="29"/>
      <c r="E24" s="4" t="s">
        <v>494</v>
      </c>
      <c r="G24" s="4" t="s">
        <v>260</v>
      </c>
      <c r="L24" s="126">
        <f>RAV!L66*L20</f>
        <v>0</v>
      </c>
      <c r="M24" s="126">
        <f>RAV!M66*M20</f>
        <v>0</v>
      </c>
      <c r="N24" s="126">
        <f>RAV!N66*N20</f>
        <v>0</v>
      </c>
      <c r="O24" s="126">
        <f>RAV!O66*O20</f>
        <v>0</v>
      </c>
      <c r="P24" s="126">
        <f>RAV!P66*P20</f>
        <v>0</v>
      </c>
      <c r="Q24" s="126">
        <f>RAV!Q66*Q20</f>
        <v>0</v>
      </c>
      <c r="R24" s="126">
        <f>RAV!R66*R20</f>
        <v>0</v>
      </c>
      <c r="S24" s="126">
        <f>RAV!S66*S20</f>
        <v>0</v>
      </c>
      <c r="T24" s="126">
        <f>RAV!T66*T20</f>
        <v>0</v>
      </c>
      <c r="U24" s="126">
        <f>RAV!U66*U20</f>
        <v>0</v>
      </c>
      <c r="V24" s="126">
        <f>RAV!V66*V20</f>
        <v>0</v>
      </c>
      <c r="W24" s="126">
        <f>RAV!W66*W20</f>
        <v>0</v>
      </c>
      <c r="X24" s="126">
        <f>RAV!X66*X20</f>
        <v>0</v>
      </c>
      <c r="Y24" s="126">
        <f>RAV!Y66*Y20</f>
        <v>0</v>
      </c>
      <c r="Z24" s="126">
        <f>RAV!Z66*Z20</f>
        <v>0</v>
      </c>
      <c r="AA24" s="126">
        <f>RAV!AA66*AA20</f>
        <v>0</v>
      </c>
      <c r="AB24" s="126">
        <f>RAV!AB66*AB20</f>
        <v>0</v>
      </c>
      <c r="AC24" s="126">
        <f>RAV!AC66*AC20</f>
        <v>0</v>
      </c>
      <c r="AD24" s="126">
        <f>RAV!AD66*AD20</f>
        <v>0</v>
      </c>
      <c r="AE24" s="126">
        <f>RAV!AE66*AE20</f>
        <v>0</v>
      </c>
      <c r="AF24" s="126">
        <f>RAV!AF66*AF20</f>
        <v>0</v>
      </c>
      <c r="AG24" s="126">
        <f>RAV!AG66*AG20</f>
        <v>0</v>
      </c>
      <c r="AH24" s="126">
        <f>RAV!AH66*AH20</f>
        <v>0</v>
      </c>
      <c r="AI24" s="126">
        <f>RAV!AI66*AI20</f>
        <v>0</v>
      </c>
      <c r="AJ24" s="126">
        <f>RAV!AJ66*AJ20</f>
        <v>0</v>
      </c>
      <c r="AK24" s="126">
        <f>RAV!AK66*AK20</f>
        <v>0</v>
      </c>
      <c r="AL24" s="126">
        <f>RAV!AL66*AL20</f>
        <v>0</v>
      </c>
      <c r="AM24" s="126">
        <f>RAV!AM66*AM20</f>
        <v>0</v>
      </c>
      <c r="AN24" s="126">
        <f>RAV!AN66*AN20</f>
        <v>0</v>
      </c>
      <c r="AO24" s="126">
        <f>RAV!AO66*AO20</f>
        <v>0</v>
      </c>
      <c r="AP24" s="126">
        <f>RAV!AP66*AP20</f>
        <v>0</v>
      </c>
      <c r="AQ24" s="126">
        <f>RAV!AQ66*AQ20</f>
        <v>0</v>
      </c>
      <c r="AR24" s="126">
        <f>RAV!AR66*AR20</f>
        <v>0</v>
      </c>
      <c r="AS24" s="126">
        <f>RAV!AS66*AS20</f>
        <v>0</v>
      </c>
      <c r="AT24" s="126">
        <f>RAV!AT66*AT20</f>
        <v>0</v>
      </c>
      <c r="AU24" s="126">
        <f>RAV!AU66*AU20</f>
        <v>0</v>
      </c>
      <c r="AV24" s="126">
        <f>RAV!AV66*AV20</f>
        <v>0</v>
      </c>
      <c r="AW24" s="126">
        <f>RAV!AW66*AW20</f>
        <v>0</v>
      </c>
      <c r="AX24" s="126">
        <f>RAV!AX66*AX20</f>
        <v>0</v>
      </c>
      <c r="AY24" s="126">
        <f>RAV!AY66*AY20</f>
        <v>0</v>
      </c>
      <c r="AZ24" s="126">
        <f>RAV!AZ66*AZ20</f>
        <v>0</v>
      </c>
      <c r="BA24" s="126">
        <f>RAV!BA66*BA20</f>
        <v>0</v>
      </c>
      <c r="BB24" s="126">
        <f>RAV!BB66*BB20</f>
        <v>0</v>
      </c>
      <c r="BC24" s="126">
        <f>RAV!BC66*BC20</f>
        <v>0</v>
      </c>
      <c r="BD24" s="126">
        <f>RAV!BD66*BD20</f>
        <v>0</v>
      </c>
      <c r="BE24" s="126">
        <f>RAV!BE66*BE20</f>
        <v>0</v>
      </c>
      <c r="BF24" s="126">
        <f>RAV!BF66*BF20</f>
        <v>0</v>
      </c>
      <c r="BG24" s="126">
        <f>RAV!BG66*BG20</f>
        <v>0</v>
      </c>
      <c r="BH24" s="126">
        <f>RAV!BH66*BH20</f>
        <v>0</v>
      </c>
    </row>
    <row r="25" spans="2:103" ht="15.4">
      <c r="C25" s="29"/>
      <c r="D25" s="29"/>
      <c r="E25" s="4" t="s">
        <v>743</v>
      </c>
      <c r="G25" s="4" t="s">
        <v>260</v>
      </c>
      <c r="L25" s="126">
        <f ca="1">'Finance&amp;Tax'!L45</f>
        <v>0</v>
      </c>
      <c r="M25" s="126">
        <f ca="1">'Finance&amp;Tax'!M45</f>
        <v>0</v>
      </c>
      <c r="N25" s="126">
        <f ca="1">'Finance&amp;Tax'!N45</f>
        <v>0</v>
      </c>
      <c r="O25" s="126">
        <f ca="1">'Finance&amp;Tax'!O45</f>
        <v>0</v>
      </c>
      <c r="P25" s="126">
        <f ca="1">'Finance&amp;Tax'!P45</f>
        <v>0</v>
      </c>
      <c r="Q25" s="126" t="e">
        <f ca="1">'Finance&amp;Tax'!Q45</f>
        <v>#DIV/0!</v>
      </c>
      <c r="R25" s="126" t="e">
        <f ca="1">'Finance&amp;Tax'!R45</f>
        <v>#DIV/0!</v>
      </c>
      <c r="S25" s="126" t="e">
        <f ca="1">'Finance&amp;Tax'!S45</f>
        <v>#DIV/0!</v>
      </c>
      <c r="T25" s="126" t="e">
        <f ca="1">'Finance&amp;Tax'!T45</f>
        <v>#DIV/0!</v>
      </c>
      <c r="U25" s="126" t="e">
        <f ca="1">'Finance&amp;Tax'!U45</f>
        <v>#DIV/0!</v>
      </c>
      <c r="V25" s="126" t="e">
        <f ca="1">'Finance&amp;Tax'!V45</f>
        <v>#DIV/0!</v>
      </c>
      <c r="W25" s="126" t="e">
        <f ca="1">'Finance&amp;Tax'!W45</f>
        <v>#DIV/0!</v>
      </c>
      <c r="X25" s="126" t="e">
        <f ca="1">'Finance&amp;Tax'!X45</f>
        <v>#DIV/0!</v>
      </c>
      <c r="Y25" s="126" t="e">
        <f ca="1">'Finance&amp;Tax'!Y45</f>
        <v>#DIV/0!</v>
      </c>
      <c r="Z25" s="126" t="e">
        <f ca="1">'Finance&amp;Tax'!Z45</f>
        <v>#DIV/0!</v>
      </c>
      <c r="AA25" s="126" t="e">
        <f ca="1">'Finance&amp;Tax'!AA45</f>
        <v>#DIV/0!</v>
      </c>
      <c r="AB25" s="126" t="e">
        <f ca="1">'Finance&amp;Tax'!AB45</f>
        <v>#DIV/0!</v>
      </c>
      <c r="AC25" s="126" t="e">
        <f ca="1">'Finance&amp;Tax'!AC45</f>
        <v>#DIV/0!</v>
      </c>
      <c r="AD25" s="126" t="e">
        <f ca="1">'Finance&amp;Tax'!AD45</f>
        <v>#DIV/0!</v>
      </c>
      <c r="AE25" s="126" t="e">
        <f ca="1">'Finance&amp;Tax'!AE45</f>
        <v>#DIV/0!</v>
      </c>
      <c r="AF25" s="126" t="e">
        <f ca="1">'Finance&amp;Tax'!AF45</f>
        <v>#DIV/0!</v>
      </c>
      <c r="AG25" s="126" t="e">
        <f ca="1">'Finance&amp;Tax'!AG45</f>
        <v>#DIV/0!</v>
      </c>
      <c r="AH25" s="126" t="e">
        <f ca="1">'Finance&amp;Tax'!AH45</f>
        <v>#DIV/0!</v>
      </c>
      <c r="AI25" s="126" t="e">
        <f ca="1">'Finance&amp;Tax'!AI45</f>
        <v>#DIV/0!</v>
      </c>
      <c r="AJ25" s="126" t="e">
        <f ca="1">'Finance&amp;Tax'!AJ45</f>
        <v>#DIV/0!</v>
      </c>
      <c r="AK25" s="126" t="e">
        <f ca="1">'Finance&amp;Tax'!AK45</f>
        <v>#DIV/0!</v>
      </c>
      <c r="AL25" s="126" t="e">
        <f ca="1">'Finance&amp;Tax'!AL45</f>
        <v>#DIV/0!</v>
      </c>
      <c r="AM25" s="126" t="e">
        <f ca="1">'Finance&amp;Tax'!AM45</f>
        <v>#DIV/0!</v>
      </c>
      <c r="AN25" s="126" t="e">
        <f ca="1">'Finance&amp;Tax'!AN45</f>
        <v>#DIV/0!</v>
      </c>
      <c r="AO25" s="126" t="e">
        <f ca="1">'Finance&amp;Tax'!AO45</f>
        <v>#DIV/0!</v>
      </c>
      <c r="AP25" s="126" t="e">
        <f ca="1">'Finance&amp;Tax'!AP45</f>
        <v>#DIV/0!</v>
      </c>
      <c r="AQ25" s="126" t="e">
        <f ca="1">'Finance&amp;Tax'!AQ45</f>
        <v>#DIV/0!</v>
      </c>
      <c r="AR25" s="126" t="e">
        <f ca="1">'Finance&amp;Tax'!AR45</f>
        <v>#DIV/0!</v>
      </c>
      <c r="AS25" s="126" t="e">
        <f ca="1">'Finance&amp;Tax'!AS45</f>
        <v>#DIV/0!</v>
      </c>
      <c r="AT25" s="126" t="e">
        <f ca="1">'Finance&amp;Tax'!AT45</f>
        <v>#DIV/0!</v>
      </c>
      <c r="AU25" s="126" t="e">
        <f ca="1">'Finance&amp;Tax'!AU45</f>
        <v>#DIV/0!</v>
      </c>
      <c r="AV25" s="126" t="e">
        <f ca="1">'Finance&amp;Tax'!AV45</f>
        <v>#DIV/0!</v>
      </c>
      <c r="AW25" s="126" t="e">
        <f ca="1">'Finance&amp;Tax'!AW45</f>
        <v>#DIV/0!</v>
      </c>
      <c r="AX25" s="126" t="e">
        <f ca="1">'Finance&amp;Tax'!AX45</f>
        <v>#DIV/0!</v>
      </c>
      <c r="AY25" s="126" t="e">
        <f ca="1">'Finance&amp;Tax'!AY45</f>
        <v>#DIV/0!</v>
      </c>
      <c r="AZ25" s="126" t="e">
        <f ca="1">'Finance&amp;Tax'!AZ45</f>
        <v>#DIV/0!</v>
      </c>
      <c r="BA25" s="126" t="e">
        <f ca="1">'Finance&amp;Tax'!BA45</f>
        <v>#DIV/0!</v>
      </c>
      <c r="BB25" s="126" t="e">
        <f ca="1">'Finance&amp;Tax'!BB45</f>
        <v>#DIV/0!</v>
      </c>
      <c r="BC25" s="126" t="e">
        <f ca="1">'Finance&amp;Tax'!BC45</f>
        <v>#DIV/0!</v>
      </c>
      <c r="BD25" s="126" t="e">
        <f ca="1">'Finance&amp;Tax'!BD45</f>
        <v>#DIV/0!</v>
      </c>
      <c r="BE25" s="126" t="e">
        <f ca="1">'Finance&amp;Tax'!BE45</f>
        <v>#DIV/0!</v>
      </c>
      <c r="BF25" s="126" t="e">
        <f ca="1">'Finance&amp;Tax'!BF45</f>
        <v>#DIV/0!</v>
      </c>
      <c r="BG25" s="126" t="e">
        <f ca="1">'Finance&amp;Tax'!BG45</f>
        <v>#DIV/0!</v>
      </c>
      <c r="BH25" s="126" t="e">
        <f ca="1">'Finance&amp;Tax'!BH45</f>
        <v>#DIV/0!</v>
      </c>
    </row>
    <row r="26" spans="2:103" ht="15.4">
      <c r="C26" s="29"/>
      <c r="D26" s="29"/>
      <c r="E26" s="4" t="s">
        <v>744</v>
      </c>
      <c r="G26" s="4" t="s">
        <v>260</v>
      </c>
      <c r="L26" s="125">
        <f ca="1">L24+L25</f>
        <v>0</v>
      </c>
      <c r="M26" s="125">
        <f t="shared" ref="M26:BH26" ca="1" si="2">M24+M25</f>
        <v>0</v>
      </c>
      <c r="N26" s="125">
        <f t="shared" ca="1" si="2"/>
        <v>0</v>
      </c>
      <c r="O26" s="125">
        <f t="shared" ca="1" si="2"/>
        <v>0</v>
      </c>
      <c r="P26" s="125">
        <f t="shared" ca="1" si="2"/>
        <v>0</v>
      </c>
      <c r="Q26" s="125" t="e">
        <f t="shared" ca="1" si="2"/>
        <v>#DIV/0!</v>
      </c>
      <c r="R26" s="125" t="e">
        <f t="shared" ca="1" si="2"/>
        <v>#DIV/0!</v>
      </c>
      <c r="S26" s="125" t="e">
        <f t="shared" ca="1" si="2"/>
        <v>#DIV/0!</v>
      </c>
      <c r="T26" s="125" t="e">
        <f t="shared" ca="1" si="2"/>
        <v>#DIV/0!</v>
      </c>
      <c r="U26" s="125" t="e">
        <f t="shared" ca="1" si="2"/>
        <v>#DIV/0!</v>
      </c>
      <c r="V26" s="125" t="e">
        <f t="shared" ca="1" si="2"/>
        <v>#DIV/0!</v>
      </c>
      <c r="W26" s="125" t="e">
        <f t="shared" ca="1" si="2"/>
        <v>#DIV/0!</v>
      </c>
      <c r="X26" s="125" t="e">
        <f t="shared" ca="1" si="2"/>
        <v>#DIV/0!</v>
      </c>
      <c r="Y26" s="125" t="e">
        <f t="shared" ca="1" si="2"/>
        <v>#DIV/0!</v>
      </c>
      <c r="Z26" s="125" t="e">
        <f t="shared" ca="1" si="2"/>
        <v>#DIV/0!</v>
      </c>
      <c r="AA26" s="125" t="e">
        <f t="shared" ca="1" si="2"/>
        <v>#DIV/0!</v>
      </c>
      <c r="AB26" s="125" t="e">
        <f t="shared" ca="1" si="2"/>
        <v>#DIV/0!</v>
      </c>
      <c r="AC26" s="125" t="e">
        <f t="shared" ca="1" si="2"/>
        <v>#DIV/0!</v>
      </c>
      <c r="AD26" s="125" t="e">
        <f t="shared" ca="1" si="2"/>
        <v>#DIV/0!</v>
      </c>
      <c r="AE26" s="125" t="e">
        <f t="shared" ca="1" si="2"/>
        <v>#DIV/0!</v>
      </c>
      <c r="AF26" s="125" t="e">
        <f t="shared" ca="1" si="2"/>
        <v>#DIV/0!</v>
      </c>
      <c r="AG26" s="125" t="e">
        <f t="shared" ca="1" si="2"/>
        <v>#DIV/0!</v>
      </c>
      <c r="AH26" s="125" t="e">
        <f t="shared" ca="1" si="2"/>
        <v>#DIV/0!</v>
      </c>
      <c r="AI26" s="125" t="e">
        <f t="shared" ca="1" si="2"/>
        <v>#DIV/0!</v>
      </c>
      <c r="AJ26" s="125" t="e">
        <f t="shared" ca="1" si="2"/>
        <v>#DIV/0!</v>
      </c>
      <c r="AK26" s="125" t="e">
        <f t="shared" ca="1" si="2"/>
        <v>#DIV/0!</v>
      </c>
      <c r="AL26" s="125" t="e">
        <f t="shared" ca="1" si="2"/>
        <v>#DIV/0!</v>
      </c>
      <c r="AM26" s="125" t="e">
        <f t="shared" ca="1" si="2"/>
        <v>#DIV/0!</v>
      </c>
      <c r="AN26" s="125" t="e">
        <f t="shared" ca="1" si="2"/>
        <v>#DIV/0!</v>
      </c>
      <c r="AO26" s="125" t="e">
        <f t="shared" ca="1" si="2"/>
        <v>#DIV/0!</v>
      </c>
      <c r="AP26" s="125" t="e">
        <f t="shared" ca="1" si="2"/>
        <v>#DIV/0!</v>
      </c>
      <c r="AQ26" s="125" t="e">
        <f t="shared" ca="1" si="2"/>
        <v>#DIV/0!</v>
      </c>
      <c r="AR26" s="125" t="e">
        <f t="shared" ca="1" si="2"/>
        <v>#DIV/0!</v>
      </c>
      <c r="AS26" s="125" t="e">
        <f t="shared" ca="1" si="2"/>
        <v>#DIV/0!</v>
      </c>
      <c r="AT26" s="125" t="e">
        <f t="shared" ca="1" si="2"/>
        <v>#DIV/0!</v>
      </c>
      <c r="AU26" s="125" t="e">
        <f t="shared" ca="1" si="2"/>
        <v>#DIV/0!</v>
      </c>
      <c r="AV26" s="125" t="e">
        <f t="shared" ca="1" si="2"/>
        <v>#DIV/0!</v>
      </c>
      <c r="AW26" s="125" t="e">
        <f t="shared" ca="1" si="2"/>
        <v>#DIV/0!</v>
      </c>
      <c r="AX26" s="125" t="e">
        <f t="shared" ca="1" si="2"/>
        <v>#DIV/0!</v>
      </c>
      <c r="AY26" s="125" t="e">
        <f t="shared" ca="1" si="2"/>
        <v>#DIV/0!</v>
      </c>
      <c r="AZ26" s="125" t="e">
        <f t="shared" ca="1" si="2"/>
        <v>#DIV/0!</v>
      </c>
      <c r="BA26" s="125" t="e">
        <f t="shared" ca="1" si="2"/>
        <v>#DIV/0!</v>
      </c>
      <c r="BB26" s="125" t="e">
        <f t="shared" ca="1" si="2"/>
        <v>#DIV/0!</v>
      </c>
      <c r="BC26" s="125" t="e">
        <f t="shared" ca="1" si="2"/>
        <v>#DIV/0!</v>
      </c>
      <c r="BD26" s="125" t="e">
        <f t="shared" ca="1" si="2"/>
        <v>#DIV/0!</v>
      </c>
      <c r="BE26" s="125" t="e">
        <f t="shared" ca="1" si="2"/>
        <v>#DIV/0!</v>
      </c>
      <c r="BF26" s="125" t="e">
        <f t="shared" ca="1" si="2"/>
        <v>#DIV/0!</v>
      </c>
      <c r="BG26" s="125" t="e">
        <f t="shared" ca="1" si="2"/>
        <v>#DIV/0!</v>
      </c>
      <c r="BH26" s="125" t="e">
        <f t="shared" ca="1" si="2"/>
        <v>#DIV/0!</v>
      </c>
    </row>
    <row r="27" spans="2:103" ht="15.4">
      <c r="C27" s="29"/>
      <c r="D27" s="29"/>
      <c r="E27" s="89"/>
      <c r="G27" s="89"/>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row>
    <row r="28" spans="2:103" ht="15.4">
      <c r="B28" s="7">
        <f>MAX($B$5:B27)+1</f>
        <v>3</v>
      </c>
      <c r="C28" s="7" t="s">
        <v>745</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8"/>
      <c r="BJ28" s="8"/>
      <c r="BK28" s="8"/>
    </row>
    <row r="29" spans="2:103" ht="15.4">
      <c r="C29" s="29"/>
      <c r="D29" s="29"/>
      <c r="E29" s="89"/>
      <c r="G29" s="89"/>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row>
    <row r="30" spans="2:103" ht="15.4">
      <c r="B30" s="24"/>
      <c r="C30" s="73">
        <f>MAX($B$5:C29)+0.1</f>
        <v>3.1</v>
      </c>
      <c r="D30" s="37" t="s">
        <v>746</v>
      </c>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90"/>
      <c r="CX30" s="90"/>
      <c r="CY30" s="90"/>
    </row>
    <row r="31" spans="2:103" ht="15.4">
      <c r="C31" s="29"/>
      <c r="D31" s="29"/>
      <c r="E31" s="89"/>
      <c r="G31" s="89"/>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row>
    <row r="32" spans="2:103" ht="15.4">
      <c r="C32" s="29"/>
      <c r="D32" s="29"/>
      <c r="E32" s="4" t="s">
        <v>747</v>
      </c>
      <c r="G32" s="4" t="s">
        <v>260</v>
      </c>
      <c r="L32" s="127">
        <f>AR!L40</f>
        <v>0</v>
      </c>
      <c r="M32" s="127">
        <f>AR!M40</f>
        <v>0</v>
      </c>
      <c r="N32" s="127">
        <f>AR!N40</f>
        <v>0</v>
      </c>
      <c r="O32" s="127">
        <f>AR!O40</f>
        <v>0</v>
      </c>
      <c r="P32" s="127">
        <f>AR!P40</f>
        <v>0</v>
      </c>
      <c r="Q32" s="127">
        <f>AR!Q40</f>
        <v>0</v>
      </c>
      <c r="R32" s="127">
        <f>AR!R40</f>
        <v>0</v>
      </c>
      <c r="S32" s="127">
        <f>AR!S40</f>
        <v>0</v>
      </c>
      <c r="T32" s="127">
        <f>AR!T40</f>
        <v>0</v>
      </c>
      <c r="U32" s="127">
        <f>AR!U40</f>
        <v>0</v>
      </c>
      <c r="V32" s="127">
        <f>AR!V40</f>
        <v>0</v>
      </c>
      <c r="W32" s="127">
        <f>AR!W40</f>
        <v>0</v>
      </c>
      <c r="X32" s="127">
        <f>AR!X40</f>
        <v>0</v>
      </c>
      <c r="Y32" s="127">
        <f>AR!Y40</f>
        <v>0</v>
      </c>
      <c r="Z32" s="127">
        <f>AR!Z40</f>
        <v>0</v>
      </c>
      <c r="AA32" s="127">
        <f>AR!AA40</f>
        <v>0</v>
      </c>
      <c r="AB32" s="127">
        <f>AR!AB40</f>
        <v>0</v>
      </c>
      <c r="AC32" s="127">
        <f>AR!AC40</f>
        <v>0</v>
      </c>
      <c r="AD32" s="127">
        <f>AR!AD40</f>
        <v>0</v>
      </c>
      <c r="AE32" s="127">
        <f>AR!AE40</f>
        <v>0</v>
      </c>
      <c r="AF32" s="127">
        <f>AR!AF40</f>
        <v>0</v>
      </c>
      <c r="AG32" s="127">
        <f>AR!AG40</f>
        <v>0</v>
      </c>
      <c r="AH32" s="127">
        <f>AR!AH40</f>
        <v>0</v>
      </c>
      <c r="AI32" s="127">
        <f>AR!AI40</f>
        <v>0</v>
      </c>
      <c r="AJ32" s="127">
        <f>AR!AJ40</f>
        <v>0</v>
      </c>
      <c r="AK32" s="127">
        <f>AR!AK40</f>
        <v>0</v>
      </c>
      <c r="AL32" s="127">
        <f>AR!AL40</f>
        <v>0</v>
      </c>
      <c r="AM32" s="127">
        <f>AR!AM40</f>
        <v>0</v>
      </c>
      <c r="AN32" s="127">
        <f>AR!AN40</f>
        <v>0</v>
      </c>
      <c r="AO32" s="127">
        <f>AR!AO40</f>
        <v>0</v>
      </c>
      <c r="AP32" s="127">
        <f>AR!AP40</f>
        <v>0</v>
      </c>
      <c r="AQ32" s="127">
        <f>AR!AQ40</f>
        <v>0</v>
      </c>
      <c r="AR32" s="127">
        <f>AR!AR40</f>
        <v>0</v>
      </c>
      <c r="AS32" s="127">
        <f>AR!AS40</f>
        <v>0</v>
      </c>
      <c r="AT32" s="127">
        <f>AR!AT40</f>
        <v>0</v>
      </c>
      <c r="AU32" s="127">
        <f>AR!AU40</f>
        <v>0</v>
      </c>
      <c r="AV32" s="127">
        <f>AR!AV40</f>
        <v>0</v>
      </c>
      <c r="AW32" s="127">
        <f>AR!AW40</f>
        <v>0</v>
      </c>
      <c r="AX32" s="127">
        <f>AR!AX40</f>
        <v>0</v>
      </c>
      <c r="AY32" s="127">
        <f>AR!AY40</f>
        <v>0</v>
      </c>
      <c r="AZ32" s="127">
        <f>AR!AZ40</f>
        <v>0</v>
      </c>
      <c r="BA32" s="127">
        <f>AR!BA40</f>
        <v>0</v>
      </c>
      <c r="BB32" s="127">
        <f>AR!BB40</f>
        <v>0</v>
      </c>
      <c r="BC32" s="127">
        <f>AR!BC40</f>
        <v>0</v>
      </c>
      <c r="BD32" s="127">
        <f>AR!BD40</f>
        <v>0</v>
      </c>
      <c r="BE32" s="127">
        <f>AR!BE40</f>
        <v>0</v>
      </c>
      <c r="BF32" s="127">
        <f>AR!BF40</f>
        <v>0</v>
      </c>
      <c r="BG32" s="127">
        <f>AR!BG40</f>
        <v>0</v>
      </c>
      <c r="BH32" s="127">
        <f>AR!BH40</f>
        <v>0</v>
      </c>
    </row>
    <row r="33" spans="1:63" ht="15.4">
      <c r="A33" s="307"/>
      <c r="C33" s="29"/>
      <c r="D33" s="29"/>
      <c r="E33" s="88" t="s">
        <v>624</v>
      </c>
      <c r="F33" s="88"/>
      <c r="G33" s="4" t="s">
        <v>260</v>
      </c>
      <c r="L33" s="128">
        <f>-Capitalisation!L123*L20</f>
        <v>0</v>
      </c>
      <c r="M33" s="128">
        <f>-Capitalisation!M123*M20</f>
        <v>0</v>
      </c>
      <c r="N33" s="128">
        <f>-Capitalisation!N123*N20</f>
        <v>0</v>
      </c>
      <c r="O33" s="128">
        <f>-Capitalisation!O123*O20</f>
        <v>0</v>
      </c>
      <c r="P33" s="128">
        <f>-Capitalisation!P123*P20</f>
        <v>0</v>
      </c>
      <c r="Q33" s="128">
        <f>-Capitalisation!Q123*Q20</f>
        <v>0</v>
      </c>
      <c r="R33" s="128">
        <f>-Capitalisation!R123*R20</f>
        <v>0</v>
      </c>
      <c r="S33" s="128">
        <f>-Capitalisation!S123*S20</f>
        <v>0</v>
      </c>
      <c r="T33" s="128">
        <f>-Capitalisation!T123*T20</f>
        <v>0</v>
      </c>
      <c r="U33" s="128">
        <f>-Capitalisation!U123*U20</f>
        <v>0</v>
      </c>
      <c r="V33" s="128">
        <f>-Capitalisation!V123*V20</f>
        <v>0</v>
      </c>
      <c r="W33" s="128">
        <f>-Capitalisation!W123*W20</f>
        <v>0</v>
      </c>
      <c r="X33" s="128">
        <f>-Capitalisation!X123*X20</f>
        <v>0</v>
      </c>
      <c r="Y33" s="128">
        <f>-Capitalisation!Y123*Y20</f>
        <v>0</v>
      </c>
      <c r="Z33" s="128">
        <f>-Capitalisation!Z123*Z20</f>
        <v>0</v>
      </c>
      <c r="AA33" s="128">
        <f>-Capitalisation!AA123*AA20</f>
        <v>0</v>
      </c>
      <c r="AB33" s="128">
        <f>-Capitalisation!AB123*AB20</f>
        <v>0</v>
      </c>
      <c r="AC33" s="128">
        <f>-Capitalisation!AC123*AC20</f>
        <v>0</v>
      </c>
      <c r="AD33" s="128">
        <f>-Capitalisation!AD123*AD20</f>
        <v>0</v>
      </c>
      <c r="AE33" s="128">
        <f>-Capitalisation!AE123*AE20</f>
        <v>0</v>
      </c>
      <c r="AF33" s="128">
        <f>-Capitalisation!AF123*AF20</f>
        <v>0</v>
      </c>
      <c r="AG33" s="128">
        <f>-Capitalisation!AG123*AG20</f>
        <v>0</v>
      </c>
      <c r="AH33" s="128">
        <f>-Capitalisation!AH123*AH20</f>
        <v>0</v>
      </c>
      <c r="AI33" s="128">
        <f>-Capitalisation!AI123*AI20</f>
        <v>0</v>
      </c>
      <c r="AJ33" s="128">
        <f>-Capitalisation!AJ123*AJ20</f>
        <v>0</v>
      </c>
      <c r="AK33" s="128">
        <f>-Capitalisation!AK123*AK20</f>
        <v>0</v>
      </c>
      <c r="AL33" s="128">
        <f>-Capitalisation!AL123*AL20</f>
        <v>0</v>
      </c>
      <c r="AM33" s="128">
        <f>-Capitalisation!AM123*AM20</f>
        <v>0</v>
      </c>
      <c r="AN33" s="128">
        <f>-Capitalisation!AN123*AN20</f>
        <v>0</v>
      </c>
      <c r="AO33" s="128">
        <f>-Capitalisation!AO123*AO20</f>
        <v>0</v>
      </c>
      <c r="AP33" s="128">
        <f>-Capitalisation!AP123*AP20</f>
        <v>0</v>
      </c>
      <c r="AQ33" s="128">
        <f>-Capitalisation!AQ123*AQ20</f>
        <v>0</v>
      </c>
      <c r="AR33" s="128">
        <f>-Capitalisation!AR123*AR20</f>
        <v>0</v>
      </c>
      <c r="AS33" s="128">
        <f>-Capitalisation!AS123*AS20</f>
        <v>0</v>
      </c>
      <c r="AT33" s="128">
        <f>-Capitalisation!AT123*AT20</f>
        <v>0</v>
      </c>
      <c r="AU33" s="128">
        <f>-Capitalisation!AU123*AU20</f>
        <v>0</v>
      </c>
      <c r="AV33" s="128">
        <f>-Capitalisation!AV123*AV20</f>
        <v>0</v>
      </c>
      <c r="AW33" s="128">
        <f>-Capitalisation!AW123*AW20</f>
        <v>0</v>
      </c>
      <c r="AX33" s="128">
        <f>-Capitalisation!AX123*AX20</f>
        <v>0</v>
      </c>
      <c r="AY33" s="128">
        <f>-Capitalisation!AY123*AY20</f>
        <v>0</v>
      </c>
      <c r="AZ33" s="128">
        <f>-Capitalisation!AZ123*AZ20</f>
        <v>0</v>
      </c>
      <c r="BA33" s="128">
        <f>-Capitalisation!BA123*BA20</f>
        <v>0</v>
      </c>
      <c r="BB33" s="128">
        <f>-Capitalisation!BB123*BB20</f>
        <v>0</v>
      </c>
      <c r="BC33" s="128">
        <f>-Capitalisation!BC123*BC20</f>
        <v>0</v>
      </c>
      <c r="BD33" s="128">
        <f>-Capitalisation!BD123*BD20</f>
        <v>0</v>
      </c>
      <c r="BE33" s="128">
        <f>-Capitalisation!BE123*BE20</f>
        <v>0</v>
      </c>
      <c r="BF33" s="128">
        <f>-Capitalisation!BF123*BF20</f>
        <v>0</v>
      </c>
      <c r="BG33" s="128">
        <f>-Capitalisation!BG123*BG20</f>
        <v>0</v>
      </c>
      <c r="BH33" s="128">
        <f>-Capitalisation!BH123*BH20</f>
        <v>0</v>
      </c>
    </row>
    <row r="34" spans="1:63" ht="15.4">
      <c r="C34" s="29"/>
      <c r="D34" s="29"/>
      <c r="E34" s="4" t="s">
        <v>748</v>
      </c>
      <c r="G34" s="4" t="s">
        <v>260</v>
      </c>
      <c r="L34" s="128">
        <f>-Revenue!L33*L20</f>
        <v>0</v>
      </c>
      <c r="M34" s="128">
        <f>-Revenue!M33*M20</f>
        <v>0</v>
      </c>
      <c r="N34" s="128">
        <f>-Revenue!N33*N20</f>
        <v>0</v>
      </c>
      <c r="O34" s="128">
        <f>-Revenue!O33*O20</f>
        <v>0</v>
      </c>
      <c r="P34" s="128">
        <f>-Revenue!P33*P20</f>
        <v>0</v>
      </c>
      <c r="Q34" s="128">
        <f>-Revenue!Q33*Q20</f>
        <v>0</v>
      </c>
      <c r="R34" s="128">
        <f>-Revenue!R33*R20</f>
        <v>0</v>
      </c>
      <c r="S34" s="128">
        <f>-Revenue!S33*S20</f>
        <v>0</v>
      </c>
      <c r="T34" s="128">
        <f>-Revenue!T33*T20</f>
        <v>0</v>
      </c>
      <c r="U34" s="128">
        <f>-Revenue!U33*U20</f>
        <v>0</v>
      </c>
      <c r="V34" s="128">
        <f>-Revenue!V33*V20</f>
        <v>0</v>
      </c>
      <c r="W34" s="128">
        <f>-Revenue!W33*W20</f>
        <v>0</v>
      </c>
      <c r="X34" s="128">
        <f>-Revenue!X33*X20</f>
        <v>0</v>
      </c>
      <c r="Y34" s="128">
        <f>-Revenue!Y33*Y20</f>
        <v>0</v>
      </c>
      <c r="Z34" s="128">
        <f>-Revenue!Z33*Z20</f>
        <v>0</v>
      </c>
      <c r="AA34" s="128">
        <f>-Revenue!AA33*AA20</f>
        <v>0</v>
      </c>
      <c r="AB34" s="128">
        <f>-Revenue!AB33*AB20</f>
        <v>0</v>
      </c>
      <c r="AC34" s="128">
        <f>-Revenue!AC33*AC20</f>
        <v>0</v>
      </c>
      <c r="AD34" s="128">
        <f>-Revenue!AD33*AD20</f>
        <v>0</v>
      </c>
      <c r="AE34" s="128">
        <f>-Revenue!AE33*AE20</f>
        <v>0</v>
      </c>
      <c r="AF34" s="128">
        <f>-Revenue!AF33*AF20</f>
        <v>0</v>
      </c>
      <c r="AG34" s="128">
        <f>-Revenue!AG33*AG20</f>
        <v>0</v>
      </c>
      <c r="AH34" s="128">
        <f>-Revenue!AH33*AH20</f>
        <v>0</v>
      </c>
      <c r="AI34" s="128">
        <f>-Revenue!AI33*AI20</f>
        <v>0</v>
      </c>
      <c r="AJ34" s="128">
        <f>-Revenue!AJ33*AJ20</f>
        <v>0</v>
      </c>
      <c r="AK34" s="128">
        <f>-Revenue!AK33*AK20</f>
        <v>0</v>
      </c>
      <c r="AL34" s="128">
        <f>-Revenue!AL33*AL20</f>
        <v>0</v>
      </c>
      <c r="AM34" s="128">
        <f>-Revenue!AM33*AM20</f>
        <v>0</v>
      </c>
      <c r="AN34" s="128">
        <f>-Revenue!AN33*AN20</f>
        <v>0</v>
      </c>
      <c r="AO34" s="128">
        <f>-Revenue!AO33*AO20</f>
        <v>0</v>
      </c>
      <c r="AP34" s="128">
        <f>-Revenue!AP33*AP20</f>
        <v>0</v>
      </c>
      <c r="AQ34" s="128">
        <f>-Revenue!AQ33*AQ20</f>
        <v>0</v>
      </c>
      <c r="AR34" s="128">
        <f>-Revenue!AR33*AR20</f>
        <v>0</v>
      </c>
      <c r="AS34" s="128">
        <f>-Revenue!AS33*AS20</f>
        <v>0</v>
      </c>
      <c r="AT34" s="128">
        <f>-Revenue!AT33*AT20</f>
        <v>0</v>
      </c>
      <c r="AU34" s="128">
        <f>-Revenue!AU33*AU20</f>
        <v>0</v>
      </c>
      <c r="AV34" s="128">
        <f>-Revenue!AV33*AV20</f>
        <v>0</v>
      </c>
      <c r="AW34" s="128">
        <f>-Revenue!AW33*AW20</f>
        <v>0</v>
      </c>
      <c r="AX34" s="128">
        <f>-Revenue!AX33*AX20</f>
        <v>0</v>
      </c>
      <c r="AY34" s="128">
        <f>-Revenue!AY33*AY20</f>
        <v>0</v>
      </c>
      <c r="AZ34" s="128">
        <f>-Revenue!AZ33*AZ20</f>
        <v>0</v>
      </c>
      <c r="BA34" s="128">
        <f>-Revenue!BA33*BA20</f>
        <v>0</v>
      </c>
      <c r="BB34" s="128">
        <f>-Revenue!BB33*BB20</f>
        <v>0</v>
      </c>
      <c r="BC34" s="128">
        <f>-Revenue!BC33*BC20</f>
        <v>0</v>
      </c>
      <c r="BD34" s="128">
        <f>-Revenue!BD33*BD20</f>
        <v>0</v>
      </c>
      <c r="BE34" s="128">
        <f>-Revenue!BE33*BE20</f>
        <v>0</v>
      </c>
      <c r="BF34" s="128">
        <f>-Revenue!BF33*BF20</f>
        <v>0</v>
      </c>
      <c r="BG34" s="128">
        <f>-Revenue!BG33*BG20</f>
        <v>0</v>
      </c>
      <c r="BH34" s="128">
        <f>-Revenue!BH33*BH20</f>
        <v>0</v>
      </c>
    </row>
    <row r="35" spans="1:63" ht="15.4">
      <c r="C35" s="29"/>
      <c r="D35" s="29"/>
      <c r="E35" s="4" t="s">
        <v>749</v>
      </c>
      <c r="G35" s="4" t="s">
        <v>260</v>
      </c>
      <c r="L35" s="128">
        <f>'Finance&amp;Tax'!L37</f>
        <v>0</v>
      </c>
      <c r="M35" s="128">
        <f>'Finance&amp;Tax'!M37</f>
        <v>0</v>
      </c>
      <c r="N35" s="128">
        <f>'Finance&amp;Tax'!N37</f>
        <v>0</v>
      </c>
      <c r="O35" s="128">
        <f>'Finance&amp;Tax'!O37</f>
        <v>0</v>
      </c>
      <c r="P35" s="128">
        <f>'Finance&amp;Tax'!P37</f>
        <v>0</v>
      </c>
      <c r="Q35" s="128">
        <f>'Finance&amp;Tax'!Q37</f>
        <v>0</v>
      </c>
      <c r="R35" s="128">
        <f>'Finance&amp;Tax'!R37</f>
        <v>0</v>
      </c>
      <c r="S35" s="128">
        <f>'Finance&amp;Tax'!S37</f>
        <v>0</v>
      </c>
      <c r="T35" s="128">
        <f>'Finance&amp;Tax'!T37</f>
        <v>0</v>
      </c>
      <c r="U35" s="128">
        <f>'Finance&amp;Tax'!U37</f>
        <v>0</v>
      </c>
      <c r="V35" s="128">
        <f>'Finance&amp;Tax'!V37</f>
        <v>0</v>
      </c>
      <c r="W35" s="128">
        <f>'Finance&amp;Tax'!W37</f>
        <v>0</v>
      </c>
      <c r="X35" s="128">
        <f>'Finance&amp;Tax'!X37</f>
        <v>0</v>
      </c>
      <c r="Y35" s="128">
        <f>'Finance&amp;Tax'!Y37</f>
        <v>0</v>
      </c>
      <c r="Z35" s="128">
        <f>'Finance&amp;Tax'!Z37</f>
        <v>0</v>
      </c>
      <c r="AA35" s="128">
        <f>'Finance&amp;Tax'!AA37</f>
        <v>0</v>
      </c>
      <c r="AB35" s="128">
        <f>'Finance&amp;Tax'!AB37</f>
        <v>0</v>
      </c>
      <c r="AC35" s="128">
        <f>'Finance&amp;Tax'!AC37</f>
        <v>0</v>
      </c>
      <c r="AD35" s="128">
        <f>'Finance&amp;Tax'!AD37</f>
        <v>0</v>
      </c>
      <c r="AE35" s="128">
        <f>'Finance&amp;Tax'!AE37</f>
        <v>0</v>
      </c>
      <c r="AF35" s="128">
        <f>'Finance&amp;Tax'!AF37</f>
        <v>0</v>
      </c>
      <c r="AG35" s="128">
        <f>'Finance&amp;Tax'!AG37</f>
        <v>0</v>
      </c>
      <c r="AH35" s="128">
        <f>'Finance&amp;Tax'!AH37</f>
        <v>0</v>
      </c>
      <c r="AI35" s="128">
        <f>'Finance&amp;Tax'!AI37</f>
        <v>0</v>
      </c>
      <c r="AJ35" s="128">
        <f>'Finance&amp;Tax'!AJ37</f>
        <v>0</v>
      </c>
      <c r="AK35" s="128">
        <f>'Finance&amp;Tax'!AK37</f>
        <v>0</v>
      </c>
      <c r="AL35" s="128">
        <f>'Finance&amp;Tax'!AL37</f>
        <v>0</v>
      </c>
      <c r="AM35" s="128">
        <f>'Finance&amp;Tax'!AM37</f>
        <v>0</v>
      </c>
      <c r="AN35" s="128">
        <f>'Finance&amp;Tax'!AN37</f>
        <v>0</v>
      </c>
      <c r="AO35" s="128">
        <f>'Finance&amp;Tax'!AO37</f>
        <v>0</v>
      </c>
      <c r="AP35" s="128">
        <f>'Finance&amp;Tax'!AP37</f>
        <v>0</v>
      </c>
      <c r="AQ35" s="128">
        <f>'Finance&amp;Tax'!AQ37</f>
        <v>0</v>
      </c>
      <c r="AR35" s="128">
        <f>'Finance&amp;Tax'!AR37</f>
        <v>0</v>
      </c>
      <c r="AS35" s="128">
        <f>'Finance&amp;Tax'!AS37</f>
        <v>0</v>
      </c>
      <c r="AT35" s="128">
        <f>'Finance&amp;Tax'!AT37</f>
        <v>0</v>
      </c>
      <c r="AU35" s="128">
        <f>'Finance&amp;Tax'!AU37</f>
        <v>0</v>
      </c>
      <c r="AV35" s="128">
        <f>'Finance&amp;Tax'!AV37</f>
        <v>0</v>
      </c>
      <c r="AW35" s="128">
        <f>'Finance&amp;Tax'!AW37</f>
        <v>0</v>
      </c>
      <c r="AX35" s="128">
        <f>'Finance&amp;Tax'!AX37</f>
        <v>0</v>
      </c>
      <c r="AY35" s="128">
        <f>'Finance&amp;Tax'!AY37</f>
        <v>0</v>
      </c>
      <c r="AZ35" s="128">
        <f>'Finance&amp;Tax'!AZ37</f>
        <v>0</v>
      </c>
      <c r="BA35" s="128">
        <f>'Finance&amp;Tax'!BA37</f>
        <v>0</v>
      </c>
      <c r="BB35" s="128">
        <f>'Finance&amp;Tax'!BB37</f>
        <v>0</v>
      </c>
      <c r="BC35" s="128">
        <f>'Finance&amp;Tax'!BC37</f>
        <v>0</v>
      </c>
      <c r="BD35" s="128">
        <f>'Finance&amp;Tax'!BD37</f>
        <v>0</v>
      </c>
      <c r="BE35" s="128">
        <f>'Finance&amp;Tax'!BE37</f>
        <v>0</v>
      </c>
      <c r="BF35" s="128">
        <f>'Finance&amp;Tax'!BF37</f>
        <v>0</v>
      </c>
      <c r="BG35" s="128">
        <f>'Finance&amp;Tax'!BG37</f>
        <v>0</v>
      </c>
      <c r="BH35" s="128">
        <f>'Finance&amp;Tax'!BH37</f>
        <v>0</v>
      </c>
    </row>
    <row r="36" spans="1:63" ht="15.4">
      <c r="C36" s="29"/>
      <c r="D36" s="29"/>
      <c r="E36" s="89" t="s">
        <v>746</v>
      </c>
      <c r="F36" s="89"/>
      <c r="G36" s="89" t="s">
        <v>260</v>
      </c>
      <c r="L36" s="103">
        <f t="shared" ref="L36:Q36" si="3">SUM(L32:L35)</f>
        <v>0</v>
      </c>
      <c r="M36" s="103">
        <f t="shared" si="3"/>
        <v>0</v>
      </c>
      <c r="N36" s="103">
        <f t="shared" si="3"/>
        <v>0</v>
      </c>
      <c r="O36" s="103">
        <f t="shared" si="3"/>
        <v>0</v>
      </c>
      <c r="P36" s="103">
        <f t="shared" si="3"/>
        <v>0</v>
      </c>
      <c r="Q36" s="103">
        <f t="shared" si="3"/>
        <v>0</v>
      </c>
      <c r="R36" s="103">
        <f>SUM(R32:R35)</f>
        <v>0</v>
      </c>
      <c r="S36" s="103">
        <f t="shared" ref="S36:BH36" si="4">SUM(S32:S35)</f>
        <v>0</v>
      </c>
      <c r="T36" s="103">
        <f t="shared" si="4"/>
        <v>0</v>
      </c>
      <c r="U36" s="103">
        <f t="shared" si="4"/>
        <v>0</v>
      </c>
      <c r="V36" s="103">
        <f t="shared" si="4"/>
        <v>0</v>
      </c>
      <c r="W36" s="103">
        <f t="shared" si="4"/>
        <v>0</v>
      </c>
      <c r="X36" s="103">
        <f t="shared" si="4"/>
        <v>0</v>
      </c>
      <c r="Y36" s="103">
        <f t="shared" si="4"/>
        <v>0</v>
      </c>
      <c r="Z36" s="103">
        <f t="shared" si="4"/>
        <v>0</v>
      </c>
      <c r="AA36" s="103">
        <f t="shared" si="4"/>
        <v>0</v>
      </c>
      <c r="AB36" s="103">
        <f t="shared" si="4"/>
        <v>0</v>
      </c>
      <c r="AC36" s="103">
        <f t="shared" si="4"/>
        <v>0</v>
      </c>
      <c r="AD36" s="103">
        <f t="shared" si="4"/>
        <v>0</v>
      </c>
      <c r="AE36" s="103">
        <f t="shared" si="4"/>
        <v>0</v>
      </c>
      <c r="AF36" s="103">
        <f t="shared" si="4"/>
        <v>0</v>
      </c>
      <c r="AG36" s="103">
        <f t="shared" si="4"/>
        <v>0</v>
      </c>
      <c r="AH36" s="103">
        <f t="shared" si="4"/>
        <v>0</v>
      </c>
      <c r="AI36" s="103">
        <f t="shared" si="4"/>
        <v>0</v>
      </c>
      <c r="AJ36" s="103">
        <f t="shared" si="4"/>
        <v>0</v>
      </c>
      <c r="AK36" s="103">
        <f t="shared" si="4"/>
        <v>0</v>
      </c>
      <c r="AL36" s="103">
        <f t="shared" si="4"/>
        <v>0</v>
      </c>
      <c r="AM36" s="103">
        <f t="shared" si="4"/>
        <v>0</v>
      </c>
      <c r="AN36" s="103">
        <f t="shared" si="4"/>
        <v>0</v>
      </c>
      <c r="AO36" s="103">
        <f t="shared" si="4"/>
        <v>0</v>
      </c>
      <c r="AP36" s="103">
        <f t="shared" si="4"/>
        <v>0</v>
      </c>
      <c r="AQ36" s="103">
        <f t="shared" si="4"/>
        <v>0</v>
      </c>
      <c r="AR36" s="103">
        <f t="shared" si="4"/>
        <v>0</v>
      </c>
      <c r="AS36" s="103">
        <f t="shared" si="4"/>
        <v>0</v>
      </c>
      <c r="AT36" s="103">
        <f t="shared" si="4"/>
        <v>0</v>
      </c>
      <c r="AU36" s="103">
        <f t="shared" si="4"/>
        <v>0</v>
      </c>
      <c r="AV36" s="103">
        <f t="shared" si="4"/>
        <v>0</v>
      </c>
      <c r="AW36" s="103">
        <f t="shared" si="4"/>
        <v>0</v>
      </c>
      <c r="AX36" s="103">
        <f t="shared" si="4"/>
        <v>0</v>
      </c>
      <c r="AY36" s="103">
        <f t="shared" si="4"/>
        <v>0</v>
      </c>
      <c r="AZ36" s="103">
        <f t="shared" si="4"/>
        <v>0</v>
      </c>
      <c r="BA36" s="103">
        <f t="shared" si="4"/>
        <v>0</v>
      </c>
      <c r="BB36" s="103">
        <f t="shared" si="4"/>
        <v>0</v>
      </c>
      <c r="BC36" s="103">
        <f t="shared" si="4"/>
        <v>0</v>
      </c>
      <c r="BD36" s="103">
        <f t="shared" si="4"/>
        <v>0</v>
      </c>
      <c r="BE36" s="103">
        <f t="shared" si="4"/>
        <v>0</v>
      </c>
      <c r="BF36" s="103">
        <f t="shared" si="4"/>
        <v>0</v>
      </c>
      <c r="BG36" s="103">
        <f t="shared" si="4"/>
        <v>0</v>
      </c>
      <c r="BH36" s="103">
        <f t="shared" si="4"/>
        <v>0</v>
      </c>
    </row>
    <row r="37" spans="1:63" ht="15.4">
      <c r="C37" s="29"/>
      <c r="D37" s="29"/>
      <c r="E37" s="4" t="s">
        <v>750</v>
      </c>
      <c r="G37" s="4" t="s">
        <v>260</v>
      </c>
      <c r="L37" s="128">
        <f>-RAV!L65*L20</f>
        <v>0</v>
      </c>
      <c r="M37" s="128">
        <f>-RAV!M65*M20</f>
        <v>0</v>
      </c>
      <c r="N37" s="128">
        <f>-RAV!N65*N20</f>
        <v>0</v>
      </c>
      <c r="O37" s="128">
        <f>-RAV!O65*O20</f>
        <v>0</v>
      </c>
      <c r="P37" s="128">
        <f>-RAV!P65*P20</f>
        <v>0</v>
      </c>
      <c r="Q37" s="128">
        <f>-RAV!Q65*Q20</f>
        <v>0</v>
      </c>
      <c r="R37" s="128">
        <f>-RAV!R65*R20</f>
        <v>0</v>
      </c>
      <c r="S37" s="128">
        <f>-RAV!S65*S20</f>
        <v>0</v>
      </c>
      <c r="T37" s="128">
        <f>-RAV!T65*T20</f>
        <v>0</v>
      </c>
      <c r="U37" s="128">
        <f>-RAV!U65*U20</f>
        <v>0</v>
      </c>
      <c r="V37" s="128">
        <f>-RAV!V65*V20</f>
        <v>0</v>
      </c>
      <c r="W37" s="128">
        <f>-RAV!W65*W20</f>
        <v>0</v>
      </c>
      <c r="X37" s="128">
        <f>-RAV!X65*X20</f>
        <v>0</v>
      </c>
      <c r="Y37" s="128">
        <f>-RAV!Y65*Y20</f>
        <v>0</v>
      </c>
      <c r="Z37" s="128">
        <f>-RAV!Z65*Z20</f>
        <v>0</v>
      </c>
      <c r="AA37" s="128">
        <f>-RAV!AA65*AA20</f>
        <v>0</v>
      </c>
      <c r="AB37" s="128">
        <f>-RAV!AB65*AB20</f>
        <v>0</v>
      </c>
      <c r="AC37" s="128">
        <f>-RAV!AC65*AC20</f>
        <v>0</v>
      </c>
      <c r="AD37" s="128">
        <f>-RAV!AD65*AD20</f>
        <v>0</v>
      </c>
      <c r="AE37" s="128">
        <f>-RAV!AE65*AE20</f>
        <v>0</v>
      </c>
      <c r="AF37" s="128">
        <f>-RAV!AF65*AF20</f>
        <v>0</v>
      </c>
      <c r="AG37" s="128">
        <f>-RAV!AG65*AG20</f>
        <v>0</v>
      </c>
      <c r="AH37" s="128">
        <f>-RAV!AH65*AH20</f>
        <v>0</v>
      </c>
      <c r="AI37" s="128">
        <f>-RAV!AI65*AI20</f>
        <v>0</v>
      </c>
      <c r="AJ37" s="128">
        <f>-RAV!AJ65*AJ20</f>
        <v>0</v>
      </c>
      <c r="AK37" s="128">
        <f>-RAV!AK65*AK20</f>
        <v>0</v>
      </c>
      <c r="AL37" s="128">
        <f>-RAV!AL65*AL20</f>
        <v>0</v>
      </c>
      <c r="AM37" s="128">
        <f>-RAV!AM65*AM20</f>
        <v>0</v>
      </c>
      <c r="AN37" s="128">
        <f>-RAV!AN65*AN20</f>
        <v>0</v>
      </c>
      <c r="AO37" s="128">
        <f>-RAV!AO65*AO20</f>
        <v>0</v>
      </c>
      <c r="AP37" s="128">
        <f>-RAV!AP65*AP20</f>
        <v>0</v>
      </c>
      <c r="AQ37" s="128">
        <f>-RAV!AQ65*AQ20</f>
        <v>0</v>
      </c>
      <c r="AR37" s="128">
        <f>-RAV!AR65*AR20</f>
        <v>0</v>
      </c>
      <c r="AS37" s="128">
        <f>-RAV!AS65*AS20</f>
        <v>0</v>
      </c>
      <c r="AT37" s="128">
        <f>-RAV!AT65*AT20</f>
        <v>0</v>
      </c>
      <c r="AU37" s="128">
        <f>-RAV!AU65*AU20</f>
        <v>0</v>
      </c>
      <c r="AV37" s="128">
        <f>-RAV!AV65*AV20</f>
        <v>0</v>
      </c>
      <c r="AW37" s="128">
        <f>-RAV!AW65*AW20</f>
        <v>0</v>
      </c>
      <c r="AX37" s="128">
        <f>-RAV!AX65*AX20</f>
        <v>0</v>
      </c>
      <c r="AY37" s="128">
        <f>-RAV!AY65*AY20</f>
        <v>0</v>
      </c>
      <c r="AZ37" s="128">
        <f>-RAV!AZ65*AZ20</f>
        <v>0</v>
      </c>
      <c r="BA37" s="128">
        <f>-RAV!BA65*BA20</f>
        <v>0</v>
      </c>
      <c r="BB37" s="128">
        <f>-RAV!BB65*BB20</f>
        <v>0</v>
      </c>
      <c r="BC37" s="128">
        <f>-RAV!BC65*BC20</f>
        <v>0</v>
      </c>
      <c r="BD37" s="128">
        <f>-RAV!BD65*BD20</f>
        <v>0</v>
      </c>
      <c r="BE37" s="128">
        <f>-RAV!BE65*BE20</f>
        <v>0</v>
      </c>
      <c r="BF37" s="128">
        <f>-RAV!BF65*BF20</f>
        <v>0</v>
      </c>
      <c r="BG37" s="128">
        <f>-RAV!BG65*BG20</f>
        <v>0</v>
      </c>
      <c r="BH37" s="128">
        <f>-RAV!BH65*BH20</f>
        <v>0</v>
      </c>
    </row>
    <row r="38" spans="1:63" ht="15.4">
      <c r="C38" s="29"/>
      <c r="D38" s="29"/>
      <c r="E38" s="89" t="s">
        <v>751</v>
      </c>
      <c r="F38" s="89"/>
      <c r="G38" s="89" t="s">
        <v>260</v>
      </c>
      <c r="L38" s="103">
        <f>SUM(L36:L37)</f>
        <v>0</v>
      </c>
      <c r="M38" s="103">
        <f t="shared" ref="M38:BH38" si="5">SUM(M36:M37)</f>
        <v>0</v>
      </c>
      <c r="N38" s="103">
        <f t="shared" si="5"/>
        <v>0</v>
      </c>
      <c r="O38" s="103">
        <f t="shared" si="5"/>
        <v>0</v>
      </c>
      <c r="P38" s="103">
        <f t="shared" si="5"/>
        <v>0</v>
      </c>
      <c r="Q38" s="103">
        <f t="shared" si="5"/>
        <v>0</v>
      </c>
      <c r="R38" s="103">
        <f t="shared" si="5"/>
        <v>0</v>
      </c>
      <c r="S38" s="103">
        <f t="shared" si="5"/>
        <v>0</v>
      </c>
      <c r="T38" s="103">
        <f t="shared" si="5"/>
        <v>0</v>
      </c>
      <c r="U38" s="103">
        <f t="shared" si="5"/>
        <v>0</v>
      </c>
      <c r="V38" s="103">
        <f t="shared" si="5"/>
        <v>0</v>
      </c>
      <c r="W38" s="103">
        <f t="shared" si="5"/>
        <v>0</v>
      </c>
      <c r="X38" s="103">
        <f t="shared" si="5"/>
        <v>0</v>
      </c>
      <c r="Y38" s="103">
        <f t="shared" si="5"/>
        <v>0</v>
      </c>
      <c r="Z38" s="103">
        <f t="shared" si="5"/>
        <v>0</v>
      </c>
      <c r="AA38" s="103">
        <f t="shared" si="5"/>
        <v>0</v>
      </c>
      <c r="AB38" s="103">
        <f t="shared" si="5"/>
        <v>0</v>
      </c>
      <c r="AC38" s="103">
        <f t="shared" si="5"/>
        <v>0</v>
      </c>
      <c r="AD38" s="103">
        <f t="shared" si="5"/>
        <v>0</v>
      </c>
      <c r="AE38" s="103">
        <f t="shared" si="5"/>
        <v>0</v>
      </c>
      <c r="AF38" s="103">
        <f t="shared" si="5"/>
        <v>0</v>
      </c>
      <c r="AG38" s="103">
        <f t="shared" si="5"/>
        <v>0</v>
      </c>
      <c r="AH38" s="103">
        <f t="shared" si="5"/>
        <v>0</v>
      </c>
      <c r="AI38" s="103">
        <f t="shared" si="5"/>
        <v>0</v>
      </c>
      <c r="AJ38" s="103">
        <f t="shared" si="5"/>
        <v>0</v>
      </c>
      <c r="AK38" s="103">
        <f t="shared" si="5"/>
        <v>0</v>
      </c>
      <c r="AL38" s="103">
        <f t="shared" si="5"/>
        <v>0</v>
      </c>
      <c r="AM38" s="103">
        <f t="shared" si="5"/>
        <v>0</v>
      </c>
      <c r="AN38" s="103">
        <f t="shared" si="5"/>
        <v>0</v>
      </c>
      <c r="AO38" s="103">
        <f t="shared" si="5"/>
        <v>0</v>
      </c>
      <c r="AP38" s="103">
        <f t="shared" si="5"/>
        <v>0</v>
      </c>
      <c r="AQ38" s="103">
        <f t="shared" si="5"/>
        <v>0</v>
      </c>
      <c r="AR38" s="103">
        <f t="shared" si="5"/>
        <v>0</v>
      </c>
      <c r="AS38" s="103">
        <f t="shared" si="5"/>
        <v>0</v>
      </c>
      <c r="AT38" s="103">
        <f t="shared" si="5"/>
        <v>0</v>
      </c>
      <c r="AU38" s="103">
        <f t="shared" si="5"/>
        <v>0</v>
      </c>
      <c r="AV38" s="103">
        <f t="shared" si="5"/>
        <v>0</v>
      </c>
      <c r="AW38" s="103">
        <f t="shared" si="5"/>
        <v>0</v>
      </c>
      <c r="AX38" s="103">
        <f t="shared" si="5"/>
        <v>0</v>
      </c>
      <c r="AY38" s="103">
        <f t="shared" si="5"/>
        <v>0</v>
      </c>
      <c r="AZ38" s="103">
        <f t="shared" si="5"/>
        <v>0</v>
      </c>
      <c r="BA38" s="103">
        <f t="shared" si="5"/>
        <v>0</v>
      </c>
      <c r="BB38" s="103">
        <f t="shared" si="5"/>
        <v>0</v>
      </c>
      <c r="BC38" s="103">
        <f t="shared" si="5"/>
        <v>0</v>
      </c>
      <c r="BD38" s="103">
        <f t="shared" si="5"/>
        <v>0</v>
      </c>
      <c r="BE38" s="103">
        <f t="shared" si="5"/>
        <v>0</v>
      </c>
      <c r="BF38" s="103">
        <f t="shared" si="5"/>
        <v>0</v>
      </c>
      <c r="BG38" s="103">
        <f t="shared" si="5"/>
        <v>0</v>
      </c>
      <c r="BH38" s="103">
        <f t="shared" si="5"/>
        <v>0</v>
      </c>
    </row>
    <row r="39" spans="1:63" ht="15.4">
      <c r="C39" s="29"/>
      <c r="D39" s="29"/>
      <c r="E39" s="4" t="s">
        <v>752</v>
      </c>
      <c r="G39" s="4" t="s">
        <v>260</v>
      </c>
      <c r="L39" s="128">
        <f ca="1">'Finance&amp;Tax'!L41*L9</f>
        <v>0</v>
      </c>
      <c r="M39" s="128">
        <f ca="1">'Finance&amp;Tax'!M41*M9</f>
        <v>0</v>
      </c>
      <c r="N39" s="128">
        <f ca="1">'Finance&amp;Tax'!N41*N9</f>
        <v>0</v>
      </c>
      <c r="O39" s="128">
        <f ca="1">'Finance&amp;Tax'!O41*O9</f>
        <v>0</v>
      </c>
      <c r="P39" s="128">
        <f ca="1">'Finance&amp;Tax'!P41*P9</f>
        <v>0</v>
      </c>
      <c r="Q39" s="128" t="e">
        <f ca="1">'Finance&amp;Tax'!Q41*Q9</f>
        <v>#DIV/0!</v>
      </c>
      <c r="R39" s="128" t="e">
        <f ca="1">'Finance&amp;Tax'!R41*R9</f>
        <v>#DIV/0!</v>
      </c>
      <c r="S39" s="128" t="e">
        <f ca="1">'Finance&amp;Tax'!S41*S9</f>
        <v>#DIV/0!</v>
      </c>
      <c r="T39" s="128" t="e">
        <f ca="1">'Finance&amp;Tax'!T41*T9</f>
        <v>#DIV/0!</v>
      </c>
      <c r="U39" s="128" t="e">
        <f ca="1">'Finance&amp;Tax'!U41*U9</f>
        <v>#DIV/0!</v>
      </c>
      <c r="V39" s="128" t="e">
        <f ca="1">'Finance&amp;Tax'!V41*V9</f>
        <v>#DIV/0!</v>
      </c>
      <c r="W39" s="128" t="e">
        <f ca="1">'Finance&amp;Tax'!W41*W9</f>
        <v>#DIV/0!</v>
      </c>
      <c r="X39" s="128" t="e">
        <f ca="1">'Finance&amp;Tax'!X41*X9</f>
        <v>#DIV/0!</v>
      </c>
      <c r="Y39" s="128" t="e">
        <f ca="1">'Finance&amp;Tax'!Y41*Y9</f>
        <v>#DIV/0!</v>
      </c>
      <c r="Z39" s="128" t="e">
        <f ca="1">'Finance&amp;Tax'!Z41*Z9</f>
        <v>#DIV/0!</v>
      </c>
      <c r="AA39" s="128" t="e">
        <f ca="1">'Finance&amp;Tax'!AA41*AA9</f>
        <v>#DIV/0!</v>
      </c>
      <c r="AB39" s="128" t="e">
        <f ca="1">'Finance&amp;Tax'!AB41*AB9</f>
        <v>#DIV/0!</v>
      </c>
      <c r="AC39" s="128" t="e">
        <f ca="1">'Finance&amp;Tax'!AC41*AC9</f>
        <v>#DIV/0!</v>
      </c>
      <c r="AD39" s="128" t="e">
        <f ca="1">'Finance&amp;Tax'!AD41*AD9</f>
        <v>#DIV/0!</v>
      </c>
      <c r="AE39" s="128" t="e">
        <f ca="1">'Finance&amp;Tax'!AE41*AE9</f>
        <v>#DIV/0!</v>
      </c>
      <c r="AF39" s="128" t="e">
        <f ca="1">'Finance&amp;Tax'!AF41*AF9</f>
        <v>#DIV/0!</v>
      </c>
      <c r="AG39" s="128" t="e">
        <f ca="1">'Finance&amp;Tax'!AG41*AG9</f>
        <v>#DIV/0!</v>
      </c>
      <c r="AH39" s="128" t="e">
        <f ca="1">'Finance&amp;Tax'!AH41*AH9</f>
        <v>#DIV/0!</v>
      </c>
      <c r="AI39" s="128" t="e">
        <f ca="1">'Finance&amp;Tax'!AI41*AI9</f>
        <v>#DIV/0!</v>
      </c>
      <c r="AJ39" s="128" t="e">
        <f ca="1">'Finance&amp;Tax'!AJ41*AJ9</f>
        <v>#DIV/0!</v>
      </c>
      <c r="AK39" s="128" t="e">
        <f ca="1">'Finance&amp;Tax'!AK41*AK9</f>
        <v>#DIV/0!</v>
      </c>
      <c r="AL39" s="128" t="e">
        <f ca="1">'Finance&amp;Tax'!AL41*AL9</f>
        <v>#DIV/0!</v>
      </c>
      <c r="AM39" s="128" t="e">
        <f ca="1">'Finance&amp;Tax'!AM41*AM9</f>
        <v>#DIV/0!</v>
      </c>
      <c r="AN39" s="128" t="e">
        <f ca="1">'Finance&amp;Tax'!AN41*AN9</f>
        <v>#DIV/0!</v>
      </c>
      <c r="AO39" s="128" t="e">
        <f ca="1">'Finance&amp;Tax'!AO41*AO9</f>
        <v>#DIV/0!</v>
      </c>
      <c r="AP39" s="128" t="e">
        <f ca="1">'Finance&amp;Tax'!AP41*AP9</f>
        <v>#DIV/0!</v>
      </c>
      <c r="AQ39" s="128" t="e">
        <f ca="1">'Finance&amp;Tax'!AQ41*AQ9</f>
        <v>#DIV/0!</v>
      </c>
      <c r="AR39" s="128" t="e">
        <f ca="1">'Finance&amp;Tax'!AR41*AR9</f>
        <v>#DIV/0!</v>
      </c>
      <c r="AS39" s="128" t="e">
        <f ca="1">'Finance&amp;Tax'!AS41*AS9</f>
        <v>#DIV/0!</v>
      </c>
      <c r="AT39" s="128" t="e">
        <f ca="1">'Finance&amp;Tax'!AT41*AT9</f>
        <v>#DIV/0!</v>
      </c>
      <c r="AU39" s="128" t="e">
        <f ca="1">'Finance&amp;Tax'!AU41*AU9</f>
        <v>#DIV/0!</v>
      </c>
      <c r="AV39" s="128" t="e">
        <f ca="1">'Finance&amp;Tax'!AV41*AV9</f>
        <v>#DIV/0!</v>
      </c>
      <c r="AW39" s="128" t="e">
        <f ca="1">'Finance&amp;Tax'!AW41*AW9</f>
        <v>#DIV/0!</v>
      </c>
      <c r="AX39" s="128" t="e">
        <f ca="1">'Finance&amp;Tax'!AX41*AX9</f>
        <v>#DIV/0!</v>
      </c>
      <c r="AY39" s="128" t="e">
        <f ca="1">'Finance&amp;Tax'!AY41*AY9</f>
        <v>#DIV/0!</v>
      </c>
      <c r="AZ39" s="128" t="e">
        <f ca="1">'Finance&amp;Tax'!AZ41*AZ9</f>
        <v>#DIV/0!</v>
      </c>
      <c r="BA39" s="128" t="e">
        <f ca="1">'Finance&amp;Tax'!BA41*BA9</f>
        <v>#DIV/0!</v>
      </c>
      <c r="BB39" s="128" t="e">
        <f ca="1">'Finance&amp;Tax'!BB41*BB9</f>
        <v>#DIV/0!</v>
      </c>
      <c r="BC39" s="128" t="e">
        <f ca="1">'Finance&amp;Tax'!BC41*BC9</f>
        <v>#DIV/0!</v>
      </c>
      <c r="BD39" s="128" t="e">
        <f ca="1">'Finance&amp;Tax'!BD41*BD9</f>
        <v>#DIV/0!</v>
      </c>
      <c r="BE39" s="128" t="e">
        <f ca="1">'Finance&amp;Tax'!BE41*BE9</f>
        <v>#DIV/0!</v>
      </c>
      <c r="BF39" s="128" t="e">
        <f ca="1">'Finance&amp;Tax'!BF41*BF9</f>
        <v>#DIV/0!</v>
      </c>
      <c r="BG39" s="128" t="e">
        <f ca="1">'Finance&amp;Tax'!BG41*BG9</f>
        <v>#DIV/0!</v>
      </c>
      <c r="BH39" s="128" t="e">
        <f ca="1">'Finance&amp;Tax'!BH41*BH9</f>
        <v>#DIV/0!</v>
      </c>
    </row>
    <row r="40" spans="1:63" ht="15.4">
      <c r="C40" s="29"/>
      <c r="D40" s="29"/>
      <c r="E40" s="4" t="s">
        <v>753</v>
      </c>
      <c r="G40" s="4" t="s">
        <v>260</v>
      </c>
      <c r="L40" s="128">
        <f>'Finance&amp;Tax'!L42*L9</f>
        <v>0</v>
      </c>
      <c r="M40" s="128">
        <f ca="1">'Finance&amp;Tax'!M42*M9</f>
        <v>0</v>
      </c>
      <c r="N40" s="128">
        <f ca="1">'Finance&amp;Tax'!N42*N9</f>
        <v>0</v>
      </c>
      <c r="O40" s="128">
        <f ca="1">'Finance&amp;Tax'!O42*O9</f>
        <v>0</v>
      </c>
      <c r="P40" s="128">
        <f ca="1">'Finance&amp;Tax'!P42*P9</f>
        <v>0</v>
      </c>
      <c r="Q40" s="128" t="e">
        <f ca="1">'Finance&amp;Tax'!Q42*Q9</f>
        <v>#DIV/0!</v>
      </c>
      <c r="R40" s="128" t="e">
        <f ca="1">'Finance&amp;Tax'!R42*R9</f>
        <v>#DIV/0!</v>
      </c>
      <c r="S40" s="128" t="e">
        <f ca="1">'Finance&amp;Tax'!S42*S9</f>
        <v>#DIV/0!</v>
      </c>
      <c r="T40" s="128" t="e">
        <f ca="1">'Finance&amp;Tax'!T42*T9</f>
        <v>#DIV/0!</v>
      </c>
      <c r="U40" s="128" t="e">
        <f ca="1">'Finance&amp;Tax'!U42*U9</f>
        <v>#DIV/0!</v>
      </c>
      <c r="V40" s="128" t="e">
        <f ca="1">'Finance&amp;Tax'!V42*V9</f>
        <v>#DIV/0!</v>
      </c>
      <c r="W40" s="128" t="e">
        <f ca="1">'Finance&amp;Tax'!W42*W9</f>
        <v>#DIV/0!</v>
      </c>
      <c r="X40" s="128" t="e">
        <f ca="1">'Finance&amp;Tax'!X42*X9</f>
        <v>#DIV/0!</v>
      </c>
      <c r="Y40" s="128" t="e">
        <f ca="1">'Finance&amp;Tax'!Y42*Y9</f>
        <v>#DIV/0!</v>
      </c>
      <c r="Z40" s="128" t="e">
        <f ca="1">'Finance&amp;Tax'!Z42*Z9</f>
        <v>#DIV/0!</v>
      </c>
      <c r="AA40" s="128" t="e">
        <f ca="1">'Finance&amp;Tax'!AA42*AA9</f>
        <v>#DIV/0!</v>
      </c>
      <c r="AB40" s="128" t="e">
        <f ca="1">'Finance&amp;Tax'!AB42*AB9</f>
        <v>#DIV/0!</v>
      </c>
      <c r="AC40" s="128" t="e">
        <f ca="1">'Finance&amp;Tax'!AC42*AC9</f>
        <v>#DIV/0!</v>
      </c>
      <c r="AD40" s="128" t="e">
        <f ca="1">'Finance&amp;Tax'!AD42*AD9</f>
        <v>#DIV/0!</v>
      </c>
      <c r="AE40" s="128" t="e">
        <f ca="1">'Finance&amp;Tax'!AE42*AE9</f>
        <v>#DIV/0!</v>
      </c>
      <c r="AF40" s="128" t="e">
        <f ca="1">'Finance&amp;Tax'!AF42*AF9</f>
        <v>#DIV/0!</v>
      </c>
      <c r="AG40" s="128" t="e">
        <f ca="1">'Finance&amp;Tax'!AG42*AG9</f>
        <v>#DIV/0!</v>
      </c>
      <c r="AH40" s="128" t="e">
        <f ca="1">'Finance&amp;Tax'!AH42*AH9</f>
        <v>#DIV/0!</v>
      </c>
      <c r="AI40" s="128" t="e">
        <f ca="1">'Finance&amp;Tax'!AI42*AI9</f>
        <v>#DIV/0!</v>
      </c>
      <c r="AJ40" s="128" t="e">
        <f ca="1">'Finance&amp;Tax'!AJ42*AJ9</f>
        <v>#DIV/0!</v>
      </c>
      <c r="AK40" s="128" t="e">
        <f ca="1">'Finance&amp;Tax'!AK42*AK9</f>
        <v>#DIV/0!</v>
      </c>
      <c r="AL40" s="128" t="e">
        <f ca="1">'Finance&amp;Tax'!AL42*AL9</f>
        <v>#DIV/0!</v>
      </c>
      <c r="AM40" s="128" t="e">
        <f ca="1">'Finance&amp;Tax'!AM42*AM9</f>
        <v>#DIV/0!</v>
      </c>
      <c r="AN40" s="128" t="e">
        <f ca="1">'Finance&amp;Tax'!AN42*AN9</f>
        <v>#DIV/0!</v>
      </c>
      <c r="AO40" s="128" t="e">
        <f ca="1">'Finance&amp;Tax'!AO42*AO9</f>
        <v>#DIV/0!</v>
      </c>
      <c r="AP40" s="128" t="e">
        <f ca="1">'Finance&amp;Tax'!AP42*AP9</f>
        <v>#DIV/0!</v>
      </c>
      <c r="AQ40" s="128" t="e">
        <f ca="1">'Finance&amp;Tax'!AQ42*AQ9</f>
        <v>#DIV/0!</v>
      </c>
      <c r="AR40" s="128" t="e">
        <f ca="1">'Finance&amp;Tax'!AR42*AR9</f>
        <v>#DIV/0!</v>
      </c>
      <c r="AS40" s="128" t="e">
        <f ca="1">'Finance&amp;Tax'!AS42*AS9</f>
        <v>#DIV/0!</v>
      </c>
      <c r="AT40" s="128" t="e">
        <f ca="1">'Finance&amp;Tax'!AT42*AT9</f>
        <v>#DIV/0!</v>
      </c>
      <c r="AU40" s="128" t="e">
        <f ca="1">'Finance&amp;Tax'!AU42*AU9</f>
        <v>#DIV/0!</v>
      </c>
      <c r="AV40" s="128" t="e">
        <f ca="1">'Finance&amp;Tax'!AV42*AV9</f>
        <v>#DIV/0!</v>
      </c>
      <c r="AW40" s="128" t="e">
        <f ca="1">'Finance&amp;Tax'!AW42*AW9</f>
        <v>#DIV/0!</v>
      </c>
      <c r="AX40" s="128" t="e">
        <f ca="1">'Finance&amp;Tax'!AX42*AX9</f>
        <v>#DIV/0!</v>
      </c>
      <c r="AY40" s="128" t="e">
        <f ca="1">'Finance&amp;Tax'!AY42*AY9</f>
        <v>#DIV/0!</v>
      </c>
      <c r="AZ40" s="128" t="e">
        <f ca="1">'Finance&amp;Tax'!AZ42*AZ9</f>
        <v>#DIV/0!</v>
      </c>
      <c r="BA40" s="128" t="e">
        <f ca="1">'Finance&amp;Tax'!BA42*BA9</f>
        <v>#DIV/0!</v>
      </c>
      <c r="BB40" s="128" t="e">
        <f ca="1">'Finance&amp;Tax'!BB42*BB9</f>
        <v>#DIV/0!</v>
      </c>
      <c r="BC40" s="128" t="e">
        <f ca="1">'Finance&amp;Tax'!BC42*BC9</f>
        <v>#DIV/0!</v>
      </c>
      <c r="BD40" s="128" t="e">
        <f ca="1">'Finance&amp;Tax'!BD42*BD9</f>
        <v>#DIV/0!</v>
      </c>
      <c r="BE40" s="128" t="e">
        <f ca="1">'Finance&amp;Tax'!BE42*BE9</f>
        <v>#DIV/0!</v>
      </c>
      <c r="BF40" s="128" t="e">
        <f ca="1">'Finance&amp;Tax'!BF42*BF9</f>
        <v>#DIV/0!</v>
      </c>
      <c r="BG40" s="128" t="e">
        <f ca="1">'Finance&amp;Tax'!BG42*BG9</f>
        <v>#DIV/0!</v>
      </c>
      <c r="BH40" s="128" t="e">
        <f ca="1">'Finance&amp;Tax'!BH42*BH9</f>
        <v>#DIV/0!</v>
      </c>
    </row>
    <row r="41" spans="1:63" s="119" customFormat="1" ht="15.4">
      <c r="C41" s="130"/>
      <c r="D41" s="130"/>
      <c r="E41" s="119" t="s">
        <v>754</v>
      </c>
      <c r="G41" s="119" t="s">
        <v>260</v>
      </c>
      <c r="H41" s="123"/>
      <c r="I41" s="123"/>
      <c r="J41" s="123"/>
      <c r="L41" s="131">
        <f ca="1">SUM(L38:L40)</f>
        <v>0</v>
      </c>
      <c r="M41" s="131">
        <f t="shared" ref="M41:BH41" ca="1" si="6">SUM(M38:M40)</f>
        <v>0</v>
      </c>
      <c r="N41" s="131">
        <f t="shared" ca="1" si="6"/>
        <v>0</v>
      </c>
      <c r="O41" s="131">
        <f t="shared" ca="1" si="6"/>
        <v>0</v>
      </c>
      <c r="P41" s="131">
        <f t="shared" ca="1" si="6"/>
        <v>0</v>
      </c>
      <c r="Q41" s="131" t="e">
        <f t="shared" ca="1" si="6"/>
        <v>#DIV/0!</v>
      </c>
      <c r="R41" s="131" t="e">
        <f t="shared" ca="1" si="6"/>
        <v>#DIV/0!</v>
      </c>
      <c r="S41" s="131" t="e">
        <f t="shared" ca="1" si="6"/>
        <v>#DIV/0!</v>
      </c>
      <c r="T41" s="131" t="e">
        <f t="shared" ca="1" si="6"/>
        <v>#DIV/0!</v>
      </c>
      <c r="U41" s="131" t="e">
        <f t="shared" ca="1" si="6"/>
        <v>#DIV/0!</v>
      </c>
      <c r="V41" s="131" t="e">
        <f t="shared" ca="1" si="6"/>
        <v>#DIV/0!</v>
      </c>
      <c r="W41" s="131" t="e">
        <f t="shared" ca="1" si="6"/>
        <v>#DIV/0!</v>
      </c>
      <c r="X41" s="131" t="e">
        <f t="shared" ca="1" si="6"/>
        <v>#DIV/0!</v>
      </c>
      <c r="Y41" s="131" t="e">
        <f t="shared" ca="1" si="6"/>
        <v>#DIV/0!</v>
      </c>
      <c r="Z41" s="131" t="e">
        <f t="shared" ca="1" si="6"/>
        <v>#DIV/0!</v>
      </c>
      <c r="AA41" s="131" t="e">
        <f t="shared" ca="1" si="6"/>
        <v>#DIV/0!</v>
      </c>
      <c r="AB41" s="131" t="e">
        <f t="shared" ca="1" si="6"/>
        <v>#DIV/0!</v>
      </c>
      <c r="AC41" s="131" t="e">
        <f t="shared" ca="1" si="6"/>
        <v>#DIV/0!</v>
      </c>
      <c r="AD41" s="131" t="e">
        <f t="shared" ca="1" si="6"/>
        <v>#DIV/0!</v>
      </c>
      <c r="AE41" s="131" t="e">
        <f t="shared" ca="1" si="6"/>
        <v>#DIV/0!</v>
      </c>
      <c r="AF41" s="131" t="e">
        <f t="shared" ca="1" si="6"/>
        <v>#DIV/0!</v>
      </c>
      <c r="AG41" s="131" t="e">
        <f t="shared" ca="1" si="6"/>
        <v>#DIV/0!</v>
      </c>
      <c r="AH41" s="131" t="e">
        <f t="shared" ca="1" si="6"/>
        <v>#DIV/0!</v>
      </c>
      <c r="AI41" s="131" t="e">
        <f t="shared" ca="1" si="6"/>
        <v>#DIV/0!</v>
      </c>
      <c r="AJ41" s="131" t="e">
        <f t="shared" ca="1" si="6"/>
        <v>#DIV/0!</v>
      </c>
      <c r="AK41" s="131" t="e">
        <f t="shared" ca="1" si="6"/>
        <v>#DIV/0!</v>
      </c>
      <c r="AL41" s="131" t="e">
        <f t="shared" ca="1" si="6"/>
        <v>#DIV/0!</v>
      </c>
      <c r="AM41" s="131" t="e">
        <f t="shared" ca="1" si="6"/>
        <v>#DIV/0!</v>
      </c>
      <c r="AN41" s="131" t="e">
        <f t="shared" ca="1" si="6"/>
        <v>#DIV/0!</v>
      </c>
      <c r="AO41" s="131" t="e">
        <f t="shared" ca="1" si="6"/>
        <v>#DIV/0!</v>
      </c>
      <c r="AP41" s="131" t="e">
        <f t="shared" ca="1" si="6"/>
        <v>#DIV/0!</v>
      </c>
      <c r="AQ41" s="131" t="e">
        <f t="shared" ca="1" si="6"/>
        <v>#DIV/0!</v>
      </c>
      <c r="AR41" s="131" t="e">
        <f t="shared" ca="1" si="6"/>
        <v>#DIV/0!</v>
      </c>
      <c r="AS41" s="131" t="e">
        <f t="shared" ca="1" si="6"/>
        <v>#DIV/0!</v>
      </c>
      <c r="AT41" s="131" t="e">
        <f t="shared" ca="1" si="6"/>
        <v>#DIV/0!</v>
      </c>
      <c r="AU41" s="131" t="e">
        <f t="shared" ca="1" si="6"/>
        <v>#DIV/0!</v>
      </c>
      <c r="AV41" s="131" t="e">
        <f t="shared" ca="1" si="6"/>
        <v>#DIV/0!</v>
      </c>
      <c r="AW41" s="131" t="e">
        <f t="shared" ca="1" si="6"/>
        <v>#DIV/0!</v>
      </c>
      <c r="AX41" s="131" t="e">
        <f t="shared" ca="1" si="6"/>
        <v>#DIV/0!</v>
      </c>
      <c r="AY41" s="131" t="e">
        <f t="shared" ca="1" si="6"/>
        <v>#DIV/0!</v>
      </c>
      <c r="AZ41" s="131" t="e">
        <f t="shared" ca="1" si="6"/>
        <v>#DIV/0!</v>
      </c>
      <c r="BA41" s="131" t="e">
        <f t="shared" ca="1" si="6"/>
        <v>#DIV/0!</v>
      </c>
      <c r="BB41" s="131" t="e">
        <f t="shared" ca="1" si="6"/>
        <v>#DIV/0!</v>
      </c>
      <c r="BC41" s="131" t="e">
        <f t="shared" ca="1" si="6"/>
        <v>#DIV/0!</v>
      </c>
      <c r="BD41" s="131" t="e">
        <f t="shared" ca="1" si="6"/>
        <v>#DIV/0!</v>
      </c>
      <c r="BE41" s="131" t="e">
        <f t="shared" ca="1" si="6"/>
        <v>#DIV/0!</v>
      </c>
      <c r="BF41" s="131" t="e">
        <f t="shared" ca="1" si="6"/>
        <v>#DIV/0!</v>
      </c>
      <c r="BG41" s="131" t="e">
        <f t="shared" ca="1" si="6"/>
        <v>#DIV/0!</v>
      </c>
      <c r="BH41" s="131" t="e">
        <f t="shared" ca="1" si="6"/>
        <v>#DIV/0!</v>
      </c>
    </row>
    <row r="42" spans="1:63" ht="15.4">
      <c r="C42" s="29"/>
      <c r="D42" s="29"/>
      <c r="E42" s="4" t="s">
        <v>536</v>
      </c>
      <c r="G42" s="4" t="s">
        <v>260</v>
      </c>
      <c r="L42" s="128">
        <f ca="1">-'Finance&amp;Tax'!L297</f>
        <v>0</v>
      </c>
      <c r="M42" s="128">
        <f ca="1">-'Finance&amp;Tax'!M297</f>
        <v>0</v>
      </c>
      <c r="N42" s="128">
        <f ca="1">-'Finance&amp;Tax'!N297</f>
        <v>0</v>
      </c>
      <c r="O42" s="128">
        <f ca="1">-'Finance&amp;Tax'!O297</f>
        <v>0</v>
      </c>
      <c r="P42" s="128">
        <f ca="1">-'Finance&amp;Tax'!P297</f>
        <v>0</v>
      </c>
      <c r="Q42" s="128" t="e">
        <f ca="1">-'Finance&amp;Tax'!Q297</f>
        <v>#DIV/0!</v>
      </c>
      <c r="R42" s="128" t="e">
        <f ca="1">-'Finance&amp;Tax'!R297</f>
        <v>#DIV/0!</v>
      </c>
      <c r="S42" s="128" t="e">
        <f ca="1">-'Finance&amp;Tax'!S297</f>
        <v>#DIV/0!</v>
      </c>
      <c r="T42" s="128" t="e">
        <f ca="1">-'Finance&amp;Tax'!T297</f>
        <v>#DIV/0!</v>
      </c>
      <c r="U42" s="128" t="e">
        <f ca="1">-'Finance&amp;Tax'!U297</f>
        <v>#DIV/0!</v>
      </c>
      <c r="V42" s="128" t="e">
        <f ca="1">-'Finance&amp;Tax'!V297</f>
        <v>#DIV/0!</v>
      </c>
      <c r="W42" s="128" t="e">
        <f ca="1">-'Finance&amp;Tax'!W297</f>
        <v>#DIV/0!</v>
      </c>
      <c r="X42" s="128" t="e">
        <f ca="1">-'Finance&amp;Tax'!X297</f>
        <v>#DIV/0!</v>
      </c>
      <c r="Y42" s="128" t="e">
        <f ca="1">-'Finance&amp;Tax'!Y297</f>
        <v>#DIV/0!</v>
      </c>
      <c r="Z42" s="128" t="e">
        <f ca="1">-'Finance&amp;Tax'!Z297</f>
        <v>#DIV/0!</v>
      </c>
      <c r="AA42" s="128" t="e">
        <f ca="1">-'Finance&amp;Tax'!AA297</f>
        <v>#DIV/0!</v>
      </c>
      <c r="AB42" s="128" t="e">
        <f ca="1">-'Finance&amp;Tax'!AB297</f>
        <v>#DIV/0!</v>
      </c>
      <c r="AC42" s="128" t="e">
        <f ca="1">-'Finance&amp;Tax'!AC297</f>
        <v>#DIV/0!</v>
      </c>
      <c r="AD42" s="128" t="e">
        <f ca="1">-'Finance&amp;Tax'!AD297</f>
        <v>#DIV/0!</v>
      </c>
      <c r="AE42" s="128" t="e">
        <f ca="1">-'Finance&amp;Tax'!AE297</f>
        <v>#DIV/0!</v>
      </c>
      <c r="AF42" s="128" t="e">
        <f ca="1">-'Finance&amp;Tax'!AF297</f>
        <v>#DIV/0!</v>
      </c>
      <c r="AG42" s="128" t="e">
        <f ca="1">-'Finance&amp;Tax'!AG297</f>
        <v>#DIV/0!</v>
      </c>
      <c r="AH42" s="128" t="e">
        <f ca="1">-'Finance&amp;Tax'!AH297</f>
        <v>#DIV/0!</v>
      </c>
      <c r="AI42" s="128" t="e">
        <f ca="1">-'Finance&amp;Tax'!AI297</f>
        <v>#DIV/0!</v>
      </c>
      <c r="AJ42" s="128" t="e">
        <f ca="1">-'Finance&amp;Tax'!AJ297</f>
        <v>#DIV/0!</v>
      </c>
      <c r="AK42" s="128" t="e">
        <f ca="1">-'Finance&amp;Tax'!AK297</f>
        <v>#DIV/0!</v>
      </c>
      <c r="AL42" s="128" t="e">
        <f ca="1">-'Finance&amp;Tax'!AL297</f>
        <v>#DIV/0!</v>
      </c>
      <c r="AM42" s="128" t="e">
        <f ca="1">-'Finance&amp;Tax'!AM297</f>
        <v>#DIV/0!</v>
      </c>
      <c r="AN42" s="128" t="e">
        <f ca="1">-'Finance&amp;Tax'!AN297</f>
        <v>#DIV/0!</v>
      </c>
      <c r="AO42" s="128" t="e">
        <f ca="1">-'Finance&amp;Tax'!AO297</f>
        <v>#DIV/0!</v>
      </c>
      <c r="AP42" s="128" t="e">
        <f ca="1">-'Finance&amp;Tax'!AP297</f>
        <v>#DIV/0!</v>
      </c>
      <c r="AQ42" s="128" t="e">
        <f ca="1">-'Finance&amp;Tax'!AQ297</f>
        <v>#DIV/0!</v>
      </c>
      <c r="AR42" s="128" t="e">
        <f ca="1">-'Finance&amp;Tax'!AR297</f>
        <v>#DIV/0!</v>
      </c>
      <c r="AS42" s="128" t="e">
        <f ca="1">-'Finance&amp;Tax'!AS297</f>
        <v>#DIV/0!</v>
      </c>
      <c r="AT42" s="128" t="e">
        <f ca="1">-'Finance&amp;Tax'!AT297</f>
        <v>#DIV/0!</v>
      </c>
      <c r="AU42" s="128" t="e">
        <f ca="1">-'Finance&amp;Tax'!AU297</f>
        <v>#DIV/0!</v>
      </c>
      <c r="AV42" s="128" t="e">
        <f ca="1">-'Finance&amp;Tax'!AV297</f>
        <v>#DIV/0!</v>
      </c>
      <c r="AW42" s="128" t="e">
        <f ca="1">-'Finance&amp;Tax'!AW297</f>
        <v>#DIV/0!</v>
      </c>
      <c r="AX42" s="128" t="e">
        <f ca="1">-'Finance&amp;Tax'!AX297</f>
        <v>#DIV/0!</v>
      </c>
      <c r="AY42" s="128" t="e">
        <f ca="1">-'Finance&amp;Tax'!AY297</f>
        <v>#DIV/0!</v>
      </c>
      <c r="AZ42" s="128" t="e">
        <f ca="1">-'Finance&amp;Tax'!AZ297</f>
        <v>#DIV/0!</v>
      </c>
      <c r="BA42" s="128" t="e">
        <f ca="1">-'Finance&amp;Tax'!BA297</f>
        <v>#DIV/0!</v>
      </c>
      <c r="BB42" s="128" t="e">
        <f ca="1">-'Finance&amp;Tax'!BB297</f>
        <v>#DIV/0!</v>
      </c>
      <c r="BC42" s="128" t="e">
        <f ca="1">-'Finance&amp;Tax'!BC297</f>
        <v>#DIV/0!</v>
      </c>
      <c r="BD42" s="128" t="e">
        <f ca="1">-'Finance&amp;Tax'!BD297</f>
        <v>#DIV/0!</v>
      </c>
      <c r="BE42" s="128" t="e">
        <f ca="1">-'Finance&amp;Tax'!BE297</f>
        <v>#DIV/0!</v>
      </c>
      <c r="BF42" s="128" t="e">
        <f ca="1">-'Finance&amp;Tax'!BF297</f>
        <v>#DIV/0!</v>
      </c>
      <c r="BG42" s="128" t="e">
        <f ca="1">-'Finance&amp;Tax'!BG297</f>
        <v>#DIV/0!</v>
      </c>
      <c r="BH42" s="128" t="e">
        <f ca="1">-'Finance&amp;Tax'!BH297</f>
        <v>#DIV/0!</v>
      </c>
    </row>
    <row r="43" spans="1:63" s="119" customFormat="1" ht="15.4">
      <c r="C43" s="130"/>
      <c r="D43" s="130"/>
      <c r="E43" s="119" t="s">
        <v>755</v>
      </c>
      <c r="G43" s="119" t="s">
        <v>260</v>
      </c>
      <c r="H43" s="123"/>
      <c r="I43" s="123"/>
      <c r="J43" s="123"/>
      <c r="L43" s="131">
        <f t="shared" ref="L43:AQ43" ca="1" si="7">SUM(L41:L42)</f>
        <v>0</v>
      </c>
      <c r="M43" s="131">
        <f t="shared" ca="1" si="7"/>
        <v>0</v>
      </c>
      <c r="N43" s="131">
        <f t="shared" ca="1" si="7"/>
        <v>0</v>
      </c>
      <c r="O43" s="131">
        <f t="shared" ca="1" si="7"/>
        <v>0</v>
      </c>
      <c r="P43" s="131">
        <f t="shared" ca="1" si="7"/>
        <v>0</v>
      </c>
      <c r="Q43" s="131" t="e">
        <f t="shared" ca="1" si="7"/>
        <v>#DIV/0!</v>
      </c>
      <c r="R43" s="131" t="e">
        <f t="shared" ca="1" si="7"/>
        <v>#DIV/0!</v>
      </c>
      <c r="S43" s="131" t="e">
        <f t="shared" ca="1" si="7"/>
        <v>#DIV/0!</v>
      </c>
      <c r="T43" s="131" t="e">
        <f t="shared" ca="1" si="7"/>
        <v>#DIV/0!</v>
      </c>
      <c r="U43" s="131" t="e">
        <f t="shared" ca="1" si="7"/>
        <v>#DIV/0!</v>
      </c>
      <c r="V43" s="131" t="e">
        <f t="shared" ca="1" si="7"/>
        <v>#DIV/0!</v>
      </c>
      <c r="W43" s="131" t="e">
        <f t="shared" ca="1" si="7"/>
        <v>#DIV/0!</v>
      </c>
      <c r="X43" s="131" t="e">
        <f t="shared" ca="1" si="7"/>
        <v>#DIV/0!</v>
      </c>
      <c r="Y43" s="131" t="e">
        <f t="shared" ca="1" si="7"/>
        <v>#DIV/0!</v>
      </c>
      <c r="Z43" s="131" t="e">
        <f t="shared" ca="1" si="7"/>
        <v>#DIV/0!</v>
      </c>
      <c r="AA43" s="131" t="e">
        <f t="shared" ca="1" si="7"/>
        <v>#DIV/0!</v>
      </c>
      <c r="AB43" s="131" t="e">
        <f t="shared" ca="1" si="7"/>
        <v>#DIV/0!</v>
      </c>
      <c r="AC43" s="131" t="e">
        <f t="shared" ca="1" si="7"/>
        <v>#DIV/0!</v>
      </c>
      <c r="AD43" s="131" t="e">
        <f t="shared" ca="1" si="7"/>
        <v>#DIV/0!</v>
      </c>
      <c r="AE43" s="131" t="e">
        <f t="shared" ca="1" si="7"/>
        <v>#DIV/0!</v>
      </c>
      <c r="AF43" s="131" t="e">
        <f t="shared" ca="1" si="7"/>
        <v>#DIV/0!</v>
      </c>
      <c r="AG43" s="131" t="e">
        <f t="shared" ca="1" si="7"/>
        <v>#DIV/0!</v>
      </c>
      <c r="AH43" s="131" t="e">
        <f t="shared" ca="1" si="7"/>
        <v>#DIV/0!</v>
      </c>
      <c r="AI43" s="131" t="e">
        <f t="shared" ca="1" si="7"/>
        <v>#DIV/0!</v>
      </c>
      <c r="AJ43" s="131" t="e">
        <f t="shared" ca="1" si="7"/>
        <v>#DIV/0!</v>
      </c>
      <c r="AK43" s="131" t="e">
        <f t="shared" ca="1" si="7"/>
        <v>#DIV/0!</v>
      </c>
      <c r="AL43" s="131" t="e">
        <f t="shared" ca="1" si="7"/>
        <v>#DIV/0!</v>
      </c>
      <c r="AM43" s="131" t="e">
        <f t="shared" ca="1" si="7"/>
        <v>#DIV/0!</v>
      </c>
      <c r="AN43" s="131" t="e">
        <f t="shared" ca="1" si="7"/>
        <v>#DIV/0!</v>
      </c>
      <c r="AO43" s="131" t="e">
        <f t="shared" ca="1" si="7"/>
        <v>#DIV/0!</v>
      </c>
      <c r="AP43" s="131" t="e">
        <f t="shared" ca="1" si="7"/>
        <v>#DIV/0!</v>
      </c>
      <c r="AQ43" s="131" t="e">
        <f t="shared" ca="1" si="7"/>
        <v>#DIV/0!</v>
      </c>
      <c r="AR43" s="131" t="e">
        <f t="shared" ref="AR43:BH43" ca="1" si="8">SUM(AR41:AR42)</f>
        <v>#DIV/0!</v>
      </c>
      <c r="AS43" s="131" t="e">
        <f t="shared" ca="1" si="8"/>
        <v>#DIV/0!</v>
      </c>
      <c r="AT43" s="131" t="e">
        <f t="shared" ca="1" si="8"/>
        <v>#DIV/0!</v>
      </c>
      <c r="AU43" s="131" t="e">
        <f t="shared" ca="1" si="8"/>
        <v>#DIV/0!</v>
      </c>
      <c r="AV43" s="131" t="e">
        <f t="shared" ca="1" si="8"/>
        <v>#DIV/0!</v>
      </c>
      <c r="AW43" s="131" t="e">
        <f t="shared" ca="1" si="8"/>
        <v>#DIV/0!</v>
      </c>
      <c r="AX43" s="131" t="e">
        <f t="shared" ca="1" si="8"/>
        <v>#DIV/0!</v>
      </c>
      <c r="AY43" s="131" t="e">
        <f t="shared" ca="1" si="8"/>
        <v>#DIV/0!</v>
      </c>
      <c r="AZ43" s="131" t="e">
        <f t="shared" ca="1" si="8"/>
        <v>#DIV/0!</v>
      </c>
      <c r="BA43" s="131" t="e">
        <f t="shared" ca="1" si="8"/>
        <v>#DIV/0!</v>
      </c>
      <c r="BB43" s="131" t="e">
        <f t="shared" ca="1" si="8"/>
        <v>#DIV/0!</v>
      </c>
      <c r="BC43" s="131" t="e">
        <f t="shared" ca="1" si="8"/>
        <v>#DIV/0!</v>
      </c>
      <c r="BD43" s="131" t="e">
        <f t="shared" ca="1" si="8"/>
        <v>#DIV/0!</v>
      </c>
      <c r="BE43" s="131" t="e">
        <f t="shared" ca="1" si="8"/>
        <v>#DIV/0!</v>
      </c>
      <c r="BF43" s="131" t="e">
        <f t="shared" ca="1" si="8"/>
        <v>#DIV/0!</v>
      </c>
      <c r="BG43" s="131" t="e">
        <f t="shared" ca="1" si="8"/>
        <v>#DIV/0!</v>
      </c>
      <c r="BH43" s="131" t="e">
        <f t="shared" ca="1" si="8"/>
        <v>#DIV/0!</v>
      </c>
    </row>
    <row r="44" spans="1:63" ht="15.4">
      <c r="C44" s="29"/>
      <c r="D44" s="29"/>
      <c r="E44" s="4" t="s">
        <v>756</v>
      </c>
      <c r="G44" s="4" t="s">
        <v>260</v>
      </c>
      <c r="L44" s="128">
        <f>'Finance&amp;Tax'!L38</f>
        <v>0</v>
      </c>
      <c r="M44" s="128">
        <f>'Finance&amp;Tax'!M38</f>
        <v>0</v>
      </c>
      <c r="N44" s="128">
        <f>'Finance&amp;Tax'!N38</f>
        <v>0</v>
      </c>
      <c r="O44" s="128">
        <f>'Finance&amp;Tax'!O38</f>
        <v>0</v>
      </c>
      <c r="P44" s="128">
        <f>'Finance&amp;Tax'!P38</f>
        <v>0</v>
      </c>
      <c r="Q44" s="128">
        <f>'Finance&amp;Tax'!Q38</f>
        <v>0</v>
      </c>
      <c r="R44" s="128">
        <f>'Finance&amp;Tax'!R38</f>
        <v>0</v>
      </c>
      <c r="S44" s="128">
        <f>'Finance&amp;Tax'!S38</f>
        <v>0</v>
      </c>
      <c r="T44" s="128">
        <f>'Finance&amp;Tax'!T38</f>
        <v>0</v>
      </c>
      <c r="U44" s="128">
        <f>'Finance&amp;Tax'!U38</f>
        <v>0</v>
      </c>
      <c r="V44" s="128">
        <f>'Finance&amp;Tax'!V38</f>
        <v>0</v>
      </c>
      <c r="W44" s="128">
        <f>'Finance&amp;Tax'!W38</f>
        <v>0</v>
      </c>
      <c r="X44" s="128">
        <f>'Finance&amp;Tax'!X38</f>
        <v>0</v>
      </c>
      <c r="Y44" s="128">
        <f>'Finance&amp;Tax'!Y38</f>
        <v>0</v>
      </c>
      <c r="Z44" s="128">
        <f>'Finance&amp;Tax'!Z38</f>
        <v>0</v>
      </c>
      <c r="AA44" s="128">
        <f>'Finance&amp;Tax'!AA38</f>
        <v>0</v>
      </c>
      <c r="AB44" s="128">
        <f>'Finance&amp;Tax'!AB38</f>
        <v>0</v>
      </c>
      <c r="AC44" s="128">
        <f>'Finance&amp;Tax'!AC38</f>
        <v>0</v>
      </c>
      <c r="AD44" s="128">
        <f>'Finance&amp;Tax'!AD38</f>
        <v>0</v>
      </c>
      <c r="AE44" s="128">
        <f>'Finance&amp;Tax'!AE38</f>
        <v>0</v>
      </c>
      <c r="AF44" s="128">
        <f>'Finance&amp;Tax'!AF38</f>
        <v>0</v>
      </c>
      <c r="AG44" s="128">
        <f>'Finance&amp;Tax'!AG38</f>
        <v>0</v>
      </c>
      <c r="AH44" s="128">
        <f>'Finance&amp;Tax'!AH38</f>
        <v>0</v>
      </c>
      <c r="AI44" s="128">
        <f>'Finance&amp;Tax'!AI38</f>
        <v>0</v>
      </c>
      <c r="AJ44" s="128">
        <f>'Finance&amp;Tax'!AJ38</f>
        <v>0</v>
      </c>
      <c r="AK44" s="128">
        <f>'Finance&amp;Tax'!AK38</f>
        <v>0</v>
      </c>
      <c r="AL44" s="128">
        <f>'Finance&amp;Tax'!AL38</f>
        <v>0</v>
      </c>
      <c r="AM44" s="128">
        <f>'Finance&amp;Tax'!AM38</f>
        <v>0</v>
      </c>
      <c r="AN44" s="128">
        <f>'Finance&amp;Tax'!AN38</f>
        <v>0</v>
      </c>
      <c r="AO44" s="128">
        <f>'Finance&amp;Tax'!AO38</f>
        <v>0</v>
      </c>
      <c r="AP44" s="128">
        <f>'Finance&amp;Tax'!AP38</f>
        <v>0</v>
      </c>
      <c r="AQ44" s="128">
        <f>'Finance&amp;Tax'!AQ38</f>
        <v>0</v>
      </c>
      <c r="AR44" s="128">
        <f>'Finance&amp;Tax'!AR38</f>
        <v>0</v>
      </c>
      <c r="AS44" s="128">
        <f>'Finance&amp;Tax'!AS38</f>
        <v>0</v>
      </c>
      <c r="AT44" s="128">
        <f>'Finance&amp;Tax'!AT38</f>
        <v>0</v>
      </c>
      <c r="AU44" s="128">
        <f>'Finance&amp;Tax'!AU38</f>
        <v>0</v>
      </c>
      <c r="AV44" s="128">
        <f>'Finance&amp;Tax'!AV38</f>
        <v>0</v>
      </c>
      <c r="AW44" s="128">
        <f>'Finance&amp;Tax'!AW38</f>
        <v>0</v>
      </c>
      <c r="AX44" s="128">
        <f>'Finance&amp;Tax'!AX38</f>
        <v>0</v>
      </c>
      <c r="AY44" s="128">
        <f>'Finance&amp;Tax'!AY38</f>
        <v>0</v>
      </c>
      <c r="AZ44" s="128">
        <f>'Finance&amp;Tax'!AZ38</f>
        <v>0</v>
      </c>
      <c r="BA44" s="128">
        <f>'Finance&amp;Tax'!BA38</f>
        <v>0</v>
      </c>
      <c r="BB44" s="128">
        <f>'Finance&amp;Tax'!BB38</f>
        <v>0</v>
      </c>
      <c r="BC44" s="128">
        <f>'Finance&amp;Tax'!BC38</f>
        <v>0</v>
      </c>
      <c r="BD44" s="128">
        <f>'Finance&amp;Tax'!BD38</f>
        <v>0</v>
      </c>
      <c r="BE44" s="128">
        <f>'Finance&amp;Tax'!BE38</f>
        <v>0</v>
      </c>
      <c r="BF44" s="128">
        <f>'Finance&amp;Tax'!BF38</f>
        <v>0</v>
      </c>
      <c r="BG44" s="128">
        <f>'Finance&amp;Tax'!BG38</f>
        <v>0</v>
      </c>
      <c r="BH44" s="128">
        <f>'Finance&amp;Tax'!BH38</f>
        <v>0</v>
      </c>
    </row>
    <row r="45" spans="1:63" s="119" customFormat="1" ht="15.4">
      <c r="C45" s="130"/>
      <c r="D45" s="130"/>
      <c r="E45" s="119" t="s">
        <v>757</v>
      </c>
      <c r="G45" s="119" t="s">
        <v>260</v>
      </c>
      <c r="H45" s="123"/>
      <c r="I45" s="123"/>
      <c r="J45" s="123"/>
      <c r="L45" s="131">
        <f ca="1">SUM(L43:L44)</f>
        <v>0</v>
      </c>
      <c r="M45" s="131">
        <f t="shared" ref="M45:BH45" ca="1" si="9">SUM(M43:M44)</f>
        <v>0</v>
      </c>
      <c r="N45" s="131">
        <f t="shared" ca="1" si="9"/>
        <v>0</v>
      </c>
      <c r="O45" s="131">
        <f t="shared" ca="1" si="9"/>
        <v>0</v>
      </c>
      <c r="P45" s="131">
        <f t="shared" ca="1" si="9"/>
        <v>0</v>
      </c>
      <c r="Q45" s="131" t="e">
        <f t="shared" ca="1" si="9"/>
        <v>#DIV/0!</v>
      </c>
      <c r="R45" s="131" t="e">
        <f t="shared" ca="1" si="9"/>
        <v>#DIV/0!</v>
      </c>
      <c r="S45" s="131" t="e">
        <f t="shared" ca="1" si="9"/>
        <v>#DIV/0!</v>
      </c>
      <c r="T45" s="131" t="e">
        <f t="shared" ca="1" si="9"/>
        <v>#DIV/0!</v>
      </c>
      <c r="U45" s="131" t="e">
        <f t="shared" ca="1" si="9"/>
        <v>#DIV/0!</v>
      </c>
      <c r="V45" s="131" t="e">
        <f t="shared" ca="1" si="9"/>
        <v>#DIV/0!</v>
      </c>
      <c r="W45" s="131" t="e">
        <f t="shared" ca="1" si="9"/>
        <v>#DIV/0!</v>
      </c>
      <c r="X45" s="131" t="e">
        <f t="shared" ca="1" si="9"/>
        <v>#DIV/0!</v>
      </c>
      <c r="Y45" s="131" t="e">
        <f t="shared" ca="1" si="9"/>
        <v>#DIV/0!</v>
      </c>
      <c r="Z45" s="131" t="e">
        <f t="shared" ca="1" si="9"/>
        <v>#DIV/0!</v>
      </c>
      <c r="AA45" s="131" t="e">
        <f t="shared" ca="1" si="9"/>
        <v>#DIV/0!</v>
      </c>
      <c r="AB45" s="131" t="e">
        <f t="shared" ca="1" si="9"/>
        <v>#DIV/0!</v>
      </c>
      <c r="AC45" s="131" t="e">
        <f t="shared" ca="1" si="9"/>
        <v>#DIV/0!</v>
      </c>
      <c r="AD45" s="131" t="e">
        <f t="shared" ca="1" si="9"/>
        <v>#DIV/0!</v>
      </c>
      <c r="AE45" s="131" t="e">
        <f t="shared" ca="1" si="9"/>
        <v>#DIV/0!</v>
      </c>
      <c r="AF45" s="131" t="e">
        <f t="shared" ca="1" si="9"/>
        <v>#DIV/0!</v>
      </c>
      <c r="AG45" s="131" t="e">
        <f t="shared" ca="1" si="9"/>
        <v>#DIV/0!</v>
      </c>
      <c r="AH45" s="131" t="e">
        <f t="shared" ca="1" si="9"/>
        <v>#DIV/0!</v>
      </c>
      <c r="AI45" s="131" t="e">
        <f t="shared" ca="1" si="9"/>
        <v>#DIV/0!</v>
      </c>
      <c r="AJ45" s="131" t="e">
        <f t="shared" ca="1" si="9"/>
        <v>#DIV/0!</v>
      </c>
      <c r="AK45" s="131" t="e">
        <f t="shared" ca="1" si="9"/>
        <v>#DIV/0!</v>
      </c>
      <c r="AL45" s="131" t="e">
        <f t="shared" ca="1" si="9"/>
        <v>#DIV/0!</v>
      </c>
      <c r="AM45" s="131" t="e">
        <f t="shared" ca="1" si="9"/>
        <v>#DIV/0!</v>
      </c>
      <c r="AN45" s="131" t="e">
        <f t="shared" ca="1" si="9"/>
        <v>#DIV/0!</v>
      </c>
      <c r="AO45" s="131" t="e">
        <f t="shared" ca="1" si="9"/>
        <v>#DIV/0!</v>
      </c>
      <c r="AP45" s="131" t="e">
        <f t="shared" ca="1" si="9"/>
        <v>#DIV/0!</v>
      </c>
      <c r="AQ45" s="131" t="e">
        <f t="shared" ca="1" si="9"/>
        <v>#DIV/0!</v>
      </c>
      <c r="AR45" s="131" t="e">
        <f t="shared" ca="1" si="9"/>
        <v>#DIV/0!</v>
      </c>
      <c r="AS45" s="131" t="e">
        <f t="shared" ca="1" si="9"/>
        <v>#DIV/0!</v>
      </c>
      <c r="AT45" s="131" t="e">
        <f t="shared" ca="1" si="9"/>
        <v>#DIV/0!</v>
      </c>
      <c r="AU45" s="131" t="e">
        <f t="shared" ca="1" si="9"/>
        <v>#DIV/0!</v>
      </c>
      <c r="AV45" s="131" t="e">
        <f t="shared" ca="1" si="9"/>
        <v>#DIV/0!</v>
      </c>
      <c r="AW45" s="131" t="e">
        <f t="shared" ca="1" si="9"/>
        <v>#DIV/0!</v>
      </c>
      <c r="AX45" s="131" t="e">
        <f t="shared" ca="1" si="9"/>
        <v>#DIV/0!</v>
      </c>
      <c r="AY45" s="131" t="e">
        <f t="shared" ca="1" si="9"/>
        <v>#DIV/0!</v>
      </c>
      <c r="AZ45" s="131" t="e">
        <f t="shared" ca="1" si="9"/>
        <v>#DIV/0!</v>
      </c>
      <c r="BA45" s="131" t="e">
        <f t="shared" ca="1" si="9"/>
        <v>#DIV/0!</v>
      </c>
      <c r="BB45" s="131" t="e">
        <f t="shared" ca="1" si="9"/>
        <v>#DIV/0!</v>
      </c>
      <c r="BC45" s="131" t="e">
        <f t="shared" ca="1" si="9"/>
        <v>#DIV/0!</v>
      </c>
      <c r="BD45" s="131" t="e">
        <f t="shared" ca="1" si="9"/>
        <v>#DIV/0!</v>
      </c>
      <c r="BE45" s="131" t="e">
        <f t="shared" ca="1" si="9"/>
        <v>#DIV/0!</v>
      </c>
      <c r="BF45" s="131" t="e">
        <f t="shared" ca="1" si="9"/>
        <v>#DIV/0!</v>
      </c>
      <c r="BG45" s="131" t="e">
        <f t="shared" ca="1" si="9"/>
        <v>#DIV/0!</v>
      </c>
      <c r="BH45" s="131" t="e">
        <f t="shared" ca="1" si="9"/>
        <v>#DIV/0!</v>
      </c>
    </row>
    <row r="46" spans="1:63" ht="15.4">
      <c r="C46" s="29"/>
      <c r="D46" s="29"/>
      <c r="E46" s="89"/>
      <c r="G46" s="89"/>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7"/>
      <c r="BE46" s="87"/>
      <c r="BF46" s="87"/>
      <c r="BG46" s="87"/>
      <c r="BH46" s="87"/>
    </row>
    <row r="47" spans="1:63" ht="15.4">
      <c r="B47" s="7">
        <f>MAX($B$5:B46)+1</f>
        <v>4</v>
      </c>
      <c r="C47" s="7" t="s">
        <v>758</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8"/>
      <c r="BJ47" s="8"/>
      <c r="BK47" s="8"/>
    </row>
    <row r="48" spans="1:63" ht="15.4">
      <c r="C48" s="29"/>
      <c r="D48" s="29"/>
      <c r="E48" s="89"/>
      <c r="G48" s="89"/>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row>
    <row r="49" spans="2:103" ht="15.4">
      <c r="B49" s="24"/>
      <c r="C49" s="73">
        <f>MAX($B$5:C48)+0.1</f>
        <v>4.0999999999999996</v>
      </c>
      <c r="D49" s="37" t="s">
        <v>759</v>
      </c>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90"/>
      <c r="CX49" s="90"/>
      <c r="CY49" s="90"/>
    </row>
    <row r="50" spans="2:103" ht="15.4">
      <c r="C50" s="29"/>
      <c r="D50" s="29"/>
      <c r="E50" s="89"/>
      <c r="G50" s="89"/>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7"/>
      <c r="BE50" s="87"/>
      <c r="BF50" s="87"/>
      <c r="BG50" s="87"/>
      <c r="BH50" s="87"/>
    </row>
    <row r="51" spans="2:103" ht="15.4">
      <c r="C51" s="29"/>
      <c r="D51" s="29"/>
      <c r="E51" s="4" t="s">
        <v>760</v>
      </c>
      <c r="G51" s="4" t="s">
        <v>260</v>
      </c>
      <c r="L51" s="112">
        <f t="shared" ref="L51:AQ51" si="10">L36</f>
        <v>0</v>
      </c>
      <c r="M51" s="112">
        <f t="shared" si="10"/>
        <v>0</v>
      </c>
      <c r="N51" s="112">
        <f t="shared" si="10"/>
        <v>0</v>
      </c>
      <c r="O51" s="112">
        <f t="shared" si="10"/>
        <v>0</v>
      </c>
      <c r="P51" s="112">
        <f t="shared" si="10"/>
        <v>0</v>
      </c>
      <c r="Q51" s="112">
        <f t="shared" si="10"/>
        <v>0</v>
      </c>
      <c r="R51" s="112">
        <f t="shared" si="10"/>
        <v>0</v>
      </c>
      <c r="S51" s="112">
        <f t="shared" si="10"/>
        <v>0</v>
      </c>
      <c r="T51" s="112">
        <f t="shared" si="10"/>
        <v>0</v>
      </c>
      <c r="U51" s="112">
        <f t="shared" si="10"/>
        <v>0</v>
      </c>
      <c r="V51" s="112">
        <f t="shared" si="10"/>
        <v>0</v>
      </c>
      <c r="W51" s="112">
        <f t="shared" si="10"/>
        <v>0</v>
      </c>
      <c r="X51" s="112">
        <f t="shared" si="10"/>
        <v>0</v>
      </c>
      <c r="Y51" s="112">
        <f t="shared" si="10"/>
        <v>0</v>
      </c>
      <c r="Z51" s="112">
        <f t="shared" si="10"/>
        <v>0</v>
      </c>
      <c r="AA51" s="112">
        <f t="shared" si="10"/>
        <v>0</v>
      </c>
      <c r="AB51" s="112">
        <f t="shared" si="10"/>
        <v>0</v>
      </c>
      <c r="AC51" s="112">
        <f t="shared" si="10"/>
        <v>0</v>
      </c>
      <c r="AD51" s="112">
        <f t="shared" si="10"/>
        <v>0</v>
      </c>
      <c r="AE51" s="112">
        <f t="shared" si="10"/>
        <v>0</v>
      </c>
      <c r="AF51" s="112">
        <f t="shared" si="10"/>
        <v>0</v>
      </c>
      <c r="AG51" s="112">
        <f t="shared" si="10"/>
        <v>0</v>
      </c>
      <c r="AH51" s="112">
        <f t="shared" si="10"/>
        <v>0</v>
      </c>
      <c r="AI51" s="112">
        <f t="shared" si="10"/>
        <v>0</v>
      </c>
      <c r="AJ51" s="112">
        <f t="shared" si="10"/>
        <v>0</v>
      </c>
      <c r="AK51" s="112">
        <f t="shared" si="10"/>
        <v>0</v>
      </c>
      <c r="AL51" s="112">
        <f t="shared" si="10"/>
        <v>0</v>
      </c>
      <c r="AM51" s="112">
        <f t="shared" si="10"/>
        <v>0</v>
      </c>
      <c r="AN51" s="112">
        <f t="shared" si="10"/>
        <v>0</v>
      </c>
      <c r="AO51" s="112">
        <f t="shared" si="10"/>
        <v>0</v>
      </c>
      <c r="AP51" s="112">
        <f t="shared" si="10"/>
        <v>0</v>
      </c>
      <c r="AQ51" s="112">
        <f t="shared" si="10"/>
        <v>0</v>
      </c>
      <c r="AR51" s="112">
        <f t="shared" ref="AR51:BH51" si="11">AR36</f>
        <v>0</v>
      </c>
      <c r="AS51" s="112">
        <f t="shared" si="11"/>
        <v>0</v>
      </c>
      <c r="AT51" s="112">
        <f t="shared" si="11"/>
        <v>0</v>
      </c>
      <c r="AU51" s="112">
        <f t="shared" si="11"/>
        <v>0</v>
      </c>
      <c r="AV51" s="112">
        <f t="shared" si="11"/>
        <v>0</v>
      </c>
      <c r="AW51" s="112">
        <f t="shared" si="11"/>
        <v>0</v>
      </c>
      <c r="AX51" s="112">
        <f t="shared" si="11"/>
        <v>0</v>
      </c>
      <c r="AY51" s="112">
        <f t="shared" si="11"/>
        <v>0</v>
      </c>
      <c r="AZ51" s="112">
        <f t="shared" si="11"/>
        <v>0</v>
      </c>
      <c r="BA51" s="112">
        <f t="shared" si="11"/>
        <v>0</v>
      </c>
      <c r="BB51" s="112">
        <f t="shared" si="11"/>
        <v>0</v>
      </c>
      <c r="BC51" s="112">
        <f t="shared" si="11"/>
        <v>0</v>
      </c>
      <c r="BD51" s="112">
        <f t="shared" si="11"/>
        <v>0</v>
      </c>
      <c r="BE51" s="112">
        <f t="shared" si="11"/>
        <v>0</v>
      </c>
      <c r="BF51" s="112">
        <f t="shared" si="11"/>
        <v>0</v>
      </c>
      <c r="BG51" s="112">
        <f t="shared" si="11"/>
        <v>0</v>
      </c>
      <c r="BH51" s="112">
        <f t="shared" si="11"/>
        <v>0</v>
      </c>
    </row>
    <row r="52" spans="2:103" s="88" customFormat="1" ht="15.4">
      <c r="C52" s="97"/>
      <c r="D52" s="97"/>
      <c r="E52" s="88" t="s">
        <v>536</v>
      </c>
      <c r="G52" s="88" t="s">
        <v>260</v>
      </c>
      <c r="H52" s="16"/>
      <c r="I52" s="16"/>
      <c r="J52" s="16"/>
      <c r="L52" s="129">
        <f ca="1">L42</f>
        <v>0</v>
      </c>
      <c r="M52" s="129">
        <f t="shared" ref="M52:BH52" ca="1" si="12">M42</f>
        <v>0</v>
      </c>
      <c r="N52" s="129">
        <f t="shared" ca="1" si="12"/>
        <v>0</v>
      </c>
      <c r="O52" s="129">
        <f t="shared" ca="1" si="12"/>
        <v>0</v>
      </c>
      <c r="P52" s="129">
        <f t="shared" ca="1" si="12"/>
        <v>0</v>
      </c>
      <c r="Q52" s="129" t="e">
        <f t="shared" ca="1" si="12"/>
        <v>#DIV/0!</v>
      </c>
      <c r="R52" s="129" t="e">
        <f t="shared" ca="1" si="12"/>
        <v>#DIV/0!</v>
      </c>
      <c r="S52" s="129" t="e">
        <f t="shared" ca="1" si="12"/>
        <v>#DIV/0!</v>
      </c>
      <c r="T52" s="129" t="e">
        <f t="shared" ca="1" si="12"/>
        <v>#DIV/0!</v>
      </c>
      <c r="U52" s="129" t="e">
        <f t="shared" ca="1" si="12"/>
        <v>#DIV/0!</v>
      </c>
      <c r="V52" s="129" t="e">
        <f t="shared" ca="1" si="12"/>
        <v>#DIV/0!</v>
      </c>
      <c r="W52" s="129" t="e">
        <f t="shared" ca="1" si="12"/>
        <v>#DIV/0!</v>
      </c>
      <c r="X52" s="129" t="e">
        <f t="shared" ca="1" si="12"/>
        <v>#DIV/0!</v>
      </c>
      <c r="Y52" s="129" t="e">
        <f t="shared" ca="1" si="12"/>
        <v>#DIV/0!</v>
      </c>
      <c r="Z52" s="129" t="e">
        <f t="shared" ca="1" si="12"/>
        <v>#DIV/0!</v>
      </c>
      <c r="AA52" s="129" t="e">
        <f t="shared" ca="1" si="12"/>
        <v>#DIV/0!</v>
      </c>
      <c r="AB52" s="129" t="e">
        <f t="shared" ca="1" si="12"/>
        <v>#DIV/0!</v>
      </c>
      <c r="AC52" s="129" t="e">
        <f t="shared" ca="1" si="12"/>
        <v>#DIV/0!</v>
      </c>
      <c r="AD52" s="129" t="e">
        <f t="shared" ca="1" si="12"/>
        <v>#DIV/0!</v>
      </c>
      <c r="AE52" s="129" t="e">
        <f t="shared" ca="1" si="12"/>
        <v>#DIV/0!</v>
      </c>
      <c r="AF52" s="129" t="e">
        <f t="shared" ca="1" si="12"/>
        <v>#DIV/0!</v>
      </c>
      <c r="AG52" s="129" t="e">
        <f t="shared" ca="1" si="12"/>
        <v>#DIV/0!</v>
      </c>
      <c r="AH52" s="129" t="e">
        <f t="shared" ca="1" si="12"/>
        <v>#DIV/0!</v>
      </c>
      <c r="AI52" s="129" t="e">
        <f t="shared" ca="1" si="12"/>
        <v>#DIV/0!</v>
      </c>
      <c r="AJ52" s="129" t="e">
        <f t="shared" ca="1" si="12"/>
        <v>#DIV/0!</v>
      </c>
      <c r="AK52" s="129" t="e">
        <f t="shared" ca="1" si="12"/>
        <v>#DIV/0!</v>
      </c>
      <c r="AL52" s="129" t="e">
        <f t="shared" ca="1" si="12"/>
        <v>#DIV/0!</v>
      </c>
      <c r="AM52" s="129" t="e">
        <f t="shared" ca="1" si="12"/>
        <v>#DIV/0!</v>
      </c>
      <c r="AN52" s="129" t="e">
        <f t="shared" ca="1" si="12"/>
        <v>#DIV/0!</v>
      </c>
      <c r="AO52" s="129" t="e">
        <f t="shared" ca="1" si="12"/>
        <v>#DIV/0!</v>
      </c>
      <c r="AP52" s="129" t="e">
        <f t="shared" ca="1" si="12"/>
        <v>#DIV/0!</v>
      </c>
      <c r="AQ52" s="129" t="e">
        <f t="shared" ca="1" si="12"/>
        <v>#DIV/0!</v>
      </c>
      <c r="AR52" s="129" t="e">
        <f t="shared" ca="1" si="12"/>
        <v>#DIV/0!</v>
      </c>
      <c r="AS52" s="129" t="e">
        <f t="shared" ca="1" si="12"/>
        <v>#DIV/0!</v>
      </c>
      <c r="AT52" s="129" t="e">
        <f t="shared" ca="1" si="12"/>
        <v>#DIV/0!</v>
      </c>
      <c r="AU52" s="129" t="e">
        <f t="shared" ca="1" si="12"/>
        <v>#DIV/0!</v>
      </c>
      <c r="AV52" s="129" t="e">
        <f t="shared" ca="1" si="12"/>
        <v>#DIV/0!</v>
      </c>
      <c r="AW52" s="129" t="e">
        <f t="shared" ca="1" si="12"/>
        <v>#DIV/0!</v>
      </c>
      <c r="AX52" s="129" t="e">
        <f t="shared" ca="1" si="12"/>
        <v>#DIV/0!</v>
      </c>
      <c r="AY52" s="129" t="e">
        <f t="shared" ca="1" si="12"/>
        <v>#DIV/0!</v>
      </c>
      <c r="AZ52" s="129" t="e">
        <f t="shared" ca="1" si="12"/>
        <v>#DIV/0!</v>
      </c>
      <c r="BA52" s="129" t="e">
        <f t="shared" ca="1" si="12"/>
        <v>#DIV/0!</v>
      </c>
      <c r="BB52" s="129" t="e">
        <f t="shared" ca="1" si="12"/>
        <v>#DIV/0!</v>
      </c>
      <c r="BC52" s="129" t="e">
        <f t="shared" ca="1" si="12"/>
        <v>#DIV/0!</v>
      </c>
      <c r="BD52" s="129" t="e">
        <f t="shared" ca="1" si="12"/>
        <v>#DIV/0!</v>
      </c>
      <c r="BE52" s="129" t="e">
        <f t="shared" ca="1" si="12"/>
        <v>#DIV/0!</v>
      </c>
      <c r="BF52" s="129" t="e">
        <f t="shared" ca="1" si="12"/>
        <v>#DIV/0!</v>
      </c>
      <c r="BG52" s="129" t="e">
        <f t="shared" ca="1" si="12"/>
        <v>#DIV/0!</v>
      </c>
      <c r="BH52" s="129" t="e">
        <f t="shared" ca="1" si="12"/>
        <v>#DIV/0!</v>
      </c>
    </row>
    <row r="53" spans="2:103" ht="15.4">
      <c r="C53" s="29"/>
      <c r="D53" s="29"/>
      <c r="E53" s="4" t="s">
        <v>761</v>
      </c>
      <c r="G53" s="4" t="s">
        <v>260</v>
      </c>
      <c r="L53" s="129">
        <f ca="1">L39</f>
        <v>0</v>
      </c>
      <c r="M53" s="129">
        <f t="shared" ref="M53:BH53" ca="1" si="13">M39</f>
        <v>0</v>
      </c>
      <c r="N53" s="129">
        <f t="shared" ca="1" si="13"/>
        <v>0</v>
      </c>
      <c r="O53" s="129">
        <f t="shared" ca="1" si="13"/>
        <v>0</v>
      </c>
      <c r="P53" s="129">
        <f t="shared" ca="1" si="13"/>
        <v>0</v>
      </c>
      <c r="Q53" s="129" t="e">
        <f t="shared" ca="1" si="13"/>
        <v>#DIV/0!</v>
      </c>
      <c r="R53" s="129" t="e">
        <f t="shared" ca="1" si="13"/>
        <v>#DIV/0!</v>
      </c>
      <c r="S53" s="129" t="e">
        <f t="shared" ca="1" si="13"/>
        <v>#DIV/0!</v>
      </c>
      <c r="T53" s="129" t="e">
        <f t="shared" ca="1" si="13"/>
        <v>#DIV/0!</v>
      </c>
      <c r="U53" s="129" t="e">
        <f t="shared" ca="1" si="13"/>
        <v>#DIV/0!</v>
      </c>
      <c r="V53" s="129" t="e">
        <f t="shared" ca="1" si="13"/>
        <v>#DIV/0!</v>
      </c>
      <c r="W53" s="129" t="e">
        <f t="shared" ca="1" si="13"/>
        <v>#DIV/0!</v>
      </c>
      <c r="X53" s="129" t="e">
        <f t="shared" ca="1" si="13"/>
        <v>#DIV/0!</v>
      </c>
      <c r="Y53" s="129" t="e">
        <f t="shared" ca="1" si="13"/>
        <v>#DIV/0!</v>
      </c>
      <c r="Z53" s="129" t="e">
        <f t="shared" ca="1" si="13"/>
        <v>#DIV/0!</v>
      </c>
      <c r="AA53" s="129" t="e">
        <f t="shared" ca="1" si="13"/>
        <v>#DIV/0!</v>
      </c>
      <c r="AB53" s="129" t="e">
        <f t="shared" ca="1" si="13"/>
        <v>#DIV/0!</v>
      </c>
      <c r="AC53" s="129" t="e">
        <f t="shared" ca="1" si="13"/>
        <v>#DIV/0!</v>
      </c>
      <c r="AD53" s="129" t="e">
        <f t="shared" ca="1" si="13"/>
        <v>#DIV/0!</v>
      </c>
      <c r="AE53" s="129" t="e">
        <f t="shared" ca="1" si="13"/>
        <v>#DIV/0!</v>
      </c>
      <c r="AF53" s="129" t="e">
        <f t="shared" ca="1" si="13"/>
        <v>#DIV/0!</v>
      </c>
      <c r="AG53" s="129" t="e">
        <f t="shared" ca="1" si="13"/>
        <v>#DIV/0!</v>
      </c>
      <c r="AH53" s="129" t="e">
        <f t="shared" ca="1" si="13"/>
        <v>#DIV/0!</v>
      </c>
      <c r="AI53" s="129" t="e">
        <f t="shared" ca="1" si="13"/>
        <v>#DIV/0!</v>
      </c>
      <c r="AJ53" s="129" t="e">
        <f t="shared" ca="1" si="13"/>
        <v>#DIV/0!</v>
      </c>
      <c r="AK53" s="129" t="e">
        <f t="shared" ca="1" si="13"/>
        <v>#DIV/0!</v>
      </c>
      <c r="AL53" s="129" t="e">
        <f t="shared" ca="1" si="13"/>
        <v>#DIV/0!</v>
      </c>
      <c r="AM53" s="129" t="e">
        <f t="shared" ca="1" si="13"/>
        <v>#DIV/0!</v>
      </c>
      <c r="AN53" s="129" t="e">
        <f t="shared" ca="1" si="13"/>
        <v>#DIV/0!</v>
      </c>
      <c r="AO53" s="129" t="e">
        <f t="shared" ca="1" si="13"/>
        <v>#DIV/0!</v>
      </c>
      <c r="AP53" s="129" t="e">
        <f t="shared" ca="1" si="13"/>
        <v>#DIV/0!</v>
      </c>
      <c r="AQ53" s="129" t="e">
        <f t="shared" ca="1" si="13"/>
        <v>#DIV/0!</v>
      </c>
      <c r="AR53" s="129" t="e">
        <f t="shared" ca="1" si="13"/>
        <v>#DIV/0!</v>
      </c>
      <c r="AS53" s="129" t="e">
        <f t="shared" ca="1" si="13"/>
        <v>#DIV/0!</v>
      </c>
      <c r="AT53" s="129" t="e">
        <f t="shared" ca="1" si="13"/>
        <v>#DIV/0!</v>
      </c>
      <c r="AU53" s="129" t="e">
        <f t="shared" ca="1" si="13"/>
        <v>#DIV/0!</v>
      </c>
      <c r="AV53" s="129" t="e">
        <f t="shared" ca="1" si="13"/>
        <v>#DIV/0!</v>
      </c>
      <c r="AW53" s="129" t="e">
        <f t="shared" ca="1" si="13"/>
        <v>#DIV/0!</v>
      </c>
      <c r="AX53" s="129" t="e">
        <f t="shared" ca="1" si="13"/>
        <v>#DIV/0!</v>
      </c>
      <c r="AY53" s="129" t="e">
        <f t="shared" ca="1" si="13"/>
        <v>#DIV/0!</v>
      </c>
      <c r="AZ53" s="129" t="e">
        <f t="shared" ca="1" si="13"/>
        <v>#DIV/0!</v>
      </c>
      <c r="BA53" s="129" t="e">
        <f t="shared" ca="1" si="13"/>
        <v>#DIV/0!</v>
      </c>
      <c r="BB53" s="129" t="e">
        <f t="shared" ca="1" si="13"/>
        <v>#DIV/0!</v>
      </c>
      <c r="BC53" s="129" t="e">
        <f t="shared" ca="1" si="13"/>
        <v>#DIV/0!</v>
      </c>
      <c r="BD53" s="129" t="e">
        <f t="shared" ca="1" si="13"/>
        <v>#DIV/0!</v>
      </c>
      <c r="BE53" s="129" t="e">
        <f t="shared" ca="1" si="13"/>
        <v>#DIV/0!</v>
      </c>
      <c r="BF53" s="129" t="e">
        <f t="shared" ca="1" si="13"/>
        <v>#DIV/0!</v>
      </c>
      <c r="BG53" s="129" t="e">
        <f t="shared" ca="1" si="13"/>
        <v>#DIV/0!</v>
      </c>
      <c r="BH53" s="129" t="e">
        <f t="shared" ca="1" si="13"/>
        <v>#DIV/0!</v>
      </c>
    </row>
    <row r="54" spans="2:103" ht="15.4">
      <c r="C54" s="29"/>
      <c r="D54" s="29"/>
      <c r="E54" s="89" t="s">
        <v>762</v>
      </c>
      <c r="F54" s="89"/>
      <c r="G54" s="89" t="s">
        <v>260</v>
      </c>
      <c r="L54" s="131">
        <f t="shared" ref="L54:AQ54" ca="1" si="14">SUM(L51:L53)</f>
        <v>0</v>
      </c>
      <c r="M54" s="131">
        <f t="shared" ca="1" si="14"/>
        <v>0</v>
      </c>
      <c r="N54" s="131">
        <f t="shared" ca="1" si="14"/>
        <v>0</v>
      </c>
      <c r="O54" s="131">
        <f t="shared" ca="1" si="14"/>
        <v>0</v>
      </c>
      <c r="P54" s="131">
        <f t="shared" ca="1" si="14"/>
        <v>0</v>
      </c>
      <c r="Q54" s="131" t="e">
        <f t="shared" ca="1" si="14"/>
        <v>#DIV/0!</v>
      </c>
      <c r="R54" s="131" t="e">
        <f t="shared" ca="1" si="14"/>
        <v>#DIV/0!</v>
      </c>
      <c r="S54" s="131" t="e">
        <f t="shared" ca="1" si="14"/>
        <v>#DIV/0!</v>
      </c>
      <c r="T54" s="131" t="e">
        <f t="shared" ca="1" si="14"/>
        <v>#DIV/0!</v>
      </c>
      <c r="U54" s="131" t="e">
        <f t="shared" ca="1" si="14"/>
        <v>#DIV/0!</v>
      </c>
      <c r="V54" s="131" t="e">
        <f t="shared" ca="1" si="14"/>
        <v>#DIV/0!</v>
      </c>
      <c r="W54" s="131" t="e">
        <f t="shared" ca="1" si="14"/>
        <v>#DIV/0!</v>
      </c>
      <c r="X54" s="131" t="e">
        <f t="shared" ca="1" si="14"/>
        <v>#DIV/0!</v>
      </c>
      <c r="Y54" s="131" t="e">
        <f t="shared" ca="1" si="14"/>
        <v>#DIV/0!</v>
      </c>
      <c r="Z54" s="131" t="e">
        <f t="shared" ca="1" si="14"/>
        <v>#DIV/0!</v>
      </c>
      <c r="AA54" s="131" t="e">
        <f t="shared" ca="1" si="14"/>
        <v>#DIV/0!</v>
      </c>
      <c r="AB54" s="131" t="e">
        <f t="shared" ca="1" si="14"/>
        <v>#DIV/0!</v>
      </c>
      <c r="AC54" s="131" t="e">
        <f t="shared" ca="1" si="14"/>
        <v>#DIV/0!</v>
      </c>
      <c r="AD54" s="131" t="e">
        <f t="shared" ca="1" si="14"/>
        <v>#DIV/0!</v>
      </c>
      <c r="AE54" s="131" t="e">
        <f t="shared" ca="1" si="14"/>
        <v>#DIV/0!</v>
      </c>
      <c r="AF54" s="131" t="e">
        <f t="shared" ca="1" si="14"/>
        <v>#DIV/0!</v>
      </c>
      <c r="AG54" s="131" t="e">
        <f t="shared" ca="1" si="14"/>
        <v>#DIV/0!</v>
      </c>
      <c r="AH54" s="131" t="e">
        <f t="shared" ca="1" si="14"/>
        <v>#DIV/0!</v>
      </c>
      <c r="AI54" s="131" t="e">
        <f t="shared" ca="1" si="14"/>
        <v>#DIV/0!</v>
      </c>
      <c r="AJ54" s="131" t="e">
        <f t="shared" ca="1" si="14"/>
        <v>#DIV/0!</v>
      </c>
      <c r="AK54" s="131" t="e">
        <f t="shared" ca="1" si="14"/>
        <v>#DIV/0!</v>
      </c>
      <c r="AL54" s="131" t="e">
        <f t="shared" ca="1" si="14"/>
        <v>#DIV/0!</v>
      </c>
      <c r="AM54" s="131" t="e">
        <f t="shared" ca="1" si="14"/>
        <v>#DIV/0!</v>
      </c>
      <c r="AN54" s="131" t="e">
        <f t="shared" ca="1" si="14"/>
        <v>#DIV/0!</v>
      </c>
      <c r="AO54" s="131" t="e">
        <f t="shared" ca="1" si="14"/>
        <v>#DIV/0!</v>
      </c>
      <c r="AP54" s="131" t="e">
        <f t="shared" ca="1" si="14"/>
        <v>#DIV/0!</v>
      </c>
      <c r="AQ54" s="131" t="e">
        <f t="shared" ca="1" si="14"/>
        <v>#DIV/0!</v>
      </c>
      <c r="AR54" s="131" t="e">
        <f t="shared" ref="AR54:BH54" ca="1" si="15">SUM(AR51:AR53)</f>
        <v>#DIV/0!</v>
      </c>
      <c r="AS54" s="131" t="e">
        <f t="shared" ca="1" si="15"/>
        <v>#DIV/0!</v>
      </c>
      <c r="AT54" s="131" t="e">
        <f t="shared" ca="1" si="15"/>
        <v>#DIV/0!</v>
      </c>
      <c r="AU54" s="131" t="e">
        <f t="shared" ca="1" si="15"/>
        <v>#DIV/0!</v>
      </c>
      <c r="AV54" s="131" t="e">
        <f t="shared" ca="1" si="15"/>
        <v>#DIV/0!</v>
      </c>
      <c r="AW54" s="131" t="e">
        <f t="shared" ca="1" si="15"/>
        <v>#DIV/0!</v>
      </c>
      <c r="AX54" s="131" t="e">
        <f t="shared" ca="1" si="15"/>
        <v>#DIV/0!</v>
      </c>
      <c r="AY54" s="131" t="e">
        <f t="shared" ca="1" si="15"/>
        <v>#DIV/0!</v>
      </c>
      <c r="AZ54" s="131" t="e">
        <f t="shared" ca="1" si="15"/>
        <v>#DIV/0!</v>
      </c>
      <c r="BA54" s="131" t="e">
        <f t="shared" ca="1" si="15"/>
        <v>#DIV/0!</v>
      </c>
      <c r="BB54" s="131" t="e">
        <f t="shared" ca="1" si="15"/>
        <v>#DIV/0!</v>
      </c>
      <c r="BC54" s="131" t="e">
        <f t="shared" ca="1" si="15"/>
        <v>#DIV/0!</v>
      </c>
      <c r="BD54" s="131" t="e">
        <f t="shared" ca="1" si="15"/>
        <v>#DIV/0!</v>
      </c>
      <c r="BE54" s="131" t="e">
        <f t="shared" ca="1" si="15"/>
        <v>#DIV/0!</v>
      </c>
      <c r="BF54" s="131" t="e">
        <f t="shared" ca="1" si="15"/>
        <v>#DIV/0!</v>
      </c>
      <c r="BG54" s="131" t="e">
        <f t="shared" ca="1" si="15"/>
        <v>#DIV/0!</v>
      </c>
      <c r="BH54" s="131" t="e">
        <f t="shared" ca="1" si="15"/>
        <v>#DIV/0!</v>
      </c>
    </row>
    <row r="55" spans="2:103" ht="15.4">
      <c r="C55" s="29"/>
      <c r="D55" s="29"/>
      <c r="E55" s="89"/>
      <c r="G55" s="89"/>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87"/>
      <c r="AX55" s="87"/>
      <c r="AY55" s="87"/>
      <c r="AZ55" s="87"/>
      <c r="BA55" s="87"/>
      <c r="BB55" s="87"/>
      <c r="BC55" s="87"/>
      <c r="BD55" s="87"/>
      <c r="BE55" s="87"/>
      <c r="BF55" s="87"/>
      <c r="BG55" s="87"/>
      <c r="BH55" s="87"/>
    </row>
    <row r="56" spans="2:103" ht="15.4">
      <c r="B56" s="24"/>
      <c r="C56" s="73">
        <f>MAX($B$5:C55)+0.1</f>
        <v>4.1999999999999993</v>
      </c>
      <c r="D56" s="37" t="s">
        <v>763</v>
      </c>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90"/>
      <c r="CX56" s="90"/>
      <c r="CY56" s="90"/>
    </row>
    <row r="57" spans="2:103" ht="15.4">
      <c r="C57" s="29"/>
      <c r="D57" s="29"/>
      <c r="E57" s="89"/>
      <c r="G57" s="89"/>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87"/>
      <c r="AX57" s="87"/>
      <c r="AY57" s="87"/>
      <c r="AZ57" s="87"/>
      <c r="BA57" s="87"/>
      <c r="BB57" s="87"/>
      <c r="BC57" s="87"/>
      <c r="BD57" s="87"/>
      <c r="BE57" s="87"/>
      <c r="BF57" s="87"/>
      <c r="BG57" s="87"/>
      <c r="BH57" s="87"/>
    </row>
    <row r="58" spans="2:103" ht="15.4">
      <c r="C58" s="29"/>
      <c r="D58" s="29"/>
      <c r="E58" s="4" t="s">
        <v>756</v>
      </c>
      <c r="G58" s="4" t="s">
        <v>260</v>
      </c>
      <c r="L58" s="129">
        <f>'Finance&amp;Tax'!L38</f>
        <v>0</v>
      </c>
      <c r="M58" s="129">
        <f>'Finance&amp;Tax'!M38</f>
        <v>0</v>
      </c>
      <c r="N58" s="129">
        <f>'Finance&amp;Tax'!N38</f>
        <v>0</v>
      </c>
      <c r="O58" s="129">
        <f>'Finance&amp;Tax'!O38</f>
        <v>0</v>
      </c>
      <c r="P58" s="129">
        <f>'Finance&amp;Tax'!P38</f>
        <v>0</v>
      </c>
      <c r="Q58" s="129">
        <f>'Finance&amp;Tax'!Q38</f>
        <v>0</v>
      </c>
      <c r="R58" s="129">
        <f>'Finance&amp;Tax'!R38</f>
        <v>0</v>
      </c>
      <c r="S58" s="129">
        <f>'Finance&amp;Tax'!S38</f>
        <v>0</v>
      </c>
      <c r="T58" s="129">
        <f>'Finance&amp;Tax'!T38</f>
        <v>0</v>
      </c>
      <c r="U58" s="129">
        <f>'Finance&amp;Tax'!U38</f>
        <v>0</v>
      </c>
      <c r="V58" s="129">
        <f>'Finance&amp;Tax'!V38</f>
        <v>0</v>
      </c>
      <c r="W58" s="129">
        <f>'Finance&amp;Tax'!W38</f>
        <v>0</v>
      </c>
      <c r="X58" s="129">
        <f>'Finance&amp;Tax'!X38</f>
        <v>0</v>
      </c>
      <c r="Y58" s="129">
        <f>'Finance&amp;Tax'!Y38</f>
        <v>0</v>
      </c>
      <c r="Z58" s="129">
        <f>'Finance&amp;Tax'!Z38</f>
        <v>0</v>
      </c>
      <c r="AA58" s="129">
        <f>'Finance&amp;Tax'!AA38</f>
        <v>0</v>
      </c>
      <c r="AB58" s="129">
        <f>'Finance&amp;Tax'!AB38</f>
        <v>0</v>
      </c>
      <c r="AC58" s="129">
        <f>'Finance&amp;Tax'!AC38</f>
        <v>0</v>
      </c>
      <c r="AD58" s="129">
        <f>'Finance&amp;Tax'!AD38</f>
        <v>0</v>
      </c>
      <c r="AE58" s="129">
        <f>'Finance&amp;Tax'!AE38</f>
        <v>0</v>
      </c>
      <c r="AF58" s="129">
        <f>'Finance&amp;Tax'!AF38</f>
        <v>0</v>
      </c>
      <c r="AG58" s="129">
        <f>'Finance&amp;Tax'!AG38</f>
        <v>0</v>
      </c>
      <c r="AH58" s="129">
        <f>'Finance&amp;Tax'!AH38</f>
        <v>0</v>
      </c>
      <c r="AI58" s="129">
        <f>'Finance&amp;Tax'!AI38</f>
        <v>0</v>
      </c>
      <c r="AJ58" s="129">
        <f>'Finance&amp;Tax'!AJ38</f>
        <v>0</v>
      </c>
      <c r="AK58" s="129">
        <f>'Finance&amp;Tax'!AK38</f>
        <v>0</v>
      </c>
      <c r="AL58" s="129">
        <f>'Finance&amp;Tax'!AL38</f>
        <v>0</v>
      </c>
      <c r="AM58" s="129">
        <f>'Finance&amp;Tax'!AM38</f>
        <v>0</v>
      </c>
      <c r="AN58" s="129">
        <f>'Finance&amp;Tax'!AN38</f>
        <v>0</v>
      </c>
      <c r="AO58" s="129">
        <f>'Finance&amp;Tax'!AO38</f>
        <v>0</v>
      </c>
      <c r="AP58" s="129">
        <f>'Finance&amp;Tax'!AP38</f>
        <v>0</v>
      </c>
      <c r="AQ58" s="129">
        <f>'Finance&amp;Tax'!AQ38</f>
        <v>0</v>
      </c>
      <c r="AR58" s="129">
        <f>'Finance&amp;Tax'!AR38</f>
        <v>0</v>
      </c>
      <c r="AS58" s="129">
        <f>'Finance&amp;Tax'!AS38</f>
        <v>0</v>
      </c>
      <c r="AT58" s="129">
        <f>'Finance&amp;Tax'!AT38</f>
        <v>0</v>
      </c>
      <c r="AU58" s="129">
        <f>'Finance&amp;Tax'!AU38</f>
        <v>0</v>
      </c>
      <c r="AV58" s="129">
        <f>'Finance&amp;Tax'!AV38</f>
        <v>0</v>
      </c>
      <c r="AW58" s="129">
        <f>'Finance&amp;Tax'!AW38</f>
        <v>0</v>
      </c>
      <c r="AX58" s="129">
        <f>'Finance&amp;Tax'!AX38</f>
        <v>0</v>
      </c>
      <c r="AY58" s="129">
        <f>'Finance&amp;Tax'!AY38</f>
        <v>0</v>
      </c>
      <c r="AZ58" s="129">
        <f>'Finance&amp;Tax'!AZ38</f>
        <v>0</v>
      </c>
      <c r="BA58" s="129">
        <f>'Finance&amp;Tax'!BA38</f>
        <v>0</v>
      </c>
      <c r="BB58" s="129">
        <f>'Finance&amp;Tax'!BB38</f>
        <v>0</v>
      </c>
      <c r="BC58" s="129">
        <f>'Finance&amp;Tax'!BC38</f>
        <v>0</v>
      </c>
      <c r="BD58" s="129">
        <f>'Finance&amp;Tax'!BD38</f>
        <v>0</v>
      </c>
      <c r="BE58" s="129">
        <f>'Finance&amp;Tax'!BE38</f>
        <v>0</v>
      </c>
      <c r="BF58" s="129">
        <f>'Finance&amp;Tax'!BF38</f>
        <v>0</v>
      </c>
      <c r="BG58" s="129">
        <f>'Finance&amp;Tax'!BG38</f>
        <v>0</v>
      </c>
      <c r="BH58" s="129">
        <f>'Finance&amp;Tax'!BH38</f>
        <v>0</v>
      </c>
    </row>
    <row r="59" spans="2:103" ht="15.4">
      <c r="C59" s="29"/>
      <c r="D59" s="29"/>
      <c r="E59" s="89" t="s">
        <v>764</v>
      </c>
      <c r="F59" s="89"/>
      <c r="G59" s="89" t="s">
        <v>260</v>
      </c>
      <c r="L59" s="131">
        <f ca="1">SUM(L54+L58)</f>
        <v>0</v>
      </c>
      <c r="M59" s="131">
        <f ca="1">SUM(M54+M58)</f>
        <v>0</v>
      </c>
      <c r="N59" s="131">
        <f t="shared" ref="N59:BH59" ca="1" si="16">SUM(N54+N58)</f>
        <v>0</v>
      </c>
      <c r="O59" s="131">
        <f t="shared" ca="1" si="16"/>
        <v>0</v>
      </c>
      <c r="P59" s="131">
        <f t="shared" ca="1" si="16"/>
        <v>0</v>
      </c>
      <c r="Q59" s="131" t="e">
        <f t="shared" ca="1" si="16"/>
        <v>#DIV/0!</v>
      </c>
      <c r="R59" s="131" t="e">
        <f t="shared" ca="1" si="16"/>
        <v>#DIV/0!</v>
      </c>
      <c r="S59" s="131" t="e">
        <f t="shared" ca="1" si="16"/>
        <v>#DIV/0!</v>
      </c>
      <c r="T59" s="131" t="e">
        <f t="shared" ca="1" si="16"/>
        <v>#DIV/0!</v>
      </c>
      <c r="U59" s="131" t="e">
        <f t="shared" ca="1" si="16"/>
        <v>#DIV/0!</v>
      </c>
      <c r="V59" s="131" t="e">
        <f t="shared" ca="1" si="16"/>
        <v>#DIV/0!</v>
      </c>
      <c r="W59" s="131" t="e">
        <f t="shared" ca="1" si="16"/>
        <v>#DIV/0!</v>
      </c>
      <c r="X59" s="131" t="e">
        <f t="shared" ca="1" si="16"/>
        <v>#DIV/0!</v>
      </c>
      <c r="Y59" s="131" t="e">
        <f t="shared" ca="1" si="16"/>
        <v>#DIV/0!</v>
      </c>
      <c r="Z59" s="131" t="e">
        <f t="shared" ca="1" si="16"/>
        <v>#DIV/0!</v>
      </c>
      <c r="AA59" s="131" t="e">
        <f t="shared" ca="1" si="16"/>
        <v>#DIV/0!</v>
      </c>
      <c r="AB59" s="131" t="e">
        <f t="shared" ca="1" si="16"/>
        <v>#DIV/0!</v>
      </c>
      <c r="AC59" s="131" t="e">
        <f t="shared" ca="1" si="16"/>
        <v>#DIV/0!</v>
      </c>
      <c r="AD59" s="131" t="e">
        <f t="shared" ca="1" si="16"/>
        <v>#DIV/0!</v>
      </c>
      <c r="AE59" s="131" t="e">
        <f t="shared" ca="1" si="16"/>
        <v>#DIV/0!</v>
      </c>
      <c r="AF59" s="131" t="e">
        <f t="shared" ca="1" si="16"/>
        <v>#DIV/0!</v>
      </c>
      <c r="AG59" s="131" t="e">
        <f t="shared" ca="1" si="16"/>
        <v>#DIV/0!</v>
      </c>
      <c r="AH59" s="131" t="e">
        <f t="shared" ca="1" si="16"/>
        <v>#DIV/0!</v>
      </c>
      <c r="AI59" s="131" t="e">
        <f t="shared" ca="1" si="16"/>
        <v>#DIV/0!</v>
      </c>
      <c r="AJ59" s="131" t="e">
        <f t="shared" ca="1" si="16"/>
        <v>#DIV/0!</v>
      </c>
      <c r="AK59" s="131" t="e">
        <f t="shared" ca="1" si="16"/>
        <v>#DIV/0!</v>
      </c>
      <c r="AL59" s="131" t="e">
        <f t="shared" ca="1" si="16"/>
        <v>#DIV/0!</v>
      </c>
      <c r="AM59" s="131" t="e">
        <f t="shared" ca="1" si="16"/>
        <v>#DIV/0!</v>
      </c>
      <c r="AN59" s="131" t="e">
        <f t="shared" ca="1" si="16"/>
        <v>#DIV/0!</v>
      </c>
      <c r="AO59" s="131" t="e">
        <f t="shared" ca="1" si="16"/>
        <v>#DIV/0!</v>
      </c>
      <c r="AP59" s="131" t="e">
        <f t="shared" ca="1" si="16"/>
        <v>#DIV/0!</v>
      </c>
      <c r="AQ59" s="131" t="e">
        <f t="shared" ca="1" si="16"/>
        <v>#DIV/0!</v>
      </c>
      <c r="AR59" s="131" t="e">
        <f t="shared" ca="1" si="16"/>
        <v>#DIV/0!</v>
      </c>
      <c r="AS59" s="131" t="e">
        <f t="shared" ca="1" si="16"/>
        <v>#DIV/0!</v>
      </c>
      <c r="AT59" s="131" t="e">
        <f t="shared" ca="1" si="16"/>
        <v>#DIV/0!</v>
      </c>
      <c r="AU59" s="131" t="e">
        <f t="shared" ca="1" si="16"/>
        <v>#DIV/0!</v>
      </c>
      <c r="AV59" s="131" t="e">
        <f t="shared" ca="1" si="16"/>
        <v>#DIV/0!</v>
      </c>
      <c r="AW59" s="131" t="e">
        <f t="shared" ca="1" si="16"/>
        <v>#DIV/0!</v>
      </c>
      <c r="AX59" s="131" t="e">
        <f t="shared" ca="1" si="16"/>
        <v>#DIV/0!</v>
      </c>
      <c r="AY59" s="131" t="e">
        <f t="shared" ca="1" si="16"/>
        <v>#DIV/0!</v>
      </c>
      <c r="AZ59" s="131" t="e">
        <f t="shared" ca="1" si="16"/>
        <v>#DIV/0!</v>
      </c>
      <c r="BA59" s="131" t="e">
        <f t="shared" ca="1" si="16"/>
        <v>#DIV/0!</v>
      </c>
      <c r="BB59" s="131" t="e">
        <f t="shared" ca="1" si="16"/>
        <v>#DIV/0!</v>
      </c>
      <c r="BC59" s="131" t="e">
        <f t="shared" ca="1" si="16"/>
        <v>#DIV/0!</v>
      </c>
      <c r="BD59" s="131" t="e">
        <f t="shared" ca="1" si="16"/>
        <v>#DIV/0!</v>
      </c>
      <c r="BE59" s="131" t="e">
        <f t="shared" ca="1" si="16"/>
        <v>#DIV/0!</v>
      </c>
      <c r="BF59" s="131" t="e">
        <f t="shared" ca="1" si="16"/>
        <v>#DIV/0!</v>
      </c>
      <c r="BG59" s="131" t="e">
        <f t="shared" ca="1" si="16"/>
        <v>#DIV/0!</v>
      </c>
      <c r="BH59" s="131" t="e">
        <f t="shared" ca="1" si="16"/>
        <v>#DIV/0!</v>
      </c>
    </row>
    <row r="60" spans="2:103" ht="15.4">
      <c r="C60" s="29"/>
      <c r="D60" s="29"/>
      <c r="E60" s="89"/>
      <c r="G60" s="89"/>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87"/>
      <c r="AY60" s="87"/>
      <c r="AZ60" s="87"/>
      <c r="BA60" s="87"/>
      <c r="BB60" s="87"/>
      <c r="BC60" s="87"/>
      <c r="BD60" s="87"/>
      <c r="BE60" s="87"/>
      <c r="BF60" s="87"/>
      <c r="BG60" s="87"/>
      <c r="BH60" s="87"/>
    </row>
    <row r="61" spans="2:103" s="10" customFormat="1" ht="15.4">
      <c r="B61" s="30" t="s">
        <v>48</v>
      </c>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1"/>
      <c r="BJ61" s="31"/>
      <c r="BK61" s="31"/>
    </row>
    <row r="62" spans="2:103" ht="15.4"/>
    <row r="63" spans="2:103" ht="15" customHeight="1"/>
    <row r="64" spans="2:103" ht="15" customHeight="1"/>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4E854-9086-4AC6-8096-6101998A737A}">
  <sheetPr codeName="Sheet15">
    <tabColor rgb="FFFF99FF"/>
    <pageSetUpPr autoPageBreaks="0"/>
  </sheetPr>
  <dimension ref="A1:CY60"/>
  <sheetViews>
    <sheetView workbookViewId="0"/>
  </sheetViews>
  <sheetFormatPr defaultColWidth="0" defaultRowHeight="15" customHeight="1" zeroHeight="1"/>
  <cols>
    <col min="1" max="4" width="3.125" style="4" customWidth="1"/>
    <col min="5" max="5" width="43.5" style="4" customWidth="1"/>
    <col min="6" max="6" width="2.75" style="4" customWidth="1"/>
    <col min="7" max="7" width="15.75" style="4" customWidth="1"/>
    <col min="8" max="8" width="10.75" style="6" customWidth="1"/>
    <col min="9" max="9" width="2.75" style="6" customWidth="1"/>
    <col min="10" max="10" width="12.875" style="6" customWidth="1"/>
    <col min="11" max="61" width="9.25" style="4" customWidth="1"/>
    <col min="62" max="64" width="9.25" style="4" hidden="1" customWidth="1"/>
    <col min="65" max="16384" width="9.25" style="4" hidden="1"/>
  </cols>
  <sheetData>
    <row r="1" spans="1:63" s="1" customFormat="1" ht="15.4">
      <c r="A1" s="1" t="s">
        <v>46</v>
      </c>
      <c r="H1" s="2"/>
      <c r="I1" s="2"/>
      <c r="J1" s="2"/>
      <c r="K1" s="3">
        <f t="shared" ref="K1:BH1" si="0">DATE(K3-1,4,1)</f>
        <v>43922</v>
      </c>
      <c r="L1" s="3">
        <f t="shared" si="0"/>
        <v>44287</v>
      </c>
      <c r="M1" s="3">
        <f t="shared" si="0"/>
        <v>44652</v>
      </c>
      <c r="N1" s="3">
        <f t="shared" si="0"/>
        <v>45017</v>
      </c>
      <c r="O1" s="3">
        <f t="shared" si="0"/>
        <v>45383</v>
      </c>
      <c r="P1" s="3">
        <f t="shared" si="0"/>
        <v>45748</v>
      </c>
      <c r="Q1" s="3">
        <f t="shared" si="0"/>
        <v>46113</v>
      </c>
      <c r="R1" s="3">
        <f t="shared" si="0"/>
        <v>46478</v>
      </c>
      <c r="S1" s="3">
        <f t="shared" si="0"/>
        <v>46844</v>
      </c>
      <c r="T1" s="3">
        <f t="shared" si="0"/>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row>
    <row r="2" spans="1:63" s="1" customFormat="1" ht="15.4">
      <c r="H2" s="2"/>
      <c r="I2" s="2"/>
      <c r="J2" s="2"/>
      <c r="K2" s="3">
        <f t="shared" ref="K2:BH2" si="1">DATE(K3,3,31)</f>
        <v>44286</v>
      </c>
      <c r="L2" s="3">
        <f t="shared" si="1"/>
        <v>44651</v>
      </c>
      <c r="M2" s="3">
        <f t="shared" si="1"/>
        <v>45016</v>
      </c>
      <c r="N2" s="3">
        <f t="shared" si="1"/>
        <v>45382</v>
      </c>
      <c r="O2" s="3">
        <f t="shared" si="1"/>
        <v>45747</v>
      </c>
      <c r="P2" s="3">
        <f t="shared" si="1"/>
        <v>46112</v>
      </c>
      <c r="Q2" s="3">
        <f t="shared" si="1"/>
        <v>46477</v>
      </c>
      <c r="R2" s="3">
        <f t="shared" si="1"/>
        <v>46843</v>
      </c>
      <c r="S2" s="3">
        <f t="shared" si="1"/>
        <v>47208</v>
      </c>
      <c r="T2" s="3">
        <f t="shared" si="1"/>
        <v>47573</v>
      </c>
      <c r="U2" s="3">
        <f t="shared" si="1"/>
        <v>47938</v>
      </c>
      <c r="V2" s="3">
        <f t="shared" si="1"/>
        <v>48304</v>
      </c>
      <c r="W2" s="3">
        <f t="shared" si="1"/>
        <v>48669</v>
      </c>
      <c r="X2" s="3">
        <f t="shared" si="1"/>
        <v>49034</v>
      </c>
      <c r="Y2" s="3">
        <f t="shared" si="1"/>
        <v>49399</v>
      </c>
      <c r="Z2" s="3">
        <f t="shared" si="1"/>
        <v>49765</v>
      </c>
      <c r="AA2" s="3">
        <f t="shared" si="1"/>
        <v>50130</v>
      </c>
      <c r="AB2" s="3">
        <f t="shared" si="1"/>
        <v>50495</v>
      </c>
      <c r="AC2" s="3">
        <f t="shared" si="1"/>
        <v>50860</v>
      </c>
      <c r="AD2" s="3">
        <f t="shared" si="1"/>
        <v>51226</v>
      </c>
      <c r="AE2" s="3">
        <f t="shared" si="1"/>
        <v>51591</v>
      </c>
      <c r="AF2" s="3">
        <f t="shared" si="1"/>
        <v>51956</v>
      </c>
      <c r="AG2" s="3">
        <f t="shared" si="1"/>
        <v>52321</v>
      </c>
      <c r="AH2" s="3">
        <f t="shared" si="1"/>
        <v>52687</v>
      </c>
      <c r="AI2" s="3">
        <f t="shared" si="1"/>
        <v>53052</v>
      </c>
      <c r="AJ2" s="3">
        <f t="shared" si="1"/>
        <v>53417</v>
      </c>
      <c r="AK2" s="3">
        <f t="shared" si="1"/>
        <v>53782</v>
      </c>
      <c r="AL2" s="3">
        <f t="shared" si="1"/>
        <v>54148</v>
      </c>
      <c r="AM2" s="3">
        <f t="shared" si="1"/>
        <v>54513</v>
      </c>
      <c r="AN2" s="3">
        <f t="shared" si="1"/>
        <v>54878</v>
      </c>
      <c r="AO2" s="3">
        <f t="shared" si="1"/>
        <v>55243</v>
      </c>
      <c r="AP2" s="3">
        <f t="shared" si="1"/>
        <v>55609</v>
      </c>
      <c r="AQ2" s="3">
        <f t="shared" si="1"/>
        <v>55974</v>
      </c>
      <c r="AR2" s="3">
        <f t="shared" si="1"/>
        <v>56339</v>
      </c>
      <c r="AS2" s="3">
        <f t="shared" si="1"/>
        <v>56704</v>
      </c>
      <c r="AT2" s="3">
        <f t="shared" si="1"/>
        <v>57070</v>
      </c>
      <c r="AU2" s="3">
        <f t="shared" si="1"/>
        <v>57435</v>
      </c>
      <c r="AV2" s="3">
        <f t="shared" si="1"/>
        <v>57800</v>
      </c>
      <c r="AW2" s="3">
        <f t="shared" si="1"/>
        <v>58165</v>
      </c>
      <c r="AX2" s="3">
        <f t="shared" si="1"/>
        <v>58531</v>
      </c>
      <c r="AY2" s="3">
        <f t="shared" si="1"/>
        <v>58896</v>
      </c>
      <c r="AZ2" s="3">
        <f t="shared" si="1"/>
        <v>59261</v>
      </c>
      <c r="BA2" s="3">
        <f t="shared" si="1"/>
        <v>59626</v>
      </c>
      <c r="BB2" s="3">
        <f t="shared" si="1"/>
        <v>59992</v>
      </c>
      <c r="BC2" s="3">
        <f t="shared" si="1"/>
        <v>60357</v>
      </c>
      <c r="BD2" s="3">
        <f t="shared" si="1"/>
        <v>60722</v>
      </c>
      <c r="BE2" s="3">
        <f t="shared" si="1"/>
        <v>61087</v>
      </c>
      <c r="BF2" s="3">
        <f t="shared" si="1"/>
        <v>61453</v>
      </c>
      <c r="BG2" s="3">
        <f t="shared" si="1"/>
        <v>61818</v>
      </c>
      <c r="BH2" s="3">
        <f t="shared" si="1"/>
        <v>62183</v>
      </c>
    </row>
    <row r="3" spans="1:63" s="1" customFormat="1" ht="15.4">
      <c r="E3" s="1" t="s">
        <v>50</v>
      </c>
      <c r="G3" s="1" t="s">
        <v>120</v>
      </c>
      <c r="H3" s="1" t="s">
        <v>177</v>
      </c>
      <c r="J3" s="1" t="s">
        <v>178</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BI3" s="2"/>
    </row>
    <row r="4" spans="1:63" ht="15.4">
      <c r="H4" s="4"/>
      <c r="I4" s="4"/>
      <c r="J4" s="4"/>
      <c r="X4" s="5"/>
      <c r="Y4" s="5"/>
      <c r="Z4" s="5"/>
      <c r="AA4" s="5"/>
      <c r="AB4" s="5"/>
      <c r="AC4" s="5"/>
      <c r="AD4" s="5"/>
      <c r="BI4" s="6"/>
    </row>
    <row r="5" spans="1:63" ht="15.4">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63" ht="15.4">
      <c r="H6" s="4"/>
      <c r="I6" s="4"/>
      <c r="J6" s="4"/>
      <c r="BI6" s="6"/>
      <c r="BJ6" s="6"/>
      <c r="BK6" s="6"/>
    </row>
    <row r="7" spans="1:63" ht="15.4">
      <c r="E7" s="4" t="s">
        <v>180</v>
      </c>
      <c r="G7" s="4" t="s">
        <v>181</v>
      </c>
      <c r="J7" s="4"/>
      <c r="K7" s="79"/>
      <c r="L7" s="79">
        <f>ModelInput!L7</f>
        <v>0</v>
      </c>
      <c r="M7" s="79">
        <f>ModelInput!M7</f>
        <v>0</v>
      </c>
      <c r="N7" s="79">
        <f>ModelInput!N7</f>
        <v>0</v>
      </c>
      <c r="O7" s="79">
        <f>ModelInput!O7</f>
        <v>1</v>
      </c>
      <c r="P7" s="79">
        <f>ModelInput!P7</f>
        <v>0</v>
      </c>
      <c r="Q7" s="79">
        <f>ModelInput!Q7</f>
        <v>0</v>
      </c>
      <c r="R7" s="79">
        <f>ModelInput!R7</f>
        <v>0</v>
      </c>
      <c r="S7" s="79">
        <f>ModelInput!S7</f>
        <v>0</v>
      </c>
      <c r="T7" s="79">
        <f>ModelInput!T7</f>
        <v>0</v>
      </c>
      <c r="U7" s="79">
        <f>ModelInput!U7</f>
        <v>0</v>
      </c>
      <c r="V7" s="79">
        <f>ModelInput!V7</f>
        <v>0</v>
      </c>
      <c r="W7" s="79">
        <f>ModelInput!W7</f>
        <v>0</v>
      </c>
      <c r="X7" s="79">
        <f>ModelInput!X7</f>
        <v>0</v>
      </c>
      <c r="Y7" s="79">
        <f>ModelInput!Y7</f>
        <v>0</v>
      </c>
      <c r="Z7" s="79">
        <f>ModelInput!Z7</f>
        <v>0</v>
      </c>
      <c r="AA7" s="79">
        <f>ModelInput!AA7</f>
        <v>0</v>
      </c>
      <c r="AB7" s="79">
        <f>ModelInput!AB7</f>
        <v>0</v>
      </c>
      <c r="AC7" s="79">
        <f>ModelInput!AC7</f>
        <v>0</v>
      </c>
      <c r="AD7" s="79">
        <f>ModelInput!AD7</f>
        <v>0</v>
      </c>
      <c r="AE7" s="79">
        <f>ModelInput!AE7</f>
        <v>0</v>
      </c>
      <c r="AF7" s="79">
        <f>ModelInput!AF7</f>
        <v>0</v>
      </c>
      <c r="AG7" s="79">
        <f>ModelInput!AG7</f>
        <v>0</v>
      </c>
      <c r="AH7" s="79">
        <f>ModelInput!AH7</f>
        <v>0</v>
      </c>
      <c r="AI7" s="79">
        <f>ModelInput!AI7</f>
        <v>0</v>
      </c>
      <c r="AJ7" s="79">
        <f>ModelInput!AJ7</f>
        <v>0</v>
      </c>
      <c r="AK7" s="79">
        <f>ModelInput!AK7</f>
        <v>0</v>
      </c>
      <c r="AL7" s="79">
        <f>ModelInput!AL7</f>
        <v>0</v>
      </c>
      <c r="AM7" s="79">
        <f>ModelInput!AM7</f>
        <v>0</v>
      </c>
      <c r="AN7" s="79">
        <f>ModelInput!AN7</f>
        <v>0</v>
      </c>
      <c r="AO7" s="79">
        <f>ModelInput!AO7</f>
        <v>0</v>
      </c>
      <c r="AP7" s="79">
        <f>ModelInput!AP7</f>
        <v>0</v>
      </c>
      <c r="AQ7" s="79">
        <f>ModelInput!AQ7</f>
        <v>0</v>
      </c>
      <c r="AR7" s="79">
        <f>ModelInput!AR7</f>
        <v>0</v>
      </c>
      <c r="AS7" s="79">
        <f>ModelInput!AS7</f>
        <v>0</v>
      </c>
      <c r="AT7" s="79">
        <f>ModelInput!AT7</f>
        <v>0</v>
      </c>
      <c r="AU7" s="79">
        <f>ModelInput!AU7</f>
        <v>0</v>
      </c>
      <c r="AV7" s="79">
        <f>ModelInput!AV7</f>
        <v>0</v>
      </c>
      <c r="AW7" s="79">
        <f>ModelInput!AW7</f>
        <v>0</v>
      </c>
      <c r="AX7" s="79">
        <f>ModelInput!AX7</f>
        <v>0</v>
      </c>
      <c r="AY7" s="79">
        <f>ModelInput!AY7</f>
        <v>0</v>
      </c>
      <c r="AZ7" s="79">
        <f>ModelInput!AZ7</f>
        <v>0</v>
      </c>
      <c r="BA7" s="79">
        <f>ModelInput!BA7</f>
        <v>0</v>
      </c>
      <c r="BB7" s="79">
        <f>ModelInput!BB7</f>
        <v>0</v>
      </c>
      <c r="BC7" s="79">
        <f>ModelInput!BC7</f>
        <v>0</v>
      </c>
      <c r="BD7" s="79">
        <f>ModelInput!BD7</f>
        <v>0</v>
      </c>
      <c r="BE7" s="79">
        <f>ModelInput!BE7</f>
        <v>0</v>
      </c>
      <c r="BF7" s="79">
        <f>ModelInput!BF7</f>
        <v>0</v>
      </c>
      <c r="BG7" s="79">
        <f>ModelInput!BG7</f>
        <v>0</v>
      </c>
      <c r="BH7" s="79">
        <f>ModelInput!BH7</f>
        <v>0</v>
      </c>
      <c r="BI7" s="6"/>
      <c r="BJ7" s="6"/>
      <c r="BK7" s="6"/>
    </row>
    <row r="8" spans="1:63" ht="15.4">
      <c r="E8" s="4" t="s">
        <v>182</v>
      </c>
      <c r="G8" s="4" t="s">
        <v>181</v>
      </c>
      <c r="J8" s="4"/>
      <c r="K8" s="79"/>
      <c r="L8" s="79">
        <f>ModelInput!L8</f>
        <v>0</v>
      </c>
      <c r="M8" s="79">
        <f>ModelInput!M8</f>
        <v>0</v>
      </c>
      <c r="N8" s="79">
        <f>ModelInput!N8</f>
        <v>0</v>
      </c>
      <c r="O8" s="79">
        <f>ModelInput!O8</f>
        <v>1</v>
      </c>
      <c r="P8" s="79">
        <f>ModelInput!P8</f>
        <v>0</v>
      </c>
      <c r="Q8" s="79">
        <f>ModelInput!Q8</f>
        <v>0</v>
      </c>
      <c r="R8" s="79">
        <f>ModelInput!R8</f>
        <v>0</v>
      </c>
      <c r="S8" s="79">
        <f>ModelInput!S8</f>
        <v>0</v>
      </c>
      <c r="T8" s="79">
        <f>ModelInput!T8</f>
        <v>0</v>
      </c>
      <c r="U8" s="79">
        <f>ModelInput!U8</f>
        <v>0</v>
      </c>
      <c r="V8" s="79">
        <f>ModelInput!V8</f>
        <v>0</v>
      </c>
      <c r="W8" s="79">
        <f>ModelInput!W8</f>
        <v>0</v>
      </c>
      <c r="X8" s="79">
        <f>ModelInput!X8</f>
        <v>0</v>
      </c>
      <c r="Y8" s="79">
        <f>ModelInput!Y8</f>
        <v>0</v>
      </c>
      <c r="Z8" s="79">
        <f>ModelInput!Z8</f>
        <v>0</v>
      </c>
      <c r="AA8" s="79">
        <f>ModelInput!AA8</f>
        <v>0</v>
      </c>
      <c r="AB8" s="79">
        <f>ModelInput!AB8</f>
        <v>0</v>
      </c>
      <c r="AC8" s="79">
        <f>ModelInput!AC8</f>
        <v>0</v>
      </c>
      <c r="AD8" s="79">
        <f>ModelInput!AD8</f>
        <v>0</v>
      </c>
      <c r="AE8" s="79">
        <f>ModelInput!AE8</f>
        <v>0</v>
      </c>
      <c r="AF8" s="79">
        <f>ModelInput!AF8</f>
        <v>0</v>
      </c>
      <c r="AG8" s="79">
        <f>ModelInput!AG8</f>
        <v>0</v>
      </c>
      <c r="AH8" s="79">
        <f>ModelInput!AH8</f>
        <v>0</v>
      </c>
      <c r="AI8" s="79">
        <f>ModelInput!AI8</f>
        <v>0</v>
      </c>
      <c r="AJ8" s="79">
        <f>ModelInput!AJ8</f>
        <v>0</v>
      </c>
      <c r="AK8" s="79">
        <f>ModelInput!AK8</f>
        <v>0</v>
      </c>
      <c r="AL8" s="79">
        <f>ModelInput!AL8</f>
        <v>0</v>
      </c>
      <c r="AM8" s="79">
        <f>ModelInput!AM8</f>
        <v>0</v>
      </c>
      <c r="AN8" s="79">
        <f>ModelInput!AN8</f>
        <v>0</v>
      </c>
      <c r="AO8" s="79">
        <f>ModelInput!AO8</f>
        <v>0</v>
      </c>
      <c r="AP8" s="79">
        <f>ModelInput!AP8</f>
        <v>0</v>
      </c>
      <c r="AQ8" s="79">
        <f>ModelInput!AQ8</f>
        <v>0</v>
      </c>
      <c r="AR8" s="79">
        <f>ModelInput!AR8</f>
        <v>0</v>
      </c>
      <c r="AS8" s="79">
        <f>ModelInput!AS8</f>
        <v>0</v>
      </c>
      <c r="AT8" s="79">
        <f>ModelInput!AT8</f>
        <v>0</v>
      </c>
      <c r="AU8" s="79">
        <f>ModelInput!AU8</f>
        <v>0</v>
      </c>
      <c r="AV8" s="79">
        <f>ModelInput!AV8</f>
        <v>0</v>
      </c>
      <c r="AW8" s="79">
        <f>ModelInput!AW8</f>
        <v>0</v>
      </c>
      <c r="AX8" s="79">
        <f>ModelInput!AX8</f>
        <v>0</v>
      </c>
      <c r="AY8" s="79">
        <f>ModelInput!AY8</f>
        <v>0</v>
      </c>
      <c r="AZ8" s="79">
        <f>ModelInput!AZ8</f>
        <v>0</v>
      </c>
      <c r="BA8" s="79">
        <f>ModelInput!BA8</f>
        <v>0</v>
      </c>
      <c r="BB8" s="79">
        <f>ModelInput!BB8</f>
        <v>0</v>
      </c>
      <c r="BC8" s="79">
        <f>ModelInput!BC8</f>
        <v>0</v>
      </c>
      <c r="BD8" s="79">
        <f>ModelInput!BD8</f>
        <v>0</v>
      </c>
      <c r="BE8" s="79">
        <f>ModelInput!BE8</f>
        <v>0</v>
      </c>
      <c r="BF8" s="79">
        <f>ModelInput!BF8</f>
        <v>0</v>
      </c>
      <c r="BG8" s="79">
        <f>ModelInput!BG8</f>
        <v>0</v>
      </c>
      <c r="BH8" s="79">
        <f>ModelInput!BH8</f>
        <v>0</v>
      </c>
      <c r="BI8" s="6"/>
      <c r="BJ8" s="6"/>
      <c r="BK8" s="6"/>
    </row>
    <row r="9" spans="1:63" ht="15.4">
      <c r="E9" s="4" t="s">
        <v>183</v>
      </c>
      <c r="G9" s="4" t="s">
        <v>181</v>
      </c>
      <c r="J9" s="4"/>
      <c r="K9" s="80"/>
      <c r="L9" s="80">
        <f>ModelInput!L9</f>
        <v>0</v>
      </c>
      <c r="M9" s="80">
        <f>ModelInput!M9</f>
        <v>0</v>
      </c>
      <c r="N9" s="80">
        <f>ModelInput!N9</f>
        <v>0</v>
      </c>
      <c r="O9" s="80">
        <f>ModelInput!O9</f>
        <v>1</v>
      </c>
      <c r="P9" s="80">
        <f>ModelInput!P9</f>
        <v>1</v>
      </c>
      <c r="Q9" s="80">
        <f>ModelInput!Q9</f>
        <v>1</v>
      </c>
      <c r="R9" s="80">
        <f>ModelInput!R9</f>
        <v>1</v>
      </c>
      <c r="S9" s="80">
        <f>ModelInput!S9</f>
        <v>1</v>
      </c>
      <c r="T9" s="80">
        <f>ModelInput!T9</f>
        <v>1</v>
      </c>
      <c r="U9" s="80">
        <f>ModelInput!U9</f>
        <v>1</v>
      </c>
      <c r="V9" s="80">
        <f>ModelInput!V9</f>
        <v>1</v>
      </c>
      <c r="W9" s="80">
        <f>ModelInput!W9</f>
        <v>1</v>
      </c>
      <c r="X9" s="80">
        <f>ModelInput!X9</f>
        <v>1</v>
      </c>
      <c r="Y9" s="80">
        <f>ModelInput!Y9</f>
        <v>1</v>
      </c>
      <c r="Z9" s="80">
        <f>ModelInput!Z9</f>
        <v>1</v>
      </c>
      <c r="AA9" s="80">
        <f>ModelInput!AA9</f>
        <v>1</v>
      </c>
      <c r="AB9" s="80">
        <f>ModelInput!AB9</f>
        <v>1</v>
      </c>
      <c r="AC9" s="80">
        <f>ModelInput!AC9</f>
        <v>1</v>
      </c>
      <c r="AD9" s="80">
        <f>ModelInput!AD9</f>
        <v>1</v>
      </c>
      <c r="AE9" s="80">
        <f>ModelInput!AE9</f>
        <v>1</v>
      </c>
      <c r="AF9" s="80">
        <f>ModelInput!AF9</f>
        <v>1</v>
      </c>
      <c r="AG9" s="80">
        <f>ModelInput!AG9</f>
        <v>1</v>
      </c>
      <c r="AH9" s="80">
        <f>ModelInput!AH9</f>
        <v>1</v>
      </c>
      <c r="AI9" s="80">
        <f>ModelInput!AI9</f>
        <v>1</v>
      </c>
      <c r="AJ9" s="80">
        <f>ModelInput!AJ9</f>
        <v>1</v>
      </c>
      <c r="AK9" s="80">
        <f>ModelInput!AK9</f>
        <v>1</v>
      </c>
      <c r="AL9" s="80">
        <f>ModelInput!AL9</f>
        <v>1</v>
      </c>
      <c r="AM9" s="80">
        <f>ModelInput!AM9</f>
        <v>1</v>
      </c>
      <c r="AN9" s="80">
        <f>ModelInput!AN9</f>
        <v>1</v>
      </c>
      <c r="AO9" s="80">
        <f>ModelInput!AO9</f>
        <v>0</v>
      </c>
      <c r="AP9" s="80">
        <f>ModelInput!AP9</f>
        <v>0</v>
      </c>
      <c r="AQ9" s="80">
        <f>ModelInput!AQ9</f>
        <v>0</v>
      </c>
      <c r="AR9" s="80">
        <f>ModelInput!AR9</f>
        <v>0</v>
      </c>
      <c r="AS9" s="80">
        <f>ModelInput!AS9</f>
        <v>0</v>
      </c>
      <c r="AT9" s="80">
        <f>ModelInput!AT9</f>
        <v>0</v>
      </c>
      <c r="AU9" s="80">
        <f>ModelInput!AU9</f>
        <v>0</v>
      </c>
      <c r="AV9" s="80">
        <f>ModelInput!AV9</f>
        <v>0</v>
      </c>
      <c r="AW9" s="80">
        <f>ModelInput!AW9</f>
        <v>0</v>
      </c>
      <c r="AX9" s="80">
        <f>ModelInput!AX9</f>
        <v>0</v>
      </c>
      <c r="AY9" s="80">
        <f>ModelInput!AY9</f>
        <v>0</v>
      </c>
      <c r="AZ9" s="80">
        <f>ModelInput!AZ9</f>
        <v>0</v>
      </c>
      <c r="BA9" s="80">
        <f>ModelInput!BA9</f>
        <v>0</v>
      </c>
      <c r="BB9" s="80">
        <f>ModelInput!BB9</f>
        <v>0</v>
      </c>
      <c r="BC9" s="80">
        <f>ModelInput!BC9</f>
        <v>0</v>
      </c>
      <c r="BD9" s="80">
        <f>ModelInput!BD9</f>
        <v>0</v>
      </c>
      <c r="BE9" s="80">
        <f>ModelInput!BE9</f>
        <v>0</v>
      </c>
      <c r="BF9" s="80">
        <f>ModelInput!BF9</f>
        <v>0</v>
      </c>
      <c r="BG9" s="80">
        <f>ModelInput!BG9</f>
        <v>0</v>
      </c>
      <c r="BH9" s="80">
        <f>ModelInput!BH9</f>
        <v>0</v>
      </c>
      <c r="BI9" s="6"/>
      <c r="BJ9" s="6"/>
      <c r="BK9" s="6"/>
    </row>
    <row r="10" spans="1:63" ht="15.4">
      <c r="E10" s="4" t="s">
        <v>187</v>
      </c>
      <c r="G10" s="4" t="s">
        <v>181</v>
      </c>
      <c r="J10" s="4"/>
      <c r="K10" s="80"/>
      <c r="L10" s="80">
        <f>ModelInput!L12</f>
        <v>0</v>
      </c>
      <c r="M10" s="80">
        <f>ModelInput!M12</f>
        <v>0</v>
      </c>
      <c r="N10" s="80">
        <f>ModelInput!N12</f>
        <v>0</v>
      </c>
      <c r="O10" s="80">
        <f>ModelInput!O12</f>
        <v>1</v>
      </c>
      <c r="P10" s="80">
        <f>ModelInput!P12</f>
        <v>0</v>
      </c>
      <c r="Q10" s="80">
        <f>ModelInput!Q12</f>
        <v>0</v>
      </c>
      <c r="R10" s="80">
        <f>ModelInput!R12</f>
        <v>0</v>
      </c>
      <c r="S10" s="80">
        <f>ModelInput!S12</f>
        <v>0</v>
      </c>
      <c r="T10" s="80">
        <f>ModelInput!T12</f>
        <v>0</v>
      </c>
      <c r="U10" s="80">
        <f>ModelInput!U12</f>
        <v>0</v>
      </c>
      <c r="V10" s="80">
        <f>ModelInput!V12</f>
        <v>0</v>
      </c>
      <c r="W10" s="80">
        <f>ModelInput!W12</f>
        <v>0</v>
      </c>
      <c r="X10" s="80">
        <f>ModelInput!X12</f>
        <v>0</v>
      </c>
      <c r="Y10" s="80">
        <f>ModelInput!Y12</f>
        <v>0</v>
      </c>
      <c r="Z10" s="80">
        <f>ModelInput!Z12</f>
        <v>0</v>
      </c>
      <c r="AA10" s="80">
        <f>ModelInput!AA12</f>
        <v>0</v>
      </c>
      <c r="AB10" s="80">
        <f>ModelInput!AB12</f>
        <v>0</v>
      </c>
      <c r="AC10" s="80">
        <f>ModelInput!AC12</f>
        <v>0</v>
      </c>
      <c r="AD10" s="80">
        <f>ModelInput!AD12</f>
        <v>0</v>
      </c>
      <c r="AE10" s="80">
        <f>ModelInput!AE12</f>
        <v>0</v>
      </c>
      <c r="AF10" s="80">
        <f>ModelInput!AF12</f>
        <v>0</v>
      </c>
      <c r="AG10" s="80">
        <f>ModelInput!AG12</f>
        <v>0</v>
      </c>
      <c r="AH10" s="80">
        <f>ModelInput!AH12</f>
        <v>0</v>
      </c>
      <c r="AI10" s="80">
        <f>ModelInput!AI12</f>
        <v>0</v>
      </c>
      <c r="AJ10" s="80">
        <f>ModelInput!AJ12</f>
        <v>0</v>
      </c>
      <c r="AK10" s="80">
        <f>ModelInput!AK12</f>
        <v>0</v>
      </c>
      <c r="AL10" s="80">
        <f>ModelInput!AL12</f>
        <v>0</v>
      </c>
      <c r="AM10" s="80">
        <f>ModelInput!AM12</f>
        <v>0</v>
      </c>
      <c r="AN10" s="80">
        <f>ModelInput!AN12</f>
        <v>0</v>
      </c>
      <c r="AO10" s="80">
        <f>ModelInput!AO12</f>
        <v>0</v>
      </c>
      <c r="AP10" s="80">
        <f>ModelInput!AP12</f>
        <v>0</v>
      </c>
      <c r="AQ10" s="80">
        <f>ModelInput!AQ12</f>
        <v>0</v>
      </c>
      <c r="AR10" s="80">
        <f>ModelInput!AR12</f>
        <v>0</v>
      </c>
      <c r="AS10" s="80">
        <f>ModelInput!AS12</f>
        <v>0</v>
      </c>
      <c r="AT10" s="80">
        <f>ModelInput!AT12</f>
        <v>0</v>
      </c>
      <c r="AU10" s="80">
        <f>ModelInput!AU12</f>
        <v>0</v>
      </c>
      <c r="AV10" s="80">
        <f>ModelInput!AV12</f>
        <v>0</v>
      </c>
      <c r="AW10" s="80">
        <f>ModelInput!AW12</f>
        <v>0</v>
      </c>
      <c r="AX10" s="80">
        <f>ModelInput!AX12</f>
        <v>0</v>
      </c>
      <c r="AY10" s="80">
        <f>ModelInput!AY12</f>
        <v>0</v>
      </c>
      <c r="AZ10" s="80">
        <f>ModelInput!AZ12</f>
        <v>0</v>
      </c>
      <c r="BA10" s="80">
        <f>ModelInput!BA12</f>
        <v>0</v>
      </c>
      <c r="BB10" s="80">
        <f>ModelInput!BB12</f>
        <v>0</v>
      </c>
      <c r="BC10" s="80">
        <f>ModelInput!BC12</f>
        <v>0</v>
      </c>
      <c r="BD10" s="80">
        <f>ModelInput!BD12</f>
        <v>0</v>
      </c>
      <c r="BE10" s="80">
        <f>ModelInput!BE12</f>
        <v>0</v>
      </c>
      <c r="BF10" s="80">
        <f>ModelInput!BF12</f>
        <v>0</v>
      </c>
      <c r="BG10" s="80">
        <f>ModelInput!BG12</f>
        <v>0</v>
      </c>
      <c r="BH10" s="80">
        <f>ModelInput!BH12</f>
        <v>0</v>
      </c>
      <c r="BI10" s="6"/>
      <c r="BJ10" s="6"/>
      <c r="BK10" s="6"/>
    </row>
    <row r="11" spans="1:63" ht="15.4">
      <c r="E11" s="4" t="s">
        <v>202</v>
      </c>
      <c r="G11" s="4" t="s">
        <v>91</v>
      </c>
      <c r="J11" s="4"/>
      <c r="K11" s="81"/>
      <c r="L11" s="81">
        <f>ModelInput!L19</f>
        <v>0</v>
      </c>
      <c r="M11" s="81">
        <f>ModelInput!M19</f>
        <v>0</v>
      </c>
      <c r="N11" s="81">
        <f>ModelInput!N19</f>
        <v>0</v>
      </c>
      <c r="O11" s="81">
        <f>ModelInput!O19</f>
        <v>0</v>
      </c>
      <c r="P11" s="81">
        <f>ModelInput!P19</f>
        <v>0</v>
      </c>
      <c r="Q11" s="81">
        <f>ModelInput!Q19</f>
        <v>0</v>
      </c>
      <c r="R11" s="81">
        <f>ModelInput!R19</f>
        <v>0</v>
      </c>
      <c r="S11" s="81">
        <f>ModelInput!S19</f>
        <v>0</v>
      </c>
      <c r="T11" s="81">
        <f>ModelInput!T19</f>
        <v>0</v>
      </c>
      <c r="U11" s="81">
        <f>ModelInput!U19</f>
        <v>0</v>
      </c>
      <c r="V11" s="81">
        <f>ModelInput!V19</f>
        <v>0</v>
      </c>
      <c r="W11" s="81">
        <f>ModelInput!W19</f>
        <v>0</v>
      </c>
      <c r="X11" s="81">
        <f>ModelInput!X19</f>
        <v>0</v>
      </c>
      <c r="Y11" s="81">
        <f>ModelInput!Y19</f>
        <v>0</v>
      </c>
      <c r="Z11" s="81">
        <f>ModelInput!Z19</f>
        <v>0</v>
      </c>
      <c r="AA11" s="81">
        <f>ModelInput!AA19</f>
        <v>0</v>
      </c>
      <c r="AB11" s="81">
        <f>ModelInput!AB19</f>
        <v>0</v>
      </c>
      <c r="AC11" s="81">
        <f>ModelInput!AC19</f>
        <v>0</v>
      </c>
      <c r="AD11" s="81">
        <f>ModelInput!AD19</f>
        <v>0</v>
      </c>
      <c r="AE11" s="81">
        <f>ModelInput!AE19</f>
        <v>0</v>
      </c>
      <c r="AF11" s="81">
        <f>ModelInput!AF19</f>
        <v>0</v>
      </c>
      <c r="AG11" s="81">
        <f>ModelInput!AG19</f>
        <v>0</v>
      </c>
      <c r="AH11" s="81">
        <f>ModelInput!AH19</f>
        <v>0</v>
      </c>
      <c r="AI11" s="81">
        <f>ModelInput!AI19</f>
        <v>0</v>
      </c>
      <c r="AJ11" s="81">
        <f>ModelInput!AJ19</f>
        <v>0</v>
      </c>
      <c r="AK11" s="81">
        <f>ModelInput!AK19</f>
        <v>0</v>
      </c>
      <c r="AL11" s="81">
        <f>ModelInput!AL19</f>
        <v>0</v>
      </c>
      <c r="AM11" s="81">
        <f>ModelInput!AM19</f>
        <v>0</v>
      </c>
      <c r="AN11" s="81">
        <f>ModelInput!AN19</f>
        <v>0</v>
      </c>
      <c r="AO11" s="81">
        <f>ModelInput!AO19</f>
        <v>0</v>
      </c>
      <c r="AP11" s="81">
        <f>ModelInput!AP19</f>
        <v>0</v>
      </c>
      <c r="AQ11" s="81">
        <f>ModelInput!AQ19</f>
        <v>0</v>
      </c>
      <c r="AR11" s="81">
        <f>ModelInput!AR19</f>
        <v>0</v>
      </c>
      <c r="AS11" s="81">
        <f>ModelInput!AS19</f>
        <v>0</v>
      </c>
      <c r="AT11" s="81">
        <f>ModelInput!AT19</f>
        <v>0</v>
      </c>
      <c r="AU11" s="81">
        <f>ModelInput!AU19</f>
        <v>0</v>
      </c>
      <c r="AV11" s="81">
        <f>ModelInput!AV19</f>
        <v>0</v>
      </c>
      <c r="AW11" s="81">
        <f>ModelInput!AW19</f>
        <v>0</v>
      </c>
      <c r="AX11" s="81">
        <f>ModelInput!AX19</f>
        <v>0</v>
      </c>
      <c r="AY11" s="81">
        <f>ModelInput!AY19</f>
        <v>0</v>
      </c>
      <c r="AZ11" s="81">
        <f>ModelInput!AZ19</f>
        <v>0</v>
      </c>
      <c r="BA11" s="81">
        <f>ModelInput!BA19</f>
        <v>0</v>
      </c>
      <c r="BB11" s="81">
        <f>ModelInput!BB19</f>
        <v>0</v>
      </c>
      <c r="BC11" s="81">
        <f>ModelInput!BC19</f>
        <v>0</v>
      </c>
      <c r="BD11" s="81">
        <f>ModelInput!BD19</f>
        <v>0</v>
      </c>
      <c r="BE11" s="81">
        <f>ModelInput!BE19</f>
        <v>0</v>
      </c>
      <c r="BF11" s="81">
        <f>ModelInput!BF19</f>
        <v>0</v>
      </c>
      <c r="BG11" s="81">
        <f>ModelInput!BG19</f>
        <v>0</v>
      </c>
      <c r="BH11" s="81">
        <f>ModelInput!BH19</f>
        <v>0</v>
      </c>
      <c r="BI11" s="6"/>
      <c r="BJ11" s="6"/>
      <c r="BK11" s="6"/>
    </row>
    <row r="12" spans="1:63" ht="15.4">
      <c r="E12" s="4" t="s">
        <v>203</v>
      </c>
      <c r="G12" s="4" t="s">
        <v>91</v>
      </c>
      <c r="J12" s="4"/>
      <c r="K12" s="81"/>
      <c r="L12" s="81">
        <f>ModelInput!L20</f>
        <v>0</v>
      </c>
      <c r="M12" s="81">
        <f>ModelInput!M20</f>
        <v>0</v>
      </c>
      <c r="N12" s="81">
        <f>ModelInput!N20</f>
        <v>0</v>
      </c>
      <c r="O12" s="81">
        <f>ModelInput!O20</f>
        <v>0</v>
      </c>
      <c r="P12" s="81">
        <f>ModelInput!P20</f>
        <v>0</v>
      </c>
      <c r="Q12" s="81">
        <f>ModelInput!Q20</f>
        <v>0</v>
      </c>
      <c r="R12" s="81">
        <f>ModelInput!R20</f>
        <v>0</v>
      </c>
      <c r="S12" s="81">
        <f>ModelInput!S20</f>
        <v>0</v>
      </c>
      <c r="T12" s="81">
        <f>ModelInput!T20</f>
        <v>0</v>
      </c>
      <c r="U12" s="81">
        <f>ModelInput!U20</f>
        <v>0</v>
      </c>
      <c r="V12" s="81">
        <f>ModelInput!V20</f>
        <v>0</v>
      </c>
      <c r="W12" s="81">
        <f>ModelInput!W20</f>
        <v>0</v>
      </c>
      <c r="X12" s="81">
        <f>ModelInput!X20</f>
        <v>0</v>
      </c>
      <c r="Y12" s="81">
        <f>ModelInput!Y20</f>
        <v>0</v>
      </c>
      <c r="Z12" s="81">
        <f>ModelInput!Z20</f>
        <v>0</v>
      </c>
      <c r="AA12" s="81">
        <f>ModelInput!AA20</f>
        <v>0</v>
      </c>
      <c r="AB12" s="81">
        <f>ModelInput!AB20</f>
        <v>0</v>
      </c>
      <c r="AC12" s="81">
        <f>ModelInput!AC20</f>
        <v>0</v>
      </c>
      <c r="AD12" s="81">
        <f>ModelInput!AD20</f>
        <v>0</v>
      </c>
      <c r="AE12" s="81">
        <f>ModelInput!AE20</f>
        <v>0</v>
      </c>
      <c r="AF12" s="81">
        <f>ModelInput!AF20</f>
        <v>0</v>
      </c>
      <c r="AG12" s="81">
        <f>ModelInput!AG20</f>
        <v>0</v>
      </c>
      <c r="AH12" s="81">
        <f>ModelInput!AH20</f>
        <v>0</v>
      </c>
      <c r="AI12" s="81">
        <f>ModelInput!AI20</f>
        <v>0</v>
      </c>
      <c r="AJ12" s="81">
        <f>ModelInput!AJ20</f>
        <v>0</v>
      </c>
      <c r="AK12" s="81">
        <f>ModelInput!AK20</f>
        <v>0</v>
      </c>
      <c r="AL12" s="81">
        <f>ModelInput!AL20</f>
        <v>0</v>
      </c>
      <c r="AM12" s="81">
        <f>ModelInput!AM20</f>
        <v>0</v>
      </c>
      <c r="AN12" s="81">
        <f>ModelInput!AN20</f>
        <v>0</v>
      </c>
      <c r="AO12" s="81">
        <f>ModelInput!AO20</f>
        <v>0</v>
      </c>
      <c r="AP12" s="81">
        <f>ModelInput!AP20</f>
        <v>0</v>
      </c>
      <c r="AQ12" s="81">
        <f>ModelInput!AQ20</f>
        <v>0</v>
      </c>
      <c r="AR12" s="81">
        <f>ModelInput!AR20</f>
        <v>0</v>
      </c>
      <c r="AS12" s="81">
        <f>ModelInput!AS20</f>
        <v>0</v>
      </c>
      <c r="AT12" s="81">
        <f>ModelInput!AT20</f>
        <v>0</v>
      </c>
      <c r="AU12" s="81">
        <f>ModelInput!AU20</f>
        <v>0</v>
      </c>
      <c r="AV12" s="81">
        <f>ModelInput!AV20</f>
        <v>0</v>
      </c>
      <c r="AW12" s="81">
        <f>ModelInput!AW20</f>
        <v>0</v>
      </c>
      <c r="AX12" s="81">
        <f>ModelInput!AX20</f>
        <v>0</v>
      </c>
      <c r="AY12" s="81">
        <f>ModelInput!AY20</f>
        <v>0</v>
      </c>
      <c r="AZ12" s="81">
        <f>ModelInput!AZ20</f>
        <v>0</v>
      </c>
      <c r="BA12" s="81">
        <f>ModelInput!BA20</f>
        <v>0</v>
      </c>
      <c r="BB12" s="81">
        <f>ModelInput!BB20</f>
        <v>0</v>
      </c>
      <c r="BC12" s="81">
        <f>ModelInput!BC20</f>
        <v>0</v>
      </c>
      <c r="BD12" s="81">
        <f>ModelInput!BD20</f>
        <v>0</v>
      </c>
      <c r="BE12" s="81">
        <f>ModelInput!BE20</f>
        <v>0</v>
      </c>
      <c r="BF12" s="81">
        <f>ModelInput!BF20</f>
        <v>0</v>
      </c>
      <c r="BG12" s="81">
        <f>ModelInput!BG20</f>
        <v>0</v>
      </c>
      <c r="BH12" s="81">
        <f>ModelInput!BH20</f>
        <v>0</v>
      </c>
      <c r="BI12" s="6"/>
      <c r="BJ12" s="6"/>
      <c r="BK12" s="6"/>
    </row>
    <row r="13" spans="1:63" ht="15.4">
      <c r="E13" s="4" t="s">
        <v>204</v>
      </c>
      <c r="G13" s="4" t="s">
        <v>91</v>
      </c>
      <c r="J13" s="4"/>
      <c r="K13" s="82"/>
      <c r="L13" s="82">
        <f>ModelInput!L24</f>
        <v>0</v>
      </c>
      <c r="M13" s="82">
        <f>ModelInput!M24</f>
        <v>0</v>
      </c>
      <c r="N13" s="82">
        <f>ModelInput!N24</f>
        <v>0</v>
      </c>
      <c r="O13" s="82">
        <f>ModelInput!O24</f>
        <v>0.38356164383561642</v>
      </c>
      <c r="P13" s="82">
        <f>ModelInput!P24</f>
        <v>1</v>
      </c>
      <c r="Q13" s="82">
        <f>ModelInput!Q24</f>
        <v>1</v>
      </c>
      <c r="R13" s="82">
        <f>ModelInput!R24</f>
        <v>1</v>
      </c>
      <c r="S13" s="82">
        <f>ModelInput!S24</f>
        <v>1</v>
      </c>
      <c r="T13" s="82">
        <f>ModelInput!T24</f>
        <v>1</v>
      </c>
      <c r="U13" s="82">
        <f>ModelInput!U24</f>
        <v>1</v>
      </c>
      <c r="V13" s="82">
        <f>ModelInput!V24</f>
        <v>1</v>
      </c>
      <c r="W13" s="82">
        <f>ModelInput!W24</f>
        <v>1</v>
      </c>
      <c r="X13" s="82">
        <f>ModelInput!X24</f>
        <v>1</v>
      </c>
      <c r="Y13" s="82">
        <f>ModelInput!Y24</f>
        <v>1</v>
      </c>
      <c r="Z13" s="82">
        <f>ModelInput!Z24</f>
        <v>1</v>
      </c>
      <c r="AA13" s="82">
        <f>ModelInput!AA24</f>
        <v>1</v>
      </c>
      <c r="AB13" s="82">
        <f>ModelInput!AB24</f>
        <v>1</v>
      </c>
      <c r="AC13" s="82">
        <f>ModelInput!AC24</f>
        <v>1</v>
      </c>
      <c r="AD13" s="82">
        <f>ModelInput!AD24</f>
        <v>1</v>
      </c>
      <c r="AE13" s="82">
        <f>ModelInput!AE24</f>
        <v>1</v>
      </c>
      <c r="AF13" s="82">
        <f>ModelInput!AF24</f>
        <v>1</v>
      </c>
      <c r="AG13" s="82">
        <f>ModelInput!AG24</f>
        <v>1</v>
      </c>
      <c r="AH13" s="82">
        <f>ModelInput!AH24</f>
        <v>1</v>
      </c>
      <c r="AI13" s="82">
        <f>ModelInput!AI24</f>
        <v>1</v>
      </c>
      <c r="AJ13" s="82">
        <f>ModelInput!AJ24</f>
        <v>1</v>
      </c>
      <c r="AK13" s="82">
        <f>ModelInput!AK24</f>
        <v>1</v>
      </c>
      <c r="AL13" s="82">
        <f>ModelInput!AL24</f>
        <v>1</v>
      </c>
      <c r="AM13" s="82">
        <f>ModelInput!AM24</f>
        <v>1</v>
      </c>
      <c r="AN13" s="82">
        <f>ModelInput!AN24</f>
        <v>0.61643835616438358</v>
      </c>
      <c r="AO13" s="82">
        <f>ModelInput!AO24</f>
        <v>0</v>
      </c>
      <c r="AP13" s="82">
        <f>ModelInput!AP24</f>
        <v>0</v>
      </c>
      <c r="AQ13" s="82">
        <f>ModelInput!AQ24</f>
        <v>0</v>
      </c>
      <c r="AR13" s="82">
        <f>ModelInput!AR24</f>
        <v>0</v>
      </c>
      <c r="AS13" s="82">
        <f>ModelInput!AS24</f>
        <v>0</v>
      </c>
      <c r="AT13" s="82">
        <f>ModelInput!AT24</f>
        <v>0</v>
      </c>
      <c r="AU13" s="82">
        <f>ModelInput!AU24</f>
        <v>0</v>
      </c>
      <c r="AV13" s="82">
        <f>ModelInput!AV24</f>
        <v>0</v>
      </c>
      <c r="AW13" s="82">
        <f>ModelInput!AW24</f>
        <v>0</v>
      </c>
      <c r="AX13" s="82">
        <f>ModelInput!AX24</f>
        <v>0</v>
      </c>
      <c r="AY13" s="82">
        <f>ModelInput!AY24</f>
        <v>0</v>
      </c>
      <c r="AZ13" s="82">
        <f>ModelInput!AZ24</f>
        <v>0</v>
      </c>
      <c r="BA13" s="82">
        <f>ModelInput!BA24</f>
        <v>0</v>
      </c>
      <c r="BB13" s="82">
        <f>ModelInput!BB24</f>
        <v>0</v>
      </c>
      <c r="BC13" s="82">
        <f>ModelInput!BC24</f>
        <v>0</v>
      </c>
      <c r="BD13" s="82">
        <f>ModelInput!BD24</f>
        <v>0</v>
      </c>
      <c r="BE13" s="82">
        <f>ModelInput!BE24</f>
        <v>0</v>
      </c>
      <c r="BF13" s="82">
        <f>ModelInput!BF24</f>
        <v>0</v>
      </c>
      <c r="BG13" s="82">
        <f>ModelInput!BG24</f>
        <v>0</v>
      </c>
      <c r="BH13" s="82">
        <f>ModelInput!BH24</f>
        <v>0</v>
      </c>
      <c r="BI13" s="6"/>
      <c r="BJ13" s="6"/>
      <c r="BK13" s="6"/>
    </row>
    <row r="14" spans="1:63" ht="15.4">
      <c r="E14" s="4" t="s">
        <v>205</v>
      </c>
      <c r="G14" s="4" t="s">
        <v>206</v>
      </c>
      <c r="J14" s="4"/>
      <c r="K14" s="82"/>
      <c r="L14" s="80">
        <f>ModelInput!L25</f>
        <v>0</v>
      </c>
      <c r="M14" s="80">
        <f>ModelInput!M25</f>
        <v>0</v>
      </c>
      <c r="N14" s="80">
        <f>ModelInput!N25</f>
        <v>0</v>
      </c>
      <c r="O14" s="80">
        <f>ModelInput!O25</f>
        <v>1</v>
      </c>
      <c r="P14" s="80">
        <f>ModelInput!P25</f>
        <v>2</v>
      </c>
      <c r="Q14" s="80">
        <f>ModelInput!Q25</f>
        <v>3</v>
      </c>
      <c r="R14" s="80">
        <f>ModelInput!R25</f>
        <v>4</v>
      </c>
      <c r="S14" s="80">
        <f>ModelInput!S25</f>
        <v>5</v>
      </c>
      <c r="T14" s="80">
        <f>ModelInput!T25</f>
        <v>6</v>
      </c>
      <c r="U14" s="80">
        <f>ModelInput!U25</f>
        <v>7</v>
      </c>
      <c r="V14" s="80">
        <f>ModelInput!V25</f>
        <v>8</v>
      </c>
      <c r="W14" s="80">
        <f>ModelInput!W25</f>
        <v>9</v>
      </c>
      <c r="X14" s="80">
        <f>ModelInput!X25</f>
        <v>10</v>
      </c>
      <c r="Y14" s="80">
        <f>ModelInput!Y25</f>
        <v>11</v>
      </c>
      <c r="Z14" s="80">
        <f>ModelInput!Z25</f>
        <v>12</v>
      </c>
      <c r="AA14" s="80">
        <f>ModelInput!AA25</f>
        <v>13</v>
      </c>
      <c r="AB14" s="80">
        <f>ModelInput!AB25</f>
        <v>14</v>
      </c>
      <c r="AC14" s="80">
        <f>ModelInput!AC25</f>
        <v>15</v>
      </c>
      <c r="AD14" s="80">
        <f>ModelInput!AD25</f>
        <v>16</v>
      </c>
      <c r="AE14" s="80">
        <f>ModelInput!AE25</f>
        <v>17</v>
      </c>
      <c r="AF14" s="80">
        <f>ModelInput!AF25</f>
        <v>18</v>
      </c>
      <c r="AG14" s="80">
        <f>ModelInput!AG25</f>
        <v>19</v>
      </c>
      <c r="AH14" s="80">
        <f>ModelInput!AH25</f>
        <v>20</v>
      </c>
      <c r="AI14" s="80">
        <f>ModelInput!AI25</f>
        <v>21</v>
      </c>
      <c r="AJ14" s="80">
        <f>ModelInput!AJ25</f>
        <v>22</v>
      </c>
      <c r="AK14" s="80">
        <f>ModelInput!AK25</f>
        <v>23</v>
      </c>
      <c r="AL14" s="80">
        <f>ModelInput!AL25</f>
        <v>24</v>
      </c>
      <c r="AM14" s="80">
        <f>ModelInput!AM25</f>
        <v>25</v>
      </c>
      <c r="AN14" s="80">
        <f>ModelInput!AN25</f>
        <v>26</v>
      </c>
      <c r="AO14" s="80">
        <f>ModelInput!AO25</f>
        <v>0</v>
      </c>
      <c r="AP14" s="80">
        <f>ModelInput!AP25</f>
        <v>0</v>
      </c>
      <c r="AQ14" s="80">
        <f>ModelInput!AQ25</f>
        <v>0</v>
      </c>
      <c r="AR14" s="80">
        <f>ModelInput!AR25</f>
        <v>0</v>
      </c>
      <c r="AS14" s="80">
        <f>ModelInput!AS25</f>
        <v>0</v>
      </c>
      <c r="AT14" s="80">
        <f>ModelInput!AT25</f>
        <v>0</v>
      </c>
      <c r="AU14" s="80">
        <f>ModelInput!AU25</f>
        <v>0</v>
      </c>
      <c r="AV14" s="80">
        <f>ModelInput!AV25</f>
        <v>0</v>
      </c>
      <c r="AW14" s="80">
        <f>ModelInput!AW25</f>
        <v>0</v>
      </c>
      <c r="AX14" s="80">
        <f>ModelInput!AX25</f>
        <v>0</v>
      </c>
      <c r="AY14" s="80">
        <f>ModelInput!AY25</f>
        <v>0</v>
      </c>
      <c r="AZ14" s="80">
        <f>ModelInput!AZ25</f>
        <v>0</v>
      </c>
      <c r="BA14" s="80">
        <f>ModelInput!BA25</f>
        <v>0</v>
      </c>
      <c r="BB14" s="80">
        <f>ModelInput!BB25</f>
        <v>0</v>
      </c>
      <c r="BC14" s="80">
        <f>ModelInput!BC25</f>
        <v>0</v>
      </c>
      <c r="BD14" s="80">
        <f>ModelInput!BD25</f>
        <v>0</v>
      </c>
      <c r="BE14" s="80">
        <f>ModelInput!BE25</f>
        <v>0</v>
      </c>
      <c r="BF14" s="80">
        <f>ModelInput!BF25</f>
        <v>0</v>
      </c>
      <c r="BG14" s="80">
        <f>ModelInput!BG25</f>
        <v>0</v>
      </c>
      <c r="BH14" s="80">
        <f>ModelInput!BH25</f>
        <v>0</v>
      </c>
      <c r="BI14" s="6"/>
      <c r="BJ14" s="6"/>
      <c r="BK14" s="6"/>
    </row>
    <row r="15" spans="1:63" s="88" customFormat="1" ht="15.4">
      <c r="E15" s="88" t="s">
        <v>321</v>
      </c>
      <c r="G15" s="88" t="s">
        <v>320</v>
      </c>
      <c r="H15" s="6"/>
      <c r="I15" s="16"/>
      <c r="K15" s="82"/>
      <c r="L15" s="80">
        <f ca="1">ModelInput!L27</f>
        <v>0</v>
      </c>
      <c r="M15" s="80">
        <f ca="1">ModelInput!M27</f>
        <v>0</v>
      </c>
      <c r="N15" s="80">
        <f ca="1">ModelInput!N27</f>
        <v>0</v>
      </c>
      <c r="O15" s="80">
        <f ca="1">ModelInput!O27</f>
        <v>0</v>
      </c>
      <c r="P15" s="80">
        <f ca="1">ModelInput!P27</f>
        <v>0</v>
      </c>
      <c r="Q15" s="80">
        <f ca="1">ModelInput!Q27</f>
        <v>0</v>
      </c>
      <c r="R15" s="80">
        <f ca="1">ModelInput!R27</f>
        <v>0</v>
      </c>
      <c r="S15" s="80">
        <f ca="1">ModelInput!S27</f>
        <v>1</v>
      </c>
      <c r="T15" s="80">
        <f ca="1">ModelInput!T27</f>
        <v>0</v>
      </c>
      <c r="U15" s="80">
        <f ca="1">ModelInput!U27</f>
        <v>0</v>
      </c>
      <c r="V15" s="80">
        <f ca="1">ModelInput!V27</f>
        <v>0</v>
      </c>
      <c r="W15" s="80">
        <f ca="1">ModelInput!W27</f>
        <v>0</v>
      </c>
      <c r="X15" s="80">
        <f ca="1">ModelInput!X27</f>
        <v>1</v>
      </c>
      <c r="Y15" s="80">
        <f ca="1">ModelInput!Y27</f>
        <v>0</v>
      </c>
      <c r="Z15" s="80">
        <f ca="1">ModelInput!Z27</f>
        <v>0</v>
      </c>
      <c r="AA15" s="80">
        <f ca="1">ModelInput!AA27</f>
        <v>0</v>
      </c>
      <c r="AB15" s="80">
        <f ca="1">ModelInput!AB27</f>
        <v>0</v>
      </c>
      <c r="AC15" s="80">
        <f ca="1">ModelInput!AC27</f>
        <v>1</v>
      </c>
      <c r="AD15" s="80">
        <f ca="1">ModelInput!AD27</f>
        <v>0</v>
      </c>
      <c r="AE15" s="80">
        <f ca="1">ModelInput!AE27</f>
        <v>0</v>
      </c>
      <c r="AF15" s="80">
        <f ca="1">ModelInput!AF27</f>
        <v>0</v>
      </c>
      <c r="AG15" s="80">
        <f ca="1">ModelInput!AG27</f>
        <v>0</v>
      </c>
      <c r="AH15" s="80">
        <f ca="1">ModelInput!AH27</f>
        <v>1</v>
      </c>
      <c r="AI15" s="80">
        <f ca="1">ModelInput!AI27</f>
        <v>0</v>
      </c>
      <c r="AJ15" s="80">
        <f ca="1">ModelInput!AJ27</f>
        <v>0</v>
      </c>
      <c r="AK15" s="80">
        <f ca="1">ModelInput!AK27</f>
        <v>0</v>
      </c>
      <c r="AL15" s="80">
        <f ca="1">ModelInput!AL27</f>
        <v>0</v>
      </c>
      <c r="AM15" s="80">
        <f ca="1">ModelInput!AM27</f>
        <v>1</v>
      </c>
      <c r="AN15" s="80">
        <f ca="1">ModelInput!AN27</f>
        <v>0</v>
      </c>
      <c r="AO15" s="80">
        <f ca="1">ModelInput!AO27</f>
        <v>0</v>
      </c>
      <c r="AP15" s="80">
        <f ca="1">ModelInput!AP27</f>
        <v>0</v>
      </c>
      <c r="AQ15" s="80">
        <f ca="1">ModelInput!AQ27</f>
        <v>0</v>
      </c>
      <c r="AR15" s="80">
        <f ca="1">ModelInput!AR27</f>
        <v>0</v>
      </c>
      <c r="AS15" s="80">
        <f ca="1">ModelInput!AS27</f>
        <v>0</v>
      </c>
      <c r="AT15" s="80">
        <f ca="1">ModelInput!AT27</f>
        <v>0</v>
      </c>
      <c r="AU15" s="80">
        <f ca="1">ModelInput!AU27</f>
        <v>0</v>
      </c>
      <c r="AV15" s="80">
        <f ca="1">ModelInput!AV27</f>
        <v>0</v>
      </c>
      <c r="AW15" s="80">
        <f ca="1">ModelInput!AW27</f>
        <v>0</v>
      </c>
      <c r="AX15" s="80">
        <f ca="1">ModelInput!AX27</f>
        <v>0</v>
      </c>
      <c r="AY15" s="80">
        <f ca="1">ModelInput!AY27</f>
        <v>0</v>
      </c>
      <c r="AZ15" s="80">
        <f ca="1">ModelInput!AZ27</f>
        <v>0</v>
      </c>
      <c r="BA15" s="80">
        <f ca="1">ModelInput!BA27</f>
        <v>0</v>
      </c>
      <c r="BB15" s="80">
        <f ca="1">ModelInput!BB27</f>
        <v>0</v>
      </c>
      <c r="BC15" s="80">
        <f ca="1">ModelInput!BC27</f>
        <v>0</v>
      </c>
      <c r="BD15" s="80">
        <f ca="1">ModelInput!BD27</f>
        <v>0</v>
      </c>
      <c r="BE15" s="80">
        <f ca="1">ModelInput!BE27</f>
        <v>0</v>
      </c>
      <c r="BF15" s="80">
        <f ca="1">ModelInput!BF27</f>
        <v>0</v>
      </c>
      <c r="BG15" s="80">
        <f ca="1">ModelInput!BG27</f>
        <v>0</v>
      </c>
      <c r="BH15" s="80">
        <f ca="1">ModelInput!BH27</f>
        <v>0</v>
      </c>
      <c r="BI15" s="16"/>
      <c r="BJ15" s="16"/>
      <c r="BK15" s="16"/>
    </row>
    <row r="16" spans="1:63" s="88" customFormat="1" ht="15.4">
      <c r="E16" s="88" t="s">
        <v>209</v>
      </c>
      <c r="G16" s="4" t="s">
        <v>206</v>
      </c>
      <c r="I16" s="16"/>
      <c r="K16" s="82"/>
      <c r="L16" s="80">
        <f ca="1">ModelInput!L28</f>
        <v>0</v>
      </c>
      <c r="M16" s="80">
        <f ca="1">ModelInput!M28</f>
        <v>0</v>
      </c>
      <c r="N16" s="80">
        <f ca="1">ModelInput!N28</f>
        <v>0</v>
      </c>
      <c r="O16" s="80">
        <f ca="1">ModelInput!O28</f>
        <v>2</v>
      </c>
      <c r="P16" s="80">
        <f ca="1">ModelInput!P28</f>
        <v>2</v>
      </c>
      <c r="Q16" s="80">
        <f ca="1">ModelInput!Q28</f>
        <v>2</v>
      </c>
      <c r="R16" s="80">
        <f ca="1">ModelInput!R28</f>
        <v>2</v>
      </c>
      <c r="S16" s="80">
        <f ca="1">ModelInput!S28</f>
        <v>3</v>
      </c>
      <c r="T16" s="80">
        <f ca="1">ModelInput!T28</f>
        <v>3</v>
      </c>
      <c r="U16" s="80">
        <f ca="1">ModelInput!U28</f>
        <v>3</v>
      </c>
      <c r="V16" s="80">
        <f ca="1">ModelInput!V28</f>
        <v>3</v>
      </c>
      <c r="W16" s="80">
        <f ca="1">ModelInput!W28</f>
        <v>3</v>
      </c>
      <c r="X16" s="80">
        <f ca="1">ModelInput!X28</f>
        <v>4</v>
      </c>
      <c r="Y16" s="80">
        <f ca="1">ModelInput!Y28</f>
        <v>4</v>
      </c>
      <c r="Z16" s="80">
        <f ca="1">ModelInput!Z28</f>
        <v>4</v>
      </c>
      <c r="AA16" s="80">
        <f ca="1">ModelInput!AA28</f>
        <v>4</v>
      </c>
      <c r="AB16" s="80">
        <f ca="1">ModelInput!AB28</f>
        <v>4</v>
      </c>
      <c r="AC16" s="80">
        <f ca="1">ModelInput!AC28</f>
        <v>5</v>
      </c>
      <c r="AD16" s="80">
        <f ca="1">ModelInput!AD28</f>
        <v>5</v>
      </c>
      <c r="AE16" s="80">
        <f ca="1">ModelInput!AE28</f>
        <v>5</v>
      </c>
      <c r="AF16" s="80">
        <f ca="1">ModelInput!AF28</f>
        <v>5</v>
      </c>
      <c r="AG16" s="80">
        <f ca="1">ModelInput!AG28</f>
        <v>5</v>
      </c>
      <c r="AH16" s="80">
        <f ca="1">ModelInput!AH28</f>
        <v>6</v>
      </c>
      <c r="AI16" s="80">
        <f ca="1">ModelInput!AI28</f>
        <v>6</v>
      </c>
      <c r="AJ16" s="80">
        <f ca="1">ModelInput!AJ28</f>
        <v>6</v>
      </c>
      <c r="AK16" s="80">
        <f ca="1">ModelInput!AK28</f>
        <v>6</v>
      </c>
      <c r="AL16" s="80">
        <f ca="1">ModelInput!AL28</f>
        <v>6</v>
      </c>
      <c r="AM16" s="80">
        <f ca="1">ModelInput!AM28</f>
        <v>7</v>
      </c>
      <c r="AN16" s="80">
        <f ca="1">ModelInput!AN28</f>
        <v>7</v>
      </c>
      <c r="AO16" s="80">
        <f ca="1">ModelInput!AO28</f>
        <v>0</v>
      </c>
      <c r="AP16" s="80">
        <f ca="1">ModelInput!AP28</f>
        <v>0</v>
      </c>
      <c r="AQ16" s="80">
        <f ca="1">ModelInput!AQ28</f>
        <v>0</v>
      </c>
      <c r="AR16" s="80">
        <f ca="1">ModelInput!AR28</f>
        <v>0</v>
      </c>
      <c r="AS16" s="80">
        <f ca="1">ModelInput!AS28</f>
        <v>0</v>
      </c>
      <c r="AT16" s="80">
        <f ca="1">ModelInput!AT28</f>
        <v>0</v>
      </c>
      <c r="AU16" s="80">
        <f ca="1">ModelInput!AU28</f>
        <v>0</v>
      </c>
      <c r="AV16" s="80">
        <f ca="1">ModelInput!AV28</f>
        <v>0</v>
      </c>
      <c r="AW16" s="80">
        <f ca="1">ModelInput!AW28</f>
        <v>0</v>
      </c>
      <c r="AX16" s="80">
        <f ca="1">ModelInput!AX28</f>
        <v>0</v>
      </c>
      <c r="AY16" s="80">
        <f ca="1">ModelInput!AY28</f>
        <v>0</v>
      </c>
      <c r="AZ16" s="80">
        <f ca="1">ModelInput!AZ28</f>
        <v>0</v>
      </c>
      <c r="BA16" s="80">
        <f ca="1">ModelInput!BA28</f>
        <v>0</v>
      </c>
      <c r="BB16" s="80">
        <f ca="1">ModelInput!BB28</f>
        <v>0</v>
      </c>
      <c r="BC16" s="80">
        <f ca="1">ModelInput!BC28</f>
        <v>0</v>
      </c>
      <c r="BD16" s="80">
        <f ca="1">ModelInput!BD28</f>
        <v>0</v>
      </c>
      <c r="BE16" s="80">
        <f ca="1">ModelInput!BE28</f>
        <v>0</v>
      </c>
      <c r="BF16" s="80">
        <f ca="1">ModelInput!BF28</f>
        <v>0</v>
      </c>
      <c r="BG16" s="80">
        <f ca="1">ModelInput!BG28</f>
        <v>0</v>
      </c>
      <c r="BH16" s="80">
        <f ca="1">ModelInput!BH28</f>
        <v>0</v>
      </c>
      <c r="BI16" s="16"/>
      <c r="BJ16" s="16"/>
      <c r="BK16" s="16"/>
    </row>
    <row r="17" spans="2:103" ht="15.4">
      <c r="J17" s="4"/>
      <c r="K17" s="9"/>
      <c r="L17" s="9"/>
      <c r="M17" s="9"/>
      <c r="N17" s="9"/>
      <c r="O17" s="9"/>
      <c r="P17" s="9"/>
      <c r="Q17" s="9"/>
      <c r="R17" s="46"/>
      <c r="S17" s="9"/>
      <c r="T17" s="9"/>
      <c r="U17" s="9"/>
      <c r="V17" s="9"/>
      <c r="W17" s="9"/>
      <c r="X17" s="10"/>
      <c r="Y17" s="10"/>
      <c r="Z17" s="10"/>
      <c r="AA17" s="10"/>
      <c r="AB17" s="10"/>
      <c r="AC17" s="10"/>
      <c r="AD17" s="10"/>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6"/>
      <c r="BJ17" s="6"/>
      <c r="BK17" s="6"/>
    </row>
    <row r="18" spans="2:103" ht="15.4">
      <c r="B18" s="7">
        <f>MAX($B$5:B17)+1</f>
        <v>1</v>
      </c>
      <c r="C18" s="7" t="s">
        <v>328</v>
      </c>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8"/>
      <c r="BJ18" s="8"/>
      <c r="BK18" s="8"/>
    </row>
    <row r="19" spans="2:103" ht="15.4">
      <c r="C19" s="29"/>
      <c r="D19" s="29"/>
    </row>
    <row r="20" spans="2:103" ht="15.4">
      <c r="C20" s="29"/>
      <c r="D20" s="29"/>
      <c r="E20" s="4" t="s">
        <v>328</v>
      </c>
      <c r="G20" s="4" t="s">
        <v>329</v>
      </c>
      <c r="K20" s="99">
        <f>ModelInput!K36</f>
        <v>0.96456460881095629</v>
      </c>
      <c r="L20" s="99">
        <f>ModelInput!L36</f>
        <v>1</v>
      </c>
      <c r="M20" s="99">
        <f>ModelInput!M36</f>
        <v>1.0877412700751434</v>
      </c>
      <c r="N20" s="99">
        <f>ModelInput!N36</f>
        <v>1.1480772064240454</v>
      </c>
      <c r="O20" s="99">
        <f>ModelInput!O36</f>
        <v>1.1849860026521284</v>
      </c>
      <c r="P20" s="99">
        <f>ModelInput!P36</f>
        <v>1.2227203106311826</v>
      </c>
      <c r="Q20" s="99">
        <f>ModelInput!Q36</f>
        <v>1.2463006413711641</v>
      </c>
      <c r="R20" s="99">
        <f>ModelInput!R36</f>
        <v>1.2711769887934752</v>
      </c>
      <c r="S20" s="99">
        <f>ModelInput!S36</f>
        <v>1.2966056382431057</v>
      </c>
      <c r="T20" s="99">
        <f>ModelInput!T36</f>
        <v>1.3225347775218494</v>
      </c>
      <c r="U20" s="99">
        <f>ModelInput!U36</f>
        <v>1.3489854730722866</v>
      </c>
      <c r="V20" s="99">
        <f>ModelInput!V36</f>
        <v>1.3759651825337322</v>
      </c>
      <c r="W20" s="99">
        <f>ModelInput!W36</f>
        <v>1.4034844861844069</v>
      </c>
      <c r="X20" s="99">
        <f>ModelInput!X36</f>
        <v>1.431554175908095</v>
      </c>
      <c r="Y20" s="99">
        <f>ModelInput!Y36</f>
        <v>1.460185259426257</v>
      </c>
      <c r="Z20" s="99">
        <f>ModelInput!Z36</f>
        <v>1.4893889646147822</v>
      </c>
      <c r="AA20" s="99">
        <f>ModelInput!AA36</f>
        <v>1.5191767439070778</v>
      </c>
      <c r="AB20" s="99">
        <f>ModelInput!AB36</f>
        <v>1.5495602787852194</v>
      </c>
      <c r="AC20" s="99">
        <f>ModelInput!AC36</f>
        <v>1.5805514843609239</v>
      </c>
      <c r="AD20" s="99">
        <f>ModelInput!AD36</f>
        <v>1.6121625140481424</v>
      </c>
      <c r="AE20" s="99">
        <f>ModelInput!AE36</f>
        <v>1.6444057643291055</v>
      </c>
      <c r="AF20" s="99">
        <f>ModelInput!AF36</f>
        <v>1.6772938796156873</v>
      </c>
      <c r="AG20" s="99">
        <f>ModelInput!AG36</f>
        <v>1.7108397572080012</v>
      </c>
      <c r="AH20" s="99">
        <f>ModelInput!AH36</f>
        <v>1.7450565523521611</v>
      </c>
      <c r="AI20" s="99">
        <f>ModelInput!AI36</f>
        <v>1.7799576833992043</v>
      </c>
      <c r="AJ20" s="99">
        <f>ModelInput!AJ36</f>
        <v>1.8155568370671884</v>
      </c>
      <c r="AK20" s="99">
        <f>ModelInput!AK36</f>
        <v>1.8518679738085324</v>
      </c>
      <c r="AL20" s="99">
        <f>ModelInput!AL36</f>
        <v>1.888905333284703</v>
      </c>
      <c r="AM20" s="99">
        <f>ModelInput!AM36</f>
        <v>1.9266834399503971</v>
      </c>
      <c r="AN20" s="99">
        <f>ModelInput!AN36</f>
        <v>1.965217108749405</v>
      </c>
      <c r="AO20" s="99">
        <f>ModelInput!AO36</f>
        <v>2.0045214509243934</v>
      </c>
      <c r="AP20" s="99">
        <f>ModelInput!AP36</f>
        <v>2.044611879942881</v>
      </c>
      <c r="AQ20" s="99">
        <f>ModelInput!AQ36</f>
        <v>2.0855041175417388</v>
      </c>
      <c r="AR20" s="99">
        <f>ModelInput!AR36</f>
        <v>2.1272141998925735</v>
      </c>
      <c r="AS20" s="99">
        <f>ModelInput!AS36</f>
        <v>2.1697584838904249</v>
      </c>
      <c r="AT20" s="99">
        <f>ModelInput!AT36</f>
        <v>2.2131536535682335</v>
      </c>
      <c r="AU20" s="99">
        <f>ModelInput!AU36</f>
        <v>2.2574167266395979</v>
      </c>
      <c r="AV20" s="99">
        <f>ModelInput!AV36</f>
        <v>2.3025650611723902</v>
      </c>
      <c r="AW20" s="99">
        <f>ModelInput!AW36</f>
        <v>2.348616362395838</v>
      </c>
      <c r="AX20" s="99">
        <f>ModelInput!AX36</f>
        <v>2.3955886896437546</v>
      </c>
      <c r="AY20" s="99">
        <f>ModelInput!AY36</f>
        <v>2.4435004634366297</v>
      </c>
      <c r="AZ20" s="99">
        <f>ModelInput!AZ36</f>
        <v>2.4923704727053622</v>
      </c>
      <c r="BA20" s="99">
        <f>ModelInput!BA36</f>
        <v>2.5422178821594699</v>
      </c>
      <c r="BB20" s="99">
        <f>ModelInput!BB36</f>
        <v>2.5930622398026593</v>
      </c>
      <c r="BC20" s="99">
        <f>ModelInput!BC36</f>
        <v>2.6449234845987126</v>
      </c>
      <c r="BD20" s="99">
        <f>ModelInput!BD36</f>
        <v>2.6978219542906872</v>
      </c>
      <c r="BE20" s="99">
        <f>ModelInput!BE36</f>
        <v>2.751778393376501</v>
      </c>
      <c r="BF20" s="99">
        <f>ModelInput!BF36</f>
        <v>2.806813961244031</v>
      </c>
      <c r="BG20" s="99">
        <f>ModelInput!BG36</f>
        <v>2.8629502404689116</v>
      </c>
      <c r="BH20" s="99">
        <f>ModelInput!BH36</f>
        <v>2.9202092452782904</v>
      </c>
    </row>
    <row r="21" spans="2:103" ht="15.4">
      <c r="C21" s="29"/>
      <c r="D21" s="29"/>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1"/>
      <c r="BE21" s="101"/>
      <c r="BF21" s="101"/>
      <c r="BG21" s="101"/>
      <c r="BH21" s="101"/>
    </row>
    <row r="22" spans="2:103" ht="15.4">
      <c r="B22" s="7">
        <f>MAX($B$5:B21)+1</f>
        <v>2</v>
      </c>
      <c r="C22" s="7" t="s">
        <v>765</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8"/>
      <c r="BJ22" s="8"/>
      <c r="BK22" s="8"/>
    </row>
    <row r="23" spans="2:103" ht="15.4">
      <c r="B23" s="232" t="s">
        <v>766</v>
      </c>
      <c r="C23" s="159"/>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row>
    <row r="24" spans="2:103" ht="15.4">
      <c r="B24" s="24"/>
      <c r="C24" s="73">
        <f>MAX($B$5:C23)+0.1</f>
        <v>2.1</v>
      </c>
      <c r="D24" s="37" t="s">
        <v>767</v>
      </c>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90"/>
      <c r="CX24" s="90"/>
      <c r="CY24" s="90"/>
    </row>
    <row r="25" spans="2:103" ht="15.4">
      <c r="C25" s="29"/>
      <c r="D25" s="29"/>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c r="AL25" s="126"/>
      <c r="AM25" s="126"/>
      <c r="AN25" s="126"/>
      <c r="AO25" s="126"/>
      <c r="AP25" s="126"/>
      <c r="AQ25" s="126"/>
      <c r="AR25" s="126"/>
      <c r="AS25" s="126"/>
      <c r="AT25" s="126"/>
      <c r="AU25" s="126"/>
      <c r="AV25" s="126"/>
      <c r="AW25" s="126"/>
      <c r="AX25" s="126"/>
      <c r="AY25" s="126"/>
      <c r="AZ25" s="126"/>
      <c r="BA25" s="126"/>
      <c r="BB25" s="126"/>
      <c r="BC25" s="126"/>
      <c r="BD25" s="126"/>
      <c r="BE25" s="126"/>
      <c r="BF25" s="126"/>
      <c r="BG25" s="126"/>
      <c r="BH25" s="126"/>
    </row>
    <row r="26" spans="2:103" ht="15.4">
      <c r="C26" s="29"/>
      <c r="D26" s="29"/>
      <c r="E26" s="4" t="s">
        <v>768</v>
      </c>
      <c r="G26" s="4" t="s">
        <v>260</v>
      </c>
      <c r="L26" s="126">
        <f ca="1">FinancialStatements!L54</f>
        <v>0</v>
      </c>
      <c r="M26" s="126">
        <f ca="1">FinancialStatements!M54</f>
        <v>0</v>
      </c>
      <c r="N26" s="126">
        <f ca="1">FinancialStatements!N54</f>
        <v>0</v>
      </c>
      <c r="O26" s="126">
        <f ca="1">FinancialStatements!O54</f>
        <v>0</v>
      </c>
      <c r="P26" s="126">
        <f ca="1">FinancialStatements!P54</f>
        <v>0</v>
      </c>
      <c r="Q26" s="126" t="e">
        <f ca="1">FinancialStatements!Q54</f>
        <v>#DIV/0!</v>
      </c>
      <c r="R26" s="126" t="e">
        <f ca="1">FinancialStatements!R54</f>
        <v>#DIV/0!</v>
      </c>
      <c r="S26" s="126" t="e">
        <f ca="1">FinancialStatements!S54</f>
        <v>#DIV/0!</v>
      </c>
      <c r="T26" s="126" t="e">
        <f ca="1">FinancialStatements!T54</f>
        <v>#DIV/0!</v>
      </c>
      <c r="U26" s="126" t="e">
        <f ca="1">FinancialStatements!U54</f>
        <v>#DIV/0!</v>
      </c>
      <c r="V26" s="126" t="e">
        <f ca="1">FinancialStatements!V54</f>
        <v>#DIV/0!</v>
      </c>
      <c r="W26" s="126" t="e">
        <f ca="1">FinancialStatements!W54</f>
        <v>#DIV/0!</v>
      </c>
      <c r="X26" s="126" t="e">
        <f ca="1">FinancialStatements!X54</f>
        <v>#DIV/0!</v>
      </c>
      <c r="Y26" s="126" t="e">
        <f ca="1">FinancialStatements!Y54</f>
        <v>#DIV/0!</v>
      </c>
      <c r="Z26" s="126" t="e">
        <f ca="1">FinancialStatements!Z54</f>
        <v>#DIV/0!</v>
      </c>
      <c r="AA26" s="126" t="e">
        <f ca="1">FinancialStatements!AA54</f>
        <v>#DIV/0!</v>
      </c>
      <c r="AB26" s="126" t="e">
        <f ca="1">FinancialStatements!AB54</f>
        <v>#DIV/0!</v>
      </c>
      <c r="AC26" s="126" t="e">
        <f ca="1">FinancialStatements!AC54</f>
        <v>#DIV/0!</v>
      </c>
      <c r="AD26" s="126" t="e">
        <f ca="1">FinancialStatements!AD54</f>
        <v>#DIV/0!</v>
      </c>
      <c r="AE26" s="126" t="e">
        <f ca="1">FinancialStatements!AE54</f>
        <v>#DIV/0!</v>
      </c>
      <c r="AF26" s="126" t="e">
        <f ca="1">FinancialStatements!AF54</f>
        <v>#DIV/0!</v>
      </c>
      <c r="AG26" s="126" t="e">
        <f ca="1">FinancialStatements!AG54</f>
        <v>#DIV/0!</v>
      </c>
      <c r="AH26" s="126" t="e">
        <f ca="1">FinancialStatements!AH54</f>
        <v>#DIV/0!</v>
      </c>
      <c r="AI26" s="126" t="e">
        <f ca="1">FinancialStatements!AI54</f>
        <v>#DIV/0!</v>
      </c>
      <c r="AJ26" s="126" t="e">
        <f ca="1">FinancialStatements!AJ54</f>
        <v>#DIV/0!</v>
      </c>
      <c r="AK26" s="126" t="e">
        <f ca="1">FinancialStatements!AK54</f>
        <v>#DIV/0!</v>
      </c>
      <c r="AL26" s="126" t="e">
        <f ca="1">FinancialStatements!AL54</f>
        <v>#DIV/0!</v>
      </c>
      <c r="AM26" s="126" t="e">
        <f ca="1">FinancialStatements!AM54</f>
        <v>#DIV/0!</v>
      </c>
      <c r="AN26" s="126" t="e">
        <f ca="1">FinancialStatements!AN54</f>
        <v>#DIV/0!</v>
      </c>
      <c r="AO26" s="126" t="e">
        <f ca="1">FinancialStatements!AO54</f>
        <v>#DIV/0!</v>
      </c>
      <c r="AP26" s="126" t="e">
        <f ca="1">FinancialStatements!AP54</f>
        <v>#DIV/0!</v>
      </c>
      <c r="AQ26" s="126" t="e">
        <f ca="1">FinancialStatements!AQ54</f>
        <v>#DIV/0!</v>
      </c>
      <c r="AR26" s="126" t="e">
        <f ca="1">FinancialStatements!AR54</f>
        <v>#DIV/0!</v>
      </c>
      <c r="AS26" s="126" t="e">
        <f ca="1">FinancialStatements!AS54</f>
        <v>#DIV/0!</v>
      </c>
      <c r="AT26" s="126" t="e">
        <f ca="1">FinancialStatements!AT54</f>
        <v>#DIV/0!</v>
      </c>
      <c r="AU26" s="126" t="e">
        <f ca="1">FinancialStatements!AU54</f>
        <v>#DIV/0!</v>
      </c>
      <c r="AV26" s="126" t="e">
        <f ca="1">FinancialStatements!AV54</f>
        <v>#DIV/0!</v>
      </c>
      <c r="AW26" s="126" t="e">
        <f ca="1">FinancialStatements!AW54</f>
        <v>#DIV/0!</v>
      </c>
      <c r="AX26" s="126" t="e">
        <f ca="1">FinancialStatements!AX54</f>
        <v>#DIV/0!</v>
      </c>
      <c r="AY26" s="126" t="e">
        <f ca="1">FinancialStatements!AY54</f>
        <v>#DIV/0!</v>
      </c>
      <c r="AZ26" s="126" t="e">
        <f ca="1">FinancialStatements!AZ54</f>
        <v>#DIV/0!</v>
      </c>
      <c r="BA26" s="126" t="e">
        <f ca="1">FinancialStatements!BA54</f>
        <v>#DIV/0!</v>
      </c>
      <c r="BB26" s="126" t="e">
        <f ca="1">FinancialStatements!BB54</f>
        <v>#DIV/0!</v>
      </c>
      <c r="BC26" s="126" t="e">
        <f ca="1">FinancialStatements!BC54</f>
        <v>#DIV/0!</v>
      </c>
      <c r="BD26" s="126" t="e">
        <f ca="1">FinancialStatements!BD54</f>
        <v>#DIV/0!</v>
      </c>
      <c r="BE26" s="126" t="e">
        <f ca="1">FinancialStatements!BE54</f>
        <v>#DIV/0!</v>
      </c>
      <c r="BF26" s="126" t="e">
        <f ca="1">FinancialStatements!BF54</f>
        <v>#DIV/0!</v>
      </c>
      <c r="BG26" s="126" t="e">
        <f ca="1">FinancialStatements!BG54</f>
        <v>#DIV/0!</v>
      </c>
      <c r="BH26" s="126" t="e">
        <f ca="1">FinancialStatements!BH54</f>
        <v>#DIV/0!</v>
      </c>
    </row>
    <row r="27" spans="2:103" ht="15.4">
      <c r="C27" s="29"/>
      <c r="D27" s="29"/>
      <c r="E27" s="4" t="s">
        <v>763</v>
      </c>
      <c r="G27" s="4" t="s">
        <v>260</v>
      </c>
      <c r="L27" s="126">
        <f ca="1">FinancialStatements!L59</f>
        <v>0</v>
      </c>
      <c r="M27" s="126">
        <f ca="1">FinancialStatements!M59</f>
        <v>0</v>
      </c>
      <c r="N27" s="126">
        <f ca="1">FinancialStatements!N59</f>
        <v>0</v>
      </c>
      <c r="O27" s="126">
        <f ca="1">FinancialStatements!O59</f>
        <v>0</v>
      </c>
      <c r="P27" s="126">
        <f ca="1">FinancialStatements!P59</f>
        <v>0</v>
      </c>
      <c r="Q27" s="126" t="e">
        <f ca="1">FinancialStatements!Q59</f>
        <v>#DIV/0!</v>
      </c>
      <c r="R27" s="126" t="e">
        <f ca="1">FinancialStatements!R59</f>
        <v>#DIV/0!</v>
      </c>
      <c r="S27" s="126" t="e">
        <f ca="1">FinancialStatements!S59</f>
        <v>#DIV/0!</v>
      </c>
      <c r="T27" s="126" t="e">
        <f ca="1">FinancialStatements!T59</f>
        <v>#DIV/0!</v>
      </c>
      <c r="U27" s="126" t="e">
        <f ca="1">FinancialStatements!U59</f>
        <v>#DIV/0!</v>
      </c>
      <c r="V27" s="126" t="e">
        <f ca="1">FinancialStatements!V59</f>
        <v>#DIV/0!</v>
      </c>
      <c r="W27" s="126" t="e">
        <f ca="1">FinancialStatements!W59</f>
        <v>#DIV/0!</v>
      </c>
      <c r="X27" s="126" t="e">
        <f ca="1">FinancialStatements!X59</f>
        <v>#DIV/0!</v>
      </c>
      <c r="Y27" s="126" t="e">
        <f ca="1">FinancialStatements!Y59</f>
        <v>#DIV/0!</v>
      </c>
      <c r="Z27" s="126" t="e">
        <f ca="1">FinancialStatements!Z59</f>
        <v>#DIV/0!</v>
      </c>
      <c r="AA27" s="126" t="e">
        <f ca="1">FinancialStatements!AA59</f>
        <v>#DIV/0!</v>
      </c>
      <c r="AB27" s="126" t="e">
        <f ca="1">FinancialStatements!AB59</f>
        <v>#DIV/0!</v>
      </c>
      <c r="AC27" s="126" t="e">
        <f ca="1">FinancialStatements!AC59</f>
        <v>#DIV/0!</v>
      </c>
      <c r="AD27" s="126" t="e">
        <f ca="1">FinancialStatements!AD59</f>
        <v>#DIV/0!</v>
      </c>
      <c r="AE27" s="126" t="e">
        <f ca="1">FinancialStatements!AE59</f>
        <v>#DIV/0!</v>
      </c>
      <c r="AF27" s="126" t="e">
        <f ca="1">FinancialStatements!AF59</f>
        <v>#DIV/0!</v>
      </c>
      <c r="AG27" s="126" t="e">
        <f ca="1">FinancialStatements!AG59</f>
        <v>#DIV/0!</v>
      </c>
      <c r="AH27" s="126" t="e">
        <f ca="1">FinancialStatements!AH59</f>
        <v>#DIV/0!</v>
      </c>
      <c r="AI27" s="126" t="e">
        <f ca="1">FinancialStatements!AI59</f>
        <v>#DIV/0!</v>
      </c>
      <c r="AJ27" s="126" t="e">
        <f ca="1">FinancialStatements!AJ59</f>
        <v>#DIV/0!</v>
      </c>
      <c r="AK27" s="126" t="e">
        <f ca="1">FinancialStatements!AK59</f>
        <v>#DIV/0!</v>
      </c>
      <c r="AL27" s="126" t="e">
        <f ca="1">FinancialStatements!AL59</f>
        <v>#DIV/0!</v>
      </c>
      <c r="AM27" s="126" t="e">
        <f ca="1">FinancialStatements!AM59</f>
        <v>#DIV/0!</v>
      </c>
      <c r="AN27" s="126" t="e">
        <f ca="1">FinancialStatements!AN59</f>
        <v>#DIV/0!</v>
      </c>
      <c r="AO27" s="126" t="e">
        <f ca="1">FinancialStatements!AO59</f>
        <v>#DIV/0!</v>
      </c>
      <c r="AP27" s="126" t="e">
        <f ca="1">FinancialStatements!AP59</f>
        <v>#DIV/0!</v>
      </c>
      <c r="AQ27" s="126" t="e">
        <f ca="1">FinancialStatements!AQ59</f>
        <v>#DIV/0!</v>
      </c>
      <c r="AR27" s="126" t="e">
        <f ca="1">FinancialStatements!AR59</f>
        <v>#DIV/0!</v>
      </c>
      <c r="AS27" s="126" t="e">
        <f ca="1">FinancialStatements!AS59</f>
        <v>#DIV/0!</v>
      </c>
      <c r="AT27" s="126" t="e">
        <f ca="1">FinancialStatements!AT59</f>
        <v>#DIV/0!</v>
      </c>
      <c r="AU27" s="126" t="e">
        <f ca="1">FinancialStatements!AU59</f>
        <v>#DIV/0!</v>
      </c>
      <c r="AV27" s="126" t="e">
        <f ca="1">FinancialStatements!AV59</f>
        <v>#DIV/0!</v>
      </c>
      <c r="AW27" s="126" t="e">
        <f ca="1">FinancialStatements!AW59</f>
        <v>#DIV/0!</v>
      </c>
      <c r="AX27" s="126" t="e">
        <f ca="1">FinancialStatements!AX59</f>
        <v>#DIV/0!</v>
      </c>
      <c r="AY27" s="126" t="e">
        <f ca="1">FinancialStatements!AY59</f>
        <v>#DIV/0!</v>
      </c>
      <c r="AZ27" s="126" t="e">
        <f ca="1">FinancialStatements!AZ59</f>
        <v>#DIV/0!</v>
      </c>
      <c r="BA27" s="126" t="e">
        <f ca="1">FinancialStatements!BA59</f>
        <v>#DIV/0!</v>
      </c>
      <c r="BB27" s="126" t="e">
        <f ca="1">FinancialStatements!BB59</f>
        <v>#DIV/0!</v>
      </c>
      <c r="BC27" s="126" t="e">
        <f ca="1">FinancialStatements!BC59</f>
        <v>#DIV/0!</v>
      </c>
      <c r="BD27" s="126" t="e">
        <f ca="1">FinancialStatements!BD59</f>
        <v>#DIV/0!</v>
      </c>
      <c r="BE27" s="126" t="e">
        <f ca="1">FinancialStatements!BE59</f>
        <v>#DIV/0!</v>
      </c>
      <c r="BF27" s="126" t="e">
        <f ca="1">FinancialStatements!BF59</f>
        <v>#DIV/0!</v>
      </c>
      <c r="BG27" s="126" t="e">
        <f ca="1">FinancialStatements!BG59</f>
        <v>#DIV/0!</v>
      </c>
      <c r="BH27" s="126" t="e">
        <f ca="1">FinancialStatements!BH59</f>
        <v>#DIV/0!</v>
      </c>
    </row>
    <row r="28" spans="2:103" ht="15.4">
      <c r="C28" s="29"/>
      <c r="D28" s="29"/>
      <c r="E28" s="4" t="s">
        <v>743</v>
      </c>
      <c r="G28" s="4" t="s">
        <v>260</v>
      </c>
      <c r="L28" s="126">
        <f ca="1">'Finance&amp;Tax'!L45</f>
        <v>0</v>
      </c>
      <c r="M28" s="126">
        <f ca="1">'Finance&amp;Tax'!M45</f>
        <v>0</v>
      </c>
      <c r="N28" s="126">
        <f ca="1">'Finance&amp;Tax'!N45</f>
        <v>0</v>
      </c>
      <c r="O28" s="126">
        <f ca="1">'Finance&amp;Tax'!O45</f>
        <v>0</v>
      </c>
      <c r="P28" s="126">
        <f ca="1">'Finance&amp;Tax'!P45</f>
        <v>0</v>
      </c>
      <c r="Q28" s="126" t="e">
        <f ca="1">'Finance&amp;Tax'!Q45</f>
        <v>#DIV/0!</v>
      </c>
      <c r="R28" s="126" t="e">
        <f ca="1">'Finance&amp;Tax'!R45</f>
        <v>#DIV/0!</v>
      </c>
      <c r="S28" s="126" t="e">
        <f ca="1">'Finance&amp;Tax'!S45</f>
        <v>#DIV/0!</v>
      </c>
      <c r="T28" s="126" t="e">
        <f ca="1">'Finance&amp;Tax'!T45</f>
        <v>#DIV/0!</v>
      </c>
      <c r="U28" s="126" t="e">
        <f ca="1">'Finance&amp;Tax'!U45</f>
        <v>#DIV/0!</v>
      </c>
      <c r="V28" s="126" t="e">
        <f ca="1">'Finance&amp;Tax'!V45</f>
        <v>#DIV/0!</v>
      </c>
      <c r="W28" s="126" t="e">
        <f ca="1">'Finance&amp;Tax'!W45</f>
        <v>#DIV/0!</v>
      </c>
      <c r="X28" s="126" t="e">
        <f ca="1">'Finance&amp;Tax'!X45</f>
        <v>#DIV/0!</v>
      </c>
      <c r="Y28" s="126" t="e">
        <f ca="1">'Finance&amp;Tax'!Y45</f>
        <v>#DIV/0!</v>
      </c>
      <c r="Z28" s="126" t="e">
        <f ca="1">'Finance&amp;Tax'!Z45</f>
        <v>#DIV/0!</v>
      </c>
      <c r="AA28" s="126" t="e">
        <f ca="1">'Finance&amp;Tax'!AA45</f>
        <v>#DIV/0!</v>
      </c>
      <c r="AB28" s="126" t="e">
        <f ca="1">'Finance&amp;Tax'!AB45</f>
        <v>#DIV/0!</v>
      </c>
      <c r="AC28" s="126" t="e">
        <f ca="1">'Finance&amp;Tax'!AC45</f>
        <v>#DIV/0!</v>
      </c>
      <c r="AD28" s="126" t="e">
        <f ca="1">'Finance&amp;Tax'!AD45</f>
        <v>#DIV/0!</v>
      </c>
      <c r="AE28" s="126" t="e">
        <f ca="1">'Finance&amp;Tax'!AE45</f>
        <v>#DIV/0!</v>
      </c>
      <c r="AF28" s="126" t="e">
        <f ca="1">'Finance&amp;Tax'!AF45</f>
        <v>#DIV/0!</v>
      </c>
      <c r="AG28" s="126" t="e">
        <f ca="1">'Finance&amp;Tax'!AG45</f>
        <v>#DIV/0!</v>
      </c>
      <c r="AH28" s="126" t="e">
        <f ca="1">'Finance&amp;Tax'!AH45</f>
        <v>#DIV/0!</v>
      </c>
      <c r="AI28" s="126" t="e">
        <f ca="1">'Finance&amp;Tax'!AI45</f>
        <v>#DIV/0!</v>
      </c>
      <c r="AJ28" s="126" t="e">
        <f ca="1">'Finance&amp;Tax'!AJ45</f>
        <v>#DIV/0!</v>
      </c>
      <c r="AK28" s="126" t="e">
        <f ca="1">'Finance&amp;Tax'!AK45</f>
        <v>#DIV/0!</v>
      </c>
      <c r="AL28" s="126" t="e">
        <f ca="1">'Finance&amp;Tax'!AL45</f>
        <v>#DIV/0!</v>
      </c>
      <c r="AM28" s="126" t="e">
        <f ca="1">'Finance&amp;Tax'!AM45</f>
        <v>#DIV/0!</v>
      </c>
      <c r="AN28" s="126" t="e">
        <f ca="1">'Finance&amp;Tax'!AN45</f>
        <v>#DIV/0!</v>
      </c>
      <c r="AO28" s="126" t="e">
        <f ca="1">'Finance&amp;Tax'!AO45</f>
        <v>#DIV/0!</v>
      </c>
      <c r="AP28" s="126" t="e">
        <f ca="1">'Finance&amp;Tax'!AP45</f>
        <v>#DIV/0!</v>
      </c>
      <c r="AQ28" s="126" t="e">
        <f ca="1">'Finance&amp;Tax'!AQ45</f>
        <v>#DIV/0!</v>
      </c>
      <c r="AR28" s="126" t="e">
        <f ca="1">'Finance&amp;Tax'!AR45</f>
        <v>#DIV/0!</v>
      </c>
      <c r="AS28" s="126" t="e">
        <f ca="1">'Finance&amp;Tax'!AS45</f>
        <v>#DIV/0!</v>
      </c>
      <c r="AT28" s="126" t="e">
        <f ca="1">'Finance&amp;Tax'!AT45</f>
        <v>#DIV/0!</v>
      </c>
      <c r="AU28" s="126" t="e">
        <f ca="1">'Finance&amp;Tax'!AU45</f>
        <v>#DIV/0!</v>
      </c>
      <c r="AV28" s="126" t="e">
        <f ca="1">'Finance&amp;Tax'!AV45</f>
        <v>#DIV/0!</v>
      </c>
      <c r="AW28" s="126" t="e">
        <f ca="1">'Finance&amp;Tax'!AW45</f>
        <v>#DIV/0!</v>
      </c>
      <c r="AX28" s="126" t="e">
        <f ca="1">'Finance&amp;Tax'!AX45</f>
        <v>#DIV/0!</v>
      </c>
      <c r="AY28" s="126" t="e">
        <f ca="1">'Finance&amp;Tax'!AY45</f>
        <v>#DIV/0!</v>
      </c>
      <c r="AZ28" s="126" t="e">
        <f ca="1">'Finance&amp;Tax'!AZ45</f>
        <v>#DIV/0!</v>
      </c>
      <c r="BA28" s="126" t="e">
        <f ca="1">'Finance&amp;Tax'!BA45</f>
        <v>#DIV/0!</v>
      </c>
      <c r="BB28" s="126" t="e">
        <f ca="1">'Finance&amp;Tax'!BB45</f>
        <v>#DIV/0!</v>
      </c>
      <c r="BC28" s="126" t="e">
        <f ca="1">'Finance&amp;Tax'!BC45</f>
        <v>#DIV/0!</v>
      </c>
      <c r="BD28" s="126" t="e">
        <f ca="1">'Finance&amp;Tax'!BD45</f>
        <v>#DIV/0!</v>
      </c>
      <c r="BE28" s="126" t="e">
        <f ca="1">'Finance&amp;Tax'!BE45</f>
        <v>#DIV/0!</v>
      </c>
      <c r="BF28" s="126" t="e">
        <f ca="1">'Finance&amp;Tax'!BF45</f>
        <v>#DIV/0!</v>
      </c>
      <c r="BG28" s="126" t="e">
        <f ca="1">'Finance&amp;Tax'!BG45</f>
        <v>#DIV/0!</v>
      </c>
      <c r="BH28" s="126" t="e">
        <f ca="1">'Finance&amp;Tax'!BH45</f>
        <v>#DIV/0!</v>
      </c>
    </row>
    <row r="29" spans="2:103" ht="15.4">
      <c r="C29" s="29"/>
      <c r="D29" s="29"/>
      <c r="L29" s="126"/>
      <c r="M29" s="126"/>
      <c r="N29" s="126"/>
      <c r="O29" s="126"/>
      <c r="P29" s="126"/>
      <c r="Q29" s="126"/>
      <c r="R29" s="126"/>
      <c r="S29" s="126"/>
      <c r="T29" s="126"/>
      <c r="U29" s="126"/>
      <c r="V29" s="126"/>
      <c r="W29" s="126"/>
      <c r="X29" s="126"/>
      <c r="Y29" s="126"/>
      <c r="Z29" s="126"/>
      <c r="AA29" s="126"/>
      <c r="AB29" s="126"/>
      <c r="AC29" s="126"/>
      <c r="AD29" s="126"/>
      <c r="AE29" s="126"/>
      <c r="AF29" s="126"/>
      <c r="AG29" s="126"/>
      <c r="AH29" s="126"/>
      <c r="AI29" s="126"/>
      <c r="AJ29" s="126"/>
      <c r="AK29" s="126"/>
      <c r="AL29" s="126"/>
      <c r="AM29" s="126"/>
      <c r="AN29" s="126"/>
      <c r="AO29" s="126"/>
      <c r="AP29" s="126"/>
      <c r="AQ29" s="126"/>
      <c r="AR29" s="126"/>
      <c r="AS29" s="126"/>
      <c r="AT29" s="126"/>
      <c r="AU29" s="126"/>
      <c r="AV29" s="126"/>
      <c r="AW29" s="126"/>
      <c r="AX29" s="126"/>
      <c r="AY29" s="126"/>
      <c r="AZ29" s="126"/>
      <c r="BA29" s="126"/>
      <c r="BB29" s="126"/>
      <c r="BC29" s="126"/>
      <c r="BD29" s="126"/>
      <c r="BE29" s="126"/>
      <c r="BF29" s="126"/>
      <c r="BG29" s="126"/>
      <c r="BH29" s="126"/>
    </row>
    <row r="30" spans="2:103" ht="15.4">
      <c r="C30" s="29"/>
      <c r="D30" s="29"/>
      <c r="E30" s="4" t="s">
        <v>769</v>
      </c>
      <c r="G30" s="4" t="s">
        <v>91</v>
      </c>
      <c r="L30" s="133">
        <f ca="1">IFERROR(L26/-L28,0)</f>
        <v>0</v>
      </c>
      <c r="M30" s="133">
        <f t="shared" ref="M30:BH30" ca="1" si="2">IFERROR(M26/-M28,0)</f>
        <v>0</v>
      </c>
      <c r="N30" s="133">
        <f t="shared" ca="1" si="2"/>
        <v>0</v>
      </c>
      <c r="O30" s="133">
        <f t="shared" ca="1" si="2"/>
        <v>0</v>
      </c>
      <c r="P30" s="133">
        <f t="shared" ca="1" si="2"/>
        <v>0</v>
      </c>
      <c r="Q30" s="133">
        <f t="shared" ca="1" si="2"/>
        <v>0</v>
      </c>
      <c r="R30" s="133">
        <f t="shared" ca="1" si="2"/>
        <v>0</v>
      </c>
      <c r="S30" s="133">
        <f t="shared" ref="S30:Z30" ca="1" si="3">IFERROR(S26/-S28,0)</f>
        <v>0</v>
      </c>
      <c r="T30" s="133">
        <f t="shared" ca="1" si="3"/>
        <v>0</v>
      </c>
      <c r="U30" s="133">
        <f t="shared" ca="1" si="3"/>
        <v>0</v>
      </c>
      <c r="V30" s="133">
        <f t="shared" ca="1" si="3"/>
        <v>0</v>
      </c>
      <c r="W30" s="133">
        <f t="shared" ca="1" si="3"/>
        <v>0</v>
      </c>
      <c r="X30" s="133">
        <f t="shared" ca="1" si="3"/>
        <v>0</v>
      </c>
      <c r="Y30" s="133">
        <f t="shared" ca="1" si="3"/>
        <v>0</v>
      </c>
      <c r="Z30" s="133">
        <f t="shared" ca="1" si="3"/>
        <v>0</v>
      </c>
      <c r="AA30" s="133">
        <f t="shared" ca="1" si="2"/>
        <v>0</v>
      </c>
      <c r="AB30" s="133">
        <f t="shared" ca="1" si="2"/>
        <v>0</v>
      </c>
      <c r="AC30" s="133">
        <f t="shared" ca="1" si="2"/>
        <v>0</v>
      </c>
      <c r="AD30" s="133">
        <f t="shared" ca="1" si="2"/>
        <v>0</v>
      </c>
      <c r="AE30" s="133">
        <f t="shared" ca="1" si="2"/>
        <v>0</v>
      </c>
      <c r="AF30" s="133">
        <f t="shared" ca="1" si="2"/>
        <v>0</v>
      </c>
      <c r="AG30" s="133">
        <f t="shared" ca="1" si="2"/>
        <v>0</v>
      </c>
      <c r="AH30" s="133">
        <f t="shared" ca="1" si="2"/>
        <v>0</v>
      </c>
      <c r="AI30" s="133">
        <f t="shared" ca="1" si="2"/>
        <v>0</v>
      </c>
      <c r="AJ30" s="133">
        <f t="shared" ca="1" si="2"/>
        <v>0</v>
      </c>
      <c r="AK30" s="133">
        <f t="shared" ca="1" si="2"/>
        <v>0</v>
      </c>
      <c r="AL30" s="133">
        <f t="shared" ca="1" si="2"/>
        <v>0</v>
      </c>
      <c r="AM30" s="133">
        <f t="shared" ca="1" si="2"/>
        <v>0</v>
      </c>
      <c r="AN30" s="133">
        <f t="shared" ca="1" si="2"/>
        <v>0</v>
      </c>
      <c r="AO30" s="133">
        <f t="shared" ca="1" si="2"/>
        <v>0</v>
      </c>
      <c r="AP30" s="133">
        <f t="shared" ca="1" si="2"/>
        <v>0</v>
      </c>
      <c r="AQ30" s="133">
        <f t="shared" ca="1" si="2"/>
        <v>0</v>
      </c>
      <c r="AR30" s="133">
        <f t="shared" ca="1" si="2"/>
        <v>0</v>
      </c>
      <c r="AS30" s="133">
        <f t="shared" ca="1" si="2"/>
        <v>0</v>
      </c>
      <c r="AT30" s="133">
        <f t="shared" ca="1" si="2"/>
        <v>0</v>
      </c>
      <c r="AU30" s="133">
        <f t="shared" ca="1" si="2"/>
        <v>0</v>
      </c>
      <c r="AV30" s="133">
        <f t="shared" ca="1" si="2"/>
        <v>0</v>
      </c>
      <c r="AW30" s="133">
        <f t="shared" ca="1" si="2"/>
        <v>0</v>
      </c>
      <c r="AX30" s="133">
        <f t="shared" ca="1" si="2"/>
        <v>0</v>
      </c>
      <c r="AY30" s="133">
        <f t="shared" ca="1" si="2"/>
        <v>0</v>
      </c>
      <c r="AZ30" s="133">
        <f t="shared" ca="1" si="2"/>
        <v>0</v>
      </c>
      <c r="BA30" s="133">
        <f t="shared" ca="1" si="2"/>
        <v>0</v>
      </c>
      <c r="BB30" s="133">
        <f t="shared" ca="1" si="2"/>
        <v>0</v>
      </c>
      <c r="BC30" s="133">
        <f t="shared" ca="1" si="2"/>
        <v>0</v>
      </c>
      <c r="BD30" s="133">
        <f t="shared" ca="1" si="2"/>
        <v>0</v>
      </c>
      <c r="BE30" s="133">
        <f t="shared" ca="1" si="2"/>
        <v>0</v>
      </c>
      <c r="BF30" s="133">
        <f t="shared" ca="1" si="2"/>
        <v>0</v>
      </c>
      <c r="BG30" s="133">
        <f t="shared" ca="1" si="2"/>
        <v>0</v>
      </c>
      <c r="BH30" s="133">
        <f t="shared" ca="1" si="2"/>
        <v>0</v>
      </c>
    </row>
    <row r="31" spans="2:103" ht="15.4">
      <c r="C31" s="29"/>
      <c r="D31" s="29"/>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row>
    <row r="32" spans="2:103" ht="15.4">
      <c r="B32" s="24"/>
      <c r="C32" s="73">
        <f>MAX($B$5:C31)+0.1</f>
        <v>2.2000000000000002</v>
      </c>
      <c r="D32" s="37" t="s">
        <v>770</v>
      </c>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90"/>
      <c r="CX32" s="90"/>
      <c r="CY32" s="90"/>
    </row>
    <row r="33" spans="2:63" ht="15.4">
      <c r="C33" s="29"/>
      <c r="D33" s="29"/>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row>
    <row r="34" spans="2:63" ht="15.4">
      <c r="C34" s="29"/>
      <c r="D34" s="29"/>
      <c r="E34" s="4" t="s">
        <v>768</v>
      </c>
      <c r="G34" s="4" t="s">
        <v>260</v>
      </c>
      <c r="L34" s="125">
        <f ca="1">L26</f>
        <v>0</v>
      </c>
      <c r="M34" s="125">
        <f t="shared" ref="M34:BH34" ca="1" si="4">M26</f>
        <v>0</v>
      </c>
      <c r="N34" s="125">
        <f t="shared" ca="1" si="4"/>
        <v>0</v>
      </c>
      <c r="O34" s="125">
        <f t="shared" ca="1" si="4"/>
        <v>0</v>
      </c>
      <c r="P34" s="125">
        <f t="shared" ca="1" si="4"/>
        <v>0</v>
      </c>
      <c r="Q34" s="125" t="e">
        <f t="shared" ca="1" si="4"/>
        <v>#DIV/0!</v>
      </c>
      <c r="R34" s="125" t="e">
        <f t="shared" ca="1" si="4"/>
        <v>#DIV/0!</v>
      </c>
      <c r="S34" s="125" t="e">
        <f t="shared" ca="1" si="4"/>
        <v>#DIV/0!</v>
      </c>
      <c r="T34" s="125" t="e">
        <f t="shared" ca="1" si="4"/>
        <v>#DIV/0!</v>
      </c>
      <c r="U34" s="125" t="e">
        <f t="shared" ca="1" si="4"/>
        <v>#DIV/0!</v>
      </c>
      <c r="V34" s="125" t="e">
        <f t="shared" ca="1" si="4"/>
        <v>#DIV/0!</v>
      </c>
      <c r="W34" s="125" t="e">
        <f t="shared" ca="1" si="4"/>
        <v>#DIV/0!</v>
      </c>
      <c r="X34" s="125" t="e">
        <f t="shared" ca="1" si="4"/>
        <v>#DIV/0!</v>
      </c>
      <c r="Y34" s="125" t="e">
        <f t="shared" ca="1" si="4"/>
        <v>#DIV/0!</v>
      </c>
      <c r="Z34" s="125" t="e">
        <f t="shared" ca="1" si="4"/>
        <v>#DIV/0!</v>
      </c>
      <c r="AA34" s="125" t="e">
        <f t="shared" ca="1" si="4"/>
        <v>#DIV/0!</v>
      </c>
      <c r="AB34" s="125" t="e">
        <f t="shared" ca="1" si="4"/>
        <v>#DIV/0!</v>
      </c>
      <c r="AC34" s="125" t="e">
        <f t="shared" ca="1" si="4"/>
        <v>#DIV/0!</v>
      </c>
      <c r="AD34" s="125" t="e">
        <f t="shared" ca="1" si="4"/>
        <v>#DIV/0!</v>
      </c>
      <c r="AE34" s="125" t="e">
        <f t="shared" ca="1" si="4"/>
        <v>#DIV/0!</v>
      </c>
      <c r="AF34" s="125" t="e">
        <f t="shared" ca="1" si="4"/>
        <v>#DIV/0!</v>
      </c>
      <c r="AG34" s="125" t="e">
        <f t="shared" ca="1" si="4"/>
        <v>#DIV/0!</v>
      </c>
      <c r="AH34" s="125" t="e">
        <f t="shared" ca="1" si="4"/>
        <v>#DIV/0!</v>
      </c>
      <c r="AI34" s="125" t="e">
        <f t="shared" ca="1" si="4"/>
        <v>#DIV/0!</v>
      </c>
      <c r="AJ34" s="125" t="e">
        <f t="shared" ca="1" si="4"/>
        <v>#DIV/0!</v>
      </c>
      <c r="AK34" s="125" t="e">
        <f t="shared" ca="1" si="4"/>
        <v>#DIV/0!</v>
      </c>
      <c r="AL34" s="125" t="e">
        <f t="shared" ca="1" si="4"/>
        <v>#DIV/0!</v>
      </c>
      <c r="AM34" s="125" t="e">
        <f t="shared" ca="1" si="4"/>
        <v>#DIV/0!</v>
      </c>
      <c r="AN34" s="125" t="e">
        <f t="shared" ca="1" si="4"/>
        <v>#DIV/0!</v>
      </c>
      <c r="AO34" s="125" t="e">
        <f t="shared" ca="1" si="4"/>
        <v>#DIV/0!</v>
      </c>
      <c r="AP34" s="125" t="e">
        <f t="shared" ca="1" si="4"/>
        <v>#DIV/0!</v>
      </c>
      <c r="AQ34" s="125" t="e">
        <f t="shared" ca="1" si="4"/>
        <v>#DIV/0!</v>
      </c>
      <c r="AR34" s="125" t="e">
        <f t="shared" ca="1" si="4"/>
        <v>#DIV/0!</v>
      </c>
      <c r="AS34" s="125" t="e">
        <f t="shared" ca="1" si="4"/>
        <v>#DIV/0!</v>
      </c>
      <c r="AT34" s="125" t="e">
        <f t="shared" ca="1" si="4"/>
        <v>#DIV/0!</v>
      </c>
      <c r="AU34" s="125" t="e">
        <f t="shared" ca="1" si="4"/>
        <v>#DIV/0!</v>
      </c>
      <c r="AV34" s="125" t="e">
        <f t="shared" ca="1" si="4"/>
        <v>#DIV/0!</v>
      </c>
      <c r="AW34" s="125" t="e">
        <f t="shared" ca="1" si="4"/>
        <v>#DIV/0!</v>
      </c>
      <c r="AX34" s="125" t="e">
        <f t="shared" ca="1" si="4"/>
        <v>#DIV/0!</v>
      </c>
      <c r="AY34" s="125" t="e">
        <f t="shared" ca="1" si="4"/>
        <v>#DIV/0!</v>
      </c>
      <c r="AZ34" s="125" t="e">
        <f t="shared" ca="1" si="4"/>
        <v>#DIV/0!</v>
      </c>
      <c r="BA34" s="125" t="e">
        <f t="shared" ca="1" si="4"/>
        <v>#DIV/0!</v>
      </c>
      <c r="BB34" s="125" t="e">
        <f t="shared" ca="1" si="4"/>
        <v>#DIV/0!</v>
      </c>
      <c r="BC34" s="125" t="e">
        <f t="shared" ca="1" si="4"/>
        <v>#DIV/0!</v>
      </c>
      <c r="BD34" s="125" t="e">
        <f t="shared" ca="1" si="4"/>
        <v>#DIV/0!</v>
      </c>
      <c r="BE34" s="125" t="e">
        <f t="shared" ca="1" si="4"/>
        <v>#DIV/0!</v>
      </c>
      <c r="BF34" s="125" t="e">
        <f t="shared" ca="1" si="4"/>
        <v>#DIV/0!</v>
      </c>
      <c r="BG34" s="125" t="e">
        <f t="shared" ca="1" si="4"/>
        <v>#DIV/0!</v>
      </c>
      <c r="BH34" s="125" t="e">
        <f t="shared" ca="1" si="4"/>
        <v>#DIV/0!</v>
      </c>
    </row>
    <row r="35" spans="2:63" ht="15.4">
      <c r="C35" s="29"/>
      <c r="D35" s="29"/>
      <c r="E35" s="4" t="s">
        <v>33</v>
      </c>
      <c r="G35" s="4" t="s">
        <v>260</v>
      </c>
      <c r="L35" s="126">
        <f>-Revenue!L28*Metrics!L20</f>
        <v>0</v>
      </c>
      <c r="M35" s="126">
        <f>-Revenue!M28*Metrics!M20</f>
        <v>0</v>
      </c>
      <c r="N35" s="126">
        <f>-Revenue!N28*Metrics!N20</f>
        <v>0</v>
      </c>
      <c r="O35" s="126">
        <f>-Revenue!O28*Metrics!O20</f>
        <v>0</v>
      </c>
      <c r="P35" s="126">
        <f>-Revenue!P28*Metrics!P20</f>
        <v>0</v>
      </c>
      <c r="Q35" s="126">
        <f>-Revenue!Q28*Metrics!Q20</f>
        <v>0</v>
      </c>
      <c r="R35" s="126">
        <f>-Revenue!R28*Metrics!R20</f>
        <v>0</v>
      </c>
      <c r="S35" s="126">
        <f>-Revenue!S28*Metrics!S20</f>
        <v>0</v>
      </c>
      <c r="T35" s="126">
        <f>-Revenue!T28*Metrics!T20</f>
        <v>0</v>
      </c>
      <c r="U35" s="126">
        <f>-Revenue!U28*Metrics!U20</f>
        <v>0</v>
      </c>
      <c r="V35" s="126">
        <f>-Revenue!V28*Metrics!V20</f>
        <v>0</v>
      </c>
      <c r="W35" s="126">
        <f>-Revenue!W28*Metrics!W20</f>
        <v>0</v>
      </c>
      <c r="X35" s="126">
        <f>-Revenue!X28*Metrics!X20</f>
        <v>0</v>
      </c>
      <c r="Y35" s="126">
        <f>-Revenue!Y28*Metrics!Y20</f>
        <v>0</v>
      </c>
      <c r="Z35" s="126">
        <f>-Revenue!Z28*Metrics!Z20</f>
        <v>0</v>
      </c>
      <c r="AA35" s="126">
        <f>-Revenue!AA28*Metrics!AA20</f>
        <v>0</v>
      </c>
      <c r="AB35" s="126">
        <f>-Revenue!AB28*Metrics!AB20</f>
        <v>0</v>
      </c>
      <c r="AC35" s="126">
        <f>-Revenue!AC28*Metrics!AC20</f>
        <v>0</v>
      </c>
      <c r="AD35" s="126">
        <f>-Revenue!AD28*Metrics!AD20</f>
        <v>0</v>
      </c>
      <c r="AE35" s="126">
        <f>-Revenue!AE28*Metrics!AE20</f>
        <v>0</v>
      </c>
      <c r="AF35" s="126">
        <f>-Revenue!AF28*Metrics!AF20</f>
        <v>0</v>
      </c>
      <c r="AG35" s="126">
        <f>-Revenue!AG28*Metrics!AG20</f>
        <v>0</v>
      </c>
      <c r="AH35" s="126">
        <f>-Revenue!AH28*Metrics!AH20</f>
        <v>0</v>
      </c>
      <c r="AI35" s="126">
        <f>-Revenue!AI28*Metrics!AI20</f>
        <v>0</v>
      </c>
      <c r="AJ35" s="126">
        <f>-Revenue!AJ28*Metrics!AJ20</f>
        <v>0</v>
      </c>
      <c r="AK35" s="126">
        <f>-Revenue!AK28*Metrics!AK20</f>
        <v>0</v>
      </c>
      <c r="AL35" s="126">
        <f>-Revenue!AL28*Metrics!AL20</f>
        <v>0</v>
      </c>
      <c r="AM35" s="126">
        <f>-Revenue!AM28*Metrics!AM20</f>
        <v>0</v>
      </c>
      <c r="AN35" s="126">
        <f>-Revenue!AN28*Metrics!AN20</f>
        <v>0</v>
      </c>
      <c r="AO35" s="126">
        <f>-Revenue!AO28*Metrics!AO20</f>
        <v>0</v>
      </c>
      <c r="AP35" s="126">
        <f>-Revenue!AP28*Metrics!AP20</f>
        <v>0</v>
      </c>
      <c r="AQ35" s="126">
        <f>-Revenue!AQ28*Metrics!AQ20</f>
        <v>0</v>
      </c>
      <c r="AR35" s="126">
        <f>-Revenue!AR28*Metrics!AR20</f>
        <v>0</v>
      </c>
      <c r="AS35" s="126">
        <f>-Revenue!AS28*Metrics!AS20</f>
        <v>0</v>
      </c>
      <c r="AT35" s="126">
        <f>-Revenue!AT28*Metrics!AT20</f>
        <v>0</v>
      </c>
      <c r="AU35" s="126">
        <f>-Revenue!AU28*Metrics!AU20</f>
        <v>0</v>
      </c>
      <c r="AV35" s="126">
        <f>-Revenue!AV28*Metrics!AV20</f>
        <v>0</v>
      </c>
      <c r="AW35" s="126">
        <f>-Revenue!AW28*Metrics!AW20</f>
        <v>0</v>
      </c>
      <c r="AX35" s="126">
        <f>-Revenue!AX28*Metrics!AX20</f>
        <v>0</v>
      </c>
      <c r="AY35" s="126">
        <f>-Revenue!AY28*Metrics!AY20</f>
        <v>0</v>
      </c>
      <c r="AZ35" s="126">
        <f>-Revenue!AZ28*Metrics!AZ20</f>
        <v>0</v>
      </c>
      <c r="BA35" s="126">
        <f>-Revenue!BA28*Metrics!BA20</f>
        <v>0</v>
      </c>
      <c r="BB35" s="126">
        <f>-Revenue!BB28*Metrics!BB20</f>
        <v>0</v>
      </c>
      <c r="BC35" s="126">
        <f>-Revenue!BC28*Metrics!BC20</f>
        <v>0</v>
      </c>
      <c r="BD35" s="126">
        <f>-Revenue!BD28*Metrics!BD20</f>
        <v>0</v>
      </c>
      <c r="BE35" s="126">
        <f>-Revenue!BE28*Metrics!BE20</f>
        <v>0</v>
      </c>
      <c r="BF35" s="126">
        <f>-Revenue!BF28*Metrics!BF20</f>
        <v>0</v>
      </c>
      <c r="BG35" s="126">
        <f>-Revenue!BG28*Metrics!BG20</f>
        <v>0</v>
      </c>
      <c r="BH35" s="126">
        <f>-Revenue!BH28*Metrics!BH20</f>
        <v>0</v>
      </c>
    </row>
    <row r="36" spans="2:63" ht="15.4">
      <c r="C36" s="29"/>
      <c r="D36" s="29"/>
      <c r="E36" s="4" t="s">
        <v>771</v>
      </c>
      <c r="G36" s="4" t="s">
        <v>260</v>
      </c>
      <c r="L36" s="126">
        <f ca="1">FinancialStatements!L39</f>
        <v>0</v>
      </c>
      <c r="M36" s="126">
        <f ca="1">FinancialStatements!M39</f>
        <v>0</v>
      </c>
      <c r="N36" s="126">
        <f ca="1">FinancialStatements!N39</f>
        <v>0</v>
      </c>
      <c r="O36" s="126">
        <f ca="1">FinancialStatements!O39</f>
        <v>0</v>
      </c>
      <c r="P36" s="126">
        <f ca="1">FinancialStatements!P39</f>
        <v>0</v>
      </c>
      <c r="Q36" s="126" t="e">
        <f ca="1">FinancialStatements!Q39</f>
        <v>#DIV/0!</v>
      </c>
      <c r="R36" s="126" t="e">
        <f ca="1">FinancialStatements!R39</f>
        <v>#DIV/0!</v>
      </c>
      <c r="S36" s="126" t="e">
        <f ca="1">FinancialStatements!S39</f>
        <v>#DIV/0!</v>
      </c>
      <c r="T36" s="126" t="e">
        <f ca="1">FinancialStatements!T39</f>
        <v>#DIV/0!</v>
      </c>
      <c r="U36" s="126" t="e">
        <f ca="1">FinancialStatements!U39</f>
        <v>#DIV/0!</v>
      </c>
      <c r="V36" s="126" t="e">
        <f ca="1">FinancialStatements!V39</f>
        <v>#DIV/0!</v>
      </c>
      <c r="W36" s="126" t="e">
        <f ca="1">FinancialStatements!W39</f>
        <v>#DIV/0!</v>
      </c>
      <c r="X36" s="126" t="e">
        <f ca="1">FinancialStatements!X39</f>
        <v>#DIV/0!</v>
      </c>
      <c r="Y36" s="126" t="e">
        <f ca="1">FinancialStatements!Y39</f>
        <v>#DIV/0!</v>
      </c>
      <c r="Z36" s="126" t="e">
        <f ca="1">FinancialStatements!Z39</f>
        <v>#DIV/0!</v>
      </c>
      <c r="AA36" s="126" t="e">
        <f ca="1">FinancialStatements!AA39</f>
        <v>#DIV/0!</v>
      </c>
      <c r="AB36" s="126" t="e">
        <f ca="1">FinancialStatements!AB39</f>
        <v>#DIV/0!</v>
      </c>
      <c r="AC36" s="126" t="e">
        <f ca="1">FinancialStatements!AC39</f>
        <v>#DIV/0!</v>
      </c>
      <c r="AD36" s="126" t="e">
        <f ca="1">FinancialStatements!AD39</f>
        <v>#DIV/0!</v>
      </c>
      <c r="AE36" s="126" t="e">
        <f ca="1">FinancialStatements!AE39</f>
        <v>#DIV/0!</v>
      </c>
      <c r="AF36" s="126" t="e">
        <f ca="1">FinancialStatements!AF39</f>
        <v>#DIV/0!</v>
      </c>
      <c r="AG36" s="126" t="e">
        <f ca="1">FinancialStatements!AG39</f>
        <v>#DIV/0!</v>
      </c>
      <c r="AH36" s="126" t="e">
        <f ca="1">FinancialStatements!AH39</f>
        <v>#DIV/0!</v>
      </c>
      <c r="AI36" s="126" t="e">
        <f ca="1">FinancialStatements!AI39</f>
        <v>#DIV/0!</v>
      </c>
      <c r="AJ36" s="126" t="e">
        <f ca="1">FinancialStatements!AJ39</f>
        <v>#DIV/0!</v>
      </c>
      <c r="AK36" s="126" t="e">
        <f ca="1">FinancialStatements!AK39</f>
        <v>#DIV/0!</v>
      </c>
      <c r="AL36" s="126" t="e">
        <f ca="1">FinancialStatements!AL39</f>
        <v>#DIV/0!</v>
      </c>
      <c r="AM36" s="126" t="e">
        <f ca="1">FinancialStatements!AM39</f>
        <v>#DIV/0!</v>
      </c>
      <c r="AN36" s="126" t="e">
        <f ca="1">FinancialStatements!AN39</f>
        <v>#DIV/0!</v>
      </c>
      <c r="AO36" s="126" t="e">
        <f ca="1">FinancialStatements!AO39</f>
        <v>#DIV/0!</v>
      </c>
      <c r="AP36" s="126" t="e">
        <f ca="1">FinancialStatements!AP39</f>
        <v>#DIV/0!</v>
      </c>
      <c r="AQ36" s="126" t="e">
        <f ca="1">FinancialStatements!AQ39</f>
        <v>#DIV/0!</v>
      </c>
      <c r="AR36" s="126" t="e">
        <f ca="1">FinancialStatements!AR39</f>
        <v>#DIV/0!</v>
      </c>
      <c r="AS36" s="126" t="e">
        <f ca="1">FinancialStatements!AS39</f>
        <v>#DIV/0!</v>
      </c>
      <c r="AT36" s="126" t="e">
        <f ca="1">FinancialStatements!AT39</f>
        <v>#DIV/0!</v>
      </c>
      <c r="AU36" s="126" t="e">
        <f ca="1">FinancialStatements!AU39</f>
        <v>#DIV/0!</v>
      </c>
      <c r="AV36" s="126" t="e">
        <f ca="1">FinancialStatements!AV39</f>
        <v>#DIV/0!</v>
      </c>
      <c r="AW36" s="126" t="e">
        <f ca="1">FinancialStatements!AW39</f>
        <v>#DIV/0!</v>
      </c>
      <c r="AX36" s="126" t="e">
        <f ca="1">FinancialStatements!AX39</f>
        <v>#DIV/0!</v>
      </c>
      <c r="AY36" s="126" t="e">
        <f ca="1">FinancialStatements!AY39</f>
        <v>#DIV/0!</v>
      </c>
      <c r="AZ36" s="126" t="e">
        <f ca="1">FinancialStatements!AZ39</f>
        <v>#DIV/0!</v>
      </c>
      <c r="BA36" s="126" t="e">
        <f ca="1">FinancialStatements!BA39</f>
        <v>#DIV/0!</v>
      </c>
      <c r="BB36" s="126" t="e">
        <f ca="1">FinancialStatements!BB39</f>
        <v>#DIV/0!</v>
      </c>
      <c r="BC36" s="126" t="e">
        <f ca="1">FinancialStatements!BC39</f>
        <v>#DIV/0!</v>
      </c>
      <c r="BD36" s="126" t="e">
        <f ca="1">FinancialStatements!BD39</f>
        <v>#DIV/0!</v>
      </c>
      <c r="BE36" s="126" t="e">
        <f ca="1">FinancialStatements!BE39</f>
        <v>#DIV/0!</v>
      </c>
      <c r="BF36" s="126" t="e">
        <f ca="1">FinancialStatements!BF39</f>
        <v>#DIV/0!</v>
      </c>
      <c r="BG36" s="126" t="e">
        <f ca="1">FinancialStatements!BG39</f>
        <v>#DIV/0!</v>
      </c>
      <c r="BH36" s="126" t="e">
        <f ca="1">FinancialStatements!BH39</f>
        <v>#DIV/0!</v>
      </c>
    </row>
    <row r="37" spans="2:63" ht="15.4">
      <c r="C37" s="29"/>
      <c r="D37" s="29"/>
      <c r="E37" s="4" t="s">
        <v>772</v>
      </c>
      <c r="G37" s="4" t="s">
        <v>260</v>
      </c>
      <c r="L37" s="126">
        <f>FinancialStatements!L40</f>
        <v>0</v>
      </c>
      <c r="M37" s="126">
        <f ca="1">FinancialStatements!M40</f>
        <v>0</v>
      </c>
      <c r="N37" s="126">
        <f ca="1">FinancialStatements!N40</f>
        <v>0</v>
      </c>
      <c r="O37" s="126">
        <f ca="1">FinancialStatements!O40</f>
        <v>0</v>
      </c>
      <c r="P37" s="126">
        <f ca="1">FinancialStatements!P40</f>
        <v>0</v>
      </c>
      <c r="Q37" s="126" t="e">
        <f ca="1">FinancialStatements!Q40</f>
        <v>#DIV/0!</v>
      </c>
      <c r="R37" s="126" t="e">
        <f ca="1">FinancialStatements!R40</f>
        <v>#DIV/0!</v>
      </c>
      <c r="S37" s="126" t="e">
        <f ca="1">FinancialStatements!S40</f>
        <v>#DIV/0!</v>
      </c>
      <c r="T37" s="126" t="e">
        <f ca="1">FinancialStatements!T40</f>
        <v>#DIV/0!</v>
      </c>
      <c r="U37" s="126" t="e">
        <f ca="1">FinancialStatements!U40</f>
        <v>#DIV/0!</v>
      </c>
      <c r="V37" s="126" t="e">
        <f ca="1">FinancialStatements!V40</f>
        <v>#DIV/0!</v>
      </c>
      <c r="W37" s="126" t="e">
        <f ca="1">FinancialStatements!W40</f>
        <v>#DIV/0!</v>
      </c>
      <c r="X37" s="126" t="e">
        <f ca="1">FinancialStatements!X40</f>
        <v>#DIV/0!</v>
      </c>
      <c r="Y37" s="126" t="e">
        <f ca="1">FinancialStatements!Y40</f>
        <v>#DIV/0!</v>
      </c>
      <c r="Z37" s="126" t="e">
        <f ca="1">FinancialStatements!Z40</f>
        <v>#DIV/0!</v>
      </c>
      <c r="AA37" s="126" t="e">
        <f ca="1">FinancialStatements!AA40</f>
        <v>#DIV/0!</v>
      </c>
      <c r="AB37" s="126" t="e">
        <f ca="1">FinancialStatements!AB40</f>
        <v>#DIV/0!</v>
      </c>
      <c r="AC37" s="126" t="e">
        <f ca="1">FinancialStatements!AC40</f>
        <v>#DIV/0!</v>
      </c>
      <c r="AD37" s="126" t="e">
        <f ca="1">FinancialStatements!AD40</f>
        <v>#DIV/0!</v>
      </c>
      <c r="AE37" s="126" t="e">
        <f ca="1">FinancialStatements!AE40</f>
        <v>#DIV/0!</v>
      </c>
      <c r="AF37" s="126" t="e">
        <f ca="1">FinancialStatements!AF40</f>
        <v>#DIV/0!</v>
      </c>
      <c r="AG37" s="126" t="e">
        <f ca="1">FinancialStatements!AG40</f>
        <v>#DIV/0!</v>
      </c>
      <c r="AH37" s="126" t="e">
        <f ca="1">FinancialStatements!AH40</f>
        <v>#DIV/0!</v>
      </c>
      <c r="AI37" s="126" t="e">
        <f ca="1">FinancialStatements!AI40</f>
        <v>#DIV/0!</v>
      </c>
      <c r="AJ37" s="126" t="e">
        <f ca="1">FinancialStatements!AJ40</f>
        <v>#DIV/0!</v>
      </c>
      <c r="AK37" s="126" t="e">
        <f ca="1">FinancialStatements!AK40</f>
        <v>#DIV/0!</v>
      </c>
      <c r="AL37" s="126" t="e">
        <f ca="1">FinancialStatements!AL40</f>
        <v>#DIV/0!</v>
      </c>
      <c r="AM37" s="126" t="e">
        <f ca="1">FinancialStatements!AM40</f>
        <v>#DIV/0!</v>
      </c>
      <c r="AN37" s="126" t="e">
        <f ca="1">FinancialStatements!AN40</f>
        <v>#DIV/0!</v>
      </c>
      <c r="AO37" s="126" t="e">
        <f ca="1">FinancialStatements!AO40</f>
        <v>#DIV/0!</v>
      </c>
      <c r="AP37" s="126" t="e">
        <f ca="1">FinancialStatements!AP40</f>
        <v>#DIV/0!</v>
      </c>
      <c r="AQ37" s="126" t="e">
        <f ca="1">FinancialStatements!AQ40</f>
        <v>#DIV/0!</v>
      </c>
      <c r="AR37" s="126" t="e">
        <f ca="1">FinancialStatements!AR40</f>
        <v>#DIV/0!</v>
      </c>
      <c r="AS37" s="126" t="e">
        <f ca="1">FinancialStatements!AS40</f>
        <v>#DIV/0!</v>
      </c>
      <c r="AT37" s="126" t="e">
        <f ca="1">FinancialStatements!AT40</f>
        <v>#DIV/0!</v>
      </c>
      <c r="AU37" s="126" t="e">
        <f ca="1">FinancialStatements!AU40</f>
        <v>#DIV/0!</v>
      </c>
      <c r="AV37" s="126" t="e">
        <f ca="1">FinancialStatements!AV40</f>
        <v>#DIV/0!</v>
      </c>
      <c r="AW37" s="126" t="e">
        <f ca="1">FinancialStatements!AW40</f>
        <v>#DIV/0!</v>
      </c>
      <c r="AX37" s="126" t="e">
        <f ca="1">FinancialStatements!AX40</f>
        <v>#DIV/0!</v>
      </c>
      <c r="AY37" s="126" t="e">
        <f ca="1">FinancialStatements!AY40</f>
        <v>#DIV/0!</v>
      </c>
      <c r="AZ37" s="126" t="e">
        <f ca="1">FinancialStatements!AZ40</f>
        <v>#DIV/0!</v>
      </c>
      <c r="BA37" s="126" t="e">
        <f ca="1">FinancialStatements!BA40</f>
        <v>#DIV/0!</v>
      </c>
      <c r="BB37" s="126" t="e">
        <f ca="1">FinancialStatements!BB40</f>
        <v>#DIV/0!</v>
      </c>
      <c r="BC37" s="126" t="e">
        <f ca="1">FinancialStatements!BC40</f>
        <v>#DIV/0!</v>
      </c>
      <c r="BD37" s="126" t="e">
        <f ca="1">FinancialStatements!BD40</f>
        <v>#DIV/0!</v>
      </c>
      <c r="BE37" s="126" t="e">
        <f ca="1">FinancialStatements!BE40</f>
        <v>#DIV/0!</v>
      </c>
      <c r="BF37" s="126" t="e">
        <f ca="1">FinancialStatements!BF40</f>
        <v>#DIV/0!</v>
      </c>
      <c r="BG37" s="126" t="e">
        <f ca="1">FinancialStatements!BG40</f>
        <v>#DIV/0!</v>
      </c>
      <c r="BH37" s="126" t="e">
        <f ca="1">FinancialStatements!BH40</f>
        <v>#DIV/0!</v>
      </c>
    </row>
    <row r="38" spans="2:63" ht="15.4">
      <c r="C38" s="29"/>
      <c r="D38" s="29"/>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c r="BA38" s="125"/>
      <c r="BB38" s="125"/>
      <c r="BC38" s="125"/>
      <c r="BD38" s="125"/>
      <c r="BE38" s="125"/>
      <c r="BF38" s="125"/>
      <c r="BG38" s="125"/>
      <c r="BH38" s="125"/>
    </row>
    <row r="39" spans="2:63" ht="15.4">
      <c r="C39" s="29"/>
      <c r="D39" s="29"/>
      <c r="E39" s="4" t="s">
        <v>773</v>
      </c>
      <c r="G39" s="4" t="s">
        <v>91</v>
      </c>
      <c r="L39" s="125">
        <f ca="1">IFERROR((L34-L36)/-(L36+L37),0)</f>
        <v>0</v>
      </c>
      <c r="M39" s="125">
        <f t="shared" ref="M39:BH39" ca="1" si="5">IFERROR((M34-M36)/-(M36+M37),0)</f>
        <v>0</v>
      </c>
      <c r="N39" s="125">
        <f t="shared" ca="1" si="5"/>
        <v>0</v>
      </c>
      <c r="O39" s="125">
        <f t="shared" ca="1" si="5"/>
        <v>0</v>
      </c>
      <c r="P39" s="125">
        <f t="shared" ca="1" si="5"/>
        <v>0</v>
      </c>
      <c r="Q39" s="125">
        <f t="shared" ca="1" si="5"/>
        <v>0</v>
      </c>
      <c r="R39" s="125">
        <f t="shared" ca="1" si="5"/>
        <v>0</v>
      </c>
      <c r="S39" s="125">
        <f t="shared" ca="1" si="5"/>
        <v>0</v>
      </c>
      <c r="T39" s="125">
        <f t="shared" ca="1" si="5"/>
        <v>0</v>
      </c>
      <c r="U39" s="125">
        <f t="shared" ca="1" si="5"/>
        <v>0</v>
      </c>
      <c r="V39" s="125">
        <f t="shared" ca="1" si="5"/>
        <v>0</v>
      </c>
      <c r="W39" s="125">
        <f t="shared" ca="1" si="5"/>
        <v>0</v>
      </c>
      <c r="X39" s="125">
        <f t="shared" ca="1" si="5"/>
        <v>0</v>
      </c>
      <c r="Y39" s="125">
        <f t="shared" ca="1" si="5"/>
        <v>0</v>
      </c>
      <c r="Z39" s="125">
        <f t="shared" ca="1" si="5"/>
        <v>0</v>
      </c>
      <c r="AA39" s="125">
        <f t="shared" ca="1" si="5"/>
        <v>0</v>
      </c>
      <c r="AB39" s="125">
        <f t="shared" ca="1" si="5"/>
        <v>0</v>
      </c>
      <c r="AC39" s="125">
        <f t="shared" ca="1" si="5"/>
        <v>0</v>
      </c>
      <c r="AD39" s="125">
        <f t="shared" ca="1" si="5"/>
        <v>0</v>
      </c>
      <c r="AE39" s="125">
        <f t="shared" ca="1" si="5"/>
        <v>0</v>
      </c>
      <c r="AF39" s="125">
        <f t="shared" ca="1" si="5"/>
        <v>0</v>
      </c>
      <c r="AG39" s="125">
        <f t="shared" ca="1" si="5"/>
        <v>0</v>
      </c>
      <c r="AH39" s="125">
        <f t="shared" ca="1" si="5"/>
        <v>0</v>
      </c>
      <c r="AI39" s="125">
        <f t="shared" ca="1" si="5"/>
        <v>0</v>
      </c>
      <c r="AJ39" s="125">
        <f t="shared" ca="1" si="5"/>
        <v>0</v>
      </c>
      <c r="AK39" s="125">
        <f t="shared" ca="1" si="5"/>
        <v>0</v>
      </c>
      <c r="AL39" s="125">
        <f t="shared" ca="1" si="5"/>
        <v>0</v>
      </c>
      <c r="AM39" s="125">
        <f t="shared" ca="1" si="5"/>
        <v>0</v>
      </c>
      <c r="AN39" s="125">
        <f t="shared" ca="1" si="5"/>
        <v>0</v>
      </c>
      <c r="AO39" s="125">
        <f t="shared" ca="1" si="5"/>
        <v>0</v>
      </c>
      <c r="AP39" s="125">
        <f t="shared" ca="1" si="5"/>
        <v>0</v>
      </c>
      <c r="AQ39" s="125">
        <f t="shared" ca="1" si="5"/>
        <v>0</v>
      </c>
      <c r="AR39" s="125">
        <f t="shared" ca="1" si="5"/>
        <v>0</v>
      </c>
      <c r="AS39" s="125">
        <f t="shared" ca="1" si="5"/>
        <v>0</v>
      </c>
      <c r="AT39" s="125">
        <f t="shared" ca="1" si="5"/>
        <v>0</v>
      </c>
      <c r="AU39" s="125">
        <f t="shared" ca="1" si="5"/>
        <v>0</v>
      </c>
      <c r="AV39" s="125">
        <f t="shared" ca="1" si="5"/>
        <v>0</v>
      </c>
      <c r="AW39" s="125">
        <f t="shared" ca="1" si="5"/>
        <v>0</v>
      </c>
      <c r="AX39" s="125">
        <f t="shared" ca="1" si="5"/>
        <v>0</v>
      </c>
      <c r="AY39" s="125">
        <f t="shared" ca="1" si="5"/>
        <v>0</v>
      </c>
      <c r="AZ39" s="125">
        <f t="shared" ca="1" si="5"/>
        <v>0</v>
      </c>
      <c r="BA39" s="125">
        <f t="shared" ca="1" si="5"/>
        <v>0</v>
      </c>
      <c r="BB39" s="125">
        <f t="shared" ca="1" si="5"/>
        <v>0</v>
      </c>
      <c r="BC39" s="125">
        <f t="shared" ca="1" si="5"/>
        <v>0</v>
      </c>
      <c r="BD39" s="125">
        <f t="shared" ca="1" si="5"/>
        <v>0</v>
      </c>
      <c r="BE39" s="125">
        <f t="shared" ca="1" si="5"/>
        <v>0</v>
      </c>
      <c r="BF39" s="125">
        <f t="shared" ca="1" si="5"/>
        <v>0</v>
      </c>
      <c r="BG39" s="125">
        <f t="shared" ca="1" si="5"/>
        <v>0</v>
      </c>
      <c r="BH39" s="125">
        <f t="shared" ca="1" si="5"/>
        <v>0</v>
      </c>
    </row>
    <row r="40" spans="2:63" ht="15.4">
      <c r="C40" s="29"/>
      <c r="D40" s="29"/>
      <c r="E40" s="4" t="s">
        <v>774</v>
      </c>
      <c r="G40" s="4" t="s">
        <v>91</v>
      </c>
      <c r="L40" s="125">
        <f ca="1">IFERROR((L34+L35-L36)/(-L36-L37),0)</f>
        <v>0</v>
      </c>
      <c r="M40" s="125">
        <f t="shared" ref="M40:BH40" ca="1" si="6">IFERROR((M34+M35-M36)/(-M36-M37),0)</f>
        <v>0</v>
      </c>
      <c r="N40" s="125">
        <f t="shared" ca="1" si="6"/>
        <v>0</v>
      </c>
      <c r="O40" s="125">
        <f t="shared" ca="1" si="6"/>
        <v>0</v>
      </c>
      <c r="P40" s="125">
        <f t="shared" ca="1" si="6"/>
        <v>0</v>
      </c>
      <c r="Q40" s="125">
        <f t="shared" ca="1" si="6"/>
        <v>0</v>
      </c>
      <c r="R40" s="125">
        <f t="shared" ca="1" si="6"/>
        <v>0</v>
      </c>
      <c r="S40" s="125">
        <f t="shared" ca="1" si="6"/>
        <v>0</v>
      </c>
      <c r="T40" s="125">
        <f t="shared" ca="1" si="6"/>
        <v>0</v>
      </c>
      <c r="U40" s="125">
        <f t="shared" ca="1" si="6"/>
        <v>0</v>
      </c>
      <c r="V40" s="125">
        <f t="shared" ca="1" si="6"/>
        <v>0</v>
      </c>
      <c r="W40" s="125">
        <f t="shared" ca="1" si="6"/>
        <v>0</v>
      </c>
      <c r="X40" s="125">
        <f t="shared" ca="1" si="6"/>
        <v>0</v>
      </c>
      <c r="Y40" s="125">
        <f t="shared" ca="1" si="6"/>
        <v>0</v>
      </c>
      <c r="Z40" s="125">
        <f t="shared" ca="1" si="6"/>
        <v>0</v>
      </c>
      <c r="AA40" s="125">
        <f t="shared" ca="1" si="6"/>
        <v>0</v>
      </c>
      <c r="AB40" s="125">
        <f t="shared" ca="1" si="6"/>
        <v>0</v>
      </c>
      <c r="AC40" s="125">
        <f t="shared" ca="1" si="6"/>
        <v>0</v>
      </c>
      <c r="AD40" s="125">
        <f t="shared" ca="1" si="6"/>
        <v>0</v>
      </c>
      <c r="AE40" s="125">
        <f t="shared" ca="1" si="6"/>
        <v>0</v>
      </c>
      <c r="AF40" s="125">
        <f t="shared" ca="1" si="6"/>
        <v>0</v>
      </c>
      <c r="AG40" s="125">
        <f t="shared" ca="1" si="6"/>
        <v>0</v>
      </c>
      <c r="AH40" s="125">
        <f t="shared" ca="1" si="6"/>
        <v>0</v>
      </c>
      <c r="AI40" s="125">
        <f t="shared" ca="1" si="6"/>
        <v>0</v>
      </c>
      <c r="AJ40" s="125">
        <f t="shared" ca="1" si="6"/>
        <v>0</v>
      </c>
      <c r="AK40" s="125">
        <f t="shared" ca="1" si="6"/>
        <v>0</v>
      </c>
      <c r="AL40" s="125">
        <f t="shared" ca="1" si="6"/>
        <v>0</v>
      </c>
      <c r="AM40" s="125">
        <f t="shared" ca="1" si="6"/>
        <v>0</v>
      </c>
      <c r="AN40" s="125">
        <f t="shared" ca="1" si="6"/>
        <v>0</v>
      </c>
      <c r="AO40" s="125">
        <f t="shared" ca="1" si="6"/>
        <v>0</v>
      </c>
      <c r="AP40" s="125">
        <f t="shared" ca="1" si="6"/>
        <v>0</v>
      </c>
      <c r="AQ40" s="125">
        <f t="shared" ca="1" si="6"/>
        <v>0</v>
      </c>
      <c r="AR40" s="125">
        <f t="shared" ca="1" si="6"/>
        <v>0</v>
      </c>
      <c r="AS40" s="125">
        <f t="shared" ca="1" si="6"/>
        <v>0</v>
      </c>
      <c r="AT40" s="125">
        <f t="shared" ca="1" si="6"/>
        <v>0</v>
      </c>
      <c r="AU40" s="125">
        <f t="shared" ca="1" si="6"/>
        <v>0</v>
      </c>
      <c r="AV40" s="125">
        <f t="shared" ca="1" si="6"/>
        <v>0</v>
      </c>
      <c r="AW40" s="125">
        <f t="shared" ca="1" si="6"/>
        <v>0</v>
      </c>
      <c r="AX40" s="125">
        <f t="shared" ca="1" si="6"/>
        <v>0</v>
      </c>
      <c r="AY40" s="125">
        <f t="shared" ca="1" si="6"/>
        <v>0</v>
      </c>
      <c r="AZ40" s="125">
        <f t="shared" ca="1" si="6"/>
        <v>0</v>
      </c>
      <c r="BA40" s="125">
        <f t="shared" ca="1" si="6"/>
        <v>0</v>
      </c>
      <c r="BB40" s="125">
        <f t="shared" ca="1" si="6"/>
        <v>0</v>
      </c>
      <c r="BC40" s="125">
        <f t="shared" ca="1" si="6"/>
        <v>0</v>
      </c>
      <c r="BD40" s="125">
        <f t="shared" ca="1" si="6"/>
        <v>0</v>
      </c>
      <c r="BE40" s="125">
        <f t="shared" ca="1" si="6"/>
        <v>0</v>
      </c>
      <c r="BF40" s="125">
        <f t="shared" ca="1" si="6"/>
        <v>0</v>
      </c>
      <c r="BG40" s="125">
        <f t="shared" ca="1" si="6"/>
        <v>0</v>
      </c>
      <c r="BH40" s="125">
        <f t="shared" ca="1" si="6"/>
        <v>0</v>
      </c>
    </row>
    <row r="41" spans="2:63" ht="15.4">
      <c r="C41" s="29"/>
      <c r="D41" s="29"/>
      <c r="E41" s="89"/>
      <c r="G41" s="89"/>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87"/>
      <c r="AX41" s="87"/>
      <c r="AY41" s="87"/>
      <c r="AZ41" s="87"/>
      <c r="BA41" s="87"/>
      <c r="BB41" s="87"/>
      <c r="BC41" s="87"/>
      <c r="BD41" s="87"/>
      <c r="BE41" s="87"/>
      <c r="BF41" s="87"/>
      <c r="BG41" s="87"/>
      <c r="BH41" s="87"/>
    </row>
    <row r="42" spans="2:63" ht="15.4">
      <c r="B42" s="7">
        <f>MAX($B$5:B41)+1</f>
        <v>3</v>
      </c>
      <c r="C42" s="7" t="s">
        <v>775</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8"/>
      <c r="BJ42" s="8"/>
      <c r="BK42" s="8"/>
    </row>
    <row r="43" spans="2:63" ht="15.4">
      <c r="C43" s="29"/>
      <c r="D43" s="29"/>
      <c r="E43" s="89"/>
      <c r="G43" s="89"/>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87"/>
      <c r="AX43" s="87"/>
      <c r="AY43" s="87"/>
      <c r="AZ43" s="87"/>
      <c r="BA43" s="87"/>
      <c r="BB43" s="87"/>
      <c r="BC43" s="87"/>
      <c r="BD43" s="87"/>
      <c r="BE43" s="87"/>
      <c r="BF43" s="87"/>
      <c r="BG43" s="87"/>
      <c r="BH43" s="87"/>
    </row>
    <row r="44" spans="2:63" ht="15.4">
      <c r="C44" s="29"/>
      <c r="D44" s="29"/>
      <c r="E44" s="4" t="s">
        <v>33</v>
      </c>
      <c r="G44" s="4" t="s">
        <v>260</v>
      </c>
      <c r="L44" s="170">
        <f>L20*Revenue!L28</f>
        <v>0</v>
      </c>
      <c r="M44" s="170">
        <f>M20*Revenue!M28</f>
        <v>0</v>
      </c>
      <c r="N44" s="170">
        <f>N20*Revenue!N28</f>
        <v>0</v>
      </c>
      <c r="O44" s="170">
        <f>O20*Revenue!O28</f>
        <v>0</v>
      </c>
      <c r="P44" s="170">
        <f>P20*Revenue!P28</f>
        <v>0</v>
      </c>
      <c r="Q44" s="170">
        <f>Q20*Revenue!Q28</f>
        <v>0</v>
      </c>
      <c r="R44" s="170">
        <f>R20*Revenue!R28</f>
        <v>0</v>
      </c>
      <c r="S44" s="170">
        <f>S20*Revenue!S28</f>
        <v>0</v>
      </c>
      <c r="T44" s="170">
        <f>T20*Revenue!T28</f>
        <v>0</v>
      </c>
      <c r="U44" s="170">
        <f>U20*Revenue!U28</f>
        <v>0</v>
      </c>
      <c r="V44" s="170">
        <f>V20*Revenue!V28</f>
        <v>0</v>
      </c>
      <c r="W44" s="170">
        <f>W20*Revenue!W28</f>
        <v>0</v>
      </c>
      <c r="X44" s="170">
        <f>X20*Revenue!X28</f>
        <v>0</v>
      </c>
      <c r="Y44" s="170">
        <f>Y20*Revenue!Y28</f>
        <v>0</v>
      </c>
      <c r="Z44" s="170">
        <f>Z20*Revenue!Z28</f>
        <v>0</v>
      </c>
      <c r="AA44" s="170">
        <f>AA20*Revenue!AA28</f>
        <v>0</v>
      </c>
      <c r="AB44" s="170">
        <f>AB20*Revenue!AB28</f>
        <v>0</v>
      </c>
      <c r="AC44" s="170">
        <f>AC20*Revenue!AC28</f>
        <v>0</v>
      </c>
      <c r="AD44" s="170">
        <f>AD20*Revenue!AD28</f>
        <v>0</v>
      </c>
      <c r="AE44" s="170">
        <f>AE20*Revenue!AE28</f>
        <v>0</v>
      </c>
      <c r="AF44" s="170">
        <f>AF20*Revenue!AF28</f>
        <v>0</v>
      </c>
      <c r="AG44" s="170">
        <f>AG20*Revenue!AG28</f>
        <v>0</v>
      </c>
      <c r="AH44" s="170">
        <f>AH20*Revenue!AH28</f>
        <v>0</v>
      </c>
      <c r="AI44" s="170">
        <f>AI20*Revenue!AI28</f>
        <v>0</v>
      </c>
      <c r="AJ44" s="170">
        <f>AJ20*Revenue!AJ28</f>
        <v>0</v>
      </c>
      <c r="AK44" s="170">
        <f>AK20*Revenue!AK28</f>
        <v>0</v>
      </c>
      <c r="AL44" s="170">
        <f>AL20*Revenue!AL28</f>
        <v>0</v>
      </c>
      <c r="AM44" s="170">
        <f>AM20*Revenue!AM28</f>
        <v>0</v>
      </c>
      <c r="AN44" s="170">
        <f>AN20*Revenue!AN28</f>
        <v>0</v>
      </c>
      <c r="AO44" s="170">
        <f>AO20*Revenue!AO28</f>
        <v>0</v>
      </c>
      <c r="AP44" s="170">
        <f>AP20*Revenue!AP28</f>
        <v>0</v>
      </c>
      <c r="AQ44" s="170">
        <f>AQ20*Revenue!AQ28</f>
        <v>0</v>
      </c>
      <c r="AR44" s="170">
        <f>AR20*Revenue!AR28</f>
        <v>0</v>
      </c>
      <c r="AS44" s="170">
        <f>AS20*Revenue!AS28</f>
        <v>0</v>
      </c>
      <c r="AT44" s="170">
        <f>AT20*Revenue!AT28</f>
        <v>0</v>
      </c>
      <c r="AU44" s="170">
        <f>AU20*Revenue!AU28</f>
        <v>0</v>
      </c>
      <c r="AV44" s="170">
        <f>AV20*Revenue!AV28</f>
        <v>0</v>
      </c>
      <c r="AW44" s="170">
        <f>AW20*Revenue!AW28</f>
        <v>0</v>
      </c>
      <c r="AX44" s="170">
        <f>AX20*Revenue!AX28</f>
        <v>0</v>
      </c>
      <c r="AY44" s="170">
        <f>AY20*Revenue!AY28</f>
        <v>0</v>
      </c>
      <c r="AZ44" s="170">
        <f>AZ20*Revenue!AZ28</f>
        <v>0</v>
      </c>
      <c r="BA44" s="170">
        <f>BA20*Revenue!BA28</f>
        <v>0</v>
      </c>
      <c r="BB44" s="170">
        <f>BB20*Revenue!BB28</f>
        <v>0</v>
      </c>
      <c r="BC44" s="170">
        <f>BC20*Revenue!BC28</f>
        <v>0</v>
      </c>
      <c r="BD44" s="170">
        <f>BD20*Revenue!BD28</f>
        <v>0</v>
      </c>
      <c r="BE44" s="170">
        <f>BE20*Revenue!BE28</f>
        <v>0</v>
      </c>
      <c r="BF44" s="170">
        <f>BF20*Revenue!BF28</f>
        <v>0</v>
      </c>
      <c r="BG44" s="170">
        <f>BG20*Revenue!BG28</f>
        <v>0</v>
      </c>
      <c r="BH44" s="170">
        <f>BH20*Revenue!BH28</f>
        <v>0</v>
      </c>
    </row>
    <row r="45" spans="2:63" ht="15.4">
      <c r="C45" s="29"/>
      <c r="D45" s="29"/>
      <c r="E45" s="4" t="s">
        <v>76</v>
      </c>
      <c r="G45" s="4" t="s">
        <v>260</v>
      </c>
      <c r="L45" s="170">
        <f>L20*Revenue!L29</f>
        <v>0</v>
      </c>
      <c r="M45" s="170">
        <f>M20*Revenue!M29</f>
        <v>0</v>
      </c>
      <c r="N45" s="170">
        <f>N20*Revenue!N29</f>
        <v>0</v>
      </c>
      <c r="O45" s="170">
        <f ca="1">O20*Revenue!O29</f>
        <v>0</v>
      </c>
      <c r="P45" s="170">
        <f ca="1">P20*Revenue!P29</f>
        <v>0</v>
      </c>
      <c r="Q45" s="170">
        <f ca="1">Q20*Revenue!Q29</f>
        <v>0</v>
      </c>
      <c r="R45" s="170">
        <f ca="1">R20*Revenue!R29</f>
        <v>0</v>
      </c>
      <c r="S45" s="170">
        <f ca="1">S20*Revenue!S29</f>
        <v>0</v>
      </c>
      <c r="T45" s="170">
        <f ca="1">T20*Revenue!T29</f>
        <v>0</v>
      </c>
      <c r="U45" s="170">
        <f ca="1">U20*Revenue!U29</f>
        <v>0</v>
      </c>
      <c r="V45" s="170">
        <f ca="1">V20*Revenue!V29</f>
        <v>0</v>
      </c>
      <c r="W45" s="170">
        <f ca="1">W20*Revenue!W29</f>
        <v>0</v>
      </c>
      <c r="X45" s="170">
        <f ca="1">X20*Revenue!X29</f>
        <v>0</v>
      </c>
      <c r="Y45" s="170">
        <f ca="1">Y20*Revenue!Y29</f>
        <v>0</v>
      </c>
      <c r="Z45" s="170">
        <f ca="1">Z20*Revenue!Z29</f>
        <v>0</v>
      </c>
      <c r="AA45" s="170">
        <f ca="1">AA20*Revenue!AA29</f>
        <v>0</v>
      </c>
      <c r="AB45" s="170">
        <f ca="1">AB20*Revenue!AB29</f>
        <v>0</v>
      </c>
      <c r="AC45" s="170">
        <f ca="1">AC20*Revenue!AC29</f>
        <v>0</v>
      </c>
      <c r="AD45" s="170">
        <f ca="1">AD20*Revenue!AD29</f>
        <v>0</v>
      </c>
      <c r="AE45" s="170">
        <f ca="1">AE20*Revenue!AE29</f>
        <v>0</v>
      </c>
      <c r="AF45" s="170">
        <f ca="1">AF20*Revenue!AF29</f>
        <v>0</v>
      </c>
      <c r="AG45" s="170">
        <f ca="1">AG20*Revenue!AG29</f>
        <v>0</v>
      </c>
      <c r="AH45" s="170">
        <f ca="1">AH20*Revenue!AH29</f>
        <v>0</v>
      </c>
      <c r="AI45" s="170">
        <f ca="1">AI20*Revenue!AI29</f>
        <v>0</v>
      </c>
      <c r="AJ45" s="170">
        <f ca="1">AJ20*Revenue!AJ29</f>
        <v>0</v>
      </c>
      <c r="AK45" s="170">
        <f ca="1">AK20*Revenue!AK29</f>
        <v>0</v>
      </c>
      <c r="AL45" s="170">
        <f ca="1">AL20*Revenue!AL29</f>
        <v>0</v>
      </c>
      <c r="AM45" s="170">
        <f ca="1">AM20*Revenue!AM29</f>
        <v>0</v>
      </c>
      <c r="AN45" s="170">
        <f ca="1">AN20*Revenue!AN29</f>
        <v>0</v>
      </c>
      <c r="AO45" s="170">
        <f>AO20*Revenue!AO29</f>
        <v>0</v>
      </c>
      <c r="AP45" s="170">
        <f>AP20*Revenue!AP29</f>
        <v>0</v>
      </c>
      <c r="AQ45" s="170">
        <f>AQ20*Revenue!AQ29</f>
        <v>0</v>
      </c>
      <c r="AR45" s="170">
        <f>AR20*Revenue!AR29</f>
        <v>0</v>
      </c>
      <c r="AS45" s="170">
        <f>AS20*Revenue!AS29</f>
        <v>0</v>
      </c>
      <c r="AT45" s="170">
        <f>AT20*Revenue!AT29</f>
        <v>0</v>
      </c>
      <c r="AU45" s="170">
        <f>AU20*Revenue!AU29</f>
        <v>0</v>
      </c>
      <c r="AV45" s="170">
        <f>AV20*Revenue!AV29</f>
        <v>0</v>
      </c>
      <c r="AW45" s="170">
        <f>AW20*Revenue!AW29</f>
        <v>0</v>
      </c>
      <c r="AX45" s="170">
        <f>AX20*Revenue!AX29</f>
        <v>0</v>
      </c>
      <c r="AY45" s="170">
        <f>AY20*Revenue!AY29</f>
        <v>0</v>
      </c>
      <c r="AZ45" s="170">
        <f>AZ20*Revenue!AZ29</f>
        <v>0</v>
      </c>
      <c r="BA45" s="170">
        <f>BA20*Revenue!BA29</f>
        <v>0</v>
      </c>
      <c r="BB45" s="170">
        <f>BB20*Revenue!BB29</f>
        <v>0</v>
      </c>
      <c r="BC45" s="170">
        <f>BC20*Revenue!BC29</f>
        <v>0</v>
      </c>
      <c r="BD45" s="170">
        <f>BD20*Revenue!BD29</f>
        <v>0</v>
      </c>
      <c r="BE45" s="170">
        <f>BE20*Revenue!BE29</f>
        <v>0</v>
      </c>
      <c r="BF45" s="170">
        <f>BF20*Revenue!BF29</f>
        <v>0</v>
      </c>
      <c r="BG45" s="170">
        <f>BG20*Revenue!BG29</f>
        <v>0</v>
      </c>
      <c r="BH45" s="170">
        <f>BH20*Revenue!BH29</f>
        <v>0</v>
      </c>
    </row>
    <row r="46" spans="2:63" ht="15.4">
      <c r="C46" s="29"/>
      <c r="D46" s="29"/>
      <c r="E46" s="4" t="s">
        <v>212</v>
      </c>
      <c r="G46" s="4" t="s">
        <v>260</v>
      </c>
      <c r="L46" s="170">
        <f>L20*Revenue!L30</f>
        <v>0</v>
      </c>
      <c r="M46" s="170">
        <f>M20*Revenue!M30</f>
        <v>0</v>
      </c>
      <c r="N46" s="170">
        <f>N20*Revenue!N30</f>
        <v>0</v>
      </c>
      <c r="O46" s="170">
        <f>O20*Revenue!O30</f>
        <v>0</v>
      </c>
      <c r="P46" s="170">
        <f>P20*Revenue!P30</f>
        <v>0</v>
      </c>
      <c r="Q46" s="170">
        <f>Q20*Revenue!Q30</f>
        <v>0</v>
      </c>
      <c r="R46" s="170">
        <f>R20*Revenue!R30</f>
        <v>0</v>
      </c>
      <c r="S46" s="170">
        <f>S20*Revenue!S30</f>
        <v>0</v>
      </c>
      <c r="T46" s="170">
        <f>T20*Revenue!T30</f>
        <v>0</v>
      </c>
      <c r="U46" s="170">
        <f>U20*Revenue!U30</f>
        <v>0</v>
      </c>
      <c r="V46" s="170">
        <f>V20*Revenue!V30</f>
        <v>0</v>
      </c>
      <c r="W46" s="170">
        <f>W20*Revenue!W30</f>
        <v>0</v>
      </c>
      <c r="X46" s="170">
        <f>X20*Revenue!X30</f>
        <v>0</v>
      </c>
      <c r="Y46" s="170">
        <f>Y20*Revenue!Y30</f>
        <v>0</v>
      </c>
      <c r="Z46" s="170">
        <f>Z20*Revenue!Z30</f>
        <v>0</v>
      </c>
      <c r="AA46" s="170">
        <f>AA20*Revenue!AA30</f>
        <v>0</v>
      </c>
      <c r="AB46" s="170">
        <f>AB20*Revenue!AB30</f>
        <v>0</v>
      </c>
      <c r="AC46" s="170">
        <f>AC20*Revenue!AC30</f>
        <v>0</v>
      </c>
      <c r="AD46" s="170">
        <f>AD20*Revenue!AD30</f>
        <v>0</v>
      </c>
      <c r="AE46" s="170">
        <f>AE20*Revenue!AE30</f>
        <v>0</v>
      </c>
      <c r="AF46" s="170">
        <f>AF20*Revenue!AF30</f>
        <v>0</v>
      </c>
      <c r="AG46" s="170">
        <f>AG20*Revenue!AG30</f>
        <v>0</v>
      </c>
      <c r="AH46" s="170">
        <f>AH20*Revenue!AH30</f>
        <v>0</v>
      </c>
      <c r="AI46" s="170">
        <f>AI20*Revenue!AI30</f>
        <v>0</v>
      </c>
      <c r="AJ46" s="170">
        <f>AJ20*Revenue!AJ30</f>
        <v>0</v>
      </c>
      <c r="AK46" s="170">
        <f>AK20*Revenue!AK30</f>
        <v>0</v>
      </c>
      <c r="AL46" s="170">
        <f>AL20*Revenue!AL30</f>
        <v>0</v>
      </c>
      <c r="AM46" s="170">
        <f>AM20*Revenue!AM30</f>
        <v>0</v>
      </c>
      <c r="AN46" s="170">
        <f>AN20*Revenue!AN30</f>
        <v>0</v>
      </c>
      <c r="AO46" s="170">
        <f>AO20*Revenue!AO30</f>
        <v>0</v>
      </c>
      <c r="AP46" s="170">
        <f>AP20*Revenue!AP30</f>
        <v>0</v>
      </c>
      <c r="AQ46" s="170">
        <f>AQ20*Revenue!AQ30</f>
        <v>0</v>
      </c>
      <c r="AR46" s="170">
        <f>AR20*Revenue!AR30</f>
        <v>0</v>
      </c>
      <c r="AS46" s="170">
        <f>AS20*Revenue!AS30</f>
        <v>0</v>
      </c>
      <c r="AT46" s="170">
        <f>AT20*Revenue!AT30</f>
        <v>0</v>
      </c>
      <c r="AU46" s="170">
        <f>AU20*Revenue!AU30</f>
        <v>0</v>
      </c>
      <c r="AV46" s="170">
        <f>AV20*Revenue!AV30</f>
        <v>0</v>
      </c>
      <c r="AW46" s="170">
        <f>AW20*Revenue!AW30</f>
        <v>0</v>
      </c>
      <c r="AX46" s="170">
        <f>AX20*Revenue!AX30</f>
        <v>0</v>
      </c>
      <c r="AY46" s="170">
        <f>AY20*Revenue!AY30</f>
        <v>0</v>
      </c>
      <c r="AZ46" s="170">
        <f>AZ20*Revenue!AZ30</f>
        <v>0</v>
      </c>
      <c r="BA46" s="170">
        <f>BA20*Revenue!BA30</f>
        <v>0</v>
      </c>
      <c r="BB46" s="170">
        <f>BB20*Revenue!BB30</f>
        <v>0</v>
      </c>
      <c r="BC46" s="170">
        <f>BC20*Revenue!BC30</f>
        <v>0</v>
      </c>
      <c r="BD46" s="170">
        <f>BD20*Revenue!BD30</f>
        <v>0</v>
      </c>
      <c r="BE46" s="170">
        <f>BE20*Revenue!BE30</f>
        <v>0</v>
      </c>
      <c r="BF46" s="170">
        <f>BF20*Revenue!BF30</f>
        <v>0</v>
      </c>
      <c r="BG46" s="170">
        <f>BG20*Revenue!BG30</f>
        <v>0</v>
      </c>
      <c r="BH46" s="170">
        <f>BH20*Revenue!BH30</f>
        <v>0</v>
      </c>
    </row>
    <row r="47" spans="2:63" ht="15.4">
      <c r="C47" s="29"/>
      <c r="D47" s="29"/>
      <c r="E47" s="4" t="s">
        <v>709</v>
      </c>
      <c r="G47" s="4" t="s">
        <v>260</v>
      </c>
      <c r="L47" s="170">
        <f>L20*Revenue!L33</f>
        <v>0</v>
      </c>
      <c r="M47" s="170">
        <f>M20*Revenue!M33</f>
        <v>0</v>
      </c>
      <c r="N47" s="170">
        <f>N20*Revenue!N33</f>
        <v>0</v>
      </c>
      <c r="O47" s="170">
        <f>O20*Revenue!O33</f>
        <v>0</v>
      </c>
      <c r="P47" s="170">
        <f>P20*Revenue!P33</f>
        <v>0</v>
      </c>
      <c r="Q47" s="170">
        <f>Q20*Revenue!Q33</f>
        <v>0</v>
      </c>
      <c r="R47" s="170">
        <f>R20*Revenue!R33</f>
        <v>0</v>
      </c>
      <c r="S47" s="170">
        <f>S20*Revenue!S33</f>
        <v>0</v>
      </c>
      <c r="T47" s="170">
        <f>T20*Revenue!T33</f>
        <v>0</v>
      </c>
      <c r="U47" s="170">
        <f>U20*Revenue!U33</f>
        <v>0</v>
      </c>
      <c r="V47" s="170">
        <f>V20*Revenue!V33</f>
        <v>0</v>
      </c>
      <c r="W47" s="170">
        <f>W20*Revenue!W33</f>
        <v>0</v>
      </c>
      <c r="X47" s="170">
        <f>X20*Revenue!X33</f>
        <v>0</v>
      </c>
      <c r="Y47" s="170">
        <f>Y20*Revenue!Y33</f>
        <v>0</v>
      </c>
      <c r="Z47" s="170">
        <f>Z20*Revenue!Z33</f>
        <v>0</v>
      </c>
      <c r="AA47" s="170">
        <f>AA20*Revenue!AA33</f>
        <v>0</v>
      </c>
      <c r="AB47" s="170">
        <f>AB20*Revenue!AB33</f>
        <v>0</v>
      </c>
      <c r="AC47" s="170">
        <f>AC20*Revenue!AC33</f>
        <v>0</v>
      </c>
      <c r="AD47" s="170">
        <f>AD20*Revenue!AD33</f>
        <v>0</v>
      </c>
      <c r="AE47" s="170">
        <f>AE20*Revenue!AE33</f>
        <v>0</v>
      </c>
      <c r="AF47" s="170">
        <f>AF20*Revenue!AF33</f>
        <v>0</v>
      </c>
      <c r="AG47" s="170">
        <f>AG20*Revenue!AG33</f>
        <v>0</v>
      </c>
      <c r="AH47" s="170">
        <f>AH20*Revenue!AH33</f>
        <v>0</v>
      </c>
      <c r="AI47" s="170">
        <f>AI20*Revenue!AI33</f>
        <v>0</v>
      </c>
      <c r="AJ47" s="170">
        <f>AJ20*Revenue!AJ33</f>
        <v>0</v>
      </c>
      <c r="AK47" s="170">
        <f>AK20*Revenue!AK33</f>
        <v>0</v>
      </c>
      <c r="AL47" s="170">
        <f>AL20*Revenue!AL33</f>
        <v>0</v>
      </c>
      <c r="AM47" s="170">
        <f>AM20*Revenue!AM33</f>
        <v>0</v>
      </c>
      <c r="AN47" s="170">
        <f>AN20*Revenue!AN33</f>
        <v>0</v>
      </c>
      <c r="AO47" s="170">
        <f>AO20*Revenue!AO33</f>
        <v>0</v>
      </c>
      <c r="AP47" s="170">
        <f>AP20*Revenue!AP33</f>
        <v>0</v>
      </c>
      <c r="AQ47" s="170">
        <f>AQ20*Revenue!AQ33</f>
        <v>0</v>
      </c>
      <c r="AR47" s="170">
        <f>AR20*Revenue!AR33</f>
        <v>0</v>
      </c>
      <c r="AS47" s="170">
        <f>AS20*Revenue!AS33</f>
        <v>0</v>
      </c>
      <c r="AT47" s="170">
        <f>AT20*Revenue!AT33</f>
        <v>0</v>
      </c>
      <c r="AU47" s="170">
        <f>AU20*Revenue!AU33</f>
        <v>0</v>
      </c>
      <c r="AV47" s="170">
        <f>AV20*Revenue!AV33</f>
        <v>0</v>
      </c>
      <c r="AW47" s="170">
        <f>AW20*Revenue!AW33</f>
        <v>0</v>
      </c>
      <c r="AX47" s="170">
        <f>AX20*Revenue!AX33</f>
        <v>0</v>
      </c>
      <c r="AY47" s="170">
        <f>AY20*Revenue!AY33</f>
        <v>0</v>
      </c>
      <c r="AZ47" s="170">
        <f>AZ20*Revenue!AZ33</f>
        <v>0</v>
      </c>
      <c r="BA47" s="170">
        <f>BA20*Revenue!BA33</f>
        <v>0</v>
      </c>
      <c r="BB47" s="170">
        <f>BB20*Revenue!BB33</f>
        <v>0</v>
      </c>
      <c r="BC47" s="170">
        <f>BC20*Revenue!BC33</f>
        <v>0</v>
      </c>
      <c r="BD47" s="170">
        <f>BD20*Revenue!BD33</f>
        <v>0</v>
      </c>
      <c r="BE47" s="170">
        <f>BE20*Revenue!BE33</f>
        <v>0</v>
      </c>
      <c r="BF47" s="170">
        <f>BF20*Revenue!BF33</f>
        <v>0</v>
      </c>
      <c r="BG47" s="170">
        <f>BG20*Revenue!BG33</f>
        <v>0</v>
      </c>
      <c r="BH47" s="170">
        <f>BH20*Revenue!BH33</f>
        <v>0</v>
      </c>
    </row>
    <row r="48" spans="2:63" ht="15.4">
      <c r="C48" s="29"/>
      <c r="D48" s="29"/>
      <c r="E48" s="4" t="s">
        <v>282</v>
      </c>
      <c r="G48" s="4" t="s">
        <v>260</v>
      </c>
      <c r="L48" s="170">
        <f>L20*Revenue!L34</f>
        <v>0</v>
      </c>
      <c r="M48" s="170">
        <f>M20*Revenue!M34</f>
        <v>0</v>
      </c>
      <c r="N48" s="170">
        <f>N20*Revenue!N34</f>
        <v>0</v>
      </c>
      <c r="O48" s="170">
        <f>O20*Revenue!O34</f>
        <v>0</v>
      </c>
      <c r="P48" s="170">
        <f>P20*Revenue!P34</f>
        <v>0</v>
      </c>
      <c r="Q48" s="170">
        <f>Q20*Revenue!Q34</f>
        <v>0</v>
      </c>
      <c r="R48" s="170">
        <f>R20*Revenue!R34</f>
        <v>0</v>
      </c>
      <c r="S48" s="170">
        <f>S20*Revenue!S34</f>
        <v>0</v>
      </c>
      <c r="T48" s="170">
        <f>T20*Revenue!T34</f>
        <v>0</v>
      </c>
      <c r="U48" s="170">
        <f>U20*Revenue!U34</f>
        <v>0</v>
      </c>
      <c r="V48" s="170">
        <f>V20*Revenue!V34</f>
        <v>0</v>
      </c>
      <c r="W48" s="170">
        <f>W20*Revenue!W34</f>
        <v>0</v>
      </c>
      <c r="X48" s="170">
        <f>X20*Revenue!X34</f>
        <v>0</v>
      </c>
      <c r="Y48" s="170">
        <f>Y20*Revenue!Y34</f>
        <v>0</v>
      </c>
      <c r="Z48" s="170">
        <f>Z20*Revenue!Z34</f>
        <v>0</v>
      </c>
      <c r="AA48" s="170">
        <f>AA20*Revenue!AA34</f>
        <v>0</v>
      </c>
      <c r="AB48" s="170">
        <f>AB20*Revenue!AB34</f>
        <v>0</v>
      </c>
      <c r="AC48" s="170">
        <f>AC20*Revenue!AC34</f>
        <v>0</v>
      </c>
      <c r="AD48" s="170">
        <f>AD20*Revenue!AD34</f>
        <v>0</v>
      </c>
      <c r="AE48" s="170">
        <f>AE20*Revenue!AE34</f>
        <v>0</v>
      </c>
      <c r="AF48" s="170">
        <f>AF20*Revenue!AF34</f>
        <v>0</v>
      </c>
      <c r="AG48" s="170">
        <f>AG20*Revenue!AG34</f>
        <v>0</v>
      </c>
      <c r="AH48" s="170">
        <f>AH20*Revenue!AH34</f>
        <v>0</v>
      </c>
      <c r="AI48" s="170">
        <f>AI20*Revenue!AI34</f>
        <v>0</v>
      </c>
      <c r="AJ48" s="170">
        <f>AJ20*Revenue!AJ34</f>
        <v>0</v>
      </c>
      <c r="AK48" s="170">
        <f>AK20*Revenue!AK34</f>
        <v>0</v>
      </c>
      <c r="AL48" s="170">
        <f>AL20*Revenue!AL34</f>
        <v>0</v>
      </c>
      <c r="AM48" s="170">
        <f>AM20*Revenue!AM34</f>
        <v>0</v>
      </c>
      <c r="AN48" s="170">
        <f>AN20*Revenue!AN34</f>
        <v>0</v>
      </c>
      <c r="AO48" s="170">
        <f>AO20*Revenue!AO34</f>
        <v>0</v>
      </c>
      <c r="AP48" s="170">
        <f>AP20*Revenue!AP34</f>
        <v>0</v>
      </c>
      <c r="AQ48" s="170">
        <f>AQ20*Revenue!AQ34</f>
        <v>0</v>
      </c>
      <c r="AR48" s="170">
        <f>AR20*Revenue!AR34</f>
        <v>0</v>
      </c>
      <c r="AS48" s="170">
        <f>AS20*Revenue!AS34</f>
        <v>0</v>
      </c>
      <c r="AT48" s="170">
        <f>AT20*Revenue!AT34</f>
        <v>0</v>
      </c>
      <c r="AU48" s="170">
        <f>AU20*Revenue!AU34</f>
        <v>0</v>
      </c>
      <c r="AV48" s="170">
        <f>AV20*Revenue!AV34</f>
        <v>0</v>
      </c>
      <c r="AW48" s="170">
        <f>AW20*Revenue!AW34</f>
        <v>0</v>
      </c>
      <c r="AX48" s="170">
        <f>AX20*Revenue!AX34</f>
        <v>0</v>
      </c>
      <c r="AY48" s="170">
        <f>AY20*Revenue!AY34</f>
        <v>0</v>
      </c>
      <c r="AZ48" s="170">
        <f>AZ20*Revenue!AZ34</f>
        <v>0</v>
      </c>
      <c r="BA48" s="170">
        <f>BA20*Revenue!BA34</f>
        <v>0</v>
      </c>
      <c r="BB48" s="170">
        <f>BB20*Revenue!BB34</f>
        <v>0</v>
      </c>
      <c r="BC48" s="170">
        <f>BC20*Revenue!BC34</f>
        <v>0</v>
      </c>
      <c r="BD48" s="170">
        <f>BD20*Revenue!BD34</f>
        <v>0</v>
      </c>
      <c r="BE48" s="170">
        <f>BE20*Revenue!BE34</f>
        <v>0</v>
      </c>
      <c r="BF48" s="170">
        <f>BF20*Revenue!BF34</f>
        <v>0</v>
      </c>
      <c r="BG48" s="170">
        <f>BG20*Revenue!BG34</f>
        <v>0</v>
      </c>
      <c r="BH48" s="170">
        <f>BH20*Revenue!BH34</f>
        <v>0</v>
      </c>
    </row>
    <row r="49" spans="2:63" ht="15.4">
      <c r="C49" s="29"/>
      <c r="D49" s="29"/>
      <c r="E49" s="4" t="s">
        <v>682</v>
      </c>
      <c r="G49" s="4" t="s">
        <v>260</v>
      </c>
      <c r="L49" s="170">
        <f>L20*Revenue!L35</f>
        <v>0</v>
      </c>
      <c r="M49" s="170">
        <f>M20*Revenue!M35</f>
        <v>0</v>
      </c>
      <c r="N49" s="170">
        <f>N20*Revenue!N35</f>
        <v>0</v>
      </c>
      <c r="O49" s="170">
        <f>O20*Revenue!O35</f>
        <v>0</v>
      </c>
      <c r="P49" s="170">
        <f>P20*Revenue!P35</f>
        <v>0</v>
      </c>
      <c r="Q49" s="170" t="e">
        <f ca="1">Q20*Revenue!Q35</f>
        <v>#DIV/0!</v>
      </c>
      <c r="R49" s="170" t="e">
        <f ca="1">R20*Revenue!R35</f>
        <v>#DIV/0!</v>
      </c>
      <c r="S49" s="170" t="e">
        <f ca="1">S20*Revenue!S35</f>
        <v>#DIV/0!</v>
      </c>
      <c r="T49" s="170" t="e">
        <f ca="1">T20*Revenue!T35</f>
        <v>#DIV/0!</v>
      </c>
      <c r="U49" s="170" t="e">
        <f ca="1">U20*Revenue!U35</f>
        <v>#DIV/0!</v>
      </c>
      <c r="V49" s="170" t="e">
        <f ca="1">V20*Revenue!V35</f>
        <v>#DIV/0!</v>
      </c>
      <c r="W49" s="170" t="e">
        <f ca="1">W20*Revenue!W35</f>
        <v>#DIV/0!</v>
      </c>
      <c r="X49" s="170" t="e">
        <f ca="1">X20*Revenue!X35</f>
        <v>#DIV/0!</v>
      </c>
      <c r="Y49" s="170" t="e">
        <f ca="1">Y20*Revenue!Y35</f>
        <v>#DIV/0!</v>
      </c>
      <c r="Z49" s="170" t="e">
        <f ca="1">Z20*Revenue!Z35</f>
        <v>#DIV/0!</v>
      </c>
      <c r="AA49" s="170" t="e">
        <f ca="1">AA20*Revenue!AA35</f>
        <v>#DIV/0!</v>
      </c>
      <c r="AB49" s="170" t="e">
        <f ca="1">AB20*Revenue!AB35</f>
        <v>#DIV/0!</v>
      </c>
      <c r="AC49" s="170" t="e">
        <f ca="1">AC20*Revenue!AC35</f>
        <v>#DIV/0!</v>
      </c>
      <c r="AD49" s="170" t="e">
        <f ca="1">AD20*Revenue!AD35</f>
        <v>#DIV/0!</v>
      </c>
      <c r="AE49" s="170" t="e">
        <f ca="1">AE20*Revenue!AE35</f>
        <v>#DIV/0!</v>
      </c>
      <c r="AF49" s="170" t="e">
        <f ca="1">AF20*Revenue!AF35</f>
        <v>#DIV/0!</v>
      </c>
      <c r="AG49" s="170" t="e">
        <f ca="1">AG20*Revenue!AG35</f>
        <v>#DIV/0!</v>
      </c>
      <c r="AH49" s="170" t="e">
        <f ca="1">AH20*Revenue!AH35</f>
        <v>#DIV/0!</v>
      </c>
      <c r="AI49" s="170" t="e">
        <f ca="1">AI20*Revenue!AI35</f>
        <v>#DIV/0!</v>
      </c>
      <c r="AJ49" s="170" t="e">
        <f ca="1">AJ20*Revenue!AJ35</f>
        <v>#DIV/0!</v>
      </c>
      <c r="AK49" s="170" t="e">
        <f ca="1">AK20*Revenue!AK35</f>
        <v>#DIV/0!</v>
      </c>
      <c r="AL49" s="170" t="e">
        <f ca="1">AL20*Revenue!AL35</f>
        <v>#DIV/0!</v>
      </c>
      <c r="AM49" s="170" t="e">
        <f ca="1">AM20*Revenue!AM35</f>
        <v>#DIV/0!</v>
      </c>
      <c r="AN49" s="170" t="e">
        <f ca="1">AN20*Revenue!AN35</f>
        <v>#DIV/0!</v>
      </c>
      <c r="AO49" s="170" t="e">
        <f ca="1">AO20*Revenue!AO35</f>
        <v>#DIV/0!</v>
      </c>
      <c r="AP49" s="170" t="e">
        <f ca="1">AP20*Revenue!AP35</f>
        <v>#DIV/0!</v>
      </c>
      <c r="AQ49" s="170">
        <f>AQ20*Revenue!AQ35</f>
        <v>0</v>
      </c>
      <c r="AR49" s="170">
        <f>AR20*Revenue!AR35</f>
        <v>0</v>
      </c>
      <c r="AS49" s="170">
        <f>AS20*Revenue!AS35</f>
        <v>0</v>
      </c>
      <c r="AT49" s="170">
        <f>AT20*Revenue!AT35</f>
        <v>0</v>
      </c>
      <c r="AU49" s="170">
        <f>AU20*Revenue!AU35</f>
        <v>0</v>
      </c>
      <c r="AV49" s="170">
        <f>AV20*Revenue!AV35</f>
        <v>0</v>
      </c>
      <c r="AW49" s="170">
        <f>AW20*Revenue!AW35</f>
        <v>0</v>
      </c>
      <c r="AX49" s="170">
        <f>AX20*Revenue!AX35</f>
        <v>0</v>
      </c>
      <c r="AY49" s="170">
        <f>AY20*Revenue!AY35</f>
        <v>0</v>
      </c>
      <c r="AZ49" s="170">
        <f>AZ20*Revenue!AZ35</f>
        <v>0</v>
      </c>
      <c r="BA49" s="170">
        <f>BA20*Revenue!BA35</f>
        <v>0</v>
      </c>
      <c r="BB49" s="170">
        <f>BB20*Revenue!BB35</f>
        <v>0</v>
      </c>
      <c r="BC49" s="170">
        <f>BC20*Revenue!BC35</f>
        <v>0</v>
      </c>
      <c r="BD49" s="170">
        <f>BD20*Revenue!BD35</f>
        <v>0</v>
      </c>
      <c r="BE49" s="170">
        <f>BE20*Revenue!BE35</f>
        <v>0</v>
      </c>
      <c r="BF49" s="170">
        <f>BF20*Revenue!BF35</f>
        <v>0</v>
      </c>
      <c r="BG49" s="170">
        <f>BG20*Revenue!BG35</f>
        <v>0</v>
      </c>
      <c r="BH49" s="170">
        <f>BH20*Revenue!BH35</f>
        <v>0</v>
      </c>
    </row>
    <row r="50" spans="2:63" ht="15.4">
      <c r="C50" s="29"/>
      <c r="D50" s="29"/>
      <c r="E50" s="119" t="s">
        <v>776</v>
      </c>
      <c r="F50" s="119"/>
      <c r="G50" s="119" t="s">
        <v>260</v>
      </c>
      <c r="L50" s="154">
        <f t="shared" ref="L50:AQ50" si="7">SUM(L44:L49)</f>
        <v>0</v>
      </c>
      <c r="M50" s="154">
        <f t="shared" si="7"/>
        <v>0</v>
      </c>
      <c r="N50" s="154">
        <f t="shared" si="7"/>
        <v>0</v>
      </c>
      <c r="O50" s="154">
        <f t="shared" ca="1" si="7"/>
        <v>0</v>
      </c>
      <c r="P50" s="154">
        <f t="shared" ca="1" si="7"/>
        <v>0</v>
      </c>
      <c r="Q50" s="154" t="e">
        <f t="shared" ca="1" si="7"/>
        <v>#DIV/0!</v>
      </c>
      <c r="R50" s="154" t="e">
        <f t="shared" ca="1" si="7"/>
        <v>#DIV/0!</v>
      </c>
      <c r="S50" s="154" t="e">
        <f t="shared" ca="1" si="7"/>
        <v>#DIV/0!</v>
      </c>
      <c r="T50" s="154" t="e">
        <f t="shared" ca="1" si="7"/>
        <v>#DIV/0!</v>
      </c>
      <c r="U50" s="154" t="e">
        <f t="shared" ca="1" si="7"/>
        <v>#DIV/0!</v>
      </c>
      <c r="V50" s="154" t="e">
        <f t="shared" ca="1" si="7"/>
        <v>#DIV/0!</v>
      </c>
      <c r="W50" s="154" t="e">
        <f t="shared" ca="1" si="7"/>
        <v>#DIV/0!</v>
      </c>
      <c r="X50" s="154" t="e">
        <f t="shared" ca="1" si="7"/>
        <v>#DIV/0!</v>
      </c>
      <c r="Y50" s="154" t="e">
        <f t="shared" ca="1" si="7"/>
        <v>#DIV/0!</v>
      </c>
      <c r="Z50" s="154" t="e">
        <f t="shared" ca="1" si="7"/>
        <v>#DIV/0!</v>
      </c>
      <c r="AA50" s="154" t="e">
        <f t="shared" ca="1" si="7"/>
        <v>#DIV/0!</v>
      </c>
      <c r="AB50" s="154" t="e">
        <f t="shared" ca="1" si="7"/>
        <v>#DIV/0!</v>
      </c>
      <c r="AC50" s="154" t="e">
        <f t="shared" ca="1" si="7"/>
        <v>#DIV/0!</v>
      </c>
      <c r="AD50" s="154" t="e">
        <f t="shared" ca="1" si="7"/>
        <v>#DIV/0!</v>
      </c>
      <c r="AE50" s="154" t="e">
        <f t="shared" ca="1" si="7"/>
        <v>#DIV/0!</v>
      </c>
      <c r="AF50" s="154" t="e">
        <f t="shared" ca="1" si="7"/>
        <v>#DIV/0!</v>
      </c>
      <c r="AG50" s="154" t="e">
        <f t="shared" ca="1" si="7"/>
        <v>#DIV/0!</v>
      </c>
      <c r="AH50" s="154" t="e">
        <f t="shared" ca="1" si="7"/>
        <v>#DIV/0!</v>
      </c>
      <c r="AI50" s="154" t="e">
        <f t="shared" ca="1" si="7"/>
        <v>#DIV/0!</v>
      </c>
      <c r="AJ50" s="154" t="e">
        <f t="shared" ca="1" si="7"/>
        <v>#DIV/0!</v>
      </c>
      <c r="AK50" s="154" t="e">
        <f t="shared" ca="1" si="7"/>
        <v>#DIV/0!</v>
      </c>
      <c r="AL50" s="154" t="e">
        <f t="shared" ca="1" si="7"/>
        <v>#DIV/0!</v>
      </c>
      <c r="AM50" s="154" t="e">
        <f t="shared" ca="1" si="7"/>
        <v>#DIV/0!</v>
      </c>
      <c r="AN50" s="154" t="e">
        <f t="shared" ca="1" si="7"/>
        <v>#DIV/0!</v>
      </c>
      <c r="AO50" s="154" t="e">
        <f t="shared" ca="1" si="7"/>
        <v>#DIV/0!</v>
      </c>
      <c r="AP50" s="154" t="e">
        <f t="shared" ca="1" si="7"/>
        <v>#DIV/0!</v>
      </c>
      <c r="AQ50" s="154">
        <f t="shared" si="7"/>
        <v>0</v>
      </c>
      <c r="AR50" s="154">
        <f t="shared" ref="AR50:BH50" si="8">SUM(AR44:AR49)</f>
        <v>0</v>
      </c>
      <c r="AS50" s="154">
        <f t="shared" si="8"/>
        <v>0</v>
      </c>
      <c r="AT50" s="154">
        <f t="shared" si="8"/>
        <v>0</v>
      </c>
      <c r="AU50" s="154">
        <f t="shared" si="8"/>
        <v>0</v>
      </c>
      <c r="AV50" s="154">
        <f t="shared" si="8"/>
        <v>0</v>
      </c>
      <c r="AW50" s="154">
        <f t="shared" si="8"/>
        <v>0</v>
      </c>
      <c r="AX50" s="154">
        <f t="shared" si="8"/>
        <v>0</v>
      </c>
      <c r="AY50" s="154">
        <f t="shared" si="8"/>
        <v>0</v>
      </c>
      <c r="AZ50" s="154">
        <f t="shared" si="8"/>
        <v>0</v>
      </c>
      <c r="BA50" s="154">
        <f t="shared" si="8"/>
        <v>0</v>
      </c>
      <c r="BB50" s="154">
        <f t="shared" si="8"/>
        <v>0</v>
      </c>
      <c r="BC50" s="154">
        <f t="shared" si="8"/>
        <v>0</v>
      </c>
      <c r="BD50" s="154">
        <f t="shared" si="8"/>
        <v>0</v>
      </c>
      <c r="BE50" s="154">
        <f t="shared" si="8"/>
        <v>0</v>
      </c>
      <c r="BF50" s="154">
        <f t="shared" si="8"/>
        <v>0</v>
      </c>
      <c r="BG50" s="154">
        <f t="shared" si="8"/>
        <v>0</v>
      </c>
      <c r="BH50" s="154">
        <f t="shared" si="8"/>
        <v>0</v>
      </c>
    </row>
    <row r="51" spans="2:63" ht="15.4">
      <c r="C51" s="29"/>
      <c r="D51" s="29"/>
      <c r="E51" s="88" t="s">
        <v>245</v>
      </c>
      <c r="F51" s="88"/>
      <c r="G51" s="88" t="s">
        <v>260</v>
      </c>
      <c r="L51" s="127">
        <f ca="1">L20*Revenue!L41</f>
        <v>0</v>
      </c>
      <c r="M51" s="127">
        <f ca="1">M20*Revenue!M41</f>
        <v>0</v>
      </c>
      <c r="N51" s="127">
        <f ca="1">N20*Revenue!N41</f>
        <v>0</v>
      </c>
      <c r="O51" s="127">
        <f ca="1">O20*Revenue!O41</f>
        <v>0</v>
      </c>
      <c r="P51" s="127">
        <f ca="1">P20*Revenue!P41</f>
        <v>0</v>
      </c>
      <c r="Q51" s="127" t="e">
        <f ca="1">Q20*Revenue!Q41</f>
        <v>#DIV/0!</v>
      </c>
      <c r="R51" s="127" t="e">
        <f ca="1">R20*Revenue!R41</f>
        <v>#DIV/0!</v>
      </c>
      <c r="S51" s="127" t="e">
        <f ca="1">S20*Revenue!S41</f>
        <v>#DIV/0!</v>
      </c>
      <c r="T51" s="127" t="e">
        <f ca="1">T20*Revenue!T41</f>
        <v>#DIV/0!</v>
      </c>
      <c r="U51" s="127" t="e">
        <f ca="1">U20*Revenue!U41</f>
        <v>#DIV/0!</v>
      </c>
      <c r="V51" s="127" t="e">
        <f ca="1">V20*Revenue!V41</f>
        <v>#DIV/0!</v>
      </c>
      <c r="W51" s="127" t="e">
        <f ca="1">W20*Revenue!W41</f>
        <v>#DIV/0!</v>
      </c>
      <c r="X51" s="127" t="e">
        <f ca="1">X20*Revenue!X41</f>
        <v>#DIV/0!</v>
      </c>
      <c r="Y51" s="127" t="e">
        <f ca="1">Y20*Revenue!Y41</f>
        <v>#DIV/0!</v>
      </c>
      <c r="Z51" s="127" t="e">
        <f ca="1">Z20*Revenue!Z41</f>
        <v>#DIV/0!</v>
      </c>
      <c r="AA51" s="127" t="e">
        <f ca="1">AA20*Revenue!AA41</f>
        <v>#DIV/0!</v>
      </c>
      <c r="AB51" s="127" t="e">
        <f ca="1">AB20*Revenue!AB41</f>
        <v>#DIV/0!</v>
      </c>
      <c r="AC51" s="127" t="e">
        <f ca="1">AC20*Revenue!AC41</f>
        <v>#DIV/0!</v>
      </c>
      <c r="AD51" s="127" t="e">
        <f ca="1">AD20*Revenue!AD41</f>
        <v>#DIV/0!</v>
      </c>
      <c r="AE51" s="127" t="e">
        <f ca="1">AE20*Revenue!AE41</f>
        <v>#DIV/0!</v>
      </c>
      <c r="AF51" s="127" t="e">
        <f ca="1">AF20*Revenue!AF41</f>
        <v>#DIV/0!</v>
      </c>
      <c r="AG51" s="127" t="e">
        <f ca="1">AG20*Revenue!AG41</f>
        <v>#DIV/0!</v>
      </c>
      <c r="AH51" s="127" t="e">
        <f ca="1">AH20*Revenue!AH41</f>
        <v>#DIV/0!</v>
      </c>
      <c r="AI51" s="127" t="e">
        <f ca="1">AI20*Revenue!AI41</f>
        <v>#DIV/0!</v>
      </c>
      <c r="AJ51" s="127" t="e">
        <f ca="1">AJ20*Revenue!AJ41</f>
        <v>#DIV/0!</v>
      </c>
      <c r="AK51" s="127" t="e">
        <f ca="1">AK20*Revenue!AK41</f>
        <v>#DIV/0!</v>
      </c>
      <c r="AL51" s="127" t="e">
        <f ca="1">AL20*Revenue!AL41</f>
        <v>#DIV/0!</v>
      </c>
      <c r="AM51" s="127" t="e">
        <f ca="1">AM20*Revenue!AM41</f>
        <v>#DIV/0!</v>
      </c>
      <c r="AN51" s="127" t="e">
        <f ca="1">AN20*Revenue!AN41</f>
        <v>#DIV/0!</v>
      </c>
      <c r="AO51" s="127" t="e">
        <f ca="1">AO20*Revenue!AO41</f>
        <v>#DIV/0!</v>
      </c>
      <c r="AP51" s="127" t="e">
        <f ca="1">AP20*Revenue!AP41</f>
        <v>#DIV/0!</v>
      </c>
      <c r="AQ51" s="127" t="e">
        <f ca="1">AQ20*Revenue!AQ41</f>
        <v>#DIV/0!</v>
      </c>
      <c r="AR51" s="127" t="e">
        <f ca="1">AR20*Revenue!AR41</f>
        <v>#DIV/0!</v>
      </c>
      <c r="AS51" s="127" t="e">
        <f ca="1">AS20*Revenue!AS41</f>
        <v>#DIV/0!</v>
      </c>
      <c r="AT51" s="127" t="e">
        <f ca="1">AT20*Revenue!AT41</f>
        <v>#DIV/0!</v>
      </c>
      <c r="AU51" s="127" t="e">
        <f ca="1">AU20*Revenue!AU41</f>
        <v>#DIV/0!</v>
      </c>
      <c r="AV51" s="127" t="e">
        <f ca="1">AV20*Revenue!AV41</f>
        <v>#DIV/0!</v>
      </c>
      <c r="AW51" s="127" t="e">
        <f ca="1">AW20*Revenue!AW41</f>
        <v>#DIV/0!</v>
      </c>
      <c r="AX51" s="127" t="e">
        <f ca="1">AX20*Revenue!AX41</f>
        <v>#DIV/0!</v>
      </c>
      <c r="AY51" s="127" t="e">
        <f ca="1">AY20*Revenue!AY41</f>
        <v>#DIV/0!</v>
      </c>
      <c r="AZ51" s="127" t="e">
        <f ca="1">AZ20*Revenue!AZ41</f>
        <v>#DIV/0!</v>
      </c>
      <c r="BA51" s="127" t="e">
        <f ca="1">BA20*Revenue!BA41</f>
        <v>#DIV/0!</v>
      </c>
      <c r="BB51" s="127" t="e">
        <f ca="1">BB20*Revenue!BB41</f>
        <v>#DIV/0!</v>
      </c>
      <c r="BC51" s="127" t="e">
        <f ca="1">BC20*Revenue!BC41</f>
        <v>#DIV/0!</v>
      </c>
      <c r="BD51" s="127" t="e">
        <f ca="1">BD20*Revenue!BD41</f>
        <v>#DIV/0!</v>
      </c>
      <c r="BE51" s="127" t="e">
        <f ca="1">BE20*Revenue!BE41</f>
        <v>#DIV/0!</v>
      </c>
      <c r="BF51" s="127" t="e">
        <f ca="1">BF20*Revenue!BF41</f>
        <v>#DIV/0!</v>
      </c>
      <c r="BG51" s="127" t="e">
        <f ca="1">BG20*Revenue!BG41</f>
        <v>#DIV/0!</v>
      </c>
      <c r="BH51" s="127" t="e">
        <f ca="1">BH20*Revenue!BH41</f>
        <v>#DIV/0!</v>
      </c>
    </row>
    <row r="52" spans="2:63" ht="15.4">
      <c r="C52" s="29"/>
      <c r="D52" s="29"/>
      <c r="E52" s="88" t="s">
        <v>777</v>
      </c>
      <c r="F52" s="88"/>
      <c r="G52" s="88" t="s">
        <v>260</v>
      </c>
      <c r="L52" s="127">
        <f>L20*Revenue!L42</f>
        <v>0</v>
      </c>
      <c r="M52" s="127">
        <f>M20*Revenue!M42</f>
        <v>0</v>
      </c>
      <c r="N52" s="127">
        <f>N20*Revenue!N42</f>
        <v>0</v>
      </c>
      <c r="O52" s="127">
        <f>O20*Revenue!O42</f>
        <v>0</v>
      </c>
      <c r="P52" s="127">
        <f>P20*Revenue!P42</f>
        <v>0</v>
      </c>
      <c r="Q52" s="127">
        <f>Q20*Revenue!Q42</f>
        <v>0</v>
      </c>
      <c r="R52" s="127">
        <f>R20*Revenue!R42</f>
        <v>0</v>
      </c>
      <c r="S52" s="127">
        <f>S20*Revenue!S42</f>
        <v>0</v>
      </c>
      <c r="T52" s="127">
        <f>T20*Revenue!T42</f>
        <v>0</v>
      </c>
      <c r="U52" s="127">
        <f>U20*Revenue!U42</f>
        <v>0</v>
      </c>
      <c r="V52" s="127">
        <f>V20*Revenue!V42</f>
        <v>0</v>
      </c>
      <c r="W52" s="127">
        <f>W20*Revenue!W42</f>
        <v>0</v>
      </c>
      <c r="X52" s="127">
        <f>X20*Revenue!X42</f>
        <v>0</v>
      </c>
      <c r="Y52" s="127">
        <f>Y20*Revenue!Y42</f>
        <v>0</v>
      </c>
      <c r="Z52" s="127">
        <f>Z20*Revenue!Z42</f>
        <v>0</v>
      </c>
      <c r="AA52" s="127">
        <f>AA20*Revenue!AA42</f>
        <v>0</v>
      </c>
      <c r="AB52" s="127">
        <f>AB20*Revenue!AB42</f>
        <v>0</v>
      </c>
      <c r="AC52" s="127">
        <f>AC20*Revenue!AC42</f>
        <v>0</v>
      </c>
      <c r="AD52" s="127">
        <f>AD20*Revenue!AD42</f>
        <v>0</v>
      </c>
      <c r="AE52" s="127">
        <f>AE20*Revenue!AE42</f>
        <v>0</v>
      </c>
      <c r="AF52" s="127">
        <f>AF20*Revenue!AF42</f>
        <v>0</v>
      </c>
      <c r="AG52" s="127">
        <f>AG20*Revenue!AG42</f>
        <v>0</v>
      </c>
      <c r="AH52" s="127">
        <f>AH20*Revenue!AH42</f>
        <v>0</v>
      </c>
      <c r="AI52" s="127">
        <f>AI20*Revenue!AI42</f>
        <v>0</v>
      </c>
      <c r="AJ52" s="127">
        <f>AJ20*Revenue!AJ42</f>
        <v>0</v>
      </c>
      <c r="AK52" s="127">
        <f>AK20*Revenue!AK42</f>
        <v>0</v>
      </c>
      <c r="AL52" s="127">
        <f>AL20*Revenue!AL42</f>
        <v>0</v>
      </c>
      <c r="AM52" s="127">
        <f>AM20*Revenue!AM42</f>
        <v>0</v>
      </c>
      <c r="AN52" s="127">
        <f>AN20*Revenue!AN42</f>
        <v>0</v>
      </c>
      <c r="AO52" s="127">
        <f>AO20*Revenue!AO42</f>
        <v>0</v>
      </c>
      <c r="AP52" s="127">
        <f>AP20*Revenue!AP42</f>
        <v>0</v>
      </c>
      <c r="AQ52" s="127">
        <f>AQ20*Revenue!AQ42</f>
        <v>0</v>
      </c>
      <c r="AR52" s="127">
        <f>AR20*Revenue!AR42</f>
        <v>0</v>
      </c>
      <c r="AS52" s="127">
        <f>AS20*Revenue!AS42</f>
        <v>0</v>
      </c>
      <c r="AT52" s="127">
        <f>AT20*Revenue!AT42</f>
        <v>0</v>
      </c>
      <c r="AU52" s="127">
        <f>AU20*Revenue!AU42</f>
        <v>0</v>
      </c>
      <c r="AV52" s="127">
        <f>AV20*Revenue!AV42</f>
        <v>0</v>
      </c>
      <c r="AW52" s="127">
        <f>AW20*Revenue!AW42</f>
        <v>0</v>
      </c>
      <c r="AX52" s="127">
        <f>AX20*Revenue!AX42</f>
        <v>0</v>
      </c>
      <c r="AY52" s="127">
        <f>AY20*Revenue!AY42</f>
        <v>0</v>
      </c>
      <c r="AZ52" s="127">
        <f>AZ20*Revenue!AZ42</f>
        <v>0</v>
      </c>
      <c r="BA52" s="127">
        <f>BA20*Revenue!BA42</f>
        <v>0</v>
      </c>
      <c r="BB52" s="127">
        <f>BB20*Revenue!BB42</f>
        <v>0</v>
      </c>
      <c r="BC52" s="127">
        <f>BC20*Revenue!BC42</f>
        <v>0</v>
      </c>
      <c r="BD52" s="127">
        <f>BD20*Revenue!BD42</f>
        <v>0</v>
      </c>
      <c r="BE52" s="127">
        <f>BE20*Revenue!BE42</f>
        <v>0</v>
      </c>
      <c r="BF52" s="127">
        <f>BF20*Revenue!BF42</f>
        <v>0</v>
      </c>
      <c r="BG52" s="127">
        <f>BG20*Revenue!BG42</f>
        <v>0</v>
      </c>
      <c r="BH52" s="127">
        <f>BH20*Revenue!BH42</f>
        <v>0</v>
      </c>
    </row>
    <row r="53" spans="2:63" s="89" customFormat="1" ht="15.4">
      <c r="C53" s="114"/>
      <c r="D53" s="114"/>
      <c r="E53" s="119" t="s">
        <v>720</v>
      </c>
      <c r="F53" s="119"/>
      <c r="G53" s="119" t="s">
        <v>260</v>
      </c>
      <c r="H53" s="41"/>
      <c r="I53" s="41"/>
      <c r="J53" s="41"/>
      <c r="L53" s="154">
        <f ca="1">SUM(L50:L52)</f>
        <v>0</v>
      </c>
      <c r="M53" s="154">
        <f t="shared" ref="M53:BH53" ca="1" si="9">SUM(M50:M52)</f>
        <v>0</v>
      </c>
      <c r="N53" s="154">
        <f t="shared" ca="1" si="9"/>
        <v>0</v>
      </c>
      <c r="O53" s="154">
        <f t="shared" ca="1" si="9"/>
        <v>0</v>
      </c>
      <c r="P53" s="154">
        <f t="shared" ca="1" si="9"/>
        <v>0</v>
      </c>
      <c r="Q53" s="154" t="e">
        <f t="shared" ca="1" si="9"/>
        <v>#DIV/0!</v>
      </c>
      <c r="R53" s="154" t="e">
        <f t="shared" ca="1" si="9"/>
        <v>#DIV/0!</v>
      </c>
      <c r="S53" s="154" t="e">
        <f t="shared" ca="1" si="9"/>
        <v>#DIV/0!</v>
      </c>
      <c r="T53" s="154" t="e">
        <f t="shared" ca="1" si="9"/>
        <v>#DIV/0!</v>
      </c>
      <c r="U53" s="154" t="e">
        <f t="shared" ca="1" si="9"/>
        <v>#DIV/0!</v>
      </c>
      <c r="V53" s="154" t="e">
        <f t="shared" ca="1" si="9"/>
        <v>#DIV/0!</v>
      </c>
      <c r="W53" s="154" t="e">
        <f t="shared" ca="1" si="9"/>
        <v>#DIV/0!</v>
      </c>
      <c r="X53" s="154" t="e">
        <f t="shared" ca="1" si="9"/>
        <v>#DIV/0!</v>
      </c>
      <c r="Y53" s="154" t="e">
        <f t="shared" ca="1" si="9"/>
        <v>#DIV/0!</v>
      </c>
      <c r="Z53" s="154" t="e">
        <f t="shared" ca="1" si="9"/>
        <v>#DIV/0!</v>
      </c>
      <c r="AA53" s="154" t="e">
        <f t="shared" ca="1" si="9"/>
        <v>#DIV/0!</v>
      </c>
      <c r="AB53" s="154" t="e">
        <f t="shared" ca="1" si="9"/>
        <v>#DIV/0!</v>
      </c>
      <c r="AC53" s="154" t="e">
        <f t="shared" ca="1" si="9"/>
        <v>#DIV/0!</v>
      </c>
      <c r="AD53" s="154" t="e">
        <f t="shared" ca="1" si="9"/>
        <v>#DIV/0!</v>
      </c>
      <c r="AE53" s="154" t="e">
        <f t="shared" ca="1" si="9"/>
        <v>#DIV/0!</v>
      </c>
      <c r="AF53" s="154" t="e">
        <f t="shared" ca="1" si="9"/>
        <v>#DIV/0!</v>
      </c>
      <c r="AG53" s="154" t="e">
        <f t="shared" ca="1" si="9"/>
        <v>#DIV/0!</v>
      </c>
      <c r="AH53" s="154" t="e">
        <f t="shared" ca="1" si="9"/>
        <v>#DIV/0!</v>
      </c>
      <c r="AI53" s="154" t="e">
        <f t="shared" ca="1" si="9"/>
        <v>#DIV/0!</v>
      </c>
      <c r="AJ53" s="154" t="e">
        <f t="shared" ca="1" si="9"/>
        <v>#DIV/0!</v>
      </c>
      <c r="AK53" s="154" t="e">
        <f t="shared" ca="1" si="9"/>
        <v>#DIV/0!</v>
      </c>
      <c r="AL53" s="154" t="e">
        <f t="shared" ca="1" si="9"/>
        <v>#DIV/0!</v>
      </c>
      <c r="AM53" s="154" t="e">
        <f t="shared" ca="1" si="9"/>
        <v>#DIV/0!</v>
      </c>
      <c r="AN53" s="154" t="e">
        <f t="shared" ca="1" si="9"/>
        <v>#DIV/0!</v>
      </c>
      <c r="AO53" s="154" t="e">
        <f t="shared" ca="1" si="9"/>
        <v>#DIV/0!</v>
      </c>
      <c r="AP53" s="154" t="e">
        <f t="shared" ca="1" si="9"/>
        <v>#DIV/0!</v>
      </c>
      <c r="AQ53" s="154" t="e">
        <f t="shared" ca="1" si="9"/>
        <v>#DIV/0!</v>
      </c>
      <c r="AR53" s="154" t="e">
        <f t="shared" ca="1" si="9"/>
        <v>#DIV/0!</v>
      </c>
      <c r="AS53" s="154" t="e">
        <f t="shared" ca="1" si="9"/>
        <v>#DIV/0!</v>
      </c>
      <c r="AT53" s="154" t="e">
        <f t="shared" ca="1" si="9"/>
        <v>#DIV/0!</v>
      </c>
      <c r="AU53" s="154" t="e">
        <f t="shared" ca="1" si="9"/>
        <v>#DIV/0!</v>
      </c>
      <c r="AV53" s="154" t="e">
        <f t="shared" ca="1" si="9"/>
        <v>#DIV/0!</v>
      </c>
      <c r="AW53" s="154" t="e">
        <f t="shared" ca="1" si="9"/>
        <v>#DIV/0!</v>
      </c>
      <c r="AX53" s="154" t="e">
        <f t="shared" ca="1" si="9"/>
        <v>#DIV/0!</v>
      </c>
      <c r="AY53" s="154" t="e">
        <f t="shared" ca="1" si="9"/>
        <v>#DIV/0!</v>
      </c>
      <c r="AZ53" s="154" t="e">
        <f t="shared" ca="1" si="9"/>
        <v>#DIV/0!</v>
      </c>
      <c r="BA53" s="154" t="e">
        <f t="shared" ca="1" si="9"/>
        <v>#DIV/0!</v>
      </c>
      <c r="BB53" s="154" t="e">
        <f t="shared" ca="1" si="9"/>
        <v>#DIV/0!</v>
      </c>
      <c r="BC53" s="154" t="e">
        <f t="shared" ca="1" si="9"/>
        <v>#DIV/0!</v>
      </c>
      <c r="BD53" s="154" t="e">
        <f t="shared" ca="1" si="9"/>
        <v>#DIV/0!</v>
      </c>
      <c r="BE53" s="154" t="e">
        <f t="shared" ca="1" si="9"/>
        <v>#DIV/0!</v>
      </c>
      <c r="BF53" s="154" t="e">
        <f t="shared" ca="1" si="9"/>
        <v>#DIV/0!</v>
      </c>
      <c r="BG53" s="154" t="e">
        <f t="shared" ca="1" si="9"/>
        <v>#DIV/0!</v>
      </c>
      <c r="BH53" s="154" t="e">
        <f t="shared" ca="1" si="9"/>
        <v>#DIV/0!</v>
      </c>
    </row>
    <row r="54" spans="2:63" ht="15.4">
      <c r="C54" s="29"/>
      <c r="D54" s="29"/>
      <c r="E54" s="88" t="s">
        <v>778</v>
      </c>
      <c r="F54" s="88"/>
      <c r="G54" s="88" t="s">
        <v>260</v>
      </c>
      <c r="L54" s="128">
        <f>AR!L34</f>
        <v>0</v>
      </c>
      <c r="M54" s="128">
        <f>AR!M34</f>
        <v>0</v>
      </c>
      <c r="N54" s="128">
        <f ca="1">AR!N34</f>
        <v>0</v>
      </c>
      <c r="O54" s="128">
        <f ca="1">AR!O34</f>
        <v>0</v>
      </c>
      <c r="P54" s="128">
        <f ca="1">AR!P34</f>
        <v>0</v>
      </c>
      <c r="Q54" s="128">
        <f ca="1">AR!Q34</f>
        <v>0</v>
      </c>
      <c r="R54" s="128">
        <f ca="1">AR!R34</f>
        <v>0</v>
      </c>
      <c r="S54" s="128" t="e">
        <f ca="1">AR!S34</f>
        <v>#DIV/0!</v>
      </c>
      <c r="T54" s="128" t="e">
        <f ca="1">AR!T34</f>
        <v>#DIV/0!</v>
      </c>
      <c r="U54" s="128" t="e">
        <f ca="1">AR!U34</f>
        <v>#DIV/0!</v>
      </c>
      <c r="V54" s="128" t="e">
        <f ca="1">AR!V34</f>
        <v>#DIV/0!</v>
      </c>
      <c r="W54" s="128" t="e">
        <f ca="1">AR!W34</f>
        <v>#DIV/0!</v>
      </c>
      <c r="X54" s="128" t="e">
        <f ca="1">AR!X34</f>
        <v>#DIV/0!</v>
      </c>
      <c r="Y54" s="128" t="e">
        <f ca="1">AR!Y34</f>
        <v>#DIV/0!</v>
      </c>
      <c r="Z54" s="128" t="e">
        <f ca="1">AR!Z34</f>
        <v>#DIV/0!</v>
      </c>
      <c r="AA54" s="128" t="e">
        <f ca="1">AR!AA34</f>
        <v>#DIV/0!</v>
      </c>
      <c r="AB54" s="128" t="e">
        <f ca="1">AR!AB34</f>
        <v>#DIV/0!</v>
      </c>
      <c r="AC54" s="128" t="e">
        <f ca="1">AR!AC34</f>
        <v>#DIV/0!</v>
      </c>
      <c r="AD54" s="128" t="e">
        <f ca="1">AR!AD34</f>
        <v>#DIV/0!</v>
      </c>
      <c r="AE54" s="128" t="e">
        <f ca="1">AR!AE34</f>
        <v>#DIV/0!</v>
      </c>
      <c r="AF54" s="128" t="e">
        <f ca="1">AR!AF34</f>
        <v>#DIV/0!</v>
      </c>
      <c r="AG54" s="128" t="e">
        <f ca="1">AR!AG34</f>
        <v>#DIV/0!</v>
      </c>
      <c r="AH54" s="128" t="e">
        <f ca="1">AR!AH34</f>
        <v>#DIV/0!</v>
      </c>
      <c r="AI54" s="128" t="e">
        <f ca="1">AR!AI34</f>
        <v>#DIV/0!</v>
      </c>
      <c r="AJ54" s="128" t="e">
        <f ca="1">AR!AJ34</f>
        <v>#DIV/0!</v>
      </c>
      <c r="AK54" s="128" t="e">
        <f ca="1">AR!AK34</f>
        <v>#DIV/0!</v>
      </c>
      <c r="AL54" s="128" t="e">
        <f ca="1">AR!AL34</f>
        <v>#DIV/0!</v>
      </c>
      <c r="AM54" s="128" t="e">
        <f ca="1">AR!AM34</f>
        <v>#DIV/0!</v>
      </c>
      <c r="AN54" s="128" t="e">
        <f ca="1">AR!AN34</f>
        <v>#DIV/0!</v>
      </c>
      <c r="AO54" s="128" t="e">
        <f ca="1">AR!AO34</f>
        <v>#DIV/0!</v>
      </c>
      <c r="AP54" s="128" t="e">
        <f ca="1">AR!AP34</f>
        <v>#DIV/0!</v>
      </c>
      <c r="AQ54" s="128" t="e">
        <f ca="1">AR!AQ34</f>
        <v>#DIV/0!</v>
      </c>
      <c r="AR54" s="128" t="e">
        <f ca="1">AR!AR34</f>
        <v>#DIV/0!</v>
      </c>
      <c r="AS54" s="128" t="e">
        <f ca="1">AR!AS34</f>
        <v>#DIV/0!</v>
      </c>
      <c r="AT54" s="128" t="e">
        <f ca="1">AR!AT34</f>
        <v>#DIV/0!</v>
      </c>
      <c r="AU54" s="128" t="e">
        <f ca="1">AR!AU34</f>
        <v>#DIV/0!</v>
      </c>
      <c r="AV54" s="128" t="e">
        <f ca="1">AR!AV34</f>
        <v>#DIV/0!</v>
      </c>
      <c r="AW54" s="128" t="e">
        <f ca="1">AR!AW34</f>
        <v>#DIV/0!</v>
      </c>
      <c r="AX54" s="128" t="e">
        <f ca="1">AR!AX34</f>
        <v>#DIV/0!</v>
      </c>
      <c r="AY54" s="128" t="e">
        <f ca="1">AR!AY34</f>
        <v>#DIV/0!</v>
      </c>
      <c r="AZ54" s="128" t="e">
        <f ca="1">AR!AZ34</f>
        <v>#DIV/0!</v>
      </c>
      <c r="BA54" s="128" t="e">
        <f ca="1">AR!BA34</f>
        <v>#DIV/0!</v>
      </c>
      <c r="BB54" s="128" t="e">
        <f ca="1">AR!BB34</f>
        <v>#DIV/0!</v>
      </c>
      <c r="BC54" s="128" t="e">
        <f ca="1">AR!BC34</f>
        <v>#DIV/0!</v>
      </c>
      <c r="BD54" s="128" t="e">
        <f ca="1">AR!BD34</f>
        <v>#DIV/0!</v>
      </c>
      <c r="BE54" s="128" t="e">
        <f ca="1">AR!BE34</f>
        <v>#DIV/0!</v>
      </c>
      <c r="BF54" s="128" t="e">
        <f ca="1">AR!BF34</f>
        <v>#DIV/0!</v>
      </c>
      <c r="BG54" s="128" t="e">
        <f ca="1">AR!BG34</f>
        <v>#DIV/0!</v>
      </c>
      <c r="BH54" s="128" t="e">
        <f ca="1">AR!BH34</f>
        <v>#DIV/0!</v>
      </c>
    </row>
    <row r="55" spans="2:63" s="119" customFormat="1" ht="15.4">
      <c r="C55" s="130"/>
      <c r="D55" s="130"/>
      <c r="E55" s="119" t="s">
        <v>725</v>
      </c>
      <c r="G55" s="119" t="s">
        <v>260</v>
      </c>
      <c r="H55" s="123"/>
      <c r="I55" s="123"/>
      <c r="J55" s="123"/>
      <c r="L55" s="154">
        <f ca="1">SUM(L53:L54)</f>
        <v>0</v>
      </c>
      <c r="M55" s="131">
        <f t="shared" ref="M55:BH55" ca="1" si="10">SUM(M53:M54)</f>
        <v>0</v>
      </c>
      <c r="N55" s="131">
        <f t="shared" ca="1" si="10"/>
        <v>0</v>
      </c>
      <c r="O55" s="131">
        <f t="shared" ca="1" si="10"/>
        <v>0</v>
      </c>
      <c r="P55" s="131">
        <f t="shared" ca="1" si="10"/>
        <v>0</v>
      </c>
      <c r="Q55" s="131" t="e">
        <f t="shared" ca="1" si="10"/>
        <v>#DIV/0!</v>
      </c>
      <c r="R55" s="131" t="e">
        <f t="shared" ca="1" si="10"/>
        <v>#DIV/0!</v>
      </c>
      <c r="S55" s="131" t="e">
        <f t="shared" ca="1" si="10"/>
        <v>#DIV/0!</v>
      </c>
      <c r="T55" s="131" t="e">
        <f t="shared" ca="1" si="10"/>
        <v>#DIV/0!</v>
      </c>
      <c r="U55" s="131" t="e">
        <f t="shared" ca="1" si="10"/>
        <v>#DIV/0!</v>
      </c>
      <c r="V55" s="131" t="e">
        <f t="shared" ca="1" si="10"/>
        <v>#DIV/0!</v>
      </c>
      <c r="W55" s="131" t="e">
        <f t="shared" ca="1" si="10"/>
        <v>#DIV/0!</v>
      </c>
      <c r="X55" s="131" t="e">
        <f t="shared" ca="1" si="10"/>
        <v>#DIV/0!</v>
      </c>
      <c r="Y55" s="131" t="e">
        <f t="shared" ca="1" si="10"/>
        <v>#DIV/0!</v>
      </c>
      <c r="Z55" s="131" t="e">
        <f t="shared" ca="1" si="10"/>
        <v>#DIV/0!</v>
      </c>
      <c r="AA55" s="131" t="e">
        <f t="shared" ca="1" si="10"/>
        <v>#DIV/0!</v>
      </c>
      <c r="AB55" s="131" t="e">
        <f t="shared" ca="1" si="10"/>
        <v>#DIV/0!</v>
      </c>
      <c r="AC55" s="131" t="e">
        <f t="shared" ca="1" si="10"/>
        <v>#DIV/0!</v>
      </c>
      <c r="AD55" s="131" t="e">
        <f t="shared" ca="1" si="10"/>
        <v>#DIV/0!</v>
      </c>
      <c r="AE55" s="131" t="e">
        <f t="shared" ca="1" si="10"/>
        <v>#DIV/0!</v>
      </c>
      <c r="AF55" s="131" t="e">
        <f t="shared" ca="1" si="10"/>
        <v>#DIV/0!</v>
      </c>
      <c r="AG55" s="131" t="e">
        <f t="shared" ca="1" si="10"/>
        <v>#DIV/0!</v>
      </c>
      <c r="AH55" s="131" t="e">
        <f t="shared" ca="1" si="10"/>
        <v>#DIV/0!</v>
      </c>
      <c r="AI55" s="131" t="e">
        <f t="shared" ca="1" si="10"/>
        <v>#DIV/0!</v>
      </c>
      <c r="AJ55" s="131" t="e">
        <f t="shared" ca="1" si="10"/>
        <v>#DIV/0!</v>
      </c>
      <c r="AK55" s="131" t="e">
        <f t="shared" ca="1" si="10"/>
        <v>#DIV/0!</v>
      </c>
      <c r="AL55" s="131" t="e">
        <f t="shared" ca="1" si="10"/>
        <v>#DIV/0!</v>
      </c>
      <c r="AM55" s="131" t="e">
        <f t="shared" ca="1" si="10"/>
        <v>#DIV/0!</v>
      </c>
      <c r="AN55" s="131" t="e">
        <f t="shared" ca="1" si="10"/>
        <v>#DIV/0!</v>
      </c>
      <c r="AO55" s="131" t="e">
        <f t="shared" ca="1" si="10"/>
        <v>#DIV/0!</v>
      </c>
      <c r="AP55" s="131" t="e">
        <f t="shared" ca="1" si="10"/>
        <v>#DIV/0!</v>
      </c>
      <c r="AQ55" s="131" t="e">
        <f t="shared" ca="1" si="10"/>
        <v>#DIV/0!</v>
      </c>
      <c r="AR55" s="131" t="e">
        <f t="shared" ca="1" si="10"/>
        <v>#DIV/0!</v>
      </c>
      <c r="AS55" s="131" t="e">
        <f t="shared" ca="1" si="10"/>
        <v>#DIV/0!</v>
      </c>
      <c r="AT55" s="131" t="e">
        <f t="shared" ca="1" si="10"/>
        <v>#DIV/0!</v>
      </c>
      <c r="AU55" s="131" t="e">
        <f t="shared" ca="1" si="10"/>
        <v>#DIV/0!</v>
      </c>
      <c r="AV55" s="131" t="e">
        <f t="shared" ca="1" si="10"/>
        <v>#DIV/0!</v>
      </c>
      <c r="AW55" s="131" t="e">
        <f t="shared" ca="1" si="10"/>
        <v>#DIV/0!</v>
      </c>
      <c r="AX55" s="131" t="e">
        <f t="shared" ca="1" si="10"/>
        <v>#DIV/0!</v>
      </c>
      <c r="AY55" s="131" t="e">
        <f t="shared" ca="1" si="10"/>
        <v>#DIV/0!</v>
      </c>
      <c r="AZ55" s="131" t="e">
        <f t="shared" ca="1" si="10"/>
        <v>#DIV/0!</v>
      </c>
      <c r="BA55" s="131" t="e">
        <f t="shared" ca="1" si="10"/>
        <v>#DIV/0!</v>
      </c>
      <c r="BB55" s="131" t="e">
        <f t="shared" ca="1" si="10"/>
        <v>#DIV/0!</v>
      </c>
      <c r="BC55" s="131" t="e">
        <f t="shared" ca="1" si="10"/>
        <v>#DIV/0!</v>
      </c>
      <c r="BD55" s="131" t="e">
        <f t="shared" ca="1" si="10"/>
        <v>#DIV/0!</v>
      </c>
      <c r="BE55" s="131" t="e">
        <f t="shared" ca="1" si="10"/>
        <v>#DIV/0!</v>
      </c>
      <c r="BF55" s="131" t="e">
        <f t="shared" ca="1" si="10"/>
        <v>#DIV/0!</v>
      </c>
      <c r="BG55" s="131" t="e">
        <f t="shared" ca="1" si="10"/>
        <v>#DIV/0!</v>
      </c>
      <c r="BH55" s="131" t="e">
        <f t="shared" ca="1" si="10"/>
        <v>#DIV/0!</v>
      </c>
    </row>
    <row r="56" spans="2:63" ht="15.4">
      <c r="C56" s="29"/>
      <c r="D56" s="29"/>
      <c r="E56" s="119"/>
      <c r="F56" s="88"/>
      <c r="G56" s="119"/>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87"/>
      <c r="AX56" s="87"/>
      <c r="AY56" s="87"/>
      <c r="AZ56" s="87"/>
      <c r="BA56" s="87"/>
      <c r="BB56" s="87"/>
      <c r="BC56" s="87"/>
      <c r="BD56" s="87"/>
      <c r="BE56" s="87"/>
      <c r="BF56" s="87"/>
      <c r="BG56" s="87"/>
      <c r="BH56" s="87"/>
    </row>
    <row r="57" spans="2:63" s="10" customFormat="1" ht="15.4">
      <c r="B57" s="30" t="s">
        <v>48</v>
      </c>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1"/>
      <c r="BJ57" s="31"/>
      <c r="BK57" s="31"/>
    </row>
    <row r="58" spans="2:63" ht="15.4"/>
    <row r="59" spans="2:63" ht="15" customHeight="1"/>
    <row r="60" spans="2:63" ht="15" customHeight="1"/>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CBC17-7D27-4D64-B5CE-5F20D1F8AE49}">
  <sheetPr codeName="Sheet2">
    <tabColor rgb="FFFFFFCC"/>
    <pageSetUpPr autoPageBreaks="0"/>
  </sheetPr>
  <dimension ref="A1:DB89"/>
  <sheetViews>
    <sheetView zoomScale="85" zoomScaleNormal="85" workbookViewId="0"/>
  </sheetViews>
  <sheetFormatPr defaultColWidth="0" defaultRowHeight="15.4" zeroHeight="1"/>
  <cols>
    <col min="1" max="2" width="2.75" style="4" customWidth="1"/>
    <col min="3" max="3" width="3.125" style="4" customWidth="1"/>
    <col min="4" max="4" width="2.75" style="4" customWidth="1"/>
    <col min="5" max="5" width="40.75" style="4" customWidth="1"/>
    <col min="6" max="6" width="2.75" style="4" customWidth="1"/>
    <col min="7" max="7" width="14.25" style="4" customWidth="1"/>
    <col min="8" max="8" width="10.75" style="6" customWidth="1"/>
    <col min="9" max="9" width="2.75" style="6" customWidth="1"/>
    <col min="10" max="10" width="20.25" style="6" customWidth="1"/>
    <col min="11" max="11" width="2.75" style="6" customWidth="1"/>
    <col min="12" max="12" width="20.25" style="6" customWidth="1"/>
    <col min="13" max="13" width="3.125" style="6" customWidth="1"/>
    <col min="14" max="15" width="21.5" style="4" customWidth="1"/>
    <col min="16" max="16" width="9.25" style="4" customWidth="1"/>
    <col min="17" max="106" width="9.25" style="4" hidden="1" customWidth="1"/>
    <col min="107" max="16384" width="0" style="4" hidden="1"/>
  </cols>
  <sheetData>
    <row r="1" spans="1:95" s="1" customFormat="1" ht="16.149999999999999">
      <c r="A1" s="1" t="s">
        <v>26</v>
      </c>
      <c r="G1" s="281" t="s">
        <v>49</v>
      </c>
      <c r="H1" s="281" t="e">
        <f ca="1">AND('Licensee 1'!H1,'Licensee 2'!H1,ModelInput!H1,Depreciation!H1,Capitalisation!H1,Incentives!H1,Revenue!H1)</f>
        <v>#DIV/0!</v>
      </c>
      <c r="I1" s="2"/>
      <c r="J1" s="2"/>
      <c r="K1" s="2"/>
      <c r="L1" s="2"/>
      <c r="M1" s="2"/>
      <c r="N1" s="260" t="s">
        <v>20</v>
      </c>
      <c r="O1" s="260" t="s">
        <v>21</v>
      </c>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row>
    <row r="2" spans="1:95" s="39" customFormat="1">
      <c r="H2" s="40"/>
      <c r="I2" s="40"/>
      <c r="J2" s="40"/>
      <c r="K2" s="40"/>
      <c r="L2" s="40"/>
      <c r="M2" s="40"/>
      <c r="N2" s="39">
        <v>1</v>
      </c>
      <c r="O2" s="39">
        <v>1</v>
      </c>
    </row>
    <row r="3" spans="1:95" s="1" customFormat="1">
      <c r="E3" s="1" t="s">
        <v>50</v>
      </c>
      <c r="J3" s="1" t="s">
        <v>51</v>
      </c>
      <c r="L3" s="1" t="s">
        <v>52</v>
      </c>
      <c r="N3" s="1" t="s">
        <v>20</v>
      </c>
      <c r="O3" s="1" t="s">
        <v>21</v>
      </c>
      <c r="CQ3" s="2"/>
    </row>
    <row r="4" spans="1:95">
      <c r="H4" s="4"/>
      <c r="I4" s="4"/>
      <c r="J4" s="4"/>
      <c r="K4" s="4"/>
      <c r="L4" s="4"/>
      <c r="M4" s="4"/>
      <c r="CQ4" s="6"/>
    </row>
    <row r="5" spans="1:95">
      <c r="B5" s="7">
        <v>1</v>
      </c>
      <c r="C5" s="7" t="s">
        <v>53</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8"/>
    </row>
    <row r="6" spans="1:95">
      <c r="H6" s="4"/>
      <c r="I6" s="4"/>
      <c r="J6" s="4"/>
      <c r="K6" s="4"/>
      <c r="L6" s="4"/>
      <c r="M6" s="4"/>
      <c r="N6" s="261"/>
      <c r="CQ6" s="6"/>
    </row>
    <row r="7" spans="1:95">
      <c r="E7" s="4" t="s">
        <v>54</v>
      </c>
      <c r="G7"/>
      <c r="H7" s="41">
        <v>2</v>
      </c>
      <c r="I7" s="4"/>
      <c r="J7" s="4"/>
      <c r="K7" s="4"/>
      <c r="L7" s="4"/>
      <c r="M7" s="4"/>
      <c r="N7" s="261"/>
      <c r="CQ7" s="6"/>
    </row>
    <row r="8" spans="1:95">
      <c r="E8" s="4" t="s">
        <v>55</v>
      </c>
      <c r="G8"/>
      <c r="H8" s="41">
        <v>1</v>
      </c>
      <c r="I8" s="4"/>
      <c r="J8" s="4"/>
      <c r="K8" s="4"/>
      <c r="L8" s="4"/>
      <c r="M8" s="4"/>
      <c r="N8" s="261"/>
      <c r="CQ8" s="6"/>
    </row>
    <row r="9" spans="1:95">
      <c r="H9" s="4"/>
      <c r="I9" s="4"/>
      <c r="J9" s="4"/>
      <c r="K9" s="4"/>
      <c r="L9" s="4"/>
      <c r="M9" s="4"/>
      <c r="CQ9" s="6"/>
    </row>
    <row r="10" spans="1:95">
      <c r="B10" s="7">
        <f>MAX($B$5:B9)+1</f>
        <v>2</v>
      </c>
      <c r="C10" s="7" t="s">
        <v>56</v>
      </c>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8"/>
    </row>
    <row r="11" spans="1:95">
      <c r="B11" s="68" t="s">
        <v>57</v>
      </c>
      <c r="C11" s="68"/>
      <c r="D11" s="68"/>
      <c r="E11" s="68"/>
      <c r="F11" s="68"/>
      <c r="G11" s="68"/>
      <c r="H11" s="68"/>
      <c r="I11" s="68"/>
      <c r="J11" s="68"/>
      <c r="K11" s="68"/>
      <c r="L11" s="68"/>
      <c r="M11" s="68"/>
      <c r="N11" s="68"/>
      <c r="O11" s="68"/>
      <c r="P11" s="68"/>
    </row>
    <row r="12" spans="1:95">
      <c r="E12" s="20" t="s">
        <v>58</v>
      </c>
      <c r="G12" s="6" t="s">
        <v>59</v>
      </c>
      <c r="J12" s="293" cm="1">
        <f t="array" ref="J12">INDEX(N12:N12,,$H$8)</f>
        <v>0</v>
      </c>
      <c r="L12" s="293" cm="1">
        <f t="array" ref="L12">INDEX(O12:O12,,$H$8)</f>
        <v>0</v>
      </c>
      <c r="M12" s="278"/>
      <c r="N12" s="279">
        <v>0</v>
      </c>
      <c r="O12" s="279">
        <v>0</v>
      </c>
    </row>
    <row r="13" spans="1:95">
      <c r="E13" s="20" t="s">
        <v>60</v>
      </c>
      <c r="G13" s="6" t="s">
        <v>59</v>
      </c>
      <c r="N13" s="279">
        <v>0</v>
      </c>
      <c r="O13" s="279">
        <v>0</v>
      </c>
    </row>
    <row r="14" spans="1:95">
      <c r="E14" s="20" t="s">
        <v>61</v>
      </c>
      <c r="G14" s="6" t="s">
        <v>59</v>
      </c>
      <c r="N14" s="279">
        <v>0</v>
      </c>
      <c r="O14" s="279">
        <v>0</v>
      </c>
    </row>
    <row r="15" spans="1:95">
      <c r="N15" s="268"/>
      <c r="O15" s="268"/>
    </row>
    <row r="16" spans="1:95">
      <c r="E16" s="20" t="s">
        <v>62</v>
      </c>
      <c r="G16" s="6" t="s">
        <v>63</v>
      </c>
      <c r="J16" s="293" cm="1">
        <f t="array" ref="J16">INDEX(N16:N16,,$H$8)</f>
        <v>300</v>
      </c>
      <c r="L16" s="293" cm="1">
        <f t="array" ref="L16">INDEX(O16:O16,,$H$8)</f>
        <v>300</v>
      </c>
      <c r="N16" s="267">
        <v>300</v>
      </c>
      <c r="O16" s="267">
        <v>300</v>
      </c>
    </row>
    <row r="17" spans="5:16">
      <c r="E17" s="20"/>
      <c r="G17" s="6"/>
      <c r="J17" s="253"/>
      <c r="N17" s="268"/>
      <c r="O17" s="268"/>
    </row>
    <row r="18" spans="5:16">
      <c r="E18" s="4" t="s">
        <v>64</v>
      </c>
      <c r="G18" s="4" t="s">
        <v>65</v>
      </c>
      <c r="I18" s="254"/>
      <c r="J18" s="255" cm="1">
        <f t="array" ref="J18">INDEX(N18:N18,,$H$8)</f>
        <v>45608</v>
      </c>
      <c r="K18" s="151"/>
      <c r="L18" s="255" cm="1">
        <f t="array" ref="L18">INDEX(O18:O18,,$H$8)</f>
        <v>45608</v>
      </c>
      <c r="N18" s="269">
        <v>45608</v>
      </c>
      <c r="O18" s="269">
        <v>45608</v>
      </c>
    </row>
    <row r="19" spans="5:16">
      <c r="H19" s="4"/>
      <c r="I19" s="4"/>
      <c r="J19" s="4"/>
      <c r="K19" s="4"/>
      <c r="L19" s="4"/>
      <c r="M19" s="4"/>
      <c r="N19" s="268"/>
      <c r="O19" s="268"/>
    </row>
    <row r="20" spans="5:16">
      <c r="E20" s="4" t="s">
        <v>66</v>
      </c>
      <c r="G20" s="4" t="s">
        <v>65</v>
      </c>
      <c r="H20" s="4"/>
      <c r="I20" s="4"/>
      <c r="J20" s="4"/>
      <c r="K20" s="4"/>
      <c r="L20" s="4"/>
      <c r="M20" s="262"/>
      <c r="N20" s="269">
        <v>45608</v>
      </c>
      <c r="O20" s="269">
        <v>45608</v>
      </c>
    </row>
    <row r="21" spans="5:16">
      <c r="E21" s="4" t="s">
        <v>67</v>
      </c>
      <c r="G21" s="4" t="s">
        <v>65</v>
      </c>
      <c r="H21" s="4"/>
      <c r="I21" s="4"/>
      <c r="J21" s="255" cm="1">
        <f t="array" ref="J21">INDEX(N21:N21,,$H$8)</f>
        <v>45608</v>
      </c>
      <c r="K21" s="151"/>
      <c r="L21" s="255" cm="1">
        <f t="array" ref="L21">INDEX(O21:O21,,$H$8)</f>
        <v>45608</v>
      </c>
      <c r="M21" s="4"/>
      <c r="N21" s="270">
        <f>N20+N12</f>
        <v>45608</v>
      </c>
      <c r="O21" s="270">
        <f>O20+O12</f>
        <v>45608</v>
      </c>
    </row>
    <row r="22" spans="5:16">
      <c r="H22" s="4"/>
      <c r="I22" s="4"/>
      <c r="J22" s="151"/>
      <c r="K22" s="151"/>
      <c r="L22" s="151"/>
      <c r="M22" s="4"/>
      <c r="N22" s="271"/>
      <c r="O22" s="271"/>
    </row>
    <row r="23" spans="5:16">
      <c r="E23" s="4" t="s">
        <v>68</v>
      </c>
      <c r="G23" s="4" t="s">
        <v>65</v>
      </c>
      <c r="N23" s="270">
        <f>N20</f>
        <v>45608</v>
      </c>
      <c r="O23" s="270">
        <f>O20</f>
        <v>45608</v>
      </c>
    </row>
    <row r="24" spans="5:16">
      <c r="E24" s="4" t="s">
        <v>69</v>
      </c>
      <c r="G24" s="4" t="s">
        <v>65</v>
      </c>
      <c r="J24" s="255" cm="1">
        <f t="array" ref="J24">INDEX(N24:N24,,$H$8)</f>
        <v>45608</v>
      </c>
      <c r="K24" s="151"/>
      <c r="L24" s="255" cm="1">
        <f t="array" ref="L24">INDEX(O24:O24,,$H$8)</f>
        <v>45608</v>
      </c>
      <c r="N24" s="269">
        <v>45608</v>
      </c>
      <c r="O24" s="269">
        <v>45608</v>
      </c>
    </row>
    <row r="25" spans="5:16">
      <c r="E25" s="4" t="s">
        <v>70</v>
      </c>
      <c r="G25" s="4" t="s">
        <v>65</v>
      </c>
      <c r="J25" s="255" cm="1">
        <f t="array" ref="J25">INDEX(N25:N25,,$H$8)</f>
        <v>45608</v>
      </c>
      <c r="K25" s="151"/>
      <c r="L25" s="255" cm="1">
        <f t="array" ref="L25">INDEX(O25:O25,,$H$8)</f>
        <v>45608</v>
      </c>
      <c r="N25" s="270">
        <f>N24+SUM(N13,N12)</f>
        <v>45608</v>
      </c>
      <c r="O25" s="270">
        <f>O24+O13+O12</f>
        <v>45608</v>
      </c>
      <c r="P25" s="23"/>
    </row>
    <row r="26" spans="5:16">
      <c r="J26" s="151"/>
      <c r="K26" s="151"/>
      <c r="L26" s="151"/>
      <c r="N26" s="271"/>
      <c r="O26" s="271"/>
      <c r="P26" s="23"/>
    </row>
    <row r="27" spans="5:16">
      <c r="E27" s="4" t="s">
        <v>71</v>
      </c>
      <c r="G27" s="4" t="s">
        <v>65</v>
      </c>
      <c r="J27" s="255" cm="1">
        <f t="array" ref="J27">INDEX(N27:N27,,$H$8)</f>
        <v>45608</v>
      </c>
      <c r="K27" s="151"/>
      <c r="L27" s="255">
        <f>INDEX(O27,,$H$8)</f>
        <v>45608</v>
      </c>
      <c r="N27" s="270">
        <f>N25+N14</f>
        <v>45608</v>
      </c>
      <c r="O27" s="270">
        <f>O25+O14</f>
        <v>45608</v>
      </c>
      <c r="P27" s="23"/>
    </row>
    <row r="28" spans="5:16">
      <c r="J28" s="151"/>
      <c r="K28" s="151"/>
      <c r="L28" s="151"/>
      <c r="N28" s="271"/>
      <c r="O28" s="271"/>
      <c r="P28" s="23"/>
    </row>
    <row r="29" spans="5:16">
      <c r="E29" s="4" t="s">
        <v>72</v>
      </c>
      <c r="G29" s="4" t="s">
        <v>65</v>
      </c>
      <c r="N29" s="270">
        <f>N24+N14</f>
        <v>45608</v>
      </c>
      <c r="O29" s="270">
        <f>O27</f>
        <v>45608</v>
      </c>
      <c r="P29" s="23"/>
    </row>
    <row r="30" spans="5:16">
      <c r="E30" s="4" t="s">
        <v>73</v>
      </c>
      <c r="G30" s="4" t="s">
        <v>65</v>
      </c>
      <c r="N30" s="270">
        <f>EDATE(N29,N16)</f>
        <v>54739</v>
      </c>
      <c r="O30" s="270">
        <f>EDATE(O29,O16)</f>
        <v>54739</v>
      </c>
      <c r="P30" s="42"/>
    </row>
    <row r="31" spans="5:16">
      <c r="H31" s="4"/>
      <c r="I31" s="4"/>
      <c r="J31" s="4"/>
      <c r="K31" s="4"/>
      <c r="L31" s="4"/>
      <c r="M31" s="4"/>
      <c r="N31" s="271"/>
      <c r="O31" s="271"/>
    </row>
    <row r="32" spans="5:16">
      <c r="E32" s="4" t="s">
        <v>74</v>
      </c>
      <c r="G32" s="4" t="s">
        <v>65</v>
      </c>
      <c r="J32" s="255" cm="1">
        <f t="array" ref="J32">INDEX(N32:N32,,$H$8)</f>
        <v>45608</v>
      </c>
      <c r="K32" s="151"/>
      <c r="L32" s="255" cm="1">
        <f t="array" ref="L32">INDEX(O32:O32,,$H$8)</f>
        <v>45608</v>
      </c>
      <c r="N32" s="270">
        <f>N27</f>
        <v>45608</v>
      </c>
      <c r="O32" s="270">
        <f>O27</f>
        <v>45608</v>
      </c>
    </row>
    <row r="33" spans="2:95">
      <c r="E33" s="4" t="s">
        <v>75</v>
      </c>
      <c r="G33" s="4" t="s">
        <v>65</v>
      </c>
      <c r="J33" s="255" cm="1">
        <f t="array" ref="J33">INDEX(N33:N33,,$H$8)</f>
        <v>54739</v>
      </c>
      <c r="K33" s="151"/>
      <c r="L33" s="255" cm="1">
        <f t="array" ref="L33">INDEX(O33:O33,,$H$8)</f>
        <v>54739</v>
      </c>
      <c r="N33" s="270">
        <f>EDATE(N32,N16)</f>
        <v>54739</v>
      </c>
      <c r="O33" s="270">
        <f>EDATE(O32,O16)</f>
        <v>54739</v>
      </c>
    </row>
    <row r="34" spans="2:95"/>
    <row r="35" spans="2:95">
      <c r="B35" s="7">
        <f>MAX($B$5:B34)+1</f>
        <v>3</v>
      </c>
      <c r="C35" s="7" t="s">
        <v>76</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8"/>
    </row>
    <row r="36" spans="2:95">
      <c r="J36" s="4"/>
      <c r="K36" s="4"/>
      <c r="L36" s="4"/>
    </row>
    <row r="37" spans="2:95">
      <c r="E37" s="4" t="s">
        <v>77</v>
      </c>
      <c r="G37" s="4" t="s">
        <v>78</v>
      </c>
      <c r="J37" s="255" t="str" cm="1">
        <f t="array" ref="J37">INDEX(N37:N37,,$H$8)</f>
        <v>Notional gearing - 60%</v>
      </c>
      <c r="K37" s="151"/>
      <c r="L37" s="255" t="str" cm="1">
        <f t="array" ref="L37">INDEX(O37:O37,,$H$8)</f>
        <v>Notional gearing - 60%</v>
      </c>
      <c r="N37" s="263" t="s">
        <v>79</v>
      </c>
      <c r="O37" s="263" t="s">
        <v>79</v>
      </c>
    </row>
    <row r="38" spans="2:95">
      <c r="J38" s="4"/>
      <c r="K38" s="4"/>
      <c r="L38" s="4"/>
    </row>
    <row r="39" spans="2:95">
      <c r="E39" s="4" t="s">
        <v>80</v>
      </c>
      <c r="G39" s="4" t="s">
        <v>78</v>
      </c>
      <c r="J39" s="256" cm="1">
        <f t="array" ref="J39">INDEX(N39:N39,,$H$8)</f>
        <v>0</v>
      </c>
      <c r="K39" s="257"/>
      <c r="L39" s="256" cm="1">
        <f t="array" ref="L39">INDEX(O39:O39,,$H$8)</f>
        <v>0</v>
      </c>
      <c r="N39" s="265">
        <v>0</v>
      </c>
      <c r="O39" s="265">
        <v>0</v>
      </c>
    </row>
    <row r="40" spans="2:95">
      <c r="E40" s="4" t="s">
        <v>81</v>
      </c>
      <c r="G40" s="4" t="s">
        <v>78</v>
      </c>
      <c r="J40" s="256" cm="1">
        <f t="array" ref="J40">INDEX(N40:N40,,$H$8)</f>
        <v>0</v>
      </c>
      <c r="K40" s="257"/>
      <c r="L40" s="256" cm="1">
        <f t="array" ref="L40">INDEX(O40:O40,,$H$8)</f>
        <v>0</v>
      </c>
      <c r="N40" s="265">
        <v>0</v>
      </c>
      <c r="O40" s="265">
        <v>0</v>
      </c>
    </row>
    <row r="41" spans="2:95">
      <c r="E41" s="4" t="s">
        <v>82</v>
      </c>
      <c r="G41" s="4" t="s">
        <v>78</v>
      </c>
      <c r="J41" s="256" cm="1">
        <f t="array" ref="J41">INDEX(N41:N41,,$H$8)</f>
        <v>0</v>
      </c>
      <c r="K41" s="257"/>
      <c r="L41" s="256" cm="1">
        <f t="array" ref="L41">INDEX(O41:O41,,$H$8)</f>
        <v>0</v>
      </c>
      <c r="N41" s="265">
        <v>0</v>
      </c>
      <c r="O41" s="265">
        <v>0</v>
      </c>
    </row>
    <row r="42" spans="2:95">
      <c r="E42" s="4" t="s">
        <v>83</v>
      </c>
      <c r="G42" s="4" t="s">
        <v>78</v>
      </c>
      <c r="J42" s="256" cm="1">
        <f t="array" ref="J42">INDEX(N42:N42,,$H$8)</f>
        <v>0</v>
      </c>
      <c r="K42" s="257"/>
      <c r="L42" s="256" cm="1">
        <f t="array" ref="L42">INDEX(O42:O42,,$H$8)</f>
        <v>0</v>
      </c>
      <c r="N42" s="265">
        <v>0</v>
      </c>
      <c r="O42" s="265">
        <v>0</v>
      </c>
    </row>
    <row r="43" spans="2:95">
      <c r="J43" s="144"/>
      <c r="K43" s="144"/>
      <c r="L43" s="144"/>
      <c r="N43" s="266"/>
      <c r="O43" s="266"/>
    </row>
    <row r="44" spans="2:95">
      <c r="E44" s="4" t="s">
        <v>84</v>
      </c>
      <c r="G44" s="4" t="s">
        <v>78</v>
      </c>
      <c r="J44" s="256" cm="1">
        <f t="array" ref="J44">INDEX(N44:N44,,$H$8)</f>
        <v>0</v>
      </c>
      <c r="K44" s="257"/>
      <c r="L44" s="256" cm="1">
        <f t="array" ref="L44">INDEX(O44:O44,,$H$8)</f>
        <v>0</v>
      </c>
      <c r="N44" s="265">
        <v>0</v>
      </c>
      <c r="O44" s="265">
        <v>0</v>
      </c>
    </row>
    <row r="45" spans="2:95">
      <c r="E45" s="4" t="s">
        <v>85</v>
      </c>
      <c r="G45" s="4" t="s">
        <v>78</v>
      </c>
      <c r="J45" s="256" cm="1">
        <f t="array" ref="J45">INDEX(N45:N45,,$H$8)</f>
        <v>0</v>
      </c>
      <c r="K45" s="257"/>
      <c r="L45" s="256" cm="1">
        <f t="array" ref="L45">INDEX(O45:O45,,$H$8)</f>
        <v>0</v>
      </c>
      <c r="N45" s="265">
        <v>0</v>
      </c>
      <c r="O45" s="265">
        <v>0</v>
      </c>
    </row>
    <row r="46" spans="2:95">
      <c r="E46" s="4" t="s">
        <v>86</v>
      </c>
      <c r="G46" s="4" t="s">
        <v>78</v>
      </c>
      <c r="J46" s="256" cm="1">
        <f t="array" ref="J46">INDEX(N46:N46,,$H$8)</f>
        <v>0</v>
      </c>
      <c r="K46" s="257"/>
      <c r="L46" s="256" cm="1">
        <f t="array" ref="L46">INDEX(O46:O46,,$H$8)</f>
        <v>0</v>
      </c>
      <c r="N46" s="265">
        <v>0</v>
      </c>
      <c r="O46" s="265">
        <v>0</v>
      </c>
    </row>
    <row r="47" spans="2:95">
      <c r="E47" s="4" t="s">
        <v>87</v>
      </c>
      <c r="G47" s="4" t="s">
        <v>78</v>
      </c>
      <c r="J47" s="256" cm="1">
        <f t="array" ref="J47">INDEX(N47:N47,,$H$8)</f>
        <v>0</v>
      </c>
      <c r="K47" s="257"/>
      <c r="L47" s="256" cm="1">
        <f t="array" ref="L47">INDEX(O47:O47,,$H$8)</f>
        <v>0</v>
      </c>
      <c r="N47" s="265">
        <v>0</v>
      </c>
      <c r="O47" s="265">
        <v>0</v>
      </c>
    </row>
    <row r="48" spans="2:95">
      <c r="J48" s="144"/>
      <c r="K48" s="144"/>
      <c r="L48" s="144"/>
      <c r="N48" s="266"/>
      <c r="O48" s="266"/>
    </row>
    <row r="49" spans="2:95">
      <c r="E49" s="4" t="s">
        <v>88</v>
      </c>
      <c r="G49" s="4" t="s">
        <v>78</v>
      </c>
      <c r="J49" s="256" cm="1">
        <f t="array" ref="J49">INDEX(N49:N49,,$H$8)</f>
        <v>0</v>
      </c>
      <c r="K49" s="257"/>
      <c r="L49" s="256" cm="1">
        <f t="array" ref="L49">INDEX(O49:O49,,$H$8)</f>
        <v>0</v>
      </c>
      <c r="N49" s="265">
        <v>0</v>
      </c>
      <c r="O49" s="265">
        <v>0</v>
      </c>
    </row>
    <row r="50" spans="2:95">
      <c r="J50" s="144"/>
      <c r="K50" s="144"/>
      <c r="L50" s="144"/>
      <c r="N50" s="21"/>
      <c r="O50" s="21"/>
    </row>
    <row r="51" spans="2:95">
      <c r="B51" s="7">
        <f>MAX($B$5:B50)+1</f>
        <v>4</v>
      </c>
      <c r="C51" s="7" t="s">
        <v>89</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8"/>
    </row>
    <row r="52" spans="2:95">
      <c r="H52" s="4"/>
      <c r="I52" s="4"/>
      <c r="J52" s="4"/>
      <c r="K52" s="4"/>
      <c r="L52" s="4"/>
      <c r="M52" s="4"/>
    </row>
    <row r="53" spans="2:95">
      <c r="E53" s="4" t="s">
        <v>90</v>
      </c>
      <c r="G53" s="4" t="s">
        <v>91</v>
      </c>
      <c r="J53" s="256" cm="1">
        <f t="array" ref="J53">INDEX(N53:N53,,$H$8)</f>
        <v>0</v>
      </c>
      <c r="K53" s="257"/>
      <c r="L53" s="256" cm="1">
        <f t="array" ref="L53">INDEX(O53:O53,,$H$8)</f>
        <v>0</v>
      </c>
      <c r="N53" s="265">
        <v>0</v>
      </c>
      <c r="O53" s="265">
        <v>0</v>
      </c>
    </row>
    <row r="54" spans="2:95">
      <c r="E54" s="4" t="s">
        <v>92</v>
      </c>
      <c r="G54" s="4" t="s">
        <v>91</v>
      </c>
      <c r="J54" s="256" cm="1">
        <f t="array" ref="J54">INDEX(N54:N54,,$H$8)</f>
        <v>0</v>
      </c>
      <c r="K54" s="257"/>
      <c r="L54" s="256" cm="1">
        <f t="array" ref="L54">INDEX(O54:O54,,$H$8)</f>
        <v>0</v>
      </c>
      <c r="N54" s="265">
        <v>0</v>
      </c>
      <c r="O54" s="265">
        <v>0</v>
      </c>
    </row>
    <row r="55" spans="2:95">
      <c r="E55" s="4" t="s">
        <v>93</v>
      </c>
      <c r="G55" s="4" t="s">
        <v>91</v>
      </c>
      <c r="J55" s="256" cm="1">
        <f t="array" ref="J55">INDEX(N55:N55,,$H$8)</f>
        <v>0</v>
      </c>
      <c r="K55" s="257"/>
      <c r="L55" s="256" cm="1">
        <f t="array" ref="L55">INDEX(O55:O55,,$H$8)</f>
        <v>0</v>
      </c>
      <c r="N55" s="265">
        <v>0</v>
      </c>
      <c r="O55" s="265">
        <v>0</v>
      </c>
    </row>
    <row r="56" spans="2:95">
      <c r="E56" s="4" t="s">
        <v>94</v>
      </c>
      <c r="G56" s="6" t="s">
        <v>95</v>
      </c>
      <c r="J56" s="256" t="str" cm="1">
        <f t="array" ref="J56">INDEX(N56:N56,,$H$8)</f>
        <v>Operations</v>
      </c>
      <c r="K56" s="257"/>
      <c r="L56" s="256" t="str" cm="1">
        <f t="array" ref="L56">INDEX(O56:O56,,$H$8)</f>
        <v>Operations</v>
      </c>
      <c r="N56" s="263" t="s">
        <v>96</v>
      </c>
      <c r="O56" s="263" t="s">
        <v>96</v>
      </c>
    </row>
    <row r="57" spans="2:95">
      <c r="E57" s="4" t="s">
        <v>97</v>
      </c>
      <c r="G57" s="6" t="s">
        <v>95</v>
      </c>
      <c r="J57" s="256" t="str" cm="1">
        <f t="array" ref="J57">INDEX(N57:N57,,$H$8)</f>
        <v>Operations</v>
      </c>
      <c r="K57" s="257"/>
      <c r="L57" s="256" t="str" cm="1">
        <f t="array" ref="L57">INDEX(O57:O57,,$H$8)</f>
        <v>Operations</v>
      </c>
      <c r="N57" s="263" t="s">
        <v>96</v>
      </c>
      <c r="O57" s="263" t="s">
        <v>96</v>
      </c>
    </row>
    <row r="58" spans="2:95">
      <c r="E58" s="4" t="s">
        <v>98</v>
      </c>
      <c r="G58" s="6" t="s">
        <v>95</v>
      </c>
      <c r="J58" s="256" t="str" cm="1">
        <f t="array" ref="J58">INDEX(N58:N58,,$H$8)</f>
        <v>Operations</v>
      </c>
      <c r="K58" s="257"/>
      <c r="L58" s="256" t="str" cm="1">
        <f t="array" ref="L58">INDEX(O58:O58,,$H$8)</f>
        <v>Operations</v>
      </c>
      <c r="N58" s="263" t="s">
        <v>96</v>
      </c>
      <c r="O58" s="263" t="s">
        <v>96</v>
      </c>
    </row>
    <row r="59" spans="2:95">
      <c r="E59" s="4" t="s">
        <v>99</v>
      </c>
      <c r="G59" s="6" t="s">
        <v>95</v>
      </c>
      <c r="J59" s="256" t="str" cm="1">
        <f t="array" ref="J59">INDEX(N59:N59,,$H$8)</f>
        <v>Operations</v>
      </c>
      <c r="K59" s="257"/>
      <c r="L59" s="256" t="str" cm="1">
        <f t="array" ref="L59">INDEX(O59:O59,,$H$8)</f>
        <v>Operations</v>
      </c>
      <c r="N59" s="263" t="s">
        <v>96</v>
      </c>
      <c r="O59" s="263" t="s">
        <v>96</v>
      </c>
    </row>
    <row r="60" spans="2:95"/>
    <row r="61" spans="2:95">
      <c r="B61" s="7">
        <f>MAX($B$5:B56)+1</f>
        <v>5</v>
      </c>
      <c r="C61" s="7" t="s">
        <v>33</v>
      </c>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8"/>
    </row>
    <row r="62" spans="2:95"/>
    <row r="63" spans="2:95">
      <c r="E63" s="4" t="s">
        <v>100</v>
      </c>
      <c r="G63" s="4" t="s">
        <v>101</v>
      </c>
      <c r="J63" s="258" t="str" cm="1">
        <f t="array" ref="J63">INDEX(N63:N63,,$H$8)</f>
        <v>SLN25</v>
      </c>
      <c r="K63" s="259"/>
      <c r="L63" s="258" t="str" cm="1">
        <f t="array" ref="L63">INDEX(O63:O63,,$H$8)</f>
        <v>SLN25</v>
      </c>
      <c r="N63" s="263" t="s">
        <v>102</v>
      </c>
      <c r="O63" s="263" t="s">
        <v>102</v>
      </c>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c r="BI63" s="150"/>
      <c r="BJ63" s="150"/>
      <c r="BK63" s="150"/>
      <c r="BL63" s="150"/>
      <c r="BM63" s="150"/>
      <c r="BN63" s="150"/>
      <c r="BO63" s="150"/>
      <c r="BP63" s="150"/>
      <c r="BQ63" s="150"/>
      <c r="BR63" s="150"/>
      <c r="BS63" s="150"/>
      <c r="BT63" s="150"/>
      <c r="BU63" s="150"/>
      <c r="BV63" s="150"/>
      <c r="BW63" s="150"/>
      <c r="BX63" s="150"/>
      <c r="BY63" s="150"/>
      <c r="BZ63" s="150"/>
      <c r="CA63" s="150"/>
      <c r="CB63" s="150"/>
      <c r="CC63" s="150"/>
      <c r="CD63" s="150"/>
      <c r="CE63" s="150"/>
      <c r="CF63" s="150"/>
      <c r="CG63" s="150"/>
      <c r="CH63" s="150"/>
      <c r="CI63" s="150"/>
      <c r="CJ63" s="150"/>
      <c r="CK63" s="150"/>
      <c r="CL63" s="150"/>
      <c r="CM63" s="150"/>
      <c r="CN63" s="150"/>
      <c r="CO63" s="150"/>
    </row>
    <row r="64" spans="2:95">
      <c r="J64" s="292"/>
      <c r="K64" s="292"/>
      <c r="L64" s="292"/>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c r="BI64" s="150"/>
      <c r="BJ64" s="150"/>
      <c r="BK64" s="150"/>
      <c r="BL64" s="150"/>
      <c r="BM64" s="150"/>
      <c r="BN64" s="150"/>
      <c r="BO64" s="150"/>
      <c r="BP64" s="150"/>
      <c r="BQ64" s="150"/>
      <c r="BR64" s="150"/>
      <c r="BS64" s="150"/>
      <c r="BT64" s="150"/>
      <c r="BU64" s="150"/>
      <c r="BV64" s="150"/>
      <c r="BW64" s="150"/>
      <c r="BX64" s="150"/>
      <c r="BY64" s="150"/>
      <c r="BZ64" s="150"/>
      <c r="CA64" s="150"/>
      <c r="CB64" s="150"/>
      <c r="CC64" s="150"/>
      <c r="CD64" s="150"/>
      <c r="CE64" s="150"/>
      <c r="CF64" s="150"/>
      <c r="CG64" s="150"/>
      <c r="CH64" s="150"/>
      <c r="CI64" s="150"/>
      <c r="CJ64" s="150"/>
      <c r="CK64" s="150"/>
      <c r="CL64" s="150"/>
      <c r="CM64" s="150"/>
      <c r="CN64" s="150"/>
      <c r="CO64" s="150"/>
    </row>
    <row r="65" spans="2:95">
      <c r="B65" s="7">
        <f>MAX($B$5:B64)+1</f>
        <v>6</v>
      </c>
      <c r="C65" s="7" t="s">
        <v>103</v>
      </c>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8"/>
    </row>
    <row r="66" spans="2:95">
      <c r="H66" s="4"/>
      <c r="I66" s="4"/>
      <c r="J66" s="4"/>
      <c r="K66" s="4"/>
      <c r="L66" s="4"/>
      <c r="M66" s="4"/>
    </row>
    <row r="67" spans="2:95">
      <c r="E67" s="4" t="s">
        <v>104</v>
      </c>
      <c r="G67" s="4" t="s">
        <v>105</v>
      </c>
      <c r="J67" s="258" cm="1">
        <f t="array" ref="J67">INDEX(N67:N67,,$H$8)</f>
        <v>0</v>
      </c>
      <c r="K67" s="259"/>
      <c r="L67" s="258" cm="1">
        <f t="array" ref="L67">INDEX(O67:O67,,$H$8)</f>
        <v>0</v>
      </c>
      <c r="N67" s="267">
        <v>0</v>
      </c>
      <c r="O67" s="267">
        <v>0</v>
      </c>
      <c r="P67" s="150"/>
      <c r="Q67" s="150"/>
      <c r="R67" s="150"/>
      <c r="S67" s="150"/>
      <c r="T67" s="150"/>
      <c r="U67" s="150"/>
      <c r="V67" s="150"/>
      <c r="W67" s="150"/>
      <c r="X67" s="150"/>
      <c r="Y67" s="150"/>
      <c r="Z67" s="150"/>
      <c r="AA67" s="150"/>
      <c r="AB67" s="150"/>
      <c r="AC67" s="150"/>
      <c r="AD67" s="150"/>
      <c r="AE67" s="150"/>
      <c r="AF67" s="150"/>
      <c r="AG67" s="150"/>
      <c r="AH67" s="150"/>
      <c r="AI67" s="150"/>
      <c r="AJ67" s="150"/>
      <c r="AK67" s="150"/>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c r="BI67" s="150"/>
      <c r="BJ67" s="150"/>
      <c r="BK67" s="150"/>
      <c r="BL67" s="150"/>
      <c r="BM67" s="150"/>
      <c r="BN67" s="150"/>
      <c r="BO67" s="150"/>
      <c r="BP67" s="150"/>
      <c r="BQ67" s="150"/>
      <c r="BR67" s="150"/>
      <c r="BS67" s="150"/>
      <c r="BT67" s="150"/>
      <c r="BU67" s="150"/>
      <c r="BV67" s="150"/>
      <c r="BW67" s="150"/>
      <c r="BX67" s="150"/>
      <c r="BY67" s="150"/>
      <c r="BZ67" s="150"/>
      <c r="CA67" s="150"/>
      <c r="CB67" s="150"/>
      <c r="CC67" s="150"/>
      <c r="CD67" s="150"/>
      <c r="CE67" s="150"/>
      <c r="CF67" s="150"/>
      <c r="CG67" s="150"/>
      <c r="CH67" s="150"/>
      <c r="CI67" s="150"/>
      <c r="CJ67" s="150"/>
      <c r="CK67" s="150"/>
      <c r="CL67" s="150"/>
      <c r="CM67" s="150"/>
      <c r="CN67" s="150"/>
      <c r="CO67" s="150"/>
    </row>
    <row r="68" spans="2:95">
      <c r="J68" s="292"/>
      <c r="K68" s="292"/>
      <c r="L68" s="292"/>
      <c r="N68" s="150"/>
      <c r="O68" s="150"/>
      <c r="P68" s="150"/>
      <c r="Q68" s="150"/>
      <c r="R68" s="150"/>
      <c r="S68" s="150"/>
      <c r="T68" s="150"/>
      <c r="U68" s="150"/>
      <c r="V68" s="150"/>
      <c r="W68" s="150"/>
      <c r="X68" s="150"/>
      <c r="Y68" s="150"/>
      <c r="Z68" s="150"/>
      <c r="AA68" s="150"/>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c r="BI68" s="150"/>
      <c r="BJ68" s="150"/>
      <c r="BK68" s="150"/>
      <c r="BL68" s="150"/>
      <c r="BM68" s="150"/>
      <c r="BN68" s="150"/>
      <c r="BO68" s="150"/>
      <c r="BP68" s="150"/>
      <c r="BQ68" s="150"/>
      <c r="BR68" s="150"/>
      <c r="BS68" s="150"/>
      <c r="BT68" s="150"/>
      <c r="BU68" s="150"/>
      <c r="BV68" s="150"/>
      <c r="BW68" s="150"/>
      <c r="BX68" s="150"/>
      <c r="BY68" s="150"/>
      <c r="BZ68" s="150"/>
      <c r="CA68" s="150"/>
      <c r="CB68" s="150"/>
      <c r="CC68" s="150"/>
      <c r="CD68" s="150"/>
      <c r="CE68" s="150"/>
      <c r="CF68" s="150"/>
      <c r="CG68" s="150"/>
      <c r="CH68" s="150"/>
      <c r="CI68" s="150"/>
      <c r="CJ68" s="150"/>
      <c r="CK68" s="150"/>
      <c r="CL68" s="150"/>
      <c r="CM68" s="150"/>
      <c r="CN68" s="150"/>
      <c r="CO68" s="150"/>
    </row>
    <row r="69" spans="2:95">
      <c r="B69" s="7">
        <f>MAX($B$5:B68)+1</f>
        <v>7</v>
      </c>
      <c r="C69" s="7" t="s">
        <v>106</v>
      </c>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8"/>
    </row>
    <row r="70" spans="2:95"/>
    <row r="71" spans="2:95">
      <c r="E71" s="4" t="s">
        <v>107</v>
      </c>
      <c r="G71" s="4" t="s">
        <v>101</v>
      </c>
      <c r="J71" s="258" cm="1">
        <f t="array" ref="J71">INDEX(N71:N71,,$H$8)</f>
        <v>0</v>
      </c>
      <c r="K71" s="259"/>
      <c r="L71" s="258" cm="1">
        <f t="array" ref="L71">INDEX(O71:O71,,$H$8)</f>
        <v>0</v>
      </c>
      <c r="N71" s="267">
        <v>0</v>
      </c>
      <c r="O71" s="267">
        <v>0</v>
      </c>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c r="CN71" s="28"/>
      <c r="CO71" s="28"/>
    </row>
    <row r="72" spans="2:95">
      <c r="J72" s="43"/>
      <c r="K72" s="43"/>
      <c r="L72" s="43"/>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28"/>
    </row>
    <row r="73" spans="2:95">
      <c r="B73" s="7">
        <f>MAX(B$4:$B72)+1</f>
        <v>8</v>
      </c>
      <c r="C73" s="7" t="s">
        <v>108</v>
      </c>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8"/>
    </row>
    <row r="74" spans="2:95">
      <c r="H74" s="4"/>
      <c r="I74" s="4"/>
      <c r="J74" s="4"/>
      <c r="K74" s="4"/>
      <c r="L74" s="4"/>
      <c r="M74" s="4"/>
    </row>
    <row r="75" spans="2:95">
      <c r="E75" s="4" t="s">
        <v>109</v>
      </c>
      <c r="G75" s="4" t="s">
        <v>101</v>
      </c>
      <c r="J75" s="258" t="str" cm="1">
        <f t="array" ref="J75">INDEX(N75:N75,,$H$8)</f>
        <v>Licensee 1</v>
      </c>
      <c r="K75" s="259"/>
      <c r="L75" s="258" t="str" cm="1">
        <f t="array" ref="L75">INDEX(O75:O75,,$H$8)</f>
        <v>Licensee 2</v>
      </c>
      <c r="N75" s="263" t="s">
        <v>20</v>
      </c>
      <c r="O75" s="263" t="s">
        <v>21</v>
      </c>
    </row>
    <row r="76" spans="2:95">
      <c r="E76" s="4" t="s">
        <v>110</v>
      </c>
      <c r="G76" s="4" t="s">
        <v>91</v>
      </c>
      <c r="J76" s="258" t="str" cm="1">
        <f t="array" ref="J76">INDEX(N76:N76,,$H$8)</f>
        <v>Base case</v>
      </c>
      <c r="K76" s="259"/>
      <c r="L76" s="258" t="str" cm="1">
        <f t="array" ref="L76">INDEX(O76:O76,,$H$8)</f>
        <v>Base case</v>
      </c>
      <c r="N76" s="263" t="s">
        <v>111</v>
      </c>
      <c r="O76" s="263" t="s">
        <v>111</v>
      </c>
    </row>
    <row r="77" spans="2:95">
      <c r="J77" s="23"/>
      <c r="K77" s="23"/>
      <c r="L77" s="23"/>
      <c r="N77" s="21"/>
      <c r="O77" s="21"/>
    </row>
    <row r="78" spans="2:95">
      <c r="B78" s="7">
        <f>MAX(B$4:$B77)+1</f>
        <v>9</v>
      </c>
      <c r="C78" s="7" t="s">
        <v>112</v>
      </c>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8"/>
    </row>
    <row r="79" spans="2:95">
      <c r="H79" s="4"/>
      <c r="I79" s="4"/>
      <c r="J79" s="4"/>
      <c r="K79" s="4"/>
      <c r="L79" s="4"/>
      <c r="M79" s="4"/>
    </row>
    <row r="80" spans="2:95">
      <c r="E80" s="4" t="s">
        <v>113</v>
      </c>
      <c r="G80" s="4" t="s">
        <v>91</v>
      </c>
      <c r="J80" s="256" cm="1">
        <f t="array" ref="J80">INDEX(N80:N80,,$H$8)</f>
        <v>0.95</v>
      </c>
      <c r="K80" s="257"/>
      <c r="L80" s="256" cm="1">
        <f t="array" ref="L80">INDEX(O80:O80,,$H$8)</f>
        <v>0.95</v>
      </c>
      <c r="N80" s="263">
        <v>0.95</v>
      </c>
      <c r="O80" s="263">
        <v>0.95</v>
      </c>
    </row>
    <row r="81" spans="2:94">
      <c r="E81" s="4" t="s">
        <v>114</v>
      </c>
      <c r="G81" s="4" t="s">
        <v>91</v>
      </c>
      <c r="J81" s="256" t="str" cm="1">
        <f t="array" ref="J81">INDEX(N81:N81,,$H$8)</f>
        <v>Basecase</v>
      </c>
      <c r="K81" s="257"/>
      <c r="L81" s="256" t="str" cm="1">
        <f t="array" ref="L81">INDEX(O81:O81,,$H$8)</f>
        <v>Basecase</v>
      </c>
      <c r="N81" s="263" t="s">
        <v>115</v>
      </c>
      <c r="O81" s="263" t="s">
        <v>115</v>
      </c>
    </row>
    <row r="82" spans="2:94">
      <c r="E82" s="4" t="s">
        <v>116</v>
      </c>
      <c r="G82" s="4" t="s">
        <v>91</v>
      </c>
      <c r="J82" s="256" cm="1">
        <f t="array" ref="J82">INDEX(N82:N82,,$H$8)</f>
        <v>0.25</v>
      </c>
      <c r="K82" s="257"/>
      <c r="L82" s="256" cm="1">
        <f t="array" ref="L82">INDEX(O82:O82,,$H$8)</f>
        <v>0.25</v>
      </c>
      <c r="N82" s="265">
        <v>0.25</v>
      </c>
      <c r="O82" s="265">
        <v>0.25</v>
      </c>
    </row>
    <row r="83" spans="2:94">
      <c r="E83" s="4" t="s">
        <v>117</v>
      </c>
      <c r="G83" s="4" t="s">
        <v>91</v>
      </c>
      <c r="J83" s="256" cm="1">
        <f t="array" ref="J83">INDEX(N83:N83,,$H$8)</f>
        <v>1</v>
      </c>
      <c r="K83" s="257"/>
      <c r="L83" s="256" cm="1">
        <f t="array" ref="L83">INDEX(O83:O83,,$H$8)</f>
        <v>1</v>
      </c>
      <c r="N83" s="265">
        <v>1</v>
      </c>
      <c r="O83" s="265">
        <v>1</v>
      </c>
    </row>
    <row r="84" spans="2:94">
      <c r="E84" s="4" t="s">
        <v>118</v>
      </c>
      <c r="G84" s="4" t="s">
        <v>91</v>
      </c>
      <c r="J84" s="256" cm="1">
        <f t="array" ref="J84">INDEX(N84:N84,,$H$8)</f>
        <v>0.75</v>
      </c>
      <c r="K84" s="257"/>
      <c r="L84" s="256" cm="1">
        <f t="array" ref="L84">INDEX(O84:O84,,$H$8)</f>
        <v>0.75</v>
      </c>
      <c r="N84" s="263">
        <v>0.75</v>
      </c>
      <c r="O84" s="263">
        <v>0.75</v>
      </c>
    </row>
    <row r="85" spans="2:94">
      <c r="E85" s="4" t="s">
        <v>119</v>
      </c>
      <c r="G85" s="4" t="s">
        <v>91</v>
      </c>
      <c r="J85" s="256" cm="1">
        <f t="array" ref="J85">INDEX(N85:N85,,$H$8)</f>
        <v>0.99</v>
      </c>
      <c r="K85" s="257"/>
      <c r="L85" s="256" cm="1">
        <f t="array" ref="L85">INDEX(O85:O85,,$H$8)</f>
        <v>0.99</v>
      </c>
      <c r="N85" s="263">
        <v>0.99</v>
      </c>
      <c r="O85" s="263">
        <v>0.99</v>
      </c>
    </row>
    <row r="86" spans="2:94"/>
    <row r="87" spans="2:94" s="10" customFormat="1">
      <c r="B87" s="30" t="s">
        <v>48</v>
      </c>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1"/>
    </row>
    <row r="88" spans="2:94" s="10" customFormat="1">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5"/>
    </row>
    <row r="89" spans="2:94"/>
  </sheetData>
  <phoneticPr fontId="16" type="noConversion"/>
  <conditionalFormatting sqref="H1">
    <cfRule type="containsText" dxfId="20" priority="1" operator="containsText" text="FALSE">
      <formula>NOT(ISERROR(SEARCH("FALSE",H1)))</formula>
    </cfRule>
  </conditionalFormatting>
  <pageMargins left="0.7" right="0.7" top="0.75" bottom="0.75" header="0.3" footer="0.3"/>
  <pageSetup paperSize="9" orientation="portrait" r:id="rId1"/>
  <headerFooter>
    <oddHeader>&amp;C&amp;"Aptos"&amp;10&amp;K000000 OFFICIAL&amp;1#_x000D_</oddHeader>
    <oddFooter>&amp;C_x000D_&amp;1#&amp;"Aptos"&amp;10&amp;K000000 OFFICIAL</oddFooter>
  </headerFooter>
  <ignoredErrors>
    <ignoredError sqref="J39 L39:L41 J41:J42"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3085" r:id="rId4" name="Drop Down 13">
              <controlPr defaultSize="0" autoLine="0" autoPict="0">
                <anchor moveWithCells="1">
                  <from>
                    <xdr:col>6</xdr:col>
                    <xdr:colOff>28575</xdr:colOff>
                    <xdr:row>6</xdr:row>
                    <xdr:rowOff>28575</xdr:rowOff>
                  </from>
                  <to>
                    <xdr:col>7</xdr:col>
                    <xdr:colOff>0</xdr:colOff>
                    <xdr:row>7</xdr:row>
                    <xdr:rowOff>38100</xdr:rowOff>
                  </to>
                </anchor>
              </controlPr>
            </control>
          </mc:Choice>
        </mc:AlternateContent>
        <mc:AlternateContent xmlns:mc="http://schemas.openxmlformats.org/markup-compatibility/2006">
          <mc:Choice Requires="x14">
            <control shapeId="3087" r:id="rId5" name="Drop Down 15">
              <controlPr defaultSize="0" autoLine="0" autoPict="0">
                <anchor moveWithCells="1">
                  <from>
                    <xdr:col>6</xdr:col>
                    <xdr:colOff>28575</xdr:colOff>
                    <xdr:row>7</xdr:row>
                    <xdr:rowOff>28575</xdr:rowOff>
                  </from>
                  <to>
                    <xdr:col>7</xdr:col>
                    <xdr:colOff>0</xdr:colOff>
                    <xdr:row>8</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0">
        <x14:dataValidation type="list" allowBlank="1" showInputMessage="1" showErrorMessage="1" xr:uid="{846CA896-0AF5-42CE-9E2B-8FC868BE1B14}">
          <x14:formula1>
            <xm:f>Scenarios!$E$321:$E$325</xm:f>
          </x14:formula1>
          <xm:sqref>N84</xm:sqref>
        </x14:dataValidation>
        <x14:dataValidation type="list" allowBlank="1" showInputMessage="1" showErrorMessage="1" xr:uid="{794669CD-9BDE-46A3-8E3E-7DB40C14C0FB}">
          <x14:formula1>
            <xm:f>Scenarios!#REF!</xm:f>
          </x14:formula1>
          <xm:sqref>O84</xm:sqref>
        </x14:dataValidation>
        <x14:dataValidation type="list" allowBlank="1" showInputMessage="1" showErrorMessage="1" xr:uid="{836F2578-E7E3-438A-B1A5-1A56F8CF4A86}">
          <x14:formula1>
            <xm:f>Scenarios!$E$20:$E$24</xm:f>
          </x14:formula1>
          <xm:sqref>N76:O76</xm:sqref>
        </x14:dataValidation>
        <x14:dataValidation type="list" allowBlank="1" showInputMessage="1" showErrorMessage="1" xr:uid="{7F3BF4E0-6C5F-4412-B55D-BF331342706D}">
          <x14:formula1>
            <xm:f>Scenarios!$E$303:$E$307</xm:f>
          </x14:formula1>
          <xm:sqref>N80:O80</xm:sqref>
        </x14:dataValidation>
        <x14:dataValidation type="list" allowBlank="1" showInputMessage="1" showErrorMessage="1" xr:uid="{90BC5EAF-3817-418F-A66D-508290BDA897}">
          <x14:formula1>
            <xm:f>Scenarios!$E$312:$E$316</xm:f>
          </x14:formula1>
          <xm:sqref>N81:O81</xm:sqref>
        </x14:dataValidation>
        <x14:dataValidation type="list" allowBlank="1" showInputMessage="1" showErrorMessage="1" xr:uid="{C888277F-D998-4415-8774-E756A1DA3C56}">
          <x14:formula1>
            <xm:f>Scenarios!$E$330:$E$334</xm:f>
          </x14:formula1>
          <xm:sqref>N85:O85</xm:sqref>
        </x14:dataValidation>
        <x14:dataValidation type="list" allowBlank="1" showInputMessage="1" showErrorMessage="1" xr:uid="{9DCA4AD2-0DDB-44B1-8599-B11E3FDD1B87}">
          <x14:formula1>
            <xm:f>Scenarios!$E$29:$E$31</xm:f>
          </x14:formula1>
          <xm:sqref>N56:O59</xm:sqref>
        </x14:dataValidation>
        <x14:dataValidation type="list" allowBlank="1" showInputMessage="1" showErrorMessage="1" xr:uid="{D4DA2383-C579-4160-A115-20A97CA90972}">
          <x14:formula1>
            <xm:f>ModelInput!$E$300:$E$326</xm:f>
          </x14:formula1>
          <xm:sqref>N63:O63</xm:sqref>
        </x14:dataValidation>
        <x14:dataValidation type="list" allowBlank="1" showInputMessage="1" showErrorMessage="1" xr:uid="{169DB935-827D-413C-AE76-FFB2583CEA6F}">
          <x14:formula1>
            <xm:f>Scenarios!$E$12:$E$15</xm:f>
          </x14:formula1>
          <xm:sqref>N75:O75</xm:sqref>
        </x14:dataValidation>
        <x14:dataValidation type="list" allowBlank="1" showInputMessage="1" showErrorMessage="1" xr:uid="{05459429-0C7A-4BA3-B780-7048F8FA512C}">
          <x14:formula1>
            <xm:f>Scenarios!$E$291:$E$296</xm:f>
          </x14:formula1>
          <xm:sqref>N37:O37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32459-714E-4D27-B9C6-6FC3671A5652}">
  <sheetPr codeName="Sheet3">
    <tabColor rgb="FFFFFFCC"/>
    <pageSetUpPr autoPageBreaks="0"/>
  </sheetPr>
  <dimension ref="A1:BL351"/>
  <sheetViews>
    <sheetView zoomScale="70" zoomScaleNormal="70" workbookViewId="0"/>
  </sheetViews>
  <sheetFormatPr defaultColWidth="0" defaultRowHeight="15.4" zeroHeight="1" outlineLevelRow="1"/>
  <cols>
    <col min="1" max="4" width="3.125" style="4" customWidth="1"/>
    <col min="5" max="5" width="43.5" style="4" customWidth="1"/>
    <col min="6" max="6" width="2.75" style="4" customWidth="1"/>
    <col min="7" max="7" width="15.75" style="4" customWidth="1"/>
    <col min="8" max="8" width="13.625" style="6" customWidth="1"/>
    <col min="9" max="9" width="2.75" style="6" customWidth="1"/>
    <col min="10" max="10" width="12.875" style="6" customWidth="1"/>
    <col min="11" max="56" width="12.25" style="4" customWidth="1"/>
    <col min="57" max="61" width="9.25" style="4" customWidth="1"/>
    <col min="62" max="64" width="9.25" style="4" hidden="1" customWidth="1"/>
    <col min="65" max="16384" width="9.25" style="4" hidden="1"/>
  </cols>
  <sheetData>
    <row r="1" spans="1:64" s="1" customFormat="1">
      <c r="A1" s="1" t="s">
        <v>26</v>
      </c>
      <c r="H1" s="2"/>
      <c r="I1" s="2"/>
      <c r="J1" s="2"/>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row>
    <row r="2" spans="1:64" s="1" customFormat="1">
      <c r="H2" s="2"/>
      <c r="I2" s="2"/>
      <c r="J2" s="2"/>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row>
    <row r="3" spans="1:64" s="1" customFormat="1">
      <c r="E3" s="1" t="s">
        <v>50</v>
      </c>
      <c r="G3" s="1" t="s">
        <v>120</v>
      </c>
      <c r="H3" s="1" t="s">
        <v>53</v>
      </c>
      <c r="J3" s="1" t="s">
        <v>121</v>
      </c>
      <c r="K3" s="1">
        <v>1</v>
      </c>
      <c r="L3" s="1">
        <v>2</v>
      </c>
      <c r="M3" s="1">
        <v>3</v>
      </c>
      <c r="N3" s="1">
        <v>4</v>
      </c>
      <c r="O3" s="1">
        <v>5</v>
      </c>
      <c r="P3" s="1">
        <v>6</v>
      </c>
      <c r="Q3" s="1">
        <v>7</v>
      </c>
      <c r="R3" s="1">
        <v>8</v>
      </c>
      <c r="S3" s="1">
        <v>9</v>
      </c>
      <c r="T3" s="1">
        <v>10</v>
      </c>
      <c r="U3" s="1">
        <v>11</v>
      </c>
      <c r="V3" s="1">
        <v>12</v>
      </c>
      <c r="W3" s="1">
        <v>13</v>
      </c>
      <c r="X3" s="1">
        <v>14</v>
      </c>
      <c r="Y3" s="1">
        <v>15</v>
      </c>
      <c r="Z3" s="1">
        <v>16</v>
      </c>
      <c r="AA3" s="1">
        <v>17</v>
      </c>
      <c r="AB3" s="1">
        <v>18</v>
      </c>
      <c r="AC3" s="1">
        <v>19</v>
      </c>
      <c r="AD3" s="1">
        <v>20</v>
      </c>
      <c r="AE3" s="1">
        <v>21</v>
      </c>
      <c r="AF3" s="1">
        <v>22</v>
      </c>
      <c r="AG3" s="1">
        <v>23</v>
      </c>
      <c r="AH3" s="1">
        <v>24</v>
      </c>
      <c r="AI3" s="1">
        <v>25</v>
      </c>
      <c r="AJ3" s="1">
        <v>26</v>
      </c>
      <c r="AK3" s="1">
        <v>27</v>
      </c>
      <c r="AL3" s="1">
        <v>28</v>
      </c>
      <c r="AM3" s="1">
        <v>29</v>
      </c>
      <c r="AN3" s="1">
        <v>30</v>
      </c>
      <c r="AO3" s="1">
        <v>31</v>
      </c>
      <c r="AP3" s="1">
        <v>32</v>
      </c>
      <c r="AQ3" s="1">
        <v>33</v>
      </c>
      <c r="AR3" s="1">
        <v>34</v>
      </c>
      <c r="AS3" s="1">
        <v>35</v>
      </c>
      <c r="AT3" s="1">
        <v>36</v>
      </c>
      <c r="AU3" s="1">
        <v>37</v>
      </c>
      <c r="AV3" s="1">
        <v>38</v>
      </c>
      <c r="AW3" s="1">
        <v>39</v>
      </c>
      <c r="AX3" s="1">
        <v>40</v>
      </c>
      <c r="AY3" s="1">
        <v>41</v>
      </c>
      <c r="AZ3" s="1">
        <v>42</v>
      </c>
      <c r="BA3" s="1">
        <v>43</v>
      </c>
      <c r="BB3" s="1">
        <v>44</v>
      </c>
      <c r="BC3" s="1">
        <v>45</v>
      </c>
      <c r="BD3" s="1">
        <v>46</v>
      </c>
      <c r="BE3" s="1">
        <v>47</v>
      </c>
      <c r="BF3" s="1">
        <v>48</v>
      </c>
      <c r="BG3" s="1">
        <v>49</v>
      </c>
      <c r="BH3" s="1">
        <v>50</v>
      </c>
    </row>
    <row r="4" spans="1:64">
      <c r="H4" s="4"/>
      <c r="I4" s="4"/>
      <c r="J4" s="4"/>
      <c r="X4" s="5"/>
      <c r="Y4" s="5"/>
      <c r="Z4" s="5"/>
      <c r="AA4" s="5"/>
      <c r="AB4" s="5"/>
      <c r="AC4" s="5"/>
      <c r="AD4" s="5"/>
    </row>
    <row r="5" spans="1:64">
      <c r="B5" s="7">
        <v>1</v>
      </c>
      <c r="C5" s="7" t="s">
        <v>122</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24"/>
    </row>
    <row r="6" spans="1:64">
      <c r="H6" s="4"/>
      <c r="I6" s="4"/>
      <c r="J6" s="4"/>
      <c r="X6" s="5"/>
      <c r="Y6" s="5"/>
      <c r="Z6" s="5"/>
      <c r="AA6" s="5"/>
      <c r="AB6" s="5"/>
      <c r="AC6" s="5"/>
      <c r="AD6" s="5"/>
    </row>
    <row r="7" spans="1:64">
      <c r="E7" s="280" t="str" cm="1">
        <f t="array" ref="E7">IF(Interface!H$7=1,INDEX(Interface!$N$3:$N$3,H7),INDEX(Interface!$O$3:$O$3,H7))</f>
        <v>Licensee 2</v>
      </c>
      <c r="H7" s="4">
        <v>1</v>
      </c>
      <c r="I7" s="4"/>
      <c r="J7" s="4"/>
      <c r="X7" s="5"/>
      <c r="Y7" s="5"/>
      <c r="Z7" s="5"/>
      <c r="AA7" s="5"/>
      <c r="AB7" s="5"/>
      <c r="AC7" s="5"/>
      <c r="AD7" s="5"/>
    </row>
    <row r="8" spans="1:64">
      <c r="E8" s="4" t="s">
        <v>123</v>
      </c>
      <c r="H8" s="6" t="str" cm="1">
        <f t="array" ref="H8">INDEX(E7:E7,Interface!H8)</f>
        <v>Licensee 2</v>
      </c>
      <c r="I8" s="4"/>
      <c r="J8" s="4"/>
      <c r="X8" s="5"/>
      <c r="Y8" s="5"/>
      <c r="Z8" s="5"/>
      <c r="AA8" s="5"/>
      <c r="AB8" s="5"/>
      <c r="AC8" s="5"/>
      <c r="AD8" s="5"/>
    </row>
    <row r="9" spans="1:64">
      <c r="H9" s="4"/>
      <c r="I9" s="4"/>
      <c r="J9" s="4"/>
      <c r="X9" s="5"/>
      <c r="Y9" s="5"/>
      <c r="Z9" s="5"/>
      <c r="AA9" s="5"/>
      <c r="AB9" s="5"/>
      <c r="AC9" s="5"/>
      <c r="AD9" s="5"/>
    </row>
    <row r="10" spans="1:64">
      <c r="B10" s="7">
        <f>MAX($B$4:B9)+1</f>
        <v>2</v>
      </c>
      <c r="C10" s="7" t="s">
        <v>124</v>
      </c>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24"/>
    </row>
    <row r="11" spans="1:64">
      <c r="H11" s="4"/>
      <c r="I11" s="4"/>
      <c r="J11" s="4"/>
      <c r="X11" s="5"/>
      <c r="Y11" s="5"/>
      <c r="Z11" s="5"/>
      <c r="AA11" s="5"/>
      <c r="AB11" s="5"/>
      <c r="AC11" s="5"/>
      <c r="AD11" s="5"/>
    </row>
    <row r="12" spans="1:64">
      <c r="E12" s="145" t="s">
        <v>20</v>
      </c>
      <c r="F12"/>
      <c r="H12" s="4">
        <v>1</v>
      </c>
      <c r="I12" s="4"/>
      <c r="J12" s="4"/>
      <c r="X12" s="5"/>
      <c r="Y12" s="5"/>
      <c r="Z12" s="5"/>
      <c r="AA12" s="5"/>
      <c r="AB12" s="5"/>
      <c r="AC12" s="5"/>
      <c r="AD12" s="5"/>
    </row>
    <row r="13" spans="1:64">
      <c r="E13" s="146" t="s">
        <v>21</v>
      </c>
      <c r="F13"/>
      <c r="H13" s="4">
        <v>2</v>
      </c>
      <c r="I13" s="4"/>
      <c r="J13" s="4"/>
      <c r="O13" s="4" t="s">
        <v>0</v>
      </c>
      <c r="X13" s="5"/>
      <c r="Y13" s="5"/>
      <c r="Z13" s="5"/>
      <c r="AA13" s="5"/>
      <c r="AB13" s="5"/>
      <c r="AC13" s="5"/>
      <c r="AD13" s="5"/>
    </row>
    <row r="14" spans="1:64">
      <c r="E14" s="146" t="s">
        <v>125</v>
      </c>
      <c r="F14"/>
      <c r="H14" s="4">
        <v>3</v>
      </c>
      <c r="I14" s="4"/>
      <c r="J14" s="4"/>
      <c r="X14" s="5"/>
      <c r="Y14" s="5"/>
      <c r="Z14" s="5"/>
      <c r="AA14" s="5"/>
      <c r="AB14" s="5"/>
      <c r="AC14" s="5"/>
      <c r="AD14" s="5"/>
    </row>
    <row r="15" spans="1:64">
      <c r="E15" s="147" t="s">
        <v>126</v>
      </c>
      <c r="F15"/>
      <c r="H15" s="4">
        <v>4</v>
      </c>
      <c r="I15" s="4"/>
      <c r="J15" s="4"/>
      <c r="X15" s="5"/>
      <c r="Y15" s="5"/>
      <c r="Z15" s="5"/>
      <c r="AA15" s="5"/>
      <c r="AB15" s="5"/>
      <c r="AC15" s="5"/>
      <c r="AD15" s="5"/>
    </row>
    <row r="16" spans="1:64">
      <c r="E16" s="4" t="s">
        <v>123</v>
      </c>
      <c r="H16" s="6">
        <f>INDEX($H$12:$H$15,MATCH(CHOOSE(Interface!H7,Interface!J75,Interface!L75),Scenarios!$E$12:$E$15,0))</f>
        <v>2</v>
      </c>
      <c r="I16" s="4"/>
      <c r="J16" s="4"/>
      <c r="X16" s="5"/>
      <c r="Y16" s="5"/>
      <c r="Z16" s="5"/>
      <c r="AA16" s="5"/>
      <c r="AB16" s="5"/>
      <c r="AC16" s="5"/>
      <c r="AD16" s="5"/>
    </row>
    <row r="17" spans="2:64">
      <c r="H17" s="4"/>
      <c r="I17" s="4"/>
      <c r="J17" s="4"/>
      <c r="X17" s="5"/>
      <c r="Y17" s="5"/>
      <c r="Z17" s="5"/>
      <c r="AA17" s="5"/>
      <c r="AB17" s="5"/>
      <c r="AC17" s="5"/>
      <c r="AD17" s="5"/>
    </row>
    <row r="18" spans="2:64">
      <c r="B18" s="7">
        <f>MAX($B$4:B17)+1</f>
        <v>3</v>
      </c>
      <c r="C18" s="7" t="s">
        <v>127</v>
      </c>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24"/>
    </row>
    <row r="19" spans="2:64">
      <c r="H19" s="4"/>
      <c r="I19" s="4"/>
      <c r="J19" s="4"/>
      <c r="X19" s="5"/>
      <c r="Y19" s="5"/>
      <c r="Z19" s="5"/>
      <c r="AA19" s="5"/>
      <c r="AB19" s="5"/>
      <c r="AC19" s="5"/>
      <c r="AD19" s="5"/>
    </row>
    <row r="20" spans="2:64">
      <c r="E20" s="145" t="s">
        <v>111</v>
      </c>
      <c r="H20" s="4">
        <v>1</v>
      </c>
      <c r="I20" s="4"/>
      <c r="J20" s="4"/>
      <c r="X20" s="5"/>
      <c r="Y20" s="5"/>
      <c r="Z20" s="5"/>
      <c r="AA20" s="5"/>
      <c r="AB20" s="5"/>
      <c r="AC20" s="5"/>
      <c r="AD20" s="5"/>
    </row>
    <row r="21" spans="2:64">
      <c r="E21" s="146" t="s">
        <v>128</v>
      </c>
      <c r="H21" s="4">
        <v>2</v>
      </c>
      <c r="I21" s="4"/>
      <c r="J21" s="4"/>
      <c r="X21" s="5"/>
      <c r="Y21" s="5"/>
      <c r="Z21" s="5"/>
      <c r="AA21" s="5"/>
      <c r="AB21" s="5"/>
      <c r="AC21" s="5"/>
      <c r="AD21" s="5"/>
    </row>
    <row r="22" spans="2:64">
      <c r="E22" s="146" t="s">
        <v>129</v>
      </c>
      <c r="H22" s="4">
        <v>3</v>
      </c>
      <c r="I22" s="4"/>
      <c r="J22" s="4"/>
      <c r="X22" s="5"/>
      <c r="Y22" s="5"/>
      <c r="Z22" s="5"/>
      <c r="AA22" s="5"/>
      <c r="AB22" s="5"/>
      <c r="AC22" s="5"/>
      <c r="AD22" s="5"/>
    </row>
    <row r="23" spans="2:64">
      <c r="E23" s="146" t="s">
        <v>130</v>
      </c>
      <c r="H23" s="4">
        <v>4</v>
      </c>
      <c r="I23" s="4"/>
      <c r="J23" s="4"/>
      <c r="X23" s="5"/>
      <c r="Y23" s="5"/>
      <c r="Z23" s="5"/>
      <c r="AA23" s="5"/>
      <c r="AB23" s="5"/>
      <c r="AC23" s="5"/>
      <c r="AD23" s="5"/>
    </row>
    <row r="24" spans="2:64">
      <c r="E24" s="147" t="s">
        <v>131</v>
      </c>
      <c r="H24" s="4">
        <v>5</v>
      </c>
      <c r="I24" s="4"/>
      <c r="J24" s="4"/>
      <c r="X24" s="5"/>
      <c r="Y24" s="5"/>
      <c r="Z24" s="5"/>
      <c r="AA24" s="5"/>
      <c r="AB24" s="5"/>
      <c r="AC24" s="5"/>
      <c r="AD24" s="5"/>
    </row>
    <row r="25" spans="2:64">
      <c r="E25" s="4" t="s">
        <v>123</v>
      </c>
      <c r="H25" s="6">
        <f>INDEX($H$20:$H$24,MATCH(CHOOSE(Interface!H7,Interface!$J$76,Interface!$L$76),Scenarios!$E$20:$E$24,0))</f>
        <v>1</v>
      </c>
      <c r="I25" s="4"/>
      <c r="J25" s="4"/>
      <c r="X25" s="5"/>
      <c r="Y25" s="5"/>
      <c r="Z25" s="5"/>
      <c r="AA25" s="5"/>
      <c r="AB25" s="5"/>
      <c r="AC25" s="5"/>
      <c r="AD25" s="5"/>
    </row>
    <row r="26" spans="2:64">
      <c r="H26" s="4"/>
      <c r="I26" s="4"/>
      <c r="J26" s="4"/>
      <c r="X26" s="5"/>
      <c r="Y26" s="5"/>
      <c r="Z26" s="5"/>
      <c r="AA26" s="5"/>
      <c r="AB26" s="5"/>
      <c r="AC26" s="5"/>
      <c r="AD26" s="5"/>
    </row>
    <row r="27" spans="2:64">
      <c r="B27" s="7">
        <f>MAX($B$4:B26)+1</f>
        <v>4</v>
      </c>
      <c r="C27" s="7" t="s">
        <v>132</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24"/>
    </row>
    <row r="28" spans="2:64">
      <c r="H28" s="4"/>
      <c r="I28" s="4"/>
      <c r="J28" s="4"/>
      <c r="X28" s="5"/>
      <c r="Y28" s="5"/>
      <c r="Z28" s="5"/>
      <c r="AA28" s="5"/>
      <c r="AB28" s="5"/>
      <c r="AC28" s="5"/>
      <c r="AD28" s="5"/>
    </row>
    <row r="29" spans="2:64">
      <c r="E29" s="145" t="s">
        <v>133</v>
      </c>
      <c r="H29" s="4">
        <v>1</v>
      </c>
      <c r="I29" s="4"/>
      <c r="J29" s="4"/>
      <c r="X29" s="5"/>
      <c r="Y29" s="5"/>
      <c r="Z29" s="5"/>
      <c r="AA29" s="5"/>
      <c r="AB29" s="5"/>
      <c r="AC29" s="5"/>
      <c r="AD29" s="5"/>
    </row>
    <row r="30" spans="2:64">
      <c r="E30" s="146" t="s">
        <v>134</v>
      </c>
      <c r="H30" s="4">
        <v>2</v>
      </c>
      <c r="I30" s="4"/>
      <c r="J30" s="4"/>
      <c r="X30" s="5"/>
      <c r="Y30" s="5"/>
      <c r="Z30" s="5"/>
      <c r="AA30" s="5"/>
      <c r="AB30" s="5"/>
      <c r="AC30" s="5"/>
      <c r="AD30" s="5"/>
    </row>
    <row r="31" spans="2:64">
      <c r="E31" s="147" t="s">
        <v>96</v>
      </c>
      <c r="H31" s="4">
        <v>3</v>
      </c>
      <c r="I31" s="4"/>
      <c r="J31" s="4"/>
      <c r="X31" s="5"/>
      <c r="Y31" s="5"/>
      <c r="Z31" s="5"/>
      <c r="AA31" s="5"/>
      <c r="AB31" s="5"/>
      <c r="AC31" s="5"/>
      <c r="AD31" s="5"/>
    </row>
    <row r="32" spans="2:64">
      <c r="H32" s="4"/>
      <c r="I32" s="4"/>
      <c r="J32" s="4"/>
      <c r="X32" s="5"/>
      <c r="Y32" s="5"/>
      <c r="Z32" s="5"/>
      <c r="AA32" s="5"/>
      <c r="AB32" s="5"/>
      <c r="AC32" s="5"/>
      <c r="AD32" s="5"/>
    </row>
    <row r="33" spans="1:64">
      <c r="B33" s="7">
        <f>MAX($B$4:B32)+1</f>
        <v>5</v>
      </c>
      <c r="C33" s="7" t="s">
        <v>135</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24"/>
    </row>
    <row r="34" spans="1:64">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row>
    <row r="35" spans="1:64" outlineLevel="1">
      <c r="C35" s="38">
        <f>MAX($B$4:C33)+0.1</f>
        <v>5.0999999999999996</v>
      </c>
      <c r="D35" s="37" t="s">
        <v>20</v>
      </c>
      <c r="E35" s="33"/>
      <c r="F35" s="33"/>
      <c r="G35" s="32"/>
      <c r="H35" s="34"/>
      <c r="I35" s="34"/>
      <c r="J35" s="34"/>
      <c r="K35" s="35"/>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22"/>
    </row>
    <row r="36" spans="1:64" outlineLevel="1">
      <c r="H36" s="4"/>
      <c r="I36" s="4"/>
      <c r="J36" s="4"/>
      <c r="K36" s="71">
        <v>1</v>
      </c>
      <c r="L36" s="71">
        <f>K36+1</f>
        <v>2</v>
      </c>
      <c r="M36" s="71">
        <f t="shared" ref="M36:BD36" si="0">L36+1</f>
        <v>3</v>
      </c>
      <c r="N36" s="71">
        <f t="shared" si="0"/>
        <v>4</v>
      </c>
      <c r="O36" s="71">
        <f t="shared" si="0"/>
        <v>5</v>
      </c>
      <c r="P36" s="71">
        <f t="shared" si="0"/>
        <v>6</v>
      </c>
      <c r="Q36" s="71">
        <f t="shared" si="0"/>
        <v>7</v>
      </c>
      <c r="R36" s="71">
        <f t="shared" si="0"/>
        <v>8</v>
      </c>
      <c r="S36" s="71">
        <f t="shared" si="0"/>
        <v>9</v>
      </c>
      <c r="T36" s="71">
        <f t="shared" si="0"/>
        <v>10</v>
      </c>
      <c r="U36" s="71">
        <f t="shared" si="0"/>
        <v>11</v>
      </c>
      <c r="V36" s="71">
        <f t="shared" si="0"/>
        <v>12</v>
      </c>
      <c r="W36" s="71">
        <f t="shared" si="0"/>
        <v>13</v>
      </c>
      <c r="X36" s="71">
        <f t="shared" si="0"/>
        <v>14</v>
      </c>
      <c r="Y36" s="71">
        <f t="shared" si="0"/>
        <v>15</v>
      </c>
      <c r="Z36" s="71">
        <f t="shared" si="0"/>
        <v>16</v>
      </c>
      <c r="AA36" s="71">
        <f t="shared" si="0"/>
        <v>17</v>
      </c>
      <c r="AB36" s="71">
        <f t="shared" si="0"/>
        <v>18</v>
      </c>
      <c r="AC36" s="71">
        <f t="shared" si="0"/>
        <v>19</v>
      </c>
      <c r="AD36" s="71">
        <f t="shared" si="0"/>
        <v>20</v>
      </c>
      <c r="AE36" s="71">
        <f t="shared" si="0"/>
        <v>21</v>
      </c>
      <c r="AF36" s="71">
        <f t="shared" si="0"/>
        <v>22</v>
      </c>
      <c r="AG36" s="71">
        <f t="shared" si="0"/>
        <v>23</v>
      </c>
      <c r="AH36" s="71">
        <f t="shared" si="0"/>
        <v>24</v>
      </c>
      <c r="AI36" s="71">
        <f t="shared" si="0"/>
        <v>25</v>
      </c>
      <c r="AJ36" s="71">
        <f t="shared" si="0"/>
        <v>26</v>
      </c>
      <c r="AK36" s="71">
        <f t="shared" si="0"/>
        <v>27</v>
      </c>
      <c r="AL36" s="71">
        <f t="shared" si="0"/>
        <v>28</v>
      </c>
      <c r="AM36" s="71">
        <f t="shared" si="0"/>
        <v>29</v>
      </c>
      <c r="AN36" s="71">
        <f t="shared" si="0"/>
        <v>30</v>
      </c>
      <c r="AO36" s="71">
        <f t="shared" si="0"/>
        <v>31</v>
      </c>
      <c r="AP36" s="71">
        <f t="shared" si="0"/>
        <v>32</v>
      </c>
      <c r="AQ36" s="71">
        <f t="shared" si="0"/>
        <v>33</v>
      </c>
      <c r="AR36" s="71">
        <f t="shared" si="0"/>
        <v>34</v>
      </c>
      <c r="AS36" s="71">
        <f t="shared" si="0"/>
        <v>35</v>
      </c>
      <c r="AT36" s="71">
        <f t="shared" si="0"/>
        <v>36</v>
      </c>
      <c r="AU36" s="71">
        <f t="shared" si="0"/>
        <v>37</v>
      </c>
      <c r="AV36" s="71">
        <f t="shared" si="0"/>
        <v>38</v>
      </c>
      <c r="AW36" s="71">
        <f t="shared" si="0"/>
        <v>39</v>
      </c>
      <c r="AX36" s="71">
        <f t="shared" si="0"/>
        <v>40</v>
      </c>
      <c r="AY36" s="71">
        <f t="shared" si="0"/>
        <v>41</v>
      </c>
      <c r="AZ36" s="71">
        <f t="shared" si="0"/>
        <v>42</v>
      </c>
      <c r="BA36" s="71">
        <f t="shared" si="0"/>
        <v>43</v>
      </c>
      <c r="BB36" s="71">
        <f t="shared" si="0"/>
        <v>44</v>
      </c>
      <c r="BC36" s="71">
        <f t="shared" si="0"/>
        <v>45</v>
      </c>
      <c r="BD36" s="71">
        <f t="shared" si="0"/>
        <v>46</v>
      </c>
      <c r="BI36" s="22"/>
      <c r="BJ36" s="22"/>
      <c r="BK36" s="22"/>
      <c r="BL36" s="22"/>
    </row>
    <row r="37" spans="1:64" outlineLevel="1">
      <c r="E37" s="20" t="s">
        <v>136</v>
      </c>
      <c r="F37" s="20"/>
      <c r="G37" s="4" t="s">
        <v>101</v>
      </c>
      <c r="H37" s="6" t="s">
        <v>20</v>
      </c>
      <c r="K37" s="67">
        <v>0</v>
      </c>
      <c r="L37" s="67">
        <v>0</v>
      </c>
      <c r="M37" s="67">
        <v>0</v>
      </c>
      <c r="N37" s="67">
        <v>0</v>
      </c>
      <c r="O37" s="67">
        <v>0</v>
      </c>
      <c r="P37" s="67">
        <v>0</v>
      </c>
      <c r="Q37" s="67">
        <v>0</v>
      </c>
      <c r="R37" s="67">
        <v>0</v>
      </c>
      <c r="S37" s="67">
        <v>0</v>
      </c>
      <c r="T37" s="67">
        <v>0</v>
      </c>
      <c r="U37" s="67">
        <v>0</v>
      </c>
      <c r="V37" s="67">
        <v>0</v>
      </c>
      <c r="W37" s="67">
        <v>0</v>
      </c>
      <c r="X37" s="67">
        <v>0</v>
      </c>
      <c r="Y37" s="67">
        <v>0</v>
      </c>
      <c r="Z37" s="67">
        <v>0</v>
      </c>
      <c r="AA37" s="67">
        <v>0</v>
      </c>
      <c r="AB37" s="67">
        <v>0</v>
      </c>
      <c r="AC37" s="67">
        <v>0</v>
      </c>
      <c r="AD37" s="67">
        <v>0</v>
      </c>
      <c r="AE37" s="67">
        <v>0</v>
      </c>
      <c r="AF37" s="67">
        <v>0</v>
      </c>
      <c r="AG37" s="67">
        <v>0</v>
      </c>
      <c r="AH37" s="67">
        <v>0</v>
      </c>
      <c r="AI37" s="67">
        <v>0</v>
      </c>
      <c r="AJ37" s="67">
        <v>0</v>
      </c>
      <c r="AK37" s="67">
        <v>0</v>
      </c>
      <c r="AL37" s="67">
        <v>0</v>
      </c>
      <c r="AM37" s="67">
        <v>0</v>
      </c>
      <c r="AN37" s="67">
        <v>0</v>
      </c>
      <c r="AO37" s="67">
        <v>0</v>
      </c>
      <c r="AP37" s="67">
        <v>0</v>
      </c>
      <c r="AQ37" s="67">
        <v>0</v>
      </c>
      <c r="AR37" s="67">
        <v>0</v>
      </c>
      <c r="AS37" s="67">
        <v>0</v>
      </c>
      <c r="AT37" s="67">
        <v>0</v>
      </c>
      <c r="AU37" s="67">
        <v>0</v>
      </c>
      <c r="AV37" s="67">
        <v>0</v>
      </c>
      <c r="AW37" s="67">
        <v>0</v>
      </c>
      <c r="AX37" s="67">
        <v>0</v>
      </c>
      <c r="AY37" s="67">
        <v>0</v>
      </c>
      <c r="AZ37" s="67">
        <v>0</v>
      </c>
      <c r="BA37" s="67">
        <v>0</v>
      </c>
      <c r="BB37" s="67">
        <v>0</v>
      </c>
      <c r="BC37" s="67">
        <v>0</v>
      </c>
      <c r="BD37" s="67">
        <v>0</v>
      </c>
      <c r="BE37" s="67"/>
      <c r="BF37" s="67"/>
      <c r="BG37" s="67"/>
      <c r="BH37" s="67"/>
      <c r="BI37" s="22"/>
      <c r="BJ37" s="22"/>
      <c r="BK37" s="22"/>
      <c r="BL37" s="22"/>
    </row>
    <row r="38" spans="1:64" outlineLevel="1">
      <c r="E38" s="20" t="s">
        <v>137</v>
      </c>
      <c r="F38" s="20"/>
      <c r="G38" s="4" t="s">
        <v>101</v>
      </c>
      <c r="H38" s="6" t="s">
        <v>20</v>
      </c>
      <c r="K38" s="67">
        <v>0</v>
      </c>
      <c r="L38" s="67">
        <v>0</v>
      </c>
      <c r="M38" s="67">
        <v>0</v>
      </c>
      <c r="N38" s="67">
        <v>0</v>
      </c>
      <c r="O38" s="67">
        <v>0</v>
      </c>
      <c r="P38" s="67">
        <v>0</v>
      </c>
      <c r="Q38" s="67">
        <v>0</v>
      </c>
      <c r="R38" s="67">
        <v>0</v>
      </c>
      <c r="S38" s="67">
        <v>0</v>
      </c>
      <c r="T38" s="67">
        <v>0</v>
      </c>
      <c r="U38" s="67">
        <v>0</v>
      </c>
      <c r="V38" s="67">
        <v>0</v>
      </c>
      <c r="W38" s="67">
        <v>0</v>
      </c>
      <c r="X38" s="67">
        <v>0</v>
      </c>
      <c r="Y38" s="67">
        <v>0</v>
      </c>
      <c r="Z38" s="67">
        <v>0</v>
      </c>
      <c r="AA38" s="67">
        <v>0</v>
      </c>
      <c r="AB38" s="67">
        <v>0</v>
      </c>
      <c r="AC38" s="67">
        <v>0</v>
      </c>
      <c r="AD38" s="67">
        <v>0</v>
      </c>
      <c r="AE38" s="67">
        <v>0</v>
      </c>
      <c r="AF38" s="67">
        <v>0</v>
      </c>
      <c r="AG38" s="67">
        <v>0</v>
      </c>
      <c r="AH38" s="67">
        <v>0</v>
      </c>
      <c r="AI38" s="67">
        <v>0</v>
      </c>
      <c r="AJ38" s="67">
        <v>0</v>
      </c>
      <c r="AK38" s="67">
        <v>0</v>
      </c>
      <c r="AL38" s="67">
        <v>0</v>
      </c>
      <c r="AM38" s="67">
        <v>0</v>
      </c>
      <c r="AN38" s="67">
        <v>0</v>
      </c>
      <c r="AO38" s="67">
        <v>0</v>
      </c>
      <c r="AP38" s="67">
        <v>0</v>
      </c>
      <c r="AQ38" s="67">
        <v>0</v>
      </c>
      <c r="AR38" s="67">
        <v>0</v>
      </c>
      <c r="AS38" s="67">
        <v>0</v>
      </c>
      <c r="AT38" s="67">
        <v>0</v>
      </c>
      <c r="AU38" s="67">
        <v>0</v>
      </c>
      <c r="AV38" s="67">
        <v>0</v>
      </c>
      <c r="AW38" s="67">
        <v>0</v>
      </c>
      <c r="AX38" s="67">
        <v>0</v>
      </c>
      <c r="AY38" s="67">
        <v>0</v>
      </c>
      <c r="AZ38" s="67">
        <v>0</v>
      </c>
      <c r="BA38" s="67">
        <v>0</v>
      </c>
      <c r="BB38" s="67">
        <v>0</v>
      </c>
      <c r="BC38" s="67">
        <v>0</v>
      </c>
      <c r="BD38" s="67">
        <v>0</v>
      </c>
      <c r="BE38" s="67"/>
      <c r="BF38" s="67"/>
      <c r="BG38" s="67"/>
      <c r="BH38" s="67"/>
      <c r="BI38" s="22"/>
      <c r="BJ38" s="22"/>
      <c r="BK38" s="22"/>
      <c r="BL38" s="22"/>
    </row>
    <row r="39" spans="1:64" outlineLevel="1">
      <c r="E39" s="20" t="s">
        <v>138</v>
      </c>
      <c r="F39" s="20"/>
      <c r="G39" s="4" t="s">
        <v>101</v>
      </c>
      <c r="H39" s="6" t="s">
        <v>20</v>
      </c>
      <c r="K39" s="67">
        <v>0</v>
      </c>
      <c r="L39" s="67">
        <v>0</v>
      </c>
      <c r="M39" s="67">
        <v>0</v>
      </c>
      <c r="N39" s="67">
        <v>0</v>
      </c>
      <c r="O39" s="67">
        <v>0</v>
      </c>
      <c r="P39" s="67">
        <v>0</v>
      </c>
      <c r="Q39" s="67">
        <v>0</v>
      </c>
      <c r="R39" s="67">
        <v>0</v>
      </c>
      <c r="S39" s="67">
        <v>0</v>
      </c>
      <c r="T39" s="67">
        <v>0</v>
      </c>
      <c r="U39" s="67">
        <v>0</v>
      </c>
      <c r="V39" s="67">
        <v>0</v>
      </c>
      <c r="W39" s="67">
        <v>0</v>
      </c>
      <c r="X39" s="67">
        <v>0</v>
      </c>
      <c r="Y39" s="67">
        <v>0</v>
      </c>
      <c r="Z39" s="67">
        <v>0</v>
      </c>
      <c r="AA39" s="67">
        <v>0</v>
      </c>
      <c r="AB39" s="67">
        <v>0</v>
      </c>
      <c r="AC39" s="67">
        <v>0</v>
      </c>
      <c r="AD39" s="67">
        <v>0</v>
      </c>
      <c r="AE39" s="67">
        <v>0</v>
      </c>
      <c r="AF39" s="67">
        <v>0</v>
      </c>
      <c r="AG39" s="67">
        <v>0</v>
      </c>
      <c r="AH39" s="67">
        <v>0</v>
      </c>
      <c r="AI39" s="67">
        <v>0</v>
      </c>
      <c r="AJ39" s="67">
        <v>0</v>
      </c>
      <c r="AK39" s="67">
        <v>0</v>
      </c>
      <c r="AL39" s="67">
        <v>0</v>
      </c>
      <c r="AM39" s="67">
        <v>0</v>
      </c>
      <c r="AN39" s="67">
        <v>0</v>
      </c>
      <c r="AO39" s="67">
        <v>0</v>
      </c>
      <c r="AP39" s="67">
        <v>0</v>
      </c>
      <c r="AQ39" s="67">
        <v>0</v>
      </c>
      <c r="AR39" s="67">
        <v>0</v>
      </c>
      <c r="AS39" s="67">
        <v>0</v>
      </c>
      <c r="AT39" s="67">
        <v>0</v>
      </c>
      <c r="AU39" s="67">
        <v>0</v>
      </c>
      <c r="AV39" s="67">
        <v>0</v>
      </c>
      <c r="AW39" s="67">
        <v>0</v>
      </c>
      <c r="AX39" s="67">
        <v>0</v>
      </c>
      <c r="AY39" s="67">
        <v>0</v>
      </c>
      <c r="AZ39" s="67">
        <v>0</v>
      </c>
      <c r="BA39" s="67">
        <v>0</v>
      </c>
      <c r="BB39" s="67">
        <v>0</v>
      </c>
      <c r="BC39" s="67">
        <v>0</v>
      </c>
      <c r="BD39" s="67">
        <v>0</v>
      </c>
      <c r="BE39" s="67"/>
      <c r="BF39" s="67"/>
      <c r="BG39" s="67"/>
      <c r="BH39" s="67"/>
      <c r="BI39" s="22"/>
      <c r="BJ39" s="22"/>
      <c r="BK39" s="22"/>
      <c r="BL39" s="22"/>
    </row>
    <row r="40" spans="1:64" outlineLevel="1">
      <c r="E40" s="20" t="s">
        <v>139</v>
      </c>
      <c r="F40" s="20"/>
      <c r="G40" s="4" t="s">
        <v>101</v>
      </c>
      <c r="H40" s="6" t="s">
        <v>20</v>
      </c>
      <c r="K40" s="67">
        <v>0</v>
      </c>
      <c r="L40" s="67">
        <v>0</v>
      </c>
      <c r="M40" s="67">
        <v>0</v>
      </c>
      <c r="N40" s="67">
        <v>0</v>
      </c>
      <c r="O40" s="67">
        <v>0</v>
      </c>
      <c r="P40" s="67">
        <v>0</v>
      </c>
      <c r="Q40" s="67">
        <v>0</v>
      </c>
      <c r="R40" s="67">
        <v>0</v>
      </c>
      <c r="S40" s="67">
        <v>0</v>
      </c>
      <c r="T40" s="67">
        <v>0</v>
      </c>
      <c r="U40" s="67">
        <v>0</v>
      </c>
      <c r="V40" s="67">
        <v>0</v>
      </c>
      <c r="W40" s="67">
        <v>0</v>
      </c>
      <c r="X40" s="67">
        <v>0</v>
      </c>
      <c r="Y40" s="67">
        <v>0</v>
      </c>
      <c r="Z40" s="67">
        <v>0</v>
      </c>
      <c r="AA40" s="67">
        <v>0</v>
      </c>
      <c r="AB40" s="67">
        <v>0</v>
      </c>
      <c r="AC40" s="67">
        <v>0</v>
      </c>
      <c r="AD40" s="67">
        <v>0</v>
      </c>
      <c r="AE40" s="67">
        <v>0</v>
      </c>
      <c r="AF40" s="67">
        <v>0</v>
      </c>
      <c r="AG40" s="67">
        <v>0</v>
      </c>
      <c r="AH40" s="67">
        <v>0</v>
      </c>
      <c r="AI40" s="67">
        <v>0</v>
      </c>
      <c r="AJ40" s="67">
        <v>0</v>
      </c>
      <c r="AK40" s="67">
        <v>0</v>
      </c>
      <c r="AL40" s="67">
        <v>0</v>
      </c>
      <c r="AM40" s="67">
        <v>0</v>
      </c>
      <c r="AN40" s="67">
        <v>0</v>
      </c>
      <c r="AO40" s="67">
        <v>0</v>
      </c>
      <c r="AP40" s="67">
        <v>0</v>
      </c>
      <c r="AQ40" s="67">
        <v>0</v>
      </c>
      <c r="AR40" s="67">
        <v>0</v>
      </c>
      <c r="AS40" s="67">
        <v>0</v>
      </c>
      <c r="AT40" s="67">
        <v>0</v>
      </c>
      <c r="AU40" s="67">
        <v>0</v>
      </c>
      <c r="AV40" s="67">
        <v>0</v>
      </c>
      <c r="AW40" s="67">
        <v>0</v>
      </c>
      <c r="AX40" s="67">
        <v>0</v>
      </c>
      <c r="AY40" s="67">
        <v>0</v>
      </c>
      <c r="AZ40" s="67">
        <v>0</v>
      </c>
      <c r="BA40" s="67">
        <v>0</v>
      </c>
      <c r="BB40" s="67">
        <v>0</v>
      </c>
      <c r="BC40" s="67">
        <v>0</v>
      </c>
      <c r="BD40" s="67">
        <v>0</v>
      </c>
      <c r="BE40" s="67"/>
      <c r="BF40" s="67"/>
      <c r="BG40" s="67"/>
      <c r="BH40" s="67"/>
      <c r="BI40" s="22"/>
      <c r="BJ40" s="22"/>
      <c r="BK40" s="22"/>
      <c r="BL40" s="22"/>
    </row>
    <row r="41" spans="1:64" outlineLevel="1">
      <c r="E41" s="20" t="s">
        <v>140</v>
      </c>
      <c r="F41" s="20"/>
      <c r="G41" s="4" t="s">
        <v>101</v>
      </c>
      <c r="H41" s="6" t="s">
        <v>20</v>
      </c>
      <c r="K41" s="67">
        <v>0</v>
      </c>
      <c r="L41" s="67">
        <v>0</v>
      </c>
      <c r="M41" s="67">
        <v>0</v>
      </c>
      <c r="N41" s="67">
        <v>0</v>
      </c>
      <c r="O41" s="67">
        <v>0</v>
      </c>
      <c r="P41" s="67">
        <v>0</v>
      </c>
      <c r="Q41" s="67">
        <v>0</v>
      </c>
      <c r="R41" s="67">
        <v>0</v>
      </c>
      <c r="S41" s="67">
        <v>0</v>
      </c>
      <c r="T41" s="67">
        <v>0</v>
      </c>
      <c r="U41" s="67">
        <v>0</v>
      </c>
      <c r="V41" s="67">
        <v>0</v>
      </c>
      <c r="W41" s="67">
        <v>0</v>
      </c>
      <c r="X41" s="67">
        <v>0</v>
      </c>
      <c r="Y41" s="67">
        <v>0</v>
      </c>
      <c r="Z41" s="67">
        <v>0</v>
      </c>
      <c r="AA41" s="67">
        <v>0</v>
      </c>
      <c r="AB41" s="67">
        <v>0</v>
      </c>
      <c r="AC41" s="67">
        <v>0</v>
      </c>
      <c r="AD41" s="67">
        <v>0</v>
      </c>
      <c r="AE41" s="67">
        <v>0</v>
      </c>
      <c r="AF41" s="67">
        <v>0</v>
      </c>
      <c r="AG41" s="67">
        <v>0</v>
      </c>
      <c r="AH41" s="67">
        <v>0</v>
      </c>
      <c r="AI41" s="67">
        <v>0</v>
      </c>
      <c r="AJ41" s="67">
        <v>0</v>
      </c>
      <c r="AK41" s="67">
        <v>0</v>
      </c>
      <c r="AL41" s="67">
        <v>0</v>
      </c>
      <c r="AM41" s="67">
        <v>0</v>
      </c>
      <c r="AN41" s="67">
        <v>0</v>
      </c>
      <c r="AO41" s="67">
        <v>0</v>
      </c>
      <c r="AP41" s="67">
        <v>0</v>
      </c>
      <c r="AQ41" s="67">
        <v>0</v>
      </c>
      <c r="AR41" s="67">
        <v>0</v>
      </c>
      <c r="AS41" s="67">
        <v>0</v>
      </c>
      <c r="AT41" s="67">
        <v>0</v>
      </c>
      <c r="AU41" s="67">
        <v>0</v>
      </c>
      <c r="AV41" s="67">
        <v>0</v>
      </c>
      <c r="AW41" s="67">
        <v>0</v>
      </c>
      <c r="AX41" s="67">
        <v>0</v>
      </c>
      <c r="AY41" s="67">
        <v>0</v>
      </c>
      <c r="AZ41" s="67">
        <v>0</v>
      </c>
      <c r="BA41" s="67">
        <v>0</v>
      </c>
      <c r="BB41" s="67">
        <v>0</v>
      </c>
      <c r="BC41" s="67">
        <v>0</v>
      </c>
      <c r="BD41" s="67">
        <v>0</v>
      </c>
      <c r="BE41" s="67"/>
      <c r="BF41" s="67"/>
      <c r="BG41" s="67"/>
      <c r="BH41" s="67"/>
      <c r="BI41" s="22"/>
      <c r="BJ41" s="22"/>
      <c r="BK41" s="22"/>
      <c r="BL41" s="22"/>
    </row>
    <row r="42" spans="1:64" outlineLevel="1">
      <c r="E42" s="20" t="s">
        <v>141</v>
      </c>
      <c r="F42" s="20"/>
      <c r="G42" s="4" t="s">
        <v>101</v>
      </c>
      <c r="H42" s="6" t="s">
        <v>20</v>
      </c>
      <c r="K42" s="67">
        <v>0</v>
      </c>
      <c r="L42" s="67">
        <v>0</v>
      </c>
      <c r="M42" s="67">
        <v>0</v>
      </c>
      <c r="N42" s="67">
        <v>0</v>
      </c>
      <c r="O42" s="67">
        <v>0</v>
      </c>
      <c r="P42" s="67">
        <v>0</v>
      </c>
      <c r="Q42" s="67">
        <v>0</v>
      </c>
      <c r="R42" s="67">
        <v>0</v>
      </c>
      <c r="S42" s="67">
        <v>0</v>
      </c>
      <c r="T42" s="67">
        <v>0</v>
      </c>
      <c r="U42" s="67">
        <v>0</v>
      </c>
      <c r="V42" s="67">
        <v>0</v>
      </c>
      <c r="W42" s="67">
        <v>0</v>
      </c>
      <c r="X42" s="67">
        <v>0</v>
      </c>
      <c r="Y42" s="67">
        <v>0</v>
      </c>
      <c r="Z42" s="67">
        <v>0</v>
      </c>
      <c r="AA42" s="67">
        <v>0</v>
      </c>
      <c r="AB42" s="67">
        <v>0</v>
      </c>
      <c r="AC42" s="67">
        <v>0</v>
      </c>
      <c r="AD42" s="67">
        <v>0</v>
      </c>
      <c r="AE42" s="67">
        <v>0</v>
      </c>
      <c r="AF42" s="67">
        <v>0</v>
      </c>
      <c r="AG42" s="67">
        <v>0</v>
      </c>
      <c r="AH42" s="67">
        <v>0</v>
      </c>
      <c r="AI42" s="67">
        <v>0</v>
      </c>
      <c r="AJ42" s="67">
        <v>0</v>
      </c>
      <c r="AK42" s="67">
        <v>0</v>
      </c>
      <c r="AL42" s="67">
        <v>0</v>
      </c>
      <c r="AM42" s="67">
        <v>0</v>
      </c>
      <c r="AN42" s="67">
        <v>0</v>
      </c>
      <c r="AO42" s="67">
        <v>0</v>
      </c>
      <c r="AP42" s="67">
        <v>0</v>
      </c>
      <c r="AQ42" s="67">
        <v>0</v>
      </c>
      <c r="AR42" s="67">
        <v>0</v>
      </c>
      <c r="AS42" s="67">
        <v>0</v>
      </c>
      <c r="AT42" s="67">
        <v>0</v>
      </c>
      <c r="AU42" s="67">
        <v>0</v>
      </c>
      <c r="AV42" s="67">
        <v>0</v>
      </c>
      <c r="AW42" s="67">
        <v>0</v>
      </c>
      <c r="AX42" s="67">
        <v>0</v>
      </c>
      <c r="AY42" s="67">
        <v>0</v>
      </c>
      <c r="AZ42" s="67">
        <v>0</v>
      </c>
      <c r="BA42" s="67">
        <v>0</v>
      </c>
      <c r="BB42" s="67">
        <v>0</v>
      </c>
      <c r="BC42" s="67">
        <v>0</v>
      </c>
      <c r="BD42" s="67">
        <v>0</v>
      </c>
      <c r="BE42" s="67"/>
      <c r="BF42" s="67"/>
      <c r="BG42" s="67"/>
      <c r="BH42" s="67"/>
      <c r="BI42" s="22"/>
      <c r="BJ42" s="22"/>
      <c r="BK42" s="22"/>
      <c r="BL42" s="22"/>
    </row>
    <row r="43" spans="1:64" outlineLevel="1">
      <c r="E43" s="20" t="s">
        <v>142</v>
      </c>
      <c r="F43" s="20"/>
      <c r="G43" s="4" t="s">
        <v>101</v>
      </c>
      <c r="H43" s="6" t="s">
        <v>20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7">
        <v>0</v>
      </c>
      <c r="AI43" s="67">
        <v>0</v>
      </c>
      <c r="AJ43" s="67">
        <v>0</v>
      </c>
      <c r="AK43" s="67">
        <v>0</v>
      </c>
      <c r="AL43" s="67">
        <v>0</v>
      </c>
      <c r="AM43" s="67">
        <v>0</v>
      </c>
      <c r="AN43" s="67">
        <v>0</v>
      </c>
      <c r="AO43" s="67">
        <v>0</v>
      </c>
      <c r="AP43" s="67">
        <v>0</v>
      </c>
      <c r="AQ43" s="67">
        <v>0</v>
      </c>
      <c r="AR43" s="67">
        <v>0</v>
      </c>
      <c r="AS43" s="67">
        <v>0</v>
      </c>
      <c r="AT43" s="67">
        <v>0</v>
      </c>
      <c r="AU43" s="67">
        <v>0</v>
      </c>
      <c r="AV43" s="67">
        <v>0</v>
      </c>
      <c r="AW43" s="67">
        <v>0</v>
      </c>
      <c r="AX43" s="67">
        <v>0</v>
      </c>
      <c r="AY43" s="67">
        <v>0</v>
      </c>
      <c r="AZ43" s="67">
        <v>0</v>
      </c>
      <c r="BA43" s="67">
        <v>0</v>
      </c>
      <c r="BB43" s="67">
        <v>0</v>
      </c>
      <c r="BC43" s="67">
        <v>0</v>
      </c>
      <c r="BD43" s="67">
        <v>0</v>
      </c>
      <c r="BE43" s="67"/>
      <c r="BF43" s="67"/>
      <c r="BG43" s="67"/>
      <c r="BH43" s="67"/>
      <c r="BI43" s="22"/>
      <c r="BJ43" s="22"/>
      <c r="BK43" s="22"/>
      <c r="BL43" s="22"/>
    </row>
    <row r="44" spans="1:64" outlineLevel="1">
      <c r="E44" s="20" t="s">
        <v>143</v>
      </c>
      <c r="F44" s="20"/>
      <c r="G44" s="4" t="s">
        <v>101</v>
      </c>
      <c r="H44" s="6" t="s">
        <v>20</v>
      </c>
      <c r="K44" s="67">
        <v>0</v>
      </c>
      <c r="L44" s="67">
        <v>0</v>
      </c>
      <c r="M44" s="67">
        <v>0</v>
      </c>
      <c r="N44" s="67">
        <v>0</v>
      </c>
      <c r="O44" s="67">
        <v>0</v>
      </c>
      <c r="P44" s="67">
        <v>0</v>
      </c>
      <c r="Q44" s="67">
        <v>0</v>
      </c>
      <c r="R44" s="67">
        <v>0</v>
      </c>
      <c r="S44" s="67">
        <v>0</v>
      </c>
      <c r="T44" s="67">
        <v>0</v>
      </c>
      <c r="U44" s="67">
        <v>0</v>
      </c>
      <c r="V44" s="67">
        <v>0</v>
      </c>
      <c r="W44" s="67">
        <v>0</v>
      </c>
      <c r="X44" s="67">
        <v>0</v>
      </c>
      <c r="Y44" s="67">
        <v>0</v>
      </c>
      <c r="Z44" s="67">
        <v>0</v>
      </c>
      <c r="AA44" s="67">
        <v>0</v>
      </c>
      <c r="AB44" s="67">
        <v>0</v>
      </c>
      <c r="AC44" s="67">
        <v>0</v>
      </c>
      <c r="AD44" s="67">
        <v>0</v>
      </c>
      <c r="AE44" s="67">
        <v>0</v>
      </c>
      <c r="AF44" s="67">
        <v>0</v>
      </c>
      <c r="AG44" s="67">
        <v>0</v>
      </c>
      <c r="AH44" s="67">
        <v>0</v>
      </c>
      <c r="AI44" s="67">
        <v>0</v>
      </c>
      <c r="AJ44" s="67">
        <v>0</v>
      </c>
      <c r="AK44" s="67">
        <v>0</v>
      </c>
      <c r="AL44" s="67">
        <v>0</v>
      </c>
      <c r="AM44" s="67">
        <v>0</v>
      </c>
      <c r="AN44" s="67">
        <v>0</v>
      </c>
      <c r="AO44" s="67">
        <v>0</v>
      </c>
      <c r="AP44" s="67">
        <v>0</v>
      </c>
      <c r="AQ44" s="67">
        <v>0</v>
      </c>
      <c r="AR44" s="67">
        <v>0</v>
      </c>
      <c r="AS44" s="67">
        <v>0</v>
      </c>
      <c r="AT44" s="67">
        <v>0</v>
      </c>
      <c r="AU44" s="67">
        <v>0</v>
      </c>
      <c r="AV44" s="67">
        <v>0</v>
      </c>
      <c r="AW44" s="67">
        <v>0</v>
      </c>
      <c r="AX44" s="67">
        <v>0</v>
      </c>
      <c r="AY44" s="67">
        <v>0</v>
      </c>
      <c r="AZ44" s="67">
        <v>0</v>
      </c>
      <c r="BA44" s="67">
        <v>0</v>
      </c>
      <c r="BB44" s="67">
        <v>0</v>
      </c>
      <c r="BC44" s="67">
        <v>0</v>
      </c>
      <c r="BD44" s="67">
        <v>0</v>
      </c>
      <c r="BE44" s="67"/>
      <c r="BF44" s="67"/>
      <c r="BG44" s="67"/>
      <c r="BH44" s="67"/>
      <c r="BI44" s="22"/>
      <c r="BJ44" s="22"/>
      <c r="BK44" s="22"/>
      <c r="BL44" s="22"/>
    </row>
    <row r="45" spans="1:64" outlineLevel="1">
      <c r="E45" s="20" t="s">
        <v>144</v>
      </c>
      <c r="F45" s="20"/>
      <c r="G45" s="4" t="s">
        <v>101</v>
      </c>
      <c r="H45" s="6" t="s">
        <v>20</v>
      </c>
      <c r="K45" s="67">
        <v>0</v>
      </c>
      <c r="L45" s="67">
        <v>0</v>
      </c>
      <c r="M45" s="67">
        <v>0</v>
      </c>
      <c r="N45" s="67">
        <v>0</v>
      </c>
      <c r="O45" s="67">
        <v>0</v>
      </c>
      <c r="P45" s="67">
        <v>0</v>
      </c>
      <c r="Q45" s="67">
        <v>0</v>
      </c>
      <c r="R45" s="67">
        <v>0</v>
      </c>
      <c r="S45" s="67">
        <v>0</v>
      </c>
      <c r="T45" s="67">
        <v>0</v>
      </c>
      <c r="U45" s="67">
        <v>0</v>
      </c>
      <c r="V45" s="67">
        <v>0</v>
      </c>
      <c r="W45" s="67">
        <v>0</v>
      </c>
      <c r="X45" s="67">
        <v>0</v>
      </c>
      <c r="Y45" s="67">
        <v>0</v>
      </c>
      <c r="Z45" s="67">
        <v>0</v>
      </c>
      <c r="AA45" s="67">
        <v>0</v>
      </c>
      <c r="AB45" s="67">
        <v>0</v>
      </c>
      <c r="AC45" s="67">
        <v>0</v>
      </c>
      <c r="AD45" s="67">
        <v>0</v>
      </c>
      <c r="AE45" s="67">
        <v>0</v>
      </c>
      <c r="AF45" s="67">
        <v>0</v>
      </c>
      <c r="AG45" s="67">
        <v>0</v>
      </c>
      <c r="AH45" s="67">
        <v>0</v>
      </c>
      <c r="AI45" s="67">
        <v>0</v>
      </c>
      <c r="AJ45" s="67">
        <v>0</v>
      </c>
      <c r="AK45" s="67">
        <v>0</v>
      </c>
      <c r="AL45" s="67">
        <v>0</v>
      </c>
      <c r="AM45" s="67">
        <v>0</v>
      </c>
      <c r="AN45" s="67">
        <v>0</v>
      </c>
      <c r="AO45" s="67">
        <v>0</v>
      </c>
      <c r="AP45" s="67">
        <v>0</v>
      </c>
      <c r="AQ45" s="67">
        <v>0</v>
      </c>
      <c r="AR45" s="67">
        <v>0</v>
      </c>
      <c r="AS45" s="67">
        <v>0</v>
      </c>
      <c r="AT45" s="67">
        <v>0</v>
      </c>
      <c r="AU45" s="67">
        <v>0</v>
      </c>
      <c r="AV45" s="67">
        <v>0</v>
      </c>
      <c r="AW45" s="67">
        <v>0</v>
      </c>
      <c r="AX45" s="67">
        <v>0</v>
      </c>
      <c r="AY45" s="67">
        <v>0</v>
      </c>
      <c r="AZ45" s="67">
        <v>0</v>
      </c>
      <c r="BA45" s="67">
        <v>0</v>
      </c>
      <c r="BB45" s="67">
        <v>0</v>
      </c>
      <c r="BC45" s="67">
        <v>0</v>
      </c>
      <c r="BD45" s="67">
        <v>0</v>
      </c>
      <c r="BE45" s="67"/>
      <c r="BF45" s="67"/>
      <c r="BG45" s="67"/>
      <c r="BH45" s="67"/>
      <c r="BI45" s="22"/>
      <c r="BJ45" s="22"/>
      <c r="BK45" s="22"/>
      <c r="BL45" s="22"/>
    </row>
    <row r="46" spans="1:64" outlineLevel="1">
      <c r="E46" s="20" t="s">
        <v>145</v>
      </c>
      <c r="F46" s="20"/>
      <c r="G46" s="4" t="s">
        <v>101</v>
      </c>
      <c r="H46" s="6" t="s">
        <v>20</v>
      </c>
      <c r="K46" s="67">
        <v>0</v>
      </c>
      <c r="L46" s="67">
        <v>0</v>
      </c>
      <c r="M46" s="67">
        <v>0</v>
      </c>
      <c r="N46" s="67">
        <v>0</v>
      </c>
      <c r="O46" s="67">
        <v>0</v>
      </c>
      <c r="P46" s="67">
        <v>0</v>
      </c>
      <c r="Q46" s="67">
        <v>0</v>
      </c>
      <c r="R46" s="67">
        <v>0</v>
      </c>
      <c r="S46" s="67">
        <v>0</v>
      </c>
      <c r="T46" s="67">
        <v>0</v>
      </c>
      <c r="U46" s="67">
        <v>0</v>
      </c>
      <c r="V46" s="67">
        <v>0</v>
      </c>
      <c r="W46" s="67">
        <v>0</v>
      </c>
      <c r="X46" s="67">
        <v>0</v>
      </c>
      <c r="Y46" s="67">
        <v>0</v>
      </c>
      <c r="Z46" s="67">
        <v>0</v>
      </c>
      <c r="AA46" s="67">
        <v>0</v>
      </c>
      <c r="AB46" s="67">
        <v>0</v>
      </c>
      <c r="AC46" s="67">
        <v>0</v>
      </c>
      <c r="AD46" s="67">
        <v>0</v>
      </c>
      <c r="AE46" s="67">
        <v>0</v>
      </c>
      <c r="AF46" s="67">
        <v>0</v>
      </c>
      <c r="AG46" s="67">
        <v>0</v>
      </c>
      <c r="AH46" s="67">
        <v>0</v>
      </c>
      <c r="AI46" s="67">
        <v>0</v>
      </c>
      <c r="AJ46" s="67">
        <v>0</v>
      </c>
      <c r="AK46" s="67">
        <v>0</v>
      </c>
      <c r="AL46" s="67">
        <v>0</v>
      </c>
      <c r="AM46" s="67">
        <v>0</v>
      </c>
      <c r="AN46" s="67">
        <v>0</v>
      </c>
      <c r="AO46" s="67">
        <v>0</v>
      </c>
      <c r="AP46" s="67">
        <v>0</v>
      </c>
      <c r="AQ46" s="67">
        <v>0</v>
      </c>
      <c r="AR46" s="67">
        <v>0</v>
      </c>
      <c r="AS46" s="67">
        <v>0</v>
      </c>
      <c r="AT46" s="67">
        <v>0</v>
      </c>
      <c r="AU46" s="67">
        <v>0</v>
      </c>
      <c r="AV46" s="67">
        <v>0</v>
      </c>
      <c r="AW46" s="67">
        <v>0</v>
      </c>
      <c r="AX46" s="67">
        <v>0</v>
      </c>
      <c r="AY46" s="67">
        <v>0</v>
      </c>
      <c r="AZ46" s="67">
        <v>0</v>
      </c>
      <c r="BA46" s="67">
        <v>0</v>
      </c>
      <c r="BB46" s="67">
        <v>0</v>
      </c>
      <c r="BC46" s="67">
        <v>0</v>
      </c>
      <c r="BD46" s="67">
        <v>0</v>
      </c>
      <c r="BE46" s="67"/>
      <c r="BF46" s="67"/>
      <c r="BG46" s="67"/>
      <c r="BH46" s="67"/>
      <c r="BI46" s="22"/>
      <c r="BJ46" s="22"/>
      <c r="BK46" s="22"/>
      <c r="BL46" s="22"/>
    </row>
    <row r="47" spans="1:64" outlineLevel="1">
      <c r="A47" s="307"/>
      <c r="E47" s="20" t="s">
        <v>146</v>
      </c>
      <c r="F47" s="20"/>
      <c r="G47" s="4" t="s">
        <v>101</v>
      </c>
      <c r="H47" s="6" t="s">
        <v>20</v>
      </c>
      <c r="K47" s="67">
        <v>0</v>
      </c>
      <c r="L47" s="67">
        <v>0</v>
      </c>
      <c r="M47" s="67">
        <v>0</v>
      </c>
      <c r="N47" s="67">
        <v>0</v>
      </c>
      <c r="O47" s="67">
        <v>0</v>
      </c>
      <c r="P47" s="67">
        <v>0</v>
      </c>
      <c r="Q47" s="67">
        <v>0</v>
      </c>
      <c r="R47" s="67">
        <v>0</v>
      </c>
      <c r="S47" s="67">
        <v>0</v>
      </c>
      <c r="T47" s="67">
        <v>0</v>
      </c>
      <c r="U47" s="67">
        <v>0</v>
      </c>
      <c r="V47" s="67">
        <v>0</v>
      </c>
      <c r="W47" s="67">
        <v>0</v>
      </c>
      <c r="X47" s="67">
        <v>0</v>
      </c>
      <c r="Y47" s="67">
        <v>0</v>
      </c>
      <c r="Z47" s="67">
        <v>0</v>
      </c>
      <c r="AA47" s="67">
        <v>0</v>
      </c>
      <c r="AB47" s="67">
        <v>0</v>
      </c>
      <c r="AC47" s="67">
        <v>0</v>
      </c>
      <c r="AD47" s="67">
        <v>0</v>
      </c>
      <c r="AE47" s="67">
        <v>0</v>
      </c>
      <c r="AF47" s="67">
        <v>0</v>
      </c>
      <c r="AG47" s="67">
        <v>0</v>
      </c>
      <c r="AH47" s="67">
        <v>0</v>
      </c>
      <c r="AI47" s="67">
        <v>0</v>
      </c>
      <c r="AJ47" s="67">
        <v>0</v>
      </c>
      <c r="AK47" s="67">
        <v>0</v>
      </c>
      <c r="AL47" s="67">
        <v>0</v>
      </c>
      <c r="AM47" s="67">
        <v>0</v>
      </c>
      <c r="AN47" s="67">
        <v>0</v>
      </c>
      <c r="AO47" s="67">
        <v>0</v>
      </c>
      <c r="AP47" s="67">
        <v>0</v>
      </c>
      <c r="AQ47" s="67">
        <v>0</v>
      </c>
      <c r="AR47" s="67">
        <v>0</v>
      </c>
      <c r="AS47" s="67">
        <v>0</v>
      </c>
      <c r="AT47" s="67">
        <v>0</v>
      </c>
      <c r="AU47" s="67">
        <v>0</v>
      </c>
      <c r="AV47" s="67">
        <v>0</v>
      </c>
      <c r="AW47" s="67">
        <v>0</v>
      </c>
      <c r="AX47" s="67">
        <v>0</v>
      </c>
      <c r="AY47" s="67">
        <v>0</v>
      </c>
      <c r="AZ47" s="67">
        <v>0</v>
      </c>
      <c r="BA47" s="67">
        <v>0</v>
      </c>
      <c r="BB47" s="67">
        <v>0</v>
      </c>
      <c r="BC47" s="67">
        <v>0</v>
      </c>
      <c r="BD47" s="67">
        <v>0</v>
      </c>
      <c r="BE47" s="67"/>
      <c r="BF47" s="67"/>
      <c r="BG47" s="67"/>
      <c r="BH47" s="67"/>
      <c r="BI47" s="22"/>
      <c r="BJ47" s="22"/>
      <c r="BK47" s="22"/>
      <c r="BL47" s="22"/>
    </row>
    <row r="48" spans="1:64" outlineLevel="1">
      <c r="E48" s="20"/>
      <c r="F48" s="20"/>
      <c r="K48" s="21"/>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row>
    <row r="49" spans="1:64" outlineLevel="1">
      <c r="C49" s="38">
        <f>MAX($B$4:C48)+0.1</f>
        <v>5.1999999999999993</v>
      </c>
      <c r="D49" s="37" t="s">
        <v>147</v>
      </c>
      <c r="E49" s="33"/>
      <c r="F49" s="33"/>
      <c r="G49" s="32"/>
      <c r="H49" s="34"/>
      <c r="I49" s="34"/>
      <c r="J49" s="34"/>
      <c r="K49" s="35"/>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22"/>
    </row>
    <row r="50" spans="1:64" outlineLevel="1">
      <c r="K50" s="71">
        <v>1</v>
      </c>
      <c r="L50" s="71">
        <f>K50+1</f>
        <v>2</v>
      </c>
      <c r="M50" s="71">
        <f t="shared" ref="M50:BD50" si="1">L50+1</f>
        <v>3</v>
      </c>
      <c r="N50" s="71">
        <f t="shared" si="1"/>
        <v>4</v>
      </c>
      <c r="O50" s="71">
        <f t="shared" si="1"/>
        <v>5</v>
      </c>
      <c r="P50" s="71">
        <f t="shared" si="1"/>
        <v>6</v>
      </c>
      <c r="Q50" s="71">
        <f t="shared" si="1"/>
        <v>7</v>
      </c>
      <c r="R50" s="71">
        <f t="shared" si="1"/>
        <v>8</v>
      </c>
      <c r="S50" s="71">
        <f t="shared" si="1"/>
        <v>9</v>
      </c>
      <c r="T50" s="71">
        <f t="shared" si="1"/>
        <v>10</v>
      </c>
      <c r="U50" s="71">
        <f t="shared" si="1"/>
        <v>11</v>
      </c>
      <c r="V50" s="71">
        <f t="shared" si="1"/>
        <v>12</v>
      </c>
      <c r="W50" s="71">
        <f t="shared" si="1"/>
        <v>13</v>
      </c>
      <c r="X50" s="71">
        <f t="shared" si="1"/>
        <v>14</v>
      </c>
      <c r="Y50" s="71">
        <f t="shared" si="1"/>
        <v>15</v>
      </c>
      <c r="Z50" s="71">
        <f t="shared" si="1"/>
        <v>16</v>
      </c>
      <c r="AA50" s="71">
        <f t="shared" si="1"/>
        <v>17</v>
      </c>
      <c r="AB50" s="71">
        <f t="shared" si="1"/>
        <v>18</v>
      </c>
      <c r="AC50" s="71">
        <f t="shared" si="1"/>
        <v>19</v>
      </c>
      <c r="AD50" s="71">
        <f t="shared" si="1"/>
        <v>20</v>
      </c>
      <c r="AE50" s="71">
        <f t="shared" si="1"/>
        <v>21</v>
      </c>
      <c r="AF50" s="71">
        <f t="shared" si="1"/>
        <v>22</v>
      </c>
      <c r="AG50" s="71">
        <f t="shared" si="1"/>
        <v>23</v>
      </c>
      <c r="AH50" s="71">
        <f t="shared" si="1"/>
        <v>24</v>
      </c>
      <c r="AI50" s="71">
        <f t="shared" si="1"/>
        <v>25</v>
      </c>
      <c r="AJ50" s="71">
        <f t="shared" si="1"/>
        <v>26</v>
      </c>
      <c r="AK50" s="71">
        <f t="shared" si="1"/>
        <v>27</v>
      </c>
      <c r="AL50" s="71">
        <f t="shared" si="1"/>
        <v>28</v>
      </c>
      <c r="AM50" s="71">
        <f t="shared" si="1"/>
        <v>29</v>
      </c>
      <c r="AN50" s="71">
        <f t="shared" si="1"/>
        <v>30</v>
      </c>
      <c r="AO50" s="71">
        <f t="shared" si="1"/>
        <v>31</v>
      </c>
      <c r="AP50" s="71">
        <f t="shared" si="1"/>
        <v>32</v>
      </c>
      <c r="AQ50" s="71">
        <f t="shared" si="1"/>
        <v>33</v>
      </c>
      <c r="AR50" s="71">
        <f t="shared" si="1"/>
        <v>34</v>
      </c>
      <c r="AS50" s="71">
        <f t="shared" si="1"/>
        <v>35</v>
      </c>
      <c r="AT50" s="71">
        <f t="shared" si="1"/>
        <v>36</v>
      </c>
      <c r="AU50" s="71">
        <f t="shared" si="1"/>
        <v>37</v>
      </c>
      <c r="AV50" s="71">
        <f t="shared" si="1"/>
        <v>38</v>
      </c>
      <c r="AW50" s="71">
        <f t="shared" si="1"/>
        <v>39</v>
      </c>
      <c r="AX50" s="71">
        <f t="shared" si="1"/>
        <v>40</v>
      </c>
      <c r="AY50" s="71">
        <f t="shared" si="1"/>
        <v>41</v>
      </c>
      <c r="AZ50" s="71">
        <f t="shared" si="1"/>
        <v>42</v>
      </c>
      <c r="BA50" s="71">
        <f t="shared" si="1"/>
        <v>43</v>
      </c>
      <c r="BB50" s="71">
        <f t="shared" si="1"/>
        <v>44</v>
      </c>
      <c r="BC50" s="71">
        <f t="shared" si="1"/>
        <v>45</v>
      </c>
      <c r="BD50" s="71">
        <f t="shared" si="1"/>
        <v>46</v>
      </c>
      <c r="BI50" s="22"/>
      <c r="BJ50" s="22"/>
      <c r="BK50" s="22"/>
      <c r="BL50" s="22"/>
    </row>
    <row r="51" spans="1:64" outlineLevel="1">
      <c r="E51" s="135" t="s">
        <v>136</v>
      </c>
      <c r="F51" s="20"/>
      <c r="G51" s="4" t="s">
        <v>101</v>
      </c>
      <c r="H51" s="6" t="s">
        <v>147</v>
      </c>
      <c r="K51" s="67">
        <v>0</v>
      </c>
      <c r="L51" s="67">
        <v>0</v>
      </c>
      <c r="M51" s="67">
        <v>0</v>
      </c>
      <c r="N51" s="67">
        <v>0</v>
      </c>
      <c r="O51" s="67">
        <v>0</v>
      </c>
      <c r="P51" s="67">
        <v>0</v>
      </c>
      <c r="Q51" s="67">
        <v>0</v>
      </c>
      <c r="R51" s="67">
        <v>0</v>
      </c>
      <c r="S51" s="67">
        <v>0</v>
      </c>
      <c r="T51" s="67">
        <v>0</v>
      </c>
      <c r="U51" s="67">
        <v>0</v>
      </c>
      <c r="V51" s="67">
        <v>0</v>
      </c>
      <c r="W51" s="67">
        <v>0</v>
      </c>
      <c r="X51" s="67">
        <v>0</v>
      </c>
      <c r="Y51" s="67">
        <v>0</v>
      </c>
      <c r="Z51" s="67">
        <v>0</v>
      </c>
      <c r="AA51" s="67">
        <v>0</v>
      </c>
      <c r="AB51" s="67">
        <v>0</v>
      </c>
      <c r="AC51" s="67">
        <v>0</v>
      </c>
      <c r="AD51" s="67">
        <v>0</v>
      </c>
      <c r="AE51" s="67">
        <v>0</v>
      </c>
      <c r="AF51" s="67">
        <v>0</v>
      </c>
      <c r="AG51" s="67">
        <v>0</v>
      </c>
      <c r="AH51" s="67">
        <v>0</v>
      </c>
      <c r="AI51" s="67">
        <v>0</v>
      </c>
      <c r="AJ51" s="67">
        <v>0</v>
      </c>
      <c r="AK51" s="67">
        <v>0</v>
      </c>
      <c r="AL51" s="67">
        <v>0</v>
      </c>
      <c r="AM51" s="67">
        <v>0</v>
      </c>
      <c r="AN51" s="67">
        <v>0</v>
      </c>
      <c r="AO51" s="67">
        <v>0</v>
      </c>
      <c r="AP51" s="67">
        <v>0</v>
      </c>
      <c r="AQ51" s="67">
        <v>0</v>
      </c>
      <c r="AR51" s="67">
        <v>0</v>
      </c>
      <c r="AS51" s="67">
        <v>0</v>
      </c>
      <c r="AT51" s="67">
        <v>0</v>
      </c>
      <c r="AU51" s="67">
        <v>0</v>
      </c>
      <c r="AV51" s="67">
        <v>0</v>
      </c>
      <c r="AW51" s="67">
        <v>0</v>
      </c>
      <c r="AX51" s="67">
        <v>0</v>
      </c>
      <c r="AY51" s="67">
        <v>0</v>
      </c>
      <c r="AZ51" s="67">
        <v>0</v>
      </c>
      <c r="BA51" s="67">
        <v>0</v>
      </c>
      <c r="BB51" s="67">
        <v>0</v>
      </c>
      <c r="BC51" s="67">
        <v>0</v>
      </c>
      <c r="BD51" s="67">
        <v>0</v>
      </c>
      <c r="BE51" s="67"/>
      <c r="BF51" s="67"/>
      <c r="BG51" s="67"/>
      <c r="BH51" s="67"/>
      <c r="BI51" s="22"/>
      <c r="BJ51" s="22"/>
      <c r="BK51" s="22"/>
      <c r="BL51" s="22"/>
    </row>
    <row r="52" spans="1:64" outlineLevel="1">
      <c r="E52" s="135" t="s">
        <v>137</v>
      </c>
      <c r="F52" s="20"/>
      <c r="G52" s="4" t="s">
        <v>101</v>
      </c>
      <c r="H52" s="6" t="s">
        <v>147</v>
      </c>
      <c r="K52" s="67">
        <v>0</v>
      </c>
      <c r="L52" s="67">
        <v>0</v>
      </c>
      <c r="M52" s="67">
        <v>0</v>
      </c>
      <c r="N52" s="67">
        <v>0</v>
      </c>
      <c r="O52" s="67">
        <v>0</v>
      </c>
      <c r="P52" s="67">
        <v>0</v>
      </c>
      <c r="Q52" s="67">
        <v>0</v>
      </c>
      <c r="R52" s="67">
        <v>0</v>
      </c>
      <c r="S52" s="67">
        <v>0</v>
      </c>
      <c r="T52" s="67">
        <v>0</v>
      </c>
      <c r="U52" s="67">
        <v>0</v>
      </c>
      <c r="V52" s="67">
        <v>0</v>
      </c>
      <c r="W52" s="67">
        <v>0</v>
      </c>
      <c r="X52" s="67">
        <v>0</v>
      </c>
      <c r="Y52" s="67">
        <v>0</v>
      </c>
      <c r="Z52" s="67">
        <v>0</v>
      </c>
      <c r="AA52" s="67">
        <v>0</v>
      </c>
      <c r="AB52" s="67">
        <v>0</v>
      </c>
      <c r="AC52" s="67">
        <v>0</v>
      </c>
      <c r="AD52" s="67">
        <v>0</v>
      </c>
      <c r="AE52" s="67">
        <v>0</v>
      </c>
      <c r="AF52" s="67">
        <v>0</v>
      </c>
      <c r="AG52" s="67">
        <v>0</v>
      </c>
      <c r="AH52" s="67">
        <v>0</v>
      </c>
      <c r="AI52" s="67">
        <v>0</v>
      </c>
      <c r="AJ52" s="67">
        <v>0</v>
      </c>
      <c r="AK52" s="67">
        <v>0</v>
      </c>
      <c r="AL52" s="67">
        <v>0</v>
      </c>
      <c r="AM52" s="67">
        <v>0</v>
      </c>
      <c r="AN52" s="67">
        <v>0</v>
      </c>
      <c r="AO52" s="67">
        <v>0</v>
      </c>
      <c r="AP52" s="67">
        <v>0</v>
      </c>
      <c r="AQ52" s="67">
        <v>0</v>
      </c>
      <c r="AR52" s="67">
        <v>0</v>
      </c>
      <c r="AS52" s="67">
        <v>0</v>
      </c>
      <c r="AT52" s="67">
        <v>0</v>
      </c>
      <c r="AU52" s="67">
        <v>0</v>
      </c>
      <c r="AV52" s="67">
        <v>0</v>
      </c>
      <c r="AW52" s="67">
        <v>0</v>
      </c>
      <c r="AX52" s="67">
        <v>0</v>
      </c>
      <c r="AY52" s="67">
        <v>0</v>
      </c>
      <c r="AZ52" s="67">
        <v>0</v>
      </c>
      <c r="BA52" s="67">
        <v>0</v>
      </c>
      <c r="BB52" s="67">
        <v>0</v>
      </c>
      <c r="BC52" s="67">
        <v>0</v>
      </c>
      <c r="BD52" s="67">
        <v>0</v>
      </c>
      <c r="BE52" s="67"/>
      <c r="BF52" s="67"/>
      <c r="BG52" s="67"/>
      <c r="BH52" s="67"/>
      <c r="BI52" s="22"/>
      <c r="BJ52" s="22"/>
      <c r="BK52" s="22"/>
      <c r="BL52" s="22"/>
    </row>
    <row r="53" spans="1:64" outlineLevel="1">
      <c r="E53" s="135" t="s">
        <v>138</v>
      </c>
      <c r="F53" s="20"/>
      <c r="G53" s="4" t="s">
        <v>101</v>
      </c>
      <c r="H53" s="6" t="s">
        <v>147</v>
      </c>
      <c r="K53" s="67">
        <v>0</v>
      </c>
      <c r="L53" s="67">
        <v>0</v>
      </c>
      <c r="M53" s="67">
        <v>0</v>
      </c>
      <c r="N53" s="67">
        <v>0</v>
      </c>
      <c r="O53" s="67">
        <v>0</v>
      </c>
      <c r="P53" s="67">
        <v>0</v>
      </c>
      <c r="Q53" s="67">
        <v>0</v>
      </c>
      <c r="R53" s="67">
        <v>0</v>
      </c>
      <c r="S53" s="67">
        <v>0</v>
      </c>
      <c r="T53" s="67">
        <v>0</v>
      </c>
      <c r="U53" s="67">
        <v>0</v>
      </c>
      <c r="V53" s="67">
        <v>0</v>
      </c>
      <c r="W53" s="67">
        <v>0</v>
      </c>
      <c r="X53" s="67">
        <v>0</v>
      </c>
      <c r="Y53" s="67">
        <v>0</v>
      </c>
      <c r="Z53" s="67">
        <v>0</v>
      </c>
      <c r="AA53" s="67">
        <v>0</v>
      </c>
      <c r="AB53" s="67">
        <v>0</v>
      </c>
      <c r="AC53" s="67">
        <v>0</v>
      </c>
      <c r="AD53" s="67">
        <v>0</v>
      </c>
      <c r="AE53" s="67">
        <v>0</v>
      </c>
      <c r="AF53" s="67">
        <v>0</v>
      </c>
      <c r="AG53" s="67">
        <v>0</v>
      </c>
      <c r="AH53" s="67">
        <v>0</v>
      </c>
      <c r="AI53" s="67">
        <v>0</v>
      </c>
      <c r="AJ53" s="67">
        <v>0</v>
      </c>
      <c r="AK53" s="67">
        <v>0</v>
      </c>
      <c r="AL53" s="67">
        <v>0</v>
      </c>
      <c r="AM53" s="67">
        <v>0</v>
      </c>
      <c r="AN53" s="67">
        <v>0</v>
      </c>
      <c r="AO53" s="67">
        <v>0</v>
      </c>
      <c r="AP53" s="67">
        <v>0</v>
      </c>
      <c r="AQ53" s="67">
        <v>0</v>
      </c>
      <c r="AR53" s="67">
        <v>0</v>
      </c>
      <c r="AS53" s="67">
        <v>0</v>
      </c>
      <c r="AT53" s="67">
        <v>0</v>
      </c>
      <c r="AU53" s="67">
        <v>0</v>
      </c>
      <c r="AV53" s="67">
        <v>0</v>
      </c>
      <c r="AW53" s="67">
        <v>0</v>
      </c>
      <c r="AX53" s="67">
        <v>0</v>
      </c>
      <c r="AY53" s="67">
        <v>0</v>
      </c>
      <c r="AZ53" s="67">
        <v>0</v>
      </c>
      <c r="BA53" s="67">
        <v>0</v>
      </c>
      <c r="BB53" s="67">
        <v>0</v>
      </c>
      <c r="BC53" s="67">
        <v>0</v>
      </c>
      <c r="BD53" s="67">
        <v>0</v>
      </c>
      <c r="BE53" s="67"/>
      <c r="BF53" s="67"/>
      <c r="BG53" s="67"/>
      <c r="BH53" s="67"/>
      <c r="BI53" s="22"/>
      <c r="BJ53" s="22"/>
      <c r="BK53" s="22"/>
      <c r="BL53" s="22"/>
    </row>
    <row r="54" spans="1:64" outlineLevel="1">
      <c r="E54" s="20" t="s">
        <v>139</v>
      </c>
      <c r="F54" s="20"/>
      <c r="G54" s="4" t="s">
        <v>101</v>
      </c>
      <c r="H54" s="6" t="s">
        <v>147</v>
      </c>
      <c r="K54" s="67">
        <v>0</v>
      </c>
      <c r="L54" s="67">
        <v>0</v>
      </c>
      <c r="M54" s="67">
        <v>0</v>
      </c>
      <c r="N54" s="67">
        <v>0</v>
      </c>
      <c r="O54" s="67">
        <v>0</v>
      </c>
      <c r="P54" s="67">
        <v>0</v>
      </c>
      <c r="Q54" s="67">
        <v>0</v>
      </c>
      <c r="R54" s="67">
        <v>0</v>
      </c>
      <c r="S54" s="67">
        <v>0</v>
      </c>
      <c r="T54" s="67">
        <v>0</v>
      </c>
      <c r="U54" s="67">
        <v>0</v>
      </c>
      <c r="V54" s="67">
        <v>0</v>
      </c>
      <c r="W54" s="67">
        <v>0</v>
      </c>
      <c r="X54" s="67">
        <v>0</v>
      </c>
      <c r="Y54" s="67">
        <v>0</v>
      </c>
      <c r="Z54" s="67">
        <v>0</v>
      </c>
      <c r="AA54" s="67">
        <v>0</v>
      </c>
      <c r="AB54" s="67">
        <v>0</v>
      </c>
      <c r="AC54" s="67">
        <v>0</v>
      </c>
      <c r="AD54" s="67">
        <v>0</v>
      </c>
      <c r="AE54" s="67">
        <v>0</v>
      </c>
      <c r="AF54" s="67">
        <v>0</v>
      </c>
      <c r="AG54" s="67">
        <v>0</v>
      </c>
      <c r="AH54" s="67">
        <v>0</v>
      </c>
      <c r="AI54" s="67">
        <v>0</v>
      </c>
      <c r="AJ54" s="67">
        <v>0</v>
      </c>
      <c r="AK54" s="67">
        <v>0</v>
      </c>
      <c r="AL54" s="67">
        <v>0</v>
      </c>
      <c r="AM54" s="67">
        <v>0</v>
      </c>
      <c r="AN54" s="67">
        <v>0</v>
      </c>
      <c r="AO54" s="67">
        <v>0</v>
      </c>
      <c r="AP54" s="67">
        <v>0</v>
      </c>
      <c r="AQ54" s="67">
        <v>0</v>
      </c>
      <c r="AR54" s="67">
        <v>0</v>
      </c>
      <c r="AS54" s="67">
        <v>0</v>
      </c>
      <c r="AT54" s="67">
        <v>0</v>
      </c>
      <c r="AU54" s="67">
        <v>0</v>
      </c>
      <c r="AV54" s="67">
        <v>0</v>
      </c>
      <c r="AW54" s="67">
        <v>0</v>
      </c>
      <c r="AX54" s="67">
        <v>0</v>
      </c>
      <c r="AY54" s="67">
        <v>0</v>
      </c>
      <c r="AZ54" s="67">
        <v>0</v>
      </c>
      <c r="BA54" s="67">
        <v>0</v>
      </c>
      <c r="BB54" s="67">
        <v>0</v>
      </c>
      <c r="BC54" s="67">
        <v>0</v>
      </c>
      <c r="BD54" s="67">
        <v>0</v>
      </c>
      <c r="BE54" s="67"/>
      <c r="BF54" s="67"/>
      <c r="BG54" s="67"/>
      <c r="BH54" s="67"/>
      <c r="BI54" s="22"/>
      <c r="BJ54" s="22"/>
      <c r="BK54" s="22"/>
      <c r="BL54" s="22"/>
    </row>
    <row r="55" spans="1:64" outlineLevel="1">
      <c r="E55" s="135" t="s">
        <v>140</v>
      </c>
      <c r="F55" s="20"/>
      <c r="G55" s="4" t="s">
        <v>101</v>
      </c>
      <c r="H55" s="6" t="s">
        <v>147</v>
      </c>
      <c r="K55" s="67">
        <v>0</v>
      </c>
      <c r="L55" s="67">
        <v>0</v>
      </c>
      <c r="M55" s="67">
        <v>0</v>
      </c>
      <c r="N55" s="67">
        <v>0</v>
      </c>
      <c r="O55" s="67">
        <v>0</v>
      </c>
      <c r="P55" s="67">
        <v>0</v>
      </c>
      <c r="Q55" s="67">
        <v>0</v>
      </c>
      <c r="R55" s="67">
        <v>0</v>
      </c>
      <c r="S55" s="67">
        <v>0</v>
      </c>
      <c r="T55" s="67">
        <v>0</v>
      </c>
      <c r="U55" s="67">
        <v>0</v>
      </c>
      <c r="V55" s="67">
        <v>0</v>
      </c>
      <c r="W55" s="67">
        <v>0</v>
      </c>
      <c r="X55" s="67">
        <v>0</v>
      </c>
      <c r="Y55" s="67">
        <v>0</v>
      </c>
      <c r="Z55" s="67">
        <v>0</v>
      </c>
      <c r="AA55" s="67">
        <v>0</v>
      </c>
      <c r="AB55" s="67">
        <v>0</v>
      </c>
      <c r="AC55" s="67">
        <v>0</v>
      </c>
      <c r="AD55" s="67">
        <v>0</v>
      </c>
      <c r="AE55" s="67">
        <v>0</v>
      </c>
      <c r="AF55" s="67">
        <v>0</v>
      </c>
      <c r="AG55" s="67">
        <v>0</v>
      </c>
      <c r="AH55" s="67">
        <v>0</v>
      </c>
      <c r="AI55" s="67">
        <v>0</v>
      </c>
      <c r="AJ55" s="67">
        <v>0</v>
      </c>
      <c r="AK55" s="67">
        <v>0</v>
      </c>
      <c r="AL55" s="67">
        <v>0</v>
      </c>
      <c r="AM55" s="67">
        <v>0</v>
      </c>
      <c r="AN55" s="67">
        <v>0</v>
      </c>
      <c r="AO55" s="67">
        <v>0</v>
      </c>
      <c r="AP55" s="67">
        <v>0</v>
      </c>
      <c r="AQ55" s="67">
        <v>0</v>
      </c>
      <c r="AR55" s="67">
        <v>0</v>
      </c>
      <c r="AS55" s="67">
        <v>0</v>
      </c>
      <c r="AT55" s="67">
        <v>0</v>
      </c>
      <c r="AU55" s="67">
        <v>0</v>
      </c>
      <c r="AV55" s="67">
        <v>0</v>
      </c>
      <c r="AW55" s="67">
        <v>0</v>
      </c>
      <c r="AX55" s="67">
        <v>0</v>
      </c>
      <c r="AY55" s="67">
        <v>0</v>
      </c>
      <c r="AZ55" s="67">
        <v>0</v>
      </c>
      <c r="BA55" s="67">
        <v>0</v>
      </c>
      <c r="BB55" s="67">
        <v>0</v>
      </c>
      <c r="BC55" s="67">
        <v>0</v>
      </c>
      <c r="BD55" s="67">
        <v>0</v>
      </c>
      <c r="BE55" s="67"/>
      <c r="BF55" s="67"/>
      <c r="BG55" s="67"/>
      <c r="BH55" s="67"/>
      <c r="BI55" s="22"/>
      <c r="BJ55" s="22"/>
      <c r="BK55" s="22"/>
      <c r="BL55" s="22"/>
    </row>
    <row r="56" spans="1:64" outlineLevel="1">
      <c r="E56" s="20" t="s">
        <v>141</v>
      </c>
      <c r="F56" s="20"/>
      <c r="G56" s="4" t="s">
        <v>101</v>
      </c>
      <c r="H56" s="6" t="s">
        <v>147</v>
      </c>
      <c r="K56" s="67">
        <v>0</v>
      </c>
      <c r="L56" s="67">
        <v>0</v>
      </c>
      <c r="M56" s="67">
        <v>0</v>
      </c>
      <c r="N56" s="67">
        <v>0</v>
      </c>
      <c r="O56" s="67">
        <v>0</v>
      </c>
      <c r="P56" s="67">
        <v>0</v>
      </c>
      <c r="Q56" s="67">
        <v>0</v>
      </c>
      <c r="R56" s="67">
        <v>0</v>
      </c>
      <c r="S56" s="67">
        <v>0</v>
      </c>
      <c r="T56" s="67">
        <v>0</v>
      </c>
      <c r="U56" s="67">
        <v>0</v>
      </c>
      <c r="V56" s="67">
        <v>0</v>
      </c>
      <c r="W56" s="67">
        <v>0</v>
      </c>
      <c r="X56" s="67">
        <v>0</v>
      </c>
      <c r="Y56" s="67">
        <v>0</v>
      </c>
      <c r="Z56" s="67">
        <v>0</v>
      </c>
      <c r="AA56" s="67">
        <v>0</v>
      </c>
      <c r="AB56" s="67">
        <v>0</v>
      </c>
      <c r="AC56" s="67">
        <v>0</v>
      </c>
      <c r="AD56" s="67">
        <v>0</v>
      </c>
      <c r="AE56" s="67">
        <v>0</v>
      </c>
      <c r="AF56" s="67">
        <v>0</v>
      </c>
      <c r="AG56" s="67">
        <v>0</v>
      </c>
      <c r="AH56" s="67">
        <v>0</v>
      </c>
      <c r="AI56" s="67">
        <v>0</v>
      </c>
      <c r="AJ56" s="67">
        <v>0</v>
      </c>
      <c r="AK56" s="67">
        <v>0</v>
      </c>
      <c r="AL56" s="67">
        <v>0</v>
      </c>
      <c r="AM56" s="67">
        <v>0</v>
      </c>
      <c r="AN56" s="67">
        <v>0</v>
      </c>
      <c r="AO56" s="67">
        <v>0</v>
      </c>
      <c r="AP56" s="67">
        <v>0</v>
      </c>
      <c r="AQ56" s="67">
        <v>0</v>
      </c>
      <c r="AR56" s="67">
        <v>0</v>
      </c>
      <c r="AS56" s="67">
        <v>0</v>
      </c>
      <c r="AT56" s="67">
        <v>0</v>
      </c>
      <c r="AU56" s="67">
        <v>0</v>
      </c>
      <c r="AV56" s="67">
        <v>0</v>
      </c>
      <c r="AW56" s="67">
        <v>0</v>
      </c>
      <c r="AX56" s="67">
        <v>0</v>
      </c>
      <c r="AY56" s="67">
        <v>0</v>
      </c>
      <c r="AZ56" s="67">
        <v>0</v>
      </c>
      <c r="BA56" s="67">
        <v>0</v>
      </c>
      <c r="BB56" s="67">
        <v>0</v>
      </c>
      <c r="BC56" s="67">
        <v>0</v>
      </c>
      <c r="BD56" s="67">
        <v>0</v>
      </c>
      <c r="BE56" s="67"/>
      <c r="BF56" s="67"/>
      <c r="BG56" s="67"/>
      <c r="BH56" s="67"/>
      <c r="BI56" s="22"/>
      <c r="BJ56" s="22"/>
      <c r="BK56" s="22"/>
      <c r="BL56" s="22"/>
    </row>
    <row r="57" spans="1:64" outlineLevel="1">
      <c r="E57" s="20" t="s">
        <v>142</v>
      </c>
      <c r="F57" s="20"/>
      <c r="G57" s="4" t="s">
        <v>101</v>
      </c>
      <c r="H57" s="6" t="s">
        <v>147</v>
      </c>
      <c r="K57" s="67">
        <v>0</v>
      </c>
      <c r="L57" s="67">
        <v>0</v>
      </c>
      <c r="M57" s="67">
        <v>0</v>
      </c>
      <c r="N57" s="67">
        <v>0</v>
      </c>
      <c r="O57" s="67">
        <v>0</v>
      </c>
      <c r="P57" s="67">
        <v>0</v>
      </c>
      <c r="Q57" s="67">
        <v>0</v>
      </c>
      <c r="R57" s="67">
        <v>0</v>
      </c>
      <c r="S57" s="67">
        <v>0</v>
      </c>
      <c r="T57" s="67">
        <v>0</v>
      </c>
      <c r="U57" s="67">
        <v>0</v>
      </c>
      <c r="V57" s="67">
        <v>0</v>
      </c>
      <c r="W57" s="67">
        <v>0</v>
      </c>
      <c r="X57" s="67">
        <v>0</v>
      </c>
      <c r="Y57" s="67">
        <v>0</v>
      </c>
      <c r="Z57" s="67">
        <v>0</v>
      </c>
      <c r="AA57" s="67">
        <v>0</v>
      </c>
      <c r="AB57" s="67">
        <v>0</v>
      </c>
      <c r="AC57" s="67">
        <v>0</v>
      </c>
      <c r="AD57" s="67">
        <v>0</v>
      </c>
      <c r="AE57" s="67">
        <v>0</v>
      </c>
      <c r="AF57" s="67">
        <v>0</v>
      </c>
      <c r="AG57" s="67">
        <v>0</v>
      </c>
      <c r="AH57" s="67">
        <v>0</v>
      </c>
      <c r="AI57" s="67">
        <v>0</v>
      </c>
      <c r="AJ57" s="67">
        <v>0</v>
      </c>
      <c r="AK57" s="67">
        <v>0</v>
      </c>
      <c r="AL57" s="67">
        <v>0</v>
      </c>
      <c r="AM57" s="67">
        <v>0</v>
      </c>
      <c r="AN57" s="67">
        <v>0</v>
      </c>
      <c r="AO57" s="67">
        <v>0</v>
      </c>
      <c r="AP57" s="67">
        <v>0</v>
      </c>
      <c r="AQ57" s="67">
        <v>0</v>
      </c>
      <c r="AR57" s="67">
        <v>0</v>
      </c>
      <c r="AS57" s="67">
        <v>0</v>
      </c>
      <c r="AT57" s="67">
        <v>0</v>
      </c>
      <c r="AU57" s="67">
        <v>0</v>
      </c>
      <c r="AV57" s="67">
        <v>0</v>
      </c>
      <c r="AW57" s="67">
        <v>0</v>
      </c>
      <c r="AX57" s="67">
        <v>0</v>
      </c>
      <c r="AY57" s="67">
        <v>0</v>
      </c>
      <c r="AZ57" s="67">
        <v>0</v>
      </c>
      <c r="BA57" s="67">
        <v>0</v>
      </c>
      <c r="BB57" s="67">
        <v>0</v>
      </c>
      <c r="BC57" s="67">
        <v>0</v>
      </c>
      <c r="BD57" s="67">
        <v>0</v>
      </c>
      <c r="BE57" s="67"/>
      <c r="BF57" s="67"/>
      <c r="BG57" s="67"/>
      <c r="BH57" s="67"/>
      <c r="BI57" s="22"/>
      <c r="BJ57" s="22"/>
      <c r="BK57" s="22"/>
      <c r="BL57" s="22"/>
    </row>
    <row r="58" spans="1:64" outlineLevel="1">
      <c r="E58" s="20" t="s">
        <v>143</v>
      </c>
      <c r="F58" s="20"/>
      <c r="G58" s="4" t="s">
        <v>101</v>
      </c>
      <c r="H58" s="6" t="s">
        <v>147</v>
      </c>
      <c r="K58" s="67">
        <v>0</v>
      </c>
      <c r="L58" s="67">
        <v>0</v>
      </c>
      <c r="M58" s="67">
        <v>0</v>
      </c>
      <c r="N58" s="67">
        <v>0</v>
      </c>
      <c r="O58" s="67">
        <v>0</v>
      </c>
      <c r="P58" s="67">
        <v>0</v>
      </c>
      <c r="Q58" s="67">
        <v>0</v>
      </c>
      <c r="R58" s="67">
        <v>0</v>
      </c>
      <c r="S58" s="67">
        <v>0</v>
      </c>
      <c r="T58" s="67">
        <v>0</v>
      </c>
      <c r="U58" s="67">
        <v>0</v>
      </c>
      <c r="V58" s="67">
        <v>0</v>
      </c>
      <c r="W58" s="67">
        <v>0</v>
      </c>
      <c r="X58" s="67">
        <v>0</v>
      </c>
      <c r="Y58" s="67">
        <v>0</v>
      </c>
      <c r="Z58" s="67">
        <v>0</v>
      </c>
      <c r="AA58" s="67">
        <v>0</v>
      </c>
      <c r="AB58" s="67">
        <v>0</v>
      </c>
      <c r="AC58" s="67">
        <v>0</v>
      </c>
      <c r="AD58" s="67">
        <v>0</v>
      </c>
      <c r="AE58" s="67">
        <v>0</v>
      </c>
      <c r="AF58" s="67">
        <v>0</v>
      </c>
      <c r="AG58" s="67">
        <v>0</v>
      </c>
      <c r="AH58" s="67">
        <v>0</v>
      </c>
      <c r="AI58" s="67">
        <v>0</v>
      </c>
      <c r="AJ58" s="67">
        <v>0</v>
      </c>
      <c r="AK58" s="67">
        <v>0</v>
      </c>
      <c r="AL58" s="67">
        <v>0</v>
      </c>
      <c r="AM58" s="67">
        <v>0</v>
      </c>
      <c r="AN58" s="67">
        <v>0</v>
      </c>
      <c r="AO58" s="67">
        <v>0</v>
      </c>
      <c r="AP58" s="67">
        <v>0</v>
      </c>
      <c r="AQ58" s="67">
        <v>0</v>
      </c>
      <c r="AR58" s="67">
        <v>0</v>
      </c>
      <c r="AS58" s="67">
        <v>0</v>
      </c>
      <c r="AT58" s="67">
        <v>0</v>
      </c>
      <c r="AU58" s="67">
        <v>0</v>
      </c>
      <c r="AV58" s="67">
        <v>0</v>
      </c>
      <c r="AW58" s="67">
        <v>0</v>
      </c>
      <c r="AX58" s="67">
        <v>0</v>
      </c>
      <c r="AY58" s="67">
        <v>0</v>
      </c>
      <c r="AZ58" s="67">
        <v>0</v>
      </c>
      <c r="BA58" s="67">
        <v>0</v>
      </c>
      <c r="BB58" s="67">
        <v>0</v>
      </c>
      <c r="BC58" s="67">
        <v>0</v>
      </c>
      <c r="BD58" s="67">
        <v>0</v>
      </c>
      <c r="BE58" s="67"/>
      <c r="BF58" s="67"/>
      <c r="BG58" s="67"/>
      <c r="BH58" s="67"/>
      <c r="BI58" s="22"/>
      <c r="BJ58" s="22"/>
      <c r="BK58" s="22"/>
      <c r="BL58" s="22"/>
    </row>
    <row r="59" spans="1:64" outlineLevel="1">
      <c r="E59" s="20" t="s">
        <v>144</v>
      </c>
      <c r="F59" s="20"/>
      <c r="G59" s="4" t="s">
        <v>101</v>
      </c>
      <c r="H59" s="6" t="s">
        <v>147</v>
      </c>
      <c r="K59" s="67">
        <v>0</v>
      </c>
      <c r="L59" s="67">
        <v>0</v>
      </c>
      <c r="M59" s="67">
        <v>0</v>
      </c>
      <c r="N59" s="67">
        <v>0</v>
      </c>
      <c r="O59" s="67">
        <v>0</v>
      </c>
      <c r="P59" s="67">
        <v>0</v>
      </c>
      <c r="Q59" s="67">
        <v>0</v>
      </c>
      <c r="R59" s="67">
        <v>0</v>
      </c>
      <c r="S59" s="67">
        <v>0</v>
      </c>
      <c r="T59" s="67">
        <v>0</v>
      </c>
      <c r="U59" s="67">
        <v>0</v>
      </c>
      <c r="V59" s="67">
        <v>0</v>
      </c>
      <c r="W59" s="67">
        <v>0</v>
      </c>
      <c r="X59" s="67">
        <v>0</v>
      </c>
      <c r="Y59" s="67">
        <v>0</v>
      </c>
      <c r="Z59" s="67">
        <v>0</v>
      </c>
      <c r="AA59" s="67">
        <v>0</v>
      </c>
      <c r="AB59" s="67">
        <v>0</v>
      </c>
      <c r="AC59" s="67">
        <v>0</v>
      </c>
      <c r="AD59" s="67">
        <v>0</v>
      </c>
      <c r="AE59" s="67">
        <v>0</v>
      </c>
      <c r="AF59" s="67">
        <v>0</v>
      </c>
      <c r="AG59" s="67">
        <v>0</v>
      </c>
      <c r="AH59" s="67">
        <v>0</v>
      </c>
      <c r="AI59" s="67">
        <v>0</v>
      </c>
      <c r="AJ59" s="67">
        <v>0</v>
      </c>
      <c r="AK59" s="67">
        <v>0</v>
      </c>
      <c r="AL59" s="67">
        <v>0</v>
      </c>
      <c r="AM59" s="67">
        <v>0</v>
      </c>
      <c r="AN59" s="67">
        <v>0</v>
      </c>
      <c r="AO59" s="67">
        <v>0</v>
      </c>
      <c r="AP59" s="67">
        <v>0</v>
      </c>
      <c r="AQ59" s="67">
        <v>0</v>
      </c>
      <c r="AR59" s="67">
        <v>0</v>
      </c>
      <c r="AS59" s="67">
        <v>0</v>
      </c>
      <c r="AT59" s="67">
        <v>0</v>
      </c>
      <c r="AU59" s="67">
        <v>0</v>
      </c>
      <c r="AV59" s="67">
        <v>0</v>
      </c>
      <c r="AW59" s="67">
        <v>0</v>
      </c>
      <c r="AX59" s="67">
        <v>0</v>
      </c>
      <c r="AY59" s="67">
        <v>0</v>
      </c>
      <c r="AZ59" s="67">
        <v>0</v>
      </c>
      <c r="BA59" s="67">
        <v>0</v>
      </c>
      <c r="BB59" s="67">
        <v>0</v>
      </c>
      <c r="BC59" s="67">
        <v>0</v>
      </c>
      <c r="BD59" s="67">
        <v>0</v>
      </c>
      <c r="BE59" s="67"/>
      <c r="BF59" s="67"/>
      <c r="BG59" s="67"/>
      <c r="BH59" s="67"/>
      <c r="BI59" s="22"/>
      <c r="BJ59" s="22"/>
      <c r="BK59" s="22"/>
      <c r="BL59" s="22"/>
    </row>
    <row r="60" spans="1:64" outlineLevel="1">
      <c r="E60" s="135" t="s">
        <v>145</v>
      </c>
      <c r="F60" s="20"/>
      <c r="G60" s="4" t="s">
        <v>101</v>
      </c>
      <c r="H60" s="6" t="s">
        <v>147</v>
      </c>
      <c r="K60" s="67">
        <v>0</v>
      </c>
      <c r="L60" s="67">
        <v>0</v>
      </c>
      <c r="M60" s="67">
        <v>0</v>
      </c>
      <c r="N60" s="67">
        <v>0</v>
      </c>
      <c r="O60" s="67">
        <v>0</v>
      </c>
      <c r="P60" s="67">
        <v>0</v>
      </c>
      <c r="Q60" s="67">
        <v>0</v>
      </c>
      <c r="R60" s="67">
        <v>0</v>
      </c>
      <c r="S60" s="67">
        <v>0</v>
      </c>
      <c r="T60" s="67">
        <v>0</v>
      </c>
      <c r="U60" s="67">
        <v>0</v>
      </c>
      <c r="V60" s="67">
        <v>0</v>
      </c>
      <c r="W60" s="67">
        <v>0</v>
      </c>
      <c r="X60" s="67">
        <v>0</v>
      </c>
      <c r="Y60" s="67">
        <v>0</v>
      </c>
      <c r="Z60" s="67">
        <v>0</v>
      </c>
      <c r="AA60" s="67">
        <v>0</v>
      </c>
      <c r="AB60" s="67">
        <v>0</v>
      </c>
      <c r="AC60" s="67">
        <v>0</v>
      </c>
      <c r="AD60" s="67">
        <v>0</v>
      </c>
      <c r="AE60" s="67">
        <v>0</v>
      </c>
      <c r="AF60" s="67">
        <v>0</v>
      </c>
      <c r="AG60" s="67">
        <v>0</v>
      </c>
      <c r="AH60" s="67">
        <v>0</v>
      </c>
      <c r="AI60" s="67">
        <v>0</v>
      </c>
      <c r="AJ60" s="67">
        <v>0</v>
      </c>
      <c r="AK60" s="67">
        <v>0</v>
      </c>
      <c r="AL60" s="67">
        <v>0</v>
      </c>
      <c r="AM60" s="67">
        <v>0</v>
      </c>
      <c r="AN60" s="67">
        <v>0</v>
      </c>
      <c r="AO60" s="67">
        <v>0</v>
      </c>
      <c r="AP60" s="67">
        <v>0</v>
      </c>
      <c r="AQ60" s="67">
        <v>0</v>
      </c>
      <c r="AR60" s="67">
        <v>0</v>
      </c>
      <c r="AS60" s="67">
        <v>0</v>
      </c>
      <c r="AT60" s="67">
        <v>0</v>
      </c>
      <c r="AU60" s="67">
        <v>0</v>
      </c>
      <c r="AV60" s="67">
        <v>0</v>
      </c>
      <c r="AW60" s="67">
        <v>0</v>
      </c>
      <c r="AX60" s="67">
        <v>0</v>
      </c>
      <c r="AY60" s="67">
        <v>0</v>
      </c>
      <c r="AZ60" s="67">
        <v>0</v>
      </c>
      <c r="BA60" s="67">
        <v>0</v>
      </c>
      <c r="BB60" s="67">
        <v>0</v>
      </c>
      <c r="BC60" s="67">
        <v>0</v>
      </c>
      <c r="BD60" s="67">
        <v>0</v>
      </c>
      <c r="BE60" s="67"/>
      <c r="BF60" s="67"/>
      <c r="BG60" s="67"/>
      <c r="BH60" s="67"/>
      <c r="BI60" s="22"/>
      <c r="BJ60" s="22"/>
      <c r="BK60" s="22"/>
      <c r="BL60" s="22"/>
    </row>
    <row r="61" spans="1:64" outlineLevel="1">
      <c r="A61" s="307"/>
      <c r="E61" s="20" t="s">
        <v>146</v>
      </c>
      <c r="F61" s="20"/>
      <c r="G61" s="4" t="s">
        <v>101</v>
      </c>
      <c r="H61" s="6" t="s">
        <v>147</v>
      </c>
      <c r="K61" s="67">
        <v>0</v>
      </c>
      <c r="L61" s="67">
        <v>0</v>
      </c>
      <c r="M61" s="67">
        <v>0</v>
      </c>
      <c r="N61" s="67">
        <v>0</v>
      </c>
      <c r="O61" s="67">
        <v>0</v>
      </c>
      <c r="P61" s="67">
        <v>0</v>
      </c>
      <c r="Q61" s="67">
        <v>0</v>
      </c>
      <c r="R61" s="67">
        <v>0</v>
      </c>
      <c r="S61" s="67">
        <v>0</v>
      </c>
      <c r="T61" s="67">
        <v>0</v>
      </c>
      <c r="U61" s="67">
        <v>0</v>
      </c>
      <c r="V61" s="67">
        <v>0</v>
      </c>
      <c r="W61" s="67">
        <v>0</v>
      </c>
      <c r="X61" s="67">
        <v>0</v>
      </c>
      <c r="Y61" s="67">
        <v>0</v>
      </c>
      <c r="Z61" s="67">
        <v>0</v>
      </c>
      <c r="AA61" s="67">
        <v>0</v>
      </c>
      <c r="AB61" s="67">
        <v>0</v>
      </c>
      <c r="AC61" s="67">
        <v>0</v>
      </c>
      <c r="AD61" s="67">
        <v>0</v>
      </c>
      <c r="AE61" s="67">
        <v>0</v>
      </c>
      <c r="AF61" s="67">
        <v>0</v>
      </c>
      <c r="AG61" s="67">
        <v>0</v>
      </c>
      <c r="AH61" s="67">
        <v>0</v>
      </c>
      <c r="AI61" s="67">
        <v>0</v>
      </c>
      <c r="AJ61" s="67">
        <v>0</v>
      </c>
      <c r="AK61" s="67">
        <v>0</v>
      </c>
      <c r="AL61" s="67">
        <v>0</v>
      </c>
      <c r="AM61" s="67">
        <v>0</v>
      </c>
      <c r="AN61" s="67">
        <v>0</v>
      </c>
      <c r="AO61" s="67">
        <v>0</v>
      </c>
      <c r="AP61" s="67">
        <v>0</v>
      </c>
      <c r="AQ61" s="67">
        <v>0</v>
      </c>
      <c r="AR61" s="67">
        <v>0</v>
      </c>
      <c r="AS61" s="67">
        <v>0</v>
      </c>
      <c r="AT61" s="67">
        <v>0</v>
      </c>
      <c r="AU61" s="67">
        <v>0</v>
      </c>
      <c r="AV61" s="67">
        <v>0</v>
      </c>
      <c r="AW61" s="67">
        <v>0</v>
      </c>
      <c r="AX61" s="67">
        <v>0</v>
      </c>
      <c r="AY61" s="67">
        <v>0</v>
      </c>
      <c r="AZ61" s="67">
        <v>0</v>
      </c>
      <c r="BA61" s="67">
        <v>0</v>
      </c>
      <c r="BB61" s="67">
        <v>0</v>
      </c>
      <c r="BC61" s="67">
        <v>0</v>
      </c>
      <c r="BD61" s="67">
        <v>0</v>
      </c>
      <c r="BE61" s="67"/>
      <c r="BF61" s="67"/>
      <c r="BG61" s="67"/>
      <c r="BH61" s="67"/>
      <c r="BI61" s="22"/>
      <c r="BJ61" s="22"/>
      <c r="BK61" s="22"/>
      <c r="BL61" s="22"/>
    </row>
    <row r="62" spans="1:64" outlineLevel="1">
      <c r="E62" s="20"/>
      <c r="F62" s="20"/>
      <c r="K62" s="21"/>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row>
    <row r="63" spans="1:64" outlineLevel="1">
      <c r="C63" s="38">
        <f>MAX($B$4:C62)+0.1</f>
        <v>5.2999999999999989</v>
      </c>
      <c r="D63" s="37" t="s">
        <v>125</v>
      </c>
      <c r="E63" s="33"/>
      <c r="F63" s="33"/>
      <c r="G63" s="32"/>
      <c r="H63" s="34"/>
      <c r="I63" s="34"/>
      <c r="J63" s="34"/>
      <c r="K63" s="35"/>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22"/>
    </row>
    <row r="64" spans="1:64" outlineLevel="1">
      <c r="E64" s="20"/>
      <c r="F64" s="20"/>
      <c r="K64" s="71">
        <v>1</v>
      </c>
      <c r="L64" s="71">
        <f>K64+1</f>
        <v>2</v>
      </c>
      <c r="M64" s="71">
        <f t="shared" ref="M64:BD64" si="2">L64+1</f>
        <v>3</v>
      </c>
      <c r="N64" s="71">
        <f t="shared" si="2"/>
        <v>4</v>
      </c>
      <c r="O64" s="71">
        <f t="shared" si="2"/>
        <v>5</v>
      </c>
      <c r="P64" s="71">
        <f t="shared" si="2"/>
        <v>6</v>
      </c>
      <c r="Q64" s="71">
        <f t="shared" si="2"/>
        <v>7</v>
      </c>
      <c r="R64" s="71">
        <f t="shared" si="2"/>
        <v>8</v>
      </c>
      <c r="S64" s="71">
        <f t="shared" si="2"/>
        <v>9</v>
      </c>
      <c r="T64" s="71">
        <f t="shared" si="2"/>
        <v>10</v>
      </c>
      <c r="U64" s="71">
        <f t="shared" si="2"/>
        <v>11</v>
      </c>
      <c r="V64" s="71">
        <f t="shared" si="2"/>
        <v>12</v>
      </c>
      <c r="W64" s="71">
        <f t="shared" si="2"/>
        <v>13</v>
      </c>
      <c r="X64" s="71">
        <f t="shared" si="2"/>
        <v>14</v>
      </c>
      <c r="Y64" s="71">
        <f t="shared" si="2"/>
        <v>15</v>
      </c>
      <c r="Z64" s="71">
        <f t="shared" si="2"/>
        <v>16</v>
      </c>
      <c r="AA64" s="71">
        <f t="shared" si="2"/>
        <v>17</v>
      </c>
      <c r="AB64" s="71">
        <f t="shared" si="2"/>
        <v>18</v>
      </c>
      <c r="AC64" s="71">
        <f t="shared" si="2"/>
        <v>19</v>
      </c>
      <c r="AD64" s="71">
        <f t="shared" si="2"/>
        <v>20</v>
      </c>
      <c r="AE64" s="71">
        <f t="shared" si="2"/>
        <v>21</v>
      </c>
      <c r="AF64" s="71">
        <f t="shared" si="2"/>
        <v>22</v>
      </c>
      <c r="AG64" s="71">
        <f t="shared" si="2"/>
        <v>23</v>
      </c>
      <c r="AH64" s="71">
        <f t="shared" si="2"/>
        <v>24</v>
      </c>
      <c r="AI64" s="71">
        <f t="shared" si="2"/>
        <v>25</v>
      </c>
      <c r="AJ64" s="71">
        <f t="shared" si="2"/>
        <v>26</v>
      </c>
      <c r="AK64" s="71">
        <f t="shared" si="2"/>
        <v>27</v>
      </c>
      <c r="AL64" s="71">
        <f t="shared" si="2"/>
        <v>28</v>
      </c>
      <c r="AM64" s="71">
        <f t="shared" si="2"/>
        <v>29</v>
      </c>
      <c r="AN64" s="71">
        <f t="shared" si="2"/>
        <v>30</v>
      </c>
      <c r="AO64" s="71">
        <f t="shared" si="2"/>
        <v>31</v>
      </c>
      <c r="AP64" s="71">
        <f t="shared" si="2"/>
        <v>32</v>
      </c>
      <c r="AQ64" s="71">
        <f t="shared" si="2"/>
        <v>33</v>
      </c>
      <c r="AR64" s="71">
        <f t="shared" si="2"/>
        <v>34</v>
      </c>
      <c r="AS64" s="71">
        <f t="shared" si="2"/>
        <v>35</v>
      </c>
      <c r="AT64" s="71">
        <f t="shared" si="2"/>
        <v>36</v>
      </c>
      <c r="AU64" s="71">
        <f t="shared" si="2"/>
        <v>37</v>
      </c>
      <c r="AV64" s="71">
        <f t="shared" si="2"/>
        <v>38</v>
      </c>
      <c r="AW64" s="71">
        <f t="shared" si="2"/>
        <v>39</v>
      </c>
      <c r="AX64" s="71">
        <f t="shared" si="2"/>
        <v>40</v>
      </c>
      <c r="AY64" s="71">
        <f t="shared" si="2"/>
        <v>41</v>
      </c>
      <c r="AZ64" s="71">
        <f t="shared" si="2"/>
        <v>42</v>
      </c>
      <c r="BA64" s="71">
        <f t="shared" si="2"/>
        <v>43</v>
      </c>
      <c r="BB64" s="71">
        <f t="shared" si="2"/>
        <v>44</v>
      </c>
      <c r="BC64" s="71">
        <f t="shared" si="2"/>
        <v>45</v>
      </c>
      <c r="BD64" s="71">
        <f t="shared" si="2"/>
        <v>46</v>
      </c>
      <c r="BI64" s="22"/>
      <c r="BJ64" s="22"/>
      <c r="BK64" s="22"/>
      <c r="BL64" s="22"/>
    </row>
    <row r="65" spans="1:64" outlineLevel="1">
      <c r="E65" s="135" t="s">
        <v>136</v>
      </c>
      <c r="F65" s="20"/>
      <c r="G65" s="4" t="s">
        <v>101</v>
      </c>
      <c r="H65" s="6" t="s">
        <v>125</v>
      </c>
      <c r="K65" s="67">
        <v>0</v>
      </c>
      <c r="L65" s="67">
        <v>0</v>
      </c>
      <c r="M65" s="67">
        <v>0</v>
      </c>
      <c r="N65" s="67">
        <v>0</v>
      </c>
      <c r="O65" s="67">
        <v>0</v>
      </c>
      <c r="P65" s="67">
        <v>0</v>
      </c>
      <c r="Q65" s="67">
        <v>0</v>
      </c>
      <c r="R65" s="67">
        <v>0</v>
      </c>
      <c r="S65" s="67">
        <v>0</v>
      </c>
      <c r="T65" s="67">
        <v>0</v>
      </c>
      <c r="U65" s="67">
        <v>0</v>
      </c>
      <c r="V65" s="67">
        <v>0</v>
      </c>
      <c r="W65" s="67">
        <v>0</v>
      </c>
      <c r="X65" s="67">
        <v>0</v>
      </c>
      <c r="Y65" s="67">
        <v>0</v>
      </c>
      <c r="Z65" s="67">
        <v>0</v>
      </c>
      <c r="AA65" s="67">
        <v>0</v>
      </c>
      <c r="AB65" s="67">
        <v>0</v>
      </c>
      <c r="AC65" s="67">
        <v>0</v>
      </c>
      <c r="AD65" s="67">
        <v>0</v>
      </c>
      <c r="AE65" s="67">
        <v>0</v>
      </c>
      <c r="AF65" s="67">
        <v>0</v>
      </c>
      <c r="AG65" s="67">
        <v>0</v>
      </c>
      <c r="AH65" s="67">
        <v>0</v>
      </c>
      <c r="AI65" s="67">
        <v>0</v>
      </c>
      <c r="AJ65" s="67">
        <v>0</v>
      </c>
      <c r="AK65" s="67">
        <v>0</v>
      </c>
      <c r="AL65" s="67">
        <v>0</v>
      </c>
      <c r="AM65" s="67">
        <v>0</v>
      </c>
      <c r="AN65" s="67"/>
      <c r="AO65" s="67"/>
      <c r="AP65" s="67"/>
      <c r="AQ65" s="67"/>
      <c r="AR65" s="67"/>
      <c r="AS65" s="67"/>
      <c r="AT65" s="67"/>
      <c r="AU65" s="67"/>
      <c r="AV65" s="67"/>
      <c r="AW65" s="67"/>
      <c r="AX65" s="67"/>
      <c r="AY65" s="67"/>
      <c r="AZ65" s="67"/>
      <c r="BA65" s="67"/>
      <c r="BB65" s="67"/>
      <c r="BC65" s="67"/>
      <c r="BD65" s="67"/>
      <c r="BE65" s="67"/>
      <c r="BF65" s="67"/>
      <c r="BG65" s="67"/>
      <c r="BH65" s="67"/>
      <c r="BI65" s="22"/>
      <c r="BJ65" s="22"/>
      <c r="BK65" s="22"/>
      <c r="BL65" s="22"/>
    </row>
    <row r="66" spans="1:64" outlineLevel="1">
      <c r="E66" s="135" t="s">
        <v>137</v>
      </c>
      <c r="F66" s="20"/>
      <c r="G66" s="4" t="s">
        <v>101</v>
      </c>
      <c r="H66" s="6" t="s">
        <v>125</v>
      </c>
      <c r="K66" s="67">
        <v>0</v>
      </c>
      <c r="L66" s="67">
        <v>0</v>
      </c>
      <c r="M66" s="67">
        <v>0</v>
      </c>
      <c r="N66" s="67">
        <v>0</v>
      </c>
      <c r="O66" s="67">
        <v>0</v>
      </c>
      <c r="P66" s="67">
        <v>0</v>
      </c>
      <c r="Q66" s="67">
        <v>0</v>
      </c>
      <c r="R66" s="67">
        <v>0</v>
      </c>
      <c r="S66" s="67">
        <v>0</v>
      </c>
      <c r="T66" s="67">
        <v>0</v>
      </c>
      <c r="U66" s="67">
        <v>0</v>
      </c>
      <c r="V66" s="67">
        <v>0</v>
      </c>
      <c r="W66" s="67">
        <v>0</v>
      </c>
      <c r="X66" s="67">
        <v>0</v>
      </c>
      <c r="Y66" s="67">
        <v>0</v>
      </c>
      <c r="Z66" s="67">
        <v>0</v>
      </c>
      <c r="AA66" s="67">
        <v>0</v>
      </c>
      <c r="AB66" s="67">
        <v>0</v>
      </c>
      <c r="AC66" s="67">
        <v>0</v>
      </c>
      <c r="AD66" s="67">
        <v>0</v>
      </c>
      <c r="AE66" s="67">
        <v>0</v>
      </c>
      <c r="AF66" s="67">
        <v>0</v>
      </c>
      <c r="AG66" s="67">
        <v>0</v>
      </c>
      <c r="AH66" s="67">
        <v>0</v>
      </c>
      <c r="AI66" s="67">
        <v>0</v>
      </c>
      <c r="AJ66" s="67">
        <v>0</v>
      </c>
      <c r="AK66" s="67">
        <v>0</v>
      </c>
      <c r="AL66" s="67">
        <v>0</v>
      </c>
      <c r="AM66" s="67">
        <v>0</v>
      </c>
      <c r="AN66" s="67"/>
      <c r="AO66" s="67"/>
      <c r="AP66" s="67"/>
      <c r="AQ66" s="67"/>
      <c r="AR66" s="67"/>
      <c r="AS66" s="67"/>
      <c r="AT66" s="67"/>
      <c r="AU66" s="67"/>
      <c r="AV66" s="67"/>
      <c r="AW66" s="67"/>
      <c r="AX66" s="67"/>
      <c r="AY66" s="67"/>
      <c r="AZ66" s="67"/>
      <c r="BA66" s="67"/>
      <c r="BB66" s="67"/>
      <c r="BC66" s="67"/>
      <c r="BD66" s="67"/>
      <c r="BE66" s="67"/>
      <c r="BF66" s="67"/>
      <c r="BG66" s="67"/>
      <c r="BH66" s="67"/>
      <c r="BI66" s="22"/>
      <c r="BJ66" s="22"/>
      <c r="BK66" s="22"/>
      <c r="BL66" s="22"/>
    </row>
    <row r="67" spans="1:64" outlineLevel="1">
      <c r="E67" s="135" t="s">
        <v>138</v>
      </c>
      <c r="F67" s="20"/>
      <c r="G67" s="4" t="s">
        <v>101</v>
      </c>
      <c r="H67" s="6" t="s">
        <v>125</v>
      </c>
      <c r="K67" s="67">
        <v>0</v>
      </c>
      <c r="L67" s="67">
        <v>0</v>
      </c>
      <c r="M67" s="67">
        <v>0</v>
      </c>
      <c r="N67" s="67">
        <v>0</v>
      </c>
      <c r="O67" s="67">
        <v>0</v>
      </c>
      <c r="P67" s="67">
        <v>0</v>
      </c>
      <c r="Q67" s="67">
        <v>0</v>
      </c>
      <c r="R67" s="67">
        <v>0</v>
      </c>
      <c r="S67" s="67">
        <v>0</v>
      </c>
      <c r="T67" s="67">
        <v>0</v>
      </c>
      <c r="U67" s="67">
        <v>0</v>
      </c>
      <c r="V67" s="67">
        <v>0</v>
      </c>
      <c r="W67" s="67">
        <v>0</v>
      </c>
      <c r="X67" s="67">
        <v>0</v>
      </c>
      <c r="Y67" s="67">
        <v>0</v>
      </c>
      <c r="Z67" s="67">
        <v>0</v>
      </c>
      <c r="AA67" s="67">
        <v>0</v>
      </c>
      <c r="AB67" s="67">
        <v>0</v>
      </c>
      <c r="AC67" s="67">
        <v>0</v>
      </c>
      <c r="AD67" s="67">
        <v>0</v>
      </c>
      <c r="AE67" s="67">
        <v>0</v>
      </c>
      <c r="AF67" s="67">
        <v>0</v>
      </c>
      <c r="AG67" s="67">
        <v>0</v>
      </c>
      <c r="AH67" s="67">
        <v>0</v>
      </c>
      <c r="AI67" s="67">
        <v>0</v>
      </c>
      <c r="AJ67" s="67">
        <v>0</v>
      </c>
      <c r="AK67" s="67">
        <v>0</v>
      </c>
      <c r="AL67" s="67">
        <v>0</v>
      </c>
      <c r="AM67" s="67">
        <v>0</v>
      </c>
      <c r="AN67" s="67"/>
      <c r="AO67" s="67"/>
      <c r="AP67" s="67"/>
      <c r="AQ67" s="67"/>
      <c r="AR67" s="67"/>
      <c r="AS67" s="67"/>
      <c r="AT67" s="67"/>
      <c r="AU67" s="67"/>
      <c r="AV67" s="67"/>
      <c r="AW67" s="67"/>
      <c r="AX67" s="67"/>
      <c r="AY67" s="67"/>
      <c r="AZ67" s="67"/>
      <c r="BA67" s="67"/>
      <c r="BB67" s="67"/>
      <c r="BC67" s="67"/>
      <c r="BD67" s="67"/>
      <c r="BE67" s="67"/>
      <c r="BF67" s="67"/>
      <c r="BG67" s="67"/>
      <c r="BH67" s="67"/>
      <c r="BI67" s="22"/>
      <c r="BJ67" s="22"/>
      <c r="BK67" s="22"/>
      <c r="BL67" s="22"/>
    </row>
    <row r="68" spans="1:64" outlineLevel="1">
      <c r="E68" s="20" t="s">
        <v>139</v>
      </c>
      <c r="F68" s="20"/>
      <c r="G68" s="4" t="s">
        <v>101</v>
      </c>
      <c r="H68" s="6" t="s">
        <v>125</v>
      </c>
      <c r="K68" s="67">
        <v>0</v>
      </c>
      <c r="L68" s="67">
        <v>0</v>
      </c>
      <c r="M68" s="67">
        <v>0</v>
      </c>
      <c r="N68" s="67">
        <v>0</v>
      </c>
      <c r="O68" s="67">
        <v>0</v>
      </c>
      <c r="P68" s="67">
        <v>0</v>
      </c>
      <c r="Q68" s="67">
        <v>0</v>
      </c>
      <c r="R68" s="67">
        <v>0</v>
      </c>
      <c r="S68" s="67">
        <v>0</v>
      </c>
      <c r="T68" s="67">
        <v>0</v>
      </c>
      <c r="U68" s="67">
        <v>0</v>
      </c>
      <c r="V68" s="67">
        <v>0</v>
      </c>
      <c r="W68" s="67">
        <v>0</v>
      </c>
      <c r="X68" s="67">
        <v>0</v>
      </c>
      <c r="Y68" s="67">
        <v>0</v>
      </c>
      <c r="Z68" s="67">
        <v>0</v>
      </c>
      <c r="AA68" s="67">
        <v>0</v>
      </c>
      <c r="AB68" s="67">
        <v>0</v>
      </c>
      <c r="AC68" s="67">
        <v>0</v>
      </c>
      <c r="AD68" s="67">
        <v>0</v>
      </c>
      <c r="AE68" s="67">
        <v>0</v>
      </c>
      <c r="AF68" s="67">
        <v>0</v>
      </c>
      <c r="AG68" s="67">
        <v>0</v>
      </c>
      <c r="AH68" s="67">
        <v>0</v>
      </c>
      <c r="AI68" s="67">
        <v>0</v>
      </c>
      <c r="AJ68" s="67">
        <v>0</v>
      </c>
      <c r="AK68" s="67">
        <v>0</v>
      </c>
      <c r="AL68" s="67">
        <v>0</v>
      </c>
      <c r="AM68" s="67">
        <v>0</v>
      </c>
      <c r="AN68" s="67"/>
      <c r="AO68" s="67"/>
      <c r="AP68" s="67"/>
      <c r="AQ68" s="67"/>
      <c r="AR68" s="67"/>
      <c r="AS68" s="67"/>
      <c r="AT68" s="67"/>
      <c r="AU68" s="67"/>
      <c r="AV68" s="67"/>
      <c r="AW68" s="67"/>
      <c r="AX68" s="67"/>
      <c r="AY68" s="67"/>
      <c r="AZ68" s="67"/>
      <c r="BA68" s="67"/>
      <c r="BB68" s="67"/>
      <c r="BC68" s="67"/>
      <c r="BD68" s="67"/>
      <c r="BE68" s="67"/>
      <c r="BF68" s="67"/>
      <c r="BG68" s="67"/>
      <c r="BH68" s="67"/>
      <c r="BI68" s="22"/>
      <c r="BJ68" s="22"/>
      <c r="BK68" s="22"/>
      <c r="BL68" s="22"/>
    </row>
    <row r="69" spans="1:64" outlineLevel="1">
      <c r="E69" s="135" t="s">
        <v>140</v>
      </c>
      <c r="F69" s="20"/>
      <c r="G69" s="4" t="s">
        <v>101</v>
      </c>
      <c r="H69" s="6" t="s">
        <v>125</v>
      </c>
      <c r="K69" s="67">
        <v>0</v>
      </c>
      <c r="L69" s="67">
        <v>0</v>
      </c>
      <c r="M69" s="67">
        <v>0</v>
      </c>
      <c r="N69" s="67">
        <v>0</v>
      </c>
      <c r="O69" s="67">
        <v>0</v>
      </c>
      <c r="P69" s="67">
        <v>0</v>
      </c>
      <c r="Q69" s="67">
        <v>0</v>
      </c>
      <c r="R69" s="67">
        <v>0</v>
      </c>
      <c r="S69" s="67">
        <v>0</v>
      </c>
      <c r="T69" s="67">
        <v>0</v>
      </c>
      <c r="U69" s="67">
        <v>0</v>
      </c>
      <c r="V69" s="67">
        <v>0</v>
      </c>
      <c r="W69" s="67">
        <v>0</v>
      </c>
      <c r="X69" s="67">
        <v>0</v>
      </c>
      <c r="Y69" s="67">
        <v>0</v>
      </c>
      <c r="Z69" s="67">
        <v>0</v>
      </c>
      <c r="AA69" s="67">
        <v>0</v>
      </c>
      <c r="AB69" s="67">
        <v>0</v>
      </c>
      <c r="AC69" s="67">
        <v>0</v>
      </c>
      <c r="AD69" s="67">
        <v>0</v>
      </c>
      <c r="AE69" s="67">
        <v>0</v>
      </c>
      <c r="AF69" s="67">
        <v>0</v>
      </c>
      <c r="AG69" s="67">
        <v>0</v>
      </c>
      <c r="AH69" s="67">
        <v>0</v>
      </c>
      <c r="AI69" s="67">
        <v>0</v>
      </c>
      <c r="AJ69" s="67">
        <v>0</v>
      </c>
      <c r="AK69" s="67">
        <v>0</v>
      </c>
      <c r="AL69" s="67">
        <v>0</v>
      </c>
      <c r="AM69" s="67">
        <v>0</v>
      </c>
      <c r="AN69" s="67"/>
      <c r="AO69" s="67"/>
      <c r="AP69" s="67"/>
      <c r="AQ69" s="67"/>
      <c r="AR69" s="67"/>
      <c r="AS69" s="67"/>
      <c r="AT69" s="67"/>
      <c r="AU69" s="67"/>
      <c r="AV69" s="67"/>
      <c r="AW69" s="67"/>
      <c r="AX69" s="67"/>
      <c r="AY69" s="67"/>
      <c r="AZ69" s="67"/>
      <c r="BA69" s="67"/>
      <c r="BB69" s="67"/>
      <c r="BC69" s="67"/>
      <c r="BD69" s="67"/>
      <c r="BE69" s="67"/>
      <c r="BF69" s="67"/>
      <c r="BG69" s="67"/>
      <c r="BH69" s="67"/>
      <c r="BI69" s="22"/>
      <c r="BJ69" s="22"/>
      <c r="BK69" s="22"/>
      <c r="BL69" s="22"/>
    </row>
    <row r="70" spans="1:64" outlineLevel="1">
      <c r="E70" s="20" t="s">
        <v>141</v>
      </c>
      <c r="F70" s="20"/>
      <c r="G70" s="4" t="s">
        <v>101</v>
      </c>
      <c r="H70" s="6" t="s">
        <v>125</v>
      </c>
      <c r="K70" s="67">
        <v>0</v>
      </c>
      <c r="L70" s="67">
        <v>0</v>
      </c>
      <c r="M70" s="67">
        <v>0</v>
      </c>
      <c r="N70" s="67">
        <v>0</v>
      </c>
      <c r="O70" s="67">
        <v>0</v>
      </c>
      <c r="P70" s="67">
        <v>0</v>
      </c>
      <c r="Q70" s="67">
        <v>0</v>
      </c>
      <c r="R70" s="67">
        <v>0</v>
      </c>
      <c r="S70" s="67">
        <v>0</v>
      </c>
      <c r="T70" s="67">
        <v>0</v>
      </c>
      <c r="U70" s="67">
        <v>0</v>
      </c>
      <c r="V70" s="67">
        <v>0</v>
      </c>
      <c r="W70" s="67">
        <v>0</v>
      </c>
      <c r="X70" s="67">
        <v>0</v>
      </c>
      <c r="Y70" s="67">
        <v>0</v>
      </c>
      <c r="Z70" s="67">
        <v>0</v>
      </c>
      <c r="AA70" s="67">
        <v>0</v>
      </c>
      <c r="AB70" s="67">
        <v>0</v>
      </c>
      <c r="AC70" s="67">
        <v>0</v>
      </c>
      <c r="AD70" s="67">
        <v>0</v>
      </c>
      <c r="AE70" s="67">
        <v>0</v>
      </c>
      <c r="AF70" s="67">
        <v>0</v>
      </c>
      <c r="AG70" s="67">
        <v>0</v>
      </c>
      <c r="AH70" s="67">
        <v>0</v>
      </c>
      <c r="AI70" s="67">
        <v>0</v>
      </c>
      <c r="AJ70" s="67">
        <v>0</v>
      </c>
      <c r="AK70" s="67">
        <v>0</v>
      </c>
      <c r="AL70" s="67">
        <v>0</v>
      </c>
      <c r="AM70" s="67">
        <v>0</v>
      </c>
      <c r="AN70" s="67"/>
      <c r="AO70" s="67"/>
      <c r="AP70" s="67"/>
      <c r="AQ70" s="67"/>
      <c r="AR70" s="67"/>
      <c r="AS70" s="67"/>
      <c r="AT70" s="67"/>
      <c r="AU70" s="67"/>
      <c r="AV70" s="67"/>
      <c r="AW70" s="67"/>
      <c r="AX70" s="67"/>
      <c r="AY70" s="67"/>
      <c r="AZ70" s="67"/>
      <c r="BA70" s="67"/>
      <c r="BB70" s="67"/>
      <c r="BC70" s="67"/>
      <c r="BD70" s="67"/>
      <c r="BE70" s="67"/>
      <c r="BF70" s="67"/>
      <c r="BG70" s="67"/>
      <c r="BH70" s="67"/>
      <c r="BI70" s="22"/>
      <c r="BJ70" s="22"/>
      <c r="BK70" s="22"/>
      <c r="BL70" s="22"/>
    </row>
    <row r="71" spans="1:64" outlineLevel="1">
      <c r="E71" s="20" t="s">
        <v>142</v>
      </c>
      <c r="F71" s="20"/>
      <c r="G71" s="4" t="s">
        <v>101</v>
      </c>
      <c r="H71" s="6" t="s">
        <v>125</v>
      </c>
      <c r="K71" s="67">
        <v>0</v>
      </c>
      <c r="L71" s="67">
        <v>0</v>
      </c>
      <c r="M71" s="67">
        <v>0</v>
      </c>
      <c r="N71" s="67">
        <v>0</v>
      </c>
      <c r="O71" s="67">
        <v>0</v>
      </c>
      <c r="P71" s="67">
        <v>0</v>
      </c>
      <c r="Q71" s="67">
        <v>0</v>
      </c>
      <c r="R71" s="67">
        <v>0</v>
      </c>
      <c r="S71" s="67">
        <v>0</v>
      </c>
      <c r="T71" s="67">
        <v>0</v>
      </c>
      <c r="U71" s="67">
        <v>0</v>
      </c>
      <c r="V71" s="67">
        <v>0</v>
      </c>
      <c r="W71" s="67">
        <v>0</v>
      </c>
      <c r="X71" s="67">
        <v>0</v>
      </c>
      <c r="Y71" s="67">
        <v>0</v>
      </c>
      <c r="Z71" s="67">
        <v>0</v>
      </c>
      <c r="AA71" s="67">
        <v>0</v>
      </c>
      <c r="AB71" s="67">
        <v>0</v>
      </c>
      <c r="AC71" s="67">
        <v>0</v>
      </c>
      <c r="AD71" s="67">
        <v>0</v>
      </c>
      <c r="AE71" s="67">
        <v>0</v>
      </c>
      <c r="AF71" s="67">
        <v>0</v>
      </c>
      <c r="AG71" s="67">
        <v>0</v>
      </c>
      <c r="AH71" s="67">
        <v>0</v>
      </c>
      <c r="AI71" s="67">
        <v>0</v>
      </c>
      <c r="AJ71" s="67">
        <v>0</v>
      </c>
      <c r="AK71" s="67">
        <v>0</v>
      </c>
      <c r="AL71" s="67">
        <v>0</v>
      </c>
      <c r="AM71" s="67">
        <v>0</v>
      </c>
      <c r="AN71" s="67">
        <v>0</v>
      </c>
      <c r="AO71" s="67">
        <v>0</v>
      </c>
      <c r="AP71" s="67">
        <v>0</v>
      </c>
      <c r="AQ71" s="67">
        <v>0</v>
      </c>
      <c r="AR71" s="67">
        <v>0</v>
      </c>
      <c r="AS71" s="67">
        <v>0</v>
      </c>
      <c r="AT71" s="67">
        <v>0</v>
      </c>
      <c r="AU71" s="67">
        <v>0</v>
      </c>
      <c r="AV71" s="67">
        <v>0</v>
      </c>
      <c r="AW71" s="67">
        <v>0</v>
      </c>
      <c r="AX71" s="67">
        <v>0</v>
      </c>
      <c r="AY71" s="67">
        <v>0</v>
      </c>
      <c r="AZ71" s="67">
        <v>0</v>
      </c>
      <c r="BA71" s="67">
        <v>0</v>
      </c>
      <c r="BB71" s="67">
        <v>0</v>
      </c>
      <c r="BC71" s="67">
        <v>0</v>
      </c>
      <c r="BD71" s="67">
        <v>0</v>
      </c>
      <c r="BE71" s="67"/>
      <c r="BF71" s="67"/>
      <c r="BG71" s="67"/>
      <c r="BH71" s="67"/>
      <c r="BI71" s="22"/>
      <c r="BJ71" s="22"/>
      <c r="BK71" s="22"/>
      <c r="BL71" s="22"/>
    </row>
    <row r="72" spans="1:64" outlineLevel="1">
      <c r="E72" s="20" t="s">
        <v>143</v>
      </c>
      <c r="F72" s="20"/>
      <c r="G72" s="4" t="s">
        <v>101</v>
      </c>
      <c r="H72" s="6" t="s">
        <v>125</v>
      </c>
      <c r="K72" s="67">
        <v>0</v>
      </c>
      <c r="L72" s="67">
        <v>0</v>
      </c>
      <c r="M72" s="67">
        <v>0</v>
      </c>
      <c r="N72" s="67">
        <v>0</v>
      </c>
      <c r="O72" s="67">
        <v>0</v>
      </c>
      <c r="P72" s="67">
        <v>0</v>
      </c>
      <c r="Q72" s="67">
        <v>0</v>
      </c>
      <c r="R72" s="67">
        <v>0</v>
      </c>
      <c r="S72" s="67">
        <v>0</v>
      </c>
      <c r="T72" s="67">
        <v>0</v>
      </c>
      <c r="U72" s="67">
        <v>0</v>
      </c>
      <c r="V72" s="67">
        <v>0</v>
      </c>
      <c r="W72" s="67">
        <v>0</v>
      </c>
      <c r="X72" s="67">
        <v>0</v>
      </c>
      <c r="Y72" s="67">
        <v>0</v>
      </c>
      <c r="Z72" s="67">
        <v>0</v>
      </c>
      <c r="AA72" s="67">
        <v>0</v>
      </c>
      <c r="AB72" s="67">
        <v>0</v>
      </c>
      <c r="AC72" s="67">
        <v>0</v>
      </c>
      <c r="AD72" s="67">
        <v>0</v>
      </c>
      <c r="AE72" s="67">
        <v>0</v>
      </c>
      <c r="AF72" s="67">
        <v>0</v>
      </c>
      <c r="AG72" s="67">
        <v>0</v>
      </c>
      <c r="AH72" s="67">
        <v>0</v>
      </c>
      <c r="AI72" s="67">
        <v>0</v>
      </c>
      <c r="AJ72" s="67">
        <v>0</v>
      </c>
      <c r="AK72" s="67">
        <v>0</v>
      </c>
      <c r="AL72" s="67">
        <v>0</v>
      </c>
      <c r="AM72" s="67">
        <v>0</v>
      </c>
      <c r="AN72" s="67"/>
      <c r="AO72" s="67"/>
      <c r="AP72" s="67"/>
      <c r="AQ72" s="67"/>
      <c r="AR72" s="67"/>
      <c r="AS72" s="67"/>
      <c r="AT72" s="67"/>
      <c r="AU72" s="67"/>
      <c r="AV72" s="67"/>
      <c r="AW72" s="67"/>
      <c r="AX72" s="67"/>
      <c r="AY72" s="67"/>
      <c r="AZ72" s="67"/>
      <c r="BA72" s="67"/>
      <c r="BB72" s="67"/>
      <c r="BC72" s="67"/>
      <c r="BD72" s="67"/>
      <c r="BE72" s="67"/>
      <c r="BF72" s="67"/>
      <c r="BG72" s="67"/>
      <c r="BH72" s="67"/>
      <c r="BI72" s="22"/>
      <c r="BJ72" s="22"/>
      <c r="BK72" s="22"/>
      <c r="BL72" s="22"/>
    </row>
    <row r="73" spans="1:64" outlineLevel="1">
      <c r="E73" s="20" t="s">
        <v>144</v>
      </c>
      <c r="F73" s="20"/>
      <c r="G73" s="4" t="s">
        <v>101</v>
      </c>
      <c r="H73" s="6" t="s">
        <v>125</v>
      </c>
      <c r="K73" s="67">
        <v>0</v>
      </c>
      <c r="L73" s="67">
        <v>0</v>
      </c>
      <c r="M73" s="67">
        <v>0</v>
      </c>
      <c r="N73" s="67">
        <v>0</v>
      </c>
      <c r="O73" s="67">
        <v>0</v>
      </c>
      <c r="P73" s="67">
        <v>0</v>
      </c>
      <c r="Q73" s="67">
        <v>0</v>
      </c>
      <c r="R73" s="67">
        <v>0</v>
      </c>
      <c r="S73" s="67">
        <v>0</v>
      </c>
      <c r="T73" s="67">
        <v>0</v>
      </c>
      <c r="U73" s="67">
        <v>0</v>
      </c>
      <c r="V73" s="67">
        <v>0</v>
      </c>
      <c r="W73" s="67">
        <v>0</v>
      </c>
      <c r="X73" s="67">
        <v>0</v>
      </c>
      <c r="Y73" s="67">
        <v>0</v>
      </c>
      <c r="Z73" s="67">
        <v>0</v>
      </c>
      <c r="AA73" s="67">
        <v>0</v>
      </c>
      <c r="AB73" s="67">
        <v>0</v>
      </c>
      <c r="AC73" s="67">
        <v>0</v>
      </c>
      <c r="AD73" s="67">
        <v>0</v>
      </c>
      <c r="AE73" s="67">
        <v>0</v>
      </c>
      <c r="AF73" s="67">
        <v>0</v>
      </c>
      <c r="AG73" s="67">
        <v>0</v>
      </c>
      <c r="AH73" s="67">
        <v>0</v>
      </c>
      <c r="AI73" s="67">
        <v>0</v>
      </c>
      <c r="AJ73" s="67">
        <v>0</v>
      </c>
      <c r="AK73" s="67">
        <v>0</v>
      </c>
      <c r="AL73" s="67">
        <v>0</v>
      </c>
      <c r="AM73" s="67">
        <v>0</v>
      </c>
      <c r="AN73" s="67"/>
      <c r="AO73" s="67"/>
      <c r="AP73" s="67"/>
      <c r="AQ73" s="67"/>
      <c r="AR73" s="67"/>
      <c r="AS73" s="67"/>
      <c r="AT73" s="67"/>
      <c r="AU73" s="67"/>
      <c r="AV73" s="67"/>
      <c r="AW73" s="67"/>
      <c r="AX73" s="67"/>
      <c r="AY73" s="67"/>
      <c r="AZ73" s="67"/>
      <c r="BA73" s="67"/>
      <c r="BB73" s="67"/>
      <c r="BC73" s="67"/>
      <c r="BD73" s="67"/>
      <c r="BE73" s="67"/>
      <c r="BF73" s="67"/>
      <c r="BG73" s="67"/>
      <c r="BH73" s="67"/>
      <c r="BI73" s="22"/>
      <c r="BJ73" s="22"/>
      <c r="BK73" s="22"/>
      <c r="BL73" s="22"/>
    </row>
    <row r="74" spans="1:64" outlineLevel="1">
      <c r="E74" s="135" t="s">
        <v>145</v>
      </c>
      <c r="F74" s="20"/>
      <c r="G74" s="4" t="s">
        <v>101</v>
      </c>
      <c r="H74" s="6" t="s">
        <v>125</v>
      </c>
      <c r="K74" s="67">
        <v>0</v>
      </c>
      <c r="L74" s="67">
        <v>0</v>
      </c>
      <c r="M74" s="67">
        <v>0</v>
      </c>
      <c r="N74" s="67">
        <v>0</v>
      </c>
      <c r="O74" s="67">
        <v>0</v>
      </c>
      <c r="P74" s="67">
        <v>0</v>
      </c>
      <c r="Q74" s="67">
        <v>0</v>
      </c>
      <c r="R74" s="67">
        <v>0</v>
      </c>
      <c r="S74" s="67">
        <v>0</v>
      </c>
      <c r="T74" s="67">
        <v>0</v>
      </c>
      <c r="U74" s="67">
        <v>0</v>
      </c>
      <c r="V74" s="67">
        <v>0</v>
      </c>
      <c r="W74" s="67">
        <v>0</v>
      </c>
      <c r="X74" s="67">
        <v>0</v>
      </c>
      <c r="Y74" s="67">
        <v>0</v>
      </c>
      <c r="Z74" s="67">
        <v>0</v>
      </c>
      <c r="AA74" s="67">
        <v>0</v>
      </c>
      <c r="AB74" s="67">
        <v>0</v>
      </c>
      <c r="AC74" s="67">
        <v>0</v>
      </c>
      <c r="AD74" s="67">
        <v>0</v>
      </c>
      <c r="AE74" s="67">
        <v>0</v>
      </c>
      <c r="AF74" s="67">
        <v>0</v>
      </c>
      <c r="AG74" s="67">
        <v>0</v>
      </c>
      <c r="AH74" s="67">
        <v>0</v>
      </c>
      <c r="AI74" s="67">
        <v>0</v>
      </c>
      <c r="AJ74" s="67">
        <v>0</v>
      </c>
      <c r="AK74" s="67">
        <v>0</v>
      </c>
      <c r="AL74" s="67">
        <v>0</v>
      </c>
      <c r="AM74" s="67">
        <v>0</v>
      </c>
      <c r="AN74" s="67"/>
      <c r="AO74" s="67"/>
      <c r="AP74" s="67"/>
      <c r="AQ74" s="67"/>
      <c r="AR74" s="67"/>
      <c r="AS74" s="67"/>
      <c r="AT74" s="67"/>
      <c r="AU74" s="67"/>
      <c r="AV74" s="67"/>
      <c r="AW74" s="67"/>
      <c r="AX74" s="67"/>
      <c r="AY74" s="67"/>
      <c r="AZ74" s="67"/>
      <c r="BA74" s="67"/>
      <c r="BB74" s="67"/>
      <c r="BC74" s="67"/>
      <c r="BD74" s="67"/>
      <c r="BE74" s="67"/>
      <c r="BF74" s="67"/>
      <c r="BG74" s="67"/>
      <c r="BH74" s="67"/>
      <c r="BI74" s="22"/>
      <c r="BJ74" s="22"/>
      <c r="BK74" s="22"/>
      <c r="BL74" s="22"/>
    </row>
    <row r="75" spans="1:64" outlineLevel="1">
      <c r="A75" s="307"/>
      <c r="E75" s="20" t="s">
        <v>146</v>
      </c>
      <c r="F75" s="20"/>
      <c r="G75" s="4" t="s">
        <v>101</v>
      </c>
      <c r="H75" s="6" t="s">
        <v>125</v>
      </c>
      <c r="K75" s="67">
        <v>0</v>
      </c>
      <c r="L75" s="67">
        <v>0</v>
      </c>
      <c r="M75" s="67">
        <v>0</v>
      </c>
      <c r="N75" s="67">
        <v>0</v>
      </c>
      <c r="O75" s="67">
        <v>0</v>
      </c>
      <c r="P75" s="67">
        <v>0</v>
      </c>
      <c r="Q75" s="67">
        <v>0</v>
      </c>
      <c r="R75" s="67">
        <v>0</v>
      </c>
      <c r="S75" s="67">
        <v>0</v>
      </c>
      <c r="T75" s="67">
        <v>0</v>
      </c>
      <c r="U75" s="67">
        <v>0</v>
      </c>
      <c r="V75" s="67">
        <v>0</v>
      </c>
      <c r="W75" s="67">
        <v>0</v>
      </c>
      <c r="X75" s="67">
        <v>0</v>
      </c>
      <c r="Y75" s="67">
        <v>0</v>
      </c>
      <c r="Z75" s="67">
        <v>0</v>
      </c>
      <c r="AA75" s="67">
        <v>0</v>
      </c>
      <c r="AB75" s="67">
        <v>0</v>
      </c>
      <c r="AC75" s="67">
        <v>0</v>
      </c>
      <c r="AD75" s="67">
        <v>0</v>
      </c>
      <c r="AE75" s="67">
        <v>0</v>
      </c>
      <c r="AF75" s="67">
        <v>0</v>
      </c>
      <c r="AG75" s="67">
        <v>0</v>
      </c>
      <c r="AH75" s="67">
        <v>0</v>
      </c>
      <c r="AI75" s="67">
        <v>0</v>
      </c>
      <c r="AJ75" s="67">
        <v>0</v>
      </c>
      <c r="AK75" s="67">
        <v>0</v>
      </c>
      <c r="AL75" s="67">
        <v>0</v>
      </c>
      <c r="AM75" s="67">
        <v>0</v>
      </c>
      <c r="AN75" s="67"/>
      <c r="AO75" s="67"/>
      <c r="AP75" s="67"/>
      <c r="AQ75" s="67"/>
      <c r="AR75" s="67"/>
      <c r="AS75" s="67"/>
      <c r="AT75" s="67"/>
      <c r="AU75" s="67"/>
      <c r="AV75" s="67"/>
      <c r="AW75" s="67"/>
      <c r="AX75" s="67"/>
      <c r="AY75" s="67"/>
      <c r="AZ75" s="67"/>
      <c r="BA75" s="67"/>
      <c r="BB75" s="67"/>
      <c r="BC75" s="67"/>
      <c r="BD75" s="67"/>
      <c r="BE75" s="67"/>
      <c r="BF75" s="67"/>
      <c r="BG75" s="67"/>
      <c r="BH75" s="67"/>
      <c r="BI75" s="22"/>
      <c r="BJ75" s="22"/>
      <c r="BK75" s="22"/>
      <c r="BL75" s="22"/>
    </row>
    <row r="76" spans="1:64" outlineLevel="1">
      <c r="E76" s="20"/>
      <c r="F76" s="20"/>
      <c r="K76" s="21"/>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row>
    <row r="77" spans="1:64" outlineLevel="1">
      <c r="C77" s="38">
        <f>MAX($B$4:C76)+0.1</f>
        <v>5.3999999999999986</v>
      </c>
      <c r="D77" s="37" t="s">
        <v>126</v>
      </c>
      <c r="E77" s="33"/>
      <c r="F77" s="33"/>
      <c r="G77" s="32"/>
      <c r="H77" s="34"/>
      <c r="I77" s="34"/>
      <c r="J77" s="34"/>
      <c r="K77" s="35"/>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22"/>
    </row>
    <row r="78" spans="1:64" outlineLevel="1">
      <c r="K78" s="71">
        <v>1</v>
      </c>
      <c r="L78" s="71">
        <v>2</v>
      </c>
      <c r="M78" s="71">
        <v>3</v>
      </c>
      <c r="N78" s="71">
        <v>4</v>
      </c>
      <c r="O78" s="71">
        <v>5</v>
      </c>
      <c r="P78" s="71">
        <v>6</v>
      </c>
      <c r="Q78" s="71">
        <v>7</v>
      </c>
      <c r="R78" s="71">
        <v>8</v>
      </c>
      <c r="S78" s="71">
        <v>9</v>
      </c>
      <c r="T78" s="71">
        <v>10</v>
      </c>
      <c r="U78" s="71">
        <v>11</v>
      </c>
      <c r="V78" s="71">
        <v>12</v>
      </c>
      <c r="W78" s="71">
        <v>13</v>
      </c>
      <c r="X78" s="71">
        <v>14</v>
      </c>
      <c r="Y78" s="71">
        <v>15</v>
      </c>
      <c r="Z78" s="71">
        <v>16</v>
      </c>
      <c r="AA78" s="71">
        <v>17</v>
      </c>
      <c r="AB78" s="71">
        <v>18</v>
      </c>
      <c r="AC78" s="71">
        <v>19</v>
      </c>
      <c r="AD78" s="71">
        <v>20</v>
      </c>
      <c r="AE78" s="71">
        <v>21</v>
      </c>
      <c r="AF78" s="71">
        <v>22</v>
      </c>
      <c r="AG78" s="71">
        <v>23</v>
      </c>
      <c r="AH78" s="71">
        <v>24</v>
      </c>
      <c r="AI78" s="71">
        <v>25</v>
      </c>
      <c r="AJ78" s="71">
        <v>26</v>
      </c>
      <c r="AK78" s="71">
        <v>27</v>
      </c>
      <c r="AL78" s="71">
        <v>28</v>
      </c>
      <c r="AM78" s="71">
        <v>29</v>
      </c>
      <c r="AN78" s="71">
        <v>30</v>
      </c>
      <c r="AO78" s="71">
        <v>31</v>
      </c>
      <c r="AP78" s="71">
        <v>32</v>
      </c>
      <c r="AQ78" s="71">
        <v>33</v>
      </c>
      <c r="AR78" s="71">
        <v>34</v>
      </c>
      <c r="AS78" s="71">
        <v>35</v>
      </c>
      <c r="AT78" s="71">
        <v>36</v>
      </c>
      <c r="AU78" s="71">
        <v>37</v>
      </c>
      <c r="AV78" s="71">
        <v>38</v>
      </c>
      <c r="AW78" s="71">
        <v>39</v>
      </c>
      <c r="AX78" s="71">
        <v>40</v>
      </c>
      <c r="AY78" s="71">
        <v>41</v>
      </c>
      <c r="AZ78" s="71">
        <v>42</v>
      </c>
      <c r="BA78" s="71">
        <v>43</v>
      </c>
      <c r="BB78" s="71">
        <v>44</v>
      </c>
      <c r="BC78" s="71">
        <v>45</v>
      </c>
      <c r="BD78" s="71">
        <v>46</v>
      </c>
      <c r="BE78" s="44"/>
      <c r="BF78" s="44"/>
      <c r="BG78" s="44"/>
      <c r="BH78" s="44"/>
      <c r="BI78" s="22"/>
      <c r="BJ78" s="22"/>
      <c r="BK78" s="22"/>
      <c r="BL78" s="22"/>
    </row>
    <row r="79" spans="1:64" outlineLevel="1">
      <c r="B79" s="135"/>
      <c r="E79" s="135" t="s">
        <v>136</v>
      </c>
      <c r="F79" s="20"/>
      <c r="G79" s="4" t="s">
        <v>101</v>
      </c>
      <c r="H79" s="6" t="s">
        <v>126</v>
      </c>
      <c r="K79" s="67">
        <v>0</v>
      </c>
      <c r="L79" s="67">
        <v>0</v>
      </c>
      <c r="M79" s="67">
        <v>0</v>
      </c>
      <c r="N79" s="67">
        <v>0</v>
      </c>
      <c r="O79" s="67">
        <v>0</v>
      </c>
      <c r="P79" s="67">
        <v>0</v>
      </c>
      <c r="Q79" s="67">
        <v>0</v>
      </c>
      <c r="R79" s="67">
        <v>0</v>
      </c>
      <c r="S79" s="67">
        <v>0</v>
      </c>
      <c r="T79" s="67">
        <v>0</v>
      </c>
      <c r="U79" s="67">
        <v>0</v>
      </c>
      <c r="V79" s="67">
        <v>0</v>
      </c>
      <c r="W79" s="67">
        <v>0</v>
      </c>
      <c r="X79" s="67">
        <v>0</v>
      </c>
      <c r="Y79" s="67">
        <v>0</v>
      </c>
      <c r="Z79" s="67">
        <v>0</v>
      </c>
      <c r="AA79" s="67">
        <v>0</v>
      </c>
      <c r="AB79" s="67">
        <v>0</v>
      </c>
      <c r="AC79" s="67">
        <v>0</v>
      </c>
      <c r="AD79" s="67">
        <v>0</v>
      </c>
      <c r="AE79" s="67">
        <v>0</v>
      </c>
      <c r="AF79" s="67">
        <v>0</v>
      </c>
      <c r="AG79" s="67">
        <v>0</v>
      </c>
      <c r="AH79" s="67">
        <v>0</v>
      </c>
      <c r="AI79" s="67">
        <v>0</v>
      </c>
      <c r="AJ79" s="67">
        <v>0</v>
      </c>
      <c r="AK79" s="67">
        <v>0</v>
      </c>
      <c r="AL79" s="67">
        <v>0</v>
      </c>
      <c r="AM79" s="67">
        <v>0</v>
      </c>
      <c r="AN79" s="67">
        <v>0</v>
      </c>
      <c r="AO79" s="67">
        <v>0</v>
      </c>
      <c r="AP79" s="67">
        <v>0</v>
      </c>
      <c r="AQ79" s="67">
        <v>0</v>
      </c>
      <c r="AR79" s="67">
        <v>0</v>
      </c>
      <c r="AS79" s="67">
        <v>0</v>
      </c>
      <c r="AT79" s="67">
        <v>0</v>
      </c>
      <c r="AU79" s="67">
        <v>0</v>
      </c>
      <c r="AV79" s="67">
        <v>0</v>
      </c>
      <c r="AW79" s="67">
        <v>0</v>
      </c>
      <c r="AX79" s="67">
        <v>0</v>
      </c>
      <c r="AY79" s="67">
        <v>0</v>
      </c>
      <c r="AZ79" s="67">
        <v>0</v>
      </c>
      <c r="BA79" s="67">
        <v>0</v>
      </c>
      <c r="BB79" s="67">
        <v>0</v>
      </c>
      <c r="BC79" s="67">
        <v>0</v>
      </c>
      <c r="BD79" s="67">
        <v>0</v>
      </c>
      <c r="BE79" s="67"/>
      <c r="BF79" s="67"/>
      <c r="BG79" s="67"/>
      <c r="BH79" s="67"/>
      <c r="BI79" s="22"/>
      <c r="BJ79" s="22"/>
      <c r="BK79" s="22"/>
      <c r="BL79" s="22"/>
    </row>
    <row r="80" spans="1:64" outlineLevel="1">
      <c r="B80" s="135"/>
      <c r="E80" s="135" t="s">
        <v>137</v>
      </c>
      <c r="F80" s="20"/>
      <c r="G80" s="4" t="s">
        <v>101</v>
      </c>
      <c r="H80" s="6" t="s">
        <v>126</v>
      </c>
      <c r="K80" s="67">
        <v>0</v>
      </c>
      <c r="L80" s="67">
        <v>0</v>
      </c>
      <c r="M80" s="67">
        <v>0</v>
      </c>
      <c r="N80" s="67">
        <v>0</v>
      </c>
      <c r="O80" s="67">
        <v>0</v>
      </c>
      <c r="P80" s="67">
        <v>0</v>
      </c>
      <c r="Q80" s="67">
        <v>0</v>
      </c>
      <c r="R80" s="67">
        <v>0</v>
      </c>
      <c r="S80" s="67">
        <v>0</v>
      </c>
      <c r="T80" s="67">
        <v>0</v>
      </c>
      <c r="U80" s="67">
        <v>0</v>
      </c>
      <c r="V80" s="67">
        <v>0</v>
      </c>
      <c r="W80" s="67">
        <v>0</v>
      </c>
      <c r="X80" s="67">
        <v>0</v>
      </c>
      <c r="Y80" s="67">
        <v>0</v>
      </c>
      <c r="Z80" s="67">
        <v>0</v>
      </c>
      <c r="AA80" s="67">
        <v>0</v>
      </c>
      <c r="AB80" s="67">
        <v>0</v>
      </c>
      <c r="AC80" s="67">
        <v>0</v>
      </c>
      <c r="AD80" s="67">
        <v>0</v>
      </c>
      <c r="AE80" s="67">
        <v>0</v>
      </c>
      <c r="AF80" s="67">
        <v>0</v>
      </c>
      <c r="AG80" s="67">
        <v>0</v>
      </c>
      <c r="AH80" s="67">
        <v>0</v>
      </c>
      <c r="AI80" s="67">
        <v>0</v>
      </c>
      <c r="AJ80" s="67">
        <v>0</v>
      </c>
      <c r="AK80" s="67">
        <v>0</v>
      </c>
      <c r="AL80" s="67">
        <v>0</v>
      </c>
      <c r="AM80" s="67">
        <v>0</v>
      </c>
      <c r="AN80" s="67">
        <v>0</v>
      </c>
      <c r="AO80" s="67">
        <v>0</v>
      </c>
      <c r="AP80" s="67">
        <v>0</v>
      </c>
      <c r="AQ80" s="67">
        <v>0</v>
      </c>
      <c r="AR80" s="67">
        <v>0</v>
      </c>
      <c r="AS80" s="67">
        <v>0</v>
      </c>
      <c r="AT80" s="67">
        <v>0</v>
      </c>
      <c r="AU80" s="67">
        <v>0</v>
      </c>
      <c r="AV80" s="67">
        <v>0</v>
      </c>
      <c r="AW80" s="67">
        <v>0</v>
      </c>
      <c r="AX80" s="67">
        <v>0</v>
      </c>
      <c r="AY80" s="67">
        <v>0</v>
      </c>
      <c r="AZ80" s="67">
        <v>0</v>
      </c>
      <c r="BA80" s="67">
        <v>0</v>
      </c>
      <c r="BB80" s="67">
        <v>0</v>
      </c>
      <c r="BC80" s="67">
        <v>0</v>
      </c>
      <c r="BD80" s="67">
        <v>0</v>
      </c>
      <c r="BE80" s="67"/>
      <c r="BF80" s="67"/>
      <c r="BG80" s="67"/>
      <c r="BH80" s="67"/>
      <c r="BI80" s="22"/>
      <c r="BJ80" s="22"/>
      <c r="BK80" s="22"/>
      <c r="BL80" s="22"/>
    </row>
    <row r="81" spans="1:64" outlineLevel="1">
      <c r="B81" s="135"/>
      <c r="E81" s="135" t="s">
        <v>138</v>
      </c>
      <c r="F81" s="20"/>
      <c r="G81" s="4" t="s">
        <v>101</v>
      </c>
      <c r="H81" s="6" t="s">
        <v>126</v>
      </c>
      <c r="K81" s="67">
        <v>0</v>
      </c>
      <c r="L81" s="67">
        <v>0</v>
      </c>
      <c r="M81" s="67">
        <v>0</v>
      </c>
      <c r="N81" s="67">
        <v>0</v>
      </c>
      <c r="O81" s="67">
        <v>0</v>
      </c>
      <c r="P81" s="67">
        <v>0</v>
      </c>
      <c r="Q81" s="67">
        <v>0</v>
      </c>
      <c r="R81" s="67">
        <v>0</v>
      </c>
      <c r="S81" s="67">
        <v>0</v>
      </c>
      <c r="T81" s="67">
        <v>0</v>
      </c>
      <c r="U81" s="67">
        <v>0</v>
      </c>
      <c r="V81" s="67">
        <v>0</v>
      </c>
      <c r="W81" s="67">
        <v>0</v>
      </c>
      <c r="X81" s="67">
        <v>0</v>
      </c>
      <c r="Y81" s="67">
        <v>0</v>
      </c>
      <c r="Z81" s="67">
        <v>0</v>
      </c>
      <c r="AA81" s="67">
        <v>0</v>
      </c>
      <c r="AB81" s="67">
        <v>0</v>
      </c>
      <c r="AC81" s="67">
        <v>0</v>
      </c>
      <c r="AD81" s="67">
        <v>0</v>
      </c>
      <c r="AE81" s="67">
        <v>0</v>
      </c>
      <c r="AF81" s="67">
        <v>0</v>
      </c>
      <c r="AG81" s="67">
        <v>0</v>
      </c>
      <c r="AH81" s="67">
        <v>0</v>
      </c>
      <c r="AI81" s="67">
        <v>0</v>
      </c>
      <c r="AJ81" s="67">
        <v>0</v>
      </c>
      <c r="AK81" s="67">
        <v>0</v>
      </c>
      <c r="AL81" s="67">
        <v>0</v>
      </c>
      <c r="AM81" s="67">
        <v>0</v>
      </c>
      <c r="AN81" s="67">
        <v>0</v>
      </c>
      <c r="AO81" s="67">
        <v>0</v>
      </c>
      <c r="AP81" s="67">
        <v>0</v>
      </c>
      <c r="AQ81" s="67">
        <v>0</v>
      </c>
      <c r="AR81" s="67">
        <v>0</v>
      </c>
      <c r="AS81" s="67">
        <v>0</v>
      </c>
      <c r="AT81" s="67">
        <v>0</v>
      </c>
      <c r="AU81" s="67">
        <v>0</v>
      </c>
      <c r="AV81" s="67">
        <v>0</v>
      </c>
      <c r="AW81" s="67">
        <v>0</v>
      </c>
      <c r="AX81" s="67">
        <v>0</v>
      </c>
      <c r="AY81" s="67">
        <v>0</v>
      </c>
      <c r="AZ81" s="67">
        <v>0</v>
      </c>
      <c r="BA81" s="67">
        <v>0</v>
      </c>
      <c r="BB81" s="67">
        <v>0</v>
      </c>
      <c r="BC81" s="67">
        <v>0</v>
      </c>
      <c r="BD81" s="67">
        <v>0</v>
      </c>
      <c r="BE81" s="67"/>
      <c r="BF81" s="67"/>
      <c r="BG81" s="67"/>
      <c r="BH81" s="67"/>
      <c r="BI81" s="22"/>
      <c r="BJ81" s="22"/>
      <c r="BK81" s="22"/>
      <c r="BL81" s="22"/>
    </row>
    <row r="82" spans="1:64" outlineLevel="1">
      <c r="B82" s="135"/>
      <c r="E82" s="20" t="s">
        <v>139</v>
      </c>
      <c r="F82" s="20"/>
      <c r="G82" s="4" t="s">
        <v>101</v>
      </c>
      <c r="H82" s="6" t="s">
        <v>126</v>
      </c>
      <c r="K82" s="67">
        <v>0</v>
      </c>
      <c r="L82" s="67">
        <v>0</v>
      </c>
      <c r="M82" s="67">
        <v>0</v>
      </c>
      <c r="N82" s="67">
        <v>0</v>
      </c>
      <c r="O82" s="67">
        <v>0</v>
      </c>
      <c r="P82" s="67">
        <v>0</v>
      </c>
      <c r="Q82" s="67">
        <v>0</v>
      </c>
      <c r="R82" s="67">
        <v>0</v>
      </c>
      <c r="S82" s="67">
        <v>0</v>
      </c>
      <c r="T82" s="67">
        <v>0</v>
      </c>
      <c r="U82" s="67">
        <v>0</v>
      </c>
      <c r="V82" s="67">
        <v>0</v>
      </c>
      <c r="W82" s="67">
        <v>0</v>
      </c>
      <c r="X82" s="67">
        <v>0</v>
      </c>
      <c r="Y82" s="67">
        <v>0</v>
      </c>
      <c r="Z82" s="67">
        <v>0</v>
      </c>
      <c r="AA82" s="67">
        <v>0</v>
      </c>
      <c r="AB82" s="67">
        <v>0</v>
      </c>
      <c r="AC82" s="67">
        <v>0</v>
      </c>
      <c r="AD82" s="67">
        <v>0</v>
      </c>
      <c r="AE82" s="67">
        <v>0</v>
      </c>
      <c r="AF82" s="67">
        <v>0</v>
      </c>
      <c r="AG82" s="67">
        <v>0</v>
      </c>
      <c r="AH82" s="67">
        <v>0</v>
      </c>
      <c r="AI82" s="67">
        <v>0</v>
      </c>
      <c r="AJ82" s="67">
        <v>0</v>
      </c>
      <c r="AK82" s="67">
        <v>0</v>
      </c>
      <c r="AL82" s="67">
        <v>0</v>
      </c>
      <c r="AM82" s="67">
        <v>0</v>
      </c>
      <c r="AN82" s="67">
        <v>0</v>
      </c>
      <c r="AO82" s="67">
        <v>0</v>
      </c>
      <c r="AP82" s="67">
        <v>0</v>
      </c>
      <c r="AQ82" s="67">
        <v>0</v>
      </c>
      <c r="AR82" s="67">
        <v>0</v>
      </c>
      <c r="AS82" s="67">
        <v>0</v>
      </c>
      <c r="AT82" s="67">
        <v>0</v>
      </c>
      <c r="AU82" s="67">
        <v>0</v>
      </c>
      <c r="AV82" s="67">
        <v>0</v>
      </c>
      <c r="AW82" s="67">
        <v>0</v>
      </c>
      <c r="AX82" s="67">
        <v>0</v>
      </c>
      <c r="AY82" s="67">
        <v>0</v>
      </c>
      <c r="AZ82" s="67">
        <v>0</v>
      </c>
      <c r="BA82" s="67">
        <v>0</v>
      </c>
      <c r="BB82" s="67">
        <v>0</v>
      </c>
      <c r="BC82" s="67">
        <v>0</v>
      </c>
      <c r="BD82" s="67">
        <v>0</v>
      </c>
      <c r="BE82" s="67"/>
      <c r="BF82" s="67"/>
      <c r="BG82" s="67"/>
      <c r="BH82" s="67"/>
      <c r="BI82" s="22"/>
      <c r="BJ82" s="22"/>
      <c r="BK82" s="22"/>
      <c r="BL82" s="22"/>
    </row>
    <row r="83" spans="1:64" outlineLevel="1">
      <c r="B83" s="135"/>
      <c r="E83" s="135" t="s">
        <v>140</v>
      </c>
      <c r="F83" s="20"/>
      <c r="G83" s="4" t="s">
        <v>101</v>
      </c>
      <c r="H83" s="6" t="s">
        <v>126</v>
      </c>
      <c r="K83" s="67">
        <v>0</v>
      </c>
      <c r="L83" s="67">
        <v>0</v>
      </c>
      <c r="M83" s="67">
        <v>0</v>
      </c>
      <c r="N83" s="67">
        <v>0</v>
      </c>
      <c r="O83" s="67">
        <v>0</v>
      </c>
      <c r="P83" s="67">
        <v>0</v>
      </c>
      <c r="Q83" s="67">
        <v>0</v>
      </c>
      <c r="R83" s="67">
        <v>0</v>
      </c>
      <c r="S83" s="67">
        <v>0</v>
      </c>
      <c r="T83" s="67">
        <v>0</v>
      </c>
      <c r="U83" s="67">
        <v>0</v>
      </c>
      <c r="V83" s="67">
        <v>0</v>
      </c>
      <c r="W83" s="67">
        <v>0</v>
      </c>
      <c r="X83" s="67">
        <v>0</v>
      </c>
      <c r="Y83" s="67">
        <v>0</v>
      </c>
      <c r="Z83" s="67">
        <v>0</v>
      </c>
      <c r="AA83" s="67">
        <v>0</v>
      </c>
      <c r="AB83" s="67">
        <v>0</v>
      </c>
      <c r="AC83" s="67">
        <v>0</v>
      </c>
      <c r="AD83" s="67">
        <v>0</v>
      </c>
      <c r="AE83" s="67">
        <v>0</v>
      </c>
      <c r="AF83" s="67">
        <v>0</v>
      </c>
      <c r="AG83" s="67">
        <v>0</v>
      </c>
      <c r="AH83" s="67">
        <v>0</v>
      </c>
      <c r="AI83" s="67">
        <v>0</v>
      </c>
      <c r="AJ83" s="67">
        <v>0</v>
      </c>
      <c r="AK83" s="67">
        <v>0</v>
      </c>
      <c r="AL83" s="67">
        <v>0</v>
      </c>
      <c r="AM83" s="67">
        <v>0</v>
      </c>
      <c r="AN83" s="67">
        <v>0</v>
      </c>
      <c r="AO83" s="67">
        <v>0</v>
      </c>
      <c r="AP83" s="67">
        <v>0</v>
      </c>
      <c r="AQ83" s="67">
        <v>0</v>
      </c>
      <c r="AR83" s="67">
        <v>0</v>
      </c>
      <c r="AS83" s="67">
        <v>0</v>
      </c>
      <c r="AT83" s="67">
        <v>0</v>
      </c>
      <c r="AU83" s="67">
        <v>0</v>
      </c>
      <c r="AV83" s="67">
        <v>0</v>
      </c>
      <c r="AW83" s="67">
        <v>0</v>
      </c>
      <c r="AX83" s="67">
        <v>0</v>
      </c>
      <c r="AY83" s="67">
        <v>0</v>
      </c>
      <c r="AZ83" s="67">
        <v>0</v>
      </c>
      <c r="BA83" s="67">
        <v>0</v>
      </c>
      <c r="BB83" s="67">
        <v>0</v>
      </c>
      <c r="BC83" s="67">
        <v>0</v>
      </c>
      <c r="BD83" s="67">
        <v>0</v>
      </c>
      <c r="BE83" s="67"/>
      <c r="BF83" s="67"/>
      <c r="BG83" s="67"/>
      <c r="BH83" s="67"/>
      <c r="BI83" s="22"/>
      <c r="BJ83" s="22"/>
      <c r="BK83" s="22"/>
      <c r="BL83" s="22"/>
    </row>
    <row r="84" spans="1:64" outlineLevel="1">
      <c r="B84" s="20"/>
      <c r="E84" s="20" t="s">
        <v>141</v>
      </c>
      <c r="F84" s="20"/>
      <c r="G84" s="4" t="s">
        <v>101</v>
      </c>
      <c r="H84" s="6" t="s">
        <v>126</v>
      </c>
      <c r="K84" s="67">
        <v>0</v>
      </c>
      <c r="L84" s="67">
        <v>0</v>
      </c>
      <c r="M84" s="67">
        <v>0</v>
      </c>
      <c r="N84" s="67">
        <v>0</v>
      </c>
      <c r="O84" s="67">
        <v>0</v>
      </c>
      <c r="P84" s="67">
        <v>0</v>
      </c>
      <c r="Q84" s="67">
        <v>0</v>
      </c>
      <c r="R84" s="67">
        <v>0</v>
      </c>
      <c r="S84" s="67">
        <v>0</v>
      </c>
      <c r="T84" s="67">
        <v>0</v>
      </c>
      <c r="U84" s="67">
        <v>0</v>
      </c>
      <c r="V84" s="67">
        <v>0</v>
      </c>
      <c r="W84" s="67">
        <v>0</v>
      </c>
      <c r="X84" s="67">
        <v>0</v>
      </c>
      <c r="Y84" s="67">
        <v>0</v>
      </c>
      <c r="Z84" s="67">
        <v>0</v>
      </c>
      <c r="AA84" s="67">
        <v>0</v>
      </c>
      <c r="AB84" s="67">
        <v>0</v>
      </c>
      <c r="AC84" s="67">
        <v>0</v>
      </c>
      <c r="AD84" s="67">
        <v>0</v>
      </c>
      <c r="AE84" s="67">
        <v>0</v>
      </c>
      <c r="AF84" s="67">
        <v>0</v>
      </c>
      <c r="AG84" s="67">
        <v>0</v>
      </c>
      <c r="AH84" s="67">
        <v>0</v>
      </c>
      <c r="AI84" s="67">
        <v>0</v>
      </c>
      <c r="AJ84" s="67">
        <v>0</v>
      </c>
      <c r="AK84" s="67">
        <v>0</v>
      </c>
      <c r="AL84" s="67">
        <v>0</v>
      </c>
      <c r="AM84" s="67">
        <v>0</v>
      </c>
      <c r="AN84" s="67">
        <v>0</v>
      </c>
      <c r="AO84" s="67">
        <v>0</v>
      </c>
      <c r="AP84" s="67">
        <v>0</v>
      </c>
      <c r="AQ84" s="67">
        <v>0</v>
      </c>
      <c r="AR84" s="67">
        <v>0</v>
      </c>
      <c r="AS84" s="67">
        <v>0</v>
      </c>
      <c r="AT84" s="67">
        <v>0</v>
      </c>
      <c r="AU84" s="67">
        <v>0</v>
      </c>
      <c r="AV84" s="67">
        <v>0</v>
      </c>
      <c r="AW84" s="67">
        <v>0</v>
      </c>
      <c r="AX84" s="67">
        <v>0</v>
      </c>
      <c r="AY84" s="67">
        <v>0</v>
      </c>
      <c r="AZ84" s="67">
        <v>0</v>
      </c>
      <c r="BA84" s="67">
        <v>0</v>
      </c>
      <c r="BB84" s="67">
        <v>0</v>
      </c>
      <c r="BC84" s="67">
        <v>0</v>
      </c>
      <c r="BD84" s="67">
        <v>0</v>
      </c>
      <c r="BE84" s="67"/>
      <c r="BF84" s="67"/>
      <c r="BG84" s="67"/>
      <c r="BH84" s="67"/>
      <c r="BI84" s="22"/>
      <c r="BJ84" s="22"/>
      <c r="BK84" s="22"/>
      <c r="BL84" s="22"/>
    </row>
    <row r="85" spans="1:64" outlineLevel="1">
      <c r="E85" s="20" t="s">
        <v>142</v>
      </c>
      <c r="F85" s="20"/>
      <c r="G85" s="4" t="s">
        <v>101</v>
      </c>
      <c r="H85" s="6" t="s">
        <v>126</v>
      </c>
      <c r="K85" s="67">
        <v>0</v>
      </c>
      <c r="L85" s="67">
        <v>0</v>
      </c>
      <c r="M85" s="67">
        <v>0</v>
      </c>
      <c r="N85" s="67">
        <v>0</v>
      </c>
      <c r="O85" s="67">
        <v>0</v>
      </c>
      <c r="P85" s="67">
        <v>0</v>
      </c>
      <c r="Q85" s="67">
        <v>0</v>
      </c>
      <c r="R85" s="67">
        <v>0</v>
      </c>
      <c r="S85" s="67">
        <v>0</v>
      </c>
      <c r="T85" s="67">
        <v>0</v>
      </c>
      <c r="U85" s="67">
        <v>0</v>
      </c>
      <c r="V85" s="67">
        <v>0</v>
      </c>
      <c r="W85" s="67">
        <v>0</v>
      </c>
      <c r="X85" s="67">
        <v>0</v>
      </c>
      <c r="Y85" s="67">
        <v>0</v>
      </c>
      <c r="Z85" s="67">
        <v>0</v>
      </c>
      <c r="AA85" s="67">
        <v>0</v>
      </c>
      <c r="AB85" s="67">
        <v>0</v>
      </c>
      <c r="AC85" s="67">
        <v>0</v>
      </c>
      <c r="AD85" s="67">
        <v>0</v>
      </c>
      <c r="AE85" s="67">
        <v>0</v>
      </c>
      <c r="AF85" s="67">
        <v>0</v>
      </c>
      <c r="AG85" s="67">
        <v>0</v>
      </c>
      <c r="AH85" s="67">
        <v>0</v>
      </c>
      <c r="AI85" s="67">
        <v>0</v>
      </c>
      <c r="AJ85" s="67">
        <v>0</v>
      </c>
      <c r="AK85" s="67">
        <v>0</v>
      </c>
      <c r="AL85" s="67">
        <v>0</v>
      </c>
      <c r="AM85" s="67">
        <v>0</v>
      </c>
      <c r="AN85" s="67">
        <v>0</v>
      </c>
      <c r="AO85" s="67">
        <v>0</v>
      </c>
      <c r="AP85" s="67">
        <v>0</v>
      </c>
      <c r="AQ85" s="67">
        <v>0</v>
      </c>
      <c r="AR85" s="67">
        <v>0</v>
      </c>
      <c r="AS85" s="67">
        <v>0</v>
      </c>
      <c r="AT85" s="67">
        <v>0</v>
      </c>
      <c r="AU85" s="67">
        <v>0</v>
      </c>
      <c r="AV85" s="67">
        <v>0</v>
      </c>
      <c r="AW85" s="67">
        <v>0</v>
      </c>
      <c r="AX85" s="67">
        <v>0</v>
      </c>
      <c r="AY85" s="67">
        <v>0</v>
      </c>
      <c r="AZ85" s="67">
        <v>0</v>
      </c>
      <c r="BA85" s="67">
        <v>0</v>
      </c>
      <c r="BB85" s="67">
        <v>0</v>
      </c>
      <c r="BC85" s="67">
        <v>0</v>
      </c>
      <c r="BD85" s="67">
        <v>0</v>
      </c>
      <c r="BE85" s="67"/>
      <c r="BF85" s="67"/>
      <c r="BG85" s="67"/>
      <c r="BH85" s="67"/>
      <c r="BI85" s="22"/>
      <c r="BJ85" s="22"/>
      <c r="BK85" s="22"/>
      <c r="BL85" s="22"/>
    </row>
    <row r="86" spans="1:64" outlineLevel="1">
      <c r="B86" s="20"/>
      <c r="E86" s="20" t="s">
        <v>143</v>
      </c>
      <c r="F86" s="20"/>
      <c r="G86" s="4" t="s">
        <v>101</v>
      </c>
      <c r="H86" s="6" t="s">
        <v>126</v>
      </c>
      <c r="K86" s="67">
        <v>0</v>
      </c>
      <c r="L86" s="67">
        <v>0</v>
      </c>
      <c r="M86" s="67">
        <v>0</v>
      </c>
      <c r="N86" s="67">
        <v>0</v>
      </c>
      <c r="O86" s="67">
        <v>0</v>
      </c>
      <c r="P86" s="67">
        <v>0</v>
      </c>
      <c r="Q86" s="67">
        <v>0</v>
      </c>
      <c r="R86" s="67">
        <v>0</v>
      </c>
      <c r="S86" s="67">
        <v>0</v>
      </c>
      <c r="T86" s="67">
        <v>0</v>
      </c>
      <c r="U86" s="67">
        <v>0</v>
      </c>
      <c r="V86" s="67">
        <v>0</v>
      </c>
      <c r="W86" s="67">
        <v>0</v>
      </c>
      <c r="X86" s="67">
        <v>0</v>
      </c>
      <c r="Y86" s="67">
        <v>0</v>
      </c>
      <c r="Z86" s="67">
        <v>0</v>
      </c>
      <c r="AA86" s="67">
        <v>0</v>
      </c>
      <c r="AB86" s="67">
        <v>0</v>
      </c>
      <c r="AC86" s="67">
        <v>0</v>
      </c>
      <c r="AD86" s="67">
        <v>0</v>
      </c>
      <c r="AE86" s="67">
        <v>0</v>
      </c>
      <c r="AF86" s="67">
        <v>0</v>
      </c>
      <c r="AG86" s="67">
        <v>0</v>
      </c>
      <c r="AH86" s="67">
        <v>0</v>
      </c>
      <c r="AI86" s="67">
        <v>0</v>
      </c>
      <c r="AJ86" s="67">
        <v>0</v>
      </c>
      <c r="AK86" s="67">
        <v>0</v>
      </c>
      <c r="AL86" s="67">
        <v>0</v>
      </c>
      <c r="AM86" s="67">
        <v>0</v>
      </c>
      <c r="AN86" s="67">
        <v>0</v>
      </c>
      <c r="AO86" s="67">
        <v>0</v>
      </c>
      <c r="AP86" s="67">
        <v>0</v>
      </c>
      <c r="AQ86" s="67">
        <v>0</v>
      </c>
      <c r="AR86" s="67">
        <v>0</v>
      </c>
      <c r="AS86" s="67">
        <v>0</v>
      </c>
      <c r="AT86" s="67">
        <v>0</v>
      </c>
      <c r="AU86" s="67">
        <v>0</v>
      </c>
      <c r="AV86" s="67">
        <v>0</v>
      </c>
      <c r="AW86" s="67">
        <v>0</v>
      </c>
      <c r="AX86" s="67">
        <v>0</v>
      </c>
      <c r="AY86" s="67">
        <v>0</v>
      </c>
      <c r="AZ86" s="67">
        <v>0</v>
      </c>
      <c r="BA86" s="67">
        <v>0</v>
      </c>
      <c r="BB86" s="67">
        <v>0</v>
      </c>
      <c r="BC86" s="67">
        <v>0</v>
      </c>
      <c r="BD86" s="67">
        <v>0</v>
      </c>
      <c r="BE86" s="67"/>
      <c r="BF86" s="67"/>
      <c r="BG86" s="67"/>
      <c r="BH86" s="67"/>
      <c r="BI86" s="22"/>
      <c r="BJ86" s="22"/>
      <c r="BK86" s="22"/>
      <c r="BL86" s="22"/>
    </row>
    <row r="87" spans="1:64" outlineLevel="1">
      <c r="B87" s="20"/>
      <c r="E87" s="20" t="s">
        <v>144</v>
      </c>
      <c r="F87" s="20"/>
      <c r="G87" s="4" t="s">
        <v>101</v>
      </c>
      <c r="H87" s="6" t="s">
        <v>126</v>
      </c>
      <c r="K87" s="67">
        <v>0</v>
      </c>
      <c r="L87" s="67">
        <v>0</v>
      </c>
      <c r="M87" s="67">
        <v>0</v>
      </c>
      <c r="N87" s="67">
        <v>0</v>
      </c>
      <c r="O87" s="67">
        <v>0</v>
      </c>
      <c r="P87" s="67">
        <v>0</v>
      </c>
      <c r="Q87" s="67">
        <v>0</v>
      </c>
      <c r="R87" s="67">
        <v>0</v>
      </c>
      <c r="S87" s="67">
        <v>0</v>
      </c>
      <c r="T87" s="67">
        <v>0</v>
      </c>
      <c r="U87" s="67">
        <v>0</v>
      </c>
      <c r="V87" s="67">
        <v>0</v>
      </c>
      <c r="W87" s="67">
        <v>0</v>
      </c>
      <c r="X87" s="67">
        <v>0</v>
      </c>
      <c r="Y87" s="67">
        <v>0</v>
      </c>
      <c r="Z87" s="67">
        <v>0</v>
      </c>
      <c r="AA87" s="67">
        <v>0</v>
      </c>
      <c r="AB87" s="67">
        <v>0</v>
      </c>
      <c r="AC87" s="67">
        <v>0</v>
      </c>
      <c r="AD87" s="67">
        <v>0</v>
      </c>
      <c r="AE87" s="67">
        <v>0</v>
      </c>
      <c r="AF87" s="67">
        <v>0</v>
      </c>
      <c r="AG87" s="67">
        <v>0</v>
      </c>
      <c r="AH87" s="67">
        <v>0</v>
      </c>
      <c r="AI87" s="67">
        <v>0</v>
      </c>
      <c r="AJ87" s="67">
        <v>0</v>
      </c>
      <c r="AK87" s="67">
        <v>0</v>
      </c>
      <c r="AL87" s="67">
        <v>0</v>
      </c>
      <c r="AM87" s="67">
        <v>0</v>
      </c>
      <c r="AN87" s="67">
        <v>0</v>
      </c>
      <c r="AO87" s="67">
        <v>0</v>
      </c>
      <c r="AP87" s="67">
        <v>0</v>
      </c>
      <c r="AQ87" s="67">
        <v>0</v>
      </c>
      <c r="AR87" s="67">
        <v>0</v>
      </c>
      <c r="AS87" s="67">
        <v>0</v>
      </c>
      <c r="AT87" s="67">
        <v>0</v>
      </c>
      <c r="AU87" s="67">
        <v>0</v>
      </c>
      <c r="AV87" s="67">
        <v>0</v>
      </c>
      <c r="AW87" s="67">
        <v>0</v>
      </c>
      <c r="AX87" s="67">
        <v>0</v>
      </c>
      <c r="AY87" s="67">
        <v>0</v>
      </c>
      <c r="AZ87" s="67">
        <v>0</v>
      </c>
      <c r="BA87" s="67">
        <v>0</v>
      </c>
      <c r="BB87" s="67">
        <v>0</v>
      </c>
      <c r="BC87" s="67">
        <v>0</v>
      </c>
      <c r="BD87" s="67">
        <v>0</v>
      </c>
      <c r="BE87" s="67"/>
      <c r="BF87" s="67"/>
      <c r="BG87" s="67"/>
      <c r="BH87" s="67"/>
      <c r="BI87" s="22"/>
      <c r="BJ87" s="22"/>
      <c r="BK87" s="22"/>
      <c r="BL87" s="22"/>
    </row>
    <row r="88" spans="1:64" outlineLevel="1">
      <c r="B88" s="135"/>
      <c r="E88" s="135" t="s">
        <v>145</v>
      </c>
      <c r="F88" s="20"/>
      <c r="G88" s="4" t="s">
        <v>101</v>
      </c>
      <c r="H88" s="6" t="s">
        <v>126</v>
      </c>
      <c r="K88" s="67">
        <v>0</v>
      </c>
      <c r="L88" s="67">
        <v>0</v>
      </c>
      <c r="M88" s="67">
        <v>0</v>
      </c>
      <c r="N88" s="67">
        <v>0</v>
      </c>
      <c r="O88" s="67">
        <v>0</v>
      </c>
      <c r="P88" s="67">
        <v>0</v>
      </c>
      <c r="Q88" s="67">
        <v>0</v>
      </c>
      <c r="R88" s="67">
        <v>0</v>
      </c>
      <c r="S88" s="67">
        <v>0</v>
      </c>
      <c r="T88" s="67">
        <v>0</v>
      </c>
      <c r="U88" s="67">
        <v>0</v>
      </c>
      <c r="V88" s="67">
        <v>0</v>
      </c>
      <c r="W88" s="67">
        <v>0</v>
      </c>
      <c r="X88" s="67">
        <v>0</v>
      </c>
      <c r="Y88" s="67">
        <v>0</v>
      </c>
      <c r="Z88" s="67">
        <v>0</v>
      </c>
      <c r="AA88" s="67">
        <v>0</v>
      </c>
      <c r="AB88" s="67">
        <v>0</v>
      </c>
      <c r="AC88" s="67">
        <v>0</v>
      </c>
      <c r="AD88" s="67">
        <v>0</v>
      </c>
      <c r="AE88" s="67">
        <v>0</v>
      </c>
      <c r="AF88" s="67">
        <v>0</v>
      </c>
      <c r="AG88" s="67">
        <v>0</v>
      </c>
      <c r="AH88" s="67">
        <v>0</v>
      </c>
      <c r="AI88" s="67">
        <v>0</v>
      </c>
      <c r="AJ88" s="67">
        <v>0</v>
      </c>
      <c r="AK88" s="67">
        <v>0</v>
      </c>
      <c r="AL88" s="67">
        <v>0</v>
      </c>
      <c r="AM88" s="67">
        <v>0</v>
      </c>
      <c r="AN88" s="67">
        <v>0</v>
      </c>
      <c r="AO88" s="67">
        <v>0</v>
      </c>
      <c r="AP88" s="67">
        <v>0</v>
      </c>
      <c r="AQ88" s="67">
        <v>0</v>
      </c>
      <c r="AR88" s="67">
        <v>0</v>
      </c>
      <c r="AS88" s="67">
        <v>0</v>
      </c>
      <c r="AT88" s="67">
        <v>0</v>
      </c>
      <c r="AU88" s="67">
        <v>0</v>
      </c>
      <c r="AV88" s="67">
        <v>0</v>
      </c>
      <c r="AW88" s="67">
        <v>0</v>
      </c>
      <c r="AX88" s="67">
        <v>0</v>
      </c>
      <c r="AY88" s="67">
        <v>0</v>
      </c>
      <c r="AZ88" s="67">
        <v>0</v>
      </c>
      <c r="BA88" s="67">
        <v>0</v>
      </c>
      <c r="BB88" s="67">
        <v>0</v>
      </c>
      <c r="BC88" s="67">
        <v>0</v>
      </c>
      <c r="BD88" s="67">
        <v>0</v>
      </c>
      <c r="BE88" s="67"/>
      <c r="BF88" s="67"/>
      <c r="BG88" s="67"/>
      <c r="BH88" s="67"/>
      <c r="BI88" s="22"/>
      <c r="BJ88" s="22"/>
      <c r="BK88" s="22"/>
      <c r="BL88" s="22"/>
    </row>
    <row r="89" spans="1:64" outlineLevel="1">
      <c r="A89" s="307"/>
      <c r="B89" s="135"/>
      <c r="E89" s="20" t="s">
        <v>146</v>
      </c>
      <c r="F89" s="20"/>
      <c r="G89" s="4" t="s">
        <v>101</v>
      </c>
      <c r="H89" s="6" t="s">
        <v>126</v>
      </c>
      <c r="K89" s="67">
        <v>0</v>
      </c>
      <c r="L89" s="67">
        <v>0</v>
      </c>
      <c r="M89" s="67">
        <v>0</v>
      </c>
      <c r="N89" s="67">
        <v>0</v>
      </c>
      <c r="O89" s="67">
        <v>0</v>
      </c>
      <c r="P89" s="67">
        <v>0</v>
      </c>
      <c r="Q89" s="67">
        <v>0</v>
      </c>
      <c r="R89" s="67">
        <v>0</v>
      </c>
      <c r="S89" s="67">
        <v>0</v>
      </c>
      <c r="T89" s="67">
        <v>0</v>
      </c>
      <c r="U89" s="67">
        <v>0</v>
      </c>
      <c r="V89" s="67">
        <v>0</v>
      </c>
      <c r="W89" s="67">
        <v>0</v>
      </c>
      <c r="X89" s="67">
        <v>0</v>
      </c>
      <c r="Y89" s="67">
        <v>0</v>
      </c>
      <c r="Z89" s="67">
        <v>0</v>
      </c>
      <c r="AA89" s="67">
        <v>0</v>
      </c>
      <c r="AB89" s="67">
        <v>0</v>
      </c>
      <c r="AC89" s="67">
        <v>0</v>
      </c>
      <c r="AD89" s="67">
        <v>0</v>
      </c>
      <c r="AE89" s="67">
        <v>0</v>
      </c>
      <c r="AF89" s="67">
        <v>0</v>
      </c>
      <c r="AG89" s="67">
        <v>0</v>
      </c>
      <c r="AH89" s="67">
        <v>0</v>
      </c>
      <c r="AI89" s="67">
        <v>0</v>
      </c>
      <c r="AJ89" s="67">
        <v>0</v>
      </c>
      <c r="AK89" s="67">
        <v>0</v>
      </c>
      <c r="AL89" s="67">
        <v>0</v>
      </c>
      <c r="AM89" s="67">
        <v>0</v>
      </c>
      <c r="AN89" s="67">
        <v>0</v>
      </c>
      <c r="AO89" s="67">
        <v>0</v>
      </c>
      <c r="AP89" s="67">
        <v>0</v>
      </c>
      <c r="AQ89" s="67">
        <v>0</v>
      </c>
      <c r="AR89" s="67">
        <v>0</v>
      </c>
      <c r="AS89" s="67">
        <v>0</v>
      </c>
      <c r="AT89" s="67">
        <v>0</v>
      </c>
      <c r="AU89" s="67">
        <v>0</v>
      </c>
      <c r="AV89" s="67">
        <v>0</v>
      </c>
      <c r="AW89" s="67">
        <v>0</v>
      </c>
      <c r="AX89" s="67">
        <v>0</v>
      </c>
      <c r="AY89" s="67">
        <v>0</v>
      </c>
      <c r="AZ89" s="67">
        <v>0</v>
      </c>
      <c r="BA89" s="67">
        <v>0</v>
      </c>
      <c r="BB89" s="67">
        <v>0</v>
      </c>
      <c r="BC89" s="67">
        <v>0</v>
      </c>
      <c r="BD89" s="67">
        <v>0</v>
      </c>
      <c r="BE89" s="67"/>
      <c r="BF89" s="67"/>
      <c r="BG89" s="67"/>
      <c r="BH89" s="67"/>
      <c r="BI89" s="22"/>
      <c r="BJ89" s="22"/>
      <c r="BK89" s="22"/>
      <c r="BL89" s="22"/>
    </row>
    <row r="90" spans="1:64" outlineLevel="1">
      <c r="E90" s="20"/>
      <c r="F90" s="20"/>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14"/>
      <c r="AT90" s="214"/>
      <c r="AU90" s="214"/>
      <c r="AV90" s="214"/>
      <c r="AW90" s="214"/>
      <c r="AX90" s="214"/>
      <c r="AY90" s="214"/>
      <c r="AZ90" s="214"/>
      <c r="BA90" s="214"/>
      <c r="BB90" s="214"/>
      <c r="BC90" s="214"/>
      <c r="BD90" s="214"/>
      <c r="BE90" s="22"/>
      <c r="BF90" s="22"/>
      <c r="BG90" s="22"/>
      <c r="BH90" s="22"/>
      <c r="BI90" s="22"/>
      <c r="BJ90" s="22"/>
      <c r="BK90" s="22"/>
      <c r="BL90" s="22"/>
    </row>
    <row r="91" spans="1:64" outlineLevel="1">
      <c r="C91" s="38">
        <f>MAX($B$4:C90)+0.1</f>
        <v>5.4999999999999982</v>
      </c>
      <c r="D91" s="37" t="s">
        <v>53</v>
      </c>
      <c r="E91" s="33"/>
      <c r="F91" s="33"/>
      <c r="G91" s="32"/>
      <c r="H91" s="34"/>
      <c r="I91" s="34"/>
      <c r="J91" s="34"/>
      <c r="K91" s="35"/>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22"/>
    </row>
    <row r="92" spans="1:64" outlineLevel="1">
      <c r="E92" s="20"/>
      <c r="F92" s="20"/>
      <c r="K92" s="71">
        <v>1</v>
      </c>
      <c r="L92" s="71">
        <f>K92+1</f>
        <v>2</v>
      </c>
      <c r="M92" s="71">
        <f t="shared" ref="M92:BD92" si="3">L92+1</f>
        <v>3</v>
      </c>
      <c r="N92" s="71">
        <f t="shared" si="3"/>
        <v>4</v>
      </c>
      <c r="O92" s="71">
        <f t="shared" si="3"/>
        <v>5</v>
      </c>
      <c r="P92" s="71">
        <f t="shared" si="3"/>
        <v>6</v>
      </c>
      <c r="Q92" s="71">
        <f t="shared" si="3"/>
        <v>7</v>
      </c>
      <c r="R92" s="71">
        <f t="shared" si="3"/>
        <v>8</v>
      </c>
      <c r="S92" s="71">
        <f t="shared" si="3"/>
        <v>9</v>
      </c>
      <c r="T92" s="71">
        <f t="shared" si="3"/>
        <v>10</v>
      </c>
      <c r="U92" s="71">
        <f t="shared" si="3"/>
        <v>11</v>
      </c>
      <c r="V92" s="71">
        <f t="shared" si="3"/>
        <v>12</v>
      </c>
      <c r="W92" s="71">
        <f t="shared" si="3"/>
        <v>13</v>
      </c>
      <c r="X92" s="71">
        <f t="shared" si="3"/>
        <v>14</v>
      </c>
      <c r="Y92" s="71">
        <f t="shared" si="3"/>
        <v>15</v>
      </c>
      <c r="Z92" s="71">
        <f t="shared" si="3"/>
        <v>16</v>
      </c>
      <c r="AA92" s="71">
        <f t="shared" si="3"/>
        <v>17</v>
      </c>
      <c r="AB92" s="71">
        <f t="shared" si="3"/>
        <v>18</v>
      </c>
      <c r="AC92" s="71">
        <f t="shared" si="3"/>
        <v>19</v>
      </c>
      <c r="AD92" s="71">
        <f t="shared" si="3"/>
        <v>20</v>
      </c>
      <c r="AE92" s="71">
        <f t="shared" si="3"/>
        <v>21</v>
      </c>
      <c r="AF92" s="71">
        <f t="shared" si="3"/>
        <v>22</v>
      </c>
      <c r="AG92" s="71">
        <f t="shared" si="3"/>
        <v>23</v>
      </c>
      <c r="AH92" s="71">
        <f t="shared" si="3"/>
        <v>24</v>
      </c>
      <c r="AI92" s="71">
        <f t="shared" si="3"/>
        <v>25</v>
      </c>
      <c r="AJ92" s="71">
        <f t="shared" si="3"/>
        <v>26</v>
      </c>
      <c r="AK92" s="71">
        <f t="shared" si="3"/>
        <v>27</v>
      </c>
      <c r="AL92" s="71">
        <f t="shared" si="3"/>
        <v>28</v>
      </c>
      <c r="AM92" s="71">
        <f t="shared" si="3"/>
        <v>29</v>
      </c>
      <c r="AN92" s="71">
        <f t="shared" si="3"/>
        <v>30</v>
      </c>
      <c r="AO92" s="71">
        <f t="shared" si="3"/>
        <v>31</v>
      </c>
      <c r="AP92" s="71">
        <f t="shared" si="3"/>
        <v>32</v>
      </c>
      <c r="AQ92" s="71">
        <f t="shared" si="3"/>
        <v>33</v>
      </c>
      <c r="AR92" s="71">
        <f t="shared" si="3"/>
        <v>34</v>
      </c>
      <c r="AS92" s="71">
        <f t="shared" si="3"/>
        <v>35</v>
      </c>
      <c r="AT92" s="71">
        <f t="shared" si="3"/>
        <v>36</v>
      </c>
      <c r="AU92" s="71">
        <f t="shared" si="3"/>
        <v>37</v>
      </c>
      <c r="AV92" s="71">
        <f t="shared" si="3"/>
        <v>38</v>
      </c>
      <c r="AW92" s="71">
        <f t="shared" si="3"/>
        <v>39</v>
      </c>
      <c r="AX92" s="71">
        <f t="shared" si="3"/>
        <v>40</v>
      </c>
      <c r="AY92" s="71">
        <f t="shared" si="3"/>
        <v>41</v>
      </c>
      <c r="AZ92" s="71">
        <f t="shared" si="3"/>
        <v>42</v>
      </c>
      <c r="BA92" s="71">
        <f t="shared" si="3"/>
        <v>43</v>
      </c>
      <c r="BB92" s="71">
        <f t="shared" si="3"/>
        <v>44</v>
      </c>
      <c r="BC92" s="71">
        <f t="shared" si="3"/>
        <v>45</v>
      </c>
      <c r="BD92" s="71">
        <f t="shared" si="3"/>
        <v>46</v>
      </c>
      <c r="BI92" s="22"/>
      <c r="BJ92" s="22"/>
      <c r="BK92" s="22"/>
      <c r="BL92" s="22"/>
    </row>
    <row r="93" spans="1:64" outlineLevel="1">
      <c r="E93" s="135" t="s">
        <v>136</v>
      </c>
      <c r="F93" s="20"/>
      <c r="G93" s="4" t="s">
        <v>101</v>
      </c>
      <c r="H93" s="69" t="str">
        <f>Interface!$J$75</f>
        <v>Licensee 1</v>
      </c>
      <c r="J93" s="300">
        <f>SUM(K93:BD93)</f>
        <v>0</v>
      </c>
      <c r="K93" s="105">
        <f t="shared" ref="K93:K103" si="4">CHOOSE($H$16,K37,K51,K65,K79)</f>
        <v>0</v>
      </c>
      <c r="L93" s="105">
        <f t="shared" ref="L93:BD93" si="5">CHOOSE($H$16,L37,L51,L65,L79)</f>
        <v>0</v>
      </c>
      <c r="M93" s="105">
        <f t="shared" si="5"/>
        <v>0</v>
      </c>
      <c r="N93" s="105">
        <f t="shared" si="5"/>
        <v>0</v>
      </c>
      <c r="O93" s="105">
        <f t="shared" si="5"/>
        <v>0</v>
      </c>
      <c r="P93" s="105">
        <f t="shared" si="5"/>
        <v>0</v>
      </c>
      <c r="Q93" s="105">
        <f t="shared" si="5"/>
        <v>0</v>
      </c>
      <c r="R93" s="105">
        <f t="shared" si="5"/>
        <v>0</v>
      </c>
      <c r="S93" s="105">
        <f t="shared" si="5"/>
        <v>0</v>
      </c>
      <c r="T93" s="105">
        <f t="shared" si="5"/>
        <v>0</v>
      </c>
      <c r="U93" s="105">
        <f t="shared" si="5"/>
        <v>0</v>
      </c>
      <c r="V93" s="105">
        <f t="shared" si="5"/>
        <v>0</v>
      </c>
      <c r="W93" s="105">
        <f t="shared" si="5"/>
        <v>0</v>
      </c>
      <c r="X93" s="105">
        <f t="shared" si="5"/>
        <v>0</v>
      </c>
      <c r="Y93" s="105">
        <f t="shared" si="5"/>
        <v>0</v>
      </c>
      <c r="Z93" s="105">
        <f t="shared" si="5"/>
        <v>0</v>
      </c>
      <c r="AA93" s="105">
        <f t="shared" si="5"/>
        <v>0</v>
      </c>
      <c r="AB93" s="105">
        <f t="shared" si="5"/>
        <v>0</v>
      </c>
      <c r="AC93" s="105">
        <f t="shared" si="5"/>
        <v>0</v>
      </c>
      <c r="AD93" s="105">
        <f t="shared" si="5"/>
        <v>0</v>
      </c>
      <c r="AE93" s="105">
        <f t="shared" si="5"/>
        <v>0</v>
      </c>
      <c r="AF93" s="105">
        <f t="shared" si="5"/>
        <v>0</v>
      </c>
      <c r="AG93" s="105">
        <f t="shared" si="5"/>
        <v>0</v>
      </c>
      <c r="AH93" s="105">
        <f t="shared" si="5"/>
        <v>0</v>
      </c>
      <c r="AI93" s="105">
        <f t="shared" si="5"/>
        <v>0</v>
      </c>
      <c r="AJ93" s="105">
        <f t="shared" si="5"/>
        <v>0</v>
      </c>
      <c r="AK93" s="105">
        <f t="shared" si="5"/>
        <v>0</v>
      </c>
      <c r="AL93" s="105">
        <f t="shared" si="5"/>
        <v>0</v>
      </c>
      <c r="AM93" s="105">
        <f t="shared" si="5"/>
        <v>0</v>
      </c>
      <c r="AN93" s="105">
        <f t="shared" si="5"/>
        <v>0</v>
      </c>
      <c r="AO93" s="105">
        <f t="shared" si="5"/>
        <v>0</v>
      </c>
      <c r="AP93" s="105">
        <f t="shared" si="5"/>
        <v>0</v>
      </c>
      <c r="AQ93" s="105">
        <f t="shared" si="5"/>
        <v>0</v>
      </c>
      <c r="AR93" s="105">
        <f t="shared" si="5"/>
        <v>0</v>
      </c>
      <c r="AS93" s="105">
        <f t="shared" si="5"/>
        <v>0</v>
      </c>
      <c r="AT93" s="105">
        <f t="shared" si="5"/>
        <v>0</v>
      </c>
      <c r="AU93" s="105">
        <f t="shared" si="5"/>
        <v>0</v>
      </c>
      <c r="AV93" s="105">
        <f t="shared" si="5"/>
        <v>0</v>
      </c>
      <c r="AW93" s="105">
        <f t="shared" si="5"/>
        <v>0</v>
      </c>
      <c r="AX93" s="105">
        <f t="shared" si="5"/>
        <v>0</v>
      </c>
      <c r="AY93" s="105">
        <f t="shared" si="5"/>
        <v>0</v>
      </c>
      <c r="AZ93" s="105">
        <f t="shared" si="5"/>
        <v>0</v>
      </c>
      <c r="BA93" s="105">
        <f t="shared" si="5"/>
        <v>0</v>
      </c>
      <c r="BB93" s="105">
        <f t="shared" si="5"/>
        <v>0</v>
      </c>
      <c r="BC93" s="105">
        <f t="shared" si="5"/>
        <v>0</v>
      </c>
      <c r="BD93" s="105">
        <f t="shared" si="5"/>
        <v>0</v>
      </c>
      <c r="BI93" s="22"/>
      <c r="BJ93" s="22"/>
      <c r="BK93" s="22"/>
      <c r="BL93" s="22"/>
    </row>
    <row r="94" spans="1:64" outlineLevel="1">
      <c r="E94" s="135" t="s">
        <v>137</v>
      </c>
      <c r="F94" s="20"/>
      <c r="G94" s="4" t="s">
        <v>101</v>
      </c>
      <c r="H94" s="69" t="str">
        <f>Interface!$J$75</f>
        <v>Licensee 1</v>
      </c>
      <c r="J94" s="300">
        <f t="shared" ref="J94:J103" si="6">SUM(K94:BD94)</f>
        <v>0</v>
      </c>
      <c r="K94" s="105">
        <f t="shared" si="4"/>
        <v>0</v>
      </c>
      <c r="L94" s="105">
        <f t="shared" ref="L94:BD94" si="7">CHOOSE($H$16,L38,L52,L66,L80)</f>
        <v>0</v>
      </c>
      <c r="M94" s="105">
        <f t="shared" si="7"/>
        <v>0</v>
      </c>
      <c r="N94" s="105">
        <f t="shared" si="7"/>
        <v>0</v>
      </c>
      <c r="O94" s="105">
        <f t="shared" si="7"/>
        <v>0</v>
      </c>
      <c r="P94" s="105">
        <f t="shared" si="7"/>
        <v>0</v>
      </c>
      <c r="Q94" s="105">
        <f t="shared" si="7"/>
        <v>0</v>
      </c>
      <c r="R94" s="105">
        <f t="shared" si="7"/>
        <v>0</v>
      </c>
      <c r="S94" s="105">
        <f t="shared" si="7"/>
        <v>0</v>
      </c>
      <c r="T94" s="105">
        <f t="shared" si="7"/>
        <v>0</v>
      </c>
      <c r="U94" s="105">
        <f t="shared" si="7"/>
        <v>0</v>
      </c>
      <c r="V94" s="105">
        <f t="shared" si="7"/>
        <v>0</v>
      </c>
      <c r="W94" s="105">
        <f t="shared" si="7"/>
        <v>0</v>
      </c>
      <c r="X94" s="105">
        <f t="shared" si="7"/>
        <v>0</v>
      </c>
      <c r="Y94" s="105">
        <f t="shared" si="7"/>
        <v>0</v>
      </c>
      <c r="Z94" s="105">
        <f t="shared" si="7"/>
        <v>0</v>
      </c>
      <c r="AA94" s="105">
        <f t="shared" si="7"/>
        <v>0</v>
      </c>
      <c r="AB94" s="105">
        <f t="shared" si="7"/>
        <v>0</v>
      </c>
      <c r="AC94" s="105">
        <f t="shared" si="7"/>
        <v>0</v>
      </c>
      <c r="AD94" s="105">
        <f t="shared" si="7"/>
        <v>0</v>
      </c>
      <c r="AE94" s="105">
        <f t="shared" si="7"/>
        <v>0</v>
      </c>
      <c r="AF94" s="105">
        <f t="shared" si="7"/>
        <v>0</v>
      </c>
      <c r="AG94" s="105">
        <f t="shared" si="7"/>
        <v>0</v>
      </c>
      <c r="AH94" s="105">
        <f t="shared" si="7"/>
        <v>0</v>
      </c>
      <c r="AI94" s="105">
        <f t="shared" si="7"/>
        <v>0</v>
      </c>
      <c r="AJ94" s="105">
        <f t="shared" si="7"/>
        <v>0</v>
      </c>
      <c r="AK94" s="105">
        <f t="shared" si="7"/>
        <v>0</v>
      </c>
      <c r="AL94" s="105">
        <f t="shared" si="7"/>
        <v>0</v>
      </c>
      <c r="AM94" s="105">
        <f t="shared" si="7"/>
        <v>0</v>
      </c>
      <c r="AN94" s="105">
        <f t="shared" si="7"/>
        <v>0</v>
      </c>
      <c r="AO94" s="105">
        <f t="shared" si="7"/>
        <v>0</v>
      </c>
      <c r="AP94" s="105">
        <f t="shared" si="7"/>
        <v>0</v>
      </c>
      <c r="AQ94" s="105">
        <f t="shared" si="7"/>
        <v>0</v>
      </c>
      <c r="AR94" s="105">
        <f t="shared" si="7"/>
        <v>0</v>
      </c>
      <c r="AS94" s="105">
        <f t="shared" si="7"/>
        <v>0</v>
      </c>
      <c r="AT94" s="105">
        <f t="shared" si="7"/>
        <v>0</v>
      </c>
      <c r="AU94" s="105">
        <f t="shared" si="7"/>
        <v>0</v>
      </c>
      <c r="AV94" s="105">
        <f t="shared" si="7"/>
        <v>0</v>
      </c>
      <c r="AW94" s="105">
        <f t="shared" si="7"/>
        <v>0</v>
      </c>
      <c r="AX94" s="105">
        <f t="shared" si="7"/>
        <v>0</v>
      </c>
      <c r="AY94" s="105">
        <f t="shared" si="7"/>
        <v>0</v>
      </c>
      <c r="AZ94" s="105">
        <f t="shared" si="7"/>
        <v>0</v>
      </c>
      <c r="BA94" s="105">
        <f t="shared" si="7"/>
        <v>0</v>
      </c>
      <c r="BB94" s="105">
        <f t="shared" si="7"/>
        <v>0</v>
      </c>
      <c r="BC94" s="105">
        <f t="shared" si="7"/>
        <v>0</v>
      </c>
      <c r="BD94" s="105">
        <f t="shared" si="7"/>
        <v>0</v>
      </c>
      <c r="BI94" s="22"/>
      <c r="BJ94" s="22"/>
      <c r="BK94" s="22"/>
      <c r="BL94" s="22"/>
    </row>
    <row r="95" spans="1:64" outlineLevel="1">
      <c r="E95" s="135" t="s">
        <v>138</v>
      </c>
      <c r="F95" s="20"/>
      <c r="G95" s="4" t="s">
        <v>101</v>
      </c>
      <c r="H95" s="69" t="str">
        <f>Interface!$J$75</f>
        <v>Licensee 1</v>
      </c>
      <c r="J95" s="300">
        <f t="shared" si="6"/>
        <v>0</v>
      </c>
      <c r="K95" s="105">
        <f t="shared" si="4"/>
        <v>0</v>
      </c>
      <c r="L95" s="105">
        <f t="shared" ref="L95:BD95" si="8">CHOOSE($H$16,L39,L53,L67,L81)</f>
        <v>0</v>
      </c>
      <c r="M95" s="105">
        <f t="shared" si="8"/>
        <v>0</v>
      </c>
      <c r="N95" s="105">
        <f t="shared" si="8"/>
        <v>0</v>
      </c>
      <c r="O95" s="105">
        <f t="shared" si="8"/>
        <v>0</v>
      </c>
      <c r="P95" s="105">
        <f t="shared" si="8"/>
        <v>0</v>
      </c>
      <c r="Q95" s="105">
        <f t="shared" si="8"/>
        <v>0</v>
      </c>
      <c r="R95" s="105">
        <f t="shared" si="8"/>
        <v>0</v>
      </c>
      <c r="S95" s="105">
        <f t="shared" si="8"/>
        <v>0</v>
      </c>
      <c r="T95" s="105">
        <f t="shared" si="8"/>
        <v>0</v>
      </c>
      <c r="U95" s="105">
        <f t="shared" si="8"/>
        <v>0</v>
      </c>
      <c r="V95" s="105">
        <f t="shared" si="8"/>
        <v>0</v>
      </c>
      <c r="W95" s="105">
        <f t="shared" si="8"/>
        <v>0</v>
      </c>
      <c r="X95" s="105">
        <f t="shared" si="8"/>
        <v>0</v>
      </c>
      <c r="Y95" s="105">
        <f t="shared" si="8"/>
        <v>0</v>
      </c>
      <c r="Z95" s="105">
        <f t="shared" si="8"/>
        <v>0</v>
      </c>
      <c r="AA95" s="105">
        <f t="shared" si="8"/>
        <v>0</v>
      </c>
      <c r="AB95" s="105">
        <f t="shared" si="8"/>
        <v>0</v>
      </c>
      <c r="AC95" s="105">
        <f t="shared" si="8"/>
        <v>0</v>
      </c>
      <c r="AD95" s="105">
        <f t="shared" si="8"/>
        <v>0</v>
      </c>
      <c r="AE95" s="105">
        <f t="shared" si="8"/>
        <v>0</v>
      </c>
      <c r="AF95" s="105">
        <f t="shared" si="8"/>
        <v>0</v>
      </c>
      <c r="AG95" s="105">
        <f t="shared" si="8"/>
        <v>0</v>
      </c>
      <c r="AH95" s="105">
        <f t="shared" si="8"/>
        <v>0</v>
      </c>
      <c r="AI95" s="105">
        <f t="shared" si="8"/>
        <v>0</v>
      </c>
      <c r="AJ95" s="105">
        <f t="shared" si="8"/>
        <v>0</v>
      </c>
      <c r="AK95" s="105">
        <f t="shared" si="8"/>
        <v>0</v>
      </c>
      <c r="AL95" s="105">
        <f t="shared" si="8"/>
        <v>0</v>
      </c>
      <c r="AM95" s="105">
        <f t="shared" si="8"/>
        <v>0</v>
      </c>
      <c r="AN95" s="105">
        <f t="shared" si="8"/>
        <v>0</v>
      </c>
      <c r="AO95" s="105">
        <f t="shared" si="8"/>
        <v>0</v>
      </c>
      <c r="AP95" s="105">
        <f t="shared" si="8"/>
        <v>0</v>
      </c>
      <c r="AQ95" s="105">
        <f t="shared" si="8"/>
        <v>0</v>
      </c>
      <c r="AR95" s="105">
        <f t="shared" si="8"/>
        <v>0</v>
      </c>
      <c r="AS95" s="105">
        <f t="shared" si="8"/>
        <v>0</v>
      </c>
      <c r="AT95" s="105">
        <f t="shared" si="8"/>
        <v>0</v>
      </c>
      <c r="AU95" s="105">
        <f t="shared" si="8"/>
        <v>0</v>
      </c>
      <c r="AV95" s="105">
        <f t="shared" si="8"/>
        <v>0</v>
      </c>
      <c r="AW95" s="105">
        <f t="shared" si="8"/>
        <v>0</v>
      </c>
      <c r="AX95" s="105">
        <f t="shared" si="8"/>
        <v>0</v>
      </c>
      <c r="AY95" s="105">
        <f t="shared" si="8"/>
        <v>0</v>
      </c>
      <c r="AZ95" s="105">
        <f t="shared" si="8"/>
        <v>0</v>
      </c>
      <c r="BA95" s="105">
        <f t="shared" si="8"/>
        <v>0</v>
      </c>
      <c r="BB95" s="105">
        <f t="shared" si="8"/>
        <v>0</v>
      </c>
      <c r="BC95" s="105">
        <f t="shared" si="8"/>
        <v>0</v>
      </c>
      <c r="BD95" s="105">
        <f t="shared" si="8"/>
        <v>0</v>
      </c>
      <c r="BI95" s="22"/>
      <c r="BJ95" s="22"/>
      <c r="BK95" s="22"/>
      <c r="BL95" s="22"/>
    </row>
    <row r="96" spans="1:64" outlineLevel="1">
      <c r="E96" s="20" t="s">
        <v>139</v>
      </c>
      <c r="F96" s="20"/>
      <c r="G96" s="4" t="s">
        <v>101</v>
      </c>
      <c r="H96" s="69" t="str">
        <f>Interface!$J$75</f>
        <v>Licensee 1</v>
      </c>
      <c r="J96" s="300">
        <f t="shared" si="6"/>
        <v>0</v>
      </c>
      <c r="K96" s="105">
        <f t="shared" si="4"/>
        <v>0</v>
      </c>
      <c r="L96" s="105">
        <f t="shared" ref="L96:BD96" si="9">CHOOSE($H$16,L40,L54,L68,L82)</f>
        <v>0</v>
      </c>
      <c r="M96" s="105">
        <f t="shared" si="9"/>
        <v>0</v>
      </c>
      <c r="N96" s="105">
        <f t="shared" si="9"/>
        <v>0</v>
      </c>
      <c r="O96" s="105">
        <f t="shared" si="9"/>
        <v>0</v>
      </c>
      <c r="P96" s="105">
        <f t="shared" si="9"/>
        <v>0</v>
      </c>
      <c r="Q96" s="105">
        <f t="shared" si="9"/>
        <v>0</v>
      </c>
      <c r="R96" s="105">
        <f t="shared" si="9"/>
        <v>0</v>
      </c>
      <c r="S96" s="105">
        <f t="shared" si="9"/>
        <v>0</v>
      </c>
      <c r="T96" s="105">
        <f t="shared" si="9"/>
        <v>0</v>
      </c>
      <c r="U96" s="105">
        <f t="shared" si="9"/>
        <v>0</v>
      </c>
      <c r="V96" s="105">
        <f t="shared" si="9"/>
        <v>0</v>
      </c>
      <c r="W96" s="105">
        <f t="shared" si="9"/>
        <v>0</v>
      </c>
      <c r="X96" s="105">
        <f t="shared" si="9"/>
        <v>0</v>
      </c>
      <c r="Y96" s="105">
        <f t="shared" si="9"/>
        <v>0</v>
      </c>
      <c r="Z96" s="105">
        <f t="shared" si="9"/>
        <v>0</v>
      </c>
      <c r="AA96" s="105">
        <f t="shared" si="9"/>
        <v>0</v>
      </c>
      <c r="AB96" s="105">
        <f t="shared" si="9"/>
        <v>0</v>
      </c>
      <c r="AC96" s="105">
        <f t="shared" si="9"/>
        <v>0</v>
      </c>
      <c r="AD96" s="105">
        <f t="shared" si="9"/>
        <v>0</v>
      </c>
      <c r="AE96" s="105">
        <f t="shared" si="9"/>
        <v>0</v>
      </c>
      <c r="AF96" s="105">
        <f t="shared" si="9"/>
        <v>0</v>
      </c>
      <c r="AG96" s="105">
        <f t="shared" si="9"/>
        <v>0</v>
      </c>
      <c r="AH96" s="105">
        <f t="shared" si="9"/>
        <v>0</v>
      </c>
      <c r="AI96" s="105">
        <f t="shared" si="9"/>
        <v>0</v>
      </c>
      <c r="AJ96" s="105">
        <f t="shared" si="9"/>
        <v>0</v>
      </c>
      <c r="AK96" s="105">
        <f t="shared" si="9"/>
        <v>0</v>
      </c>
      <c r="AL96" s="105">
        <f t="shared" si="9"/>
        <v>0</v>
      </c>
      <c r="AM96" s="105">
        <f t="shared" si="9"/>
        <v>0</v>
      </c>
      <c r="AN96" s="105">
        <f t="shared" si="9"/>
        <v>0</v>
      </c>
      <c r="AO96" s="105">
        <f t="shared" si="9"/>
        <v>0</v>
      </c>
      <c r="AP96" s="105">
        <f t="shared" si="9"/>
        <v>0</v>
      </c>
      <c r="AQ96" s="105">
        <f t="shared" si="9"/>
        <v>0</v>
      </c>
      <c r="AR96" s="105">
        <f t="shared" si="9"/>
        <v>0</v>
      </c>
      <c r="AS96" s="105">
        <f t="shared" si="9"/>
        <v>0</v>
      </c>
      <c r="AT96" s="105">
        <f t="shared" si="9"/>
        <v>0</v>
      </c>
      <c r="AU96" s="105">
        <f t="shared" si="9"/>
        <v>0</v>
      </c>
      <c r="AV96" s="105">
        <f t="shared" si="9"/>
        <v>0</v>
      </c>
      <c r="AW96" s="105">
        <f t="shared" si="9"/>
        <v>0</v>
      </c>
      <c r="AX96" s="105">
        <f t="shared" si="9"/>
        <v>0</v>
      </c>
      <c r="AY96" s="105">
        <f t="shared" si="9"/>
        <v>0</v>
      </c>
      <c r="AZ96" s="105">
        <f t="shared" si="9"/>
        <v>0</v>
      </c>
      <c r="BA96" s="105">
        <f t="shared" si="9"/>
        <v>0</v>
      </c>
      <c r="BB96" s="105">
        <f t="shared" si="9"/>
        <v>0</v>
      </c>
      <c r="BC96" s="105">
        <f t="shared" si="9"/>
        <v>0</v>
      </c>
      <c r="BD96" s="105">
        <f t="shared" si="9"/>
        <v>0</v>
      </c>
      <c r="BI96" s="22"/>
      <c r="BJ96" s="22"/>
      <c r="BK96" s="22"/>
      <c r="BL96" s="22"/>
    </row>
    <row r="97" spans="1:64" outlineLevel="1">
      <c r="E97" s="135" t="s">
        <v>140</v>
      </c>
      <c r="F97" s="20"/>
      <c r="G97" s="4" t="s">
        <v>101</v>
      </c>
      <c r="H97" s="69" t="str">
        <f>Interface!$J$75</f>
        <v>Licensee 1</v>
      </c>
      <c r="J97" s="300">
        <f t="shared" si="6"/>
        <v>0</v>
      </c>
      <c r="K97" s="105">
        <f t="shared" si="4"/>
        <v>0</v>
      </c>
      <c r="L97" s="105">
        <f t="shared" ref="L97:BD97" si="10">CHOOSE($H$16,L41,L55,L69,L83)</f>
        <v>0</v>
      </c>
      <c r="M97" s="105">
        <f t="shared" si="10"/>
        <v>0</v>
      </c>
      <c r="N97" s="105">
        <f t="shared" si="10"/>
        <v>0</v>
      </c>
      <c r="O97" s="105">
        <f t="shared" si="10"/>
        <v>0</v>
      </c>
      <c r="P97" s="105">
        <f t="shared" si="10"/>
        <v>0</v>
      </c>
      <c r="Q97" s="105">
        <f t="shared" si="10"/>
        <v>0</v>
      </c>
      <c r="R97" s="105">
        <f t="shared" si="10"/>
        <v>0</v>
      </c>
      <c r="S97" s="105">
        <f t="shared" si="10"/>
        <v>0</v>
      </c>
      <c r="T97" s="105">
        <f t="shared" si="10"/>
        <v>0</v>
      </c>
      <c r="U97" s="105">
        <f t="shared" si="10"/>
        <v>0</v>
      </c>
      <c r="V97" s="105">
        <f t="shared" si="10"/>
        <v>0</v>
      </c>
      <c r="W97" s="105">
        <f t="shared" si="10"/>
        <v>0</v>
      </c>
      <c r="X97" s="105">
        <f t="shared" si="10"/>
        <v>0</v>
      </c>
      <c r="Y97" s="105">
        <f t="shared" si="10"/>
        <v>0</v>
      </c>
      <c r="Z97" s="105">
        <f t="shared" si="10"/>
        <v>0</v>
      </c>
      <c r="AA97" s="105">
        <f t="shared" si="10"/>
        <v>0</v>
      </c>
      <c r="AB97" s="105">
        <f t="shared" si="10"/>
        <v>0</v>
      </c>
      <c r="AC97" s="105">
        <f t="shared" si="10"/>
        <v>0</v>
      </c>
      <c r="AD97" s="105">
        <f t="shared" si="10"/>
        <v>0</v>
      </c>
      <c r="AE97" s="105">
        <f t="shared" si="10"/>
        <v>0</v>
      </c>
      <c r="AF97" s="105">
        <f t="shared" si="10"/>
        <v>0</v>
      </c>
      <c r="AG97" s="105">
        <f t="shared" si="10"/>
        <v>0</v>
      </c>
      <c r="AH97" s="105">
        <f t="shared" si="10"/>
        <v>0</v>
      </c>
      <c r="AI97" s="105">
        <f t="shared" si="10"/>
        <v>0</v>
      </c>
      <c r="AJ97" s="105">
        <f t="shared" si="10"/>
        <v>0</v>
      </c>
      <c r="AK97" s="105">
        <f t="shared" si="10"/>
        <v>0</v>
      </c>
      <c r="AL97" s="105">
        <f t="shared" si="10"/>
        <v>0</v>
      </c>
      <c r="AM97" s="105">
        <f t="shared" si="10"/>
        <v>0</v>
      </c>
      <c r="AN97" s="105">
        <f t="shared" si="10"/>
        <v>0</v>
      </c>
      <c r="AO97" s="105">
        <f t="shared" si="10"/>
        <v>0</v>
      </c>
      <c r="AP97" s="105">
        <f t="shared" si="10"/>
        <v>0</v>
      </c>
      <c r="AQ97" s="105">
        <f t="shared" si="10"/>
        <v>0</v>
      </c>
      <c r="AR97" s="105">
        <f t="shared" si="10"/>
        <v>0</v>
      </c>
      <c r="AS97" s="105">
        <f t="shared" si="10"/>
        <v>0</v>
      </c>
      <c r="AT97" s="105">
        <f t="shared" si="10"/>
        <v>0</v>
      </c>
      <c r="AU97" s="105">
        <f t="shared" si="10"/>
        <v>0</v>
      </c>
      <c r="AV97" s="105">
        <f t="shared" si="10"/>
        <v>0</v>
      </c>
      <c r="AW97" s="105">
        <f t="shared" si="10"/>
        <v>0</v>
      </c>
      <c r="AX97" s="105">
        <f t="shared" si="10"/>
        <v>0</v>
      </c>
      <c r="AY97" s="105">
        <f t="shared" si="10"/>
        <v>0</v>
      </c>
      <c r="AZ97" s="105">
        <f t="shared" si="10"/>
        <v>0</v>
      </c>
      <c r="BA97" s="105">
        <f t="shared" si="10"/>
        <v>0</v>
      </c>
      <c r="BB97" s="105">
        <f t="shared" si="10"/>
        <v>0</v>
      </c>
      <c r="BC97" s="105">
        <f t="shared" si="10"/>
        <v>0</v>
      </c>
      <c r="BD97" s="105">
        <f t="shared" si="10"/>
        <v>0</v>
      </c>
      <c r="BI97" s="22"/>
      <c r="BJ97" s="22"/>
      <c r="BK97" s="22"/>
      <c r="BL97" s="22"/>
    </row>
    <row r="98" spans="1:64" outlineLevel="1">
      <c r="E98" s="20" t="s">
        <v>141</v>
      </c>
      <c r="F98" s="20"/>
      <c r="G98" s="4" t="s">
        <v>101</v>
      </c>
      <c r="H98" s="69" t="str">
        <f>Interface!$J$75</f>
        <v>Licensee 1</v>
      </c>
      <c r="J98" s="300">
        <f t="shared" si="6"/>
        <v>0</v>
      </c>
      <c r="K98" s="105">
        <f t="shared" si="4"/>
        <v>0</v>
      </c>
      <c r="L98" s="105">
        <f t="shared" ref="L98:BD98" si="11">CHOOSE($H$16,L42,L56,L70,L84)</f>
        <v>0</v>
      </c>
      <c r="M98" s="105">
        <f t="shared" si="11"/>
        <v>0</v>
      </c>
      <c r="N98" s="105">
        <f t="shared" si="11"/>
        <v>0</v>
      </c>
      <c r="O98" s="105">
        <f t="shared" si="11"/>
        <v>0</v>
      </c>
      <c r="P98" s="105">
        <f t="shared" si="11"/>
        <v>0</v>
      </c>
      <c r="Q98" s="105">
        <f t="shared" si="11"/>
        <v>0</v>
      </c>
      <c r="R98" s="105">
        <f t="shared" si="11"/>
        <v>0</v>
      </c>
      <c r="S98" s="105">
        <f t="shared" si="11"/>
        <v>0</v>
      </c>
      <c r="T98" s="105">
        <f t="shared" si="11"/>
        <v>0</v>
      </c>
      <c r="U98" s="105">
        <f t="shared" si="11"/>
        <v>0</v>
      </c>
      <c r="V98" s="105">
        <f t="shared" si="11"/>
        <v>0</v>
      </c>
      <c r="W98" s="105">
        <f t="shared" si="11"/>
        <v>0</v>
      </c>
      <c r="X98" s="105">
        <f t="shared" si="11"/>
        <v>0</v>
      </c>
      <c r="Y98" s="105">
        <f t="shared" si="11"/>
        <v>0</v>
      </c>
      <c r="Z98" s="105">
        <f t="shared" si="11"/>
        <v>0</v>
      </c>
      <c r="AA98" s="105">
        <f t="shared" si="11"/>
        <v>0</v>
      </c>
      <c r="AB98" s="105">
        <f t="shared" si="11"/>
        <v>0</v>
      </c>
      <c r="AC98" s="105">
        <f t="shared" si="11"/>
        <v>0</v>
      </c>
      <c r="AD98" s="105">
        <f t="shared" si="11"/>
        <v>0</v>
      </c>
      <c r="AE98" s="105">
        <f t="shared" si="11"/>
        <v>0</v>
      </c>
      <c r="AF98" s="105">
        <f t="shared" si="11"/>
        <v>0</v>
      </c>
      <c r="AG98" s="105">
        <f t="shared" si="11"/>
        <v>0</v>
      </c>
      <c r="AH98" s="105">
        <f t="shared" si="11"/>
        <v>0</v>
      </c>
      <c r="AI98" s="105">
        <f t="shared" si="11"/>
        <v>0</v>
      </c>
      <c r="AJ98" s="105">
        <f t="shared" si="11"/>
        <v>0</v>
      </c>
      <c r="AK98" s="105">
        <f t="shared" si="11"/>
        <v>0</v>
      </c>
      <c r="AL98" s="105">
        <f t="shared" si="11"/>
        <v>0</v>
      </c>
      <c r="AM98" s="105">
        <f t="shared" si="11"/>
        <v>0</v>
      </c>
      <c r="AN98" s="105">
        <f t="shared" si="11"/>
        <v>0</v>
      </c>
      <c r="AO98" s="105">
        <f t="shared" si="11"/>
        <v>0</v>
      </c>
      <c r="AP98" s="105">
        <f t="shared" si="11"/>
        <v>0</v>
      </c>
      <c r="AQ98" s="105">
        <f t="shared" si="11"/>
        <v>0</v>
      </c>
      <c r="AR98" s="105">
        <f t="shared" si="11"/>
        <v>0</v>
      </c>
      <c r="AS98" s="105">
        <f t="shared" si="11"/>
        <v>0</v>
      </c>
      <c r="AT98" s="105">
        <f t="shared" si="11"/>
        <v>0</v>
      </c>
      <c r="AU98" s="105">
        <f t="shared" si="11"/>
        <v>0</v>
      </c>
      <c r="AV98" s="105">
        <f t="shared" si="11"/>
        <v>0</v>
      </c>
      <c r="AW98" s="105">
        <f t="shared" si="11"/>
        <v>0</v>
      </c>
      <c r="AX98" s="105">
        <f t="shared" si="11"/>
        <v>0</v>
      </c>
      <c r="AY98" s="105">
        <f t="shared" si="11"/>
        <v>0</v>
      </c>
      <c r="AZ98" s="105">
        <f t="shared" si="11"/>
        <v>0</v>
      </c>
      <c r="BA98" s="105">
        <f t="shared" si="11"/>
        <v>0</v>
      </c>
      <c r="BB98" s="105">
        <f t="shared" si="11"/>
        <v>0</v>
      </c>
      <c r="BC98" s="105">
        <f t="shared" si="11"/>
        <v>0</v>
      </c>
      <c r="BD98" s="105">
        <f t="shared" si="11"/>
        <v>0</v>
      </c>
      <c r="BI98" s="22"/>
      <c r="BJ98" s="22"/>
      <c r="BK98" s="22"/>
      <c r="BL98" s="22"/>
    </row>
    <row r="99" spans="1:64" outlineLevel="1">
      <c r="E99" s="20" t="s">
        <v>142</v>
      </c>
      <c r="F99" s="20"/>
      <c r="G99" s="4" t="s">
        <v>101</v>
      </c>
      <c r="H99" s="69" t="str">
        <f>Interface!$J$75</f>
        <v>Licensee 1</v>
      </c>
      <c r="J99" s="300">
        <f t="shared" si="6"/>
        <v>0</v>
      </c>
      <c r="K99" s="105">
        <f t="shared" si="4"/>
        <v>0</v>
      </c>
      <c r="L99" s="105">
        <f t="shared" ref="L99:BD99" si="12">CHOOSE($H$16,L43,L57,L71,L85)</f>
        <v>0</v>
      </c>
      <c r="M99" s="105">
        <f t="shared" si="12"/>
        <v>0</v>
      </c>
      <c r="N99" s="105">
        <f t="shared" si="12"/>
        <v>0</v>
      </c>
      <c r="O99" s="105">
        <f t="shared" si="12"/>
        <v>0</v>
      </c>
      <c r="P99" s="105">
        <f t="shared" si="12"/>
        <v>0</v>
      </c>
      <c r="Q99" s="105">
        <f t="shared" si="12"/>
        <v>0</v>
      </c>
      <c r="R99" s="105">
        <f t="shared" si="12"/>
        <v>0</v>
      </c>
      <c r="S99" s="105">
        <f t="shared" si="12"/>
        <v>0</v>
      </c>
      <c r="T99" s="105">
        <f t="shared" si="12"/>
        <v>0</v>
      </c>
      <c r="U99" s="105">
        <f t="shared" si="12"/>
        <v>0</v>
      </c>
      <c r="V99" s="105">
        <f t="shared" si="12"/>
        <v>0</v>
      </c>
      <c r="W99" s="105">
        <f t="shared" si="12"/>
        <v>0</v>
      </c>
      <c r="X99" s="105">
        <f t="shared" si="12"/>
        <v>0</v>
      </c>
      <c r="Y99" s="105">
        <f t="shared" si="12"/>
        <v>0</v>
      </c>
      <c r="Z99" s="105">
        <f t="shared" si="12"/>
        <v>0</v>
      </c>
      <c r="AA99" s="105">
        <f t="shared" si="12"/>
        <v>0</v>
      </c>
      <c r="AB99" s="105">
        <f t="shared" si="12"/>
        <v>0</v>
      </c>
      <c r="AC99" s="105">
        <f t="shared" si="12"/>
        <v>0</v>
      </c>
      <c r="AD99" s="105">
        <f t="shared" si="12"/>
        <v>0</v>
      </c>
      <c r="AE99" s="105">
        <f t="shared" si="12"/>
        <v>0</v>
      </c>
      <c r="AF99" s="105">
        <f t="shared" si="12"/>
        <v>0</v>
      </c>
      <c r="AG99" s="105">
        <f t="shared" si="12"/>
        <v>0</v>
      </c>
      <c r="AH99" s="105">
        <f t="shared" si="12"/>
        <v>0</v>
      </c>
      <c r="AI99" s="105">
        <f t="shared" si="12"/>
        <v>0</v>
      </c>
      <c r="AJ99" s="105">
        <f t="shared" si="12"/>
        <v>0</v>
      </c>
      <c r="AK99" s="105">
        <f t="shared" si="12"/>
        <v>0</v>
      </c>
      <c r="AL99" s="105">
        <f t="shared" si="12"/>
        <v>0</v>
      </c>
      <c r="AM99" s="105">
        <f t="shared" si="12"/>
        <v>0</v>
      </c>
      <c r="AN99" s="105">
        <f t="shared" si="12"/>
        <v>0</v>
      </c>
      <c r="AO99" s="105">
        <f t="shared" si="12"/>
        <v>0</v>
      </c>
      <c r="AP99" s="105">
        <f t="shared" si="12"/>
        <v>0</v>
      </c>
      <c r="AQ99" s="105">
        <f t="shared" si="12"/>
        <v>0</v>
      </c>
      <c r="AR99" s="105">
        <f t="shared" si="12"/>
        <v>0</v>
      </c>
      <c r="AS99" s="105">
        <f t="shared" si="12"/>
        <v>0</v>
      </c>
      <c r="AT99" s="105">
        <f t="shared" si="12"/>
        <v>0</v>
      </c>
      <c r="AU99" s="105">
        <f t="shared" si="12"/>
        <v>0</v>
      </c>
      <c r="AV99" s="105">
        <f t="shared" si="12"/>
        <v>0</v>
      </c>
      <c r="AW99" s="105">
        <f t="shared" si="12"/>
        <v>0</v>
      </c>
      <c r="AX99" s="105">
        <f t="shared" si="12"/>
        <v>0</v>
      </c>
      <c r="AY99" s="105">
        <f t="shared" si="12"/>
        <v>0</v>
      </c>
      <c r="AZ99" s="105">
        <f t="shared" si="12"/>
        <v>0</v>
      </c>
      <c r="BA99" s="105">
        <f t="shared" si="12"/>
        <v>0</v>
      </c>
      <c r="BB99" s="105">
        <f t="shared" si="12"/>
        <v>0</v>
      </c>
      <c r="BC99" s="105">
        <f t="shared" si="12"/>
        <v>0</v>
      </c>
      <c r="BD99" s="105">
        <f t="shared" si="12"/>
        <v>0</v>
      </c>
      <c r="BI99" s="22"/>
      <c r="BJ99" s="22"/>
      <c r="BK99" s="22"/>
      <c r="BL99" s="22"/>
    </row>
    <row r="100" spans="1:64" outlineLevel="1">
      <c r="E100" s="20" t="s">
        <v>143</v>
      </c>
      <c r="F100" s="20"/>
      <c r="G100" s="4" t="s">
        <v>101</v>
      </c>
      <c r="H100" s="69" t="str">
        <f>Interface!$J$75</f>
        <v>Licensee 1</v>
      </c>
      <c r="J100" s="300">
        <f t="shared" si="6"/>
        <v>0</v>
      </c>
      <c r="K100" s="105">
        <f t="shared" si="4"/>
        <v>0</v>
      </c>
      <c r="L100" s="105">
        <f t="shared" ref="L100:BD100" si="13">CHOOSE($H$16,L44,L58,L72,L86)</f>
        <v>0</v>
      </c>
      <c r="M100" s="105">
        <f t="shared" si="13"/>
        <v>0</v>
      </c>
      <c r="N100" s="105">
        <f t="shared" si="13"/>
        <v>0</v>
      </c>
      <c r="O100" s="105">
        <f t="shared" si="13"/>
        <v>0</v>
      </c>
      <c r="P100" s="105">
        <f t="shared" si="13"/>
        <v>0</v>
      </c>
      <c r="Q100" s="105">
        <f t="shared" si="13"/>
        <v>0</v>
      </c>
      <c r="R100" s="105">
        <f t="shared" si="13"/>
        <v>0</v>
      </c>
      <c r="S100" s="105">
        <f t="shared" si="13"/>
        <v>0</v>
      </c>
      <c r="T100" s="105">
        <f t="shared" si="13"/>
        <v>0</v>
      </c>
      <c r="U100" s="105">
        <f t="shared" si="13"/>
        <v>0</v>
      </c>
      <c r="V100" s="105">
        <f t="shared" si="13"/>
        <v>0</v>
      </c>
      <c r="W100" s="105">
        <f t="shared" si="13"/>
        <v>0</v>
      </c>
      <c r="X100" s="105">
        <f t="shared" si="13"/>
        <v>0</v>
      </c>
      <c r="Y100" s="105">
        <f t="shared" si="13"/>
        <v>0</v>
      </c>
      <c r="Z100" s="105">
        <f t="shared" si="13"/>
        <v>0</v>
      </c>
      <c r="AA100" s="105">
        <f t="shared" si="13"/>
        <v>0</v>
      </c>
      <c r="AB100" s="105">
        <f t="shared" si="13"/>
        <v>0</v>
      </c>
      <c r="AC100" s="105">
        <f t="shared" si="13"/>
        <v>0</v>
      </c>
      <c r="AD100" s="105">
        <f t="shared" si="13"/>
        <v>0</v>
      </c>
      <c r="AE100" s="105">
        <f t="shared" si="13"/>
        <v>0</v>
      </c>
      <c r="AF100" s="105">
        <f t="shared" si="13"/>
        <v>0</v>
      </c>
      <c r="AG100" s="105">
        <f t="shared" si="13"/>
        <v>0</v>
      </c>
      <c r="AH100" s="105">
        <f t="shared" si="13"/>
        <v>0</v>
      </c>
      <c r="AI100" s="105">
        <f t="shared" si="13"/>
        <v>0</v>
      </c>
      <c r="AJ100" s="105">
        <f t="shared" si="13"/>
        <v>0</v>
      </c>
      <c r="AK100" s="105">
        <f t="shared" si="13"/>
        <v>0</v>
      </c>
      <c r="AL100" s="105">
        <f t="shared" si="13"/>
        <v>0</v>
      </c>
      <c r="AM100" s="105">
        <f t="shared" si="13"/>
        <v>0</v>
      </c>
      <c r="AN100" s="105">
        <f t="shared" si="13"/>
        <v>0</v>
      </c>
      <c r="AO100" s="105">
        <f t="shared" si="13"/>
        <v>0</v>
      </c>
      <c r="AP100" s="105">
        <f t="shared" si="13"/>
        <v>0</v>
      </c>
      <c r="AQ100" s="105">
        <f t="shared" si="13"/>
        <v>0</v>
      </c>
      <c r="AR100" s="105">
        <f t="shared" si="13"/>
        <v>0</v>
      </c>
      <c r="AS100" s="105">
        <f t="shared" si="13"/>
        <v>0</v>
      </c>
      <c r="AT100" s="105">
        <f t="shared" si="13"/>
        <v>0</v>
      </c>
      <c r="AU100" s="105">
        <f t="shared" si="13"/>
        <v>0</v>
      </c>
      <c r="AV100" s="105">
        <f t="shared" si="13"/>
        <v>0</v>
      </c>
      <c r="AW100" s="105">
        <f t="shared" si="13"/>
        <v>0</v>
      </c>
      <c r="AX100" s="105">
        <f t="shared" si="13"/>
        <v>0</v>
      </c>
      <c r="AY100" s="105">
        <f t="shared" si="13"/>
        <v>0</v>
      </c>
      <c r="AZ100" s="105">
        <f t="shared" si="13"/>
        <v>0</v>
      </c>
      <c r="BA100" s="105">
        <f t="shared" si="13"/>
        <v>0</v>
      </c>
      <c r="BB100" s="105">
        <f t="shared" si="13"/>
        <v>0</v>
      </c>
      <c r="BC100" s="105">
        <f t="shared" si="13"/>
        <v>0</v>
      </c>
      <c r="BD100" s="105">
        <f t="shared" si="13"/>
        <v>0</v>
      </c>
      <c r="BI100" s="22"/>
      <c r="BJ100" s="22"/>
      <c r="BK100" s="22"/>
      <c r="BL100" s="22"/>
    </row>
    <row r="101" spans="1:64" outlineLevel="1">
      <c r="E101" s="20" t="s">
        <v>144</v>
      </c>
      <c r="F101" s="20"/>
      <c r="G101" s="4" t="s">
        <v>101</v>
      </c>
      <c r="H101" s="69" t="str">
        <f>Interface!$J$75</f>
        <v>Licensee 1</v>
      </c>
      <c r="J101" s="300">
        <f t="shared" si="6"/>
        <v>0</v>
      </c>
      <c r="K101" s="105">
        <f t="shared" si="4"/>
        <v>0</v>
      </c>
      <c r="L101" s="105">
        <f t="shared" ref="L101:BD101" si="14">CHOOSE($H$16,L45,L59,L73,L87)</f>
        <v>0</v>
      </c>
      <c r="M101" s="105">
        <f t="shared" si="14"/>
        <v>0</v>
      </c>
      <c r="N101" s="105">
        <f t="shared" si="14"/>
        <v>0</v>
      </c>
      <c r="O101" s="105">
        <f t="shared" si="14"/>
        <v>0</v>
      </c>
      <c r="P101" s="105">
        <f t="shared" si="14"/>
        <v>0</v>
      </c>
      <c r="Q101" s="105">
        <f t="shared" si="14"/>
        <v>0</v>
      </c>
      <c r="R101" s="105">
        <f t="shared" si="14"/>
        <v>0</v>
      </c>
      <c r="S101" s="105">
        <f t="shared" si="14"/>
        <v>0</v>
      </c>
      <c r="T101" s="105">
        <f t="shared" si="14"/>
        <v>0</v>
      </c>
      <c r="U101" s="105">
        <f t="shared" si="14"/>
        <v>0</v>
      </c>
      <c r="V101" s="105">
        <f t="shared" si="14"/>
        <v>0</v>
      </c>
      <c r="W101" s="105">
        <f t="shared" si="14"/>
        <v>0</v>
      </c>
      <c r="X101" s="105">
        <f t="shared" si="14"/>
        <v>0</v>
      </c>
      <c r="Y101" s="105">
        <f t="shared" si="14"/>
        <v>0</v>
      </c>
      <c r="Z101" s="105">
        <f t="shared" si="14"/>
        <v>0</v>
      </c>
      <c r="AA101" s="105">
        <f t="shared" si="14"/>
        <v>0</v>
      </c>
      <c r="AB101" s="105">
        <f t="shared" si="14"/>
        <v>0</v>
      </c>
      <c r="AC101" s="105">
        <f t="shared" si="14"/>
        <v>0</v>
      </c>
      <c r="AD101" s="105">
        <f t="shared" si="14"/>
        <v>0</v>
      </c>
      <c r="AE101" s="105">
        <f t="shared" si="14"/>
        <v>0</v>
      </c>
      <c r="AF101" s="105">
        <f t="shared" si="14"/>
        <v>0</v>
      </c>
      <c r="AG101" s="105">
        <f t="shared" si="14"/>
        <v>0</v>
      </c>
      <c r="AH101" s="105">
        <f t="shared" si="14"/>
        <v>0</v>
      </c>
      <c r="AI101" s="105">
        <f t="shared" si="14"/>
        <v>0</v>
      </c>
      <c r="AJ101" s="105">
        <f t="shared" si="14"/>
        <v>0</v>
      </c>
      <c r="AK101" s="105">
        <f t="shared" si="14"/>
        <v>0</v>
      </c>
      <c r="AL101" s="105">
        <f t="shared" si="14"/>
        <v>0</v>
      </c>
      <c r="AM101" s="105">
        <f t="shared" si="14"/>
        <v>0</v>
      </c>
      <c r="AN101" s="105">
        <f t="shared" si="14"/>
        <v>0</v>
      </c>
      <c r="AO101" s="105">
        <f t="shared" si="14"/>
        <v>0</v>
      </c>
      <c r="AP101" s="105">
        <f t="shared" si="14"/>
        <v>0</v>
      </c>
      <c r="AQ101" s="105">
        <f t="shared" si="14"/>
        <v>0</v>
      </c>
      <c r="AR101" s="105">
        <f t="shared" si="14"/>
        <v>0</v>
      </c>
      <c r="AS101" s="105">
        <f t="shared" si="14"/>
        <v>0</v>
      </c>
      <c r="AT101" s="105">
        <f t="shared" si="14"/>
        <v>0</v>
      </c>
      <c r="AU101" s="105">
        <f t="shared" si="14"/>
        <v>0</v>
      </c>
      <c r="AV101" s="105">
        <f t="shared" si="14"/>
        <v>0</v>
      </c>
      <c r="AW101" s="105">
        <f t="shared" si="14"/>
        <v>0</v>
      </c>
      <c r="AX101" s="105">
        <f t="shared" si="14"/>
        <v>0</v>
      </c>
      <c r="AY101" s="105">
        <f t="shared" si="14"/>
        <v>0</v>
      </c>
      <c r="AZ101" s="105">
        <f t="shared" si="14"/>
        <v>0</v>
      </c>
      <c r="BA101" s="105">
        <f t="shared" si="14"/>
        <v>0</v>
      </c>
      <c r="BB101" s="105">
        <f t="shared" si="14"/>
        <v>0</v>
      </c>
      <c r="BC101" s="105">
        <f t="shared" si="14"/>
        <v>0</v>
      </c>
      <c r="BD101" s="105">
        <f t="shared" si="14"/>
        <v>0</v>
      </c>
      <c r="BI101" s="22"/>
      <c r="BJ101" s="22"/>
      <c r="BK101" s="22"/>
      <c r="BL101" s="22"/>
    </row>
    <row r="102" spans="1:64" outlineLevel="1">
      <c r="E102" s="135" t="s">
        <v>145</v>
      </c>
      <c r="F102" s="20"/>
      <c r="G102" s="4" t="s">
        <v>101</v>
      </c>
      <c r="H102" s="69" t="str">
        <f>Interface!$J$75</f>
        <v>Licensee 1</v>
      </c>
      <c r="J102" s="300">
        <f t="shared" si="6"/>
        <v>0</v>
      </c>
      <c r="K102" s="105">
        <f t="shared" si="4"/>
        <v>0</v>
      </c>
      <c r="L102" s="105">
        <f t="shared" ref="L102:BD102" si="15">CHOOSE($H$16,L46,L60,L74,L88)</f>
        <v>0</v>
      </c>
      <c r="M102" s="105">
        <f t="shared" si="15"/>
        <v>0</v>
      </c>
      <c r="N102" s="105">
        <f t="shared" si="15"/>
        <v>0</v>
      </c>
      <c r="O102" s="105">
        <f t="shared" si="15"/>
        <v>0</v>
      </c>
      <c r="P102" s="105">
        <f t="shared" si="15"/>
        <v>0</v>
      </c>
      <c r="Q102" s="105">
        <f t="shared" si="15"/>
        <v>0</v>
      </c>
      <c r="R102" s="105">
        <f t="shared" si="15"/>
        <v>0</v>
      </c>
      <c r="S102" s="105">
        <f t="shared" si="15"/>
        <v>0</v>
      </c>
      <c r="T102" s="105">
        <f t="shared" si="15"/>
        <v>0</v>
      </c>
      <c r="U102" s="105">
        <f t="shared" si="15"/>
        <v>0</v>
      </c>
      <c r="V102" s="105">
        <f t="shared" si="15"/>
        <v>0</v>
      </c>
      <c r="W102" s="105">
        <f t="shared" si="15"/>
        <v>0</v>
      </c>
      <c r="X102" s="105">
        <f t="shared" si="15"/>
        <v>0</v>
      </c>
      <c r="Y102" s="105">
        <f t="shared" si="15"/>
        <v>0</v>
      </c>
      <c r="Z102" s="105">
        <f t="shared" si="15"/>
        <v>0</v>
      </c>
      <c r="AA102" s="105">
        <f t="shared" si="15"/>
        <v>0</v>
      </c>
      <c r="AB102" s="105">
        <f t="shared" si="15"/>
        <v>0</v>
      </c>
      <c r="AC102" s="105">
        <f t="shared" si="15"/>
        <v>0</v>
      </c>
      <c r="AD102" s="105">
        <f t="shared" si="15"/>
        <v>0</v>
      </c>
      <c r="AE102" s="105">
        <f t="shared" si="15"/>
        <v>0</v>
      </c>
      <c r="AF102" s="105">
        <f t="shared" si="15"/>
        <v>0</v>
      </c>
      <c r="AG102" s="105">
        <f t="shared" si="15"/>
        <v>0</v>
      </c>
      <c r="AH102" s="105">
        <f t="shared" si="15"/>
        <v>0</v>
      </c>
      <c r="AI102" s="105">
        <f t="shared" si="15"/>
        <v>0</v>
      </c>
      <c r="AJ102" s="105">
        <f t="shared" si="15"/>
        <v>0</v>
      </c>
      <c r="AK102" s="105">
        <f t="shared" si="15"/>
        <v>0</v>
      </c>
      <c r="AL102" s="105">
        <f t="shared" si="15"/>
        <v>0</v>
      </c>
      <c r="AM102" s="105">
        <f t="shared" si="15"/>
        <v>0</v>
      </c>
      <c r="AN102" s="105">
        <f t="shared" si="15"/>
        <v>0</v>
      </c>
      <c r="AO102" s="105">
        <f t="shared" si="15"/>
        <v>0</v>
      </c>
      <c r="AP102" s="105">
        <f t="shared" si="15"/>
        <v>0</v>
      </c>
      <c r="AQ102" s="105">
        <f t="shared" si="15"/>
        <v>0</v>
      </c>
      <c r="AR102" s="105">
        <f t="shared" si="15"/>
        <v>0</v>
      </c>
      <c r="AS102" s="105">
        <f t="shared" si="15"/>
        <v>0</v>
      </c>
      <c r="AT102" s="105">
        <f t="shared" si="15"/>
        <v>0</v>
      </c>
      <c r="AU102" s="105">
        <f t="shared" si="15"/>
        <v>0</v>
      </c>
      <c r="AV102" s="105">
        <f t="shared" si="15"/>
        <v>0</v>
      </c>
      <c r="AW102" s="105">
        <f t="shared" si="15"/>
        <v>0</v>
      </c>
      <c r="AX102" s="105">
        <f t="shared" si="15"/>
        <v>0</v>
      </c>
      <c r="AY102" s="105">
        <f t="shared" si="15"/>
        <v>0</v>
      </c>
      <c r="AZ102" s="105">
        <f t="shared" si="15"/>
        <v>0</v>
      </c>
      <c r="BA102" s="105">
        <f t="shared" si="15"/>
        <v>0</v>
      </c>
      <c r="BB102" s="105">
        <f t="shared" si="15"/>
        <v>0</v>
      </c>
      <c r="BC102" s="105">
        <f t="shared" si="15"/>
        <v>0</v>
      </c>
      <c r="BD102" s="105">
        <f t="shared" si="15"/>
        <v>0</v>
      </c>
      <c r="BI102" s="22"/>
      <c r="BJ102" s="22"/>
      <c r="BK102" s="22"/>
      <c r="BL102" s="22"/>
    </row>
    <row r="103" spans="1:64" outlineLevel="1">
      <c r="A103" s="307"/>
      <c r="E103" s="20" t="s">
        <v>146</v>
      </c>
      <c r="F103" s="20"/>
      <c r="G103" s="4" t="s">
        <v>101</v>
      </c>
      <c r="H103" s="69" t="str">
        <f>Interface!$J$75</f>
        <v>Licensee 1</v>
      </c>
      <c r="J103" s="300">
        <f t="shared" si="6"/>
        <v>0</v>
      </c>
      <c r="K103" s="105">
        <f t="shared" si="4"/>
        <v>0</v>
      </c>
      <c r="L103" s="105">
        <f t="shared" ref="L103:BD103" si="16">CHOOSE($H$16,L47,L61,L75,L89)</f>
        <v>0</v>
      </c>
      <c r="M103" s="105">
        <f t="shared" si="16"/>
        <v>0</v>
      </c>
      <c r="N103" s="105">
        <f t="shared" si="16"/>
        <v>0</v>
      </c>
      <c r="O103" s="105">
        <f t="shared" si="16"/>
        <v>0</v>
      </c>
      <c r="P103" s="105">
        <f t="shared" si="16"/>
        <v>0</v>
      </c>
      <c r="Q103" s="105">
        <f t="shared" si="16"/>
        <v>0</v>
      </c>
      <c r="R103" s="105">
        <f t="shared" si="16"/>
        <v>0</v>
      </c>
      <c r="S103" s="105">
        <f t="shared" si="16"/>
        <v>0</v>
      </c>
      <c r="T103" s="105">
        <f t="shared" si="16"/>
        <v>0</v>
      </c>
      <c r="U103" s="105">
        <f t="shared" si="16"/>
        <v>0</v>
      </c>
      <c r="V103" s="105">
        <f t="shared" si="16"/>
        <v>0</v>
      </c>
      <c r="W103" s="105">
        <f t="shared" si="16"/>
        <v>0</v>
      </c>
      <c r="X103" s="105">
        <f t="shared" si="16"/>
        <v>0</v>
      </c>
      <c r="Y103" s="105">
        <f t="shared" si="16"/>
        <v>0</v>
      </c>
      <c r="Z103" s="105">
        <f t="shared" si="16"/>
        <v>0</v>
      </c>
      <c r="AA103" s="105">
        <f t="shared" si="16"/>
        <v>0</v>
      </c>
      <c r="AB103" s="105">
        <f t="shared" si="16"/>
        <v>0</v>
      </c>
      <c r="AC103" s="105">
        <f t="shared" si="16"/>
        <v>0</v>
      </c>
      <c r="AD103" s="105">
        <f t="shared" si="16"/>
        <v>0</v>
      </c>
      <c r="AE103" s="105">
        <f t="shared" si="16"/>
        <v>0</v>
      </c>
      <c r="AF103" s="105">
        <f t="shared" si="16"/>
        <v>0</v>
      </c>
      <c r="AG103" s="105">
        <f t="shared" si="16"/>
        <v>0</v>
      </c>
      <c r="AH103" s="105">
        <f t="shared" si="16"/>
        <v>0</v>
      </c>
      <c r="AI103" s="105">
        <f t="shared" si="16"/>
        <v>0</v>
      </c>
      <c r="AJ103" s="105">
        <f t="shared" si="16"/>
        <v>0</v>
      </c>
      <c r="AK103" s="105">
        <f t="shared" si="16"/>
        <v>0</v>
      </c>
      <c r="AL103" s="105">
        <f t="shared" si="16"/>
        <v>0</v>
      </c>
      <c r="AM103" s="105">
        <f t="shared" si="16"/>
        <v>0</v>
      </c>
      <c r="AN103" s="105">
        <f t="shared" si="16"/>
        <v>0</v>
      </c>
      <c r="AO103" s="105">
        <f t="shared" si="16"/>
        <v>0</v>
      </c>
      <c r="AP103" s="105">
        <f t="shared" si="16"/>
        <v>0</v>
      </c>
      <c r="AQ103" s="105">
        <f t="shared" si="16"/>
        <v>0</v>
      </c>
      <c r="AR103" s="105">
        <f t="shared" si="16"/>
        <v>0</v>
      </c>
      <c r="AS103" s="105">
        <f t="shared" si="16"/>
        <v>0</v>
      </c>
      <c r="AT103" s="105">
        <f t="shared" si="16"/>
        <v>0</v>
      </c>
      <c r="AU103" s="105">
        <f t="shared" si="16"/>
        <v>0</v>
      </c>
      <c r="AV103" s="105">
        <f t="shared" si="16"/>
        <v>0</v>
      </c>
      <c r="AW103" s="105">
        <f t="shared" si="16"/>
        <v>0</v>
      </c>
      <c r="AX103" s="105">
        <f t="shared" si="16"/>
        <v>0</v>
      </c>
      <c r="AY103" s="105">
        <f t="shared" si="16"/>
        <v>0</v>
      </c>
      <c r="AZ103" s="105">
        <f t="shared" si="16"/>
        <v>0</v>
      </c>
      <c r="BA103" s="105">
        <f t="shared" si="16"/>
        <v>0</v>
      </c>
      <c r="BB103" s="105">
        <f t="shared" si="16"/>
        <v>0</v>
      </c>
      <c r="BC103" s="105">
        <f t="shared" si="16"/>
        <v>0</v>
      </c>
      <c r="BD103" s="105">
        <f t="shared" si="16"/>
        <v>0</v>
      </c>
      <c r="BI103" s="22"/>
      <c r="BJ103" s="22"/>
      <c r="BK103" s="22"/>
      <c r="BL103" s="22"/>
    </row>
    <row r="104" spans="1:64" outlineLevel="1">
      <c r="E104" s="135"/>
      <c r="F104" s="20"/>
      <c r="H104" s="69"/>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5"/>
      <c r="AM104" s="105"/>
      <c r="AN104" s="105"/>
      <c r="AO104" s="105"/>
      <c r="AP104" s="105"/>
      <c r="AQ104" s="105"/>
      <c r="AR104" s="105"/>
      <c r="AS104" s="105"/>
      <c r="AT104" s="105"/>
      <c r="AU104" s="105"/>
      <c r="AV104" s="105"/>
      <c r="AW104" s="105"/>
      <c r="AX104" s="105"/>
      <c r="AY104" s="105"/>
      <c r="AZ104" s="105"/>
      <c r="BA104" s="105"/>
      <c r="BB104" s="105"/>
      <c r="BC104" s="105"/>
      <c r="BD104" s="105"/>
      <c r="BI104" s="22"/>
      <c r="BJ104" s="22"/>
      <c r="BK104" s="22"/>
      <c r="BL104" s="22"/>
    </row>
    <row r="105" spans="1:64">
      <c r="B105" s="7">
        <f>MAX($B$4:B104)+1</f>
        <v>6</v>
      </c>
      <c r="C105" s="7" t="s">
        <v>148</v>
      </c>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24"/>
    </row>
    <row r="106" spans="1:64">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row>
    <row r="107" spans="1:64" outlineLevel="1">
      <c r="C107" s="38">
        <f>MAX($B$4:C105)+0.1</f>
        <v>6.1</v>
      </c>
      <c r="D107" s="37" t="s">
        <v>147</v>
      </c>
      <c r="E107" s="33"/>
      <c r="F107" s="33"/>
      <c r="G107" s="32"/>
      <c r="H107" s="34"/>
      <c r="I107" s="34"/>
      <c r="J107" s="34"/>
      <c r="K107" s="35"/>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22"/>
    </row>
    <row r="108" spans="1:64" outlineLevel="1">
      <c r="H108" s="4"/>
      <c r="K108" s="71">
        <v>1</v>
      </c>
      <c r="L108" s="71">
        <f>K108+1</f>
        <v>2</v>
      </c>
      <c r="M108" s="71">
        <f t="shared" ref="M108:BD108" si="17">L108+1</f>
        <v>3</v>
      </c>
      <c r="N108" s="71">
        <f t="shared" si="17"/>
        <v>4</v>
      </c>
      <c r="O108" s="71">
        <f t="shared" si="17"/>
        <v>5</v>
      </c>
      <c r="P108" s="71">
        <f t="shared" si="17"/>
        <v>6</v>
      </c>
      <c r="Q108" s="71">
        <f t="shared" si="17"/>
        <v>7</v>
      </c>
      <c r="R108" s="71">
        <f t="shared" si="17"/>
        <v>8</v>
      </c>
      <c r="S108" s="71">
        <f t="shared" si="17"/>
        <v>9</v>
      </c>
      <c r="T108" s="71">
        <f t="shared" si="17"/>
        <v>10</v>
      </c>
      <c r="U108" s="71">
        <f t="shared" si="17"/>
        <v>11</v>
      </c>
      <c r="V108" s="71">
        <f t="shared" si="17"/>
        <v>12</v>
      </c>
      <c r="W108" s="71">
        <f t="shared" si="17"/>
        <v>13</v>
      </c>
      <c r="X108" s="71">
        <f t="shared" si="17"/>
        <v>14</v>
      </c>
      <c r="Y108" s="71">
        <f t="shared" si="17"/>
        <v>15</v>
      </c>
      <c r="Z108" s="71">
        <f t="shared" si="17"/>
        <v>16</v>
      </c>
      <c r="AA108" s="71">
        <f t="shared" si="17"/>
        <v>17</v>
      </c>
      <c r="AB108" s="71">
        <f t="shared" si="17"/>
        <v>18</v>
      </c>
      <c r="AC108" s="71">
        <f t="shared" si="17"/>
        <v>19</v>
      </c>
      <c r="AD108" s="71">
        <f t="shared" si="17"/>
        <v>20</v>
      </c>
      <c r="AE108" s="71">
        <f t="shared" si="17"/>
        <v>21</v>
      </c>
      <c r="AF108" s="71">
        <f t="shared" si="17"/>
        <v>22</v>
      </c>
      <c r="AG108" s="71">
        <f t="shared" si="17"/>
        <v>23</v>
      </c>
      <c r="AH108" s="71">
        <f t="shared" si="17"/>
        <v>24</v>
      </c>
      <c r="AI108" s="71">
        <f t="shared" si="17"/>
        <v>25</v>
      </c>
      <c r="AJ108" s="71">
        <f t="shared" si="17"/>
        <v>26</v>
      </c>
      <c r="AK108" s="71">
        <f t="shared" si="17"/>
        <v>27</v>
      </c>
      <c r="AL108" s="71">
        <f t="shared" si="17"/>
        <v>28</v>
      </c>
      <c r="AM108" s="71">
        <f t="shared" si="17"/>
        <v>29</v>
      </c>
      <c r="AN108" s="71">
        <f t="shared" si="17"/>
        <v>30</v>
      </c>
      <c r="AO108" s="71">
        <f t="shared" si="17"/>
        <v>31</v>
      </c>
      <c r="AP108" s="71">
        <f t="shared" si="17"/>
        <v>32</v>
      </c>
      <c r="AQ108" s="71">
        <f t="shared" si="17"/>
        <v>33</v>
      </c>
      <c r="AR108" s="71">
        <f t="shared" si="17"/>
        <v>34</v>
      </c>
      <c r="AS108" s="71">
        <f t="shared" si="17"/>
        <v>35</v>
      </c>
      <c r="AT108" s="71">
        <f t="shared" si="17"/>
        <v>36</v>
      </c>
      <c r="AU108" s="71">
        <f t="shared" si="17"/>
        <v>37</v>
      </c>
      <c r="AV108" s="71">
        <f t="shared" si="17"/>
        <v>38</v>
      </c>
      <c r="AW108" s="71">
        <f t="shared" si="17"/>
        <v>39</v>
      </c>
      <c r="AX108" s="71">
        <f t="shared" si="17"/>
        <v>40</v>
      </c>
      <c r="AY108" s="71">
        <f t="shared" si="17"/>
        <v>41</v>
      </c>
      <c r="AZ108" s="71">
        <f t="shared" si="17"/>
        <v>42</v>
      </c>
      <c r="BA108" s="71">
        <f t="shared" si="17"/>
        <v>43</v>
      </c>
      <c r="BB108" s="71">
        <f t="shared" si="17"/>
        <v>44</v>
      </c>
      <c r="BC108" s="71">
        <f t="shared" si="17"/>
        <v>45</v>
      </c>
      <c r="BD108" s="71">
        <f t="shared" si="17"/>
        <v>46</v>
      </c>
      <c r="BE108" s="44"/>
      <c r="BF108" s="44"/>
      <c r="BG108" s="44"/>
      <c r="BH108" s="44"/>
      <c r="BI108" s="22"/>
      <c r="BJ108" s="22"/>
      <c r="BK108" s="22"/>
      <c r="BL108" s="22"/>
    </row>
    <row r="109" spans="1:64" outlineLevel="1">
      <c r="E109" s="135" t="s">
        <v>136</v>
      </c>
      <c r="F109" s="20"/>
      <c r="G109" s="4" t="s">
        <v>101</v>
      </c>
      <c r="H109" s="6" t="s">
        <v>147</v>
      </c>
      <c r="K109" s="67">
        <v>0</v>
      </c>
      <c r="L109" s="67">
        <v>0</v>
      </c>
      <c r="M109" s="67">
        <v>0</v>
      </c>
      <c r="N109" s="67">
        <v>0</v>
      </c>
      <c r="O109" s="67">
        <v>0</v>
      </c>
      <c r="P109" s="67">
        <v>0</v>
      </c>
      <c r="Q109" s="67">
        <v>0</v>
      </c>
      <c r="R109" s="67">
        <v>0</v>
      </c>
      <c r="S109" s="67">
        <v>0</v>
      </c>
      <c r="T109" s="67">
        <v>0</v>
      </c>
      <c r="U109" s="67">
        <v>0</v>
      </c>
      <c r="V109" s="67">
        <v>0</v>
      </c>
      <c r="W109" s="67">
        <v>0</v>
      </c>
      <c r="X109" s="67">
        <v>0</v>
      </c>
      <c r="Y109" s="67">
        <v>0</v>
      </c>
      <c r="Z109" s="67">
        <v>0</v>
      </c>
      <c r="AA109" s="67">
        <v>0</v>
      </c>
      <c r="AB109" s="67">
        <v>0</v>
      </c>
      <c r="AC109" s="67">
        <v>0</v>
      </c>
      <c r="AD109" s="67">
        <v>0</v>
      </c>
      <c r="AE109" s="67">
        <v>0</v>
      </c>
      <c r="AF109" s="67">
        <v>0</v>
      </c>
      <c r="AG109" s="67">
        <v>0</v>
      </c>
      <c r="AH109" s="67">
        <v>0</v>
      </c>
      <c r="AI109" s="67">
        <v>0</v>
      </c>
      <c r="AJ109" s="67">
        <v>0</v>
      </c>
      <c r="AK109" s="67">
        <v>0</v>
      </c>
      <c r="AL109" s="67">
        <v>0</v>
      </c>
      <c r="AM109" s="67">
        <v>0</v>
      </c>
      <c r="AN109" s="67">
        <v>0</v>
      </c>
      <c r="AO109" s="67">
        <v>0</v>
      </c>
      <c r="AP109" s="67">
        <v>0</v>
      </c>
      <c r="AQ109" s="67">
        <v>0</v>
      </c>
      <c r="AR109" s="67">
        <v>0</v>
      </c>
      <c r="AS109" s="67">
        <v>0</v>
      </c>
      <c r="AT109" s="67">
        <v>0</v>
      </c>
      <c r="AU109" s="67">
        <v>0</v>
      </c>
      <c r="AV109" s="67">
        <v>0</v>
      </c>
      <c r="AW109" s="67">
        <v>0</v>
      </c>
      <c r="AX109" s="67">
        <v>0</v>
      </c>
      <c r="AY109" s="67">
        <v>0</v>
      </c>
      <c r="AZ109" s="67">
        <v>0</v>
      </c>
      <c r="BA109" s="67">
        <v>0</v>
      </c>
      <c r="BB109" s="67">
        <v>0</v>
      </c>
      <c r="BC109" s="67">
        <v>0</v>
      </c>
      <c r="BD109" s="67">
        <v>0</v>
      </c>
      <c r="BE109" s="67"/>
      <c r="BF109" s="67"/>
      <c r="BG109" s="67"/>
      <c r="BH109" s="67"/>
      <c r="BI109" s="22"/>
      <c r="BJ109" s="22"/>
      <c r="BK109" s="22"/>
      <c r="BL109" s="22"/>
    </row>
    <row r="110" spans="1:64" outlineLevel="1">
      <c r="E110" s="135" t="s">
        <v>137</v>
      </c>
      <c r="F110" s="20"/>
      <c r="G110" s="4" t="s">
        <v>101</v>
      </c>
      <c r="H110" s="6" t="s">
        <v>147</v>
      </c>
      <c r="K110" s="67">
        <v>0</v>
      </c>
      <c r="L110" s="67">
        <v>0</v>
      </c>
      <c r="M110" s="67">
        <v>0</v>
      </c>
      <c r="N110" s="67">
        <v>0</v>
      </c>
      <c r="O110" s="67">
        <v>0</v>
      </c>
      <c r="P110" s="67">
        <v>0</v>
      </c>
      <c r="Q110" s="67">
        <v>0</v>
      </c>
      <c r="R110" s="67">
        <v>0</v>
      </c>
      <c r="S110" s="67">
        <v>0</v>
      </c>
      <c r="T110" s="67">
        <v>0</v>
      </c>
      <c r="U110" s="67">
        <v>0</v>
      </c>
      <c r="V110" s="67">
        <v>0</v>
      </c>
      <c r="W110" s="67">
        <v>0</v>
      </c>
      <c r="X110" s="67">
        <v>0</v>
      </c>
      <c r="Y110" s="67">
        <v>0</v>
      </c>
      <c r="Z110" s="67">
        <v>0</v>
      </c>
      <c r="AA110" s="67">
        <v>0</v>
      </c>
      <c r="AB110" s="67">
        <v>0</v>
      </c>
      <c r="AC110" s="67">
        <v>0</v>
      </c>
      <c r="AD110" s="67">
        <v>0</v>
      </c>
      <c r="AE110" s="67">
        <v>0</v>
      </c>
      <c r="AF110" s="67">
        <v>0</v>
      </c>
      <c r="AG110" s="67">
        <v>0</v>
      </c>
      <c r="AH110" s="67">
        <v>0</v>
      </c>
      <c r="AI110" s="67">
        <v>0</v>
      </c>
      <c r="AJ110" s="67">
        <v>0</v>
      </c>
      <c r="AK110" s="67">
        <v>0</v>
      </c>
      <c r="AL110" s="67">
        <v>0</v>
      </c>
      <c r="AM110" s="67">
        <v>0</v>
      </c>
      <c r="AN110" s="67">
        <v>0</v>
      </c>
      <c r="AO110" s="67">
        <v>0</v>
      </c>
      <c r="AP110" s="67">
        <v>0</v>
      </c>
      <c r="AQ110" s="67">
        <v>0</v>
      </c>
      <c r="AR110" s="67">
        <v>0</v>
      </c>
      <c r="AS110" s="67">
        <v>0</v>
      </c>
      <c r="AT110" s="67">
        <v>0</v>
      </c>
      <c r="AU110" s="67">
        <v>0</v>
      </c>
      <c r="AV110" s="67">
        <v>0</v>
      </c>
      <c r="AW110" s="67">
        <v>0</v>
      </c>
      <c r="AX110" s="67">
        <v>0</v>
      </c>
      <c r="AY110" s="67">
        <v>0</v>
      </c>
      <c r="AZ110" s="67">
        <v>0</v>
      </c>
      <c r="BA110" s="67">
        <v>0</v>
      </c>
      <c r="BB110" s="67">
        <v>0</v>
      </c>
      <c r="BC110" s="67">
        <v>0</v>
      </c>
      <c r="BD110" s="67">
        <v>0</v>
      </c>
      <c r="BE110" s="67"/>
      <c r="BF110" s="67"/>
      <c r="BG110" s="67"/>
      <c r="BH110" s="67"/>
      <c r="BI110" s="22"/>
      <c r="BJ110" s="22"/>
      <c r="BK110" s="22"/>
      <c r="BL110" s="22"/>
    </row>
    <row r="111" spans="1:64" outlineLevel="1">
      <c r="E111" s="135" t="s">
        <v>138</v>
      </c>
      <c r="F111" s="20"/>
      <c r="G111" s="4" t="s">
        <v>101</v>
      </c>
      <c r="H111" s="6" t="s">
        <v>147</v>
      </c>
      <c r="K111" s="67">
        <v>0</v>
      </c>
      <c r="L111" s="67">
        <v>0</v>
      </c>
      <c r="M111" s="67">
        <v>0</v>
      </c>
      <c r="N111" s="67">
        <v>0</v>
      </c>
      <c r="O111" s="67">
        <v>0</v>
      </c>
      <c r="P111" s="67">
        <v>0</v>
      </c>
      <c r="Q111" s="67">
        <v>0</v>
      </c>
      <c r="R111" s="67">
        <v>0</v>
      </c>
      <c r="S111" s="67">
        <v>0</v>
      </c>
      <c r="T111" s="67">
        <v>0</v>
      </c>
      <c r="U111" s="67">
        <v>0</v>
      </c>
      <c r="V111" s="67">
        <v>0</v>
      </c>
      <c r="W111" s="67">
        <v>0</v>
      </c>
      <c r="X111" s="67">
        <v>0</v>
      </c>
      <c r="Y111" s="67">
        <v>0</v>
      </c>
      <c r="Z111" s="67">
        <v>0</v>
      </c>
      <c r="AA111" s="67">
        <v>0</v>
      </c>
      <c r="AB111" s="67">
        <v>0</v>
      </c>
      <c r="AC111" s="67">
        <v>0</v>
      </c>
      <c r="AD111" s="67">
        <v>0</v>
      </c>
      <c r="AE111" s="67">
        <v>0</v>
      </c>
      <c r="AF111" s="67">
        <v>0</v>
      </c>
      <c r="AG111" s="67">
        <v>0</v>
      </c>
      <c r="AH111" s="67">
        <v>0</v>
      </c>
      <c r="AI111" s="67">
        <v>0</v>
      </c>
      <c r="AJ111" s="67">
        <v>0</v>
      </c>
      <c r="AK111" s="67">
        <v>0</v>
      </c>
      <c r="AL111" s="67">
        <v>0</v>
      </c>
      <c r="AM111" s="67">
        <v>0</v>
      </c>
      <c r="AN111" s="67">
        <v>0</v>
      </c>
      <c r="AO111" s="67">
        <v>0</v>
      </c>
      <c r="AP111" s="67">
        <v>0</v>
      </c>
      <c r="AQ111" s="67">
        <v>0</v>
      </c>
      <c r="AR111" s="67">
        <v>0</v>
      </c>
      <c r="AS111" s="67">
        <v>0</v>
      </c>
      <c r="AT111" s="67">
        <v>0</v>
      </c>
      <c r="AU111" s="67">
        <v>0</v>
      </c>
      <c r="AV111" s="67">
        <v>0</v>
      </c>
      <c r="AW111" s="67">
        <v>0</v>
      </c>
      <c r="AX111" s="67">
        <v>0</v>
      </c>
      <c r="AY111" s="67">
        <v>0</v>
      </c>
      <c r="AZ111" s="67">
        <v>0</v>
      </c>
      <c r="BA111" s="67">
        <v>0</v>
      </c>
      <c r="BB111" s="67">
        <v>0</v>
      </c>
      <c r="BC111" s="67">
        <v>0</v>
      </c>
      <c r="BD111" s="67">
        <v>0</v>
      </c>
      <c r="BE111" s="67"/>
      <c r="BF111" s="67"/>
      <c r="BG111" s="67"/>
      <c r="BH111" s="67"/>
      <c r="BI111" s="22"/>
      <c r="BJ111" s="22"/>
      <c r="BK111" s="22"/>
      <c r="BL111" s="22"/>
    </row>
    <row r="112" spans="1:64" outlineLevel="1">
      <c r="E112" s="20" t="s">
        <v>139</v>
      </c>
      <c r="F112" s="20"/>
      <c r="G112" s="4" t="s">
        <v>101</v>
      </c>
      <c r="H112" s="6" t="s">
        <v>147</v>
      </c>
      <c r="K112" s="67">
        <v>0</v>
      </c>
      <c r="L112" s="67">
        <v>0</v>
      </c>
      <c r="M112" s="67">
        <v>0</v>
      </c>
      <c r="N112" s="67">
        <v>0</v>
      </c>
      <c r="O112" s="67">
        <v>0</v>
      </c>
      <c r="P112" s="67">
        <v>0</v>
      </c>
      <c r="Q112" s="67">
        <v>0</v>
      </c>
      <c r="R112" s="67">
        <v>0</v>
      </c>
      <c r="S112" s="67">
        <v>0</v>
      </c>
      <c r="T112" s="67">
        <v>0</v>
      </c>
      <c r="U112" s="67">
        <v>0</v>
      </c>
      <c r="V112" s="67">
        <v>0</v>
      </c>
      <c r="W112" s="67">
        <v>0</v>
      </c>
      <c r="X112" s="67">
        <v>0</v>
      </c>
      <c r="Y112" s="67">
        <v>0</v>
      </c>
      <c r="Z112" s="67">
        <v>0</v>
      </c>
      <c r="AA112" s="67">
        <v>0</v>
      </c>
      <c r="AB112" s="67">
        <v>0</v>
      </c>
      <c r="AC112" s="67">
        <v>0</v>
      </c>
      <c r="AD112" s="67">
        <v>0</v>
      </c>
      <c r="AE112" s="67">
        <v>0</v>
      </c>
      <c r="AF112" s="67">
        <v>0</v>
      </c>
      <c r="AG112" s="67">
        <v>0</v>
      </c>
      <c r="AH112" s="67">
        <v>0</v>
      </c>
      <c r="AI112" s="67">
        <v>0</v>
      </c>
      <c r="AJ112" s="67">
        <v>0</v>
      </c>
      <c r="AK112" s="67">
        <v>0</v>
      </c>
      <c r="AL112" s="67">
        <v>0</v>
      </c>
      <c r="AM112" s="67">
        <v>0</v>
      </c>
      <c r="AN112" s="67">
        <v>0</v>
      </c>
      <c r="AO112" s="67">
        <v>0</v>
      </c>
      <c r="AP112" s="67">
        <v>0</v>
      </c>
      <c r="AQ112" s="67">
        <v>0</v>
      </c>
      <c r="AR112" s="67">
        <v>0</v>
      </c>
      <c r="AS112" s="67">
        <v>0</v>
      </c>
      <c r="AT112" s="67">
        <v>0</v>
      </c>
      <c r="AU112" s="67">
        <v>0</v>
      </c>
      <c r="AV112" s="67">
        <v>0</v>
      </c>
      <c r="AW112" s="67">
        <v>0</v>
      </c>
      <c r="AX112" s="67">
        <v>0</v>
      </c>
      <c r="AY112" s="67">
        <v>0</v>
      </c>
      <c r="AZ112" s="67">
        <v>0</v>
      </c>
      <c r="BA112" s="67">
        <v>0</v>
      </c>
      <c r="BB112" s="67">
        <v>0</v>
      </c>
      <c r="BC112" s="67">
        <v>0</v>
      </c>
      <c r="BD112" s="67">
        <v>0</v>
      </c>
      <c r="BE112" s="67"/>
      <c r="BF112" s="67"/>
      <c r="BG112" s="67"/>
      <c r="BH112" s="67"/>
      <c r="BI112" s="22"/>
      <c r="BJ112" s="22"/>
      <c r="BK112" s="22"/>
      <c r="BL112" s="22"/>
    </row>
    <row r="113" spans="1:64" outlineLevel="1">
      <c r="E113" s="135" t="s">
        <v>140</v>
      </c>
      <c r="F113" s="20"/>
      <c r="G113" s="4" t="s">
        <v>101</v>
      </c>
      <c r="H113" s="6" t="s">
        <v>147</v>
      </c>
      <c r="K113" s="67">
        <v>0</v>
      </c>
      <c r="L113" s="67">
        <v>0</v>
      </c>
      <c r="M113" s="67">
        <v>0</v>
      </c>
      <c r="N113" s="67">
        <v>0</v>
      </c>
      <c r="O113" s="67">
        <v>0</v>
      </c>
      <c r="P113" s="67">
        <v>0</v>
      </c>
      <c r="Q113" s="67">
        <v>0</v>
      </c>
      <c r="R113" s="67">
        <v>0</v>
      </c>
      <c r="S113" s="67">
        <v>0</v>
      </c>
      <c r="T113" s="67">
        <v>0</v>
      </c>
      <c r="U113" s="67">
        <v>0</v>
      </c>
      <c r="V113" s="67">
        <v>0</v>
      </c>
      <c r="W113" s="67">
        <v>0</v>
      </c>
      <c r="X113" s="67">
        <v>0</v>
      </c>
      <c r="Y113" s="67">
        <v>0</v>
      </c>
      <c r="Z113" s="67">
        <v>0</v>
      </c>
      <c r="AA113" s="67">
        <v>0</v>
      </c>
      <c r="AB113" s="67">
        <v>0</v>
      </c>
      <c r="AC113" s="67">
        <v>0</v>
      </c>
      <c r="AD113" s="67">
        <v>0</v>
      </c>
      <c r="AE113" s="67">
        <v>0</v>
      </c>
      <c r="AF113" s="67">
        <v>0</v>
      </c>
      <c r="AG113" s="67">
        <v>0</v>
      </c>
      <c r="AH113" s="67">
        <v>0</v>
      </c>
      <c r="AI113" s="67">
        <v>0</v>
      </c>
      <c r="AJ113" s="67">
        <v>0</v>
      </c>
      <c r="AK113" s="67">
        <v>0</v>
      </c>
      <c r="AL113" s="67">
        <v>0</v>
      </c>
      <c r="AM113" s="67">
        <v>0</v>
      </c>
      <c r="AN113" s="67">
        <v>0</v>
      </c>
      <c r="AO113" s="67">
        <v>0</v>
      </c>
      <c r="AP113" s="67">
        <v>0</v>
      </c>
      <c r="AQ113" s="67">
        <v>0</v>
      </c>
      <c r="AR113" s="67">
        <v>0</v>
      </c>
      <c r="AS113" s="67">
        <v>0</v>
      </c>
      <c r="AT113" s="67">
        <v>0</v>
      </c>
      <c r="AU113" s="67">
        <v>0</v>
      </c>
      <c r="AV113" s="67">
        <v>0</v>
      </c>
      <c r="AW113" s="67">
        <v>0</v>
      </c>
      <c r="AX113" s="67">
        <v>0</v>
      </c>
      <c r="AY113" s="67">
        <v>0</v>
      </c>
      <c r="AZ113" s="67">
        <v>0</v>
      </c>
      <c r="BA113" s="67">
        <v>0</v>
      </c>
      <c r="BB113" s="67">
        <v>0</v>
      </c>
      <c r="BC113" s="67">
        <v>0</v>
      </c>
      <c r="BD113" s="67">
        <v>0</v>
      </c>
      <c r="BE113" s="67"/>
      <c r="BF113" s="67"/>
      <c r="BG113" s="67"/>
      <c r="BH113" s="67"/>
      <c r="BI113" s="22"/>
      <c r="BJ113" s="22"/>
      <c r="BK113" s="22"/>
      <c r="BL113" s="22"/>
    </row>
    <row r="114" spans="1:64" outlineLevel="1">
      <c r="E114" s="20" t="s">
        <v>141</v>
      </c>
      <c r="F114" s="20"/>
      <c r="G114" s="4" t="s">
        <v>101</v>
      </c>
      <c r="H114" s="6" t="s">
        <v>147</v>
      </c>
      <c r="K114" s="67">
        <v>0</v>
      </c>
      <c r="L114" s="67">
        <v>0</v>
      </c>
      <c r="M114" s="67">
        <v>0</v>
      </c>
      <c r="N114" s="67">
        <v>0</v>
      </c>
      <c r="O114" s="67">
        <v>0</v>
      </c>
      <c r="P114" s="67">
        <v>0</v>
      </c>
      <c r="Q114" s="67">
        <v>0</v>
      </c>
      <c r="R114" s="67">
        <v>0</v>
      </c>
      <c r="S114" s="67">
        <v>0</v>
      </c>
      <c r="T114" s="67">
        <v>0</v>
      </c>
      <c r="U114" s="67">
        <v>0</v>
      </c>
      <c r="V114" s="67">
        <v>0</v>
      </c>
      <c r="W114" s="67">
        <v>0</v>
      </c>
      <c r="X114" s="67">
        <v>0</v>
      </c>
      <c r="Y114" s="67">
        <v>0</v>
      </c>
      <c r="Z114" s="67">
        <v>0</v>
      </c>
      <c r="AA114" s="67">
        <v>0</v>
      </c>
      <c r="AB114" s="67">
        <v>0</v>
      </c>
      <c r="AC114" s="67">
        <v>0</v>
      </c>
      <c r="AD114" s="67">
        <v>0</v>
      </c>
      <c r="AE114" s="67">
        <v>0</v>
      </c>
      <c r="AF114" s="67">
        <v>0</v>
      </c>
      <c r="AG114" s="67">
        <v>0</v>
      </c>
      <c r="AH114" s="67">
        <v>0</v>
      </c>
      <c r="AI114" s="67">
        <v>0</v>
      </c>
      <c r="AJ114" s="67">
        <v>0</v>
      </c>
      <c r="AK114" s="67">
        <v>0</v>
      </c>
      <c r="AL114" s="67">
        <v>0</v>
      </c>
      <c r="AM114" s="67">
        <v>0</v>
      </c>
      <c r="AN114" s="67">
        <v>0</v>
      </c>
      <c r="AO114" s="67">
        <v>0</v>
      </c>
      <c r="AP114" s="67">
        <v>0</v>
      </c>
      <c r="AQ114" s="67">
        <v>0</v>
      </c>
      <c r="AR114" s="67">
        <v>0</v>
      </c>
      <c r="AS114" s="67">
        <v>0</v>
      </c>
      <c r="AT114" s="67">
        <v>0</v>
      </c>
      <c r="AU114" s="67">
        <v>0</v>
      </c>
      <c r="AV114" s="67">
        <v>0</v>
      </c>
      <c r="AW114" s="67">
        <v>0</v>
      </c>
      <c r="AX114" s="67">
        <v>0</v>
      </c>
      <c r="AY114" s="67">
        <v>0</v>
      </c>
      <c r="AZ114" s="67">
        <v>0</v>
      </c>
      <c r="BA114" s="67">
        <v>0</v>
      </c>
      <c r="BB114" s="67">
        <v>0</v>
      </c>
      <c r="BC114" s="67">
        <v>0</v>
      </c>
      <c r="BD114" s="67">
        <v>0</v>
      </c>
      <c r="BE114" s="67"/>
      <c r="BF114" s="67"/>
      <c r="BG114" s="67"/>
      <c r="BH114" s="67"/>
      <c r="BI114" s="22"/>
      <c r="BJ114" s="22"/>
      <c r="BK114" s="22"/>
      <c r="BL114" s="22"/>
    </row>
    <row r="115" spans="1:64" outlineLevel="1">
      <c r="E115" s="20" t="s">
        <v>142</v>
      </c>
      <c r="F115" s="20"/>
      <c r="G115" s="4" t="s">
        <v>101</v>
      </c>
      <c r="H115" s="6" t="s">
        <v>147</v>
      </c>
      <c r="K115" s="67">
        <v>0</v>
      </c>
      <c r="L115" s="67">
        <v>0</v>
      </c>
      <c r="M115" s="67">
        <v>0</v>
      </c>
      <c r="N115" s="67">
        <v>0</v>
      </c>
      <c r="O115" s="67">
        <v>0</v>
      </c>
      <c r="P115" s="67">
        <v>0</v>
      </c>
      <c r="Q115" s="67">
        <v>0</v>
      </c>
      <c r="R115" s="67">
        <v>0</v>
      </c>
      <c r="S115" s="67">
        <v>0</v>
      </c>
      <c r="T115" s="67">
        <v>0</v>
      </c>
      <c r="U115" s="67">
        <v>0</v>
      </c>
      <c r="V115" s="67">
        <v>0</v>
      </c>
      <c r="W115" s="67">
        <v>0</v>
      </c>
      <c r="X115" s="67">
        <v>0</v>
      </c>
      <c r="Y115" s="67">
        <v>0</v>
      </c>
      <c r="Z115" s="67">
        <v>0</v>
      </c>
      <c r="AA115" s="67">
        <v>0</v>
      </c>
      <c r="AB115" s="67">
        <v>0</v>
      </c>
      <c r="AC115" s="67">
        <v>0</v>
      </c>
      <c r="AD115" s="67">
        <v>0</v>
      </c>
      <c r="AE115" s="67">
        <v>0</v>
      </c>
      <c r="AF115" s="67">
        <v>0</v>
      </c>
      <c r="AG115" s="67">
        <v>0</v>
      </c>
      <c r="AH115" s="67">
        <v>0</v>
      </c>
      <c r="AI115" s="67">
        <v>0</v>
      </c>
      <c r="AJ115" s="67">
        <v>0</v>
      </c>
      <c r="AK115" s="67">
        <v>0</v>
      </c>
      <c r="AL115" s="67">
        <v>0</v>
      </c>
      <c r="AM115" s="67">
        <v>0</v>
      </c>
      <c r="AN115" s="67">
        <v>0</v>
      </c>
      <c r="AO115" s="67">
        <v>0</v>
      </c>
      <c r="AP115" s="67">
        <v>0</v>
      </c>
      <c r="AQ115" s="67">
        <v>0</v>
      </c>
      <c r="AR115" s="67">
        <v>0</v>
      </c>
      <c r="AS115" s="67">
        <v>0</v>
      </c>
      <c r="AT115" s="67">
        <v>0</v>
      </c>
      <c r="AU115" s="67">
        <v>0</v>
      </c>
      <c r="AV115" s="67">
        <v>0</v>
      </c>
      <c r="AW115" s="67">
        <v>0</v>
      </c>
      <c r="AX115" s="67">
        <v>0</v>
      </c>
      <c r="AY115" s="67">
        <v>0</v>
      </c>
      <c r="AZ115" s="67">
        <v>0</v>
      </c>
      <c r="BA115" s="67">
        <v>0</v>
      </c>
      <c r="BB115" s="67">
        <v>0</v>
      </c>
      <c r="BC115" s="67">
        <v>0</v>
      </c>
      <c r="BD115" s="67">
        <v>0</v>
      </c>
      <c r="BE115" s="67"/>
      <c r="BF115" s="67"/>
      <c r="BG115" s="67"/>
      <c r="BH115" s="67"/>
      <c r="BI115" s="22"/>
      <c r="BJ115" s="22"/>
      <c r="BK115" s="22"/>
      <c r="BL115" s="22"/>
    </row>
    <row r="116" spans="1:64" outlineLevel="1">
      <c r="E116" s="20" t="s">
        <v>143</v>
      </c>
      <c r="F116" s="20"/>
      <c r="G116" s="4" t="s">
        <v>101</v>
      </c>
      <c r="H116" s="6" t="s">
        <v>147</v>
      </c>
      <c r="K116" s="67">
        <v>0</v>
      </c>
      <c r="L116" s="67">
        <v>0</v>
      </c>
      <c r="M116" s="67">
        <v>0</v>
      </c>
      <c r="N116" s="67">
        <v>0</v>
      </c>
      <c r="O116" s="67">
        <v>0</v>
      </c>
      <c r="P116" s="67">
        <v>0</v>
      </c>
      <c r="Q116" s="67">
        <v>0</v>
      </c>
      <c r="R116" s="67">
        <v>0</v>
      </c>
      <c r="S116" s="67">
        <v>0</v>
      </c>
      <c r="T116" s="67">
        <v>0</v>
      </c>
      <c r="U116" s="67">
        <v>0</v>
      </c>
      <c r="V116" s="67">
        <v>0</v>
      </c>
      <c r="W116" s="67">
        <v>0</v>
      </c>
      <c r="X116" s="67">
        <v>0</v>
      </c>
      <c r="Y116" s="67">
        <v>0</v>
      </c>
      <c r="Z116" s="67">
        <v>0</v>
      </c>
      <c r="AA116" s="67">
        <v>0</v>
      </c>
      <c r="AB116" s="67">
        <v>0</v>
      </c>
      <c r="AC116" s="67">
        <v>0</v>
      </c>
      <c r="AD116" s="67">
        <v>0</v>
      </c>
      <c r="AE116" s="67">
        <v>0</v>
      </c>
      <c r="AF116" s="67">
        <v>0</v>
      </c>
      <c r="AG116" s="67">
        <v>0</v>
      </c>
      <c r="AH116" s="67">
        <v>0</v>
      </c>
      <c r="AI116" s="67">
        <v>0</v>
      </c>
      <c r="AJ116" s="67">
        <v>0</v>
      </c>
      <c r="AK116" s="67">
        <v>0</v>
      </c>
      <c r="AL116" s="67">
        <v>0</v>
      </c>
      <c r="AM116" s="67">
        <v>0</v>
      </c>
      <c r="AN116" s="67">
        <v>0</v>
      </c>
      <c r="AO116" s="67">
        <v>0</v>
      </c>
      <c r="AP116" s="67">
        <v>0</v>
      </c>
      <c r="AQ116" s="67">
        <v>0</v>
      </c>
      <c r="AR116" s="67">
        <v>0</v>
      </c>
      <c r="AS116" s="67">
        <v>0</v>
      </c>
      <c r="AT116" s="67">
        <v>0</v>
      </c>
      <c r="AU116" s="67">
        <v>0</v>
      </c>
      <c r="AV116" s="67">
        <v>0</v>
      </c>
      <c r="AW116" s="67">
        <v>0</v>
      </c>
      <c r="AX116" s="67">
        <v>0</v>
      </c>
      <c r="AY116" s="67">
        <v>0</v>
      </c>
      <c r="AZ116" s="67">
        <v>0</v>
      </c>
      <c r="BA116" s="67">
        <v>0</v>
      </c>
      <c r="BB116" s="67">
        <v>0</v>
      </c>
      <c r="BC116" s="67">
        <v>0</v>
      </c>
      <c r="BD116" s="67">
        <v>0</v>
      </c>
      <c r="BE116" s="67"/>
      <c r="BF116" s="67"/>
      <c r="BG116" s="67"/>
      <c r="BH116" s="67"/>
      <c r="BI116" s="22"/>
      <c r="BJ116" s="22"/>
      <c r="BK116" s="22"/>
      <c r="BL116" s="22"/>
    </row>
    <row r="117" spans="1:64" outlineLevel="1">
      <c r="E117" s="20" t="s">
        <v>144</v>
      </c>
      <c r="F117" s="20"/>
      <c r="G117" s="4" t="s">
        <v>101</v>
      </c>
      <c r="H117" s="6" t="s">
        <v>147</v>
      </c>
      <c r="K117" s="67">
        <v>0</v>
      </c>
      <c r="L117" s="67">
        <v>0</v>
      </c>
      <c r="M117" s="67">
        <v>0</v>
      </c>
      <c r="N117" s="67">
        <v>0</v>
      </c>
      <c r="O117" s="67">
        <v>0</v>
      </c>
      <c r="P117" s="67">
        <v>0</v>
      </c>
      <c r="Q117" s="67">
        <v>0</v>
      </c>
      <c r="R117" s="67">
        <v>0</v>
      </c>
      <c r="S117" s="67">
        <v>0</v>
      </c>
      <c r="T117" s="67">
        <v>0</v>
      </c>
      <c r="U117" s="67">
        <v>0</v>
      </c>
      <c r="V117" s="67">
        <v>0</v>
      </c>
      <c r="W117" s="67">
        <v>0</v>
      </c>
      <c r="X117" s="67">
        <v>0</v>
      </c>
      <c r="Y117" s="67">
        <v>0</v>
      </c>
      <c r="Z117" s="67">
        <v>0</v>
      </c>
      <c r="AA117" s="67">
        <v>0</v>
      </c>
      <c r="AB117" s="67">
        <v>0</v>
      </c>
      <c r="AC117" s="67">
        <v>0</v>
      </c>
      <c r="AD117" s="67">
        <v>0</v>
      </c>
      <c r="AE117" s="67">
        <v>0</v>
      </c>
      <c r="AF117" s="67">
        <v>0</v>
      </c>
      <c r="AG117" s="67">
        <v>0</v>
      </c>
      <c r="AH117" s="67">
        <v>0</v>
      </c>
      <c r="AI117" s="67">
        <v>0</v>
      </c>
      <c r="AJ117" s="67">
        <v>0</v>
      </c>
      <c r="AK117" s="67">
        <v>0</v>
      </c>
      <c r="AL117" s="67">
        <v>0</v>
      </c>
      <c r="AM117" s="67">
        <v>0</v>
      </c>
      <c r="AN117" s="67">
        <v>0</v>
      </c>
      <c r="AO117" s="67">
        <v>0</v>
      </c>
      <c r="AP117" s="67">
        <v>0</v>
      </c>
      <c r="AQ117" s="67">
        <v>0</v>
      </c>
      <c r="AR117" s="67">
        <v>0</v>
      </c>
      <c r="AS117" s="67">
        <v>0</v>
      </c>
      <c r="AT117" s="67">
        <v>0</v>
      </c>
      <c r="AU117" s="67">
        <v>0</v>
      </c>
      <c r="AV117" s="67">
        <v>0</v>
      </c>
      <c r="AW117" s="67">
        <v>0</v>
      </c>
      <c r="AX117" s="67">
        <v>0</v>
      </c>
      <c r="AY117" s="67">
        <v>0</v>
      </c>
      <c r="AZ117" s="67">
        <v>0</v>
      </c>
      <c r="BA117" s="67">
        <v>0</v>
      </c>
      <c r="BB117" s="67">
        <v>0</v>
      </c>
      <c r="BC117" s="67">
        <v>0</v>
      </c>
      <c r="BD117" s="67">
        <v>0</v>
      </c>
      <c r="BE117" s="67"/>
      <c r="BF117" s="67"/>
      <c r="BG117" s="67"/>
      <c r="BH117" s="67"/>
      <c r="BI117" s="22"/>
      <c r="BJ117" s="22"/>
      <c r="BK117" s="22"/>
      <c r="BL117" s="22"/>
    </row>
    <row r="118" spans="1:64" outlineLevel="1">
      <c r="E118" s="135" t="s">
        <v>145</v>
      </c>
      <c r="F118" s="20"/>
      <c r="G118" s="4" t="s">
        <v>101</v>
      </c>
      <c r="H118" s="6" t="s">
        <v>147</v>
      </c>
      <c r="K118" s="67">
        <v>0</v>
      </c>
      <c r="L118" s="67">
        <v>0</v>
      </c>
      <c r="M118" s="67">
        <v>0</v>
      </c>
      <c r="N118" s="67">
        <v>0</v>
      </c>
      <c r="O118" s="67">
        <v>0</v>
      </c>
      <c r="P118" s="67">
        <v>0</v>
      </c>
      <c r="Q118" s="67">
        <v>0</v>
      </c>
      <c r="R118" s="67">
        <v>0</v>
      </c>
      <c r="S118" s="67">
        <v>0</v>
      </c>
      <c r="T118" s="67">
        <v>0</v>
      </c>
      <c r="U118" s="67">
        <v>0</v>
      </c>
      <c r="V118" s="67">
        <v>0</v>
      </c>
      <c r="W118" s="67">
        <v>0</v>
      </c>
      <c r="X118" s="67">
        <v>0</v>
      </c>
      <c r="Y118" s="67">
        <v>0</v>
      </c>
      <c r="Z118" s="67">
        <v>0</v>
      </c>
      <c r="AA118" s="67">
        <v>0</v>
      </c>
      <c r="AB118" s="67">
        <v>0</v>
      </c>
      <c r="AC118" s="67">
        <v>0</v>
      </c>
      <c r="AD118" s="67">
        <v>0</v>
      </c>
      <c r="AE118" s="67">
        <v>0</v>
      </c>
      <c r="AF118" s="67">
        <v>0</v>
      </c>
      <c r="AG118" s="67">
        <v>0</v>
      </c>
      <c r="AH118" s="67">
        <v>0</v>
      </c>
      <c r="AI118" s="67">
        <v>0</v>
      </c>
      <c r="AJ118" s="67">
        <v>0</v>
      </c>
      <c r="AK118" s="67">
        <v>0</v>
      </c>
      <c r="AL118" s="67">
        <v>0</v>
      </c>
      <c r="AM118" s="67">
        <v>0</v>
      </c>
      <c r="AN118" s="67">
        <v>0</v>
      </c>
      <c r="AO118" s="67">
        <v>0</v>
      </c>
      <c r="AP118" s="67">
        <v>0</v>
      </c>
      <c r="AQ118" s="67">
        <v>0</v>
      </c>
      <c r="AR118" s="67">
        <v>0</v>
      </c>
      <c r="AS118" s="67">
        <v>0</v>
      </c>
      <c r="AT118" s="67">
        <v>0</v>
      </c>
      <c r="AU118" s="67">
        <v>0</v>
      </c>
      <c r="AV118" s="67">
        <v>0</v>
      </c>
      <c r="AW118" s="67">
        <v>0</v>
      </c>
      <c r="AX118" s="67">
        <v>0</v>
      </c>
      <c r="AY118" s="67">
        <v>0</v>
      </c>
      <c r="AZ118" s="67">
        <v>0</v>
      </c>
      <c r="BA118" s="67">
        <v>0</v>
      </c>
      <c r="BB118" s="67">
        <v>0</v>
      </c>
      <c r="BC118" s="67">
        <v>0</v>
      </c>
      <c r="BD118" s="67">
        <v>0</v>
      </c>
      <c r="BE118" s="67"/>
      <c r="BF118" s="67"/>
      <c r="BG118" s="67"/>
      <c r="BH118" s="67"/>
      <c r="BI118" s="22"/>
      <c r="BJ118" s="22"/>
      <c r="BK118" s="22"/>
      <c r="BL118" s="22"/>
    </row>
    <row r="119" spans="1:64" outlineLevel="1">
      <c r="A119" s="307"/>
      <c r="E119" s="20" t="s">
        <v>146</v>
      </c>
      <c r="F119" s="20"/>
      <c r="G119" s="4" t="s">
        <v>101</v>
      </c>
      <c r="H119" s="6" t="s">
        <v>147</v>
      </c>
      <c r="K119" s="67">
        <v>0</v>
      </c>
      <c r="L119" s="67">
        <v>0</v>
      </c>
      <c r="M119" s="67">
        <v>0</v>
      </c>
      <c r="N119" s="67">
        <v>0</v>
      </c>
      <c r="O119" s="67">
        <v>0</v>
      </c>
      <c r="P119" s="67">
        <v>0</v>
      </c>
      <c r="Q119" s="67">
        <v>0</v>
      </c>
      <c r="R119" s="67">
        <v>0</v>
      </c>
      <c r="S119" s="67">
        <v>0</v>
      </c>
      <c r="T119" s="67">
        <v>0</v>
      </c>
      <c r="U119" s="67">
        <v>0</v>
      </c>
      <c r="V119" s="67">
        <v>0</v>
      </c>
      <c r="W119" s="67">
        <v>0</v>
      </c>
      <c r="X119" s="67">
        <v>0</v>
      </c>
      <c r="Y119" s="67">
        <v>0</v>
      </c>
      <c r="Z119" s="67">
        <v>0</v>
      </c>
      <c r="AA119" s="67">
        <v>0</v>
      </c>
      <c r="AB119" s="67">
        <v>0</v>
      </c>
      <c r="AC119" s="67">
        <v>0</v>
      </c>
      <c r="AD119" s="67">
        <v>0</v>
      </c>
      <c r="AE119" s="67">
        <v>0</v>
      </c>
      <c r="AF119" s="67">
        <v>0</v>
      </c>
      <c r="AG119" s="67">
        <v>0</v>
      </c>
      <c r="AH119" s="67">
        <v>0</v>
      </c>
      <c r="AI119" s="67">
        <v>0</v>
      </c>
      <c r="AJ119" s="67">
        <v>0</v>
      </c>
      <c r="AK119" s="67">
        <v>0</v>
      </c>
      <c r="AL119" s="67">
        <v>0</v>
      </c>
      <c r="AM119" s="67">
        <v>0</v>
      </c>
      <c r="AN119" s="67">
        <v>0</v>
      </c>
      <c r="AO119" s="67">
        <v>0</v>
      </c>
      <c r="AP119" s="67">
        <v>0</v>
      </c>
      <c r="AQ119" s="67">
        <v>0</v>
      </c>
      <c r="AR119" s="67">
        <v>0</v>
      </c>
      <c r="AS119" s="67">
        <v>0</v>
      </c>
      <c r="AT119" s="67">
        <v>0</v>
      </c>
      <c r="AU119" s="67">
        <v>0</v>
      </c>
      <c r="AV119" s="67">
        <v>0</v>
      </c>
      <c r="AW119" s="67">
        <v>0</v>
      </c>
      <c r="AX119" s="67">
        <v>0</v>
      </c>
      <c r="AY119" s="67">
        <v>0</v>
      </c>
      <c r="AZ119" s="67">
        <v>0</v>
      </c>
      <c r="BA119" s="67">
        <v>0</v>
      </c>
      <c r="BB119" s="67">
        <v>0</v>
      </c>
      <c r="BC119" s="67">
        <v>0</v>
      </c>
      <c r="BD119" s="67">
        <v>0</v>
      </c>
      <c r="BE119" s="67"/>
      <c r="BF119" s="67"/>
      <c r="BG119" s="67"/>
      <c r="BH119" s="67"/>
      <c r="BI119" s="22"/>
      <c r="BJ119" s="22"/>
      <c r="BK119" s="22"/>
      <c r="BL119" s="22"/>
    </row>
    <row r="120" spans="1:64" outlineLevel="1">
      <c r="E120" s="20"/>
      <c r="F120" s="20"/>
      <c r="K120" s="21"/>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row>
    <row r="121" spans="1:64" outlineLevel="1">
      <c r="C121" s="38">
        <f>MAX($B$4:C120)+0.1</f>
        <v>6.1999999999999993</v>
      </c>
      <c r="D121" s="37" t="s">
        <v>21</v>
      </c>
      <c r="E121" s="33"/>
      <c r="F121" s="33"/>
      <c r="G121" s="32"/>
      <c r="H121" s="34"/>
      <c r="I121" s="34"/>
      <c r="J121" s="34"/>
      <c r="K121" s="35"/>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22"/>
    </row>
    <row r="122" spans="1:64" outlineLevel="1">
      <c r="H122" s="4"/>
      <c r="I122" s="4"/>
      <c r="J122" s="4"/>
      <c r="K122" s="71">
        <v>1</v>
      </c>
      <c r="L122" s="71">
        <v>2</v>
      </c>
      <c r="M122" s="71">
        <v>3</v>
      </c>
      <c r="N122" s="71">
        <v>4</v>
      </c>
      <c r="O122" s="71">
        <v>5</v>
      </c>
      <c r="P122" s="71">
        <v>6</v>
      </c>
      <c r="Q122" s="71">
        <v>7</v>
      </c>
      <c r="R122" s="71">
        <v>8</v>
      </c>
      <c r="S122" s="71">
        <v>9</v>
      </c>
      <c r="T122" s="71">
        <v>10</v>
      </c>
      <c r="U122" s="71">
        <v>11</v>
      </c>
      <c r="V122" s="71">
        <v>12</v>
      </c>
      <c r="W122" s="71">
        <v>13</v>
      </c>
      <c r="X122" s="71">
        <v>14</v>
      </c>
      <c r="Y122" s="71">
        <v>15</v>
      </c>
      <c r="Z122" s="71">
        <v>16</v>
      </c>
      <c r="AA122" s="71">
        <v>17</v>
      </c>
      <c r="AB122" s="71">
        <v>18</v>
      </c>
      <c r="AC122" s="71">
        <v>19</v>
      </c>
      <c r="AD122" s="71">
        <v>20</v>
      </c>
      <c r="AE122" s="71">
        <v>21</v>
      </c>
      <c r="AF122" s="71">
        <v>22</v>
      </c>
      <c r="AG122" s="71">
        <v>23</v>
      </c>
      <c r="AH122" s="71">
        <v>24</v>
      </c>
      <c r="AI122" s="71">
        <v>25</v>
      </c>
      <c r="AJ122" s="71">
        <v>26</v>
      </c>
      <c r="AK122" s="71">
        <v>27</v>
      </c>
      <c r="AL122" s="71">
        <v>28</v>
      </c>
      <c r="AM122" s="71">
        <v>29</v>
      </c>
      <c r="AN122" s="71">
        <v>30</v>
      </c>
      <c r="AO122" s="71">
        <v>31</v>
      </c>
      <c r="AP122" s="71">
        <v>32</v>
      </c>
      <c r="AQ122" s="71">
        <v>33</v>
      </c>
      <c r="AR122" s="71">
        <v>34</v>
      </c>
      <c r="AS122" s="71">
        <v>35</v>
      </c>
      <c r="AT122" s="71">
        <v>36</v>
      </c>
      <c r="AU122" s="71">
        <v>37</v>
      </c>
      <c r="AV122" s="71">
        <v>38</v>
      </c>
      <c r="AW122" s="71">
        <v>39</v>
      </c>
      <c r="AX122" s="71">
        <v>40</v>
      </c>
      <c r="AY122" s="71">
        <v>41</v>
      </c>
      <c r="AZ122" s="71">
        <v>42</v>
      </c>
      <c r="BA122" s="71">
        <v>43</v>
      </c>
      <c r="BB122" s="71">
        <v>44</v>
      </c>
      <c r="BC122" s="71">
        <v>45</v>
      </c>
      <c r="BD122" s="71">
        <v>46</v>
      </c>
      <c r="BE122" s="44"/>
      <c r="BF122" s="44"/>
      <c r="BG122" s="44"/>
      <c r="BH122" s="44"/>
      <c r="BI122" s="22"/>
      <c r="BJ122" s="22"/>
      <c r="BK122" s="22"/>
      <c r="BL122" s="22"/>
    </row>
    <row r="123" spans="1:64" outlineLevel="1">
      <c r="E123" s="135" t="s">
        <v>136</v>
      </c>
      <c r="F123" s="20"/>
      <c r="G123" s="4" t="s">
        <v>101</v>
      </c>
      <c r="H123" s="6" t="s">
        <v>21</v>
      </c>
      <c r="J123" s="193"/>
      <c r="K123" s="67">
        <v>0</v>
      </c>
      <c r="L123" s="67">
        <v>0</v>
      </c>
      <c r="M123" s="67">
        <v>0</v>
      </c>
      <c r="N123" s="67">
        <v>0</v>
      </c>
      <c r="O123" s="67">
        <v>0</v>
      </c>
      <c r="P123" s="67">
        <v>0</v>
      </c>
      <c r="Q123" s="67">
        <v>0</v>
      </c>
      <c r="R123" s="67">
        <v>0</v>
      </c>
      <c r="S123" s="67">
        <v>0</v>
      </c>
      <c r="T123" s="67">
        <v>0</v>
      </c>
      <c r="U123" s="67">
        <v>0</v>
      </c>
      <c r="V123" s="67">
        <v>0</v>
      </c>
      <c r="W123" s="67">
        <v>0</v>
      </c>
      <c r="X123" s="67">
        <v>0</v>
      </c>
      <c r="Y123" s="67">
        <v>0</v>
      </c>
      <c r="Z123" s="67">
        <v>0</v>
      </c>
      <c r="AA123" s="67">
        <v>0</v>
      </c>
      <c r="AB123" s="67">
        <v>0</v>
      </c>
      <c r="AC123" s="67">
        <v>0</v>
      </c>
      <c r="AD123" s="67">
        <v>0</v>
      </c>
      <c r="AE123" s="67">
        <v>0</v>
      </c>
      <c r="AF123" s="67">
        <v>0</v>
      </c>
      <c r="AG123" s="67">
        <v>0</v>
      </c>
      <c r="AH123" s="67">
        <v>0</v>
      </c>
      <c r="AI123" s="67">
        <v>0</v>
      </c>
      <c r="AJ123" s="67">
        <v>0</v>
      </c>
      <c r="AK123" s="67">
        <v>0</v>
      </c>
      <c r="AL123" s="67">
        <v>0</v>
      </c>
      <c r="AM123" s="67">
        <v>0</v>
      </c>
      <c r="AN123" s="67">
        <v>0</v>
      </c>
      <c r="AO123" s="67">
        <v>0</v>
      </c>
      <c r="AP123" s="67">
        <v>0</v>
      </c>
      <c r="AQ123" s="67">
        <v>0</v>
      </c>
      <c r="AR123" s="67">
        <v>0</v>
      </c>
      <c r="AS123" s="67">
        <v>0</v>
      </c>
      <c r="AT123" s="67">
        <v>0</v>
      </c>
      <c r="AU123" s="67">
        <v>0</v>
      </c>
      <c r="AV123" s="67">
        <v>0</v>
      </c>
      <c r="AW123" s="67">
        <v>0</v>
      </c>
      <c r="AX123" s="67">
        <v>0</v>
      </c>
      <c r="AY123" s="67">
        <v>0</v>
      </c>
      <c r="AZ123" s="67">
        <v>0</v>
      </c>
      <c r="BA123" s="67">
        <v>0</v>
      </c>
      <c r="BB123" s="67">
        <v>0</v>
      </c>
      <c r="BC123" s="67">
        <v>0</v>
      </c>
      <c r="BD123" s="67">
        <v>0</v>
      </c>
      <c r="BE123" s="67"/>
      <c r="BF123" s="67"/>
      <c r="BG123" s="67"/>
      <c r="BH123" s="67"/>
      <c r="BI123" s="22"/>
      <c r="BJ123" s="22"/>
      <c r="BK123" s="22"/>
      <c r="BL123" s="22"/>
    </row>
    <row r="124" spans="1:64" outlineLevel="1">
      <c r="E124" s="135" t="s">
        <v>137</v>
      </c>
      <c r="F124" s="20"/>
      <c r="G124" s="4" t="s">
        <v>101</v>
      </c>
      <c r="H124" s="6" t="s">
        <v>21</v>
      </c>
      <c r="J124" s="193"/>
      <c r="K124" s="67">
        <v>0</v>
      </c>
      <c r="L124" s="67">
        <v>0</v>
      </c>
      <c r="M124" s="67">
        <v>0</v>
      </c>
      <c r="N124" s="67">
        <v>0</v>
      </c>
      <c r="O124" s="67">
        <v>0</v>
      </c>
      <c r="P124" s="67">
        <v>0</v>
      </c>
      <c r="Q124" s="67">
        <v>0</v>
      </c>
      <c r="R124" s="67">
        <v>0</v>
      </c>
      <c r="S124" s="67">
        <v>0</v>
      </c>
      <c r="T124" s="67">
        <v>0</v>
      </c>
      <c r="U124" s="67">
        <v>0</v>
      </c>
      <c r="V124" s="67">
        <v>0</v>
      </c>
      <c r="W124" s="67">
        <v>0</v>
      </c>
      <c r="X124" s="67">
        <v>0</v>
      </c>
      <c r="Y124" s="67">
        <v>0</v>
      </c>
      <c r="Z124" s="67">
        <v>0</v>
      </c>
      <c r="AA124" s="67">
        <v>0</v>
      </c>
      <c r="AB124" s="67">
        <v>0</v>
      </c>
      <c r="AC124" s="67">
        <v>0</v>
      </c>
      <c r="AD124" s="67">
        <v>0</v>
      </c>
      <c r="AE124" s="67">
        <v>0</v>
      </c>
      <c r="AF124" s="67">
        <v>0</v>
      </c>
      <c r="AG124" s="67">
        <v>0</v>
      </c>
      <c r="AH124" s="67">
        <v>0</v>
      </c>
      <c r="AI124" s="67">
        <v>0</v>
      </c>
      <c r="AJ124" s="67">
        <v>0</v>
      </c>
      <c r="AK124" s="67">
        <v>0</v>
      </c>
      <c r="AL124" s="67">
        <v>0</v>
      </c>
      <c r="AM124" s="67">
        <v>0</v>
      </c>
      <c r="AN124" s="67">
        <v>0</v>
      </c>
      <c r="AO124" s="67">
        <v>0</v>
      </c>
      <c r="AP124" s="67">
        <v>0</v>
      </c>
      <c r="AQ124" s="67">
        <v>0</v>
      </c>
      <c r="AR124" s="67">
        <v>0</v>
      </c>
      <c r="AS124" s="67">
        <v>0</v>
      </c>
      <c r="AT124" s="67">
        <v>0</v>
      </c>
      <c r="AU124" s="67">
        <v>0</v>
      </c>
      <c r="AV124" s="67">
        <v>0</v>
      </c>
      <c r="AW124" s="67">
        <v>0</v>
      </c>
      <c r="AX124" s="67">
        <v>0</v>
      </c>
      <c r="AY124" s="67">
        <v>0</v>
      </c>
      <c r="AZ124" s="67">
        <v>0</v>
      </c>
      <c r="BA124" s="67">
        <v>0</v>
      </c>
      <c r="BB124" s="67">
        <v>0</v>
      </c>
      <c r="BC124" s="67">
        <v>0</v>
      </c>
      <c r="BD124" s="67">
        <v>0</v>
      </c>
      <c r="BE124" s="67"/>
      <c r="BF124" s="67"/>
      <c r="BG124" s="67"/>
      <c r="BH124" s="67"/>
      <c r="BI124" s="22"/>
      <c r="BJ124" s="22"/>
      <c r="BK124" s="22"/>
      <c r="BL124" s="22"/>
    </row>
    <row r="125" spans="1:64" outlineLevel="1">
      <c r="E125" s="135" t="s">
        <v>138</v>
      </c>
      <c r="F125" s="20"/>
      <c r="G125" s="4" t="s">
        <v>101</v>
      </c>
      <c r="H125" s="6" t="s">
        <v>21</v>
      </c>
      <c r="J125" s="193"/>
      <c r="K125" s="67">
        <v>0</v>
      </c>
      <c r="L125" s="67">
        <v>0</v>
      </c>
      <c r="M125" s="67">
        <v>0</v>
      </c>
      <c r="N125" s="67">
        <v>0</v>
      </c>
      <c r="O125" s="67">
        <v>0</v>
      </c>
      <c r="P125" s="67">
        <v>0</v>
      </c>
      <c r="Q125" s="67">
        <v>0</v>
      </c>
      <c r="R125" s="67">
        <v>0</v>
      </c>
      <c r="S125" s="67">
        <v>0</v>
      </c>
      <c r="T125" s="67">
        <v>0</v>
      </c>
      <c r="U125" s="67">
        <v>0</v>
      </c>
      <c r="V125" s="67">
        <v>0</v>
      </c>
      <c r="W125" s="67">
        <v>0</v>
      </c>
      <c r="X125" s="67">
        <v>0</v>
      </c>
      <c r="Y125" s="67">
        <v>0</v>
      </c>
      <c r="Z125" s="67">
        <v>0</v>
      </c>
      <c r="AA125" s="67">
        <v>0</v>
      </c>
      <c r="AB125" s="67">
        <v>0</v>
      </c>
      <c r="AC125" s="67">
        <v>0</v>
      </c>
      <c r="AD125" s="67">
        <v>0</v>
      </c>
      <c r="AE125" s="67">
        <v>0</v>
      </c>
      <c r="AF125" s="67">
        <v>0</v>
      </c>
      <c r="AG125" s="67">
        <v>0</v>
      </c>
      <c r="AH125" s="67">
        <v>0</v>
      </c>
      <c r="AI125" s="67">
        <v>0</v>
      </c>
      <c r="AJ125" s="67">
        <v>0</v>
      </c>
      <c r="AK125" s="67">
        <v>0</v>
      </c>
      <c r="AL125" s="67">
        <v>0</v>
      </c>
      <c r="AM125" s="67">
        <v>0</v>
      </c>
      <c r="AN125" s="67">
        <v>0</v>
      </c>
      <c r="AO125" s="67">
        <v>0</v>
      </c>
      <c r="AP125" s="67">
        <v>0</v>
      </c>
      <c r="AQ125" s="67">
        <v>0</v>
      </c>
      <c r="AR125" s="67">
        <v>0</v>
      </c>
      <c r="AS125" s="67">
        <v>0</v>
      </c>
      <c r="AT125" s="67">
        <v>0</v>
      </c>
      <c r="AU125" s="67">
        <v>0</v>
      </c>
      <c r="AV125" s="67">
        <v>0</v>
      </c>
      <c r="AW125" s="67">
        <v>0</v>
      </c>
      <c r="AX125" s="67">
        <v>0</v>
      </c>
      <c r="AY125" s="67">
        <v>0</v>
      </c>
      <c r="AZ125" s="67">
        <v>0</v>
      </c>
      <c r="BA125" s="67">
        <v>0</v>
      </c>
      <c r="BB125" s="67">
        <v>0</v>
      </c>
      <c r="BC125" s="67">
        <v>0</v>
      </c>
      <c r="BD125" s="67">
        <v>0</v>
      </c>
      <c r="BE125" s="67"/>
      <c r="BF125" s="67"/>
      <c r="BG125" s="67"/>
      <c r="BH125" s="67"/>
      <c r="BI125" s="22"/>
      <c r="BJ125" s="22"/>
      <c r="BK125" s="22"/>
      <c r="BL125" s="22"/>
    </row>
    <row r="126" spans="1:64" outlineLevel="1">
      <c r="E126" s="20" t="s">
        <v>139</v>
      </c>
      <c r="F126" s="20"/>
      <c r="G126" s="4" t="s">
        <v>101</v>
      </c>
      <c r="H126" s="6" t="s">
        <v>21</v>
      </c>
      <c r="J126" s="193"/>
      <c r="K126" s="67">
        <v>0</v>
      </c>
      <c r="L126" s="67">
        <v>0</v>
      </c>
      <c r="M126" s="67">
        <v>0</v>
      </c>
      <c r="N126" s="67">
        <v>0</v>
      </c>
      <c r="O126" s="67">
        <v>0</v>
      </c>
      <c r="P126" s="67">
        <v>0</v>
      </c>
      <c r="Q126" s="67">
        <v>0</v>
      </c>
      <c r="R126" s="67">
        <v>0</v>
      </c>
      <c r="S126" s="67">
        <v>0</v>
      </c>
      <c r="T126" s="67">
        <v>0</v>
      </c>
      <c r="U126" s="67">
        <v>0</v>
      </c>
      <c r="V126" s="67">
        <v>0</v>
      </c>
      <c r="W126" s="67">
        <v>0</v>
      </c>
      <c r="X126" s="67">
        <v>0</v>
      </c>
      <c r="Y126" s="67">
        <v>0</v>
      </c>
      <c r="Z126" s="67">
        <v>0</v>
      </c>
      <c r="AA126" s="67">
        <v>0</v>
      </c>
      <c r="AB126" s="67">
        <v>0</v>
      </c>
      <c r="AC126" s="67">
        <v>0</v>
      </c>
      <c r="AD126" s="67">
        <v>0</v>
      </c>
      <c r="AE126" s="67">
        <v>0</v>
      </c>
      <c r="AF126" s="67">
        <v>0</v>
      </c>
      <c r="AG126" s="67">
        <v>0</v>
      </c>
      <c r="AH126" s="67">
        <v>0</v>
      </c>
      <c r="AI126" s="67">
        <v>0</v>
      </c>
      <c r="AJ126" s="67">
        <v>0</v>
      </c>
      <c r="AK126" s="67">
        <v>0</v>
      </c>
      <c r="AL126" s="67">
        <v>0</v>
      </c>
      <c r="AM126" s="67">
        <v>0</v>
      </c>
      <c r="AN126" s="67">
        <v>0</v>
      </c>
      <c r="AO126" s="67">
        <v>0</v>
      </c>
      <c r="AP126" s="67">
        <v>0</v>
      </c>
      <c r="AQ126" s="67">
        <v>0</v>
      </c>
      <c r="AR126" s="67">
        <v>0</v>
      </c>
      <c r="AS126" s="67">
        <v>0</v>
      </c>
      <c r="AT126" s="67">
        <v>0</v>
      </c>
      <c r="AU126" s="67">
        <v>0</v>
      </c>
      <c r="AV126" s="67">
        <v>0</v>
      </c>
      <c r="AW126" s="67">
        <v>0</v>
      </c>
      <c r="AX126" s="67">
        <v>0</v>
      </c>
      <c r="AY126" s="67">
        <v>0</v>
      </c>
      <c r="AZ126" s="67">
        <v>0</v>
      </c>
      <c r="BA126" s="67">
        <v>0</v>
      </c>
      <c r="BB126" s="67">
        <v>0</v>
      </c>
      <c r="BC126" s="67">
        <v>0</v>
      </c>
      <c r="BD126" s="67">
        <v>0</v>
      </c>
      <c r="BE126" s="67"/>
      <c r="BF126" s="67"/>
      <c r="BG126" s="67"/>
      <c r="BH126" s="67"/>
      <c r="BI126" s="22"/>
      <c r="BJ126" s="22"/>
      <c r="BK126" s="22"/>
      <c r="BL126" s="22"/>
    </row>
    <row r="127" spans="1:64" outlineLevel="1">
      <c r="E127" s="135" t="s">
        <v>140</v>
      </c>
      <c r="F127" s="20"/>
      <c r="G127" s="4" t="s">
        <v>101</v>
      </c>
      <c r="H127" s="6" t="s">
        <v>21</v>
      </c>
      <c r="J127" s="193"/>
      <c r="K127" s="67">
        <v>0</v>
      </c>
      <c r="L127" s="67">
        <v>0</v>
      </c>
      <c r="M127" s="67">
        <v>0</v>
      </c>
      <c r="N127" s="67">
        <v>0</v>
      </c>
      <c r="O127" s="67">
        <v>0</v>
      </c>
      <c r="P127" s="67">
        <v>0</v>
      </c>
      <c r="Q127" s="67">
        <v>0</v>
      </c>
      <c r="R127" s="67">
        <v>0</v>
      </c>
      <c r="S127" s="67">
        <v>0</v>
      </c>
      <c r="T127" s="67">
        <v>0</v>
      </c>
      <c r="U127" s="67">
        <v>0</v>
      </c>
      <c r="V127" s="67">
        <v>0</v>
      </c>
      <c r="W127" s="67">
        <v>0</v>
      </c>
      <c r="X127" s="67">
        <v>0</v>
      </c>
      <c r="Y127" s="67">
        <v>0</v>
      </c>
      <c r="Z127" s="67">
        <v>0</v>
      </c>
      <c r="AA127" s="67">
        <v>0</v>
      </c>
      <c r="AB127" s="67">
        <v>0</v>
      </c>
      <c r="AC127" s="67">
        <v>0</v>
      </c>
      <c r="AD127" s="67">
        <v>0</v>
      </c>
      <c r="AE127" s="67">
        <v>0</v>
      </c>
      <c r="AF127" s="67">
        <v>0</v>
      </c>
      <c r="AG127" s="67">
        <v>0</v>
      </c>
      <c r="AH127" s="67">
        <v>0</v>
      </c>
      <c r="AI127" s="67">
        <v>0</v>
      </c>
      <c r="AJ127" s="67">
        <v>0</v>
      </c>
      <c r="AK127" s="67">
        <v>0</v>
      </c>
      <c r="AL127" s="67">
        <v>0</v>
      </c>
      <c r="AM127" s="67">
        <v>0</v>
      </c>
      <c r="AN127" s="67">
        <v>0</v>
      </c>
      <c r="AO127" s="67">
        <v>0</v>
      </c>
      <c r="AP127" s="67">
        <v>0</v>
      </c>
      <c r="AQ127" s="67">
        <v>0</v>
      </c>
      <c r="AR127" s="67">
        <v>0</v>
      </c>
      <c r="AS127" s="67">
        <v>0</v>
      </c>
      <c r="AT127" s="67">
        <v>0</v>
      </c>
      <c r="AU127" s="67">
        <v>0</v>
      </c>
      <c r="AV127" s="67">
        <v>0</v>
      </c>
      <c r="AW127" s="67">
        <v>0</v>
      </c>
      <c r="AX127" s="67">
        <v>0</v>
      </c>
      <c r="AY127" s="67">
        <v>0</v>
      </c>
      <c r="AZ127" s="67">
        <v>0</v>
      </c>
      <c r="BA127" s="67">
        <v>0</v>
      </c>
      <c r="BB127" s="67">
        <v>0</v>
      </c>
      <c r="BC127" s="67">
        <v>0</v>
      </c>
      <c r="BD127" s="67">
        <v>0</v>
      </c>
      <c r="BE127" s="67"/>
      <c r="BF127" s="67"/>
      <c r="BG127" s="67"/>
      <c r="BH127" s="67"/>
      <c r="BI127" s="22"/>
      <c r="BJ127" s="22"/>
      <c r="BK127" s="22"/>
      <c r="BL127" s="22"/>
    </row>
    <row r="128" spans="1:64" outlineLevel="1">
      <c r="E128" s="20" t="s">
        <v>141</v>
      </c>
      <c r="F128" s="20"/>
      <c r="G128" s="4" t="s">
        <v>101</v>
      </c>
      <c r="H128" s="6" t="s">
        <v>21</v>
      </c>
      <c r="J128" s="193"/>
      <c r="K128" s="67">
        <v>0</v>
      </c>
      <c r="L128" s="67">
        <v>0</v>
      </c>
      <c r="M128" s="67">
        <v>0</v>
      </c>
      <c r="N128" s="67">
        <v>0</v>
      </c>
      <c r="O128" s="67">
        <v>0</v>
      </c>
      <c r="P128" s="67">
        <v>0</v>
      </c>
      <c r="Q128" s="67">
        <v>0</v>
      </c>
      <c r="R128" s="67">
        <v>0</v>
      </c>
      <c r="S128" s="67">
        <v>0</v>
      </c>
      <c r="T128" s="67">
        <v>0</v>
      </c>
      <c r="U128" s="67">
        <v>0</v>
      </c>
      <c r="V128" s="67">
        <v>0</v>
      </c>
      <c r="W128" s="67">
        <v>0</v>
      </c>
      <c r="X128" s="67">
        <v>0</v>
      </c>
      <c r="Y128" s="67">
        <v>0</v>
      </c>
      <c r="Z128" s="67">
        <v>0</v>
      </c>
      <c r="AA128" s="67">
        <v>0</v>
      </c>
      <c r="AB128" s="67">
        <v>0</v>
      </c>
      <c r="AC128" s="67">
        <v>0</v>
      </c>
      <c r="AD128" s="67">
        <v>0</v>
      </c>
      <c r="AE128" s="67">
        <v>0</v>
      </c>
      <c r="AF128" s="67">
        <v>0</v>
      </c>
      <c r="AG128" s="67">
        <v>0</v>
      </c>
      <c r="AH128" s="67">
        <v>0</v>
      </c>
      <c r="AI128" s="67">
        <v>0</v>
      </c>
      <c r="AJ128" s="67">
        <v>0</v>
      </c>
      <c r="AK128" s="67">
        <v>0</v>
      </c>
      <c r="AL128" s="67">
        <v>0</v>
      </c>
      <c r="AM128" s="67">
        <v>0</v>
      </c>
      <c r="AN128" s="67">
        <v>0</v>
      </c>
      <c r="AO128" s="67">
        <v>0</v>
      </c>
      <c r="AP128" s="67">
        <v>0</v>
      </c>
      <c r="AQ128" s="67">
        <v>0</v>
      </c>
      <c r="AR128" s="67">
        <v>0</v>
      </c>
      <c r="AS128" s="67">
        <v>0</v>
      </c>
      <c r="AT128" s="67">
        <v>0</v>
      </c>
      <c r="AU128" s="67">
        <v>0</v>
      </c>
      <c r="AV128" s="67">
        <v>0</v>
      </c>
      <c r="AW128" s="67">
        <v>0</v>
      </c>
      <c r="AX128" s="67">
        <v>0</v>
      </c>
      <c r="AY128" s="67">
        <v>0</v>
      </c>
      <c r="AZ128" s="67">
        <v>0</v>
      </c>
      <c r="BA128" s="67">
        <v>0</v>
      </c>
      <c r="BB128" s="67">
        <v>0</v>
      </c>
      <c r="BC128" s="67">
        <v>0</v>
      </c>
      <c r="BD128" s="67">
        <v>0</v>
      </c>
      <c r="BE128" s="67"/>
      <c r="BF128" s="67"/>
      <c r="BG128" s="67"/>
      <c r="BH128" s="67"/>
      <c r="BI128" s="22"/>
      <c r="BJ128" s="22"/>
      <c r="BK128" s="22"/>
      <c r="BL128" s="22"/>
    </row>
    <row r="129" spans="1:64" outlineLevel="1">
      <c r="E129" s="20" t="s">
        <v>142</v>
      </c>
      <c r="F129" s="20"/>
      <c r="G129" s="4" t="s">
        <v>101</v>
      </c>
      <c r="H129" s="6" t="s">
        <v>21</v>
      </c>
      <c r="K129" s="67">
        <v>0</v>
      </c>
      <c r="L129" s="67">
        <v>0</v>
      </c>
      <c r="M129" s="67">
        <v>0</v>
      </c>
      <c r="N129" s="67">
        <v>0</v>
      </c>
      <c r="O129" s="67">
        <v>0</v>
      </c>
      <c r="P129" s="67">
        <v>0</v>
      </c>
      <c r="Q129" s="67">
        <v>0</v>
      </c>
      <c r="R129" s="67">
        <v>0</v>
      </c>
      <c r="S129" s="67">
        <v>0</v>
      </c>
      <c r="T129" s="67">
        <v>0</v>
      </c>
      <c r="U129" s="67">
        <v>0</v>
      </c>
      <c r="V129" s="67">
        <v>0</v>
      </c>
      <c r="W129" s="67">
        <v>0</v>
      </c>
      <c r="X129" s="67">
        <v>0</v>
      </c>
      <c r="Y129" s="67">
        <v>0</v>
      </c>
      <c r="Z129" s="67">
        <v>0</v>
      </c>
      <c r="AA129" s="67">
        <v>0</v>
      </c>
      <c r="AB129" s="67">
        <v>0</v>
      </c>
      <c r="AC129" s="67">
        <v>0</v>
      </c>
      <c r="AD129" s="67">
        <v>0</v>
      </c>
      <c r="AE129" s="67">
        <v>0</v>
      </c>
      <c r="AF129" s="67">
        <v>0</v>
      </c>
      <c r="AG129" s="67">
        <v>0</v>
      </c>
      <c r="AH129" s="67">
        <v>0</v>
      </c>
      <c r="AI129" s="67">
        <v>0</v>
      </c>
      <c r="AJ129" s="67">
        <v>0</v>
      </c>
      <c r="AK129" s="67">
        <v>0</v>
      </c>
      <c r="AL129" s="67">
        <v>0</v>
      </c>
      <c r="AM129" s="67">
        <v>0</v>
      </c>
      <c r="AN129" s="67">
        <v>0</v>
      </c>
      <c r="AO129" s="67">
        <v>0</v>
      </c>
      <c r="AP129" s="67">
        <v>0</v>
      </c>
      <c r="AQ129" s="67">
        <v>0</v>
      </c>
      <c r="AR129" s="67">
        <v>0</v>
      </c>
      <c r="AS129" s="67">
        <v>0</v>
      </c>
      <c r="AT129" s="67">
        <v>0</v>
      </c>
      <c r="AU129" s="67">
        <v>0</v>
      </c>
      <c r="AV129" s="67">
        <v>0</v>
      </c>
      <c r="AW129" s="67">
        <v>0</v>
      </c>
      <c r="AX129" s="67">
        <v>0</v>
      </c>
      <c r="AY129" s="67">
        <v>0</v>
      </c>
      <c r="AZ129" s="67">
        <v>0</v>
      </c>
      <c r="BA129" s="67">
        <v>0</v>
      </c>
      <c r="BB129" s="67">
        <v>0</v>
      </c>
      <c r="BC129" s="67">
        <v>0</v>
      </c>
      <c r="BD129" s="67">
        <v>0</v>
      </c>
      <c r="BE129" s="67"/>
      <c r="BF129" s="67"/>
      <c r="BG129" s="67"/>
      <c r="BH129" s="67"/>
      <c r="BI129" s="22"/>
      <c r="BJ129" s="22"/>
      <c r="BK129" s="22"/>
      <c r="BL129" s="22"/>
    </row>
    <row r="130" spans="1:64" outlineLevel="1">
      <c r="E130" s="20" t="s">
        <v>143</v>
      </c>
      <c r="F130" s="20"/>
      <c r="G130" s="4" t="s">
        <v>101</v>
      </c>
      <c r="H130" s="6" t="s">
        <v>21</v>
      </c>
      <c r="J130" s="193"/>
      <c r="K130" s="67">
        <v>0</v>
      </c>
      <c r="L130" s="67">
        <v>0</v>
      </c>
      <c r="M130" s="67">
        <v>0</v>
      </c>
      <c r="N130" s="67">
        <v>0</v>
      </c>
      <c r="O130" s="67">
        <v>0</v>
      </c>
      <c r="P130" s="67">
        <v>0</v>
      </c>
      <c r="Q130" s="67">
        <v>0</v>
      </c>
      <c r="R130" s="67">
        <v>0</v>
      </c>
      <c r="S130" s="67">
        <v>0</v>
      </c>
      <c r="T130" s="67">
        <v>0</v>
      </c>
      <c r="U130" s="67">
        <v>0</v>
      </c>
      <c r="V130" s="67">
        <v>0</v>
      </c>
      <c r="W130" s="67">
        <v>0</v>
      </c>
      <c r="X130" s="67">
        <v>0</v>
      </c>
      <c r="Y130" s="67">
        <v>0</v>
      </c>
      <c r="Z130" s="67">
        <v>0</v>
      </c>
      <c r="AA130" s="67">
        <v>0</v>
      </c>
      <c r="AB130" s="67">
        <v>0</v>
      </c>
      <c r="AC130" s="67">
        <v>0</v>
      </c>
      <c r="AD130" s="67">
        <v>0</v>
      </c>
      <c r="AE130" s="67">
        <v>0</v>
      </c>
      <c r="AF130" s="67">
        <v>0</v>
      </c>
      <c r="AG130" s="67">
        <v>0</v>
      </c>
      <c r="AH130" s="67">
        <v>0</v>
      </c>
      <c r="AI130" s="67">
        <v>0</v>
      </c>
      <c r="AJ130" s="67">
        <v>0</v>
      </c>
      <c r="AK130" s="67">
        <v>0</v>
      </c>
      <c r="AL130" s="67">
        <v>0</v>
      </c>
      <c r="AM130" s="67">
        <v>0</v>
      </c>
      <c r="AN130" s="67">
        <v>0</v>
      </c>
      <c r="AO130" s="67">
        <v>0</v>
      </c>
      <c r="AP130" s="67">
        <v>0</v>
      </c>
      <c r="AQ130" s="67">
        <v>0</v>
      </c>
      <c r="AR130" s="67">
        <v>0</v>
      </c>
      <c r="AS130" s="67">
        <v>0</v>
      </c>
      <c r="AT130" s="67">
        <v>0</v>
      </c>
      <c r="AU130" s="67">
        <v>0</v>
      </c>
      <c r="AV130" s="67">
        <v>0</v>
      </c>
      <c r="AW130" s="67">
        <v>0</v>
      </c>
      <c r="AX130" s="67">
        <v>0</v>
      </c>
      <c r="AY130" s="67">
        <v>0</v>
      </c>
      <c r="AZ130" s="67">
        <v>0</v>
      </c>
      <c r="BA130" s="67">
        <v>0</v>
      </c>
      <c r="BB130" s="67">
        <v>0</v>
      </c>
      <c r="BC130" s="67">
        <v>0</v>
      </c>
      <c r="BD130" s="67">
        <v>0</v>
      </c>
      <c r="BE130" s="67"/>
      <c r="BF130" s="67"/>
      <c r="BG130" s="67"/>
      <c r="BH130" s="67"/>
      <c r="BI130" s="22"/>
      <c r="BJ130" s="22"/>
      <c r="BK130" s="22"/>
      <c r="BL130" s="22"/>
    </row>
    <row r="131" spans="1:64" outlineLevel="1">
      <c r="E131" s="20" t="s">
        <v>144</v>
      </c>
      <c r="F131" s="20"/>
      <c r="G131" s="4" t="s">
        <v>101</v>
      </c>
      <c r="H131" s="6" t="s">
        <v>21</v>
      </c>
      <c r="J131" s="193"/>
      <c r="K131" s="67">
        <v>0</v>
      </c>
      <c r="L131" s="67">
        <v>0</v>
      </c>
      <c r="M131" s="67">
        <v>0</v>
      </c>
      <c r="N131" s="67">
        <v>0</v>
      </c>
      <c r="O131" s="67">
        <v>0</v>
      </c>
      <c r="P131" s="67">
        <v>0</v>
      </c>
      <c r="Q131" s="67">
        <v>0</v>
      </c>
      <c r="R131" s="67">
        <v>0</v>
      </c>
      <c r="S131" s="67">
        <v>0</v>
      </c>
      <c r="T131" s="67">
        <v>0</v>
      </c>
      <c r="U131" s="67">
        <v>0</v>
      </c>
      <c r="V131" s="67">
        <v>0</v>
      </c>
      <c r="W131" s="67">
        <v>0</v>
      </c>
      <c r="X131" s="67">
        <v>0</v>
      </c>
      <c r="Y131" s="67">
        <v>0</v>
      </c>
      <c r="Z131" s="67">
        <v>0</v>
      </c>
      <c r="AA131" s="67">
        <v>0</v>
      </c>
      <c r="AB131" s="67">
        <v>0</v>
      </c>
      <c r="AC131" s="67">
        <v>0</v>
      </c>
      <c r="AD131" s="67">
        <v>0</v>
      </c>
      <c r="AE131" s="67">
        <v>0</v>
      </c>
      <c r="AF131" s="67">
        <v>0</v>
      </c>
      <c r="AG131" s="67">
        <v>0</v>
      </c>
      <c r="AH131" s="67">
        <v>0</v>
      </c>
      <c r="AI131" s="67">
        <v>0</v>
      </c>
      <c r="AJ131" s="67">
        <v>0</v>
      </c>
      <c r="AK131" s="67">
        <v>0</v>
      </c>
      <c r="AL131" s="67">
        <v>0</v>
      </c>
      <c r="AM131" s="67">
        <v>0</v>
      </c>
      <c r="AN131" s="67">
        <v>0</v>
      </c>
      <c r="AO131" s="67">
        <v>0</v>
      </c>
      <c r="AP131" s="67">
        <v>0</v>
      </c>
      <c r="AQ131" s="67">
        <v>0</v>
      </c>
      <c r="AR131" s="67">
        <v>0</v>
      </c>
      <c r="AS131" s="67">
        <v>0</v>
      </c>
      <c r="AT131" s="67">
        <v>0</v>
      </c>
      <c r="AU131" s="67">
        <v>0</v>
      </c>
      <c r="AV131" s="67">
        <v>0</v>
      </c>
      <c r="AW131" s="67">
        <v>0</v>
      </c>
      <c r="AX131" s="67">
        <v>0</v>
      </c>
      <c r="AY131" s="67">
        <v>0</v>
      </c>
      <c r="AZ131" s="67">
        <v>0</v>
      </c>
      <c r="BA131" s="67">
        <v>0</v>
      </c>
      <c r="BB131" s="67">
        <v>0</v>
      </c>
      <c r="BC131" s="67">
        <v>0</v>
      </c>
      <c r="BD131" s="67">
        <v>0</v>
      </c>
      <c r="BE131" s="67"/>
      <c r="BF131" s="67"/>
      <c r="BG131" s="67"/>
      <c r="BH131" s="67"/>
      <c r="BI131" s="22"/>
      <c r="BJ131" s="22"/>
      <c r="BK131" s="22"/>
      <c r="BL131" s="22"/>
    </row>
    <row r="132" spans="1:64" outlineLevel="1">
      <c r="E132" s="135" t="s">
        <v>145</v>
      </c>
      <c r="F132" s="20"/>
      <c r="G132" s="4" t="s">
        <v>101</v>
      </c>
      <c r="H132" s="6" t="s">
        <v>21</v>
      </c>
      <c r="J132" s="193"/>
      <c r="K132" s="67">
        <v>0</v>
      </c>
      <c r="L132" s="67">
        <v>0</v>
      </c>
      <c r="M132" s="67">
        <v>0</v>
      </c>
      <c r="N132" s="67">
        <v>0</v>
      </c>
      <c r="O132" s="67">
        <v>0</v>
      </c>
      <c r="P132" s="67">
        <v>0</v>
      </c>
      <c r="Q132" s="67">
        <v>0</v>
      </c>
      <c r="R132" s="67">
        <v>0</v>
      </c>
      <c r="S132" s="67">
        <v>0</v>
      </c>
      <c r="T132" s="67">
        <v>0</v>
      </c>
      <c r="U132" s="67">
        <v>0</v>
      </c>
      <c r="V132" s="67">
        <v>0</v>
      </c>
      <c r="W132" s="67">
        <v>0</v>
      </c>
      <c r="X132" s="67">
        <v>0</v>
      </c>
      <c r="Y132" s="67">
        <v>0</v>
      </c>
      <c r="Z132" s="67">
        <v>0</v>
      </c>
      <c r="AA132" s="67">
        <v>0</v>
      </c>
      <c r="AB132" s="67">
        <v>0</v>
      </c>
      <c r="AC132" s="67">
        <v>0</v>
      </c>
      <c r="AD132" s="67">
        <v>0</v>
      </c>
      <c r="AE132" s="67">
        <v>0</v>
      </c>
      <c r="AF132" s="67">
        <v>0</v>
      </c>
      <c r="AG132" s="67">
        <v>0</v>
      </c>
      <c r="AH132" s="67">
        <v>0</v>
      </c>
      <c r="AI132" s="67">
        <v>0</v>
      </c>
      <c r="AJ132" s="67">
        <v>0</v>
      </c>
      <c r="AK132" s="67">
        <v>0</v>
      </c>
      <c r="AL132" s="67">
        <v>0</v>
      </c>
      <c r="AM132" s="67">
        <v>0</v>
      </c>
      <c r="AN132" s="67">
        <v>0</v>
      </c>
      <c r="AO132" s="67">
        <v>0</v>
      </c>
      <c r="AP132" s="67">
        <v>0</v>
      </c>
      <c r="AQ132" s="67">
        <v>0</v>
      </c>
      <c r="AR132" s="67">
        <v>0</v>
      </c>
      <c r="AS132" s="67">
        <v>0</v>
      </c>
      <c r="AT132" s="67">
        <v>0</v>
      </c>
      <c r="AU132" s="67">
        <v>0</v>
      </c>
      <c r="AV132" s="67">
        <v>0</v>
      </c>
      <c r="AW132" s="67">
        <v>0</v>
      </c>
      <c r="AX132" s="67">
        <v>0</v>
      </c>
      <c r="AY132" s="67">
        <v>0</v>
      </c>
      <c r="AZ132" s="67">
        <v>0</v>
      </c>
      <c r="BA132" s="67">
        <v>0</v>
      </c>
      <c r="BB132" s="67">
        <v>0</v>
      </c>
      <c r="BC132" s="67">
        <v>0</v>
      </c>
      <c r="BD132" s="67">
        <v>0</v>
      </c>
      <c r="BE132" s="67"/>
      <c r="BF132" s="67"/>
      <c r="BG132" s="67"/>
      <c r="BH132" s="67"/>
      <c r="BI132" s="22"/>
      <c r="BJ132" s="22"/>
      <c r="BK132" s="22"/>
      <c r="BL132" s="22"/>
    </row>
    <row r="133" spans="1:64" outlineLevel="1">
      <c r="A133" s="307"/>
      <c r="E133" s="20" t="s">
        <v>146</v>
      </c>
      <c r="F133" s="20"/>
      <c r="G133" s="4" t="s">
        <v>101</v>
      </c>
      <c r="H133" s="6" t="s">
        <v>21</v>
      </c>
      <c r="J133" s="193"/>
      <c r="K133" s="67">
        <v>0</v>
      </c>
      <c r="L133" s="67">
        <v>0</v>
      </c>
      <c r="M133" s="67">
        <v>0</v>
      </c>
      <c r="N133" s="67">
        <v>0</v>
      </c>
      <c r="O133" s="67">
        <v>0</v>
      </c>
      <c r="P133" s="67">
        <v>0</v>
      </c>
      <c r="Q133" s="67">
        <v>0</v>
      </c>
      <c r="R133" s="67">
        <v>0</v>
      </c>
      <c r="S133" s="67">
        <v>0</v>
      </c>
      <c r="T133" s="67">
        <v>0</v>
      </c>
      <c r="U133" s="67">
        <v>0</v>
      </c>
      <c r="V133" s="67">
        <v>0</v>
      </c>
      <c r="W133" s="67">
        <v>0</v>
      </c>
      <c r="X133" s="67">
        <v>0</v>
      </c>
      <c r="Y133" s="67">
        <v>0</v>
      </c>
      <c r="Z133" s="67">
        <v>0</v>
      </c>
      <c r="AA133" s="67">
        <v>0</v>
      </c>
      <c r="AB133" s="67">
        <v>0</v>
      </c>
      <c r="AC133" s="67">
        <v>0</v>
      </c>
      <c r="AD133" s="67">
        <v>0</v>
      </c>
      <c r="AE133" s="67">
        <v>0</v>
      </c>
      <c r="AF133" s="67">
        <v>0</v>
      </c>
      <c r="AG133" s="67">
        <v>0</v>
      </c>
      <c r="AH133" s="67">
        <v>0</v>
      </c>
      <c r="AI133" s="67">
        <v>0</v>
      </c>
      <c r="AJ133" s="67">
        <v>0</v>
      </c>
      <c r="AK133" s="67">
        <v>0</v>
      </c>
      <c r="AL133" s="67">
        <v>0</v>
      </c>
      <c r="AM133" s="67">
        <v>0</v>
      </c>
      <c r="AN133" s="67">
        <v>0</v>
      </c>
      <c r="AO133" s="67">
        <v>0</v>
      </c>
      <c r="AP133" s="67">
        <v>0</v>
      </c>
      <c r="AQ133" s="67">
        <v>0</v>
      </c>
      <c r="AR133" s="67">
        <v>0</v>
      </c>
      <c r="AS133" s="67">
        <v>0</v>
      </c>
      <c r="AT133" s="67">
        <v>0</v>
      </c>
      <c r="AU133" s="67">
        <v>0</v>
      </c>
      <c r="AV133" s="67">
        <v>0</v>
      </c>
      <c r="AW133" s="67">
        <v>0</v>
      </c>
      <c r="AX133" s="67">
        <v>0</v>
      </c>
      <c r="AY133" s="67">
        <v>0</v>
      </c>
      <c r="AZ133" s="67">
        <v>0</v>
      </c>
      <c r="BA133" s="67">
        <v>0</v>
      </c>
      <c r="BB133" s="67">
        <v>0</v>
      </c>
      <c r="BC133" s="67">
        <v>0</v>
      </c>
      <c r="BD133" s="67">
        <v>0</v>
      </c>
      <c r="BE133" s="67"/>
      <c r="BF133" s="67"/>
      <c r="BG133" s="67"/>
      <c r="BH133" s="67"/>
      <c r="BI133" s="22"/>
      <c r="BJ133" s="22"/>
      <c r="BK133" s="22"/>
      <c r="BL133" s="22"/>
    </row>
    <row r="134" spans="1:64" outlineLevel="1">
      <c r="E134" s="20"/>
      <c r="F134" s="20"/>
      <c r="K134" s="21"/>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row>
    <row r="135" spans="1:64" outlineLevel="1">
      <c r="C135" s="38">
        <f>MAX($B$4:C134)+0.1</f>
        <v>6.2999999999999989</v>
      </c>
      <c r="D135" s="37" t="s">
        <v>125</v>
      </c>
      <c r="E135" s="33"/>
      <c r="F135" s="33"/>
      <c r="G135" s="32"/>
      <c r="H135" s="34"/>
      <c r="I135" s="34"/>
      <c r="J135" s="34"/>
      <c r="K135" s="35"/>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22"/>
    </row>
    <row r="136" spans="1:64" outlineLevel="1">
      <c r="K136" s="71">
        <v>1</v>
      </c>
      <c r="L136" s="71">
        <v>2</v>
      </c>
      <c r="M136" s="71">
        <v>3</v>
      </c>
      <c r="N136" s="71">
        <v>4</v>
      </c>
      <c r="O136" s="71">
        <v>5</v>
      </c>
      <c r="P136" s="71">
        <v>6</v>
      </c>
      <c r="Q136" s="71">
        <v>7</v>
      </c>
      <c r="R136" s="71">
        <v>8</v>
      </c>
      <c r="S136" s="71">
        <v>9</v>
      </c>
      <c r="T136" s="71">
        <v>10</v>
      </c>
      <c r="U136" s="71">
        <v>11</v>
      </c>
      <c r="V136" s="71">
        <v>12</v>
      </c>
      <c r="W136" s="71">
        <v>13</v>
      </c>
      <c r="X136" s="71">
        <v>14</v>
      </c>
      <c r="Y136" s="71">
        <v>15</v>
      </c>
      <c r="Z136" s="71">
        <v>16</v>
      </c>
      <c r="AA136" s="71">
        <v>17</v>
      </c>
      <c r="AB136" s="71">
        <v>18</v>
      </c>
      <c r="AC136" s="71">
        <v>19</v>
      </c>
      <c r="AD136" s="71">
        <v>20</v>
      </c>
      <c r="AE136" s="71">
        <v>21</v>
      </c>
      <c r="AF136" s="71">
        <v>22</v>
      </c>
      <c r="AG136" s="71">
        <v>23</v>
      </c>
      <c r="AH136" s="71">
        <v>24</v>
      </c>
      <c r="AI136" s="71">
        <v>25</v>
      </c>
      <c r="AJ136" s="71">
        <v>26</v>
      </c>
      <c r="AK136" s="71">
        <v>27</v>
      </c>
      <c r="AL136" s="71">
        <v>28</v>
      </c>
      <c r="AM136" s="71">
        <v>29</v>
      </c>
      <c r="AN136" s="71">
        <v>30</v>
      </c>
      <c r="AO136" s="71">
        <v>31</v>
      </c>
      <c r="AP136" s="71">
        <v>32</v>
      </c>
      <c r="AQ136" s="71">
        <v>33</v>
      </c>
      <c r="AR136" s="71">
        <v>34</v>
      </c>
      <c r="AS136" s="71">
        <v>35</v>
      </c>
      <c r="AT136" s="71">
        <v>36</v>
      </c>
      <c r="AU136" s="71">
        <v>37</v>
      </c>
      <c r="AV136" s="71">
        <v>38</v>
      </c>
      <c r="AW136" s="71">
        <v>39</v>
      </c>
      <c r="AX136" s="71">
        <v>40</v>
      </c>
      <c r="AY136" s="71">
        <v>41</v>
      </c>
      <c r="AZ136" s="71">
        <v>42</v>
      </c>
      <c r="BA136" s="71">
        <v>43</v>
      </c>
      <c r="BB136" s="71">
        <v>44</v>
      </c>
      <c r="BC136" s="71">
        <v>45</v>
      </c>
      <c r="BD136" s="71">
        <v>46</v>
      </c>
      <c r="BE136" s="44"/>
      <c r="BF136" s="44"/>
      <c r="BG136" s="44"/>
      <c r="BH136" s="44"/>
      <c r="BI136" s="22"/>
      <c r="BJ136" s="22"/>
      <c r="BK136" s="22"/>
      <c r="BL136" s="22"/>
    </row>
    <row r="137" spans="1:64" outlineLevel="1">
      <c r="E137" s="135" t="s">
        <v>136</v>
      </c>
      <c r="F137" s="20"/>
      <c r="G137" s="4" t="s">
        <v>101</v>
      </c>
      <c r="H137" s="6" t="s">
        <v>125</v>
      </c>
      <c r="K137" s="67">
        <v>0</v>
      </c>
      <c r="L137" s="67">
        <v>0</v>
      </c>
      <c r="M137" s="67">
        <v>0</v>
      </c>
      <c r="N137" s="67">
        <v>0</v>
      </c>
      <c r="O137" s="67">
        <v>0</v>
      </c>
      <c r="P137" s="67">
        <v>0</v>
      </c>
      <c r="Q137" s="67">
        <v>0</v>
      </c>
      <c r="R137" s="67">
        <v>0</v>
      </c>
      <c r="S137" s="67">
        <v>0</v>
      </c>
      <c r="T137" s="67">
        <v>0</v>
      </c>
      <c r="U137" s="67">
        <v>0</v>
      </c>
      <c r="V137" s="67">
        <v>0</v>
      </c>
      <c r="W137" s="67">
        <v>0</v>
      </c>
      <c r="X137" s="67">
        <v>0</v>
      </c>
      <c r="Y137" s="67">
        <v>0</v>
      </c>
      <c r="Z137" s="67">
        <v>0</v>
      </c>
      <c r="AA137" s="67">
        <v>0</v>
      </c>
      <c r="AB137" s="67">
        <v>0</v>
      </c>
      <c r="AC137" s="67">
        <v>0</v>
      </c>
      <c r="AD137" s="67">
        <v>0</v>
      </c>
      <c r="AE137" s="67">
        <v>0</v>
      </c>
      <c r="AF137" s="67">
        <v>0</v>
      </c>
      <c r="AG137" s="67">
        <v>0</v>
      </c>
      <c r="AH137" s="67">
        <v>0</v>
      </c>
      <c r="AI137" s="67">
        <v>0</v>
      </c>
      <c r="AJ137" s="67">
        <v>0</v>
      </c>
      <c r="AK137" s="67">
        <v>0</v>
      </c>
      <c r="AL137" s="67">
        <v>0</v>
      </c>
      <c r="AM137" s="67">
        <v>0</v>
      </c>
      <c r="AN137" s="67">
        <v>0</v>
      </c>
      <c r="AO137" s="67">
        <v>0</v>
      </c>
      <c r="AP137" s="67">
        <v>0</v>
      </c>
      <c r="AQ137" s="67">
        <v>0</v>
      </c>
      <c r="AR137" s="67">
        <v>0</v>
      </c>
      <c r="AS137" s="67">
        <v>0</v>
      </c>
      <c r="AT137" s="67">
        <v>0</v>
      </c>
      <c r="AU137" s="67">
        <v>0</v>
      </c>
      <c r="AV137" s="67">
        <v>0</v>
      </c>
      <c r="AW137" s="67">
        <v>0</v>
      </c>
      <c r="AX137" s="67">
        <v>0</v>
      </c>
      <c r="AY137" s="67">
        <v>0</v>
      </c>
      <c r="AZ137" s="67">
        <v>0</v>
      </c>
      <c r="BA137" s="67">
        <v>0</v>
      </c>
      <c r="BB137" s="67">
        <v>0</v>
      </c>
      <c r="BC137" s="67">
        <v>0</v>
      </c>
      <c r="BD137" s="67">
        <v>0</v>
      </c>
      <c r="BE137" s="67"/>
      <c r="BF137" s="67"/>
      <c r="BG137" s="67"/>
      <c r="BH137" s="67"/>
      <c r="BI137" s="22"/>
      <c r="BJ137" s="22"/>
      <c r="BK137" s="22"/>
      <c r="BL137" s="22"/>
    </row>
    <row r="138" spans="1:64" outlineLevel="1">
      <c r="E138" s="135" t="s">
        <v>137</v>
      </c>
      <c r="F138" s="20"/>
      <c r="G138" s="4" t="s">
        <v>101</v>
      </c>
      <c r="H138" s="6" t="s">
        <v>125</v>
      </c>
      <c r="K138" s="67">
        <v>0</v>
      </c>
      <c r="L138" s="67">
        <v>0</v>
      </c>
      <c r="M138" s="67">
        <v>0</v>
      </c>
      <c r="N138" s="67">
        <v>0</v>
      </c>
      <c r="O138" s="67">
        <v>0</v>
      </c>
      <c r="P138" s="67">
        <v>0</v>
      </c>
      <c r="Q138" s="67">
        <v>0</v>
      </c>
      <c r="R138" s="67">
        <v>0</v>
      </c>
      <c r="S138" s="67">
        <v>0</v>
      </c>
      <c r="T138" s="67">
        <v>0</v>
      </c>
      <c r="U138" s="67">
        <v>0</v>
      </c>
      <c r="V138" s="67">
        <v>0</v>
      </c>
      <c r="W138" s="67">
        <v>0</v>
      </c>
      <c r="X138" s="67">
        <v>0</v>
      </c>
      <c r="Y138" s="67">
        <v>0</v>
      </c>
      <c r="Z138" s="67">
        <v>0</v>
      </c>
      <c r="AA138" s="67">
        <v>0</v>
      </c>
      <c r="AB138" s="67">
        <v>0</v>
      </c>
      <c r="AC138" s="67">
        <v>0</v>
      </c>
      <c r="AD138" s="67">
        <v>0</v>
      </c>
      <c r="AE138" s="67">
        <v>0</v>
      </c>
      <c r="AF138" s="67">
        <v>0</v>
      </c>
      <c r="AG138" s="67">
        <v>0</v>
      </c>
      <c r="AH138" s="67">
        <v>0</v>
      </c>
      <c r="AI138" s="67">
        <v>0</v>
      </c>
      <c r="AJ138" s="67">
        <v>0</v>
      </c>
      <c r="AK138" s="67">
        <v>0</v>
      </c>
      <c r="AL138" s="67">
        <v>0</v>
      </c>
      <c r="AM138" s="67">
        <v>0</v>
      </c>
      <c r="AN138" s="67">
        <v>0</v>
      </c>
      <c r="AO138" s="67">
        <v>0</v>
      </c>
      <c r="AP138" s="67">
        <v>0</v>
      </c>
      <c r="AQ138" s="67">
        <v>0</v>
      </c>
      <c r="AR138" s="67">
        <v>0</v>
      </c>
      <c r="AS138" s="67">
        <v>0</v>
      </c>
      <c r="AT138" s="67">
        <v>0</v>
      </c>
      <c r="AU138" s="67">
        <v>0</v>
      </c>
      <c r="AV138" s="67">
        <v>0</v>
      </c>
      <c r="AW138" s="67">
        <v>0</v>
      </c>
      <c r="AX138" s="67">
        <v>0</v>
      </c>
      <c r="AY138" s="67">
        <v>0</v>
      </c>
      <c r="AZ138" s="67">
        <v>0</v>
      </c>
      <c r="BA138" s="67">
        <v>0</v>
      </c>
      <c r="BB138" s="67">
        <v>0</v>
      </c>
      <c r="BC138" s="67">
        <v>0</v>
      </c>
      <c r="BD138" s="67">
        <v>0</v>
      </c>
      <c r="BE138" s="67"/>
      <c r="BF138" s="67"/>
      <c r="BG138" s="67"/>
      <c r="BH138" s="67"/>
      <c r="BI138" s="22"/>
      <c r="BJ138" s="22"/>
      <c r="BK138" s="22"/>
      <c r="BL138" s="22"/>
    </row>
    <row r="139" spans="1:64" outlineLevel="1">
      <c r="E139" s="135" t="s">
        <v>138</v>
      </c>
      <c r="F139" s="20"/>
      <c r="G139" s="4" t="s">
        <v>101</v>
      </c>
      <c r="H139" s="6" t="s">
        <v>125</v>
      </c>
      <c r="K139" s="67">
        <v>0</v>
      </c>
      <c r="L139" s="67">
        <v>0</v>
      </c>
      <c r="M139" s="67">
        <v>0</v>
      </c>
      <c r="N139" s="67">
        <v>0</v>
      </c>
      <c r="O139" s="67">
        <v>0</v>
      </c>
      <c r="P139" s="67">
        <v>0</v>
      </c>
      <c r="Q139" s="67">
        <v>0</v>
      </c>
      <c r="R139" s="67">
        <v>0</v>
      </c>
      <c r="S139" s="67">
        <v>0</v>
      </c>
      <c r="T139" s="67">
        <v>0</v>
      </c>
      <c r="U139" s="67">
        <v>0</v>
      </c>
      <c r="V139" s="67">
        <v>0</v>
      </c>
      <c r="W139" s="67">
        <v>0</v>
      </c>
      <c r="X139" s="67">
        <v>0</v>
      </c>
      <c r="Y139" s="67">
        <v>0</v>
      </c>
      <c r="Z139" s="67">
        <v>0</v>
      </c>
      <c r="AA139" s="67">
        <v>0</v>
      </c>
      <c r="AB139" s="67">
        <v>0</v>
      </c>
      <c r="AC139" s="67">
        <v>0</v>
      </c>
      <c r="AD139" s="67">
        <v>0</v>
      </c>
      <c r="AE139" s="67">
        <v>0</v>
      </c>
      <c r="AF139" s="67">
        <v>0</v>
      </c>
      <c r="AG139" s="67">
        <v>0</v>
      </c>
      <c r="AH139" s="67">
        <v>0</v>
      </c>
      <c r="AI139" s="67">
        <v>0</v>
      </c>
      <c r="AJ139" s="67">
        <v>0</v>
      </c>
      <c r="AK139" s="67">
        <v>0</v>
      </c>
      <c r="AL139" s="67">
        <v>0</v>
      </c>
      <c r="AM139" s="67">
        <v>0</v>
      </c>
      <c r="AN139" s="67">
        <v>0</v>
      </c>
      <c r="AO139" s="67">
        <v>0</v>
      </c>
      <c r="AP139" s="67">
        <v>0</v>
      </c>
      <c r="AQ139" s="67">
        <v>0</v>
      </c>
      <c r="AR139" s="67">
        <v>0</v>
      </c>
      <c r="AS139" s="67">
        <v>0</v>
      </c>
      <c r="AT139" s="67">
        <v>0</v>
      </c>
      <c r="AU139" s="67">
        <v>0</v>
      </c>
      <c r="AV139" s="67">
        <v>0</v>
      </c>
      <c r="AW139" s="67">
        <v>0</v>
      </c>
      <c r="AX139" s="67">
        <v>0</v>
      </c>
      <c r="AY139" s="67">
        <v>0</v>
      </c>
      <c r="AZ139" s="67">
        <v>0</v>
      </c>
      <c r="BA139" s="67">
        <v>0</v>
      </c>
      <c r="BB139" s="67">
        <v>0</v>
      </c>
      <c r="BC139" s="67">
        <v>0</v>
      </c>
      <c r="BD139" s="67">
        <v>0</v>
      </c>
      <c r="BE139" s="67"/>
      <c r="BF139" s="67"/>
      <c r="BG139" s="67"/>
      <c r="BH139" s="67"/>
      <c r="BI139" s="22"/>
      <c r="BJ139" s="22"/>
      <c r="BK139" s="22"/>
      <c r="BL139" s="22"/>
    </row>
    <row r="140" spans="1:64" outlineLevel="1">
      <c r="E140" s="20" t="s">
        <v>139</v>
      </c>
      <c r="F140" s="20"/>
      <c r="G140" s="4" t="s">
        <v>101</v>
      </c>
      <c r="H140" s="6" t="s">
        <v>125</v>
      </c>
      <c r="K140" s="67">
        <v>0</v>
      </c>
      <c r="L140" s="67">
        <v>0</v>
      </c>
      <c r="M140" s="67">
        <v>0</v>
      </c>
      <c r="N140" s="67">
        <v>0</v>
      </c>
      <c r="O140" s="67">
        <v>0</v>
      </c>
      <c r="P140" s="67">
        <v>0</v>
      </c>
      <c r="Q140" s="67">
        <v>0</v>
      </c>
      <c r="R140" s="67">
        <v>0</v>
      </c>
      <c r="S140" s="67">
        <v>0</v>
      </c>
      <c r="T140" s="67">
        <v>0</v>
      </c>
      <c r="U140" s="67">
        <v>0</v>
      </c>
      <c r="V140" s="67">
        <v>0</v>
      </c>
      <c r="W140" s="67">
        <v>0</v>
      </c>
      <c r="X140" s="67">
        <v>0</v>
      </c>
      <c r="Y140" s="67">
        <v>0</v>
      </c>
      <c r="Z140" s="67">
        <v>0</v>
      </c>
      <c r="AA140" s="67">
        <v>0</v>
      </c>
      <c r="AB140" s="67">
        <v>0</v>
      </c>
      <c r="AC140" s="67">
        <v>0</v>
      </c>
      <c r="AD140" s="67">
        <v>0</v>
      </c>
      <c r="AE140" s="67">
        <v>0</v>
      </c>
      <c r="AF140" s="67">
        <v>0</v>
      </c>
      <c r="AG140" s="67">
        <v>0</v>
      </c>
      <c r="AH140" s="67">
        <v>0</v>
      </c>
      <c r="AI140" s="67">
        <v>0</v>
      </c>
      <c r="AJ140" s="67">
        <v>0</v>
      </c>
      <c r="AK140" s="67">
        <v>0</v>
      </c>
      <c r="AL140" s="67">
        <v>0</v>
      </c>
      <c r="AM140" s="67">
        <v>0</v>
      </c>
      <c r="AN140" s="67">
        <v>0</v>
      </c>
      <c r="AO140" s="67">
        <v>0</v>
      </c>
      <c r="AP140" s="67">
        <v>0</v>
      </c>
      <c r="AQ140" s="67">
        <v>0</v>
      </c>
      <c r="AR140" s="67">
        <v>0</v>
      </c>
      <c r="AS140" s="67">
        <v>0</v>
      </c>
      <c r="AT140" s="67">
        <v>0</v>
      </c>
      <c r="AU140" s="67">
        <v>0</v>
      </c>
      <c r="AV140" s="67">
        <v>0</v>
      </c>
      <c r="AW140" s="67">
        <v>0</v>
      </c>
      <c r="AX140" s="67">
        <v>0</v>
      </c>
      <c r="AY140" s="67">
        <v>0</v>
      </c>
      <c r="AZ140" s="67">
        <v>0</v>
      </c>
      <c r="BA140" s="67">
        <v>0</v>
      </c>
      <c r="BB140" s="67">
        <v>0</v>
      </c>
      <c r="BC140" s="67">
        <v>0</v>
      </c>
      <c r="BD140" s="67">
        <v>0</v>
      </c>
      <c r="BE140" s="67"/>
      <c r="BF140" s="67"/>
      <c r="BG140" s="67"/>
      <c r="BH140" s="67"/>
      <c r="BI140" s="22"/>
      <c r="BJ140" s="22"/>
      <c r="BK140" s="22"/>
      <c r="BL140" s="22"/>
    </row>
    <row r="141" spans="1:64" outlineLevel="1">
      <c r="E141" s="135" t="s">
        <v>140</v>
      </c>
      <c r="F141" s="20"/>
      <c r="G141" s="4" t="s">
        <v>101</v>
      </c>
      <c r="H141" s="6" t="s">
        <v>125</v>
      </c>
      <c r="K141" s="67">
        <v>0</v>
      </c>
      <c r="L141" s="67">
        <v>0</v>
      </c>
      <c r="M141" s="67">
        <v>0</v>
      </c>
      <c r="N141" s="67">
        <v>0</v>
      </c>
      <c r="O141" s="67">
        <v>0</v>
      </c>
      <c r="P141" s="67">
        <v>0</v>
      </c>
      <c r="Q141" s="67">
        <v>0</v>
      </c>
      <c r="R141" s="67">
        <v>0</v>
      </c>
      <c r="S141" s="67">
        <v>0</v>
      </c>
      <c r="T141" s="67">
        <v>0</v>
      </c>
      <c r="U141" s="67">
        <v>0</v>
      </c>
      <c r="V141" s="67">
        <v>0</v>
      </c>
      <c r="W141" s="67">
        <v>0</v>
      </c>
      <c r="X141" s="67">
        <v>0</v>
      </c>
      <c r="Y141" s="67">
        <v>0</v>
      </c>
      <c r="Z141" s="67">
        <v>0</v>
      </c>
      <c r="AA141" s="67">
        <v>0</v>
      </c>
      <c r="AB141" s="67">
        <v>0</v>
      </c>
      <c r="AC141" s="67">
        <v>0</v>
      </c>
      <c r="AD141" s="67">
        <v>0</v>
      </c>
      <c r="AE141" s="67">
        <v>0</v>
      </c>
      <c r="AF141" s="67">
        <v>0</v>
      </c>
      <c r="AG141" s="67">
        <v>0</v>
      </c>
      <c r="AH141" s="67">
        <v>0</v>
      </c>
      <c r="AI141" s="67">
        <v>0</v>
      </c>
      <c r="AJ141" s="67">
        <v>0</v>
      </c>
      <c r="AK141" s="67">
        <v>0</v>
      </c>
      <c r="AL141" s="67">
        <v>0</v>
      </c>
      <c r="AM141" s="67">
        <v>0</v>
      </c>
      <c r="AN141" s="67">
        <v>0</v>
      </c>
      <c r="AO141" s="67">
        <v>0</v>
      </c>
      <c r="AP141" s="67">
        <v>0</v>
      </c>
      <c r="AQ141" s="67">
        <v>0</v>
      </c>
      <c r="AR141" s="67">
        <v>0</v>
      </c>
      <c r="AS141" s="67">
        <v>0</v>
      </c>
      <c r="AT141" s="67">
        <v>0</v>
      </c>
      <c r="AU141" s="67">
        <v>0</v>
      </c>
      <c r="AV141" s="67">
        <v>0</v>
      </c>
      <c r="AW141" s="67">
        <v>0</v>
      </c>
      <c r="AX141" s="67">
        <v>0</v>
      </c>
      <c r="AY141" s="67">
        <v>0</v>
      </c>
      <c r="AZ141" s="67">
        <v>0</v>
      </c>
      <c r="BA141" s="67">
        <v>0</v>
      </c>
      <c r="BB141" s="67">
        <v>0</v>
      </c>
      <c r="BC141" s="67">
        <v>0</v>
      </c>
      <c r="BD141" s="67">
        <v>0</v>
      </c>
      <c r="BE141" s="67"/>
      <c r="BF141" s="67"/>
      <c r="BG141" s="67"/>
      <c r="BH141" s="67"/>
      <c r="BI141" s="22"/>
      <c r="BJ141" s="22"/>
      <c r="BK141" s="22"/>
      <c r="BL141" s="22"/>
    </row>
    <row r="142" spans="1:64" outlineLevel="1">
      <c r="E142" s="20" t="s">
        <v>141</v>
      </c>
      <c r="F142" s="20"/>
      <c r="G142" s="4" t="s">
        <v>101</v>
      </c>
      <c r="H142" s="6" t="s">
        <v>125</v>
      </c>
      <c r="K142" s="67">
        <v>0</v>
      </c>
      <c r="L142" s="67">
        <v>0</v>
      </c>
      <c r="M142" s="67">
        <v>0</v>
      </c>
      <c r="N142" s="67">
        <v>0</v>
      </c>
      <c r="O142" s="67">
        <v>0</v>
      </c>
      <c r="P142" s="67">
        <v>0</v>
      </c>
      <c r="Q142" s="67">
        <v>0</v>
      </c>
      <c r="R142" s="67">
        <v>0</v>
      </c>
      <c r="S142" s="67">
        <v>0</v>
      </c>
      <c r="T142" s="67">
        <v>0</v>
      </c>
      <c r="U142" s="67">
        <v>0</v>
      </c>
      <c r="V142" s="67">
        <v>0</v>
      </c>
      <c r="W142" s="67">
        <v>0</v>
      </c>
      <c r="X142" s="67">
        <v>0</v>
      </c>
      <c r="Y142" s="67">
        <v>0</v>
      </c>
      <c r="Z142" s="67">
        <v>0</v>
      </c>
      <c r="AA142" s="67">
        <v>0</v>
      </c>
      <c r="AB142" s="67">
        <v>0</v>
      </c>
      <c r="AC142" s="67">
        <v>0</v>
      </c>
      <c r="AD142" s="67">
        <v>0</v>
      </c>
      <c r="AE142" s="67">
        <v>0</v>
      </c>
      <c r="AF142" s="67">
        <v>0</v>
      </c>
      <c r="AG142" s="67">
        <v>0</v>
      </c>
      <c r="AH142" s="67">
        <v>0</v>
      </c>
      <c r="AI142" s="67">
        <v>0</v>
      </c>
      <c r="AJ142" s="67">
        <v>0</v>
      </c>
      <c r="AK142" s="67">
        <v>0</v>
      </c>
      <c r="AL142" s="67">
        <v>0</v>
      </c>
      <c r="AM142" s="67">
        <v>0</v>
      </c>
      <c r="AN142" s="67">
        <v>0</v>
      </c>
      <c r="AO142" s="67">
        <v>0</v>
      </c>
      <c r="AP142" s="67">
        <v>0</v>
      </c>
      <c r="AQ142" s="67">
        <v>0</v>
      </c>
      <c r="AR142" s="67">
        <v>0</v>
      </c>
      <c r="AS142" s="67">
        <v>0</v>
      </c>
      <c r="AT142" s="67">
        <v>0</v>
      </c>
      <c r="AU142" s="67">
        <v>0</v>
      </c>
      <c r="AV142" s="67">
        <v>0</v>
      </c>
      <c r="AW142" s="67">
        <v>0</v>
      </c>
      <c r="AX142" s="67">
        <v>0</v>
      </c>
      <c r="AY142" s="67">
        <v>0</v>
      </c>
      <c r="AZ142" s="67">
        <v>0</v>
      </c>
      <c r="BA142" s="67">
        <v>0</v>
      </c>
      <c r="BB142" s="67">
        <v>0</v>
      </c>
      <c r="BC142" s="67">
        <v>0</v>
      </c>
      <c r="BD142" s="67">
        <v>0</v>
      </c>
      <c r="BE142" s="67"/>
      <c r="BF142" s="67"/>
      <c r="BG142" s="67"/>
      <c r="BH142" s="67"/>
      <c r="BI142" s="22"/>
      <c r="BJ142" s="22"/>
      <c r="BK142" s="22"/>
      <c r="BL142" s="22"/>
    </row>
    <row r="143" spans="1:64" outlineLevel="1">
      <c r="E143" s="20" t="s">
        <v>142</v>
      </c>
      <c r="F143" s="20"/>
      <c r="G143" s="4" t="s">
        <v>101</v>
      </c>
      <c r="H143" s="6" t="s">
        <v>125</v>
      </c>
      <c r="K143" s="67">
        <v>0</v>
      </c>
      <c r="L143" s="67">
        <v>0</v>
      </c>
      <c r="M143" s="67">
        <v>0</v>
      </c>
      <c r="N143" s="67">
        <v>0</v>
      </c>
      <c r="O143" s="67">
        <v>0</v>
      </c>
      <c r="P143" s="67">
        <v>0</v>
      </c>
      <c r="Q143" s="67">
        <v>0</v>
      </c>
      <c r="R143" s="67">
        <v>0</v>
      </c>
      <c r="S143" s="67">
        <v>0</v>
      </c>
      <c r="T143" s="67">
        <v>0</v>
      </c>
      <c r="U143" s="67">
        <v>0</v>
      </c>
      <c r="V143" s="67">
        <v>0</v>
      </c>
      <c r="W143" s="67">
        <v>0</v>
      </c>
      <c r="X143" s="67">
        <v>0</v>
      </c>
      <c r="Y143" s="67">
        <v>0</v>
      </c>
      <c r="Z143" s="67">
        <v>0</v>
      </c>
      <c r="AA143" s="67">
        <v>0</v>
      </c>
      <c r="AB143" s="67">
        <v>0</v>
      </c>
      <c r="AC143" s="67">
        <v>0</v>
      </c>
      <c r="AD143" s="67">
        <v>0</v>
      </c>
      <c r="AE143" s="67">
        <v>0</v>
      </c>
      <c r="AF143" s="67">
        <v>0</v>
      </c>
      <c r="AG143" s="67">
        <v>0</v>
      </c>
      <c r="AH143" s="67">
        <v>0</v>
      </c>
      <c r="AI143" s="67">
        <v>0</v>
      </c>
      <c r="AJ143" s="67">
        <v>0</v>
      </c>
      <c r="AK143" s="67">
        <v>0</v>
      </c>
      <c r="AL143" s="67">
        <v>0</v>
      </c>
      <c r="AM143" s="67">
        <v>0</v>
      </c>
      <c r="AN143" s="67">
        <v>0</v>
      </c>
      <c r="AO143" s="67">
        <v>0</v>
      </c>
      <c r="AP143" s="67">
        <v>0</v>
      </c>
      <c r="AQ143" s="67">
        <v>0</v>
      </c>
      <c r="AR143" s="67">
        <v>0</v>
      </c>
      <c r="AS143" s="67">
        <v>0</v>
      </c>
      <c r="AT143" s="67">
        <v>0</v>
      </c>
      <c r="AU143" s="67">
        <v>0</v>
      </c>
      <c r="AV143" s="67">
        <v>0</v>
      </c>
      <c r="AW143" s="67">
        <v>0</v>
      </c>
      <c r="AX143" s="67">
        <v>0</v>
      </c>
      <c r="AY143" s="67">
        <v>0</v>
      </c>
      <c r="AZ143" s="67">
        <v>0</v>
      </c>
      <c r="BA143" s="67">
        <v>0</v>
      </c>
      <c r="BB143" s="67">
        <v>0</v>
      </c>
      <c r="BC143" s="67">
        <v>0</v>
      </c>
      <c r="BD143" s="67">
        <v>0</v>
      </c>
      <c r="BE143" s="67"/>
      <c r="BF143" s="67"/>
      <c r="BG143" s="67"/>
      <c r="BH143" s="67"/>
      <c r="BI143" s="22"/>
      <c r="BJ143" s="22"/>
      <c r="BK143" s="22"/>
      <c r="BL143" s="22"/>
    </row>
    <row r="144" spans="1:64" outlineLevel="1">
      <c r="E144" s="20" t="s">
        <v>143</v>
      </c>
      <c r="F144" s="20"/>
      <c r="G144" s="4" t="s">
        <v>101</v>
      </c>
      <c r="H144" s="6" t="s">
        <v>125</v>
      </c>
      <c r="K144" s="67">
        <v>0</v>
      </c>
      <c r="L144" s="67">
        <v>0</v>
      </c>
      <c r="M144" s="67">
        <v>0</v>
      </c>
      <c r="N144" s="67">
        <v>0</v>
      </c>
      <c r="O144" s="67">
        <v>0</v>
      </c>
      <c r="P144" s="67">
        <v>0</v>
      </c>
      <c r="Q144" s="67">
        <v>0</v>
      </c>
      <c r="R144" s="67">
        <v>0</v>
      </c>
      <c r="S144" s="67">
        <v>0</v>
      </c>
      <c r="T144" s="67">
        <v>0</v>
      </c>
      <c r="U144" s="67">
        <v>0</v>
      </c>
      <c r="V144" s="67">
        <v>0</v>
      </c>
      <c r="W144" s="67">
        <v>0</v>
      </c>
      <c r="X144" s="67">
        <v>0</v>
      </c>
      <c r="Y144" s="67">
        <v>0</v>
      </c>
      <c r="Z144" s="67">
        <v>0</v>
      </c>
      <c r="AA144" s="67">
        <v>0</v>
      </c>
      <c r="AB144" s="67">
        <v>0</v>
      </c>
      <c r="AC144" s="67">
        <v>0</v>
      </c>
      <c r="AD144" s="67">
        <v>0</v>
      </c>
      <c r="AE144" s="67">
        <v>0</v>
      </c>
      <c r="AF144" s="67">
        <v>0</v>
      </c>
      <c r="AG144" s="67">
        <v>0</v>
      </c>
      <c r="AH144" s="67">
        <v>0</v>
      </c>
      <c r="AI144" s="67">
        <v>0</v>
      </c>
      <c r="AJ144" s="67">
        <v>0</v>
      </c>
      <c r="AK144" s="67">
        <v>0</v>
      </c>
      <c r="AL144" s="67">
        <v>0</v>
      </c>
      <c r="AM144" s="67">
        <v>0</v>
      </c>
      <c r="AN144" s="67">
        <v>0</v>
      </c>
      <c r="AO144" s="67">
        <v>0</v>
      </c>
      <c r="AP144" s="67">
        <v>0</v>
      </c>
      <c r="AQ144" s="67">
        <v>0</v>
      </c>
      <c r="AR144" s="67">
        <v>0</v>
      </c>
      <c r="AS144" s="67">
        <v>0</v>
      </c>
      <c r="AT144" s="67">
        <v>0</v>
      </c>
      <c r="AU144" s="67">
        <v>0</v>
      </c>
      <c r="AV144" s="67">
        <v>0</v>
      </c>
      <c r="AW144" s="67">
        <v>0</v>
      </c>
      <c r="AX144" s="67">
        <v>0</v>
      </c>
      <c r="AY144" s="67">
        <v>0</v>
      </c>
      <c r="AZ144" s="67">
        <v>0</v>
      </c>
      <c r="BA144" s="67">
        <v>0</v>
      </c>
      <c r="BB144" s="67">
        <v>0</v>
      </c>
      <c r="BC144" s="67">
        <v>0</v>
      </c>
      <c r="BD144" s="67">
        <v>0</v>
      </c>
      <c r="BE144" s="67"/>
      <c r="BF144" s="67"/>
      <c r="BG144" s="67"/>
      <c r="BH144" s="67"/>
      <c r="BI144" s="22"/>
      <c r="BJ144" s="22"/>
      <c r="BK144" s="22"/>
      <c r="BL144" s="22"/>
    </row>
    <row r="145" spans="1:64" outlineLevel="1">
      <c r="E145" s="20" t="s">
        <v>144</v>
      </c>
      <c r="F145" s="20"/>
      <c r="G145" s="4" t="s">
        <v>101</v>
      </c>
      <c r="H145" s="6" t="s">
        <v>125</v>
      </c>
      <c r="K145" s="67">
        <v>0</v>
      </c>
      <c r="L145" s="67">
        <v>0</v>
      </c>
      <c r="M145" s="67">
        <v>0</v>
      </c>
      <c r="N145" s="67">
        <v>0</v>
      </c>
      <c r="O145" s="67">
        <v>0</v>
      </c>
      <c r="P145" s="67">
        <v>0</v>
      </c>
      <c r="Q145" s="67">
        <v>0</v>
      </c>
      <c r="R145" s="67">
        <v>0</v>
      </c>
      <c r="S145" s="67">
        <v>0</v>
      </c>
      <c r="T145" s="67">
        <v>0</v>
      </c>
      <c r="U145" s="67">
        <v>0</v>
      </c>
      <c r="V145" s="67">
        <v>0</v>
      </c>
      <c r="W145" s="67">
        <v>0</v>
      </c>
      <c r="X145" s="67">
        <v>0</v>
      </c>
      <c r="Y145" s="67">
        <v>0</v>
      </c>
      <c r="Z145" s="67">
        <v>0</v>
      </c>
      <c r="AA145" s="67">
        <v>0</v>
      </c>
      <c r="AB145" s="67">
        <v>0</v>
      </c>
      <c r="AC145" s="67">
        <v>0</v>
      </c>
      <c r="AD145" s="67">
        <v>0</v>
      </c>
      <c r="AE145" s="67">
        <v>0</v>
      </c>
      <c r="AF145" s="67">
        <v>0</v>
      </c>
      <c r="AG145" s="67">
        <v>0</v>
      </c>
      <c r="AH145" s="67">
        <v>0</v>
      </c>
      <c r="AI145" s="67">
        <v>0</v>
      </c>
      <c r="AJ145" s="67">
        <v>0</v>
      </c>
      <c r="AK145" s="67">
        <v>0</v>
      </c>
      <c r="AL145" s="67">
        <v>0</v>
      </c>
      <c r="AM145" s="67">
        <v>0</v>
      </c>
      <c r="AN145" s="67">
        <v>0</v>
      </c>
      <c r="AO145" s="67">
        <v>0</v>
      </c>
      <c r="AP145" s="67">
        <v>0</v>
      </c>
      <c r="AQ145" s="67">
        <v>0</v>
      </c>
      <c r="AR145" s="67">
        <v>0</v>
      </c>
      <c r="AS145" s="67">
        <v>0</v>
      </c>
      <c r="AT145" s="67">
        <v>0</v>
      </c>
      <c r="AU145" s="67">
        <v>0</v>
      </c>
      <c r="AV145" s="67">
        <v>0</v>
      </c>
      <c r="AW145" s="67">
        <v>0</v>
      </c>
      <c r="AX145" s="67">
        <v>0</v>
      </c>
      <c r="AY145" s="67">
        <v>0</v>
      </c>
      <c r="AZ145" s="67">
        <v>0</v>
      </c>
      <c r="BA145" s="67">
        <v>0</v>
      </c>
      <c r="BB145" s="67">
        <v>0</v>
      </c>
      <c r="BC145" s="67">
        <v>0</v>
      </c>
      <c r="BD145" s="67">
        <v>0</v>
      </c>
      <c r="BE145" s="67"/>
      <c r="BF145" s="67"/>
      <c r="BG145" s="67"/>
      <c r="BH145" s="67"/>
      <c r="BI145" s="22"/>
      <c r="BJ145" s="22"/>
      <c r="BK145" s="22"/>
      <c r="BL145" s="22"/>
    </row>
    <row r="146" spans="1:64" outlineLevel="1">
      <c r="E146" s="135" t="s">
        <v>145</v>
      </c>
      <c r="F146" s="20"/>
      <c r="G146" s="4" t="s">
        <v>101</v>
      </c>
      <c r="H146" s="6" t="s">
        <v>125</v>
      </c>
      <c r="K146" s="67">
        <v>0</v>
      </c>
      <c r="L146" s="67">
        <v>0</v>
      </c>
      <c r="M146" s="67">
        <v>0</v>
      </c>
      <c r="N146" s="67">
        <v>0</v>
      </c>
      <c r="O146" s="67">
        <v>0</v>
      </c>
      <c r="P146" s="67">
        <v>0</v>
      </c>
      <c r="Q146" s="67">
        <v>0</v>
      </c>
      <c r="R146" s="67">
        <v>0</v>
      </c>
      <c r="S146" s="67">
        <v>0</v>
      </c>
      <c r="T146" s="67">
        <v>0</v>
      </c>
      <c r="U146" s="67">
        <v>0</v>
      </c>
      <c r="V146" s="67">
        <v>0</v>
      </c>
      <c r="W146" s="67">
        <v>0</v>
      </c>
      <c r="X146" s="67">
        <v>0</v>
      </c>
      <c r="Y146" s="67">
        <v>0</v>
      </c>
      <c r="Z146" s="67">
        <v>0</v>
      </c>
      <c r="AA146" s="67">
        <v>0</v>
      </c>
      <c r="AB146" s="67">
        <v>0</v>
      </c>
      <c r="AC146" s="67">
        <v>0</v>
      </c>
      <c r="AD146" s="67">
        <v>0</v>
      </c>
      <c r="AE146" s="67">
        <v>0</v>
      </c>
      <c r="AF146" s="67">
        <v>0</v>
      </c>
      <c r="AG146" s="67">
        <v>0</v>
      </c>
      <c r="AH146" s="67">
        <v>0</v>
      </c>
      <c r="AI146" s="67">
        <v>0</v>
      </c>
      <c r="AJ146" s="67">
        <v>0</v>
      </c>
      <c r="AK146" s="67">
        <v>0</v>
      </c>
      <c r="AL146" s="67">
        <v>0</v>
      </c>
      <c r="AM146" s="67">
        <v>0</v>
      </c>
      <c r="AN146" s="67">
        <v>0</v>
      </c>
      <c r="AO146" s="67">
        <v>0</v>
      </c>
      <c r="AP146" s="67">
        <v>0</v>
      </c>
      <c r="AQ146" s="67">
        <v>0</v>
      </c>
      <c r="AR146" s="67">
        <v>0</v>
      </c>
      <c r="AS146" s="67">
        <v>0</v>
      </c>
      <c r="AT146" s="67">
        <v>0</v>
      </c>
      <c r="AU146" s="67">
        <v>0</v>
      </c>
      <c r="AV146" s="67">
        <v>0</v>
      </c>
      <c r="AW146" s="67">
        <v>0</v>
      </c>
      <c r="AX146" s="67">
        <v>0</v>
      </c>
      <c r="AY146" s="67">
        <v>0</v>
      </c>
      <c r="AZ146" s="67">
        <v>0</v>
      </c>
      <c r="BA146" s="67">
        <v>0</v>
      </c>
      <c r="BB146" s="67">
        <v>0</v>
      </c>
      <c r="BC146" s="67">
        <v>0</v>
      </c>
      <c r="BD146" s="67">
        <v>0</v>
      </c>
      <c r="BE146" s="67"/>
      <c r="BF146" s="67"/>
      <c r="BG146" s="67"/>
      <c r="BH146" s="67"/>
      <c r="BI146" s="22"/>
      <c r="BJ146" s="22"/>
      <c r="BK146" s="22"/>
      <c r="BL146" s="22"/>
    </row>
    <row r="147" spans="1:64" outlineLevel="1">
      <c r="A147" s="307"/>
      <c r="E147" s="20" t="s">
        <v>146</v>
      </c>
      <c r="F147" s="20"/>
      <c r="G147" s="4" t="s">
        <v>101</v>
      </c>
      <c r="H147" s="6" t="s">
        <v>125</v>
      </c>
      <c r="K147" s="67">
        <v>0</v>
      </c>
      <c r="L147" s="67">
        <v>0</v>
      </c>
      <c r="M147" s="67">
        <v>0</v>
      </c>
      <c r="N147" s="67">
        <v>0</v>
      </c>
      <c r="O147" s="67">
        <v>0</v>
      </c>
      <c r="P147" s="67">
        <v>0</v>
      </c>
      <c r="Q147" s="67">
        <v>0</v>
      </c>
      <c r="R147" s="67">
        <v>0</v>
      </c>
      <c r="S147" s="67">
        <v>0</v>
      </c>
      <c r="T147" s="67">
        <v>0</v>
      </c>
      <c r="U147" s="67">
        <v>0</v>
      </c>
      <c r="V147" s="67">
        <v>0</v>
      </c>
      <c r="W147" s="67">
        <v>0</v>
      </c>
      <c r="X147" s="67">
        <v>0</v>
      </c>
      <c r="Y147" s="67">
        <v>0</v>
      </c>
      <c r="Z147" s="67">
        <v>0</v>
      </c>
      <c r="AA147" s="67">
        <v>0</v>
      </c>
      <c r="AB147" s="67">
        <v>0</v>
      </c>
      <c r="AC147" s="67">
        <v>0</v>
      </c>
      <c r="AD147" s="67">
        <v>0</v>
      </c>
      <c r="AE147" s="67">
        <v>0</v>
      </c>
      <c r="AF147" s="67">
        <v>0</v>
      </c>
      <c r="AG147" s="67">
        <v>0</v>
      </c>
      <c r="AH147" s="67">
        <v>0</v>
      </c>
      <c r="AI147" s="67">
        <v>0</v>
      </c>
      <c r="AJ147" s="67">
        <v>0</v>
      </c>
      <c r="AK147" s="67">
        <v>0</v>
      </c>
      <c r="AL147" s="67">
        <v>0</v>
      </c>
      <c r="AM147" s="67">
        <v>0</v>
      </c>
      <c r="AN147" s="67">
        <v>0</v>
      </c>
      <c r="AO147" s="67">
        <v>0</v>
      </c>
      <c r="AP147" s="67">
        <v>0</v>
      </c>
      <c r="AQ147" s="67">
        <v>0</v>
      </c>
      <c r="AR147" s="67">
        <v>0</v>
      </c>
      <c r="AS147" s="67">
        <v>0</v>
      </c>
      <c r="AT147" s="67">
        <v>0</v>
      </c>
      <c r="AU147" s="67">
        <v>0</v>
      </c>
      <c r="AV147" s="67">
        <v>0</v>
      </c>
      <c r="AW147" s="67">
        <v>0</v>
      </c>
      <c r="AX147" s="67">
        <v>0</v>
      </c>
      <c r="AY147" s="67">
        <v>0</v>
      </c>
      <c r="AZ147" s="67">
        <v>0</v>
      </c>
      <c r="BA147" s="67">
        <v>0</v>
      </c>
      <c r="BB147" s="67">
        <v>0</v>
      </c>
      <c r="BC147" s="67">
        <v>0</v>
      </c>
      <c r="BD147" s="67">
        <v>0</v>
      </c>
      <c r="BE147" s="67"/>
      <c r="BF147" s="67"/>
      <c r="BG147" s="67"/>
      <c r="BH147" s="67"/>
      <c r="BI147" s="22"/>
      <c r="BJ147" s="22"/>
      <c r="BK147" s="22"/>
      <c r="BL147" s="22"/>
    </row>
    <row r="148" spans="1:64" outlineLevel="1">
      <c r="E148" s="20"/>
      <c r="F148" s="20"/>
      <c r="K148" s="21"/>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c r="BJ148" s="22"/>
      <c r="BK148" s="22"/>
      <c r="BL148" s="22"/>
    </row>
    <row r="149" spans="1:64" outlineLevel="1">
      <c r="C149" s="38">
        <f>MAX($B$4:C148)+0.1</f>
        <v>6.3999999999999986</v>
      </c>
      <c r="D149" s="37" t="s">
        <v>126</v>
      </c>
      <c r="E149" s="33"/>
      <c r="F149" s="33"/>
      <c r="G149" s="32"/>
      <c r="H149" s="34"/>
      <c r="I149" s="34"/>
      <c r="J149" s="34"/>
      <c r="K149" s="35"/>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22"/>
    </row>
    <row r="150" spans="1:64" outlineLevel="1">
      <c r="E150" s="20"/>
      <c r="F150" s="20"/>
      <c r="K150" s="71">
        <v>1</v>
      </c>
      <c r="L150" s="71">
        <f>K150+1</f>
        <v>2</v>
      </c>
      <c r="M150" s="71">
        <f t="shared" ref="M150" si="18">L150+1</f>
        <v>3</v>
      </c>
      <c r="N150" s="71">
        <f t="shared" ref="N150" si="19">M150+1</f>
        <v>4</v>
      </c>
      <c r="O150" s="71">
        <f t="shared" ref="O150" si="20">N150+1</f>
        <v>5</v>
      </c>
      <c r="P150" s="71">
        <f t="shared" ref="P150" si="21">O150+1</f>
        <v>6</v>
      </c>
      <c r="Q150" s="71">
        <f t="shared" ref="Q150" si="22">P150+1</f>
        <v>7</v>
      </c>
      <c r="R150" s="71">
        <f t="shared" ref="R150" si="23">Q150+1</f>
        <v>8</v>
      </c>
      <c r="S150" s="71">
        <f t="shared" ref="S150" si="24">R150+1</f>
        <v>9</v>
      </c>
      <c r="T150" s="71">
        <f t="shared" ref="T150" si="25">S150+1</f>
        <v>10</v>
      </c>
      <c r="U150" s="71">
        <f t="shared" ref="U150" si="26">T150+1</f>
        <v>11</v>
      </c>
      <c r="V150" s="71">
        <f t="shared" ref="V150" si="27">U150+1</f>
        <v>12</v>
      </c>
      <c r="W150" s="71">
        <f t="shared" ref="W150" si="28">V150+1</f>
        <v>13</v>
      </c>
      <c r="X150" s="71">
        <f t="shared" ref="X150" si="29">W150+1</f>
        <v>14</v>
      </c>
      <c r="Y150" s="71">
        <f t="shared" ref="Y150" si="30">X150+1</f>
        <v>15</v>
      </c>
      <c r="Z150" s="71">
        <f t="shared" ref="Z150" si="31">Y150+1</f>
        <v>16</v>
      </c>
      <c r="AA150" s="71">
        <f t="shared" ref="AA150" si="32">Z150+1</f>
        <v>17</v>
      </c>
      <c r="AB150" s="71">
        <f t="shared" ref="AB150" si="33">AA150+1</f>
        <v>18</v>
      </c>
      <c r="AC150" s="71">
        <f t="shared" ref="AC150" si="34">AB150+1</f>
        <v>19</v>
      </c>
      <c r="AD150" s="71">
        <f t="shared" ref="AD150" si="35">AC150+1</f>
        <v>20</v>
      </c>
      <c r="AE150" s="71">
        <f t="shared" ref="AE150" si="36">AD150+1</f>
        <v>21</v>
      </c>
      <c r="AF150" s="71">
        <f t="shared" ref="AF150" si="37">AE150+1</f>
        <v>22</v>
      </c>
      <c r="AG150" s="71">
        <f t="shared" ref="AG150" si="38">AF150+1</f>
        <v>23</v>
      </c>
      <c r="AH150" s="71">
        <f t="shared" ref="AH150" si="39">AG150+1</f>
        <v>24</v>
      </c>
      <c r="AI150" s="71">
        <f t="shared" ref="AI150" si="40">AH150+1</f>
        <v>25</v>
      </c>
      <c r="AJ150" s="71">
        <f t="shared" ref="AJ150" si="41">AI150+1</f>
        <v>26</v>
      </c>
      <c r="AK150" s="71">
        <f t="shared" ref="AK150" si="42">AJ150+1</f>
        <v>27</v>
      </c>
      <c r="AL150" s="71">
        <f t="shared" ref="AL150" si="43">AK150+1</f>
        <v>28</v>
      </c>
      <c r="AM150" s="71">
        <f t="shared" ref="AM150" si="44">AL150+1</f>
        <v>29</v>
      </c>
      <c r="AN150" s="71">
        <f t="shared" ref="AN150" si="45">AM150+1</f>
        <v>30</v>
      </c>
      <c r="AO150" s="71">
        <f t="shared" ref="AO150" si="46">AN150+1</f>
        <v>31</v>
      </c>
      <c r="AP150" s="71">
        <f t="shared" ref="AP150" si="47">AO150+1</f>
        <v>32</v>
      </c>
      <c r="AQ150" s="71">
        <f t="shared" ref="AQ150" si="48">AP150+1</f>
        <v>33</v>
      </c>
      <c r="AR150" s="71">
        <f t="shared" ref="AR150" si="49">AQ150+1</f>
        <v>34</v>
      </c>
      <c r="AS150" s="71">
        <f t="shared" ref="AS150" si="50">AR150+1</f>
        <v>35</v>
      </c>
      <c r="AT150" s="71">
        <f t="shared" ref="AT150" si="51">AS150+1</f>
        <v>36</v>
      </c>
      <c r="AU150" s="71">
        <f t="shared" ref="AU150" si="52">AT150+1</f>
        <v>37</v>
      </c>
      <c r="AV150" s="71">
        <f t="shared" ref="AV150" si="53">AU150+1</f>
        <v>38</v>
      </c>
      <c r="AW150" s="71">
        <f t="shared" ref="AW150" si="54">AV150+1</f>
        <v>39</v>
      </c>
      <c r="AX150" s="71">
        <f t="shared" ref="AX150" si="55">AW150+1</f>
        <v>40</v>
      </c>
      <c r="AY150" s="71">
        <f t="shared" ref="AY150" si="56">AX150+1</f>
        <v>41</v>
      </c>
      <c r="AZ150" s="71">
        <f t="shared" ref="AZ150" si="57">AY150+1</f>
        <v>42</v>
      </c>
      <c r="BA150" s="71">
        <f t="shared" ref="BA150" si="58">AZ150+1</f>
        <v>43</v>
      </c>
      <c r="BB150" s="71">
        <f t="shared" ref="BB150" si="59">BA150+1</f>
        <v>44</v>
      </c>
      <c r="BC150" s="71">
        <f t="shared" ref="BC150" si="60">BB150+1</f>
        <v>45</v>
      </c>
      <c r="BD150" s="71">
        <f t="shared" ref="BD150" si="61">BC150+1</f>
        <v>46</v>
      </c>
      <c r="BI150" s="22"/>
      <c r="BJ150" s="22"/>
      <c r="BK150" s="22"/>
      <c r="BL150" s="22"/>
    </row>
    <row r="151" spans="1:64" outlineLevel="1">
      <c r="E151" s="135" t="s">
        <v>136</v>
      </c>
      <c r="F151" s="20"/>
      <c r="G151" s="4" t="s">
        <v>101</v>
      </c>
      <c r="H151" s="6" t="s">
        <v>126</v>
      </c>
      <c r="K151" s="67">
        <v>0</v>
      </c>
      <c r="L151" s="67">
        <v>0</v>
      </c>
      <c r="M151" s="67">
        <v>0</v>
      </c>
      <c r="N151" s="67">
        <v>0</v>
      </c>
      <c r="O151" s="67">
        <v>0</v>
      </c>
      <c r="P151" s="67">
        <v>0</v>
      </c>
      <c r="Q151" s="67">
        <v>0</v>
      </c>
      <c r="R151" s="67">
        <v>0</v>
      </c>
      <c r="S151" s="67">
        <v>0</v>
      </c>
      <c r="T151" s="67">
        <v>0</v>
      </c>
      <c r="U151" s="67">
        <v>0</v>
      </c>
      <c r="V151" s="67">
        <v>0</v>
      </c>
      <c r="W151" s="67">
        <v>0</v>
      </c>
      <c r="X151" s="67">
        <v>0</v>
      </c>
      <c r="Y151" s="67">
        <v>0</v>
      </c>
      <c r="Z151" s="67">
        <v>0</v>
      </c>
      <c r="AA151" s="67">
        <v>0</v>
      </c>
      <c r="AB151" s="67">
        <v>0</v>
      </c>
      <c r="AC151" s="67">
        <v>0</v>
      </c>
      <c r="AD151" s="67">
        <v>0</v>
      </c>
      <c r="AE151" s="67">
        <v>0</v>
      </c>
      <c r="AF151" s="67">
        <v>0</v>
      </c>
      <c r="AG151" s="67">
        <v>0</v>
      </c>
      <c r="AH151" s="67">
        <v>0</v>
      </c>
      <c r="AI151" s="67">
        <v>0</v>
      </c>
      <c r="AJ151" s="67">
        <v>0</v>
      </c>
      <c r="AK151" s="67">
        <v>0</v>
      </c>
      <c r="AL151" s="67">
        <v>0</v>
      </c>
      <c r="AM151" s="67">
        <v>0</v>
      </c>
      <c r="AN151" s="67">
        <v>0</v>
      </c>
      <c r="AO151" s="67">
        <v>0</v>
      </c>
      <c r="AP151" s="67">
        <v>0</v>
      </c>
      <c r="AQ151" s="67">
        <v>0</v>
      </c>
      <c r="AR151" s="67">
        <v>0</v>
      </c>
      <c r="AS151" s="67">
        <v>0</v>
      </c>
      <c r="AT151" s="67">
        <v>0</v>
      </c>
      <c r="AU151" s="67">
        <v>0</v>
      </c>
      <c r="AV151" s="67">
        <v>0</v>
      </c>
      <c r="AW151" s="67">
        <v>0</v>
      </c>
      <c r="AX151" s="67">
        <v>0</v>
      </c>
      <c r="AY151" s="67">
        <v>0</v>
      </c>
      <c r="AZ151" s="67">
        <v>0</v>
      </c>
      <c r="BA151" s="67">
        <v>0</v>
      </c>
      <c r="BB151" s="67">
        <v>0</v>
      </c>
      <c r="BC151" s="67">
        <v>0</v>
      </c>
      <c r="BD151" s="67">
        <v>0</v>
      </c>
      <c r="BE151" s="67"/>
      <c r="BF151" s="67"/>
      <c r="BG151" s="67"/>
      <c r="BH151" s="67"/>
      <c r="BI151" s="22"/>
      <c r="BJ151" s="22"/>
      <c r="BK151" s="22"/>
      <c r="BL151" s="22"/>
    </row>
    <row r="152" spans="1:64" outlineLevel="1">
      <c r="E152" s="135" t="s">
        <v>137</v>
      </c>
      <c r="F152" s="20"/>
      <c r="G152" s="4" t="s">
        <v>101</v>
      </c>
      <c r="H152" s="6" t="s">
        <v>126</v>
      </c>
      <c r="K152" s="67">
        <v>0</v>
      </c>
      <c r="L152" s="67">
        <v>0</v>
      </c>
      <c r="M152" s="67">
        <v>0</v>
      </c>
      <c r="N152" s="67">
        <v>0</v>
      </c>
      <c r="O152" s="67">
        <v>0</v>
      </c>
      <c r="P152" s="67">
        <v>0</v>
      </c>
      <c r="Q152" s="67">
        <v>0</v>
      </c>
      <c r="R152" s="67">
        <v>0</v>
      </c>
      <c r="S152" s="67">
        <v>0</v>
      </c>
      <c r="T152" s="67">
        <v>0</v>
      </c>
      <c r="U152" s="67">
        <v>0</v>
      </c>
      <c r="V152" s="67">
        <v>0</v>
      </c>
      <c r="W152" s="67">
        <v>0</v>
      </c>
      <c r="X152" s="67">
        <v>0</v>
      </c>
      <c r="Y152" s="67">
        <v>0</v>
      </c>
      <c r="Z152" s="67">
        <v>0</v>
      </c>
      <c r="AA152" s="67">
        <v>0</v>
      </c>
      <c r="AB152" s="67">
        <v>0</v>
      </c>
      <c r="AC152" s="67">
        <v>0</v>
      </c>
      <c r="AD152" s="67">
        <v>0</v>
      </c>
      <c r="AE152" s="67">
        <v>0</v>
      </c>
      <c r="AF152" s="67">
        <v>0</v>
      </c>
      <c r="AG152" s="67">
        <v>0</v>
      </c>
      <c r="AH152" s="67">
        <v>0</v>
      </c>
      <c r="AI152" s="67">
        <v>0</v>
      </c>
      <c r="AJ152" s="67">
        <v>0</v>
      </c>
      <c r="AK152" s="67">
        <v>0</v>
      </c>
      <c r="AL152" s="67">
        <v>0</v>
      </c>
      <c r="AM152" s="67">
        <v>0</v>
      </c>
      <c r="AN152" s="67">
        <v>0</v>
      </c>
      <c r="AO152" s="67">
        <v>0</v>
      </c>
      <c r="AP152" s="67">
        <v>0</v>
      </c>
      <c r="AQ152" s="67">
        <v>0</v>
      </c>
      <c r="AR152" s="67">
        <v>0</v>
      </c>
      <c r="AS152" s="67">
        <v>0</v>
      </c>
      <c r="AT152" s="67">
        <v>0</v>
      </c>
      <c r="AU152" s="67">
        <v>0</v>
      </c>
      <c r="AV152" s="67">
        <v>0</v>
      </c>
      <c r="AW152" s="67">
        <v>0</v>
      </c>
      <c r="AX152" s="67">
        <v>0</v>
      </c>
      <c r="AY152" s="67">
        <v>0</v>
      </c>
      <c r="AZ152" s="67">
        <v>0</v>
      </c>
      <c r="BA152" s="67">
        <v>0</v>
      </c>
      <c r="BB152" s="67">
        <v>0</v>
      </c>
      <c r="BC152" s="67">
        <v>0</v>
      </c>
      <c r="BD152" s="67">
        <v>0</v>
      </c>
      <c r="BE152" s="67"/>
      <c r="BF152" s="67"/>
      <c r="BG152" s="67"/>
      <c r="BH152" s="67"/>
      <c r="BI152" s="22"/>
      <c r="BJ152" s="22"/>
      <c r="BK152" s="22"/>
      <c r="BL152" s="22"/>
    </row>
    <row r="153" spans="1:64" outlineLevel="1">
      <c r="E153" s="135" t="s">
        <v>138</v>
      </c>
      <c r="F153" s="20"/>
      <c r="G153" s="4" t="s">
        <v>101</v>
      </c>
      <c r="H153" s="6" t="s">
        <v>126</v>
      </c>
      <c r="K153" s="67">
        <v>0</v>
      </c>
      <c r="L153" s="67">
        <v>0</v>
      </c>
      <c r="M153" s="67">
        <v>0</v>
      </c>
      <c r="N153" s="67">
        <v>0</v>
      </c>
      <c r="O153" s="67">
        <v>0</v>
      </c>
      <c r="P153" s="67">
        <v>0</v>
      </c>
      <c r="Q153" s="67">
        <v>0</v>
      </c>
      <c r="R153" s="67">
        <v>0</v>
      </c>
      <c r="S153" s="67">
        <v>0</v>
      </c>
      <c r="T153" s="67">
        <v>0</v>
      </c>
      <c r="U153" s="67">
        <v>0</v>
      </c>
      <c r="V153" s="67">
        <v>0</v>
      </c>
      <c r="W153" s="67">
        <v>0</v>
      </c>
      <c r="X153" s="67">
        <v>0</v>
      </c>
      <c r="Y153" s="67">
        <v>0</v>
      </c>
      <c r="Z153" s="67">
        <v>0</v>
      </c>
      <c r="AA153" s="67">
        <v>0</v>
      </c>
      <c r="AB153" s="67">
        <v>0</v>
      </c>
      <c r="AC153" s="67">
        <v>0</v>
      </c>
      <c r="AD153" s="67">
        <v>0</v>
      </c>
      <c r="AE153" s="67">
        <v>0</v>
      </c>
      <c r="AF153" s="67">
        <v>0</v>
      </c>
      <c r="AG153" s="67">
        <v>0</v>
      </c>
      <c r="AH153" s="67">
        <v>0</v>
      </c>
      <c r="AI153" s="67">
        <v>0</v>
      </c>
      <c r="AJ153" s="67">
        <v>0</v>
      </c>
      <c r="AK153" s="67">
        <v>0</v>
      </c>
      <c r="AL153" s="67">
        <v>0</v>
      </c>
      <c r="AM153" s="67">
        <v>0</v>
      </c>
      <c r="AN153" s="67">
        <v>0</v>
      </c>
      <c r="AO153" s="67">
        <v>0</v>
      </c>
      <c r="AP153" s="67">
        <v>0</v>
      </c>
      <c r="AQ153" s="67">
        <v>0</v>
      </c>
      <c r="AR153" s="67">
        <v>0</v>
      </c>
      <c r="AS153" s="67">
        <v>0</v>
      </c>
      <c r="AT153" s="67">
        <v>0</v>
      </c>
      <c r="AU153" s="67">
        <v>0</v>
      </c>
      <c r="AV153" s="67">
        <v>0</v>
      </c>
      <c r="AW153" s="67">
        <v>0</v>
      </c>
      <c r="AX153" s="67">
        <v>0</v>
      </c>
      <c r="AY153" s="67">
        <v>0</v>
      </c>
      <c r="AZ153" s="67">
        <v>0</v>
      </c>
      <c r="BA153" s="67">
        <v>0</v>
      </c>
      <c r="BB153" s="67">
        <v>0</v>
      </c>
      <c r="BC153" s="67">
        <v>0</v>
      </c>
      <c r="BD153" s="67">
        <v>0</v>
      </c>
      <c r="BE153" s="67"/>
      <c r="BF153" s="67"/>
      <c r="BG153" s="67"/>
      <c r="BH153" s="67"/>
      <c r="BI153" s="22"/>
      <c r="BJ153" s="22"/>
      <c r="BK153" s="22"/>
      <c r="BL153" s="22"/>
    </row>
    <row r="154" spans="1:64" outlineLevel="1">
      <c r="E154" s="20" t="s">
        <v>139</v>
      </c>
      <c r="F154" s="20"/>
      <c r="G154" s="4" t="s">
        <v>101</v>
      </c>
      <c r="H154" s="6" t="s">
        <v>126</v>
      </c>
      <c r="K154" s="67">
        <v>0</v>
      </c>
      <c r="L154" s="67">
        <v>0</v>
      </c>
      <c r="M154" s="67">
        <v>0</v>
      </c>
      <c r="N154" s="67">
        <v>0</v>
      </c>
      <c r="O154" s="67">
        <v>0</v>
      </c>
      <c r="P154" s="67">
        <v>0</v>
      </c>
      <c r="Q154" s="67">
        <v>0</v>
      </c>
      <c r="R154" s="67">
        <v>0</v>
      </c>
      <c r="S154" s="67">
        <v>0</v>
      </c>
      <c r="T154" s="67">
        <v>0</v>
      </c>
      <c r="U154" s="67">
        <v>0</v>
      </c>
      <c r="V154" s="67">
        <v>0</v>
      </c>
      <c r="W154" s="67">
        <v>0</v>
      </c>
      <c r="X154" s="67">
        <v>0</v>
      </c>
      <c r="Y154" s="67">
        <v>0</v>
      </c>
      <c r="Z154" s="67">
        <v>0</v>
      </c>
      <c r="AA154" s="67">
        <v>0</v>
      </c>
      <c r="AB154" s="67">
        <v>0</v>
      </c>
      <c r="AC154" s="67">
        <v>0</v>
      </c>
      <c r="AD154" s="67">
        <v>0</v>
      </c>
      <c r="AE154" s="67">
        <v>0</v>
      </c>
      <c r="AF154" s="67">
        <v>0</v>
      </c>
      <c r="AG154" s="67">
        <v>0</v>
      </c>
      <c r="AH154" s="67">
        <v>0</v>
      </c>
      <c r="AI154" s="67">
        <v>0</v>
      </c>
      <c r="AJ154" s="67">
        <v>0</v>
      </c>
      <c r="AK154" s="67">
        <v>0</v>
      </c>
      <c r="AL154" s="67">
        <v>0</v>
      </c>
      <c r="AM154" s="67">
        <v>0</v>
      </c>
      <c r="AN154" s="67">
        <v>0</v>
      </c>
      <c r="AO154" s="67">
        <v>0</v>
      </c>
      <c r="AP154" s="67">
        <v>0</v>
      </c>
      <c r="AQ154" s="67">
        <v>0</v>
      </c>
      <c r="AR154" s="67">
        <v>0</v>
      </c>
      <c r="AS154" s="67">
        <v>0</v>
      </c>
      <c r="AT154" s="67">
        <v>0</v>
      </c>
      <c r="AU154" s="67">
        <v>0</v>
      </c>
      <c r="AV154" s="67">
        <v>0</v>
      </c>
      <c r="AW154" s="67">
        <v>0</v>
      </c>
      <c r="AX154" s="67">
        <v>0</v>
      </c>
      <c r="AY154" s="67">
        <v>0</v>
      </c>
      <c r="AZ154" s="67">
        <v>0</v>
      </c>
      <c r="BA154" s="67">
        <v>0</v>
      </c>
      <c r="BB154" s="67">
        <v>0</v>
      </c>
      <c r="BC154" s="67">
        <v>0</v>
      </c>
      <c r="BD154" s="67">
        <v>0</v>
      </c>
      <c r="BE154" s="67"/>
      <c r="BF154" s="67"/>
      <c r="BG154" s="67"/>
      <c r="BH154" s="67"/>
      <c r="BI154" s="22"/>
      <c r="BJ154" s="22"/>
      <c r="BK154" s="22"/>
      <c r="BL154" s="22"/>
    </row>
    <row r="155" spans="1:64" outlineLevel="1">
      <c r="E155" s="135" t="s">
        <v>140</v>
      </c>
      <c r="F155" s="20"/>
      <c r="G155" s="4" t="s">
        <v>101</v>
      </c>
      <c r="H155" s="6" t="s">
        <v>126</v>
      </c>
      <c r="K155" s="67">
        <v>0</v>
      </c>
      <c r="L155" s="67">
        <v>0</v>
      </c>
      <c r="M155" s="67">
        <v>0</v>
      </c>
      <c r="N155" s="67">
        <v>0</v>
      </c>
      <c r="O155" s="67">
        <v>0</v>
      </c>
      <c r="P155" s="67">
        <v>0</v>
      </c>
      <c r="Q155" s="67">
        <v>0</v>
      </c>
      <c r="R155" s="67">
        <v>0</v>
      </c>
      <c r="S155" s="67">
        <v>0</v>
      </c>
      <c r="T155" s="67">
        <v>0</v>
      </c>
      <c r="U155" s="67">
        <v>0</v>
      </c>
      <c r="V155" s="67">
        <v>0</v>
      </c>
      <c r="W155" s="67">
        <v>0</v>
      </c>
      <c r="X155" s="67">
        <v>0</v>
      </c>
      <c r="Y155" s="67">
        <v>0</v>
      </c>
      <c r="Z155" s="67">
        <v>0</v>
      </c>
      <c r="AA155" s="67">
        <v>0</v>
      </c>
      <c r="AB155" s="67">
        <v>0</v>
      </c>
      <c r="AC155" s="67">
        <v>0</v>
      </c>
      <c r="AD155" s="67">
        <v>0</v>
      </c>
      <c r="AE155" s="67">
        <v>0</v>
      </c>
      <c r="AF155" s="67">
        <v>0</v>
      </c>
      <c r="AG155" s="67">
        <v>0</v>
      </c>
      <c r="AH155" s="67">
        <v>0</v>
      </c>
      <c r="AI155" s="67">
        <v>0</v>
      </c>
      <c r="AJ155" s="67">
        <v>0</v>
      </c>
      <c r="AK155" s="67">
        <v>0</v>
      </c>
      <c r="AL155" s="67">
        <v>0</v>
      </c>
      <c r="AM155" s="67">
        <v>0</v>
      </c>
      <c r="AN155" s="67">
        <v>0</v>
      </c>
      <c r="AO155" s="67">
        <v>0</v>
      </c>
      <c r="AP155" s="67">
        <v>0</v>
      </c>
      <c r="AQ155" s="67">
        <v>0</v>
      </c>
      <c r="AR155" s="67">
        <v>0</v>
      </c>
      <c r="AS155" s="67">
        <v>0</v>
      </c>
      <c r="AT155" s="67">
        <v>0</v>
      </c>
      <c r="AU155" s="67">
        <v>0</v>
      </c>
      <c r="AV155" s="67">
        <v>0</v>
      </c>
      <c r="AW155" s="67">
        <v>0</v>
      </c>
      <c r="AX155" s="67">
        <v>0</v>
      </c>
      <c r="AY155" s="67">
        <v>0</v>
      </c>
      <c r="AZ155" s="67">
        <v>0</v>
      </c>
      <c r="BA155" s="67">
        <v>0</v>
      </c>
      <c r="BB155" s="67">
        <v>0</v>
      </c>
      <c r="BC155" s="67">
        <v>0</v>
      </c>
      <c r="BD155" s="67">
        <v>0</v>
      </c>
      <c r="BE155" s="67"/>
      <c r="BF155" s="67"/>
      <c r="BG155" s="67"/>
      <c r="BH155" s="67"/>
      <c r="BI155" s="22"/>
      <c r="BJ155" s="22"/>
      <c r="BK155" s="22"/>
      <c r="BL155" s="22"/>
    </row>
    <row r="156" spans="1:64" outlineLevel="1">
      <c r="E156" s="20" t="s">
        <v>141</v>
      </c>
      <c r="F156" s="20"/>
      <c r="G156" s="4" t="s">
        <v>101</v>
      </c>
      <c r="H156" s="6" t="s">
        <v>126</v>
      </c>
      <c r="K156" s="67">
        <v>0</v>
      </c>
      <c r="L156" s="67">
        <v>0</v>
      </c>
      <c r="M156" s="67">
        <v>0</v>
      </c>
      <c r="N156" s="67">
        <v>0</v>
      </c>
      <c r="O156" s="67">
        <v>0</v>
      </c>
      <c r="P156" s="67">
        <v>0</v>
      </c>
      <c r="Q156" s="67">
        <v>0</v>
      </c>
      <c r="R156" s="67">
        <v>0</v>
      </c>
      <c r="S156" s="67">
        <v>0</v>
      </c>
      <c r="T156" s="67">
        <v>0</v>
      </c>
      <c r="U156" s="67">
        <v>0</v>
      </c>
      <c r="V156" s="67">
        <v>0</v>
      </c>
      <c r="W156" s="67">
        <v>0</v>
      </c>
      <c r="X156" s="67">
        <v>0</v>
      </c>
      <c r="Y156" s="67">
        <v>0</v>
      </c>
      <c r="Z156" s="67">
        <v>0</v>
      </c>
      <c r="AA156" s="67">
        <v>0</v>
      </c>
      <c r="AB156" s="67">
        <v>0</v>
      </c>
      <c r="AC156" s="67">
        <v>0</v>
      </c>
      <c r="AD156" s="67">
        <v>0</v>
      </c>
      <c r="AE156" s="67">
        <v>0</v>
      </c>
      <c r="AF156" s="67">
        <v>0</v>
      </c>
      <c r="AG156" s="67">
        <v>0</v>
      </c>
      <c r="AH156" s="67">
        <v>0</v>
      </c>
      <c r="AI156" s="67">
        <v>0</v>
      </c>
      <c r="AJ156" s="67">
        <v>0</v>
      </c>
      <c r="AK156" s="67">
        <v>0</v>
      </c>
      <c r="AL156" s="67">
        <v>0</v>
      </c>
      <c r="AM156" s="67">
        <v>0</v>
      </c>
      <c r="AN156" s="67">
        <v>0</v>
      </c>
      <c r="AO156" s="67">
        <v>0</v>
      </c>
      <c r="AP156" s="67">
        <v>0</v>
      </c>
      <c r="AQ156" s="67">
        <v>0</v>
      </c>
      <c r="AR156" s="67">
        <v>0</v>
      </c>
      <c r="AS156" s="67">
        <v>0</v>
      </c>
      <c r="AT156" s="67">
        <v>0</v>
      </c>
      <c r="AU156" s="67">
        <v>0</v>
      </c>
      <c r="AV156" s="67">
        <v>0</v>
      </c>
      <c r="AW156" s="67">
        <v>0</v>
      </c>
      <c r="AX156" s="67">
        <v>0</v>
      </c>
      <c r="AY156" s="67">
        <v>0</v>
      </c>
      <c r="AZ156" s="67">
        <v>0</v>
      </c>
      <c r="BA156" s="67">
        <v>0</v>
      </c>
      <c r="BB156" s="67">
        <v>0</v>
      </c>
      <c r="BC156" s="67">
        <v>0</v>
      </c>
      <c r="BD156" s="67">
        <v>0</v>
      </c>
      <c r="BE156" s="67"/>
      <c r="BF156" s="67"/>
      <c r="BG156" s="67"/>
      <c r="BH156" s="67"/>
      <c r="BI156" s="22"/>
      <c r="BJ156" s="22"/>
      <c r="BK156" s="22"/>
      <c r="BL156" s="22"/>
    </row>
    <row r="157" spans="1:64" outlineLevel="1">
      <c r="E157" s="20" t="s">
        <v>142</v>
      </c>
      <c r="F157" s="20"/>
      <c r="G157" s="4" t="s">
        <v>101</v>
      </c>
      <c r="H157" s="6" t="s">
        <v>126</v>
      </c>
      <c r="K157" s="67">
        <v>0</v>
      </c>
      <c r="L157" s="67">
        <v>0</v>
      </c>
      <c r="M157" s="67">
        <v>0</v>
      </c>
      <c r="N157" s="67">
        <v>0</v>
      </c>
      <c r="O157" s="67">
        <v>0</v>
      </c>
      <c r="P157" s="67">
        <v>0</v>
      </c>
      <c r="Q157" s="67">
        <v>0</v>
      </c>
      <c r="R157" s="67">
        <v>0</v>
      </c>
      <c r="S157" s="67">
        <v>0</v>
      </c>
      <c r="T157" s="67">
        <v>0</v>
      </c>
      <c r="U157" s="67">
        <v>0</v>
      </c>
      <c r="V157" s="67">
        <v>0</v>
      </c>
      <c r="W157" s="67">
        <v>0</v>
      </c>
      <c r="X157" s="67">
        <v>0</v>
      </c>
      <c r="Y157" s="67">
        <v>0</v>
      </c>
      <c r="Z157" s="67">
        <v>0</v>
      </c>
      <c r="AA157" s="67">
        <v>0</v>
      </c>
      <c r="AB157" s="67">
        <v>0</v>
      </c>
      <c r="AC157" s="67">
        <v>0</v>
      </c>
      <c r="AD157" s="67">
        <v>0</v>
      </c>
      <c r="AE157" s="67">
        <v>0</v>
      </c>
      <c r="AF157" s="67">
        <v>0</v>
      </c>
      <c r="AG157" s="67">
        <v>0</v>
      </c>
      <c r="AH157" s="67">
        <v>0</v>
      </c>
      <c r="AI157" s="67">
        <v>0</v>
      </c>
      <c r="AJ157" s="67">
        <v>0</v>
      </c>
      <c r="AK157" s="67">
        <v>0</v>
      </c>
      <c r="AL157" s="67">
        <v>0</v>
      </c>
      <c r="AM157" s="67">
        <v>0</v>
      </c>
      <c r="AN157" s="67">
        <v>0</v>
      </c>
      <c r="AO157" s="67">
        <v>0</v>
      </c>
      <c r="AP157" s="67">
        <v>0</v>
      </c>
      <c r="AQ157" s="67">
        <v>0</v>
      </c>
      <c r="AR157" s="67">
        <v>0</v>
      </c>
      <c r="AS157" s="67">
        <v>0</v>
      </c>
      <c r="AT157" s="67">
        <v>0</v>
      </c>
      <c r="AU157" s="67">
        <v>0</v>
      </c>
      <c r="AV157" s="67">
        <v>0</v>
      </c>
      <c r="AW157" s="67">
        <v>0</v>
      </c>
      <c r="AX157" s="67">
        <v>0</v>
      </c>
      <c r="AY157" s="67">
        <v>0</v>
      </c>
      <c r="AZ157" s="67">
        <v>0</v>
      </c>
      <c r="BA157" s="67">
        <v>0</v>
      </c>
      <c r="BB157" s="67">
        <v>0</v>
      </c>
      <c r="BC157" s="67">
        <v>0</v>
      </c>
      <c r="BD157" s="67">
        <v>0</v>
      </c>
      <c r="BE157" s="67"/>
      <c r="BF157" s="67"/>
      <c r="BG157" s="67"/>
      <c r="BH157" s="67"/>
      <c r="BI157" s="22"/>
      <c r="BJ157" s="22"/>
      <c r="BK157" s="22"/>
      <c r="BL157" s="22"/>
    </row>
    <row r="158" spans="1:64" outlineLevel="1">
      <c r="E158" s="20" t="s">
        <v>143</v>
      </c>
      <c r="F158" s="20"/>
      <c r="G158" s="4" t="s">
        <v>101</v>
      </c>
      <c r="H158" s="6" t="s">
        <v>126</v>
      </c>
      <c r="K158" s="67">
        <v>0</v>
      </c>
      <c r="L158" s="67">
        <v>0</v>
      </c>
      <c r="M158" s="67">
        <v>0</v>
      </c>
      <c r="N158" s="67">
        <v>0</v>
      </c>
      <c r="O158" s="67">
        <v>0</v>
      </c>
      <c r="P158" s="67">
        <v>0</v>
      </c>
      <c r="Q158" s="67">
        <v>0</v>
      </c>
      <c r="R158" s="67">
        <v>0</v>
      </c>
      <c r="S158" s="67">
        <v>0</v>
      </c>
      <c r="T158" s="67">
        <v>0</v>
      </c>
      <c r="U158" s="67">
        <v>0</v>
      </c>
      <c r="V158" s="67">
        <v>0</v>
      </c>
      <c r="W158" s="67">
        <v>0</v>
      </c>
      <c r="X158" s="67">
        <v>0</v>
      </c>
      <c r="Y158" s="67">
        <v>0</v>
      </c>
      <c r="Z158" s="67">
        <v>0</v>
      </c>
      <c r="AA158" s="67">
        <v>0</v>
      </c>
      <c r="AB158" s="67">
        <v>0</v>
      </c>
      <c r="AC158" s="67">
        <v>0</v>
      </c>
      <c r="AD158" s="67">
        <v>0</v>
      </c>
      <c r="AE158" s="67">
        <v>0</v>
      </c>
      <c r="AF158" s="67">
        <v>0</v>
      </c>
      <c r="AG158" s="67">
        <v>0</v>
      </c>
      <c r="AH158" s="67">
        <v>0</v>
      </c>
      <c r="AI158" s="67">
        <v>0</v>
      </c>
      <c r="AJ158" s="67">
        <v>0</v>
      </c>
      <c r="AK158" s="67">
        <v>0</v>
      </c>
      <c r="AL158" s="67">
        <v>0</v>
      </c>
      <c r="AM158" s="67">
        <v>0</v>
      </c>
      <c r="AN158" s="67">
        <v>0</v>
      </c>
      <c r="AO158" s="67">
        <v>0</v>
      </c>
      <c r="AP158" s="67">
        <v>0</v>
      </c>
      <c r="AQ158" s="67">
        <v>0</v>
      </c>
      <c r="AR158" s="67">
        <v>0</v>
      </c>
      <c r="AS158" s="67">
        <v>0</v>
      </c>
      <c r="AT158" s="67">
        <v>0</v>
      </c>
      <c r="AU158" s="67">
        <v>0</v>
      </c>
      <c r="AV158" s="67">
        <v>0</v>
      </c>
      <c r="AW158" s="67">
        <v>0</v>
      </c>
      <c r="AX158" s="67">
        <v>0</v>
      </c>
      <c r="AY158" s="67">
        <v>0</v>
      </c>
      <c r="AZ158" s="67">
        <v>0</v>
      </c>
      <c r="BA158" s="67">
        <v>0</v>
      </c>
      <c r="BB158" s="67">
        <v>0</v>
      </c>
      <c r="BC158" s="67">
        <v>0</v>
      </c>
      <c r="BD158" s="67">
        <v>0</v>
      </c>
      <c r="BE158" s="67"/>
      <c r="BF158" s="67"/>
      <c r="BG158" s="67"/>
      <c r="BH158" s="67"/>
      <c r="BI158" s="22"/>
      <c r="BJ158" s="22"/>
      <c r="BK158" s="22"/>
      <c r="BL158" s="22"/>
    </row>
    <row r="159" spans="1:64" outlineLevel="1">
      <c r="E159" s="20" t="s">
        <v>144</v>
      </c>
      <c r="F159" s="20"/>
      <c r="G159" s="4" t="s">
        <v>101</v>
      </c>
      <c r="H159" s="6" t="s">
        <v>126</v>
      </c>
      <c r="K159" s="67">
        <v>0</v>
      </c>
      <c r="L159" s="67">
        <v>0</v>
      </c>
      <c r="M159" s="67">
        <v>0</v>
      </c>
      <c r="N159" s="67">
        <v>0</v>
      </c>
      <c r="O159" s="67">
        <v>0</v>
      </c>
      <c r="P159" s="67">
        <v>0</v>
      </c>
      <c r="Q159" s="67">
        <v>0</v>
      </c>
      <c r="R159" s="67">
        <v>0</v>
      </c>
      <c r="S159" s="67">
        <v>0</v>
      </c>
      <c r="T159" s="67">
        <v>0</v>
      </c>
      <c r="U159" s="67">
        <v>0</v>
      </c>
      <c r="V159" s="67">
        <v>0</v>
      </c>
      <c r="W159" s="67">
        <v>0</v>
      </c>
      <c r="X159" s="67">
        <v>0</v>
      </c>
      <c r="Y159" s="67">
        <v>0</v>
      </c>
      <c r="Z159" s="67">
        <v>0</v>
      </c>
      <c r="AA159" s="67">
        <v>0</v>
      </c>
      <c r="AB159" s="67">
        <v>0</v>
      </c>
      <c r="AC159" s="67">
        <v>0</v>
      </c>
      <c r="AD159" s="67">
        <v>0</v>
      </c>
      <c r="AE159" s="67">
        <v>0</v>
      </c>
      <c r="AF159" s="67">
        <v>0</v>
      </c>
      <c r="AG159" s="67">
        <v>0</v>
      </c>
      <c r="AH159" s="67">
        <v>0</v>
      </c>
      <c r="AI159" s="67">
        <v>0</v>
      </c>
      <c r="AJ159" s="67">
        <v>0</v>
      </c>
      <c r="AK159" s="67">
        <v>0</v>
      </c>
      <c r="AL159" s="67">
        <v>0</v>
      </c>
      <c r="AM159" s="67">
        <v>0</v>
      </c>
      <c r="AN159" s="67">
        <v>0</v>
      </c>
      <c r="AO159" s="67">
        <v>0</v>
      </c>
      <c r="AP159" s="67">
        <v>0</v>
      </c>
      <c r="AQ159" s="67">
        <v>0</v>
      </c>
      <c r="AR159" s="67">
        <v>0</v>
      </c>
      <c r="AS159" s="67">
        <v>0</v>
      </c>
      <c r="AT159" s="67">
        <v>0</v>
      </c>
      <c r="AU159" s="67">
        <v>0</v>
      </c>
      <c r="AV159" s="67">
        <v>0</v>
      </c>
      <c r="AW159" s="67">
        <v>0</v>
      </c>
      <c r="AX159" s="67">
        <v>0</v>
      </c>
      <c r="AY159" s="67">
        <v>0</v>
      </c>
      <c r="AZ159" s="67">
        <v>0</v>
      </c>
      <c r="BA159" s="67">
        <v>0</v>
      </c>
      <c r="BB159" s="67">
        <v>0</v>
      </c>
      <c r="BC159" s="67">
        <v>0</v>
      </c>
      <c r="BD159" s="67">
        <v>0</v>
      </c>
      <c r="BE159" s="67"/>
      <c r="BF159" s="67"/>
      <c r="BG159" s="67"/>
      <c r="BH159" s="67"/>
      <c r="BI159" s="22"/>
      <c r="BJ159" s="22"/>
      <c r="BK159" s="22"/>
      <c r="BL159" s="22"/>
    </row>
    <row r="160" spans="1:64" outlineLevel="1">
      <c r="E160" s="135" t="s">
        <v>145</v>
      </c>
      <c r="F160" s="20"/>
      <c r="G160" s="4" t="s">
        <v>101</v>
      </c>
      <c r="H160" s="6" t="s">
        <v>126</v>
      </c>
      <c r="K160" s="67">
        <v>0</v>
      </c>
      <c r="L160" s="67">
        <v>0</v>
      </c>
      <c r="M160" s="67">
        <v>0</v>
      </c>
      <c r="N160" s="67">
        <v>0</v>
      </c>
      <c r="O160" s="67">
        <v>0</v>
      </c>
      <c r="P160" s="67">
        <v>0</v>
      </c>
      <c r="Q160" s="67">
        <v>0</v>
      </c>
      <c r="R160" s="67">
        <v>0</v>
      </c>
      <c r="S160" s="67">
        <v>0</v>
      </c>
      <c r="T160" s="67">
        <v>0</v>
      </c>
      <c r="U160" s="67">
        <v>0</v>
      </c>
      <c r="V160" s="67">
        <v>0</v>
      </c>
      <c r="W160" s="67">
        <v>0</v>
      </c>
      <c r="X160" s="67">
        <v>0</v>
      </c>
      <c r="Y160" s="67">
        <v>0</v>
      </c>
      <c r="Z160" s="67">
        <v>0</v>
      </c>
      <c r="AA160" s="67">
        <v>0</v>
      </c>
      <c r="AB160" s="67">
        <v>0</v>
      </c>
      <c r="AC160" s="67">
        <v>0</v>
      </c>
      <c r="AD160" s="67">
        <v>0</v>
      </c>
      <c r="AE160" s="67">
        <v>0</v>
      </c>
      <c r="AF160" s="67">
        <v>0</v>
      </c>
      <c r="AG160" s="67">
        <v>0</v>
      </c>
      <c r="AH160" s="67">
        <v>0</v>
      </c>
      <c r="AI160" s="67">
        <v>0</v>
      </c>
      <c r="AJ160" s="67">
        <v>0</v>
      </c>
      <c r="AK160" s="67">
        <v>0</v>
      </c>
      <c r="AL160" s="67">
        <v>0</v>
      </c>
      <c r="AM160" s="67">
        <v>0</v>
      </c>
      <c r="AN160" s="67">
        <v>0</v>
      </c>
      <c r="AO160" s="67">
        <v>0</v>
      </c>
      <c r="AP160" s="67">
        <v>0</v>
      </c>
      <c r="AQ160" s="67">
        <v>0</v>
      </c>
      <c r="AR160" s="67">
        <v>0</v>
      </c>
      <c r="AS160" s="67">
        <v>0</v>
      </c>
      <c r="AT160" s="67">
        <v>0</v>
      </c>
      <c r="AU160" s="67">
        <v>0</v>
      </c>
      <c r="AV160" s="67">
        <v>0</v>
      </c>
      <c r="AW160" s="67">
        <v>0</v>
      </c>
      <c r="AX160" s="67">
        <v>0</v>
      </c>
      <c r="AY160" s="67">
        <v>0</v>
      </c>
      <c r="AZ160" s="67">
        <v>0</v>
      </c>
      <c r="BA160" s="67">
        <v>0</v>
      </c>
      <c r="BB160" s="67">
        <v>0</v>
      </c>
      <c r="BC160" s="67">
        <v>0</v>
      </c>
      <c r="BD160" s="67">
        <v>0</v>
      </c>
      <c r="BE160" s="67"/>
      <c r="BF160" s="67"/>
      <c r="BG160" s="67"/>
      <c r="BH160" s="67"/>
      <c r="BI160" s="22"/>
      <c r="BJ160" s="22"/>
      <c r="BK160" s="22"/>
      <c r="BL160" s="22"/>
    </row>
    <row r="161" spans="1:64" outlineLevel="1">
      <c r="A161" s="307"/>
      <c r="E161" s="20" t="s">
        <v>146</v>
      </c>
      <c r="F161" s="20"/>
      <c r="G161" s="4" t="s">
        <v>101</v>
      </c>
      <c r="H161" s="6" t="s">
        <v>126</v>
      </c>
      <c r="K161" s="67">
        <v>0</v>
      </c>
      <c r="L161" s="67">
        <v>0</v>
      </c>
      <c r="M161" s="67">
        <v>0</v>
      </c>
      <c r="N161" s="67">
        <v>0</v>
      </c>
      <c r="O161" s="67">
        <v>0</v>
      </c>
      <c r="P161" s="67">
        <v>0</v>
      </c>
      <c r="Q161" s="67">
        <v>0</v>
      </c>
      <c r="R161" s="67">
        <v>0</v>
      </c>
      <c r="S161" s="67">
        <v>0</v>
      </c>
      <c r="T161" s="67">
        <v>0</v>
      </c>
      <c r="U161" s="67">
        <v>0</v>
      </c>
      <c r="V161" s="67">
        <v>0</v>
      </c>
      <c r="W161" s="67">
        <v>0</v>
      </c>
      <c r="X161" s="67">
        <v>0</v>
      </c>
      <c r="Y161" s="67">
        <v>0</v>
      </c>
      <c r="Z161" s="67">
        <v>0</v>
      </c>
      <c r="AA161" s="67">
        <v>0</v>
      </c>
      <c r="AB161" s="67">
        <v>0</v>
      </c>
      <c r="AC161" s="67">
        <v>0</v>
      </c>
      <c r="AD161" s="67">
        <v>0</v>
      </c>
      <c r="AE161" s="67">
        <v>0</v>
      </c>
      <c r="AF161" s="67">
        <v>0</v>
      </c>
      <c r="AG161" s="67">
        <v>0</v>
      </c>
      <c r="AH161" s="67">
        <v>0</v>
      </c>
      <c r="AI161" s="67">
        <v>0</v>
      </c>
      <c r="AJ161" s="67">
        <v>0</v>
      </c>
      <c r="AK161" s="67">
        <v>0</v>
      </c>
      <c r="AL161" s="67">
        <v>0</v>
      </c>
      <c r="AM161" s="67">
        <v>0</v>
      </c>
      <c r="AN161" s="67">
        <v>0</v>
      </c>
      <c r="AO161" s="67">
        <v>0</v>
      </c>
      <c r="AP161" s="67">
        <v>0</v>
      </c>
      <c r="AQ161" s="67">
        <v>0</v>
      </c>
      <c r="AR161" s="67">
        <v>0</v>
      </c>
      <c r="AS161" s="67">
        <v>0</v>
      </c>
      <c r="AT161" s="67">
        <v>0</v>
      </c>
      <c r="AU161" s="67">
        <v>0</v>
      </c>
      <c r="AV161" s="67">
        <v>0</v>
      </c>
      <c r="AW161" s="67">
        <v>0</v>
      </c>
      <c r="AX161" s="67">
        <v>0</v>
      </c>
      <c r="AY161" s="67">
        <v>0</v>
      </c>
      <c r="AZ161" s="67">
        <v>0</v>
      </c>
      <c r="BA161" s="67">
        <v>0</v>
      </c>
      <c r="BB161" s="67">
        <v>0</v>
      </c>
      <c r="BC161" s="67">
        <v>0</v>
      </c>
      <c r="BD161" s="67">
        <v>0</v>
      </c>
      <c r="BE161" s="67"/>
      <c r="BF161" s="67"/>
      <c r="BG161" s="67"/>
      <c r="BH161" s="67"/>
      <c r="BI161" s="22"/>
      <c r="BJ161" s="22"/>
      <c r="BK161" s="22"/>
      <c r="BL161" s="22"/>
    </row>
    <row r="162" spans="1:64" outlineLevel="1">
      <c r="E162" s="20"/>
      <c r="F162" s="20"/>
      <c r="K162" s="21"/>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c r="BH162" s="22"/>
      <c r="BI162" s="22"/>
      <c r="BJ162" s="22"/>
      <c r="BK162" s="22"/>
      <c r="BL162" s="22"/>
    </row>
    <row r="163" spans="1:64" outlineLevel="1">
      <c r="C163" s="38">
        <f>MAX($B$4:C148)+0.1</f>
        <v>6.3999999999999986</v>
      </c>
      <c r="D163" s="37" t="s">
        <v>53</v>
      </c>
      <c r="E163" s="33"/>
      <c r="F163" s="33"/>
      <c r="G163" s="32"/>
      <c r="H163" s="34"/>
      <c r="I163" s="34"/>
      <c r="J163" s="34"/>
      <c r="K163" s="35"/>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22"/>
    </row>
    <row r="164" spans="1:64" outlineLevel="1">
      <c r="E164" s="20"/>
      <c r="F164" s="20"/>
      <c r="K164" s="71">
        <v>1</v>
      </c>
      <c r="L164" s="71">
        <f>K164+1</f>
        <v>2</v>
      </c>
      <c r="M164" s="71">
        <f t="shared" ref="M164:BD164" si="62">L164+1</f>
        <v>3</v>
      </c>
      <c r="N164" s="71">
        <f t="shared" si="62"/>
        <v>4</v>
      </c>
      <c r="O164" s="71">
        <f t="shared" si="62"/>
        <v>5</v>
      </c>
      <c r="P164" s="71">
        <f t="shared" si="62"/>
        <v>6</v>
      </c>
      <c r="Q164" s="71">
        <f t="shared" si="62"/>
        <v>7</v>
      </c>
      <c r="R164" s="71">
        <f t="shared" si="62"/>
        <v>8</v>
      </c>
      <c r="S164" s="71">
        <f t="shared" si="62"/>
        <v>9</v>
      </c>
      <c r="T164" s="71">
        <f t="shared" si="62"/>
        <v>10</v>
      </c>
      <c r="U164" s="71">
        <f t="shared" si="62"/>
        <v>11</v>
      </c>
      <c r="V164" s="71">
        <f t="shared" si="62"/>
        <v>12</v>
      </c>
      <c r="W164" s="71">
        <f t="shared" si="62"/>
        <v>13</v>
      </c>
      <c r="X164" s="71">
        <f t="shared" si="62"/>
        <v>14</v>
      </c>
      <c r="Y164" s="71">
        <f t="shared" si="62"/>
        <v>15</v>
      </c>
      <c r="Z164" s="71">
        <f t="shared" si="62"/>
        <v>16</v>
      </c>
      <c r="AA164" s="71">
        <f t="shared" si="62"/>
        <v>17</v>
      </c>
      <c r="AB164" s="71">
        <f t="shared" si="62"/>
        <v>18</v>
      </c>
      <c r="AC164" s="71">
        <f t="shared" si="62"/>
        <v>19</v>
      </c>
      <c r="AD164" s="71">
        <f t="shared" si="62"/>
        <v>20</v>
      </c>
      <c r="AE164" s="71">
        <f t="shared" si="62"/>
        <v>21</v>
      </c>
      <c r="AF164" s="71">
        <f t="shared" si="62"/>
        <v>22</v>
      </c>
      <c r="AG164" s="71">
        <f t="shared" si="62"/>
        <v>23</v>
      </c>
      <c r="AH164" s="71">
        <f t="shared" si="62"/>
        <v>24</v>
      </c>
      <c r="AI164" s="71">
        <f t="shared" si="62"/>
        <v>25</v>
      </c>
      <c r="AJ164" s="71">
        <f t="shared" si="62"/>
        <v>26</v>
      </c>
      <c r="AK164" s="71">
        <f t="shared" si="62"/>
        <v>27</v>
      </c>
      <c r="AL164" s="71">
        <f t="shared" si="62"/>
        <v>28</v>
      </c>
      <c r="AM164" s="71">
        <f t="shared" si="62"/>
        <v>29</v>
      </c>
      <c r="AN164" s="71">
        <f t="shared" si="62"/>
        <v>30</v>
      </c>
      <c r="AO164" s="71">
        <f t="shared" si="62"/>
        <v>31</v>
      </c>
      <c r="AP164" s="71">
        <f t="shared" si="62"/>
        <v>32</v>
      </c>
      <c r="AQ164" s="71">
        <f t="shared" si="62"/>
        <v>33</v>
      </c>
      <c r="AR164" s="71">
        <f t="shared" si="62"/>
        <v>34</v>
      </c>
      <c r="AS164" s="71">
        <f t="shared" si="62"/>
        <v>35</v>
      </c>
      <c r="AT164" s="71">
        <f t="shared" si="62"/>
        <v>36</v>
      </c>
      <c r="AU164" s="71">
        <f t="shared" si="62"/>
        <v>37</v>
      </c>
      <c r="AV164" s="71">
        <f t="shared" si="62"/>
        <v>38</v>
      </c>
      <c r="AW164" s="71">
        <f t="shared" si="62"/>
        <v>39</v>
      </c>
      <c r="AX164" s="71">
        <f t="shared" si="62"/>
        <v>40</v>
      </c>
      <c r="AY164" s="71">
        <f t="shared" si="62"/>
        <v>41</v>
      </c>
      <c r="AZ164" s="71">
        <f t="shared" si="62"/>
        <v>42</v>
      </c>
      <c r="BA164" s="71">
        <f t="shared" si="62"/>
        <v>43</v>
      </c>
      <c r="BB164" s="71">
        <f t="shared" si="62"/>
        <v>44</v>
      </c>
      <c r="BC164" s="71">
        <f t="shared" si="62"/>
        <v>45</v>
      </c>
      <c r="BD164" s="71">
        <f t="shared" si="62"/>
        <v>46</v>
      </c>
      <c r="BI164" s="22"/>
      <c r="BJ164" s="22"/>
      <c r="BK164" s="22"/>
      <c r="BL164" s="22"/>
    </row>
    <row r="165" spans="1:64" outlineLevel="1">
      <c r="E165" s="135" t="s">
        <v>136</v>
      </c>
      <c r="F165" s="20"/>
      <c r="G165" s="4" t="s">
        <v>101</v>
      </c>
      <c r="H165" s="69" t="str">
        <f>Interface!$L$75</f>
        <v>Licensee 2</v>
      </c>
      <c r="J165" s="194">
        <f>SUM(K165:BH165)</f>
        <v>0</v>
      </c>
      <c r="K165" s="105">
        <f>CHOOSE($H$16,K109,K123,K137,K151)</f>
        <v>0</v>
      </c>
      <c r="L165" s="105">
        <f>CHOOSE($H$16,L109,L123,L137,L151)</f>
        <v>0</v>
      </c>
      <c r="M165" s="105">
        <f t="shared" ref="M165:BD165" si="63">CHOOSE($H$16,M109,M123,M137,M151)</f>
        <v>0</v>
      </c>
      <c r="N165" s="105">
        <f t="shared" si="63"/>
        <v>0</v>
      </c>
      <c r="O165" s="105">
        <f t="shared" si="63"/>
        <v>0</v>
      </c>
      <c r="P165" s="105">
        <f t="shared" si="63"/>
        <v>0</v>
      </c>
      <c r="Q165" s="105">
        <f t="shared" si="63"/>
        <v>0</v>
      </c>
      <c r="R165" s="105">
        <f t="shared" si="63"/>
        <v>0</v>
      </c>
      <c r="S165" s="105">
        <f t="shared" si="63"/>
        <v>0</v>
      </c>
      <c r="T165" s="105">
        <f t="shared" si="63"/>
        <v>0</v>
      </c>
      <c r="U165" s="105">
        <f t="shared" si="63"/>
        <v>0</v>
      </c>
      <c r="V165" s="105">
        <f t="shared" si="63"/>
        <v>0</v>
      </c>
      <c r="W165" s="105">
        <f t="shared" si="63"/>
        <v>0</v>
      </c>
      <c r="X165" s="105">
        <f t="shared" si="63"/>
        <v>0</v>
      </c>
      <c r="Y165" s="105">
        <f t="shared" si="63"/>
        <v>0</v>
      </c>
      <c r="Z165" s="105">
        <f t="shared" si="63"/>
        <v>0</v>
      </c>
      <c r="AA165" s="105">
        <f t="shared" si="63"/>
        <v>0</v>
      </c>
      <c r="AB165" s="105">
        <f t="shared" si="63"/>
        <v>0</v>
      </c>
      <c r="AC165" s="105">
        <f t="shared" si="63"/>
        <v>0</v>
      </c>
      <c r="AD165" s="105">
        <f t="shared" si="63"/>
        <v>0</v>
      </c>
      <c r="AE165" s="105">
        <f t="shared" si="63"/>
        <v>0</v>
      </c>
      <c r="AF165" s="105">
        <f t="shared" si="63"/>
        <v>0</v>
      </c>
      <c r="AG165" s="105">
        <f t="shared" si="63"/>
        <v>0</v>
      </c>
      <c r="AH165" s="105">
        <f t="shared" si="63"/>
        <v>0</v>
      </c>
      <c r="AI165" s="105">
        <f t="shared" si="63"/>
        <v>0</v>
      </c>
      <c r="AJ165" s="105">
        <f t="shared" si="63"/>
        <v>0</v>
      </c>
      <c r="AK165" s="105">
        <f t="shared" si="63"/>
        <v>0</v>
      </c>
      <c r="AL165" s="105">
        <f t="shared" si="63"/>
        <v>0</v>
      </c>
      <c r="AM165" s="105">
        <f t="shared" si="63"/>
        <v>0</v>
      </c>
      <c r="AN165" s="105">
        <f t="shared" si="63"/>
        <v>0</v>
      </c>
      <c r="AO165" s="105">
        <f t="shared" si="63"/>
        <v>0</v>
      </c>
      <c r="AP165" s="105">
        <f t="shared" si="63"/>
        <v>0</v>
      </c>
      <c r="AQ165" s="105">
        <f t="shared" si="63"/>
        <v>0</v>
      </c>
      <c r="AR165" s="105">
        <f t="shared" si="63"/>
        <v>0</v>
      </c>
      <c r="AS165" s="105">
        <f t="shared" si="63"/>
        <v>0</v>
      </c>
      <c r="AT165" s="105">
        <f t="shared" si="63"/>
        <v>0</v>
      </c>
      <c r="AU165" s="105">
        <f t="shared" si="63"/>
        <v>0</v>
      </c>
      <c r="AV165" s="105">
        <f t="shared" si="63"/>
        <v>0</v>
      </c>
      <c r="AW165" s="105">
        <f t="shared" si="63"/>
        <v>0</v>
      </c>
      <c r="AX165" s="105">
        <f t="shared" si="63"/>
        <v>0</v>
      </c>
      <c r="AY165" s="105">
        <f t="shared" si="63"/>
        <v>0</v>
      </c>
      <c r="AZ165" s="105">
        <f t="shared" si="63"/>
        <v>0</v>
      </c>
      <c r="BA165" s="105">
        <f t="shared" si="63"/>
        <v>0</v>
      </c>
      <c r="BB165" s="105">
        <f t="shared" si="63"/>
        <v>0</v>
      </c>
      <c r="BC165" s="105">
        <f t="shared" si="63"/>
        <v>0</v>
      </c>
      <c r="BD165" s="105">
        <f t="shared" si="63"/>
        <v>0</v>
      </c>
      <c r="BI165" s="22"/>
      <c r="BJ165" s="22"/>
      <c r="BK165" s="22"/>
      <c r="BL165" s="22"/>
    </row>
    <row r="166" spans="1:64" outlineLevel="1">
      <c r="E166" s="135" t="s">
        <v>137</v>
      </c>
      <c r="F166" s="20"/>
      <c r="G166" s="4" t="s">
        <v>101</v>
      </c>
      <c r="H166" s="69" t="str">
        <f>Interface!$L$75</f>
        <v>Licensee 2</v>
      </c>
      <c r="J166" s="194">
        <f t="shared" ref="J166:J171" si="64">SUM(K166:BH166)</f>
        <v>0</v>
      </c>
      <c r="K166" s="105">
        <f t="shared" ref="K166:K175" si="65">CHOOSE($H$16,K110,K124,K138,K152)</f>
        <v>0</v>
      </c>
      <c r="L166" s="105">
        <f t="shared" ref="L166:BD166" si="66">CHOOSE($H$16,L110,L124,L138,L152)</f>
        <v>0</v>
      </c>
      <c r="M166" s="105">
        <f>CHOOSE($H$16,M110,M124,M138,M152)</f>
        <v>0</v>
      </c>
      <c r="N166" s="105">
        <f t="shared" si="66"/>
        <v>0</v>
      </c>
      <c r="O166" s="105">
        <f t="shared" si="66"/>
        <v>0</v>
      </c>
      <c r="P166" s="105">
        <f t="shared" si="66"/>
        <v>0</v>
      </c>
      <c r="Q166" s="105">
        <f t="shared" si="66"/>
        <v>0</v>
      </c>
      <c r="R166" s="105">
        <f t="shared" si="66"/>
        <v>0</v>
      </c>
      <c r="S166" s="105">
        <f t="shared" si="66"/>
        <v>0</v>
      </c>
      <c r="T166" s="105">
        <f t="shared" si="66"/>
        <v>0</v>
      </c>
      <c r="U166" s="105">
        <f t="shared" si="66"/>
        <v>0</v>
      </c>
      <c r="V166" s="105">
        <f t="shared" si="66"/>
        <v>0</v>
      </c>
      <c r="W166" s="105">
        <f t="shared" si="66"/>
        <v>0</v>
      </c>
      <c r="X166" s="105">
        <f t="shared" si="66"/>
        <v>0</v>
      </c>
      <c r="Y166" s="105">
        <f t="shared" si="66"/>
        <v>0</v>
      </c>
      <c r="Z166" s="105">
        <f t="shared" si="66"/>
        <v>0</v>
      </c>
      <c r="AA166" s="105">
        <f t="shared" si="66"/>
        <v>0</v>
      </c>
      <c r="AB166" s="105">
        <f t="shared" si="66"/>
        <v>0</v>
      </c>
      <c r="AC166" s="105">
        <f t="shared" si="66"/>
        <v>0</v>
      </c>
      <c r="AD166" s="105">
        <f t="shared" si="66"/>
        <v>0</v>
      </c>
      <c r="AE166" s="105">
        <f t="shared" si="66"/>
        <v>0</v>
      </c>
      <c r="AF166" s="105">
        <f t="shared" si="66"/>
        <v>0</v>
      </c>
      <c r="AG166" s="105">
        <f t="shared" si="66"/>
        <v>0</v>
      </c>
      <c r="AH166" s="105">
        <f t="shared" si="66"/>
        <v>0</v>
      </c>
      <c r="AI166" s="105">
        <f t="shared" si="66"/>
        <v>0</v>
      </c>
      <c r="AJ166" s="105">
        <f t="shared" si="66"/>
        <v>0</v>
      </c>
      <c r="AK166" s="105">
        <f t="shared" si="66"/>
        <v>0</v>
      </c>
      <c r="AL166" s="105">
        <f t="shared" si="66"/>
        <v>0</v>
      </c>
      <c r="AM166" s="105">
        <f t="shared" si="66"/>
        <v>0</v>
      </c>
      <c r="AN166" s="105">
        <f t="shared" si="66"/>
        <v>0</v>
      </c>
      <c r="AO166" s="105">
        <f t="shared" si="66"/>
        <v>0</v>
      </c>
      <c r="AP166" s="105">
        <f t="shared" si="66"/>
        <v>0</v>
      </c>
      <c r="AQ166" s="105">
        <f t="shared" si="66"/>
        <v>0</v>
      </c>
      <c r="AR166" s="105">
        <f t="shared" si="66"/>
        <v>0</v>
      </c>
      <c r="AS166" s="105">
        <f t="shared" si="66"/>
        <v>0</v>
      </c>
      <c r="AT166" s="105">
        <f t="shared" si="66"/>
        <v>0</v>
      </c>
      <c r="AU166" s="105">
        <f t="shared" si="66"/>
        <v>0</v>
      </c>
      <c r="AV166" s="105">
        <f t="shared" si="66"/>
        <v>0</v>
      </c>
      <c r="AW166" s="105">
        <f t="shared" si="66"/>
        <v>0</v>
      </c>
      <c r="AX166" s="105">
        <f t="shared" si="66"/>
        <v>0</v>
      </c>
      <c r="AY166" s="105">
        <f t="shared" si="66"/>
        <v>0</v>
      </c>
      <c r="AZ166" s="105">
        <f t="shared" si="66"/>
        <v>0</v>
      </c>
      <c r="BA166" s="105">
        <f t="shared" si="66"/>
        <v>0</v>
      </c>
      <c r="BB166" s="105">
        <f t="shared" si="66"/>
        <v>0</v>
      </c>
      <c r="BC166" s="105">
        <f t="shared" si="66"/>
        <v>0</v>
      </c>
      <c r="BD166" s="105">
        <f t="shared" si="66"/>
        <v>0</v>
      </c>
      <c r="BI166" s="22"/>
      <c r="BJ166" s="22"/>
      <c r="BK166" s="22"/>
      <c r="BL166" s="22"/>
    </row>
    <row r="167" spans="1:64" outlineLevel="1">
      <c r="E167" s="135" t="s">
        <v>138</v>
      </c>
      <c r="F167" s="20"/>
      <c r="G167" s="4" t="s">
        <v>101</v>
      </c>
      <c r="H167" s="69" t="str">
        <f>Interface!$L$75</f>
        <v>Licensee 2</v>
      </c>
      <c r="J167" s="194">
        <f t="shared" si="64"/>
        <v>0</v>
      </c>
      <c r="K167" s="105">
        <f t="shared" si="65"/>
        <v>0</v>
      </c>
      <c r="L167" s="105">
        <f t="shared" ref="L167:BD167" si="67">CHOOSE($H$16,L111,L125,L139,L153)</f>
        <v>0</v>
      </c>
      <c r="M167" s="105">
        <f t="shared" si="67"/>
        <v>0</v>
      </c>
      <c r="N167" s="105">
        <f t="shared" si="67"/>
        <v>0</v>
      </c>
      <c r="O167" s="105">
        <f t="shared" si="67"/>
        <v>0</v>
      </c>
      <c r="P167" s="105">
        <f t="shared" si="67"/>
        <v>0</v>
      </c>
      <c r="Q167" s="105">
        <f t="shared" si="67"/>
        <v>0</v>
      </c>
      <c r="R167" s="105">
        <f t="shared" si="67"/>
        <v>0</v>
      </c>
      <c r="S167" s="105">
        <f t="shared" si="67"/>
        <v>0</v>
      </c>
      <c r="T167" s="105">
        <f t="shared" si="67"/>
        <v>0</v>
      </c>
      <c r="U167" s="105">
        <f t="shared" si="67"/>
        <v>0</v>
      </c>
      <c r="V167" s="105">
        <f t="shared" si="67"/>
        <v>0</v>
      </c>
      <c r="W167" s="105">
        <f t="shared" si="67"/>
        <v>0</v>
      </c>
      <c r="X167" s="105">
        <f t="shared" si="67"/>
        <v>0</v>
      </c>
      <c r="Y167" s="105">
        <f t="shared" si="67"/>
        <v>0</v>
      </c>
      <c r="Z167" s="105">
        <f t="shared" si="67"/>
        <v>0</v>
      </c>
      <c r="AA167" s="105">
        <f t="shared" si="67"/>
        <v>0</v>
      </c>
      <c r="AB167" s="105">
        <f t="shared" si="67"/>
        <v>0</v>
      </c>
      <c r="AC167" s="105">
        <f t="shared" si="67"/>
        <v>0</v>
      </c>
      <c r="AD167" s="105">
        <f t="shared" si="67"/>
        <v>0</v>
      </c>
      <c r="AE167" s="105">
        <f t="shared" si="67"/>
        <v>0</v>
      </c>
      <c r="AF167" s="105">
        <f t="shared" si="67"/>
        <v>0</v>
      </c>
      <c r="AG167" s="105">
        <f t="shared" si="67"/>
        <v>0</v>
      </c>
      <c r="AH167" s="105">
        <f t="shared" si="67"/>
        <v>0</v>
      </c>
      <c r="AI167" s="105">
        <f t="shared" si="67"/>
        <v>0</v>
      </c>
      <c r="AJ167" s="105">
        <f t="shared" si="67"/>
        <v>0</v>
      </c>
      <c r="AK167" s="105">
        <f t="shared" si="67"/>
        <v>0</v>
      </c>
      <c r="AL167" s="105">
        <f t="shared" si="67"/>
        <v>0</v>
      </c>
      <c r="AM167" s="105">
        <f t="shared" si="67"/>
        <v>0</v>
      </c>
      <c r="AN167" s="105">
        <f t="shared" si="67"/>
        <v>0</v>
      </c>
      <c r="AO167" s="105">
        <f t="shared" si="67"/>
        <v>0</v>
      </c>
      <c r="AP167" s="105">
        <f t="shared" si="67"/>
        <v>0</v>
      </c>
      <c r="AQ167" s="105">
        <f t="shared" si="67"/>
        <v>0</v>
      </c>
      <c r="AR167" s="105">
        <f t="shared" si="67"/>
        <v>0</v>
      </c>
      <c r="AS167" s="105">
        <f t="shared" si="67"/>
        <v>0</v>
      </c>
      <c r="AT167" s="105">
        <f t="shared" si="67"/>
        <v>0</v>
      </c>
      <c r="AU167" s="105">
        <f t="shared" si="67"/>
        <v>0</v>
      </c>
      <c r="AV167" s="105">
        <f t="shared" si="67"/>
        <v>0</v>
      </c>
      <c r="AW167" s="105">
        <f t="shared" si="67"/>
        <v>0</v>
      </c>
      <c r="AX167" s="105">
        <f t="shared" si="67"/>
        <v>0</v>
      </c>
      <c r="AY167" s="105">
        <f t="shared" si="67"/>
        <v>0</v>
      </c>
      <c r="AZ167" s="105">
        <f t="shared" si="67"/>
        <v>0</v>
      </c>
      <c r="BA167" s="105">
        <f t="shared" si="67"/>
        <v>0</v>
      </c>
      <c r="BB167" s="105">
        <f t="shared" si="67"/>
        <v>0</v>
      </c>
      <c r="BC167" s="105">
        <f t="shared" si="67"/>
        <v>0</v>
      </c>
      <c r="BD167" s="105">
        <f t="shared" si="67"/>
        <v>0</v>
      </c>
      <c r="BI167" s="22"/>
      <c r="BJ167" s="22"/>
      <c r="BK167" s="22"/>
      <c r="BL167" s="22"/>
    </row>
    <row r="168" spans="1:64" outlineLevel="1">
      <c r="E168" s="20" t="s">
        <v>139</v>
      </c>
      <c r="F168" s="20"/>
      <c r="G168" s="4" t="s">
        <v>101</v>
      </c>
      <c r="H168" s="69" t="str">
        <f>Interface!$L$75</f>
        <v>Licensee 2</v>
      </c>
      <c r="J168" s="194">
        <f t="shared" si="64"/>
        <v>0</v>
      </c>
      <c r="K168" s="105">
        <f t="shared" si="65"/>
        <v>0</v>
      </c>
      <c r="L168" s="105">
        <f t="shared" ref="L168:BD168" si="68">CHOOSE($H$16,L112,L126,L140,L154)</f>
        <v>0</v>
      </c>
      <c r="M168" s="105">
        <f t="shared" si="68"/>
        <v>0</v>
      </c>
      <c r="N168" s="105">
        <f t="shared" si="68"/>
        <v>0</v>
      </c>
      <c r="O168" s="105">
        <f t="shared" si="68"/>
        <v>0</v>
      </c>
      <c r="P168" s="105">
        <f t="shared" si="68"/>
        <v>0</v>
      </c>
      <c r="Q168" s="105">
        <f t="shared" si="68"/>
        <v>0</v>
      </c>
      <c r="R168" s="105">
        <f t="shared" si="68"/>
        <v>0</v>
      </c>
      <c r="S168" s="105">
        <f t="shared" si="68"/>
        <v>0</v>
      </c>
      <c r="T168" s="105">
        <f t="shared" si="68"/>
        <v>0</v>
      </c>
      <c r="U168" s="105">
        <f t="shared" si="68"/>
        <v>0</v>
      </c>
      <c r="V168" s="105">
        <f t="shared" si="68"/>
        <v>0</v>
      </c>
      <c r="W168" s="105">
        <f t="shared" si="68"/>
        <v>0</v>
      </c>
      <c r="X168" s="105">
        <f t="shared" si="68"/>
        <v>0</v>
      </c>
      <c r="Y168" s="105">
        <f t="shared" si="68"/>
        <v>0</v>
      </c>
      <c r="Z168" s="105">
        <f t="shared" si="68"/>
        <v>0</v>
      </c>
      <c r="AA168" s="105">
        <f t="shared" si="68"/>
        <v>0</v>
      </c>
      <c r="AB168" s="105">
        <f t="shared" si="68"/>
        <v>0</v>
      </c>
      <c r="AC168" s="105">
        <f t="shared" si="68"/>
        <v>0</v>
      </c>
      <c r="AD168" s="105">
        <f t="shared" si="68"/>
        <v>0</v>
      </c>
      <c r="AE168" s="105">
        <f t="shared" si="68"/>
        <v>0</v>
      </c>
      <c r="AF168" s="105">
        <f t="shared" si="68"/>
        <v>0</v>
      </c>
      <c r="AG168" s="105">
        <f t="shared" si="68"/>
        <v>0</v>
      </c>
      <c r="AH168" s="105">
        <f t="shared" si="68"/>
        <v>0</v>
      </c>
      <c r="AI168" s="105">
        <f t="shared" si="68"/>
        <v>0</v>
      </c>
      <c r="AJ168" s="105">
        <f t="shared" si="68"/>
        <v>0</v>
      </c>
      <c r="AK168" s="105">
        <f t="shared" si="68"/>
        <v>0</v>
      </c>
      <c r="AL168" s="105">
        <f t="shared" si="68"/>
        <v>0</v>
      </c>
      <c r="AM168" s="105">
        <f t="shared" si="68"/>
        <v>0</v>
      </c>
      <c r="AN168" s="105">
        <f t="shared" si="68"/>
        <v>0</v>
      </c>
      <c r="AO168" s="105">
        <f t="shared" si="68"/>
        <v>0</v>
      </c>
      <c r="AP168" s="105">
        <f t="shared" si="68"/>
        <v>0</v>
      </c>
      <c r="AQ168" s="105">
        <f t="shared" si="68"/>
        <v>0</v>
      </c>
      <c r="AR168" s="105">
        <f t="shared" si="68"/>
        <v>0</v>
      </c>
      <c r="AS168" s="105">
        <f t="shared" si="68"/>
        <v>0</v>
      </c>
      <c r="AT168" s="105">
        <f t="shared" si="68"/>
        <v>0</v>
      </c>
      <c r="AU168" s="105">
        <f t="shared" si="68"/>
        <v>0</v>
      </c>
      <c r="AV168" s="105">
        <f t="shared" si="68"/>
        <v>0</v>
      </c>
      <c r="AW168" s="105">
        <f t="shared" si="68"/>
        <v>0</v>
      </c>
      <c r="AX168" s="105">
        <f t="shared" si="68"/>
        <v>0</v>
      </c>
      <c r="AY168" s="105">
        <f t="shared" si="68"/>
        <v>0</v>
      </c>
      <c r="AZ168" s="105">
        <f t="shared" si="68"/>
        <v>0</v>
      </c>
      <c r="BA168" s="105">
        <f t="shared" si="68"/>
        <v>0</v>
      </c>
      <c r="BB168" s="105">
        <f t="shared" si="68"/>
        <v>0</v>
      </c>
      <c r="BC168" s="105">
        <f t="shared" si="68"/>
        <v>0</v>
      </c>
      <c r="BD168" s="105">
        <f t="shared" si="68"/>
        <v>0</v>
      </c>
      <c r="BI168" s="22"/>
      <c r="BJ168" s="22"/>
      <c r="BK168" s="22"/>
      <c r="BL168" s="22"/>
    </row>
    <row r="169" spans="1:64" outlineLevel="1">
      <c r="E169" s="135" t="s">
        <v>140</v>
      </c>
      <c r="F169" s="20"/>
      <c r="G169" s="4" t="s">
        <v>101</v>
      </c>
      <c r="H169" s="69" t="str">
        <f>Interface!$L$75</f>
        <v>Licensee 2</v>
      </c>
      <c r="J169" s="194">
        <f t="shared" si="64"/>
        <v>0</v>
      </c>
      <c r="K169" s="105">
        <f t="shared" si="65"/>
        <v>0</v>
      </c>
      <c r="L169" s="105">
        <f t="shared" ref="L169:BD169" si="69">CHOOSE($H$16,L113,L127,L141,L155)</f>
        <v>0</v>
      </c>
      <c r="M169" s="105">
        <f t="shared" si="69"/>
        <v>0</v>
      </c>
      <c r="N169" s="105">
        <f t="shared" si="69"/>
        <v>0</v>
      </c>
      <c r="O169" s="105">
        <f t="shared" si="69"/>
        <v>0</v>
      </c>
      <c r="P169" s="105">
        <f t="shared" si="69"/>
        <v>0</v>
      </c>
      <c r="Q169" s="105">
        <f t="shared" si="69"/>
        <v>0</v>
      </c>
      <c r="R169" s="105">
        <f t="shared" si="69"/>
        <v>0</v>
      </c>
      <c r="S169" s="105">
        <f t="shared" si="69"/>
        <v>0</v>
      </c>
      <c r="T169" s="105">
        <f t="shared" si="69"/>
        <v>0</v>
      </c>
      <c r="U169" s="105">
        <f t="shared" si="69"/>
        <v>0</v>
      </c>
      <c r="V169" s="105">
        <f t="shared" si="69"/>
        <v>0</v>
      </c>
      <c r="W169" s="105">
        <f t="shared" si="69"/>
        <v>0</v>
      </c>
      <c r="X169" s="105">
        <f t="shared" si="69"/>
        <v>0</v>
      </c>
      <c r="Y169" s="105">
        <f t="shared" si="69"/>
        <v>0</v>
      </c>
      <c r="Z169" s="105">
        <f t="shared" si="69"/>
        <v>0</v>
      </c>
      <c r="AA169" s="105">
        <f t="shared" si="69"/>
        <v>0</v>
      </c>
      <c r="AB169" s="105">
        <f t="shared" si="69"/>
        <v>0</v>
      </c>
      <c r="AC169" s="105">
        <f t="shared" si="69"/>
        <v>0</v>
      </c>
      <c r="AD169" s="105">
        <f t="shared" si="69"/>
        <v>0</v>
      </c>
      <c r="AE169" s="105">
        <f t="shared" si="69"/>
        <v>0</v>
      </c>
      <c r="AF169" s="105">
        <f t="shared" si="69"/>
        <v>0</v>
      </c>
      <c r="AG169" s="105">
        <f t="shared" si="69"/>
        <v>0</v>
      </c>
      <c r="AH169" s="105">
        <f t="shared" si="69"/>
        <v>0</v>
      </c>
      <c r="AI169" s="105">
        <f t="shared" si="69"/>
        <v>0</v>
      </c>
      <c r="AJ169" s="105">
        <f t="shared" si="69"/>
        <v>0</v>
      </c>
      <c r="AK169" s="105">
        <f t="shared" si="69"/>
        <v>0</v>
      </c>
      <c r="AL169" s="105">
        <f t="shared" si="69"/>
        <v>0</v>
      </c>
      <c r="AM169" s="105">
        <f t="shared" si="69"/>
        <v>0</v>
      </c>
      <c r="AN169" s="105">
        <f t="shared" si="69"/>
        <v>0</v>
      </c>
      <c r="AO169" s="105">
        <f t="shared" si="69"/>
        <v>0</v>
      </c>
      <c r="AP169" s="105">
        <f t="shared" si="69"/>
        <v>0</v>
      </c>
      <c r="AQ169" s="105">
        <f t="shared" si="69"/>
        <v>0</v>
      </c>
      <c r="AR169" s="105">
        <f t="shared" si="69"/>
        <v>0</v>
      </c>
      <c r="AS169" s="105">
        <f t="shared" si="69"/>
        <v>0</v>
      </c>
      <c r="AT169" s="105">
        <f t="shared" si="69"/>
        <v>0</v>
      </c>
      <c r="AU169" s="105">
        <f t="shared" si="69"/>
        <v>0</v>
      </c>
      <c r="AV169" s="105">
        <f t="shared" si="69"/>
        <v>0</v>
      </c>
      <c r="AW169" s="105">
        <f t="shared" si="69"/>
        <v>0</v>
      </c>
      <c r="AX169" s="105">
        <f t="shared" si="69"/>
        <v>0</v>
      </c>
      <c r="AY169" s="105">
        <f t="shared" si="69"/>
        <v>0</v>
      </c>
      <c r="AZ169" s="105">
        <f t="shared" si="69"/>
        <v>0</v>
      </c>
      <c r="BA169" s="105">
        <f t="shared" si="69"/>
        <v>0</v>
      </c>
      <c r="BB169" s="105">
        <f t="shared" si="69"/>
        <v>0</v>
      </c>
      <c r="BC169" s="105">
        <f t="shared" si="69"/>
        <v>0</v>
      </c>
      <c r="BD169" s="105">
        <f t="shared" si="69"/>
        <v>0</v>
      </c>
      <c r="BI169" s="22"/>
      <c r="BJ169" s="22"/>
      <c r="BK169" s="22"/>
      <c r="BL169" s="22"/>
    </row>
    <row r="170" spans="1:64" outlineLevel="1">
      <c r="E170" s="20" t="s">
        <v>141</v>
      </c>
      <c r="F170" s="20"/>
      <c r="G170" s="4" t="s">
        <v>101</v>
      </c>
      <c r="H170" s="69" t="str">
        <f>Interface!$L$75</f>
        <v>Licensee 2</v>
      </c>
      <c r="J170" s="194">
        <f t="shared" si="64"/>
        <v>0</v>
      </c>
      <c r="K170" s="105">
        <f t="shared" si="65"/>
        <v>0</v>
      </c>
      <c r="L170" s="105">
        <f t="shared" ref="L170:BD170" si="70">CHOOSE($H$16,L114,L128,L142,L156)</f>
        <v>0</v>
      </c>
      <c r="M170" s="105">
        <f t="shared" si="70"/>
        <v>0</v>
      </c>
      <c r="N170" s="105">
        <f t="shared" si="70"/>
        <v>0</v>
      </c>
      <c r="O170" s="105">
        <f t="shared" si="70"/>
        <v>0</v>
      </c>
      <c r="P170" s="105">
        <f t="shared" si="70"/>
        <v>0</v>
      </c>
      <c r="Q170" s="105">
        <f t="shared" si="70"/>
        <v>0</v>
      </c>
      <c r="R170" s="105">
        <f t="shared" si="70"/>
        <v>0</v>
      </c>
      <c r="S170" s="105">
        <f t="shared" si="70"/>
        <v>0</v>
      </c>
      <c r="T170" s="105">
        <f t="shared" si="70"/>
        <v>0</v>
      </c>
      <c r="U170" s="105">
        <f t="shared" si="70"/>
        <v>0</v>
      </c>
      <c r="V170" s="105">
        <f t="shared" si="70"/>
        <v>0</v>
      </c>
      <c r="W170" s="105">
        <f t="shared" si="70"/>
        <v>0</v>
      </c>
      <c r="X170" s="105">
        <f t="shared" si="70"/>
        <v>0</v>
      </c>
      <c r="Y170" s="105">
        <f t="shared" si="70"/>
        <v>0</v>
      </c>
      <c r="Z170" s="105">
        <f t="shared" si="70"/>
        <v>0</v>
      </c>
      <c r="AA170" s="105">
        <f t="shared" si="70"/>
        <v>0</v>
      </c>
      <c r="AB170" s="105">
        <f t="shared" si="70"/>
        <v>0</v>
      </c>
      <c r="AC170" s="105">
        <f t="shared" si="70"/>
        <v>0</v>
      </c>
      <c r="AD170" s="105">
        <f t="shared" si="70"/>
        <v>0</v>
      </c>
      <c r="AE170" s="105">
        <f t="shared" si="70"/>
        <v>0</v>
      </c>
      <c r="AF170" s="105">
        <f t="shared" si="70"/>
        <v>0</v>
      </c>
      <c r="AG170" s="105">
        <f t="shared" si="70"/>
        <v>0</v>
      </c>
      <c r="AH170" s="105">
        <f t="shared" si="70"/>
        <v>0</v>
      </c>
      <c r="AI170" s="105">
        <f t="shared" si="70"/>
        <v>0</v>
      </c>
      <c r="AJ170" s="105">
        <f t="shared" si="70"/>
        <v>0</v>
      </c>
      <c r="AK170" s="105">
        <f t="shared" si="70"/>
        <v>0</v>
      </c>
      <c r="AL170" s="105">
        <f t="shared" si="70"/>
        <v>0</v>
      </c>
      <c r="AM170" s="105">
        <f t="shared" si="70"/>
        <v>0</v>
      </c>
      <c r="AN170" s="105">
        <f t="shared" si="70"/>
        <v>0</v>
      </c>
      <c r="AO170" s="105">
        <f t="shared" si="70"/>
        <v>0</v>
      </c>
      <c r="AP170" s="105">
        <f t="shared" si="70"/>
        <v>0</v>
      </c>
      <c r="AQ170" s="105">
        <f t="shared" si="70"/>
        <v>0</v>
      </c>
      <c r="AR170" s="105">
        <f t="shared" si="70"/>
        <v>0</v>
      </c>
      <c r="AS170" s="105">
        <f t="shared" si="70"/>
        <v>0</v>
      </c>
      <c r="AT170" s="105">
        <f t="shared" si="70"/>
        <v>0</v>
      </c>
      <c r="AU170" s="105">
        <f t="shared" si="70"/>
        <v>0</v>
      </c>
      <c r="AV170" s="105">
        <f t="shared" si="70"/>
        <v>0</v>
      </c>
      <c r="AW170" s="105">
        <f t="shared" si="70"/>
        <v>0</v>
      </c>
      <c r="AX170" s="105">
        <f t="shared" si="70"/>
        <v>0</v>
      </c>
      <c r="AY170" s="105">
        <f t="shared" si="70"/>
        <v>0</v>
      </c>
      <c r="AZ170" s="105">
        <f t="shared" si="70"/>
        <v>0</v>
      </c>
      <c r="BA170" s="105">
        <f t="shared" si="70"/>
        <v>0</v>
      </c>
      <c r="BB170" s="105">
        <f t="shared" si="70"/>
        <v>0</v>
      </c>
      <c r="BC170" s="105">
        <f t="shared" si="70"/>
        <v>0</v>
      </c>
      <c r="BD170" s="105">
        <f t="shared" si="70"/>
        <v>0</v>
      </c>
      <c r="BI170" s="22"/>
      <c r="BJ170" s="22"/>
      <c r="BK170" s="22"/>
      <c r="BL170" s="22"/>
    </row>
    <row r="171" spans="1:64" outlineLevel="1">
      <c r="E171" s="20" t="s">
        <v>142</v>
      </c>
      <c r="F171" s="20"/>
      <c r="G171" s="4" t="s">
        <v>101</v>
      </c>
      <c r="H171" s="69" t="str">
        <f>Interface!$L$75</f>
        <v>Licensee 2</v>
      </c>
      <c r="J171" s="194">
        <f t="shared" si="64"/>
        <v>0</v>
      </c>
      <c r="K171" s="105">
        <f t="shared" si="65"/>
        <v>0</v>
      </c>
      <c r="L171" s="105">
        <f t="shared" ref="L171:BD171" si="71">CHOOSE($H$16,L115,L129,L143,L157)</f>
        <v>0</v>
      </c>
      <c r="M171" s="105">
        <f t="shared" si="71"/>
        <v>0</v>
      </c>
      <c r="N171" s="105">
        <f t="shared" si="71"/>
        <v>0</v>
      </c>
      <c r="O171" s="105">
        <f t="shared" si="71"/>
        <v>0</v>
      </c>
      <c r="P171" s="105">
        <f t="shared" si="71"/>
        <v>0</v>
      </c>
      <c r="Q171" s="105">
        <f t="shared" si="71"/>
        <v>0</v>
      </c>
      <c r="R171" s="105">
        <f t="shared" si="71"/>
        <v>0</v>
      </c>
      <c r="S171" s="105">
        <f t="shared" si="71"/>
        <v>0</v>
      </c>
      <c r="T171" s="105">
        <f t="shared" si="71"/>
        <v>0</v>
      </c>
      <c r="U171" s="105">
        <f t="shared" si="71"/>
        <v>0</v>
      </c>
      <c r="V171" s="105">
        <f t="shared" si="71"/>
        <v>0</v>
      </c>
      <c r="W171" s="105">
        <f t="shared" si="71"/>
        <v>0</v>
      </c>
      <c r="X171" s="105">
        <f t="shared" si="71"/>
        <v>0</v>
      </c>
      <c r="Y171" s="105">
        <f t="shared" si="71"/>
        <v>0</v>
      </c>
      <c r="Z171" s="105">
        <f t="shared" si="71"/>
        <v>0</v>
      </c>
      <c r="AA171" s="105">
        <f t="shared" si="71"/>
        <v>0</v>
      </c>
      <c r="AB171" s="105">
        <f t="shared" si="71"/>
        <v>0</v>
      </c>
      <c r="AC171" s="105">
        <f t="shared" si="71"/>
        <v>0</v>
      </c>
      <c r="AD171" s="105">
        <f t="shared" si="71"/>
        <v>0</v>
      </c>
      <c r="AE171" s="105">
        <f t="shared" si="71"/>
        <v>0</v>
      </c>
      <c r="AF171" s="105">
        <f t="shared" si="71"/>
        <v>0</v>
      </c>
      <c r="AG171" s="105">
        <f t="shared" si="71"/>
        <v>0</v>
      </c>
      <c r="AH171" s="105">
        <f t="shared" si="71"/>
        <v>0</v>
      </c>
      <c r="AI171" s="105">
        <f t="shared" si="71"/>
        <v>0</v>
      </c>
      <c r="AJ171" s="105">
        <f t="shared" si="71"/>
        <v>0</v>
      </c>
      <c r="AK171" s="105">
        <f t="shared" si="71"/>
        <v>0</v>
      </c>
      <c r="AL171" s="105">
        <f t="shared" si="71"/>
        <v>0</v>
      </c>
      <c r="AM171" s="105">
        <f t="shared" si="71"/>
        <v>0</v>
      </c>
      <c r="AN171" s="105">
        <f t="shared" si="71"/>
        <v>0</v>
      </c>
      <c r="AO171" s="105">
        <f t="shared" si="71"/>
        <v>0</v>
      </c>
      <c r="AP171" s="105">
        <f t="shared" si="71"/>
        <v>0</v>
      </c>
      <c r="AQ171" s="105">
        <f t="shared" si="71"/>
        <v>0</v>
      </c>
      <c r="AR171" s="105">
        <f t="shared" si="71"/>
        <v>0</v>
      </c>
      <c r="AS171" s="105">
        <f t="shared" si="71"/>
        <v>0</v>
      </c>
      <c r="AT171" s="105">
        <f t="shared" si="71"/>
        <v>0</v>
      </c>
      <c r="AU171" s="105">
        <f t="shared" si="71"/>
        <v>0</v>
      </c>
      <c r="AV171" s="105">
        <f t="shared" si="71"/>
        <v>0</v>
      </c>
      <c r="AW171" s="105">
        <f t="shared" si="71"/>
        <v>0</v>
      </c>
      <c r="AX171" s="105">
        <f t="shared" si="71"/>
        <v>0</v>
      </c>
      <c r="AY171" s="105">
        <f t="shared" si="71"/>
        <v>0</v>
      </c>
      <c r="AZ171" s="105">
        <f t="shared" si="71"/>
        <v>0</v>
      </c>
      <c r="BA171" s="105">
        <f t="shared" si="71"/>
        <v>0</v>
      </c>
      <c r="BB171" s="105">
        <f t="shared" si="71"/>
        <v>0</v>
      </c>
      <c r="BC171" s="105">
        <f t="shared" si="71"/>
        <v>0</v>
      </c>
      <c r="BD171" s="105">
        <f t="shared" si="71"/>
        <v>0</v>
      </c>
      <c r="BI171" s="22"/>
      <c r="BJ171" s="22"/>
      <c r="BK171" s="22"/>
      <c r="BL171" s="22"/>
    </row>
    <row r="172" spans="1:64" outlineLevel="1">
      <c r="E172" s="20" t="s">
        <v>143</v>
      </c>
      <c r="F172" s="20"/>
      <c r="G172" s="4" t="s">
        <v>101</v>
      </c>
      <c r="H172" s="69" t="str">
        <f>Interface!$L$75</f>
        <v>Licensee 2</v>
      </c>
      <c r="J172" s="194">
        <f>SUM(K172:BH172)</f>
        <v>0</v>
      </c>
      <c r="K172" s="105">
        <f t="shared" si="65"/>
        <v>0</v>
      </c>
      <c r="L172" s="105">
        <f t="shared" ref="L172:BD172" si="72">CHOOSE($H$16,L116,L130,L144,L158)</f>
        <v>0</v>
      </c>
      <c r="M172" s="105">
        <f t="shared" si="72"/>
        <v>0</v>
      </c>
      <c r="N172" s="105">
        <f t="shared" si="72"/>
        <v>0</v>
      </c>
      <c r="O172" s="105">
        <f t="shared" si="72"/>
        <v>0</v>
      </c>
      <c r="P172" s="105">
        <f t="shared" si="72"/>
        <v>0</v>
      </c>
      <c r="Q172" s="105">
        <f t="shared" si="72"/>
        <v>0</v>
      </c>
      <c r="R172" s="105">
        <f t="shared" si="72"/>
        <v>0</v>
      </c>
      <c r="S172" s="105">
        <f t="shared" si="72"/>
        <v>0</v>
      </c>
      <c r="T172" s="105">
        <f t="shared" si="72"/>
        <v>0</v>
      </c>
      <c r="U172" s="105">
        <f t="shared" si="72"/>
        <v>0</v>
      </c>
      <c r="V172" s="105">
        <f t="shared" si="72"/>
        <v>0</v>
      </c>
      <c r="W172" s="105">
        <f t="shared" si="72"/>
        <v>0</v>
      </c>
      <c r="X172" s="105">
        <f t="shared" si="72"/>
        <v>0</v>
      </c>
      <c r="Y172" s="105">
        <f t="shared" si="72"/>
        <v>0</v>
      </c>
      <c r="Z172" s="105">
        <f t="shared" si="72"/>
        <v>0</v>
      </c>
      <c r="AA172" s="105">
        <f t="shared" si="72"/>
        <v>0</v>
      </c>
      <c r="AB172" s="105">
        <f t="shared" si="72"/>
        <v>0</v>
      </c>
      <c r="AC172" s="105">
        <f t="shared" si="72"/>
        <v>0</v>
      </c>
      <c r="AD172" s="105">
        <f t="shared" si="72"/>
        <v>0</v>
      </c>
      <c r="AE172" s="105">
        <f t="shared" si="72"/>
        <v>0</v>
      </c>
      <c r="AF172" s="105">
        <f t="shared" si="72"/>
        <v>0</v>
      </c>
      <c r="AG172" s="105">
        <f t="shared" si="72"/>
        <v>0</v>
      </c>
      <c r="AH172" s="105">
        <f t="shared" si="72"/>
        <v>0</v>
      </c>
      <c r="AI172" s="105">
        <f t="shared" si="72"/>
        <v>0</v>
      </c>
      <c r="AJ172" s="105">
        <f t="shared" si="72"/>
        <v>0</v>
      </c>
      <c r="AK172" s="105">
        <f t="shared" si="72"/>
        <v>0</v>
      </c>
      <c r="AL172" s="105">
        <f t="shared" si="72"/>
        <v>0</v>
      </c>
      <c r="AM172" s="105">
        <f t="shared" si="72"/>
        <v>0</v>
      </c>
      <c r="AN172" s="105">
        <f t="shared" si="72"/>
        <v>0</v>
      </c>
      <c r="AO172" s="105">
        <f t="shared" si="72"/>
        <v>0</v>
      </c>
      <c r="AP172" s="105">
        <f t="shared" si="72"/>
        <v>0</v>
      </c>
      <c r="AQ172" s="105">
        <f t="shared" si="72"/>
        <v>0</v>
      </c>
      <c r="AR172" s="105">
        <f t="shared" si="72"/>
        <v>0</v>
      </c>
      <c r="AS172" s="105">
        <f t="shared" si="72"/>
        <v>0</v>
      </c>
      <c r="AT172" s="105">
        <f t="shared" si="72"/>
        <v>0</v>
      </c>
      <c r="AU172" s="105">
        <f t="shared" si="72"/>
        <v>0</v>
      </c>
      <c r="AV172" s="105">
        <f t="shared" si="72"/>
        <v>0</v>
      </c>
      <c r="AW172" s="105">
        <f t="shared" si="72"/>
        <v>0</v>
      </c>
      <c r="AX172" s="105">
        <f t="shared" si="72"/>
        <v>0</v>
      </c>
      <c r="AY172" s="105">
        <f t="shared" si="72"/>
        <v>0</v>
      </c>
      <c r="AZ172" s="105">
        <f t="shared" si="72"/>
        <v>0</v>
      </c>
      <c r="BA172" s="105">
        <f t="shared" si="72"/>
        <v>0</v>
      </c>
      <c r="BB172" s="105">
        <f t="shared" si="72"/>
        <v>0</v>
      </c>
      <c r="BC172" s="105">
        <f t="shared" si="72"/>
        <v>0</v>
      </c>
      <c r="BD172" s="105">
        <f t="shared" si="72"/>
        <v>0</v>
      </c>
      <c r="BI172" s="22"/>
      <c r="BJ172" s="22"/>
      <c r="BK172" s="22"/>
      <c r="BL172" s="22"/>
    </row>
    <row r="173" spans="1:64" outlineLevel="1">
      <c r="E173" s="20" t="s">
        <v>144</v>
      </c>
      <c r="F173" s="20"/>
      <c r="G173" s="4" t="s">
        <v>101</v>
      </c>
      <c r="H173" s="69" t="str">
        <f>Interface!$L$75</f>
        <v>Licensee 2</v>
      </c>
      <c r="J173" s="194">
        <f>SUM(K173:BH173)</f>
        <v>0</v>
      </c>
      <c r="K173" s="105">
        <f t="shared" si="65"/>
        <v>0</v>
      </c>
      <c r="L173" s="105">
        <f t="shared" ref="L173:BD173" si="73">CHOOSE($H$16,L117,L131,L145,L159)</f>
        <v>0</v>
      </c>
      <c r="M173" s="105">
        <f t="shared" si="73"/>
        <v>0</v>
      </c>
      <c r="N173" s="105">
        <f t="shared" si="73"/>
        <v>0</v>
      </c>
      <c r="O173" s="105">
        <f t="shared" si="73"/>
        <v>0</v>
      </c>
      <c r="P173" s="105">
        <f t="shared" si="73"/>
        <v>0</v>
      </c>
      <c r="Q173" s="105">
        <f t="shared" si="73"/>
        <v>0</v>
      </c>
      <c r="R173" s="105">
        <f t="shared" si="73"/>
        <v>0</v>
      </c>
      <c r="S173" s="105">
        <f t="shared" si="73"/>
        <v>0</v>
      </c>
      <c r="T173" s="105">
        <f t="shared" si="73"/>
        <v>0</v>
      </c>
      <c r="U173" s="105">
        <f t="shared" si="73"/>
        <v>0</v>
      </c>
      <c r="V173" s="105">
        <f t="shared" si="73"/>
        <v>0</v>
      </c>
      <c r="W173" s="105">
        <f t="shared" si="73"/>
        <v>0</v>
      </c>
      <c r="X173" s="105">
        <f t="shared" si="73"/>
        <v>0</v>
      </c>
      <c r="Y173" s="105">
        <f t="shared" si="73"/>
        <v>0</v>
      </c>
      <c r="Z173" s="105">
        <f t="shared" si="73"/>
        <v>0</v>
      </c>
      <c r="AA173" s="105">
        <f t="shared" si="73"/>
        <v>0</v>
      </c>
      <c r="AB173" s="105">
        <f t="shared" si="73"/>
        <v>0</v>
      </c>
      <c r="AC173" s="105">
        <f t="shared" si="73"/>
        <v>0</v>
      </c>
      <c r="AD173" s="105">
        <f t="shared" si="73"/>
        <v>0</v>
      </c>
      <c r="AE173" s="105">
        <f t="shared" si="73"/>
        <v>0</v>
      </c>
      <c r="AF173" s="105">
        <f t="shared" si="73"/>
        <v>0</v>
      </c>
      <c r="AG173" s="105">
        <f t="shared" si="73"/>
        <v>0</v>
      </c>
      <c r="AH173" s="105">
        <f t="shared" si="73"/>
        <v>0</v>
      </c>
      <c r="AI173" s="105">
        <f t="shared" si="73"/>
        <v>0</v>
      </c>
      <c r="AJ173" s="105">
        <f t="shared" si="73"/>
        <v>0</v>
      </c>
      <c r="AK173" s="105">
        <f t="shared" si="73"/>
        <v>0</v>
      </c>
      <c r="AL173" s="105">
        <f t="shared" si="73"/>
        <v>0</v>
      </c>
      <c r="AM173" s="105">
        <f t="shared" si="73"/>
        <v>0</v>
      </c>
      <c r="AN173" s="105">
        <f t="shared" si="73"/>
        <v>0</v>
      </c>
      <c r="AO173" s="105">
        <f t="shared" si="73"/>
        <v>0</v>
      </c>
      <c r="AP173" s="105">
        <f t="shared" si="73"/>
        <v>0</v>
      </c>
      <c r="AQ173" s="105">
        <f t="shared" si="73"/>
        <v>0</v>
      </c>
      <c r="AR173" s="105">
        <f t="shared" si="73"/>
        <v>0</v>
      </c>
      <c r="AS173" s="105">
        <f t="shared" si="73"/>
        <v>0</v>
      </c>
      <c r="AT173" s="105">
        <f t="shared" si="73"/>
        <v>0</v>
      </c>
      <c r="AU173" s="105">
        <f t="shared" si="73"/>
        <v>0</v>
      </c>
      <c r="AV173" s="105">
        <f t="shared" si="73"/>
        <v>0</v>
      </c>
      <c r="AW173" s="105">
        <f t="shared" si="73"/>
        <v>0</v>
      </c>
      <c r="AX173" s="105">
        <f t="shared" si="73"/>
        <v>0</v>
      </c>
      <c r="AY173" s="105">
        <f t="shared" si="73"/>
        <v>0</v>
      </c>
      <c r="AZ173" s="105">
        <f t="shared" si="73"/>
        <v>0</v>
      </c>
      <c r="BA173" s="105">
        <f t="shared" si="73"/>
        <v>0</v>
      </c>
      <c r="BB173" s="105">
        <f t="shared" si="73"/>
        <v>0</v>
      </c>
      <c r="BC173" s="105">
        <f t="shared" si="73"/>
        <v>0</v>
      </c>
      <c r="BD173" s="105">
        <f t="shared" si="73"/>
        <v>0</v>
      </c>
      <c r="BI173" s="22"/>
      <c r="BJ173" s="22"/>
      <c r="BK173" s="22"/>
      <c r="BL173" s="22"/>
    </row>
    <row r="174" spans="1:64" outlineLevel="1">
      <c r="E174" s="135" t="s">
        <v>145</v>
      </c>
      <c r="F174" s="20"/>
      <c r="G174" s="4" t="s">
        <v>101</v>
      </c>
      <c r="H174" s="69" t="str">
        <f>Interface!$L$75</f>
        <v>Licensee 2</v>
      </c>
      <c r="J174" s="194">
        <f>SUM(K174:BH174)</f>
        <v>0</v>
      </c>
      <c r="K174" s="105">
        <f t="shared" si="65"/>
        <v>0</v>
      </c>
      <c r="L174" s="105">
        <f t="shared" ref="L174:BD174" si="74">CHOOSE($H$16,L118,L132,L146,L160)</f>
        <v>0</v>
      </c>
      <c r="M174" s="105">
        <f t="shared" si="74"/>
        <v>0</v>
      </c>
      <c r="N174" s="105">
        <f t="shared" si="74"/>
        <v>0</v>
      </c>
      <c r="O174" s="105">
        <f t="shared" si="74"/>
        <v>0</v>
      </c>
      <c r="P174" s="105">
        <f t="shared" si="74"/>
        <v>0</v>
      </c>
      <c r="Q174" s="105">
        <f t="shared" si="74"/>
        <v>0</v>
      </c>
      <c r="R174" s="105">
        <f t="shared" si="74"/>
        <v>0</v>
      </c>
      <c r="S174" s="105">
        <f t="shared" si="74"/>
        <v>0</v>
      </c>
      <c r="T174" s="105">
        <f t="shared" si="74"/>
        <v>0</v>
      </c>
      <c r="U174" s="105">
        <f t="shared" si="74"/>
        <v>0</v>
      </c>
      <c r="V174" s="105">
        <f t="shared" si="74"/>
        <v>0</v>
      </c>
      <c r="W174" s="105">
        <f t="shared" si="74"/>
        <v>0</v>
      </c>
      <c r="X174" s="105">
        <f t="shared" si="74"/>
        <v>0</v>
      </c>
      <c r="Y174" s="105">
        <f t="shared" si="74"/>
        <v>0</v>
      </c>
      <c r="Z174" s="105">
        <f t="shared" si="74"/>
        <v>0</v>
      </c>
      <c r="AA174" s="105">
        <f t="shared" si="74"/>
        <v>0</v>
      </c>
      <c r="AB174" s="105">
        <f t="shared" si="74"/>
        <v>0</v>
      </c>
      <c r="AC174" s="105">
        <f t="shared" si="74"/>
        <v>0</v>
      </c>
      <c r="AD174" s="105">
        <f t="shared" si="74"/>
        <v>0</v>
      </c>
      <c r="AE174" s="105">
        <f t="shared" si="74"/>
        <v>0</v>
      </c>
      <c r="AF174" s="105">
        <f t="shared" si="74"/>
        <v>0</v>
      </c>
      <c r="AG174" s="105">
        <f t="shared" si="74"/>
        <v>0</v>
      </c>
      <c r="AH174" s="105">
        <f t="shared" si="74"/>
        <v>0</v>
      </c>
      <c r="AI174" s="105">
        <f t="shared" si="74"/>
        <v>0</v>
      </c>
      <c r="AJ174" s="105">
        <f t="shared" si="74"/>
        <v>0</v>
      </c>
      <c r="AK174" s="105">
        <f t="shared" si="74"/>
        <v>0</v>
      </c>
      <c r="AL174" s="105">
        <f t="shared" si="74"/>
        <v>0</v>
      </c>
      <c r="AM174" s="105">
        <f t="shared" si="74"/>
        <v>0</v>
      </c>
      <c r="AN174" s="105">
        <f t="shared" si="74"/>
        <v>0</v>
      </c>
      <c r="AO174" s="105">
        <f t="shared" si="74"/>
        <v>0</v>
      </c>
      <c r="AP174" s="105">
        <f t="shared" si="74"/>
        <v>0</v>
      </c>
      <c r="AQ174" s="105">
        <f t="shared" si="74"/>
        <v>0</v>
      </c>
      <c r="AR174" s="105">
        <f t="shared" si="74"/>
        <v>0</v>
      </c>
      <c r="AS174" s="105">
        <f t="shared" si="74"/>
        <v>0</v>
      </c>
      <c r="AT174" s="105">
        <f t="shared" si="74"/>
        <v>0</v>
      </c>
      <c r="AU174" s="105">
        <f t="shared" si="74"/>
        <v>0</v>
      </c>
      <c r="AV174" s="105">
        <f t="shared" si="74"/>
        <v>0</v>
      </c>
      <c r="AW174" s="105">
        <f t="shared" si="74"/>
        <v>0</v>
      </c>
      <c r="AX174" s="105">
        <f t="shared" si="74"/>
        <v>0</v>
      </c>
      <c r="AY174" s="105">
        <f t="shared" si="74"/>
        <v>0</v>
      </c>
      <c r="AZ174" s="105">
        <f t="shared" si="74"/>
        <v>0</v>
      </c>
      <c r="BA174" s="105">
        <f t="shared" si="74"/>
        <v>0</v>
      </c>
      <c r="BB174" s="105">
        <f t="shared" si="74"/>
        <v>0</v>
      </c>
      <c r="BC174" s="105">
        <f t="shared" si="74"/>
        <v>0</v>
      </c>
      <c r="BD174" s="105">
        <f t="shared" si="74"/>
        <v>0</v>
      </c>
      <c r="BI174" s="22"/>
      <c r="BJ174" s="22"/>
      <c r="BK174" s="22"/>
      <c r="BL174" s="22"/>
    </row>
    <row r="175" spans="1:64" outlineLevel="1">
      <c r="A175" s="307"/>
      <c r="E175" s="20" t="s">
        <v>146</v>
      </c>
      <c r="F175" s="20"/>
      <c r="G175" s="4" t="s">
        <v>101</v>
      </c>
      <c r="H175" s="69" t="str">
        <f>Interface!$L$75</f>
        <v>Licensee 2</v>
      </c>
      <c r="J175" s="194">
        <f>SUM(K175:BH175)</f>
        <v>0</v>
      </c>
      <c r="K175" s="105">
        <f t="shared" si="65"/>
        <v>0</v>
      </c>
      <c r="L175" s="105">
        <f>CHOOSE($H$16,L119,L133,L147,L161)</f>
        <v>0</v>
      </c>
      <c r="M175" s="105">
        <f>CHOOSE($H$16,M119,M133,M147,M161)</f>
        <v>0</v>
      </c>
      <c r="N175" s="105">
        <f>CHOOSE($H$16,N119,N133,N147,N161)</f>
        <v>0</v>
      </c>
      <c r="O175" s="105">
        <f>CHOOSE($H$16,O119,O133,O147,O161)</f>
        <v>0</v>
      </c>
      <c r="P175" s="105">
        <f t="shared" ref="P175:BC175" si="75">CHOOSE($H$16,P119,P133,P147,P161)</f>
        <v>0</v>
      </c>
      <c r="Q175" s="105">
        <f t="shared" si="75"/>
        <v>0</v>
      </c>
      <c r="R175" s="105">
        <f t="shared" si="75"/>
        <v>0</v>
      </c>
      <c r="S175" s="105">
        <f t="shared" si="75"/>
        <v>0</v>
      </c>
      <c r="T175" s="105">
        <f t="shared" si="75"/>
        <v>0</v>
      </c>
      <c r="U175" s="105">
        <f t="shared" si="75"/>
        <v>0</v>
      </c>
      <c r="V175" s="105">
        <f t="shared" si="75"/>
        <v>0</v>
      </c>
      <c r="W175" s="105">
        <f t="shared" si="75"/>
        <v>0</v>
      </c>
      <c r="X175" s="105">
        <f t="shared" si="75"/>
        <v>0</v>
      </c>
      <c r="Y175" s="105">
        <f t="shared" si="75"/>
        <v>0</v>
      </c>
      <c r="Z175" s="105">
        <f t="shared" si="75"/>
        <v>0</v>
      </c>
      <c r="AA175" s="105">
        <f t="shared" si="75"/>
        <v>0</v>
      </c>
      <c r="AB175" s="105">
        <f t="shared" si="75"/>
        <v>0</v>
      </c>
      <c r="AC175" s="105">
        <f t="shared" si="75"/>
        <v>0</v>
      </c>
      <c r="AD175" s="105">
        <f t="shared" si="75"/>
        <v>0</v>
      </c>
      <c r="AE175" s="105">
        <f t="shared" si="75"/>
        <v>0</v>
      </c>
      <c r="AF175" s="105">
        <f t="shared" si="75"/>
        <v>0</v>
      </c>
      <c r="AG175" s="105">
        <f t="shared" si="75"/>
        <v>0</v>
      </c>
      <c r="AH175" s="105">
        <f t="shared" si="75"/>
        <v>0</v>
      </c>
      <c r="AI175" s="105">
        <f t="shared" si="75"/>
        <v>0</v>
      </c>
      <c r="AJ175" s="105">
        <f t="shared" si="75"/>
        <v>0</v>
      </c>
      <c r="AK175" s="105">
        <f t="shared" si="75"/>
        <v>0</v>
      </c>
      <c r="AL175" s="105">
        <f t="shared" si="75"/>
        <v>0</v>
      </c>
      <c r="AM175" s="105">
        <f t="shared" si="75"/>
        <v>0</v>
      </c>
      <c r="AN175" s="105">
        <f t="shared" si="75"/>
        <v>0</v>
      </c>
      <c r="AO175" s="105">
        <f t="shared" si="75"/>
        <v>0</v>
      </c>
      <c r="AP175" s="105">
        <f t="shared" si="75"/>
        <v>0</v>
      </c>
      <c r="AQ175" s="105">
        <f t="shared" si="75"/>
        <v>0</v>
      </c>
      <c r="AR175" s="105">
        <f t="shared" si="75"/>
        <v>0</v>
      </c>
      <c r="AS175" s="105">
        <f t="shared" si="75"/>
        <v>0</v>
      </c>
      <c r="AT175" s="105">
        <f t="shared" si="75"/>
        <v>0</v>
      </c>
      <c r="AU175" s="105">
        <f t="shared" si="75"/>
        <v>0</v>
      </c>
      <c r="AV175" s="105">
        <f t="shared" si="75"/>
        <v>0</v>
      </c>
      <c r="AW175" s="105">
        <f t="shared" si="75"/>
        <v>0</v>
      </c>
      <c r="AX175" s="105">
        <f t="shared" si="75"/>
        <v>0</v>
      </c>
      <c r="AY175" s="105">
        <f t="shared" si="75"/>
        <v>0</v>
      </c>
      <c r="AZ175" s="105">
        <f t="shared" si="75"/>
        <v>0</v>
      </c>
      <c r="BA175" s="105">
        <f t="shared" si="75"/>
        <v>0</v>
      </c>
      <c r="BB175" s="105">
        <f t="shared" si="75"/>
        <v>0</v>
      </c>
      <c r="BC175" s="105">
        <f t="shared" si="75"/>
        <v>0</v>
      </c>
      <c r="BD175" s="105">
        <f>CHOOSE($H$16,BD119,BD133,BD147,BD161)</f>
        <v>0</v>
      </c>
      <c r="BI175" s="22"/>
      <c r="BJ175" s="22"/>
      <c r="BK175" s="22"/>
      <c r="BL175" s="22"/>
    </row>
    <row r="176" spans="1:64">
      <c r="E176" s="20"/>
      <c r="F176" s="20"/>
      <c r="K176" s="21"/>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c r="AP176" s="22"/>
      <c r="AQ176" s="22"/>
      <c r="AR176" s="22"/>
      <c r="AS176" s="22"/>
      <c r="AT176" s="22"/>
      <c r="AU176" s="22"/>
      <c r="AV176" s="22"/>
      <c r="AW176" s="22"/>
      <c r="AX176" s="22"/>
      <c r="AY176" s="22"/>
      <c r="AZ176" s="22"/>
      <c r="BA176" s="22"/>
      <c r="BB176" s="22"/>
      <c r="BC176" s="22"/>
      <c r="BD176" s="22"/>
      <c r="BE176" s="22"/>
      <c r="BF176" s="22"/>
      <c r="BG176" s="22"/>
      <c r="BH176" s="22"/>
      <c r="BI176" s="22"/>
      <c r="BJ176" s="22"/>
      <c r="BK176" s="22"/>
      <c r="BL176" s="22"/>
    </row>
    <row r="177" spans="2:64">
      <c r="B177" s="7">
        <f>MAX($B$4:B148)+1</f>
        <v>7</v>
      </c>
      <c r="C177" s="7" t="s">
        <v>149</v>
      </c>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24"/>
    </row>
    <row r="178" spans="2:64">
      <c r="E178" s="20"/>
      <c r="F178" s="20"/>
      <c r="K178" s="21"/>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c r="AP178" s="22"/>
      <c r="AQ178" s="22"/>
      <c r="AR178" s="22"/>
      <c r="AS178" s="22"/>
      <c r="AT178" s="22"/>
      <c r="AU178" s="22"/>
      <c r="AV178" s="22"/>
      <c r="AW178" s="22"/>
      <c r="AX178" s="22"/>
      <c r="AY178" s="22"/>
      <c r="AZ178" s="22"/>
      <c r="BA178" s="22"/>
      <c r="BB178" s="22"/>
      <c r="BC178" s="22"/>
      <c r="BD178" s="22"/>
      <c r="BE178" s="22"/>
      <c r="BF178" s="22"/>
      <c r="BG178" s="22"/>
      <c r="BH178" s="22"/>
      <c r="BI178" s="22"/>
      <c r="BJ178" s="22"/>
      <c r="BK178" s="22"/>
      <c r="BL178" s="22"/>
    </row>
    <row r="179" spans="2:64" outlineLevel="1">
      <c r="C179" s="38">
        <f>MAX($B$4:C178)+0.1</f>
        <v>7.1</v>
      </c>
      <c r="D179" s="37" t="s">
        <v>111</v>
      </c>
      <c r="E179" s="33"/>
      <c r="F179" s="33"/>
      <c r="G179" s="32"/>
      <c r="H179" s="34"/>
      <c r="I179" s="34"/>
      <c r="J179" s="34"/>
      <c r="K179" s="35"/>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22"/>
    </row>
    <row r="180" spans="2:64" outlineLevel="1">
      <c r="E180" s="20"/>
      <c r="F180" s="20"/>
      <c r="K180" s="71">
        <v>1</v>
      </c>
      <c r="L180" s="71">
        <f>K180+1</f>
        <v>2</v>
      </c>
      <c r="M180" s="71">
        <f t="shared" ref="M180:BD180" si="76">L180+1</f>
        <v>3</v>
      </c>
      <c r="N180" s="71">
        <f t="shared" si="76"/>
        <v>4</v>
      </c>
      <c r="O180" s="71">
        <f t="shared" si="76"/>
        <v>5</v>
      </c>
      <c r="P180" s="71">
        <f t="shared" si="76"/>
        <v>6</v>
      </c>
      <c r="Q180" s="71">
        <f t="shared" si="76"/>
        <v>7</v>
      </c>
      <c r="R180" s="71">
        <f t="shared" si="76"/>
        <v>8</v>
      </c>
      <c r="S180" s="71">
        <f t="shared" si="76"/>
        <v>9</v>
      </c>
      <c r="T180" s="71">
        <f t="shared" si="76"/>
        <v>10</v>
      </c>
      <c r="U180" s="71">
        <f t="shared" si="76"/>
        <v>11</v>
      </c>
      <c r="V180" s="71">
        <f t="shared" si="76"/>
        <v>12</v>
      </c>
      <c r="W180" s="71">
        <f t="shared" si="76"/>
        <v>13</v>
      </c>
      <c r="X180" s="71">
        <f t="shared" si="76"/>
        <v>14</v>
      </c>
      <c r="Y180" s="71">
        <f t="shared" si="76"/>
        <v>15</v>
      </c>
      <c r="Z180" s="71">
        <f t="shared" si="76"/>
        <v>16</v>
      </c>
      <c r="AA180" s="71">
        <f t="shared" si="76"/>
        <v>17</v>
      </c>
      <c r="AB180" s="71">
        <f t="shared" si="76"/>
        <v>18</v>
      </c>
      <c r="AC180" s="71">
        <f t="shared" si="76"/>
        <v>19</v>
      </c>
      <c r="AD180" s="71">
        <f t="shared" si="76"/>
        <v>20</v>
      </c>
      <c r="AE180" s="71">
        <f t="shared" si="76"/>
        <v>21</v>
      </c>
      <c r="AF180" s="71">
        <f t="shared" si="76"/>
        <v>22</v>
      </c>
      <c r="AG180" s="71">
        <f t="shared" si="76"/>
        <v>23</v>
      </c>
      <c r="AH180" s="71">
        <f t="shared" si="76"/>
        <v>24</v>
      </c>
      <c r="AI180" s="71">
        <f t="shared" si="76"/>
        <v>25</v>
      </c>
      <c r="AJ180" s="71">
        <f t="shared" si="76"/>
        <v>26</v>
      </c>
      <c r="AK180" s="71">
        <f t="shared" si="76"/>
        <v>27</v>
      </c>
      <c r="AL180" s="71">
        <f t="shared" si="76"/>
        <v>28</v>
      </c>
      <c r="AM180" s="71">
        <f t="shared" si="76"/>
        <v>29</v>
      </c>
      <c r="AN180" s="71">
        <f t="shared" si="76"/>
        <v>30</v>
      </c>
      <c r="AO180" s="71">
        <f t="shared" si="76"/>
        <v>31</v>
      </c>
      <c r="AP180" s="71">
        <f t="shared" si="76"/>
        <v>32</v>
      </c>
      <c r="AQ180" s="71">
        <f t="shared" si="76"/>
        <v>33</v>
      </c>
      <c r="AR180" s="71">
        <f t="shared" si="76"/>
        <v>34</v>
      </c>
      <c r="AS180" s="71">
        <f t="shared" si="76"/>
        <v>35</v>
      </c>
      <c r="AT180" s="71">
        <f t="shared" si="76"/>
        <v>36</v>
      </c>
      <c r="AU180" s="71">
        <f t="shared" si="76"/>
        <v>37</v>
      </c>
      <c r="AV180" s="71">
        <f t="shared" si="76"/>
        <v>38</v>
      </c>
      <c r="AW180" s="71">
        <f t="shared" si="76"/>
        <v>39</v>
      </c>
      <c r="AX180" s="71">
        <f t="shared" si="76"/>
        <v>40</v>
      </c>
      <c r="AY180" s="71">
        <f t="shared" si="76"/>
        <v>41</v>
      </c>
      <c r="AZ180" s="71">
        <f t="shared" si="76"/>
        <v>42</v>
      </c>
      <c r="BA180" s="71">
        <f t="shared" si="76"/>
        <v>43</v>
      </c>
      <c r="BB180" s="71">
        <f t="shared" si="76"/>
        <v>44</v>
      </c>
      <c r="BC180" s="71">
        <f t="shared" si="76"/>
        <v>45</v>
      </c>
      <c r="BD180" s="71">
        <f t="shared" si="76"/>
        <v>46</v>
      </c>
      <c r="BE180" s="44"/>
      <c r="BF180" s="44"/>
      <c r="BG180" s="44"/>
      <c r="BH180" s="44"/>
      <c r="BI180" s="22"/>
      <c r="BJ180" s="22"/>
      <c r="BK180" s="22"/>
      <c r="BL180" s="22"/>
    </row>
    <row r="181" spans="2:64" outlineLevel="1">
      <c r="E181" s="135" t="s">
        <v>136</v>
      </c>
      <c r="F181" s="20"/>
      <c r="G181" s="4" t="s">
        <v>101</v>
      </c>
      <c r="H181" s="6" t="s">
        <v>111</v>
      </c>
      <c r="K181" s="26">
        <v>1</v>
      </c>
      <c r="L181" s="26">
        <v>1</v>
      </c>
      <c r="M181" s="26">
        <v>1</v>
      </c>
      <c r="N181" s="26">
        <v>1</v>
      </c>
      <c r="O181" s="26">
        <v>1</v>
      </c>
      <c r="P181" s="26">
        <v>1</v>
      </c>
      <c r="Q181" s="26">
        <v>1</v>
      </c>
      <c r="R181" s="26">
        <v>1</v>
      </c>
      <c r="S181" s="26">
        <v>1</v>
      </c>
      <c r="T181" s="26">
        <v>1</v>
      </c>
      <c r="U181" s="26">
        <v>1</v>
      </c>
      <c r="V181" s="26">
        <v>1</v>
      </c>
      <c r="W181" s="26">
        <v>1</v>
      </c>
      <c r="X181" s="26">
        <v>1</v>
      </c>
      <c r="Y181" s="26">
        <v>1</v>
      </c>
      <c r="Z181" s="26">
        <v>1</v>
      </c>
      <c r="AA181" s="26">
        <v>1</v>
      </c>
      <c r="AB181" s="26">
        <v>1</v>
      </c>
      <c r="AC181" s="26">
        <v>1</v>
      </c>
      <c r="AD181" s="26">
        <v>1</v>
      </c>
      <c r="AE181" s="26">
        <v>1</v>
      </c>
      <c r="AF181" s="26">
        <v>1</v>
      </c>
      <c r="AG181" s="26">
        <v>1</v>
      </c>
      <c r="AH181" s="26">
        <v>1</v>
      </c>
      <c r="AI181" s="26">
        <v>1</v>
      </c>
      <c r="AJ181" s="26">
        <v>1</v>
      </c>
      <c r="AK181" s="26">
        <v>1</v>
      </c>
      <c r="AL181" s="26">
        <v>1</v>
      </c>
      <c r="AM181" s="26">
        <v>1</v>
      </c>
      <c r="AN181" s="26">
        <v>1</v>
      </c>
      <c r="AO181" s="26">
        <v>1</v>
      </c>
      <c r="AP181" s="26">
        <v>1</v>
      </c>
      <c r="AQ181" s="26">
        <v>1</v>
      </c>
      <c r="AR181" s="26">
        <v>1</v>
      </c>
      <c r="AS181" s="26">
        <v>1</v>
      </c>
      <c r="AT181" s="26">
        <v>1</v>
      </c>
      <c r="AU181" s="26">
        <v>1</v>
      </c>
      <c r="AV181" s="26">
        <v>1</v>
      </c>
      <c r="AW181" s="26">
        <v>1</v>
      </c>
      <c r="AX181" s="26">
        <v>1</v>
      </c>
      <c r="AY181" s="26">
        <v>1</v>
      </c>
      <c r="AZ181" s="26">
        <v>1</v>
      </c>
      <c r="BA181" s="26">
        <v>1</v>
      </c>
      <c r="BB181" s="26">
        <v>1</v>
      </c>
      <c r="BC181" s="26">
        <v>1</v>
      </c>
      <c r="BD181" s="26">
        <v>1</v>
      </c>
      <c r="BE181" s="26">
        <v>1</v>
      </c>
      <c r="BF181" s="26">
        <v>1</v>
      </c>
      <c r="BG181" s="26">
        <v>1</v>
      </c>
      <c r="BH181" s="26">
        <v>1</v>
      </c>
      <c r="BI181" s="22"/>
      <c r="BJ181" s="22"/>
      <c r="BK181" s="22"/>
      <c r="BL181" s="22"/>
    </row>
    <row r="182" spans="2:64" outlineLevel="1">
      <c r="E182" s="135" t="s">
        <v>137</v>
      </c>
      <c r="F182" s="20"/>
      <c r="G182" s="4" t="s">
        <v>101</v>
      </c>
      <c r="H182" s="6" t="s">
        <v>111</v>
      </c>
      <c r="K182" s="26">
        <v>1</v>
      </c>
      <c r="L182" s="26">
        <v>1</v>
      </c>
      <c r="M182" s="26">
        <v>1</v>
      </c>
      <c r="N182" s="26">
        <v>1</v>
      </c>
      <c r="O182" s="26">
        <v>1</v>
      </c>
      <c r="P182" s="26">
        <v>1</v>
      </c>
      <c r="Q182" s="26">
        <v>1</v>
      </c>
      <c r="R182" s="26">
        <v>1</v>
      </c>
      <c r="S182" s="26">
        <v>1</v>
      </c>
      <c r="T182" s="26">
        <v>1</v>
      </c>
      <c r="U182" s="26">
        <v>1</v>
      </c>
      <c r="V182" s="26">
        <v>1</v>
      </c>
      <c r="W182" s="26">
        <v>1</v>
      </c>
      <c r="X182" s="26">
        <v>1</v>
      </c>
      <c r="Y182" s="26">
        <v>1</v>
      </c>
      <c r="Z182" s="26">
        <v>1</v>
      </c>
      <c r="AA182" s="26">
        <v>1</v>
      </c>
      <c r="AB182" s="26">
        <v>1</v>
      </c>
      <c r="AC182" s="26">
        <v>1</v>
      </c>
      <c r="AD182" s="26">
        <v>1</v>
      </c>
      <c r="AE182" s="26">
        <v>1</v>
      </c>
      <c r="AF182" s="26">
        <v>1</v>
      </c>
      <c r="AG182" s="26">
        <v>1</v>
      </c>
      <c r="AH182" s="26">
        <v>1</v>
      </c>
      <c r="AI182" s="26">
        <v>1</v>
      </c>
      <c r="AJ182" s="26">
        <v>1</v>
      </c>
      <c r="AK182" s="26">
        <v>1</v>
      </c>
      <c r="AL182" s="26">
        <v>1</v>
      </c>
      <c r="AM182" s="26">
        <v>1</v>
      </c>
      <c r="AN182" s="26">
        <v>1</v>
      </c>
      <c r="AO182" s="26">
        <v>1</v>
      </c>
      <c r="AP182" s="26">
        <v>1</v>
      </c>
      <c r="AQ182" s="26">
        <v>1</v>
      </c>
      <c r="AR182" s="26">
        <v>1</v>
      </c>
      <c r="AS182" s="26">
        <v>1</v>
      </c>
      <c r="AT182" s="26">
        <v>1</v>
      </c>
      <c r="AU182" s="26">
        <v>1</v>
      </c>
      <c r="AV182" s="26">
        <v>1</v>
      </c>
      <c r="AW182" s="26">
        <v>1</v>
      </c>
      <c r="AX182" s="26">
        <v>1</v>
      </c>
      <c r="AY182" s="26">
        <v>1</v>
      </c>
      <c r="AZ182" s="26">
        <v>1</v>
      </c>
      <c r="BA182" s="26">
        <v>1</v>
      </c>
      <c r="BB182" s="26">
        <v>1</v>
      </c>
      <c r="BC182" s="26">
        <v>1</v>
      </c>
      <c r="BD182" s="26">
        <v>1</v>
      </c>
      <c r="BE182" s="26">
        <v>1</v>
      </c>
      <c r="BF182" s="26">
        <v>1</v>
      </c>
      <c r="BG182" s="26">
        <v>1</v>
      </c>
      <c r="BH182" s="26">
        <v>1</v>
      </c>
      <c r="BI182" s="22"/>
      <c r="BJ182" s="22"/>
      <c r="BK182" s="22"/>
      <c r="BL182" s="22"/>
    </row>
    <row r="183" spans="2:64" outlineLevel="1">
      <c r="E183" s="135" t="s">
        <v>138</v>
      </c>
      <c r="F183" s="20"/>
      <c r="G183" s="4" t="s">
        <v>101</v>
      </c>
      <c r="H183" s="6" t="s">
        <v>111</v>
      </c>
      <c r="K183" s="26">
        <v>1</v>
      </c>
      <c r="L183" s="26">
        <v>1</v>
      </c>
      <c r="M183" s="26">
        <v>1</v>
      </c>
      <c r="N183" s="26">
        <v>1</v>
      </c>
      <c r="O183" s="26">
        <v>1</v>
      </c>
      <c r="P183" s="26">
        <v>1</v>
      </c>
      <c r="Q183" s="26">
        <v>1</v>
      </c>
      <c r="R183" s="26">
        <v>1</v>
      </c>
      <c r="S183" s="26">
        <v>1</v>
      </c>
      <c r="T183" s="26">
        <v>1</v>
      </c>
      <c r="U183" s="26">
        <v>1</v>
      </c>
      <c r="V183" s="26">
        <v>1</v>
      </c>
      <c r="W183" s="26">
        <v>1</v>
      </c>
      <c r="X183" s="26">
        <v>1</v>
      </c>
      <c r="Y183" s="26">
        <v>1</v>
      </c>
      <c r="Z183" s="26">
        <v>1</v>
      </c>
      <c r="AA183" s="26">
        <v>1</v>
      </c>
      <c r="AB183" s="26">
        <v>1</v>
      </c>
      <c r="AC183" s="26">
        <v>1</v>
      </c>
      <c r="AD183" s="26">
        <v>1</v>
      </c>
      <c r="AE183" s="26">
        <v>1</v>
      </c>
      <c r="AF183" s="26">
        <v>1</v>
      </c>
      <c r="AG183" s="26">
        <v>1</v>
      </c>
      <c r="AH183" s="26">
        <v>1</v>
      </c>
      <c r="AI183" s="26">
        <v>1</v>
      </c>
      <c r="AJ183" s="26">
        <v>1</v>
      </c>
      <c r="AK183" s="26">
        <v>1</v>
      </c>
      <c r="AL183" s="26">
        <v>1</v>
      </c>
      <c r="AM183" s="26">
        <v>1</v>
      </c>
      <c r="AN183" s="26">
        <v>1</v>
      </c>
      <c r="AO183" s="26">
        <v>1</v>
      </c>
      <c r="AP183" s="26">
        <v>1</v>
      </c>
      <c r="AQ183" s="26">
        <v>1</v>
      </c>
      <c r="AR183" s="26">
        <v>1</v>
      </c>
      <c r="AS183" s="26">
        <v>1</v>
      </c>
      <c r="AT183" s="26">
        <v>1</v>
      </c>
      <c r="AU183" s="26">
        <v>1</v>
      </c>
      <c r="AV183" s="26">
        <v>1</v>
      </c>
      <c r="AW183" s="26">
        <v>1</v>
      </c>
      <c r="AX183" s="26">
        <v>1</v>
      </c>
      <c r="AY183" s="26">
        <v>1</v>
      </c>
      <c r="AZ183" s="26">
        <v>1</v>
      </c>
      <c r="BA183" s="26">
        <v>1</v>
      </c>
      <c r="BB183" s="26">
        <v>1</v>
      </c>
      <c r="BC183" s="26">
        <v>1</v>
      </c>
      <c r="BD183" s="26">
        <v>1</v>
      </c>
      <c r="BE183" s="26">
        <v>1</v>
      </c>
      <c r="BF183" s="26">
        <v>1</v>
      </c>
      <c r="BG183" s="26">
        <v>1</v>
      </c>
      <c r="BH183" s="26">
        <v>1</v>
      </c>
      <c r="BI183" s="22"/>
      <c r="BJ183" s="22"/>
      <c r="BK183" s="22"/>
      <c r="BL183" s="22"/>
    </row>
    <row r="184" spans="2:64" outlineLevel="1">
      <c r="E184" s="135" t="s">
        <v>150</v>
      </c>
      <c r="F184" s="20"/>
      <c r="G184" s="4" t="s">
        <v>101</v>
      </c>
      <c r="H184" s="6" t="s">
        <v>111</v>
      </c>
      <c r="K184" s="26">
        <v>1</v>
      </c>
      <c r="L184" s="26">
        <v>1</v>
      </c>
      <c r="M184" s="26">
        <v>1</v>
      </c>
      <c r="N184" s="26">
        <v>1</v>
      </c>
      <c r="O184" s="26">
        <v>1</v>
      </c>
      <c r="P184" s="26">
        <v>1</v>
      </c>
      <c r="Q184" s="26">
        <v>1</v>
      </c>
      <c r="R184" s="26">
        <v>1</v>
      </c>
      <c r="S184" s="26">
        <v>1</v>
      </c>
      <c r="T184" s="26">
        <v>1</v>
      </c>
      <c r="U184" s="26">
        <v>1</v>
      </c>
      <c r="V184" s="26">
        <v>1</v>
      </c>
      <c r="W184" s="26">
        <v>1</v>
      </c>
      <c r="X184" s="26">
        <v>1</v>
      </c>
      <c r="Y184" s="26">
        <v>1</v>
      </c>
      <c r="Z184" s="26">
        <v>1</v>
      </c>
      <c r="AA184" s="26">
        <v>1</v>
      </c>
      <c r="AB184" s="26">
        <v>1</v>
      </c>
      <c r="AC184" s="26">
        <v>1</v>
      </c>
      <c r="AD184" s="26">
        <v>1</v>
      </c>
      <c r="AE184" s="26">
        <v>1</v>
      </c>
      <c r="AF184" s="26">
        <v>1</v>
      </c>
      <c r="AG184" s="26">
        <v>1</v>
      </c>
      <c r="AH184" s="26">
        <v>1</v>
      </c>
      <c r="AI184" s="26">
        <v>1</v>
      </c>
      <c r="AJ184" s="26">
        <v>1</v>
      </c>
      <c r="AK184" s="26">
        <v>1</v>
      </c>
      <c r="AL184" s="26">
        <v>1</v>
      </c>
      <c r="AM184" s="26">
        <v>1</v>
      </c>
      <c r="AN184" s="26">
        <v>1</v>
      </c>
      <c r="AO184" s="26">
        <v>1</v>
      </c>
      <c r="AP184" s="26">
        <v>1</v>
      </c>
      <c r="AQ184" s="26">
        <v>1</v>
      </c>
      <c r="AR184" s="26">
        <v>1</v>
      </c>
      <c r="AS184" s="26">
        <v>1</v>
      </c>
      <c r="AT184" s="26">
        <v>1</v>
      </c>
      <c r="AU184" s="26">
        <v>1</v>
      </c>
      <c r="AV184" s="26">
        <v>1</v>
      </c>
      <c r="AW184" s="26">
        <v>1</v>
      </c>
      <c r="AX184" s="26">
        <v>1</v>
      </c>
      <c r="AY184" s="26">
        <v>1</v>
      </c>
      <c r="AZ184" s="26">
        <v>1</v>
      </c>
      <c r="BA184" s="26">
        <v>1</v>
      </c>
      <c r="BB184" s="26">
        <v>1</v>
      </c>
      <c r="BC184" s="26">
        <v>1</v>
      </c>
      <c r="BD184" s="26">
        <v>1</v>
      </c>
      <c r="BE184" s="26">
        <v>1</v>
      </c>
      <c r="BF184" s="26">
        <v>1</v>
      </c>
      <c r="BG184" s="26">
        <v>1</v>
      </c>
      <c r="BH184" s="26">
        <v>1</v>
      </c>
      <c r="BI184" s="22"/>
      <c r="BJ184" s="22"/>
      <c r="BK184" s="22"/>
      <c r="BL184" s="22"/>
    </row>
    <row r="185" spans="2:64" outlineLevel="1">
      <c r="E185" s="135" t="s">
        <v>151</v>
      </c>
      <c r="F185" s="20"/>
      <c r="G185" s="4" t="s">
        <v>101</v>
      </c>
      <c r="H185" s="6" t="s">
        <v>111</v>
      </c>
      <c r="K185" s="26">
        <v>1</v>
      </c>
      <c r="L185" s="26">
        <v>1</v>
      </c>
      <c r="M185" s="26">
        <v>1</v>
      </c>
      <c r="N185" s="26">
        <v>1</v>
      </c>
      <c r="O185" s="26">
        <v>1</v>
      </c>
      <c r="P185" s="26">
        <v>1</v>
      </c>
      <c r="Q185" s="26">
        <v>1</v>
      </c>
      <c r="R185" s="26">
        <v>1</v>
      </c>
      <c r="S185" s="26">
        <v>1</v>
      </c>
      <c r="T185" s="26">
        <v>1</v>
      </c>
      <c r="U185" s="26">
        <v>1</v>
      </c>
      <c r="V185" s="26">
        <v>1</v>
      </c>
      <c r="W185" s="26">
        <v>1</v>
      </c>
      <c r="X185" s="26">
        <v>1</v>
      </c>
      <c r="Y185" s="26">
        <v>1</v>
      </c>
      <c r="Z185" s="26">
        <v>1</v>
      </c>
      <c r="AA185" s="26">
        <v>1</v>
      </c>
      <c r="AB185" s="26">
        <v>1</v>
      </c>
      <c r="AC185" s="26">
        <v>1</v>
      </c>
      <c r="AD185" s="26">
        <v>1</v>
      </c>
      <c r="AE185" s="26">
        <v>1</v>
      </c>
      <c r="AF185" s="26">
        <v>1</v>
      </c>
      <c r="AG185" s="26">
        <v>1</v>
      </c>
      <c r="AH185" s="26">
        <v>1</v>
      </c>
      <c r="AI185" s="26">
        <v>1</v>
      </c>
      <c r="AJ185" s="26">
        <v>1</v>
      </c>
      <c r="AK185" s="26">
        <v>1</v>
      </c>
      <c r="AL185" s="26">
        <v>1</v>
      </c>
      <c r="AM185" s="26">
        <v>1</v>
      </c>
      <c r="AN185" s="26">
        <v>1</v>
      </c>
      <c r="AO185" s="26">
        <v>1</v>
      </c>
      <c r="AP185" s="26">
        <v>1</v>
      </c>
      <c r="AQ185" s="26">
        <v>1</v>
      </c>
      <c r="AR185" s="26">
        <v>1</v>
      </c>
      <c r="AS185" s="26">
        <v>1</v>
      </c>
      <c r="AT185" s="26">
        <v>1</v>
      </c>
      <c r="AU185" s="26">
        <v>1</v>
      </c>
      <c r="AV185" s="26">
        <v>1</v>
      </c>
      <c r="AW185" s="26">
        <v>1</v>
      </c>
      <c r="AX185" s="26">
        <v>1</v>
      </c>
      <c r="AY185" s="26">
        <v>1</v>
      </c>
      <c r="AZ185" s="26">
        <v>1</v>
      </c>
      <c r="BA185" s="26">
        <v>1</v>
      </c>
      <c r="BB185" s="26">
        <v>1</v>
      </c>
      <c r="BC185" s="26">
        <v>1</v>
      </c>
      <c r="BD185" s="26">
        <v>1</v>
      </c>
      <c r="BE185" s="26">
        <v>1</v>
      </c>
      <c r="BF185" s="26">
        <v>1</v>
      </c>
      <c r="BG185" s="26">
        <v>1</v>
      </c>
      <c r="BH185" s="26">
        <v>1</v>
      </c>
      <c r="BI185" s="22"/>
      <c r="BJ185" s="22"/>
      <c r="BK185" s="22"/>
      <c r="BL185" s="22"/>
    </row>
    <row r="186" spans="2:64" outlineLevel="1">
      <c r="E186" s="20" t="s">
        <v>139</v>
      </c>
      <c r="F186" s="20"/>
      <c r="G186" s="4" t="s">
        <v>101</v>
      </c>
      <c r="H186" s="6" t="s">
        <v>111</v>
      </c>
      <c r="K186" s="26">
        <v>1</v>
      </c>
      <c r="L186" s="26">
        <v>1</v>
      </c>
      <c r="M186" s="26">
        <v>1</v>
      </c>
      <c r="N186" s="26">
        <v>1</v>
      </c>
      <c r="O186" s="26">
        <v>1</v>
      </c>
      <c r="P186" s="26">
        <v>1</v>
      </c>
      <c r="Q186" s="26">
        <v>1</v>
      </c>
      <c r="R186" s="26">
        <v>1</v>
      </c>
      <c r="S186" s="26">
        <v>1</v>
      </c>
      <c r="T186" s="26">
        <v>1</v>
      </c>
      <c r="U186" s="26">
        <v>1</v>
      </c>
      <c r="V186" s="26">
        <v>1</v>
      </c>
      <c r="W186" s="26">
        <v>1</v>
      </c>
      <c r="X186" s="26">
        <v>1</v>
      </c>
      <c r="Y186" s="26">
        <v>1</v>
      </c>
      <c r="Z186" s="26">
        <v>1</v>
      </c>
      <c r="AA186" s="26">
        <v>1</v>
      </c>
      <c r="AB186" s="26">
        <v>1</v>
      </c>
      <c r="AC186" s="26">
        <v>1</v>
      </c>
      <c r="AD186" s="26">
        <v>1</v>
      </c>
      <c r="AE186" s="26">
        <v>1</v>
      </c>
      <c r="AF186" s="26">
        <v>1</v>
      </c>
      <c r="AG186" s="26">
        <v>1</v>
      </c>
      <c r="AH186" s="26">
        <v>1</v>
      </c>
      <c r="AI186" s="26">
        <v>1</v>
      </c>
      <c r="AJ186" s="26">
        <v>1</v>
      </c>
      <c r="AK186" s="26">
        <v>1</v>
      </c>
      <c r="AL186" s="26">
        <v>1</v>
      </c>
      <c r="AM186" s="26">
        <v>1</v>
      </c>
      <c r="AN186" s="26">
        <v>1</v>
      </c>
      <c r="AO186" s="26">
        <v>1</v>
      </c>
      <c r="AP186" s="26">
        <v>1</v>
      </c>
      <c r="AQ186" s="26">
        <v>1</v>
      </c>
      <c r="AR186" s="26">
        <v>1</v>
      </c>
      <c r="AS186" s="26">
        <v>1</v>
      </c>
      <c r="AT186" s="26">
        <v>1</v>
      </c>
      <c r="AU186" s="26">
        <v>1</v>
      </c>
      <c r="AV186" s="26">
        <v>1</v>
      </c>
      <c r="AW186" s="26">
        <v>1</v>
      </c>
      <c r="AX186" s="26">
        <v>1</v>
      </c>
      <c r="AY186" s="26">
        <v>1</v>
      </c>
      <c r="AZ186" s="26">
        <v>1</v>
      </c>
      <c r="BA186" s="26">
        <v>1</v>
      </c>
      <c r="BB186" s="26">
        <v>1</v>
      </c>
      <c r="BC186" s="26">
        <v>1</v>
      </c>
      <c r="BD186" s="26">
        <v>1</v>
      </c>
      <c r="BE186" s="26">
        <v>1</v>
      </c>
      <c r="BF186" s="26">
        <v>1</v>
      </c>
      <c r="BG186" s="26">
        <v>1</v>
      </c>
      <c r="BH186" s="26">
        <v>1</v>
      </c>
      <c r="BI186" s="22"/>
      <c r="BJ186" s="22"/>
      <c r="BK186" s="22"/>
      <c r="BL186" s="22"/>
    </row>
    <row r="187" spans="2:64" outlineLevel="1">
      <c r="E187" s="135" t="s">
        <v>140</v>
      </c>
      <c r="F187" s="20"/>
      <c r="G187" s="4" t="s">
        <v>101</v>
      </c>
      <c r="H187" s="6" t="s">
        <v>111</v>
      </c>
      <c r="K187" s="26">
        <v>1</v>
      </c>
      <c r="L187" s="26">
        <v>1</v>
      </c>
      <c r="M187" s="26">
        <v>1</v>
      </c>
      <c r="N187" s="26">
        <v>1</v>
      </c>
      <c r="O187" s="26">
        <v>1</v>
      </c>
      <c r="P187" s="26">
        <v>1</v>
      </c>
      <c r="Q187" s="26">
        <v>1</v>
      </c>
      <c r="R187" s="26">
        <v>1</v>
      </c>
      <c r="S187" s="26">
        <v>1</v>
      </c>
      <c r="T187" s="26">
        <v>1</v>
      </c>
      <c r="U187" s="26">
        <v>1</v>
      </c>
      <c r="V187" s="26">
        <v>1</v>
      </c>
      <c r="W187" s="26">
        <v>1</v>
      </c>
      <c r="X187" s="26">
        <v>1</v>
      </c>
      <c r="Y187" s="26">
        <v>1</v>
      </c>
      <c r="Z187" s="26">
        <v>1</v>
      </c>
      <c r="AA187" s="26">
        <v>1</v>
      </c>
      <c r="AB187" s="26">
        <v>1</v>
      </c>
      <c r="AC187" s="26">
        <v>1</v>
      </c>
      <c r="AD187" s="26">
        <v>1</v>
      </c>
      <c r="AE187" s="26">
        <v>1</v>
      </c>
      <c r="AF187" s="26">
        <v>1</v>
      </c>
      <c r="AG187" s="26">
        <v>1</v>
      </c>
      <c r="AH187" s="26">
        <v>1</v>
      </c>
      <c r="AI187" s="26">
        <v>1</v>
      </c>
      <c r="AJ187" s="26">
        <v>1</v>
      </c>
      <c r="AK187" s="26">
        <v>1</v>
      </c>
      <c r="AL187" s="26">
        <v>1</v>
      </c>
      <c r="AM187" s="26">
        <v>1</v>
      </c>
      <c r="AN187" s="26">
        <v>1</v>
      </c>
      <c r="AO187" s="26">
        <v>1</v>
      </c>
      <c r="AP187" s="26">
        <v>1</v>
      </c>
      <c r="AQ187" s="26">
        <v>1</v>
      </c>
      <c r="AR187" s="26">
        <v>1</v>
      </c>
      <c r="AS187" s="26">
        <v>1</v>
      </c>
      <c r="AT187" s="26">
        <v>1</v>
      </c>
      <c r="AU187" s="26">
        <v>1</v>
      </c>
      <c r="AV187" s="26">
        <v>1</v>
      </c>
      <c r="AW187" s="26">
        <v>1</v>
      </c>
      <c r="AX187" s="26">
        <v>1</v>
      </c>
      <c r="AY187" s="26">
        <v>1</v>
      </c>
      <c r="AZ187" s="26">
        <v>1</v>
      </c>
      <c r="BA187" s="26">
        <v>1</v>
      </c>
      <c r="BB187" s="26">
        <v>1</v>
      </c>
      <c r="BC187" s="26">
        <v>1</v>
      </c>
      <c r="BD187" s="26">
        <v>1</v>
      </c>
      <c r="BE187" s="26">
        <v>1</v>
      </c>
      <c r="BF187" s="26">
        <v>1</v>
      </c>
      <c r="BG187" s="26">
        <v>1</v>
      </c>
      <c r="BH187" s="26">
        <v>1</v>
      </c>
      <c r="BI187" s="22"/>
      <c r="BJ187" s="22"/>
      <c r="BK187" s="22"/>
      <c r="BL187" s="22"/>
    </row>
    <row r="188" spans="2:64" outlineLevel="1">
      <c r="E188" s="135" t="s">
        <v>145</v>
      </c>
      <c r="F188" s="20"/>
      <c r="G188" s="4" t="s">
        <v>101</v>
      </c>
      <c r="H188" s="6" t="s">
        <v>111</v>
      </c>
      <c r="K188" s="26">
        <v>1</v>
      </c>
      <c r="L188" s="26">
        <v>1</v>
      </c>
      <c r="M188" s="26">
        <v>1</v>
      </c>
      <c r="N188" s="26">
        <v>1</v>
      </c>
      <c r="O188" s="26">
        <v>1</v>
      </c>
      <c r="P188" s="26">
        <v>1</v>
      </c>
      <c r="Q188" s="26">
        <v>1</v>
      </c>
      <c r="R188" s="26">
        <v>1</v>
      </c>
      <c r="S188" s="26">
        <v>1</v>
      </c>
      <c r="T188" s="26">
        <v>1</v>
      </c>
      <c r="U188" s="26">
        <v>1</v>
      </c>
      <c r="V188" s="26">
        <v>1</v>
      </c>
      <c r="W188" s="26">
        <v>1</v>
      </c>
      <c r="X188" s="26">
        <v>1</v>
      </c>
      <c r="Y188" s="26">
        <v>1</v>
      </c>
      <c r="Z188" s="26">
        <v>1</v>
      </c>
      <c r="AA188" s="26">
        <v>1</v>
      </c>
      <c r="AB188" s="26">
        <v>1</v>
      </c>
      <c r="AC188" s="26">
        <v>1</v>
      </c>
      <c r="AD188" s="26">
        <v>1</v>
      </c>
      <c r="AE188" s="26">
        <v>1</v>
      </c>
      <c r="AF188" s="26">
        <v>1</v>
      </c>
      <c r="AG188" s="26">
        <v>1</v>
      </c>
      <c r="AH188" s="26">
        <v>1</v>
      </c>
      <c r="AI188" s="26">
        <v>1</v>
      </c>
      <c r="AJ188" s="26">
        <v>1</v>
      </c>
      <c r="AK188" s="26">
        <v>1</v>
      </c>
      <c r="AL188" s="26">
        <v>1</v>
      </c>
      <c r="AM188" s="26">
        <v>1</v>
      </c>
      <c r="AN188" s="26">
        <v>1</v>
      </c>
      <c r="AO188" s="26">
        <v>1</v>
      </c>
      <c r="AP188" s="26">
        <v>1</v>
      </c>
      <c r="AQ188" s="26">
        <v>1</v>
      </c>
      <c r="AR188" s="26">
        <v>1</v>
      </c>
      <c r="AS188" s="26">
        <v>1</v>
      </c>
      <c r="AT188" s="26">
        <v>1</v>
      </c>
      <c r="AU188" s="26">
        <v>1</v>
      </c>
      <c r="AV188" s="26">
        <v>1</v>
      </c>
      <c r="AW188" s="26">
        <v>1</v>
      </c>
      <c r="AX188" s="26">
        <v>1</v>
      </c>
      <c r="AY188" s="26">
        <v>1</v>
      </c>
      <c r="AZ188" s="26">
        <v>1</v>
      </c>
      <c r="BA188" s="26">
        <v>1</v>
      </c>
      <c r="BB188" s="26">
        <v>1</v>
      </c>
      <c r="BC188" s="26">
        <v>1</v>
      </c>
      <c r="BD188" s="26">
        <v>1</v>
      </c>
      <c r="BE188" s="26">
        <v>1</v>
      </c>
      <c r="BF188" s="26">
        <v>1</v>
      </c>
      <c r="BG188" s="26">
        <v>1</v>
      </c>
      <c r="BH188" s="26">
        <v>1</v>
      </c>
      <c r="BI188" s="22"/>
      <c r="BJ188" s="22"/>
      <c r="BK188" s="22"/>
      <c r="BL188" s="22"/>
    </row>
    <row r="189" spans="2:64" outlineLevel="1">
      <c r="E189" s="135" t="s">
        <v>152</v>
      </c>
      <c r="F189" s="20"/>
      <c r="G189" s="4" t="s">
        <v>101</v>
      </c>
      <c r="H189" s="6" t="s">
        <v>111</v>
      </c>
      <c r="K189" s="26">
        <v>1</v>
      </c>
      <c r="L189" s="26">
        <v>1</v>
      </c>
      <c r="M189" s="26">
        <v>1</v>
      </c>
      <c r="N189" s="26">
        <v>1</v>
      </c>
      <c r="O189" s="26">
        <v>1</v>
      </c>
      <c r="P189" s="26">
        <v>1</v>
      </c>
      <c r="Q189" s="26">
        <v>1</v>
      </c>
      <c r="R189" s="26">
        <v>1</v>
      </c>
      <c r="S189" s="26">
        <v>1</v>
      </c>
      <c r="T189" s="26">
        <v>1</v>
      </c>
      <c r="U189" s="26">
        <v>1</v>
      </c>
      <c r="V189" s="26">
        <v>1</v>
      </c>
      <c r="W189" s="26">
        <v>1</v>
      </c>
      <c r="X189" s="26">
        <v>1</v>
      </c>
      <c r="Y189" s="26">
        <v>1</v>
      </c>
      <c r="Z189" s="26">
        <v>1</v>
      </c>
      <c r="AA189" s="26">
        <v>1</v>
      </c>
      <c r="AB189" s="26">
        <v>1</v>
      </c>
      <c r="AC189" s="26">
        <v>1</v>
      </c>
      <c r="AD189" s="26">
        <v>1</v>
      </c>
      <c r="AE189" s="26">
        <v>1</v>
      </c>
      <c r="AF189" s="26">
        <v>1</v>
      </c>
      <c r="AG189" s="26">
        <v>1</v>
      </c>
      <c r="AH189" s="26">
        <v>1</v>
      </c>
      <c r="AI189" s="26">
        <v>1</v>
      </c>
      <c r="AJ189" s="26">
        <v>1</v>
      </c>
      <c r="AK189" s="26">
        <v>1</v>
      </c>
      <c r="AL189" s="26">
        <v>1</v>
      </c>
      <c r="AM189" s="26">
        <v>1</v>
      </c>
      <c r="AN189" s="26">
        <v>1</v>
      </c>
      <c r="AO189" s="26">
        <v>1</v>
      </c>
      <c r="AP189" s="26">
        <v>1</v>
      </c>
      <c r="AQ189" s="26">
        <v>1</v>
      </c>
      <c r="AR189" s="26">
        <v>1</v>
      </c>
      <c r="AS189" s="26">
        <v>1</v>
      </c>
      <c r="AT189" s="26">
        <v>1</v>
      </c>
      <c r="AU189" s="26">
        <v>1</v>
      </c>
      <c r="AV189" s="26">
        <v>1</v>
      </c>
      <c r="AW189" s="26">
        <v>1</v>
      </c>
      <c r="AX189" s="26">
        <v>1</v>
      </c>
      <c r="AY189" s="26">
        <v>1</v>
      </c>
      <c r="AZ189" s="26">
        <v>1</v>
      </c>
      <c r="BA189" s="26">
        <v>1</v>
      </c>
      <c r="BB189" s="26">
        <v>1</v>
      </c>
      <c r="BC189" s="26">
        <v>1</v>
      </c>
      <c r="BD189" s="26">
        <v>1</v>
      </c>
      <c r="BE189" s="26">
        <v>1</v>
      </c>
      <c r="BF189" s="26">
        <v>1</v>
      </c>
      <c r="BG189" s="26">
        <v>1</v>
      </c>
      <c r="BH189" s="26">
        <v>1</v>
      </c>
      <c r="BI189" s="22"/>
      <c r="BJ189" s="22"/>
      <c r="BK189" s="22"/>
      <c r="BL189" s="22"/>
    </row>
    <row r="190" spans="2:64" outlineLevel="1">
      <c r="E190" s="135" t="s">
        <v>153</v>
      </c>
      <c r="F190" s="20"/>
      <c r="G190" s="4" t="s">
        <v>101</v>
      </c>
      <c r="H190" s="6" t="s">
        <v>111</v>
      </c>
      <c r="K190" s="26">
        <v>1</v>
      </c>
      <c r="L190" s="26">
        <v>1</v>
      </c>
      <c r="M190" s="26">
        <v>1</v>
      </c>
      <c r="N190" s="26">
        <v>1</v>
      </c>
      <c r="O190" s="26">
        <v>1</v>
      </c>
      <c r="P190" s="26">
        <v>1</v>
      </c>
      <c r="Q190" s="26">
        <v>1</v>
      </c>
      <c r="R190" s="26">
        <v>1</v>
      </c>
      <c r="S190" s="26">
        <v>1</v>
      </c>
      <c r="T190" s="26">
        <v>1</v>
      </c>
      <c r="U190" s="26">
        <v>1</v>
      </c>
      <c r="V190" s="26">
        <v>1</v>
      </c>
      <c r="W190" s="26">
        <v>1</v>
      </c>
      <c r="X190" s="26">
        <v>1</v>
      </c>
      <c r="Y190" s="26">
        <v>1</v>
      </c>
      <c r="Z190" s="26">
        <v>1</v>
      </c>
      <c r="AA190" s="26">
        <v>1</v>
      </c>
      <c r="AB190" s="26">
        <v>1</v>
      </c>
      <c r="AC190" s="26">
        <v>1</v>
      </c>
      <c r="AD190" s="26">
        <v>1</v>
      </c>
      <c r="AE190" s="26">
        <v>1</v>
      </c>
      <c r="AF190" s="26">
        <v>1</v>
      </c>
      <c r="AG190" s="26">
        <v>1</v>
      </c>
      <c r="AH190" s="26">
        <v>1</v>
      </c>
      <c r="AI190" s="26">
        <v>1</v>
      </c>
      <c r="AJ190" s="26">
        <v>1</v>
      </c>
      <c r="AK190" s="26">
        <v>1</v>
      </c>
      <c r="AL190" s="26">
        <v>1</v>
      </c>
      <c r="AM190" s="26">
        <v>1</v>
      </c>
      <c r="AN190" s="26">
        <v>1</v>
      </c>
      <c r="AO190" s="26">
        <v>1</v>
      </c>
      <c r="AP190" s="26">
        <v>1</v>
      </c>
      <c r="AQ190" s="26">
        <v>1</v>
      </c>
      <c r="AR190" s="26">
        <v>1</v>
      </c>
      <c r="AS190" s="26">
        <v>1</v>
      </c>
      <c r="AT190" s="26">
        <v>1</v>
      </c>
      <c r="AU190" s="26">
        <v>1</v>
      </c>
      <c r="AV190" s="26">
        <v>1</v>
      </c>
      <c r="AW190" s="26">
        <v>1</v>
      </c>
      <c r="AX190" s="26">
        <v>1</v>
      </c>
      <c r="AY190" s="26">
        <v>1</v>
      </c>
      <c r="AZ190" s="26">
        <v>1</v>
      </c>
      <c r="BA190" s="26">
        <v>1</v>
      </c>
      <c r="BB190" s="26">
        <v>1</v>
      </c>
      <c r="BC190" s="26">
        <v>1</v>
      </c>
      <c r="BD190" s="26">
        <v>1</v>
      </c>
      <c r="BE190" s="26">
        <v>1</v>
      </c>
      <c r="BF190" s="26">
        <v>1</v>
      </c>
      <c r="BG190" s="26">
        <v>1</v>
      </c>
      <c r="BH190" s="26">
        <v>1</v>
      </c>
      <c r="BI190" s="22"/>
      <c r="BJ190" s="22"/>
      <c r="BK190" s="22"/>
      <c r="BL190" s="22"/>
    </row>
    <row r="191" spans="2:64" outlineLevel="1">
      <c r="E191" s="20" t="s">
        <v>141</v>
      </c>
      <c r="F191" s="20"/>
      <c r="G191" s="4" t="s">
        <v>101</v>
      </c>
      <c r="H191" s="6" t="s">
        <v>111</v>
      </c>
      <c r="K191" s="26">
        <v>1</v>
      </c>
      <c r="L191" s="26">
        <v>1</v>
      </c>
      <c r="M191" s="26">
        <v>1</v>
      </c>
      <c r="N191" s="26">
        <v>1</v>
      </c>
      <c r="O191" s="26">
        <v>1</v>
      </c>
      <c r="P191" s="26">
        <v>1</v>
      </c>
      <c r="Q191" s="26">
        <v>1</v>
      </c>
      <c r="R191" s="26">
        <v>1</v>
      </c>
      <c r="S191" s="26">
        <v>1</v>
      </c>
      <c r="T191" s="26">
        <v>1</v>
      </c>
      <c r="U191" s="26">
        <v>1</v>
      </c>
      <c r="V191" s="26">
        <v>1</v>
      </c>
      <c r="W191" s="26">
        <v>1</v>
      </c>
      <c r="X191" s="26">
        <v>1</v>
      </c>
      <c r="Y191" s="26">
        <v>1</v>
      </c>
      <c r="Z191" s="26">
        <v>1</v>
      </c>
      <c r="AA191" s="26">
        <v>1</v>
      </c>
      <c r="AB191" s="26">
        <v>1</v>
      </c>
      <c r="AC191" s="26">
        <v>1</v>
      </c>
      <c r="AD191" s="26">
        <v>1</v>
      </c>
      <c r="AE191" s="26">
        <v>1</v>
      </c>
      <c r="AF191" s="26">
        <v>1</v>
      </c>
      <c r="AG191" s="26">
        <v>1</v>
      </c>
      <c r="AH191" s="26">
        <v>1</v>
      </c>
      <c r="AI191" s="26">
        <v>1</v>
      </c>
      <c r="AJ191" s="26">
        <v>1</v>
      </c>
      <c r="AK191" s="26">
        <v>1</v>
      </c>
      <c r="AL191" s="26">
        <v>1</v>
      </c>
      <c r="AM191" s="26">
        <v>1</v>
      </c>
      <c r="AN191" s="26">
        <v>1</v>
      </c>
      <c r="AO191" s="26">
        <v>1</v>
      </c>
      <c r="AP191" s="26">
        <v>1</v>
      </c>
      <c r="AQ191" s="26">
        <v>1</v>
      </c>
      <c r="AR191" s="26">
        <v>1</v>
      </c>
      <c r="AS191" s="26">
        <v>1</v>
      </c>
      <c r="AT191" s="26">
        <v>1</v>
      </c>
      <c r="AU191" s="26">
        <v>1</v>
      </c>
      <c r="AV191" s="26">
        <v>1</v>
      </c>
      <c r="AW191" s="26">
        <v>1</v>
      </c>
      <c r="AX191" s="26">
        <v>1</v>
      </c>
      <c r="AY191" s="26">
        <v>1</v>
      </c>
      <c r="AZ191" s="26">
        <v>1</v>
      </c>
      <c r="BA191" s="26">
        <v>1</v>
      </c>
      <c r="BB191" s="26">
        <v>1</v>
      </c>
      <c r="BC191" s="26">
        <v>1</v>
      </c>
      <c r="BD191" s="26">
        <v>1</v>
      </c>
      <c r="BE191" s="26">
        <v>1</v>
      </c>
      <c r="BF191" s="26">
        <v>1</v>
      </c>
      <c r="BG191" s="26">
        <v>1</v>
      </c>
      <c r="BH191" s="26">
        <v>1</v>
      </c>
      <c r="BI191" s="22"/>
      <c r="BJ191" s="22"/>
      <c r="BK191" s="22"/>
      <c r="BL191" s="22"/>
    </row>
    <row r="192" spans="2:64" outlineLevel="1">
      <c r="E192" s="20" t="s">
        <v>142</v>
      </c>
      <c r="F192" s="20"/>
      <c r="G192" s="4" t="s">
        <v>101</v>
      </c>
      <c r="H192" s="6" t="s">
        <v>111</v>
      </c>
      <c r="K192" s="26">
        <v>1</v>
      </c>
      <c r="L192" s="26">
        <v>1</v>
      </c>
      <c r="M192" s="26">
        <v>1</v>
      </c>
      <c r="N192" s="26">
        <v>1</v>
      </c>
      <c r="O192" s="26">
        <v>1</v>
      </c>
      <c r="P192" s="26">
        <v>1</v>
      </c>
      <c r="Q192" s="26">
        <v>1</v>
      </c>
      <c r="R192" s="26">
        <v>1</v>
      </c>
      <c r="S192" s="26">
        <v>1</v>
      </c>
      <c r="T192" s="26">
        <v>1</v>
      </c>
      <c r="U192" s="26">
        <v>1</v>
      </c>
      <c r="V192" s="26">
        <v>1</v>
      </c>
      <c r="W192" s="26">
        <v>1</v>
      </c>
      <c r="X192" s="26">
        <v>1</v>
      </c>
      <c r="Y192" s="26">
        <v>1</v>
      </c>
      <c r="Z192" s="26">
        <v>1</v>
      </c>
      <c r="AA192" s="26">
        <v>1</v>
      </c>
      <c r="AB192" s="26">
        <v>1</v>
      </c>
      <c r="AC192" s="26">
        <v>1</v>
      </c>
      <c r="AD192" s="26">
        <v>1</v>
      </c>
      <c r="AE192" s="26">
        <v>1</v>
      </c>
      <c r="AF192" s="26">
        <v>1</v>
      </c>
      <c r="AG192" s="26">
        <v>1</v>
      </c>
      <c r="AH192" s="26">
        <v>1</v>
      </c>
      <c r="AI192" s="26">
        <v>1</v>
      </c>
      <c r="AJ192" s="26">
        <v>1</v>
      </c>
      <c r="AK192" s="26">
        <v>1</v>
      </c>
      <c r="AL192" s="26">
        <v>1</v>
      </c>
      <c r="AM192" s="26">
        <v>1</v>
      </c>
      <c r="AN192" s="26">
        <v>1</v>
      </c>
      <c r="AO192" s="26">
        <v>1</v>
      </c>
      <c r="AP192" s="26">
        <v>1</v>
      </c>
      <c r="AQ192" s="26">
        <v>1</v>
      </c>
      <c r="AR192" s="26">
        <v>1</v>
      </c>
      <c r="AS192" s="26">
        <v>1</v>
      </c>
      <c r="AT192" s="26">
        <v>1</v>
      </c>
      <c r="AU192" s="26">
        <v>1</v>
      </c>
      <c r="AV192" s="26">
        <v>1</v>
      </c>
      <c r="AW192" s="26">
        <v>1</v>
      </c>
      <c r="AX192" s="26">
        <v>1</v>
      </c>
      <c r="AY192" s="26">
        <v>1</v>
      </c>
      <c r="AZ192" s="26">
        <v>1</v>
      </c>
      <c r="BA192" s="26">
        <v>1</v>
      </c>
      <c r="BB192" s="26">
        <v>1</v>
      </c>
      <c r="BC192" s="26">
        <v>1</v>
      </c>
      <c r="BD192" s="26">
        <v>1</v>
      </c>
      <c r="BE192" s="26">
        <v>1</v>
      </c>
      <c r="BF192" s="26">
        <v>1</v>
      </c>
      <c r="BG192" s="26">
        <v>1</v>
      </c>
      <c r="BH192" s="26">
        <v>1</v>
      </c>
      <c r="BI192" s="22"/>
      <c r="BJ192" s="22"/>
      <c r="BK192" s="22"/>
      <c r="BL192" s="22"/>
    </row>
    <row r="193" spans="1:64" outlineLevel="1">
      <c r="E193" s="20" t="s">
        <v>143</v>
      </c>
      <c r="F193" s="20"/>
      <c r="G193" s="4" t="s">
        <v>101</v>
      </c>
      <c r="H193" s="6" t="s">
        <v>111</v>
      </c>
      <c r="K193" s="26">
        <v>1</v>
      </c>
      <c r="L193" s="26">
        <v>1</v>
      </c>
      <c r="M193" s="26">
        <v>1</v>
      </c>
      <c r="N193" s="26">
        <v>1</v>
      </c>
      <c r="O193" s="26">
        <v>1</v>
      </c>
      <c r="P193" s="26">
        <v>1</v>
      </c>
      <c r="Q193" s="26">
        <v>1</v>
      </c>
      <c r="R193" s="26">
        <v>1</v>
      </c>
      <c r="S193" s="26">
        <v>1</v>
      </c>
      <c r="T193" s="26">
        <v>1</v>
      </c>
      <c r="U193" s="26">
        <v>1</v>
      </c>
      <c r="V193" s="26">
        <v>1</v>
      </c>
      <c r="W193" s="26">
        <v>1</v>
      </c>
      <c r="X193" s="26">
        <v>1</v>
      </c>
      <c r="Y193" s="26">
        <v>1</v>
      </c>
      <c r="Z193" s="26">
        <v>1</v>
      </c>
      <c r="AA193" s="26">
        <v>1</v>
      </c>
      <c r="AB193" s="26">
        <v>1</v>
      </c>
      <c r="AC193" s="26">
        <v>1</v>
      </c>
      <c r="AD193" s="26">
        <v>1</v>
      </c>
      <c r="AE193" s="26">
        <v>1</v>
      </c>
      <c r="AF193" s="26">
        <v>1</v>
      </c>
      <c r="AG193" s="26">
        <v>1</v>
      </c>
      <c r="AH193" s="26">
        <v>1</v>
      </c>
      <c r="AI193" s="26">
        <v>1</v>
      </c>
      <c r="AJ193" s="26">
        <v>1</v>
      </c>
      <c r="AK193" s="26">
        <v>1</v>
      </c>
      <c r="AL193" s="26">
        <v>1</v>
      </c>
      <c r="AM193" s="26">
        <v>1</v>
      </c>
      <c r="AN193" s="26">
        <v>1</v>
      </c>
      <c r="AO193" s="26">
        <v>1</v>
      </c>
      <c r="AP193" s="26">
        <v>1</v>
      </c>
      <c r="AQ193" s="26">
        <v>1</v>
      </c>
      <c r="AR193" s="26">
        <v>1</v>
      </c>
      <c r="AS193" s="26">
        <v>1</v>
      </c>
      <c r="AT193" s="26">
        <v>1</v>
      </c>
      <c r="AU193" s="26">
        <v>1</v>
      </c>
      <c r="AV193" s="26">
        <v>1</v>
      </c>
      <c r="AW193" s="26">
        <v>1</v>
      </c>
      <c r="AX193" s="26">
        <v>1</v>
      </c>
      <c r="AY193" s="26">
        <v>1</v>
      </c>
      <c r="AZ193" s="26">
        <v>1</v>
      </c>
      <c r="BA193" s="26">
        <v>1</v>
      </c>
      <c r="BB193" s="26">
        <v>1</v>
      </c>
      <c r="BC193" s="26">
        <v>1</v>
      </c>
      <c r="BD193" s="26">
        <v>1</v>
      </c>
      <c r="BE193" s="26">
        <v>1</v>
      </c>
      <c r="BF193" s="26">
        <v>1</v>
      </c>
      <c r="BG193" s="26">
        <v>1</v>
      </c>
      <c r="BH193" s="26">
        <v>1</v>
      </c>
      <c r="BI193" s="22"/>
      <c r="BJ193" s="22"/>
      <c r="BK193" s="22"/>
      <c r="BL193" s="22"/>
    </row>
    <row r="194" spans="1:64" outlineLevel="1">
      <c r="E194" s="20" t="s">
        <v>144</v>
      </c>
      <c r="F194" s="20"/>
      <c r="G194" s="4" t="s">
        <v>101</v>
      </c>
      <c r="H194" s="6" t="s">
        <v>111</v>
      </c>
      <c r="K194" s="26">
        <v>1</v>
      </c>
      <c r="L194" s="26">
        <v>1</v>
      </c>
      <c r="M194" s="26">
        <v>1</v>
      </c>
      <c r="N194" s="26">
        <v>1</v>
      </c>
      <c r="O194" s="26">
        <v>1</v>
      </c>
      <c r="P194" s="26">
        <v>1</v>
      </c>
      <c r="Q194" s="26">
        <v>1</v>
      </c>
      <c r="R194" s="26">
        <v>1</v>
      </c>
      <c r="S194" s="26">
        <v>1</v>
      </c>
      <c r="T194" s="26">
        <v>1</v>
      </c>
      <c r="U194" s="26">
        <v>1</v>
      </c>
      <c r="V194" s="26">
        <v>1</v>
      </c>
      <c r="W194" s="26">
        <v>1</v>
      </c>
      <c r="X194" s="26">
        <v>1</v>
      </c>
      <c r="Y194" s="26">
        <v>1</v>
      </c>
      <c r="Z194" s="26">
        <v>1</v>
      </c>
      <c r="AA194" s="26">
        <v>1</v>
      </c>
      <c r="AB194" s="26">
        <v>1</v>
      </c>
      <c r="AC194" s="26">
        <v>1</v>
      </c>
      <c r="AD194" s="26">
        <v>1</v>
      </c>
      <c r="AE194" s="26">
        <v>1</v>
      </c>
      <c r="AF194" s="26">
        <v>1</v>
      </c>
      <c r="AG194" s="26">
        <v>1</v>
      </c>
      <c r="AH194" s="26">
        <v>1</v>
      </c>
      <c r="AI194" s="26">
        <v>1</v>
      </c>
      <c r="AJ194" s="26">
        <v>1</v>
      </c>
      <c r="AK194" s="26">
        <v>1</v>
      </c>
      <c r="AL194" s="26">
        <v>1</v>
      </c>
      <c r="AM194" s="26">
        <v>1</v>
      </c>
      <c r="AN194" s="26">
        <v>1</v>
      </c>
      <c r="AO194" s="26">
        <v>1</v>
      </c>
      <c r="AP194" s="26">
        <v>1</v>
      </c>
      <c r="AQ194" s="26">
        <v>1</v>
      </c>
      <c r="AR194" s="26">
        <v>1</v>
      </c>
      <c r="AS194" s="26">
        <v>1</v>
      </c>
      <c r="AT194" s="26">
        <v>1</v>
      </c>
      <c r="AU194" s="26">
        <v>1</v>
      </c>
      <c r="AV194" s="26">
        <v>1</v>
      </c>
      <c r="AW194" s="26">
        <v>1</v>
      </c>
      <c r="AX194" s="26">
        <v>1</v>
      </c>
      <c r="AY194" s="26">
        <v>1</v>
      </c>
      <c r="AZ194" s="26">
        <v>1</v>
      </c>
      <c r="BA194" s="26">
        <v>1</v>
      </c>
      <c r="BB194" s="26">
        <v>1</v>
      </c>
      <c r="BC194" s="26">
        <v>1</v>
      </c>
      <c r="BD194" s="26">
        <v>1</v>
      </c>
      <c r="BE194" s="26">
        <v>1</v>
      </c>
      <c r="BF194" s="26">
        <v>1</v>
      </c>
      <c r="BG194" s="26">
        <v>1</v>
      </c>
      <c r="BH194" s="26">
        <v>1</v>
      </c>
      <c r="BI194" s="22"/>
      <c r="BJ194" s="22"/>
      <c r="BK194" s="22"/>
      <c r="BL194" s="22"/>
    </row>
    <row r="195" spans="1:64" outlineLevel="1">
      <c r="A195" s="307"/>
      <c r="E195" s="20" t="s">
        <v>146</v>
      </c>
      <c r="F195" s="20"/>
      <c r="G195" s="4" t="s">
        <v>101</v>
      </c>
      <c r="H195" s="6" t="s">
        <v>111</v>
      </c>
      <c r="K195" s="26">
        <v>1</v>
      </c>
      <c r="L195" s="26">
        <v>1</v>
      </c>
      <c r="M195" s="26">
        <v>1</v>
      </c>
      <c r="N195" s="26">
        <v>1</v>
      </c>
      <c r="O195" s="26">
        <v>1</v>
      </c>
      <c r="P195" s="26">
        <v>1</v>
      </c>
      <c r="Q195" s="26">
        <v>1</v>
      </c>
      <c r="R195" s="26">
        <v>1</v>
      </c>
      <c r="S195" s="26">
        <v>1</v>
      </c>
      <c r="T195" s="26">
        <v>1</v>
      </c>
      <c r="U195" s="26">
        <v>1</v>
      </c>
      <c r="V195" s="26">
        <v>1</v>
      </c>
      <c r="W195" s="26">
        <v>1</v>
      </c>
      <c r="X195" s="26">
        <v>1</v>
      </c>
      <c r="Y195" s="26">
        <v>1</v>
      </c>
      <c r="Z195" s="26">
        <v>1</v>
      </c>
      <c r="AA195" s="26">
        <v>1</v>
      </c>
      <c r="AB195" s="26">
        <v>1</v>
      </c>
      <c r="AC195" s="26">
        <v>1</v>
      </c>
      <c r="AD195" s="26">
        <v>1</v>
      </c>
      <c r="AE195" s="26">
        <v>1</v>
      </c>
      <c r="AF195" s="26">
        <v>1</v>
      </c>
      <c r="AG195" s="26">
        <v>1</v>
      </c>
      <c r="AH195" s="26">
        <v>1</v>
      </c>
      <c r="AI195" s="26">
        <v>1</v>
      </c>
      <c r="AJ195" s="26">
        <v>1</v>
      </c>
      <c r="AK195" s="26">
        <v>1</v>
      </c>
      <c r="AL195" s="26">
        <v>1</v>
      </c>
      <c r="AM195" s="26">
        <v>1</v>
      </c>
      <c r="AN195" s="26">
        <v>1</v>
      </c>
      <c r="AO195" s="26">
        <v>1</v>
      </c>
      <c r="AP195" s="26">
        <v>1</v>
      </c>
      <c r="AQ195" s="26">
        <v>1</v>
      </c>
      <c r="AR195" s="26">
        <v>1</v>
      </c>
      <c r="AS195" s="26">
        <v>1</v>
      </c>
      <c r="AT195" s="26">
        <v>1</v>
      </c>
      <c r="AU195" s="26">
        <v>1</v>
      </c>
      <c r="AV195" s="26">
        <v>1</v>
      </c>
      <c r="AW195" s="26">
        <v>1</v>
      </c>
      <c r="AX195" s="26">
        <v>1</v>
      </c>
      <c r="AY195" s="26">
        <v>1</v>
      </c>
      <c r="AZ195" s="26">
        <v>1</v>
      </c>
      <c r="BA195" s="26">
        <v>1</v>
      </c>
      <c r="BB195" s="26">
        <v>1</v>
      </c>
      <c r="BC195" s="26">
        <v>1</v>
      </c>
      <c r="BD195" s="26">
        <v>1</v>
      </c>
      <c r="BE195" s="26">
        <v>1</v>
      </c>
      <c r="BF195" s="26">
        <v>1</v>
      </c>
      <c r="BG195" s="26">
        <v>1</v>
      </c>
      <c r="BH195" s="26">
        <v>1</v>
      </c>
      <c r="BI195" s="22"/>
      <c r="BJ195" s="22"/>
      <c r="BK195" s="22"/>
      <c r="BL195" s="22"/>
    </row>
    <row r="196" spans="1:64" outlineLevel="1">
      <c r="E196" s="20"/>
      <c r="F196" s="20"/>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22"/>
      <c r="AR196" s="22"/>
      <c r="AS196" s="22"/>
      <c r="AT196" s="22"/>
      <c r="AU196" s="22"/>
      <c r="AV196" s="22"/>
      <c r="AW196" s="22"/>
      <c r="AX196" s="22"/>
      <c r="AY196" s="22"/>
      <c r="AZ196" s="22"/>
      <c r="BA196" s="22"/>
      <c r="BB196" s="22"/>
      <c r="BC196" s="22"/>
      <c r="BD196" s="22"/>
      <c r="BE196" s="22"/>
      <c r="BF196" s="22"/>
      <c r="BG196" s="22"/>
      <c r="BH196" s="22"/>
      <c r="BI196" s="22"/>
      <c r="BJ196" s="22"/>
      <c r="BK196" s="22"/>
      <c r="BL196" s="22"/>
    </row>
    <row r="197" spans="1:64" outlineLevel="1">
      <c r="C197" s="38">
        <f>MAX($B$4:C196)+0.1</f>
        <v>7.1999999999999993</v>
      </c>
      <c r="D197" s="37" t="s">
        <v>128</v>
      </c>
      <c r="E197" s="33"/>
      <c r="F197" s="33"/>
      <c r="G197" s="32"/>
      <c r="H197" s="34"/>
      <c r="I197" s="34"/>
      <c r="J197" s="34"/>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22"/>
    </row>
    <row r="198" spans="1:64" outlineLevel="1">
      <c r="E198" s="20"/>
      <c r="F198" s="20"/>
      <c r="K198" s="71">
        <v>1</v>
      </c>
      <c r="L198" s="71">
        <f>K198+1</f>
        <v>2</v>
      </c>
      <c r="M198" s="71">
        <f t="shared" ref="M198:BD198" si="77">L198+1</f>
        <v>3</v>
      </c>
      <c r="N198" s="71">
        <f t="shared" si="77"/>
        <v>4</v>
      </c>
      <c r="O198" s="71">
        <f t="shared" si="77"/>
        <v>5</v>
      </c>
      <c r="P198" s="71">
        <f t="shared" si="77"/>
        <v>6</v>
      </c>
      <c r="Q198" s="71">
        <f t="shared" si="77"/>
        <v>7</v>
      </c>
      <c r="R198" s="71">
        <f t="shared" si="77"/>
        <v>8</v>
      </c>
      <c r="S198" s="71">
        <f t="shared" si="77"/>
        <v>9</v>
      </c>
      <c r="T198" s="71">
        <f t="shared" si="77"/>
        <v>10</v>
      </c>
      <c r="U198" s="71">
        <f t="shared" si="77"/>
        <v>11</v>
      </c>
      <c r="V198" s="71">
        <f t="shared" si="77"/>
        <v>12</v>
      </c>
      <c r="W198" s="71">
        <f t="shared" si="77"/>
        <v>13</v>
      </c>
      <c r="X198" s="71">
        <f t="shared" si="77"/>
        <v>14</v>
      </c>
      <c r="Y198" s="71">
        <f t="shared" si="77"/>
        <v>15</v>
      </c>
      <c r="Z198" s="71">
        <f t="shared" si="77"/>
        <v>16</v>
      </c>
      <c r="AA198" s="71">
        <f t="shared" si="77"/>
        <v>17</v>
      </c>
      <c r="AB198" s="71">
        <f t="shared" si="77"/>
        <v>18</v>
      </c>
      <c r="AC198" s="71">
        <f t="shared" si="77"/>
        <v>19</v>
      </c>
      <c r="AD198" s="71">
        <f t="shared" si="77"/>
        <v>20</v>
      </c>
      <c r="AE198" s="71">
        <f t="shared" si="77"/>
        <v>21</v>
      </c>
      <c r="AF198" s="71">
        <f t="shared" si="77"/>
        <v>22</v>
      </c>
      <c r="AG198" s="71">
        <f t="shared" si="77"/>
        <v>23</v>
      </c>
      <c r="AH198" s="71">
        <f t="shared" si="77"/>
        <v>24</v>
      </c>
      <c r="AI198" s="71">
        <f t="shared" si="77"/>
        <v>25</v>
      </c>
      <c r="AJ198" s="71">
        <f t="shared" si="77"/>
        <v>26</v>
      </c>
      <c r="AK198" s="71">
        <f t="shared" si="77"/>
        <v>27</v>
      </c>
      <c r="AL198" s="71">
        <f t="shared" si="77"/>
        <v>28</v>
      </c>
      <c r="AM198" s="71">
        <f t="shared" si="77"/>
        <v>29</v>
      </c>
      <c r="AN198" s="71">
        <f t="shared" si="77"/>
        <v>30</v>
      </c>
      <c r="AO198" s="71">
        <f t="shared" si="77"/>
        <v>31</v>
      </c>
      <c r="AP198" s="71">
        <f t="shared" si="77"/>
        <v>32</v>
      </c>
      <c r="AQ198" s="71">
        <f t="shared" si="77"/>
        <v>33</v>
      </c>
      <c r="AR198" s="71">
        <f t="shared" si="77"/>
        <v>34</v>
      </c>
      <c r="AS198" s="71">
        <f t="shared" si="77"/>
        <v>35</v>
      </c>
      <c r="AT198" s="71">
        <f t="shared" si="77"/>
        <v>36</v>
      </c>
      <c r="AU198" s="71">
        <f t="shared" si="77"/>
        <v>37</v>
      </c>
      <c r="AV198" s="71">
        <f t="shared" si="77"/>
        <v>38</v>
      </c>
      <c r="AW198" s="71">
        <f t="shared" si="77"/>
        <v>39</v>
      </c>
      <c r="AX198" s="71">
        <f t="shared" si="77"/>
        <v>40</v>
      </c>
      <c r="AY198" s="71">
        <f t="shared" si="77"/>
        <v>41</v>
      </c>
      <c r="AZ198" s="71">
        <f t="shared" si="77"/>
        <v>42</v>
      </c>
      <c r="BA198" s="71">
        <f t="shared" si="77"/>
        <v>43</v>
      </c>
      <c r="BB198" s="71">
        <f t="shared" si="77"/>
        <v>44</v>
      </c>
      <c r="BC198" s="71">
        <f t="shared" si="77"/>
        <v>45</v>
      </c>
      <c r="BD198" s="71">
        <f t="shared" si="77"/>
        <v>46</v>
      </c>
      <c r="BE198" s="44"/>
      <c r="BF198" s="44"/>
      <c r="BG198" s="44"/>
      <c r="BH198" s="44"/>
      <c r="BI198" s="22"/>
      <c r="BJ198" s="22"/>
      <c r="BK198" s="22"/>
      <c r="BL198" s="22"/>
    </row>
    <row r="199" spans="1:64" outlineLevel="1">
      <c r="E199" s="135" t="s">
        <v>136</v>
      </c>
      <c r="F199" s="135"/>
      <c r="G199" s="4" t="s">
        <v>101</v>
      </c>
      <c r="H199" s="6" t="s">
        <v>128</v>
      </c>
      <c r="K199" s="177">
        <v>1</v>
      </c>
      <c r="L199" s="177">
        <v>1</v>
      </c>
      <c r="M199" s="177">
        <v>1</v>
      </c>
      <c r="N199" s="177">
        <v>1</v>
      </c>
      <c r="O199" s="177">
        <v>1</v>
      </c>
      <c r="P199" s="177">
        <v>1</v>
      </c>
      <c r="Q199" s="177">
        <v>1</v>
      </c>
      <c r="R199" s="177">
        <v>1</v>
      </c>
      <c r="S199" s="177">
        <v>1</v>
      </c>
      <c r="T199" s="177">
        <v>1</v>
      </c>
      <c r="U199" s="177">
        <v>1</v>
      </c>
      <c r="V199" s="177">
        <v>1</v>
      </c>
      <c r="W199" s="177">
        <v>1</v>
      </c>
      <c r="X199" s="177">
        <v>1</v>
      </c>
      <c r="Y199" s="177">
        <v>1</v>
      </c>
      <c r="Z199" s="177">
        <v>1</v>
      </c>
      <c r="AA199" s="177">
        <v>1</v>
      </c>
      <c r="AB199" s="177">
        <v>1</v>
      </c>
      <c r="AC199" s="177">
        <v>1</v>
      </c>
      <c r="AD199" s="177">
        <v>1</v>
      </c>
      <c r="AE199" s="177">
        <v>1</v>
      </c>
      <c r="AF199" s="177">
        <v>1</v>
      </c>
      <c r="AG199" s="177">
        <v>1</v>
      </c>
      <c r="AH199" s="177">
        <v>1</v>
      </c>
      <c r="AI199" s="177">
        <v>1</v>
      </c>
      <c r="AJ199" s="177">
        <v>1</v>
      </c>
      <c r="AK199" s="177">
        <v>1</v>
      </c>
      <c r="AL199" s="177">
        <v>1</v>
      </c>
      <c r="AM199" s="177">
        <v>1</v>
      </c>
      <c r="AN199" s="177">
        <v>1</v>
      </c>
      <c r="AO199" s="177">
        <v>1</v>
      </c>
      <c r="AP199" s="177">
        <v>1</v>
      </c>
      <c r="AQ199" s="177">
        <v>1</v>
      </c>
      <c r="AR199" s="177">
        <v>1</v>
      </c>
      <c r="AS199" s="177">
        <v>1</v>
      </c>
      <c r="AT199" s="177">
        <v>1</v>
      </c>
      <c r="AU199" s="177">
        <v>1</v>
      </c>
      <c r="AV199" s="177">
        <v>1</v>
      </c>
      <c r="AW199" s="177">
        <v>1</v>
      </c>
      <c r="AX199" s="177">
        <v>1</v>
      </c>
      <c r="AY199" s="177">
        <v>1</v>
      </c>
      <c r="AZ199" s="177">
        <v>1</v>
      </c>
      <c r="BA199" s="177">
        <v>1</v>
      </c>
      <c r="BB199" s="177">
        <v>1</v>
      </c>
      <c r="BC199" s="177">
        <v>1</v>
      </c>
      <c r="BD199" s="177">
        <v>1</v>
      </c>
      <c r="BE199" s="177">
        <v>1</v>
      </c>
      <c r="BF199" s="177">
        <v>1</v>
      </c>
      <c r="BG199" s="177">
        <v>1</v>
      </c>
      <c r="BH199" s="177">
        <v>1</v>
      </c>
      <c r="BI199" s="82"/>
      <c r="BJ199" s="82"/>
      <c r="BK199" s="82"/>
      <c r="BL199" s="82"/>
    </row>
    <row r="200" spans="1:64" outlineLevel="1">
      <c r="E200" s="135" t="s">
        <v>137</v>
      </c>
      <c r="F200" s="135"/>
      <c r="G200" s="4" t="s">
        <v>101</v>
      </c>
      <c r="H200" s="6" t="s">
        <v>128</v>
      </c>
      <c r="K200" s="177">
        <v>1</v>
      </c>
      <c r="L200" s="177">
        <v>1</v>
      </c>
      <c r="M200" s="177">
        <v>1</v>
      </c>
      <c r="N200" s="177">
        <v>1</v>
      </c>
      <c r="O200" s="177">
        <v>1</v>
      </c>
      <c r="P200" s="177">
        <v>1</v>
      </c>
      <c r="Q200" s="177">
        <v>1</v>
      </c>
      <c r="R200" s="177">
        <v>1</v>
      </c>
      <c r="S200" s="177">
        <v>1</v>
      </c>
      <c r="T200" s="177">
        <v>1</v>
      </c>
      <c r="U200" s="177">
        <v>1</v>
      </c>
      <c r="V200" s="177">
        <v>1</v>
      </c>
      <c r="W200" s="177">
        <v>1</v>
      </c>
      <c r="X200" s="177">
        <v>1</v>
      </c>
      <c r="Y200" s="177">
        <v>1</v>
      </c>
      <c r="Z200" s="177">
        <v>1</v>
      </c>
      <c r="AA200" s="177">
        <v>1</v>
      </c>
      <c r="AB200" s="177">
        <v>1</v>
      </c>
      <c r="AC200" s="177">
        <v>1</v>
      </c>
      <c r="AD200" s="177">
        <v>1</v>
      </c>
      <c r="AE200" s="177">
        <v>1</v>
      </c>
      <c r="AF200" s="177">
        <v>1</v>
      </c>
      <c r="AG200" s="177">
        <v>1</v>
      </c>
      <c r="AH200" s="177">
        <v>1</v>
      </c>
      <c r="AI200" s="177">
        <v>1</v>
      </c>
      <c r="AJ200" s="177">
        <v>1</v>
      </c>
      <c r="AK200" s="177">
        <v>1</v>
      </c>
      <c r="AL200" s="177">
        <v>1</v>
      </c>
      <c r="AM200" s="177">
        <v>1</v>
      </c>
      <c r="AN200" s="177">
        <v>1</v>
      </c>
      <c r="AO200" s="177">
        <v>1</v>
      </c>
      <c r="AP200" s="177">
        <v>1</v>
      </c>
      <c r="AQ200" s="177">
        <v>1</v>
      </c>
      <c r="AR200" s="177">
        <v>1</v>
      </c>
      <c r="AS200" s="177">
        <v>1</v>
      </c>
      <c r="AT200" s="177">
        <v>1</v>
      </c>
      <c r="AU200" s="177">
        <v>1</v>
      </c>
      <c r="AV200" s="177">
        <v>1</v>
      </c>
      <c r="AW200" s="177">
        <v>1</v>
      </c>
      <c r="AX200" s="177">
        <v>1</v>
      </c>
      <c r="AY200" s="177">
        <v>1</v>
      </c>
      <c r="AZ200" s="177">
        <v>1</v>
      </c>
      <c r="BA200" s="177">
        <v>1</v>
      </c>
      <c r="BB200" s="177">
        <v>1</v>
      </c>
      <c r="BC200" s="177">
        <v>1</v>
      </c>
      <c r="BD200" s="177">
        <v>1</v>
      </c>
      <c r="BE200" s="177">
        <v>1</v>
      </c>
      <c r="BF200" s="177">
        <v>1</v>
      </c>
      <c r="BG200" s="177">
        <v>1</v>
      </c>
      <c r="BH200" s="177">
        <v>1</v>
      </c>
      <c r="BI200" s="82"/>
      <c r="BJ200" s="82"/>
      <c r="BK200" s="82"/>
      <c r="BL200" s="82"/>
    </row>
    <row r="201" spans="1:64" outlineLevel="1">
      <c r="E201" s="135" t="s">
        <v>138</v>
      </c>
      <c r="F201" s="135"/>
      <c r="G201" s="4" t="s">
        <v>101</v>
      </c>
      <c r="H201" s="6" t="s">
        <v>128</v>
      </c>
      <c r="K201" s="177">
        <v>1</v>
      </c>
      <c r="L201" s="177">
        <v>1</v>
      </c>
      <c r="M201" s="177">
        <v>1</v>
      </c>
      <c r="N201" s="177">
        <v>1</v>
      </c>
      <c r="O201" s="177">
        <v>1</v>
      </c>
      <c r="P201" s="177">
        <v>1</v>
      </c>
      <c r="Q201" s="177">
        <v>1</v>
      </c>
      <c r="R201" s="177">
        <v>1</v>
      </c>
      <c r="S201" s="177">
        <v>1</v>
      </c>
      <c r="T201" s="177">
        <v>1</v>
      </c>
      <c r="U201" s="177">
        <v>1</v>
      </c>
      <c r="V201" s="177">
        <v>1</v>
      </c>
      <c r="W201" s="177">
        <v>1</v>
      </c>
      <c r="X201" s="177">
        <v>1</v>
      </c>
      <c r="Y201" s="177">
        <v>1</v>
      </c>
      <c r="Z201" s="177">
        <v>1</v>
      </c>
      <c r="AA201" s="177">
        <v>1</v>
      </c>
      <c r="AB201" s="177">
        <v>1</v>
      </c>
      <c r="AC201" s="177">
        <v>1</v>
      </c>
      <c r="AD201" s="177">
        <v>1</v>
      </c>
      <c r="AE201" s="177">
        <v>1</v>
      </c>
      <c r="AF201" s="177">
        <v>1</v>
      </c>
      <c r="AG201" s="177">
        <v>1</v>
      </c>
      <c r="AH201" s="177">
        <v>1</v>
      </c>
      <c r="AI201" s="177">
        <v>1</v>
      </c>
      <c r="AJ201" s="177">
        <v>1</v>
      </c>
      <c r="AK201" s="177">
        <v>1</v>
      </c>
      <c r="AL201" s="177">
        <v>1</v>
      </c>
      <c r="AM201" s="177">
        <v>1</v>
      </c>
      <c r="AN201" s="177">
        <v>1</v>
      </c>
      <c r="AO201" s="177">
        <v>1</v>
      </c>
      <c r="AP201" s="177">
        <v>1</v>
      </c>
      <c r="AQ201" s="177">
        <v>1</v>
      </c>
      <c r="AR201" s="177">
        <v>1</v>
      </c>
      <c r="AS201" s="177">
        <v>1</v>
      </c>
      <c r="AT201" s="177">
        <v>1</v>
      </c>
      <c r="AU201" s="177">
        <v>1</v>
      </c>
      <c r="AV201" s="177">
        <v>1</v>
      </c>
      <c r="AW201" s="177">
        <v>1</v>
      </c>
      <c r="AX201" s="177">
        <v>1</v>
      </c>
      <c r="AY201" s="177">
        <v>1</v>
      </c>
      <c r="AZ201" s="177">
        <v>1</v>
      </c>
      <c r="BA201" s="177">
        <v>1</v>
      </c>
      <c r="BB201" s="177">
        <v>1</v>
      </c>
      <c r="BC201" s="177">
        <v>1</v>
      </c>
      <c r="BD201" s="177">
        <v>1</v>
      </c>
      <c r="BE201" s="177">
        <v>1</v>
      </c>
      <c r="BF201" s="177">
        <v>1</v>
      </c>
      <c r="BG201" s="177">
        <v>1</v>
      </c>
      <c r="BH201" s="177">
        <v>1</v>
      </c>
      <c r="BI201" s="82"/>
      <c r="BJ201" s="82"/>
      <c r="BK201" s="82"/>
      <c r="BL201" s="82"/>
    </row>
    <row r="202" spans="1:64" outlineLevel="1">
      <c r="E202" s="135" t="s">
        <v>150</v>
      </c>
      <c r="F202" s="135"/>
      <c r="G202" s="4" t="s">
        <v>101</v>
      </c>
      <c r="H202" s="6" t="s">
        <v>128</v>
      </c>
      <c r="K202" s="177">
        <v>1</v>
      </c>
      <c r="L202" s="177">
        <v>1</v>
      </c>
      <c r="M202" s="177">
        <v>1</v>
      </c>
      <c r="N202" s="177">
        <v>1</v>
      </c>
      <c r="O202" s="177">
        <v>1</v>
      </c>
      <c r="P202" s="177">
        <v>1</v>
      </c>
      <c r="Q202" s="177">
        <v>1</v>
      </c>
      <c r="R202" s="177">
        <v>1</v>
      </c>
      <c r="S202" s="177">
        <v>1</v>
      </c>
      <c r="T202" s="177">
        <v>1</v>
      </c>
      <c r="U202" s="177">
        <v>1</v>
      </c>
      <c r="V202" s="177">
        <v>1</v>
      </c>
      <c r="W202" s="177">
        <v>1</v>
      </c>
      <c r="X202" s="177">
        <v>1</v>
      </c>
      <c r="Y202" s="177">
        <v>1</v>
      </c>
      <c r="Z202" s="177">
        <v>1</v>
      </c>
      <c r="AA202" s="177">
        <v>1</v>
      </c>
      <c r="AB202" s="177">
        <v>1</v>
      </c>
      <c r="AC202" s="177">
        <v>1</v>
      </c>
      <c r="AD202" s="177">
        <v>1</v>
      </c>
      <c r="AE202" s="177">
        <v>1</v>
      </c>
      <c r="AF202" s="177">
        <v>1</v>
      </c>
      <c r="AG202" s="177">
        <v>1</v>
      </c>
      <c r="AH202" s="177">
        <v>1</v>
      </c>
      <c r="AI202" s="177">
        <v>1</v>
      </c>
      <c r="AJ202" s="177">
        <v>1</v>
      </c>
      <c r="AK202" s="177">
        <v>1</v>
      </c>
      <c r="AL202" s="177">
        <v>1</v>
      </c>
      <c r="AM202" s="177">
        <v>1</v>
      </c>
      <c r="AN202" s="177">
        <v>1</v>
      </c>
      <c r="AO202" s="177">
        <v>1</v>
      </c>
      <c r="AP202" s="177">
        <v>1</v>
      </c>
      <c r="AQ202" s="177">
        <v>1</v>
      </c>
      <c r="AR202" s="177">
        <v>1</v>
      </c>
      <c r="AS202" s="177">
        <v>1</v>
      </c>
      <c r="AT202" s="177">
        <v>1</v>
      </c>
      <c r="AU202" s="177">
        <v>1</v>
      </c>
      <c r="AV202" s="177">
        <v>1</v>
      </c>
      <c r="AW202" s="177">
        <v>1</v>
      </c>
      <c r="AX202" s="177">
        <v>1</v>
      </c>
      <c r="AY202" s="177">
        <v>1</v>
      </c>
      <c r="AZ202" s="177">
        <v>1</v>
      </c>
      <c r="BA202" s="177">
        <v>1</v>
      </c>
      <c r="BB202" s="177">
        <v>1</v>
      </c>
      <c r="BC202" s="177">
        <v>1</v>
      </c>
      <c r="BD202" s="177">
        <v>1</v>
      </c>
      <c r="BE202" s="177">
        <v>1</v>
      </c>
      <c r="BF202" s="177">
        <v>1</v>
      </c>
      <c r="BG202" s="177">
        <v>1</v>
      </c>
      <c r="BH202" s="177">
        <v>1</v>
      </c>
      <c r="BI202" s="82"/>
      <c r="BJ202" s="82"/>
      <c r="BK202" s="82"/>
      <c r="BL202" s="82"/>
    </row>
    <row r="203" spans="1:64" outlineLevel="1">
      <c r="E203" s="135" t="s">
        <v>151</v>
      </c>
      <c r="F203" s="135"/>
      <c r="G203" s="4" t="s">
        <v>101</v>
      </c>
      <c r="H203" s="6" t="s">
        <v>128</v>
      </c>
      <c r="K203" s="177">
        <v>1</v>
      </c>
      <c r="L203" s="177">
        <v>1</v>
      </c>
      <c r="M203" s="177">
        <v>1</v>
      </c>
      <c r="N203" s="177">
        <v>1</v>
      </c>
      <c r="O203" s="177">
        <v>1</v>
      </c>
      <c r="P203" s="177">
        <v>1</v>
      </c>
      <c r="Q203" s="177">
        <v>1</v>
      </c>
      <c r="R203" s="177">
        <v>1</v>
      </c>
      <c r="S203" s="177">
        <v>1</v>
      </c>
      <c r="T203" s="177">
        <v>1</v>
      </c>
      <c r="U203" s="177">
        <v>1</v>
      </c>
      <c r="V203" s="177">
        <v>1</v>
      </c>
      <c r="W203" s="177">
        <v>1</v>
      </c>
      <c r="X203" s="177">
        <v>1</v>
      </c>
      <c r="Y203" s="177">
        <v>1</v>
      </c>
      <c r="Z203" s="177">
        <v>1</v>
      </c>
      <c r="AA203" s="177">
        <v>1</v>
      </c>
      <c r="AB203" s="177">
        <v>1</v>
      </c>
      <c r="AC203" s="177">
        <v>1</v>
      </c>
      <c r="AD203" s="177">
        <v>1</v>
      </c>
      <c r="AE203" s="177">
        <v>1</v>
      </c>
      <c r="AF203" s="177">
        <v>1</v>
      </c>
      <c r="AG203" s="177">
        <v>1</v>
      </c>
      <c r="AH203" s="177">
        <v>1</v>
      </c>
      <c r="AI203" s="177">
        <v>1</v>
      </c>
      <c r="AJ203" s="177">
        <v>1</v>
      </c>
      <c r="AK203" s="177">
        <v>1</v>
      </c>
      <c r="AL203" s="177">
        <v>1</v>
      </c>
      <c r="AM203" s="177">
        <v>1</v>
      </c>
      <c r="AN203" s="177">
        <v>1</v>
      </c>
      <c r="AO203" s="177">
        <v>1</v>
      </c>
      <c r="AP203" s="177">
        <v>1</v>
      </c>
      <c r="AQ203" s="177">
        <v>1</v>
      </c>
      <c r="AR203" s="177">
        <v>1</v>
      </c>
      <c r="AS203" s="177">
        <v>1</v>
      </c>
      <c r="AT203" s="177">
        <v>1</v>
      </c>
      <c r="AU203" s="177">
        <v>1</v>
      </c>
      <c r="AV203" s="177">
        <v>1</v>
      </c>
      <c r="AW203" s="177">
        <v>1</v>
      </c>
      <c r="AX203" s="177">
        <v>1</v>
      </c>
      <c r="AY203" s="177">
        <v>1</v>
      </c>
      <c r="AZ203" s="177">
        <v>1</v>
      </c>
      <c r="BA203" s="177">
        <v>1</v>
      </c>
      <c r="BB203" s="177">
        <v>1</v>
      </c>
      <c r="BC203" s="177">
        <v>1</v>
      </c>
      <c r="BD203" s="177">
        <v>1</v>
      </c>
      <c r="BE203" s="177">
        <v>1</v>
      </c>
      <c r="BF203" s="177">
        <v>1</v>
      </c>
      <c r="BG203" s="177">
        <v>1</v>
      </c>
      <c r="BH203" s="177">
        <v>1</v>
      </c>
      <c r="BI203" s="82"/>
      <c r="BJ203" s="82"/>
      <c r="BK203" s="82"/>
      <c r="BL203" s="82"/>
    </row>
    <row r="204" spans="1:64" outlineLevel="1">
      <c r="E204" s="20" t="s">
        <v>139</v>
      </c>
      <c r="F204" s="135"/>
      <c r="G204" s="4" t="s">
        <v>101</v>
      </c>
      <c r="H204" s="6" t="s">
        <v>128</v>
      </c>
      <c r="K204" s="177">
        <v>1</v>
      </c>
      <c r="L204" s="177">
        <v>1</v>
      </c>
      <c r="M204" s="177">
        <v>1</v>
      </c>
      <c r="N204" s="177">
        <v>1</v>
      </c>
      <c r="O204" s="177">
        <v>1</v>
      </c>
      <c r="P204" s="177">
        <v>1</v>
      </c>
      <c r="Q204" s="177">
        <v>1</v>
      </c>
      <c r="R204" s="177">
        <v>1</v>
      </c>
      <c r="S204" s="177">
        <v>1</v>
      </c>
      <c r="T204" s="177">
        <v>1</v>
      </c>
      <c r="U204" s="177">
        <v>1</v>
      </c>
      <c r="V204" s="177">
        <v>1</v>
      </c>
      <c r="W204" s="177">
        <v>1</v>
      </c>
      <c r="X204" s="177">
        <v>1</v>
      </c>
      <c r="Y204" s="177">
        <v>1</v>
      </c>
      <c r="Z204" s="177">
        <v>1</v>
      </c>
      <c r="AA204" s="177">
        <v>1</v>
      </c>
      <c r="AB204" s="177">
        <v>1</v>
      </c>
      <c r="AC204" s="177">
        <v>1</v>
      </c>
      <c r="AD204" s="177">
        <v>1</v>
      </c>
      <c r="AE204" s="177">
        <v>1</v>
      </c>
      <c r="AF204" s="177">
        <v>1</v>
      </c>
      <c r="AG204" s="177">
        <v>1</v>
      </c>
      <c r="AH204" s="177">
        <v>1</v>
      </c>
      <c r="AI204" s="177">
        <v>1</v>
      </c>
      <c r="AJ204" s="177">
        <v>1</v>
      </c>
      <c r="AK204" s="177">
        <v>1</v>
      </c>
      <c r="AL204" s="177">
        <v>1</v>
      </c>
      <c r="AM204" s="177">
        <v>1</v>
      </c>
      <c r="AN204" s="177">
        <v>1</v>
      </c>
      <c r="AO204" s="177">
        <v>1</v>
      </c>
      <c r="AP204" s="177">
        <v>1</v>
      </c>
      <c r="AQ204" s="177">
        <v>1</v>
      </c>
      <c r="AR204" s="177">
        <v>1</v>
      </c>
      <c r="AS204" s="177">
        <v>1</v>
      </c>
      <c r="AT204" s="177">
        <v>1</v>
      </c>
      <c r="AU204" s="177">
        <v>1</v>
      </c>
      <c r="AV204" s="177">
        <v>1</v>
      </c>
      <c r="AW204" s="177">
        <v>1</v>
      </c>
      <c r="AX204" s="177">
        <v>1</v>
      </c>
      <c r="AY204" s="177">
        <v>1</v>
      </c>
      <c r="AZ204" s="177">
        <v>1</v>
      </c>
      <c r="BA204" s="177">
        <v>1</v>
      </c>
      <c r="BB204" s="177">
        <v>1</v>
      </c>
      <c r="BC204" s="177">
        <v>1</v>
      </c>
      <c r="BD204" s="177">
        <v>1</v>
      </c>
      <c r="BE204" s="177">
        <v>1</v>
      </c>
      <c r="BF204" s="177">
        <v>1</v>
      </c>
      <c r="BG204" s="177">
        <v>1</v>
      </c>
      <c r="BH204" s="177">
        <v>1</v>
      </c>
      <c r="BI204" s="82"/>
      <c r="BJ204" s="82"/>
      <c r="BK204" s="82"/>
      <c r="BL204" s="82"/>
    </row>
    <row r="205" spans="1:64" outlineLevel="1">
      <c r="E205" s="135" t="s">
        <v>140</v>
      </c>
      <c r="F205" s="135"/>
      <c r="G205" s="4" t="s">
        <v>101</v>
      </c>
      <c r="H205" s="6" t="s">
        <v>128</v>
      </c>
      <c r="K205" s="177">
        <v>1</v>
      </c>
      <c r="L205" s="177">
        <v>1</v>
      </c>
      <c r="M205" s="177">
        <v>1</v>
      </c>
      <c r="N205" s="177">
        <v>1</v>
      </c>
      <c r="O205" s="177">
        <v>1</v>
      </c>
      <c r="P205" s="177">
        <v>1</v>
      </c>
      <c r="Q205" s="177">
        <v>1</v>
      </c>
      <c r="R205" s="177">
        <v>1</v>
      </c>
      <c r="S205" s="177">
        <v>1</v>
      </c>
      <c r="T205" s="177">
        <v>1</v>
      </c>
      <c r="U205" s="177">
        <v>1</v>
      </c>
      <c r="V205" s="177">
        <v>1</v>
      </c>
      <c r="W205" s="177">
        <v>1</v>
      </c>
      <c r="X205" s="177">
        <v>1</v>
      </c>
      <c r="Y205" s="177">
        <v>1</v>
      </c>
      <c r="Z205" s="177">
        <v>1</v>
      </c>
      <c r="AA205" s="177">
        <v>1</v>
      </c>
      <c r="AB205" s="177">
        <v>1</v>
      </c>
      <c r="AC205" s="177">
        <v>1</v>
      </c>
      <c r="AD205" s="177">
        <v>1</v>
      </c>
      <c r="AE205" s="177">
        <v>1</v>
      </c>
      <c r="AF205" s="177">
        <v>1</v>
      </c>
      <c r="AG205" s="177">
        <v>1</v>
      </c>
      <c r="AH205" s="177">
        <v>1</v>
      </c>
      <c r="AI205" s="177">
        <v>1</v>
      </c>
      <c r="AJ205" s="177">
        <v>1</v>
      </c>
      <c r="AK205" s="177">
        <v>1</v>
      </c>
      <c r="AL205" s="177">
        <v>1</v>
      </c>
      <c r="AM205" s="177">
        <v>1</v>
      </c>
      <c r="AN205" s="177">
        <v>1</v>
      </c>
      <c r="AO205" s="177">
        <v>1</v>
      </c>
      <c r="AP205" s="177">
        <v>1</v>
      </c>
      <c r="AQ205" s="177">
        <v>1</v>
      </c>
      <c r="AR205" s="177">
        <v>1</v>
      </c>
      <c r="AS205" s="177">
        <v>1</v>
      </c>
      <c r="AT205" s="177">
        <v>1</v>
      </c>
      <c r="AU205" s="177">
        <v>1</v>
      </c>
      <c r="AV205" s="177">
        <v>1</v>
      </c>
      <c r="AW205" s="177">
        <v>1</v>
      </c>
      <c r="AX205" s="177">
        <v>1</v>
      </c>
      <c r="AY205" s="177">
        <v>1</v>
      </c>
      <c r="AZ205" s="177">
        <v>1</v>
      </c>
      <c r="BA205" s="177">
        <v>1</v>
      </c>
      <c r="BB205" s="177">
        <v>1</v>
      </c>
      <c r="BC205" s="177">
        <v>1</v>
      </c>
      <c r="BD205" s="177">
        <v>1</v>
      </c>
      <c r="BE205" s="177">
        <v>1</v>
      </c>
      <c r="BF205" s="177">
        <v>1</v>
      </c>
      <c r="BG205" s="177">
        <v>1</v>
      </c>
      <c r="BH205" s="177">
        <v>1</v>
      </c>
      <c r="BI205" s="82"/>
      <c r="BJ205" s="82"/>
      <c r="BK205" s="82"/>
      <c r="BL205" s="82"/>
    </row>
    <row r="206" spans="1:64" outlineLevel="1">
      <c r="E206" s="135" t="s">
        <v>145</v>
      </c>
      <c r="F206" s="135"/>
      <c r="G206" s="4" t="s">
        <v>101</v>
      </c>
      <c r="H206" s="6" t="s">
        <v>128</v>
      </c>
      <c r="K206" s="177">
        <v>1</v>
      </c>
      <c r="L206" s="177">
        <v>1</v>
      </c>
      <c r="M206" s="177">
        <v>1</v>
      </c>
      <c r="N206" s="177">
        <v>1</v>
      </c>
      <c r="O206" s="177">
        <v>1</v>
      </c>
      <c r="P206" s="177">
        <v>1</v>
      </c>
      <c r="Q206" s="177">
        <v>1</v>
      </c>
      <c r="R206" s="177">
        <v>1</v>
      </c>
      <c r="S206" s="177">
        <v>1</v>
      </c>
      <c r="T206" s="177">
        <v>1</v>
      </c>
      <c r="U206" s="177">
        <v>1</v>
      </c>
      <c r="V206" s="177">
        <v>1</v>
      </c>
      <c r="W206" s="177">
        <v>1</v>
      </c>
      <c r="X206" s="177">
        <v>1</v>
      </c>
      <c r="Y206" s="177">
        <v>1</v>
      </c>
      <c r="Z206" s="177">
        <v>1</v>
      </c>
      <c r="AA206" s="177">
        <v>1</v>
      </c>
      <c r="AB206" s="177">
        <v>1</v>
      </c>
      <c r="AC206" s="177">
        <v>1</v>
      </c>
      <c r="AD206" s="177">
        <v>1</v>
      </c>
      <c r="AE206" s="177">
        <v>1</v>
      </c>
      <c r="AF206" s="177">
        <v>1</v>
      </c>
      <c r="AG206" s="177">
        <v>1</v>
      </c>
      <c r="AH206" s="177">
        <v>1</v>
      </c>
      <c r="AI206" s="177">
        <v>1</v>
      </c>
      <c r="AJ206" s="177">
        <v>1</v>
      </c>
      <c r="AK206" s="177">
        <v>1</v>
      </c>
      <c r="AL206" s="177">
        <v>1</v>
      </c>
      <c r="AM206" s="177">
        <v>1</v>
      </c>
      <c r="AN206" s="177">
        <v>1</v>
      </c>
      <c r="AO206" s="177">
        <v>1</v>
      </c>
      <c r="AP206" s="177">
        <v>1</v>
      </c>
      <c r="AQ206" s="177">
        <v>1</v>
      </c>
      <c r="AR206" s="177">
        <v>1</v>
      </c>
      <c r="AS206" s="177">
        <v>1</v>
      </c>
      <c r="AT206" s="177">
        <v>1</v>
      </c>
      <c r="AU206" s="177">
        <v>1</v>
      </c>
      <c r="AV206" s="177">
        <v>1</v>
      </c>
      <c r="AW206" s="177">
        <v>1</v>
      </c>
      <c r="AX206" s="177">
        <v>1</v>
      </c>
      <c r="AY206" s="177">
        <v>1</v>
      </c>
      <c r="AZ206" s="177">
        <v>1</v>
      </c>
      <c r="BA206" s="177">
        <v>1</v>
      </c>
      <c r="BB206" s="177">
        <v>1</v>
      </c>
      <c r="BC206" s="177">
        <v>1</v>
      </c>
      <c r="BD206" s="177">
        <v>1</v>
      </c>
      <c r="BE206" s="177">
        <v>1</v>
      </c>
      <c r="BF206" s="177">
        <v>1</v>
      </c>
      <c r="BG206" s="177">
        <v>1</v>
      </c>
      <c r="BH206" s="177">
        <v>1</v>
      </c>
      <c r="BI206" s="82"/>
      <c r="BJ206" s="82"/>
      <c r="BK206" s="82"/>
      <c r="BL206" s="82"/>
    </row>
    <row r="207" spans="1:64" outlineLevel="1">
      <c r="E207" s="135" t="s">
        <v>152</v>
      </c>
      <c r="F207" s="135"/>
      <c r="G207" s="4" t="s">
        <v>101</v>
      </c>
      <c r="H207" s="6" t="s">
        <v>128</v>
      </c>
      <c r="K207" s="177">
        <v>1</v>
      </c>
      <c r="L207" s="177">
        <v>1</v>
      </c>
      <c r="M207" s="177">
        <v>1</v>
      </c>
      <c r="N207" s="177">
        <v>1</v>
      </c>
      <c r="O207" s="177">
        <v>1</v>
      </c>
      <c r="P207" s="177">
        <v>1</v>
      </c>
      <c r="Q207" s="177">
        <v>1</v>
      </c>
      <c r="R207" s="177">
        <v>1</v>
      </c>
      <c r="S207" s="177">
        <v>1</v>
      </c>
      <c r="T207" s="177">
        <v>1</v>
      </c>
      <c r="U207" s="177">
        <v>1</v>
      </c>
      <c r="V207" s="177">
        <v>1</v>
      </c>
      <c r="W207" s="177">
        <v>1</v>
      </c>
      <c r="X207" s="177">
        <v>1</v>
      </c>
      <c r="Y207" s="177">
        <v>1</v>
      </c>
      <c r="Z207" s="177">
        <v>1</v>
      </c>
      <c r="AA207" s="177">
        <v>1</v>
      </c>
      <c r="AB207" s="177">
        <v>1</v>
      </c>
      <c r="AC207" s="177">
        <v>1</v>
      </c>
      <c r="AD207" s="177">
        <v>1</v>
      </c>
      <c r="AE207" s="177">
        <v>1</v>
      </c>
      <c r="AF207" s="177">
        <v>1</v>
      </c>
      <c r="AG207" s="177">
        <v>1</v>
      </c>
      <c r="AH207" s="177">
        <v>1</v>
      </c>
      <c r="AI207" s="177">
        <v>1</v>
      </c>
      <c r="AJ207" s="177">
        <v>1</v>
      </c>
      <c r="AK207" s="177">
        <v>1</v>
      </c>
      <c r="AL207" s="177">
        <v>1</v>
      </c>
      <c r="AM207" s="177">
        <v>1</v>
      </c>
      <c r="AN207" s="177">
        <v>1</v>
      </c>
      <c r="AO207" s="177">
        <v>1</v>
      </c>
      <c r="AP207" s="177">
        <v>1</v>
      </c>
      <c r="AQ207" s="177">
        <v>1</v>
      </c>
      <c r="AR207" s="177">
        <v>1</v>
      </c>
      <c r="AS207" s="177">
        <v>1</v>
      </c>
      <c r="AT207" s="177">
        <v>1</v>
      </c>
      <c r="AU207" s="177">
        <v>1</v>
      </c>
      <c r="AV207" s="177">
        <v>1</v>
      </c>
      <c r="AW207" s="177">
        <v>1</v>
      </c>
      <c r="AX207" s="177">
        <v>1</v>
      </c>
      <c r="AY207" s="177">
        <v>1</v>
      </c>
      <c r="AZ207" s="177">
        <v>1</v>
      </c>
      <c r="BA207" s="177">
        <v>1</v>
      </c>
      <c r="BB207" s="177">
        <v>1</v>
      </c>
      <c r="BC207" s="177">
        <v>1</v>
      </c>
      <c r="BD207" s="177">
        <v>1</v>
      </c>
      <c r="BE207" s="177">
        <v>1</v>
      </c>
      <c r="BF207" s="177">
        <v>1</v>
      </c>
      <c r="BG207" s="177">
        <v>1</v>
      </c>
      <c r="BH207" s="177">
        <v>1</v>
      </c>
      <c r="BI207" s="82"/>
      <c r="BJ207" s="82"/>
      <c r="BK207" s="82"/>
      <c r="BL207" s="82"/>
    </row>
    <row r="208" spans="1:64" outlineLevel="1">
      <c r="E208" s="135" t="s">
        <v>153</v>
      </c>
      <c r="F208" s="135"/>
      <c r="G208" s="4" t="s">
        <v>101</v>
      </c>
      <c r="H208" s="6" t="s">
        <v>128</v>
      </c>
      <c r="K208" s="177">
        <v>1</v>
      </c>
      <c r="L208" s="177">
        <v>1</v>
      </c>
      <c r="M208" s="177">
        <v>1</v>
      </c>
      <c r="N208" s="177">
        <v>1</v>
      </c>
      <c r="O208" s="177">
        <v>1</v>
      </c>
      <c r="P208" s="177">
        <v>1</v>
      </c>
      <c r="Q208" s="177">
        <v>1</v>
      </c>
      <c r="R208" s="177">
        <v>1</v>
      </c>
      <c r="S208" s="177">
        <v>1</v>
      </c>
      <c r="T208" s="177">
        <v>1</v>
      </c>
      <c r="U208" s="177">
        <v>1</v>
      </c>
      <c r="V208" s="177">
        <v>1</v>
      </c>
      <c r="W208" s="177">
        <v>1</v>
      </c>
      <c r="X208" s="177">
        <v>1</v>
      </c>
      <c r="Y208" s="177">
        <v>1</v>
      </c>
      <c r="Z208" s="177">
        <v>1</v>
      </c>
      <c r="AA208" s="177">
        <v>1</v>
      </c>
      <c r="AB208" s="177">
        <v>1</v>
      </c>
      <c r="AC208" s="177">
        <v>1</v>
      </c>
      <c r="AD208" s="177">
        <v>1</v>
      </c>
      <c r="AE208" s="177">
        <v>1</v>
      </c>
      <c r="AF208" s="177">
        <v>1</v>
      </c>
      <c r="AG208" s="177">
        <v>1</v>
      </c>
      <c r="AH208" s="177">
        <v>1</v>
      </c>
      <c r="AI208" s="177">
        <v>1</v>
      </c>
      <c r="AJ208" s="177">
        <v>1</v>
      </c>
      <c r="AK208" s="177">
        <v>1</v>
      </c>
      <c r="AL208" s="177">
        <v>1</v>
      </c>
      <c r="AM208" s="177">
        <v>1</v>
      </c>
      <c r="AN208" s="177">
        <v>1</v>
      </c>
      <c r="AO208" s="177">
        <v>1</v>
      </c>
      <c r="AP208" s="177">
        <v>1</v>
      </c>
      <c r="AQ208" s="177">
        <v>1</v>
      </c>
      <c r="AR208" s="177">
        <v>1</v>
      </c>
      <c r="AS208" s="177">
        <v>1</v>
      </c>
      <c r="AT208" s="177">
        <v>1</v>
      </c>
      <c r="AU208" s="177">
        <v>1</v>
      </c>
      <c r="AV208" s="177">
        <v>1</v>
      </c>
      <c r="AW208" s="177">
        <v>1</v>
      </c>
      <c r="AX208" s="177">
        <v>1</v>
      </c>
      <c r="AY208" s="177">
        <v>1</v>
      </c>
      <c r="AZ208" s="177">
        <v>1</v>
      </c>
      <c r="BA208" s="177">
        <v>1</v>
      </c>
      <c r="BB208" s="177">
        <v>1</v>
      </c>
      <c r="BC208" s="177">
        <v>1</v>
      </c>
      <c r="BD208" s="177">
        <v>1</v>
      </c>
      <c r="BE208" s="177">
        <v>1</v>
      </c>
      <c r="BF208" s="177">
        <v>1</v>
      </c>
      <c r="BG208" s="177">
        <v>1</v>
      </c>
      <c r="BH208" s="177">
        <v>1</v>
      </c>
      <c r="BI208" s="82"/>
      <c r="BJ208" s="82"/>
      <c r="BK208" s="82"/>
      <c r="BL208" s="82"/>
    </row>
    <row r="209" spans="1:64" outlineLevel="1">
      <c r="E209" s="20" t="s">
        <v>141</v>
      </c>
      <c r="F209" s="135"/>
      <c r="G209" s="4" t="s">
        <v>101</v>
      </c>
      <c r="H209" s="6" t="s">
        <v>128</v>
      </c>
      <c r="K209" s="177">
        <v>1</v>
      </c>
      <c r="L209" s="177">
        <v>1</v>
      </c>
      <c r="M209" s="177">
        <v>1</v>
      </c>
      <c r="N209" s="177">
        <v>1</v>
      </c>
      <c r="O209" s="177">
        <v>1</v>
      </c>
      <c r="P209" s="177">
        <v>1</v>
      </c>
      <c r="Q209" s="177">
        <v>1</v>
      </c>
      <c r="R209" s="177">
        <v>1</v>
      </c>
      <c r="S209" s="177">
        <v>1</v>
      </c>
      <c r="T209" s="177">
        <v>1</v>
      </c>
      <c r="U209" s="177">
        <v>1</v>
      </c>
      <c r="V209" s="177">
        <v>1</v>
      </c>
      <c r="W209" s="177">
        <v>1</v>
      </c>
      <c r="X209" s="177">
        <v>1</v>
      </c>
      <c r="Y209" s="177">
        <v>1</v>
      </c>
      <c r="Z209" s="177">
        <v>1</v>
      </c>
      <c r="AA209" s="177">
        <v>1</v>
      </c>
      <c r="AB209" s="177">
        <v>1</v>
      </c>
      <c r="AC209" s="177">
        <v>1</v>
      </c>
      <c r="AD209" s="177">
        <v>1</v>
      </c>
      <c r="AE209" s="177">
        <v>1</v>
      </c>
      <c r="AF209" s="177">
        <v>1</v>
      </c>
      <c r="AG209" s="177">
        <v>1</v>
      </c>
      <c r="AH209" s="177">
        <v>1</v>
      </c>
      <c r="AI209" s="177">
        <v>1</v>
      </c>
      <c r="AJ209" s="177">
        <v>1</v>
      </c>
      <c r="AK209" s="177">
        <v>1</v>
      </c>
      <c r="AL209" s="177">
        <v>1</v>
      </c>
      <c r="AM209" s="177">
        <v>1</v>
      </c>
      <c r="AN209" s="177">
        <v>1</v>
      </c>
      <c r="AO209" s="177">
        <v>1</v>
      </c>
      <c r="AP209" s="177">
        <v>1</v>
      </c>
      <c r="AQ209" s="177">
        <v>1</v>
      </c>
      <c r="AR209" s="177">
        <v>1</v>
      </c>
      <c r="AS209" s="177">
        <v>1</v>
      </c>
      <c r="AT209" s="177">
        <v>1</v>
      </c>
      <c r="AU209" s="177">
        <v>1</v>
      </c>
      <c r="AV209" s="177">
        <v>1</v>
      </c>
      <c r="AW209" s="177">
        <v>1</v>
      </c>
      <c r="AX209" s="177">
        <v>1</v>
      </c>
      <c r="AY209" s="177">
        <v>1</v>
      </c>
      <c r="AZ209" s="177">
        <v>1</v>
      </c>
      <c r="BA209" s="177">
        <v>1</v>
      </c>
      <c r="BB209" s="177">
        <v>1</v>
      </c>
      <c r="BC209" s="177">
        <v>1</v>
      </c>
      <c r="BD209" s="177">
        <v>1</v>
      </c>
      <c r="BE209" s="177">
        <v>1</v>
      </c>
      <c r="BF209" s="177">
        <v>1</v>
      </c>
      <c r="BG209" s="177">
        <v>1</v>
      </c>
      <c r="BH209" s="177">
        <v>1</v>
      </c>
      <c r="BI209" s="82"/>
      <c r="BJ209" s="82"/>
      <c r="BK209" s="82"/>
      <c r="BL209" s="82"/>
    </row>
    <row r="210" spans="1:64" outlineLevel="1">
      <c r="E210" s="20" t="s">
        <v>142</v>
      </c>
      <c r="F210" s="135"/>
      <c r="G210" s="4" t="s">
        <v>101</v>
      </c>
      <c r="H210" s="6" t="s">
        <v>128</v>
      </c>
      <c r="K210" s="177">
        <v>1</v>
      </c>
      <c r="L210" s="177">
        <v>1</v>
      </c>
      <c r="M210" s="177">
        <v>1</v>
      </c>
      <c r="N210" s="177">
        <v>1</v>
      </c>
      <c r="O210" s="177">
        <v>1</v>
      </c>
      <c r="P210" s="177">
        <v>1</v>
      </c>
      <c r="Q210" s="177">
        <v>1</v>
      </c>
      <c r="R210" s="177">
        <v>1</v>
      </c>
      <c r="S210" s="177">
        <v>1</v>
      </c>
      <c r="T210" s="177">
        <v>1</v>
      </c>
      <c r="U210" s="177">
        <v>1</v>
      </c>
      <c r="V210" s="177">
        <v>1</v>
      </c>
      <c r="W210" s="177">
        <v>1</v>
      </c>
      <c r="X210" s="177">
        <v>1</v>
      </c>
      <c r="Y210" s="177">
        <v>1</v>
      </c>
      <c r="Z210" s="177">
        <v>1</v>
      </c>
      <c r="AA210" s="177">
        <v>1</v>
      </c>
      <c r="AB210" s="177">
        <v>1</v>
      </c>
      <c r="AC210" s="177">
        <v>1</v>
      </c>
      <c r="AD210" s="177">
        <v>1</v>
      </c>
      <c r="AE210" s="177">
        <v>1</v>
      </c>
      <c r="AF210" s="177">
        <v>1</v>
      </c>
      <c r="AG210" s="177">
        <v>1</v>
      </c>
      <c r="AH210" s="177">
        <v>1</v>
      </c>
      <c r="AI210" s="177">
        <v>1</v>
      </c>
      <c r="AJ210" s="177">
        <v>1</v>
      </c>
      <c r="AK210" s="177">
        <v>1</v>
      </c>
      <c r="AL210" s="177">
        <v>1</v>
      </c>
      <c r="AM210" s="177">
        <v>1</v>
      </c>
      <c r="AN210" s="177">
        <v>1</v>
      </c>
      <c r="AO210" s="177">
        <v>1</v>
      </c>
      <c r="AP210" s="177">
        <v>1</v>
      </c>
      <c r="AQ210" s="177">
        <v>1</v>
      </c>
      <c r="AR210" s="177">
        <v>1</v>
      </c>
      <c r="AS210" s="177">
        <v>1</v>
      </c>
      <c r="AT210" s="177">
        <v>1</v>
      </c>
      <c r="AU210" s="177">
        <v>1</v>
      </c>
      <c r="AV210" s="177">
        <v>1</v>
      </c>
      <c r="AW210" s="177">
        <v>1</v>
      </c>
      <c r="AX210" s="177">
        <v>1</v>
      </c>
      <c r="AY210" s="177">
        <v>1</v>
      </c>
      <c r="AZ210" s="177">
        <v>1</v>
      </c>
      <c r="BA210" s="177">
        <v>1</v>
      </c>
      <c r="BB210" s="177">
        <v>1</v>
      </c>
      <c r="BC210" s="177">
        <v>1</v>
      </c>
      <c r="BD210" s="177">
        <v>1</v>
      </c>
      <c r="BE210" s="177">
        <v>1</v>
      </c>
      <c r="BF210" s="177">
        <v>1</v>
      </c>
      <c r="BG210" s="177">
        <v>1</v>
      </c>
      <c r="BH210" s="177">
        <v>1</v>
      </c>
      <c r="BI210" s="82"/>
      <c r="BJ210" s="82"/>
      <c r="BK210" s="82"/>
      <c r="BL210" s="82"/>
    </row>
    <row r="211" spans="1:64" outlineLevel="1">
      <c r="E211" s="20" t="s">
        <v>143</v>
      </c>
      <c r="F211" s="135"/>
      <c r="G211" s="4" t="s">
        <v>101</v>
      </c>
      <c r="H211" s="6" t="s">
        <v>128</v>
      </c>
      <c r="K211" s="177">
        <v>1</v>
      </c>
      <c r="L211" s="177">
        <v>1</v>
      </c>
      <c r="M211" s="177">
        <v>1</v>
      </c>
      <c r="N211" s="177">
        <v>1</v>
      </c>
      <c r="O211" s="177">
        <v>1</v>
      </c>
      <c r="P211" s="177">
        <v>1</v>
      </c>
      <c r="Q211" s="177">
        <v>1</v>
      </c>
      <c r="R211" s="177">
        <v>1</v>
      </c>
      <c r="S211" s="177">
        <v>1</v>
      </c>
      <c r="T211" s="177">
        <v>1</v>
      </c>
      <c r="U211" s="177">
        <v>1</v>
      </c>
      <c r="V211" s="177">
        <v>1</v>
      </c>
      <c r="W211" s="177">
        <v>1</v>
      </c>
      <c r="X211" s="177">
        <v>1</v>
      </c>
      <c r="Y211" s="177">
        <v>1</v>
      </c>
      <c r="Z211" s="177">
        <v>1</v>
      </c>
      <c r="AA211" s="177">
        <v>1</v>
      </c>
      <c r="AB211" s="177">
        <v>1</v>
      </c>
      <c r="AC211" s="177">
        <v>1</v>
      </c>
      <c r="AD211" s="177">
        <v>1</v>
      </c>
      <c r="AE211" s="177">
        <v>1</v>
      </c>
      <c r="AF211" s="177">
        <v>1</v>
      </c>
      <c r="AG211" s="177">
        <v>1</v>
      </c>
      <c r="AH211" s="177">
        <v>1</v>
      </c>
      <c r="AI211" s="177">
        <v>1</v>
      </c>
      <c r="AJ211" s="177">
        <v>1</v>
      </c>
      <c r="AK211" s="177">
        <v>1</v>
      </c>
      <c r="AL211" s="177">
        <v>1</v>
      </c>
      <c r="AM211" s="177">
        <v>1</v>
      </c>
      <c r="AN211" s="177">
        <v>1</v>
      </c>
      <c r="AO211" s="177">
        <v>1</v>
      </c>
      <c r="AP211" s="177">
        <v>1</v>
      </c>
      <c r="AQ211" s="177">
        <v>1</v>
      </c>
      <c r="AR211" s="177">
        <v>1</v>
      </c>
      <c r="AS211" s="177">
        <v>1</v>
      </c>
      <c r="AT211" s="177">
        <v>1</v>
      </c>
      <c r="AU211" s="177">
        <v>1</v>
      </c>
      <c r="AV211" s="177">
        <v>1</v>
      </c>
      <c r="AW211" s="177">
        <v>1</v>
      </c>
      <c r="AX211" s="177">
        <v>1</v>
      </c>
      <c r="AY211" s="177">
        <v>1</v>
      </c>
      <c r="AZ211" s="177">
        <v>1</v>
      </c>
      <c r="BA211" s="177">
        <v>1</v>
      </c>
      <c r="BB211" s="177">
        <v>1</v>
      </c>
      <c r="BC211" s="177">
        <v>1</v>
      </c>
      <c r="BD211" s="177">
        <v>1</v>
      </c>
      <c r="BE211" s="177">
        <v>1</v>
      </c>
      <c r="BF211" s="177">
        <v>1</v>
      </c>
      <c r="BG211" s="177">
        <v>1</v>
      </c>
      <c r="BH211" s="177">
        <v>1</v>
      </c>
      <c r="BI211" s="82"/>
      <c r="BJ211" s="82"/>
      <c r="BK211" s="82"/>
      <c r="BL211" s="82"/>
    </row>
    <row r="212" spans="1:64" outlineLevel="1">
      <c r="E212" s="20" t="s">
        <v>144</v>
      </c>
      <c r="F212" s="135"/>
      <c r="G212" s="4" t="s">
        <v>101</v>
      </c>
      <c r="H212" s="6" t="s">
        <v>128</v>
      </c>
      <c r="K212" s="177">
        <v>1</v>
      </c>
      <c r="L212" s="177">
        <v>1</v>
      </c>
      <c r="M212" s="177">
        <v>1</v>
      </c>
      <c r="N212" s="177">
        <v>1</v>
      </c>
      <c r="O212" s="177">
        <v>1</v>
      </c>
      <c r="P212" s="177">
        <v>1</v>
      </c>
      <c r="Q212" s="177">
        <v>1</v>
      </c>
      <c r="R212" s="177">
        <v>1</v>
      </c>
      <c r="S212" s="177">
        <v>1</v>
      </c>
      <c r="T212" s="177">
        <v>1</v>
      </c>
      <c r="U212" s="177">
        <v>1</v>
      </c>
      <c r="V212" s="177">
        <v>1</v>
      </c>
      <c r="W212" s="177">
        <v>1</v>
      </c>
      <c r="X212" s="177">
        <v>1</v>
      </c>
      <c r="Y212" s="177">
        <v>1</v>
      </c>
      <c r="Z212" s="177">
        <v>1</v>
      </c>
      <c r="AA212" s="177">
        <v>1</v>
      </c>
      <c r="AB212" s="177">
        <v>1</v>
      </c>
      <c r="AC212" s="177">
        <v>1</v>
      </c>
      <c r="AD212" s="177">
        <v>1</v>
      </c>
      <c r="AE212" s="177">
        <v>1</v>
      </c>
      <c r="AF212" s="177">
        <v>1</v>
      </c>
      <c r="AG212" s="177">
        <v>1</v>
      </c>
      <c r="AH212" s="177">
        <v>1</v>
      </c>
      <c r="AI212" s="177">
        <v>1</v>
      </c>
      <c r="AJ212" s="177">
        <v>1</v>
      </c>
      <c r="AK212" s="177">
        <v>1</v>
      </c>
      <c r="AL212" s="177">
        <v>1</v>
      </c>
      <c r="AM212" s="177">
        <v>1</v>
      </c>
      <c r="AN212" s="177">
        <v>1</v>
      </c>
      <c r="AO212" s="177">
        <v>1</v>
      </c>
      <c r="AP212" s="177">
        <v>1</v>
      </c>
      <c r="AQ212" s="177">
        <v>1</v>
      </c>
      <c r="AR212" s="177">
        <v>1</v>
      </c>
      <c r="AS212" s="177">
        <v>1</v>
      </c>
      <c r="AT212" s="177">
        <v>1</v>
      </c>
      <c r="AU212" s="177">
        <v>1</v>
      </c>
      <c r="AV212" s="177">
        <v>1</v>
      </c>
      <c r="AW212" s="177">
        <v>1</v>
      </c>
      <c r="AX212" s="177">
        <v>1</v>
      </c>
      <c r="AY212" s="177">
        <v>1</v>
      </c>
      <c r="AZ212" s="177">
        <v>1</v>
      </c>
      <c r="BA212" s="177">
        <v>1</v>
      </c>
      <c r="BB212" s="177">
        <v>1</v>
      </c>
      <c r="BC212" s="177">
        <v>1</v>
      </c>
      <c r="BD212" s="177">
        <v>1</v>
      </c>
      <c r="BE212" s="177">
        <v>1</v>
      </c>
      <c r="BF212" s="177">
        <v>1</v>
      </c>
      <c r="BG212" s="177">
        <v>1</v>
      </c>
      <c r="BH212" s="177">
        <v>1</v>
      </c>
      <c r="BI212" s="82"/>
      <c r="BJ212" s="82"/>
      <c r="BK212" s="82"/>
      <c r="BL212" s="82"/>
    </row>
    <row r="213" spans="1:64" outlineLevel="1">
      <c r="A213" s="307"/>
      <c r="E213" s="20" t="s">
        <v>146</v>
      </c>
      <c r="F213" s="135"/>
      <c r="G213" s="4" t="s">
        <v>101</v>
      </c>
      <c r="H213" s="6" t="s">
        <v>128</v>
      </c>
      <c r="K213" s="177">
        <v>1</v>
      </c>
      <c r="L213" s="177">
        <v>1</v>
      </c>
      <c r="M213" s="177">
        <v>1</v>
      </c>
      <c r="N213" s="177">
        <v>1</v>
      </c>
      <c r="O213" s="177">
        <v>1</v>
      </c>
      <c r="P213" s="177">
        <v>1</v>
      </c>
      <c r="Q213" s="177">
        <v>1</v>
      </c>
      <c r="R213" s="177">
        <v>1</v>
      </c>
      <c r="S213" s="177">
        <v>1</v>
      </c>
      <c r="T213" s="177">
        <v>1</v>
      </c>
      <c r="U213" s="177">
        <v>1</v>
      </c>
      <c r="V213" s="177">
        <v>1</v>
      </c>
      <c r="W213" s="177">
        <v>1</v>
      </c>
      <c r="X213" s="177">
        <v>1</v>
      </c>
      <c r="Y213" s="177">
        <v>1</v>
      </c>
      <c r="Z213" s="177">
        <v>1</v>
      </c>
      <c r="AA213" s="177">
        <v>1</v>
      </c>
      <c r="AB213" s="177">
        <v>1</v>
      </c>
      <c r="AC213" s="177">
        <v>1</v>
      </c>
      <c r="AD213" s="177">
        <v>1</v>
      </c>
      <c r="AE213" s="177">
        <v>1</v>
      </c>
      <c r="AF213" s="177">
        <v>1</v>
      </c>
      <c r="AG213" s="177">
        <v>1</v>
      </c>
      <c r="AH213" s="177">
        <v>1</v>
      </c>
      <c r="AI213" s="177">
        <v>1</v>
      </c>
      <c r="AJ213" s="177">
        <v>1</v>
      </c>
      <c r="AK213" s="177">
        <v>1</v>
      </c>
      <c r="AL213" s="177">
        <v>1</v>
      </c>
      <c r="AM213" s="177">
        <v>1</v>
      </c>
      <c r="AN213" s="177">
        <v>1</v>
      </c>
      <c r="AO213" s="177">
        <v>1</v>
      </c>
      <c r="AP213" s="177">
        <v>1</v>
      </c>
      <c r="AQ213" s="177">
        <v>1</v>
      </c>
      <c r="AR213" s="177">
        <v>1</v>
      </c>
      <c r="AS213" s="177">
        <v>1</v>
      </c>
      <c r="AT213" s="177">
        <v>1</v>
      </c>
      <c r="AU213" s="177">
        <v>1</v>
      </c>
      <c r="AV213" s="177">
        <v>1</v>
      </c>
      <c r="AW213" s="177">
        <v>1</v>
      </c>
      <c r="AX213" s="177">
        <v>1</v>
      </c>
      <c r="AY213" s="177">
        <v>1</v>
      </c>
      <c r="AZ213" s="177">
        <v>1</v>
      </c>
      <c r="BA213" s="177">
        <v>1</v>
      </c>
      <c r="BB213" s="177">
        <v>1</v>
      </c>
      <c r="BC213" s="177">
        <v>1</v>
      </c>
      <c r="BD213" s="177">
        <v>1</v>
      </c>
      <c r="BE213" s="177">
        <v>1</v>
      </c>
      <c r="BF213" s="177">
        <v>1</v>
      </c>
      <c r="BG213" s="177">
        <v>1</v>
      </c>
      <c r="BH213" s="177">
        <v>1</v>
      </c>
      <c r="BI213" s="82"/>
      <c r="BJ213" s="82"/>
      <c r="BK213" s="82"/>
      <c r="BL213" s="82"/>
    </row>
    <row r="214" spans="1:64" outlineLevel="1">
      <c r="E214" s="20"/>
      <c r="F214" s="20"/>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c r="AQ214" s="22"/>
      <c r="AR214" s="22"/>
      <c r="AS214" s="22"/>
      <c r="AT214" s="22"/>
      <c r="AU214" s="22"/>
      <c r="AV214" s="22"/>
      <c r="AW214" s="22"/>
      <c r="AX214" s="22"/>
      <c r="AY214" s="22"/>
      <c r="AZ214" s="22"/>
      <c r="BA214" s="22"/>
      <c r="BB214" s="22"/>
      <c r="BC214" s="22"/>
      <c r="BD214" s="22"/>
      <c r="BE214" s="22"/>
      <c r="BF214" s="22"/>
      <c r="BG214" s="22"/>
      <c r="BH214" s="22"/>
      <c r="BI214" s="22"/>
      <c r="BJ214" s="22"/>
      <c r="BK214" s="22"/>
      <c r="BL214" s="22"/>
    </row>
    <row r="215" spans="1:64" outlineLevel="1">
      <c r="C215" s="38">
        <f>MAX($B$4:C214)+0.1</f>
        <v>7.2999999999999989</v>
      </c>
      <c r="D215" s="37" t="s">
        <v>129</v>
      </c>
      <c r="E215" s="33"/>
      <c r="F215" s="33"/>
      <c r="G215" s="32"/>
      <c r="H215" s="34"/>
      <c r="I215" s="34"/>
      <c r="J215" s="34"/>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c r="AP215" s="36"/>
      <c r="AQ215" s="36"/>
      <c r="AR215" s="36"/>
      <c r="AS215" s="36"/>
      <c r="AT215" s="36"/>
      <c r="AU215" s="36"/>
      <c r="AV215" s="36"/>
      <c r="AW215" s="36"/>
      <c r="AX215" s="36"/>
      <c r="AY215" s="36"/>
      <c r="AZ215" s="36"/>
      <c r="BA215" s="36"/>
      <c r="BB215" s="36"/>
      <c r="BC215" s="36"/>
      <c r="BD215" s="36"/>
      <c r="BE215" s="36"/>
      <c r="BF215" s="36"/>
      <c r="BG215" s="36"/>
      <c r="BH215" s="36"/>
      <c r="BI215" s="36"/>
      <c r="BJ215" s="36"/>
      <c r="BK215" s="36"/>
      <c r="BL215" s="22"/>
    </row>
    <row r="216" spans="1:64" outlineLevel="1">
      <c r="E216" s="20"/>
      <c r="F216" s="20"/>
      <c r="K216" s="71">
        <v>1</v>
      </c>
      <c r="L216" s="71">
        <f>K216+1</f>
        <v>2</v>
      </c>
      <c r="M216" s="71">
        <f t="shared" ref="M216:BD216" si="78">L216+1</f>
        <v>3</v>
      </c>
      <c r="N216" s="71">
        <f t="shared" si="78"/>
        <v>4</v>
      </c>
      <c r="O216" s="71">
        <f t="shared" si="78"/>
        <v>5</v>
      </c>
      <c r="P216" s="71">
        <f t="shared" si="78"/>
        <v>6</v>
      </c>
      <c r="Q216" s="71">
        <f t="shared" si="78"/>
        <v>7</v>
      </c>
      <c r="R216" s="71">
        <f t="shared" si="78"/>
        <v>8</v>
      </c>
      <c r="S216" s="71">
        <f t="shared" si="78"/>
        <v>9</v>
      </c>
      <c r="T216" s="71">
        <f t="shared" si="78"/>
        <v>10</v>
      </c>
      <c r="U216" s="71">
        <f t="shared" si="78"/>
        <v>11</v>
      </c>
      <c r="V216" s="71">
        <f t="shared" si="78"/>
        <v>12</v>
      </c>
      <c r="W216" s="71">
        <f t="shared" si="78"/>
        <v>13</v>
      </c>
      <c r="X216" s="71">
        <f t="shared" si="78"/>
        <v>14</v>
      </c>
      <c r="Y216" s="71">
        <f t="shared" si="78"/>
        <v>15</v>
      </c>
      <c r="Z216" s="71">
        <f t="shared" si="78"/>
        <v>16</v>
      </c>
      <c r="AA216" s="71">
        <f t="shared" si="78"/>
        <v>17</v>
      </c>
      <c r="AB216" s="71">
        <f t="shared" si="78"/>
        <v>18</v>
      </c>
      <c r="AC216" s="71">
        <f t="shared" si="78"/>
        <v>19</v>
      </c>
      <c r="AD216" s="71">
        <f t="shared" si="78"/>
        <v>20</v>
      </c>
      <c r="AE216" s="71">
        <f t="shared" si="78"/>
        <v>21</v>
      </c>
      <c r="AF216" s="71">
        <f t="shared" si="78"/>
        <v>22</v>
      </c>
      <c r="AG216" s="71">
        <f t="shared" si="78"/>
        <v>23</v>
      </c>
      <c r="AH216" s="71">
        <f t="shared" si="78"/>
        <v>24</v>
      </c>
      <c r="AI216" s="71">
        <f t="shared" si="78"/>
        <v>25</v>
      </c>
      <c r="AJ216" s="71">
        <f t="shared" si="78"/>
        <v>26</v>
      </c>
      <c r="AK216" s="71">
        <f t="shared" si="78"/>
        <v>27</v>
      </c>
      <c r="AL216" s="71">
        <f t="shared" si="78"/>
        <v>28</v>
      </c>
      <c r="AM216" s="71">
        <f t="shared" si="78"/>
        <v>29</v>
      </c>
      <c r="AN216" s="71">
        <f t="shared" si="78"/>
        <v>30</v>
      </c>
      <c r="AO216" s="71">
        <f t="shared" si="78"/>
        <v>31</v>
      </c>
      <c r="AP216" s="71">
        <f t="shared" si="78"/>
        <v>32</v>
      </c>
      <c r="AQ216" s="71">
        <f t="shared" si="78"/>
        <v>33</v>
      </c>
      <c r="AR216" s="71">
        <f t="shared" si="78"/>
        <v>34</v>
      </c>
      <c r="AS216" s="71">
        <f t="shared" si="78"/>
        <v>35</v>
      </c>
      <c r="AT216" s="71">
        <f t="shared" si="78"/>
        <v>36</v>
      </c>
      <c r="AU216" s="71">
        <f t="shared" si="78"/>
        <v>37</v>
      </c>
      <c r="AV216" s="71">
        <f t="shared" si="78"/>
        <v>38</v>
      </c>
      <c r="AW216" s="71">
        <f t="shared" si="78"/>
        <v>39</v>
      </c>
      <c r="AX216" s="71">
        <f t="shared" si="78"/>
        <v>40</v>
      </c>
      <c r="AY216" s="71">
        <f t="shared" si="78"/>
        <v>41</v>
      </c>
      <c r="AZ216" s="71">
        <f t="shared" si="78"/>
        <v>42</v>
      </c>
      <c r="BA216" s="71">
        <f t="shared" si="78"/>
        <v>43</v>
      </c>
      <c r="BB216" s="71">
        <f t="shared" si="78"/>
        <v>44</v>
      </c>
      <c r="BC216" s="71">
        <f t="shared" si="78"/>
        <v>45</v>
      </c>
      <c r="BD216" s="71">
        <f t="shared" si="78"/>
        <v>46</v>
      </c>
      <c r="BE216" s="44"/>
      <c r="BF216" s="44"/>
      <c r="BG216" s="44"/>
      <c r="BH216" s="44"/>
      <c r="BI216" s="22"/>
      <c r="BJ216" s="22"/>
      <c r="BK216" s="22"/>
      <c r="BL216" s="22"/>
    </row>
    <row r="217" spans="1:64" outlineLevel="1">
      <c r="E217" s="135" t="s">
        <v>136</v>
      </c>
      <c r="F217" s="135"/>
      <c r="G217" s="4" t="s">
        <v>101</v>
      </c>
      <c r="H217" s="6" t="s">
        <v>129</v>
      </c>
      <c r="K217" s="177">
        <v>1</v>
      </c>
      <c r="L217" s="177">
        <v>1</v>
      </c>
      <c r="M217" s="177">
        <v>1</v>
      </c>
      <c r="N217" s="177">
        <v>1</v>
      </c>
      <c r="O217" s="177">
        <v>1</v>
      </c>
      <c r="P217" s="177">
        <v>1</v>
      </c>
      <c r="Q217" s="177">
        <v>1</v>
      </c>
      <c r="R217" s="177">
        <v>1</v>
      </c>
      <c r="S217" s="177">
        <v>1</v>
      </c>
      <c r="T217" s="177">
        <v>1</v>
      </c>
      <c r="U217" s="177">
        <v>1</v>
      </c>
      <c r="V217" s="177">
        <v>1</v>
      </c>
      <c r="W217" s="177">
        <v>1</v>
      </c>
      <c r="X217" s="177">
        <v>1</v>
      </c>
      <c r="Y217" s="177">
        <v>1</v>
      </c>
      <c r="Z217" s="177">
        <v>1</v>
      </c>
      <c r="AA217" s="177">
        <v>1</v>
      </c>
      <c r="AB217" s="177">
        <v>1</v>
      </c>
      <c r="AC217" s="177">
        <v>1</v>
      </c>
      <c r="AD217" s="177">
        <v>1</v>
      </c>
      <c r="AE217" s="177">
        <v>1</v>
      </c>
      <c r="AF217" s="177">
        <v>1</v>
      </c>
      <c r="AG217" s="177">
        <v>1</v>
      </c>
      <c r="AH217" s="177">
        <v>1</v>
      </c>
      <c r="AI217" s="177">
        <v>1</v>
      </c>
      <c r="AJ217" s="177">
        <v>1</v>
      </c>
      <c r="AK217" s="177">
        <v>1</v>
      </c>
      <c r="AL217" s="177">
        <v>1</v>
      </c>
      <c r="AM217" s="177">
        <v>1</v>
      </c>
      <c r="AN217" s="177">
        <v>1</v>
      </c>
      <c r="AO217" s="177">
        <v>1</v>
      </c>
      <c r="AP217" s="177">
        <v>1</v>
      </c>
      <c r="AQ217" s="177">
        <v>1</v>
      </c>
      <c r="AR217" s="177">
        <v>1</v>
      </c>
      <c r="AS217" s="177">
        <v>1</v>
      </c>
      <c r="AT217" s="177">
        <v>1</v>
      </c>
      <c r="AU217" s="177">
        <v>1</v>
      </c>
      <c r="AV217" s="177">
        <v>1</v>
      </c>
      <c r="AW217" s="177">
        <v>1</v>
      </c>
      <c r="AX217" s="177">
        <v>1</v>
      </c>
      <c r="AY217" s="177">
        <v>1</v>
      </c>
      <c r="AZ217" s="177">
        <v>1</v>
      </c>
      <c r="BA217" s="177">
        <v>1</v>
      </c>
      <c r="BB217" s="177">
        <v>1</v>
      </c>
      <c r="BC217" s="177">
        <v>1</v>
      </c>
      <c r="BD217" s="177">
        <v>1</v>
      </c>
      <c r="BE217" s="177">
        <v>1</v>
      </c>
      <c r="BF217" s="177">
        <v>1</v>
      </c>
      <c r="BG217" s="177">
        <v>1</v>
      </c>
      <c r="BH217" s="177">
        <v>1</v>
      </c>
      <c r="BI217" s="82"/>
      <c r="BJ217" s="82"/>
      <c r="BK217" s="82"/>
      <c r="BL217" s="82"/>
    </row>
    <row r="218" spans="1:64" outlineLevel="1">
      <c r="E218" s="135" t="s">
        <v>137</v>
      </c>
      <c r="F218" s="135"/>
      <c r="G218" s="4" t="s">
        <v>101</v>
      </c>
      <c r="H218" s="6" t="s">
        <v>129</v>
      </c>
      <c r="K218" s="177">
        <v>1</v>
      </c>
      <c r="L218" s="177">
        <v>1</v>
      </c>
      <c r="M218" s="177">
        <v>1</v>
      </c>
      <c r="N218" s="177">
        <v>1</v>
      </c>
      <c r="O218" s="177">
        <v>1</v>
      </c>
      <c r="P218" s="177">
        <v>1</v>
      </c>
      <c r="Q218" s="177">
        <v>1</v>
      </c>
      <c r="R218" s="177">
        <v>1</v>
      </c>
      <c r="S218" s="177">
        <v>1</v>
      </c>
      <c r="T218" s="177">
        <v>1</v>
      </c>
      <c r="U218" s="177">
        <v>1</v>
      </c>
      <c r="V218" s="177">
        <v>1</v>
      </c>
      <c r="W218" s="177">
        <v>1</v>
      </c>
      <c r="X218" s="177">
        <v>1</v>
      </c>
      <c r="Y218" s="177">
        <v>1</v>
      </c>
      <c r="Z218" s="177">
        <v>1</v>
      </c>
      <c r="AA218" s="177">
        <v>1</v>
      </c>
      <c r="AB218" s="177">
        <v>1</v>
      </c>
      <c r="AC218" s="177">
        <v>1</v>
      </c>
      <c r="AD218" s="177">
        <v>1</v>
      </c>
      <c r="AE218" s="177">
        <v>1</v>
      </c>
      <c r="AF218" s="177">
        <v>1</v>
      </c>
      <c r="AG218" s="177">
        <v>1</v>
      </c>
      <c r="AH218" s="177">
        <v>1</v>
      </c>
      <c r="AI218" s="177">
        <v>1</v>
      </c>
      <c r="AJ218" s="177">
        <v>1</v>
      </c>
      <c r="AK218" s="177">
        <v>1</v>
      </c>
      <c r="AL218" s="177">
        <v>1</v>
      </c>
      <c r="AM218" s="177">
        <v>1</v>
      </c>
      <c r="AN218" s="177">
        <v>1</v>
      </c>
      <c r="AO218" s="177">
        <v>1</v>
      </c>
      <c r="AP218" s="177">
        <v>1</v>
      </c>
      <c r="AQ218" s="177">
        <v>1</v>
      </c>
      <c r="AR218" s="177">
        <v>1</v>
      </c>
      <c r="AS218" s="177">
        <v>1</v>
      </c>
      <c r="AT218" s="177">
        <v>1</v>
      </c>
      <c r="AU218" s="177">
        <v>1</v>
      </c>
      <c r="AV218" s="177">
        <v>1</v>
      </c>
      <c r="AW218" s="177">
        <v>1</v>
      </c>
      <c r="AX218" s="177">
        <v>1</v>
      </c>
      <c r="AY218" s="177">
        <v>1</v>
      </c>
      <c r="AZ218" s="177">
        <v>1</v>
      </c>
      <c r="BA218" s="177">
        <v>1</v>
      </c>
      <c r="BB218" s="177">
        <v>1</v>
      </c>
      <c r="BC218" s="177">
        <v>1</v>
      </c>
      <c r="BD218" s="177">
        <v>1</v>
      </c>
      <c r="BE218" s="177">
        <v>1</v>
      </c>
      <c r="BF218" s="177">
        <v>1</v>
      </c>
      <c r="BG218" s="177">
        <v>1</v>
      </c>
      <c r="BH218" s="177">
        <v>1</v>
      </c>
      <c r="BI218" s="82"/>
      <c r="BJ218" s="82"/>
      <c r="BK218" s="82"/>
      <c r="BL218" s="82"/>
    </row>
    <row r="219" spans="1:64" outlineLevel="1">
      <c r="E219" s="135" t="s">
        <v>138</v>
      </c>
      <c r="F219" s="135"/>
      <c r="G219" s="4" t="s">
        <v>101</v>
      </c>
      <c r="H219" s="6" t="s">
        <v>129</v>
      </c>
      <c r="K219" s="177">
        <v>1</v>
      </c>
      <c r="L219" s="177">
        <v>1</v>
      </c>
      <c r="M219" s="177">
        <v>1</v>
      </c>
      <c r="N219" s="177">
        <v>1</v>
      </c>
      <c r="O219" s="177">
        <v>1</v>
      </c>
      <c r="P219" s="177">
        <v>1</v>
      </c>
      <c r="Q219" s="177">
        <v>1</v>
      </c>
      <c r="R219" s="177">
        <v>1</v>
      </c>
      <c r="S219" s="177">
        <v>1</v>
      </c>
      <c r="T219" s="177">
        <v>1</v>
      </c>
      <c r="U219" s="177">
        <v>1</v>
      </c>
      <c r="V219" s="177">
        <v>1</v>
      </c>
      <c r="W219" s="177">
        <v>1</v>
      </c>
      <c r="X219" s="177">
        <v>1</v>
      </c>
      <c r="Y219" s="177">
        <v>1</v>
      </c>
      <c r="Z219" s="177">
        <v>1</v>
      </c>
      <c r="AA219" s="177">
        <v>1</v>
      </c>
      <c r="AB219" s="177">
        <v>1</v>
      </c>
      <c r="AC219" s="177">
        <v>1</v>
      </c>
      <c r="AD219" s="177">
        <v>1</v>
      </c>
      <c r="AE219" s="177">
        <v>1</v>
      </c>
      <c r="AF219" s="177">
        <v>1</v>
      </c>
      <c r="AG219" s="177">
        <v>1</v>
      </c>
      <c r="AH219" s="177">
        <v>1</v>
      </c>
      <c r="AI219" s="177">
        <v>1</v>
      </c>
      <c r="AJ219" s="177">
        <v>1</v>
      </c>
      <c r="AK219" s="177">
        <v>1</v>
      </c>
      <c r="AL219" s="177">
        <v>1</v>
      </c>
      <c r="AM219" s="177">
        <v>1</v>
      </c>
      <c r="AN219" s="177">
        <v>1</v>
      </c>
      <c r="AO219" s="177">
        <v>1</v>
      </c>
      <c r="AP219" s="177">
        <v>1</v>
      </c>
      <c r="AQ219" s="177">
        <v>1</v>
      </c>
      <c r="AR219" s="177">
        <v>1</v>
      </c>
      <c r="AS219" s="177">
        <v>1</v>
      </c>
      <c r="AT219" s="177">
        <v>1</v>
      </c>
      <c r="AU219" s="177">
        <v>1</v>
      </c>
      <c r="AV219" s="177">
        <v>1</v>
      </c>
      <c r="AW219" s="177">
        <v>1</v>
      </c>
      <c r="AX219" s="177">
        <v>1</v>
      </c>
      <c r="AY219" s="177">
        <v>1</v>
      </c>
      <c r="AZ219" s="177">
        <v>1</v>
      </c>
      <c r="BA219" s="177">
        <v>1</v>
      </c>
      <c r="BB219" s="177">
        <v>1</v>
      </c>
      <c r="BC219" s="177">
        <v>1</v>
      </c>
      <c r="BD219" s="177">
        <v>1</v>
      </c>
      <c r="BE219" s="177">
        <v>1</v>
      </c>
      <c r="BF219" s="177">
        <v>1</v>
      </c>
      <c r="BG219" s="177">
        <v>1</v>
      </c>
      <c r="BH219" s="177">
        <v>1</v>
      </c>
      <c r="BI219" s="82"/>
      <c r="BJ219" s="82"/>
      <c r="BK219" s="82"/>
      <c r="BL219" s="82"/>
    </row>
    <row r="220" spans="1:64" outlineLevel="1">
      <c r="E220" s="135" t="s">
        <v>150</v>
      </c>
      <c r="F220" s="135"/>
      <c r="G220" s="4" t="s">
        <v>101</v>
      </c>
      <c r="H220" s="6" t="s">
        <v>129</v>
      </c>
      <c r="K220" s="177">
        <v>1</v>
      </c>
      <c r="L220" s="177">
        <v>1</v>
      </c>
      <c r="M220" s="177">
        <v>1</v>
      </c>
      <c r="N220" s="177">
        <v>1</v>
      </c>
      <c r="O220" s="177">
        <v>1</v>
      </c>
      <c r="P220" s="177">
        <v>1</v>
      </c>
      <c r="Q220" s="177">
        <v>1</v>
      </c>
      <c r="R220" s="177">
        <v>1</v>
      </c>
      <c r="S220" s="177">
        <v>1</v>
      </c>
      <c r="T220" s="177">
        <v>1</v>
      </c>
      <c r="U220" s="177">
        <v>1</v>
      </c>
      <c r="V220" s="177">
        <v>1</v>
      </c>
      <c r="W220" s="177">
        <v>1</v>
      </c>
      <c r="X220" s="177">
        <v>1</v>
      </c>
      <c r="Y220" s="177">
        <v>1</v>
      </c>
      <c r="Z220" s="177">
        <v>1</v>
      </c>
      <c r="AA220" s="177">
        <v>1</v>
      </c>
      <c r="AB220" s="177">
        <v>1</v>
      </c>
      <c r="AC220" s="177">
        <v>1</v>
      </c>
      <c r="AD220" s="177">
        <v>1</v>
      </c>
      <c r="AE220" s="177">
        <v>1</v>
      </c>
      <c r="AF220" s="177">
        <v>1</v>
      </c>
      <c r="AG220" s="177">
        <v>1</v>
      </c>
      <c r="AH220" s="177">
        <v>1</v>
      </c>
      <c r="AI220" s="177">
        <v>1</v>
      </c>
      <c r="AJ220" s="177">
        <v>1</v>
      </c>
      <c r="AK220" s="177">
        <v>1</v>
      </c>
      <c r="AL220" s="177">
        <v>1</v>
      </c>
      <c r="AM220" s="177">
        <v>1</v>
      </c>
      <c r="AN220" s="177">
        <v>1</v>
      </c>
      <c r="AO220" s="177">
        <v>1</v>
      </c>
      <c r="AP220" s="177">
        <v>1</v>
      </c>
      <c r="AQ220" s="177">
        <v>1</v>
      </c>
      <c r="AR220" s="177">
        <v>1</v>
      </c>
      <c r="AS220" s="177">
        <v>1</v>
      </c>
      <c r="AT220" s="177">
        <v>1</v>
      </c>
      <c r="AU220" s="177">
        <v>1</v>
      </c>
      <c r="AV220" s="177">
        <v>1</v>
      </c>
      <c r="AW220" s="177">
        <v>1</v>
      </c>
      <c r="AX220" s="177">
        <v>1</v>
      </c>
      <c r="AY220" s="177">
        <v>1</v>
      </c>
      <c r="AZ220" s="177">
        <v>1</v>
      </c>
      <c r="BA220" s="177">
        <v>1</v>
      </c>
      <c r="BB220" s="177">
        <v>1</v>
      </c>
      <c r="BC220" s="177">
        <v>1</v>
      </c>
      <c r="BD220" s="177">
        <v>1</v>
      </c>
      <c r="BE220" s="177">
        <v>1</v>
      </c>
      <c r="BF220" s="177">
        <v>1</v>
      </c>
      <c r="BG220" s="177">
        <v>1</v>
      </c>
      <c r="BH220" s="177">
        <v>1</v>
      </c>
      <c r="BI220" s="82"/>
      <c r="BJ220" s="82"/>
      <c r="BK220" s="82"/>
      <c r="BL220" s="82"/>
    </row>
    <row r="221" spans="1:64" outlineLevel="1">
      <c r="E221" s="135" t="s">
        <v>151</v>
      </c>
      <c r="F221" s="135"/>
      <c r="G221" s="4" t="s">
        <v>101</v>
      </c>
      <c r="H221" s="6" t="s">
        <v>129</v>
      </c>
      <c r="K221" s="177">
        <v>1</v>
      </c>
      <c r="L221" s="177">
        <v>1</v>
      </c>
      <c r="M221" s="177">
        <v>1</v>
      </c>
      <c r="N221" s="177">
        <v>1</v>
      </c>
      <c r="O221" s="177">
        <v>1</v>
      </c>
      <c r="P221" s="177">
        <v>1</v>
      </c>
      <c r="Q221" s="177">
        <v>1</v>
      </c>
      <c r="R221" s="177">
        <v>1</v>
      </c>
      <c r="S221" s="177">
        <v>1</v>
      </c>
      <c r="T221" s="177">
        <v>1</v>
      </c>
      <c r="U221" s="177">
        <v>1</v>
      </c>
      <c r="V221" s="177">
        <v>1</v>
      </c>
      <c r="W221" s="177">
        <v>1</v>
      </c>
      <c r="X221" s="177">
        <v>1</v>
      </c>
      <c r="Y221" s="177">
        <v>1</v>
      </c>
      <c r="Z221" s="177">
        <v>1</v>
      </c>
      <c r="AA221" s="177">
        <v>1</v>
      </c>
      <c r="AB221" s="177">
        <v>1</v>
      </c>
      <c r="AC221" s="177">
        <v>1</v>
      </c>
      <c r="AD221" s="177">
        <v>1</v>
      </c>
      <c r="AE221" s="177">
        <v>1</v>
      </c>
      <c r="AF221" s="177">
        <v>1</v>
      </c>
      <c r="AG221" s="177">
        <v>1</v>
      </c>
      <c r="AH221" s="177">
        <v>1</v>
      </c>
      <c r="AI221" s="177">
        <v>1</v>
      </c>
      <c r="AJ221" s="177">
        <v>1</v>
      </c>
      <c r="AK221" s="177">
        <v>1</v>
      </c>
      <c r="AL221" s="177">
        <v>1</v>
      </c>
      <c r="AM221" s="177">
        <v>1</v>
      </c>
      <c r="AN221" s="177">
        <v>1</v>
      </c>
      <c r="AO221" s="177">
        <v>1</v>
      </c>
      <c r="AP221" s="177">
        <v>1</v>
      </c>
      <c r="AQ221" s="177">
        <v>1</v>
      </c>
      <c r="AR221" s="177">
        <v>1</v>
      </c>
      <c r="AS221" s="177">
        <v>1</v>
      </c>
      <c r="AT221" s="177">
        <v>1</v>
      </c>
      <c r="AU221" s="177">
        <v>1</v>
      </c>
      <c r="AV221" s="177">
        <v>1</v>
      </c>
      <c r="AW221" s="177">
        <v>1</v>
      </c>
      <c r="AX221" s="177">
        <v>1</v>
      </c>
      <c r="AY221" s="177">
        <v>1</v>
      </c>
      <c r="AZ221" s="177">
        <v>1</v>
      </c>
      <c r="BA221" s="177">
        <v>1</v>
      </c>
      <c r="BB221" s="177">
        <v>1</v>
      </c>
      <c r="BC221" s="177">
        <v>1</v>
      </c>
      <c r="BD221" s="177">
        <v>1</v>
      </c>
      <c r="BE221" s="177">
        <v>1</v>
      </c>
      <c r="BF221" s="177">
        <v>1</v>
      </c>
      <c r="BG221" s="177">
        <v>1</v>
      </c>
      <c r="BH221" s="177">
        <v>1</v>
      </c>
      <c r="BI221" s="82"/>
      <c r="BJ221" s="82"/>
      <c r="BK221" s="82"/>
      <c r="BL221" s="82"/>
    </row>
    <row r="222" spans="1:64" outlineLevel="1">
      <c r="E222" s="20" t="s">
        <v>139</v>
      </c>
      <c r="F222" s="135"/>
      <c r="G222" s="4" t="s">
        <v>101</v>
      </c>
      <c r="H222" s="6" t="s">
        <v>129</v>
      </c>
      <c r="K222" s="177">
        <v>1</v>
      </c>
      <c r="L222" s="177">
        <v>1</v>
      </c>
      <c r="M222" s="177">
        <v>1</v>
      </c>
      <c r="N222" s="177">
        <v>1</v>
      </c>
      <c r="O222" s="177">
        <v>1</v>
      </c>
      <c r="P222" s="177">
        <v>1</v>
      </c>
      <c r="Q222" s="177">
        <v>1</v>
      </c>
      <c r="R222" s="177">
        <v>1</v>
      </c>
      <c r="S222" s="177">
        <v>1</v>
      </c>
      <c r="T222" s="177">
        <v>1</v>
      </c>
      <c r="U222" s="177">
        <v>1</v>
      </c>
      <c r="V222" s="177">
        <v>1</v>
      </c>
      <c r="W222" s="177">
        <v>1</v>
      </c>
      <c r="X222" s="177">
        <v>1</v>
      </c>
      <c r="Y222" s="177">
        <v>1</v>
      </c>
      <c r="Z222" s="177">
        <v>1</v>
      </c>
      <c r="AA222" s="177">
        <v>1</v>
      </c>
      <c r="AB222" s="177">
        <v>1</v>
      </c>
      <c r="AC222" s="177">
        <v>1</v>
      </c>
      <c r="AD222" s="177">
        <v>1</v>
      </c>
      <c r="AE222" s="177">
        <v>1</v>
      </c>
      <c r="AF222" s="177">
        <v>1</v>
      </c>
      <c r="AG222" s="177">
        <v>1</v>
      </c>
      <c r="AH222" s="177">
        <v>1</v>
      </c>
      <c r="AI222" s="177">
        <v>1</v>
      </c>
      <c r="AJ222" s="177">
        <v>1</v>
      </c>
      <c r="AK222" s="177">
        <v>1</v>
      </c>
      <c r="AL222" s="177">
        <v>1</v>
      </c>
      <c r="AM222" s="177">
        <v>1</v>
      </c>
      <c r="AN222" s="177">
        <v>1</v>
      </c>
      <c r="AO222" s="177">
        <v>1</v>
      </c>
      <c r="AP222" s="177">
        <v>1</v>
      </c>
      <c r="AQ222" s="177">
        <v>1</v>
      </c>
      <c r="AR222" s="177">
        <v>1</v>
      </c>
      <c r="AS222" s="177">
        <v>1</v>
      </c>
      <c r="AT222" s="177">
        <v>1</v>
      </c>
      <c r="AU222" s="177">
        <v>1</v>
      </c>
      <c r="AV222" s="177">
        <v>1</v>
      </c>
      <c r="AW222" s="177">
        <v>1</v>
      </c>
      <c r="AX222" s="177">
        <v>1</v>
      </c>
      <c r="AY222" s="177">
        <v>1</v>
      </c>
      <c r="AZ222" s="177">
        <v>1</v>
      </c>
      <c r="BA222" s="177">
        <v>1</v>
      </c>
      <c r="BB222" s="177">
        <v>1</v>
      </c>
      <c r="BC222" s="177">
        <v>1</v>
      </c>
      <c r="BD222" s="177">
        <v>1</v>
      </c>
      <c r="BE222" s="177">
        <v>1</v>
      </c>
      <c r="BF222" s="177">
        <v>1</v>
      </c>
      <c r="BG222" s="177">
        <v>1</v>
      </c>
      <c r="BH222" s="177">
        <v>1</v>
      </c>
      <c r="BI222" s="82"/>
      <c r="BJ222" s="82"/>
      <c r="BK222" s="82"/>
      <c r="BL222" s="82"/>
    </row>
    <row r="223" spans="1:64" outlineLevel="1">
      <c r="E223" s="135" t="s">
        <v>140</v>
      </c>
      <c r="F223" s="135"/>
      <c r="G223" s="4" t="s">
        <v>101</v>
      </c>
      <c r="H223" s="6" t="s">
        <v>129</v>
      </c>
      <c r="K223" s="177">
        <v>1</v>
      </c>
      <c r="L223" s="177">
        <v>1</v>
      </c>
      <c r="M223" s="177">
        <v>1</v>
      </c>
      <c r="N223" s="177">
        <v>1</v>
      </c>
      <c r="O223" s="177">
        <v>1</v>
      </c>
      <c r="P223" s="177">
        <v>1</v>
      </c>
      <c r="Q223" s="177">
        <v>1</v>
      </c>
      <c r="R223" s="177">
        <v>1</v>
      </c>
      <c r="S223" s="177">
        <v>1</v>
      </c>
      <c r="T223" s="177">
        <v>1</v>
      </c>
      <c r="U223" s="177">
        <v>1</v>
      </c>
      <c r="V223" s="177">
        <v>1</v>
      </c>
      <c r="W223" s="177">
        <v>1</v>
      </c>
      <c r="X223" s="177">
        <v>1</v>
      </c>
      <c r="Y223" s="177">
        <v>1</v>
      </c>
      <c r="Z223" s="177">
        <v>1</v>
      </c>
      <c r="AA223" s="177">
        <v>1</v>
      </c>
      <c r="AB223" s="177">
        <v>1</v>
      </c>
      <c r="AC223" s="177">
        <v>1</v>
      </c>
      <c r="AD223" s="177">
        <v>1</v>
      </c>
      <c r="AE223" s="177">
        <v>1</v>
      </c>
      <c r="AF223" s="177">
        <v>1</v>
      </c>
      <c r="AG223" s="177">
        <v>1</v>
      </c>
      <c r="AH223" s="177">
        <v>1</v>
      </c>
      <c r="AI223" s="177">
        <v>1</v>
      </c>
      <c r="AJ223" s="177">
        <v>1</v>
      </c>
      <c r="AK223" s="177">
        <v>1</v>
      </c>
      <c r="AL223" s="177">
        <v>1</v>
      </c>
      <c r="AM223" s="177">
        <v>1</v>
      </c>
      <c r="AN223" s="177">
        <v>1</v>
      </c>
      <c r="AO223" s="177">
        <v>1</v>
      </c>
      <c r="AP223" s="177">
        <v>1</v>
      </c>
      <c r="AQ223" s="177">
        <v>1</v>
      </c>
      <c r="AR223" s="177">
        <v>1</v>
      </c>
      <c r="AS223" s="177">
        <v>1</v>
      </c>
      <c r="AT223" s="177">
        <v>1</v>
      </c>
      <c r="AU223" s="177">
        <v>1</v>
      </c>
      <c r="AV223" s="177">
        <v>1</v>
      </c>
      <c r="AW223" s="177">
        <v>1</v>
      </c>
      <c r="AX223" s="177">
        <v>1</v>
      </c>
      <c r="AY223" s="177">
        <v>1</v>
      </c>
      <c r="AZ223" s="177">
        <v>1</v>
      </c>
      <c r="BA223" s="177">
        <v>1</v>
      </c>
      <c r="BB223" s="177">
        <v>1</v>
      </c>
      <c r="BC223" s="177">
        <v>1</v>
      </c>
      <c r="BD223" s="177">
        <v>1</v>
      </c>
      <c r="BE223" s="177">
        <v>1</v>
      </c>
      <c r="BF223" s="177">
        <v>1</v>
      </c>
      <c r="BG223" s="177">
        <v>1</v>
      </c>
      <c r="BH223" s="177">
        <v>1</v>
      </c>
      <c r="BI223" s="82"/>
      <c r="BJ223" s="82"/>
      <c r="BK223" s="82"/>
      <c r="BL223" s="82"/>
    </row>
    <row r="224" spans="1:64" outlineLevel="1">
      <c r="E224" s="135" t="s">
        <v>145</v>
      </c>
      <c r="F224" s="135"/>
      <c r="G224" s="4" t="s">
        <v>101</v>
      </c>
      <c r="H224" s="6" t="s">
        <v>129</v>
      </c>
      <c r="K224" s="177">
        <v>1</v>
      </c>
      <c r="L224" s="177">
        <v>1</v>
      </c>
      <c r="M224" s="177">
        <v>1</v>
      </c>
      <c r="N224" s="177">
        <v>1</v>
      </c>
      <c r="O224" s="177">
        <v>1</v>
      </c>
      <c r="P224" s="177">
        <v>1</v>
      </c>
      <c r="Q224" s="177">
        <v>1</v>
      </c>
      <c r="R224" s="177">
        <v>1</v>
      </c>
      <c r="S224" s="177">
        <v>1</v>
      </c>
      <c r="T224" s="177">
        <v>1</v>
      </c>
      <c r="U224" s="177">
        <v>1</v>
      </c>
      <c r="V224" s="177">
        <v>1</v>
      </c>
      <c r="W224" s="177">
        <v>1</v>
      </c>
      <c r="X224" s="177">
        <v>1</v>
      </c>
      <c r="Y224" s="177">
        <v>1</v>
      </c>
      <c r="Z224" s="177">
        <v>1</v>
      </c>
      <c r="AA224" s="177">
        <v>1</v>
      </c>
      <c r="AB224" s="177">
        <v>1</v>
      </c>
      <c r="AC224" s="177">
        <v>1</v>
      </c>
      <c r="AD224" s="177">
        <v>1</v>
      </c>
      <c r="AE224" s="177">
        <v>1</v>
      </c>
      <c r="AF224" s="177">
        <v>1</v>
      </c>
      <c r="AG224" s="177">
        <v>1</v>
      </c>
      <c r="AH224" s="177">
        <v>1</v>
      </c>
      <c r="AI224" s="177">
        <v>1</v>
      </c>
      <c r="AJ224" s="177">
        <v>1</v>
      </c>
      <c r="AK224" s="177">
        <v>1</v>
      </c>
      <c r="AL224" s="177">
        <v>1</v>
      </c>
      <c r="AM224" s="177">
        <v>1</v>
      </c>
      <c r="AN224" s="177">
        <v>1</v>
      </c>
      <c r="AO224" s="177">
        <v>1</v>
      </c>
      <c r="AP224" s="177">
        <v>1</v>
      </c>
      <c r="AQ224" s="177">
        <v>1</v>
      </c>
      <c r="AR224" s="177">
        <v>1</v>
      </c>
      <c r="AS224" s="177">
        <v>1</v>
      </c>
      <c r="AT224" s="177">
        <v>1</v>
      </c>
      <c r="AU224" s="177">
        <v>1</v>
      </c>
      <c r="AV224" s="177">
        <v>1</v>
      </c>
      <c r="AW224" s="177">
        <v>1</v>
      </c>
      <c r="AX224" s="177">
        <v>1</v>
      </c>
      <c r="AY224" s="177">
        <v>1</v>
      </c>
      <c r="AZ224" s="177">
        <v>1</v>
      </c>
      <c r="BA224" s="177">
        <v>1</v>
      </c>
      <c r="BB224" s="177">
        <v>1</v>
      </c>
      <c r="BC224" s="177">
        <v>1</v>
      </c>
      <c r="BD224" s="177">
        <v>1</v>
      </c>
      <c r="BE224" s="177">
        <v>1</v>
      </c>
      <c r="BF224" s="177">
        <v>1</v>
      </c>
      <c r="BG224" s="177">
        <v>1</v>
      </c>
      <c r="BH224" s="177">
        <v>1</v>
      </c>
      <c r="BI224" s="82"/>
      <c r="BJ224" s="82"/>
      <c r="BK224" s="82"/>
      <c r="BL224" s="82"/>
    </row>
    <row r="225" spans="1:64" outlineLevel="1">
      <c r="E225" s="135" t="s">
        <v>152</v>
      </c>
      <c r="F225" s="135"/>
      <c r="G225" s="4" t="s">
        <v>101</v>
      </c>
      <c r="H225" s="6" t="s">
        <v>129</v>
      </c>
      <c r="K225" s="177">
        <v>1</v>
      </c>
      <c r="L225" s="177">
        <v>1</v>
      </c>
      <c r="M225" s="177">
        <v>1</v>
      </c>
      <c r="N225" s="177">
        <v>1</v>
      </c>
      <c r="O225" s="177">
        <v>1</v>
      </c>
      <c r="P225" s="177">
        <v>1</v>
      </c>
      <c r="Q225" s="177">
        <v>1</v>
      </c>
      <c r="R225" s="177">
        <v>1</v>
      </c>
      <c r="S225" s="177">
        <v>1</v>
      </c>
      <c r="T225" s="177">
        <v>1</v>
      </c>
      <c r="U225" s="177">
        <v>1</v>
      </c>
      <c r="V225" s="177">
        <v>1</v>
      </c>
      <c r="W225" s="177">
        <v>1</v>
      </c>
      <c r="X225" s="177">
        <v>1</v>
      </c>
      <c r="Y225" s="177">
        <v>1</v>
      </c>
      <c r="Z225" s="177">
        <v>1</v>
      </c>
      <c r="AA225" s="177">
        <v>1</v>
      </c>
      <c r="AB225" s="177">
        <v>1</v>
      </c>
      <c r="AC225" s="177">
        <v>1</v>
      </c>
      <c r="AD225" s="177">
        <v>1</v>
      </c>
      <c r="AE225" s="177">
        <v>1</v>
      </c>
      <c r="AF225" s="177">
        <v>1</v>
      </c>
      <c r="AG225" s="177">
        <v>1</v>
      </c>
      <c r="AH225" s="177">
        <v>1</v>
      </c>
      <c r="AI225" s="177">
        <v>1</v>
      </c>
      <c r="AJ225" s="177">
        <v>1</v>
      </c>
      <c r="AK225" s="177">
        <v>1</v>
      </c>
      <c r="AL225" s="177">
        <v>1</v>
      </c>
      <c r="AM225" s="177">
        <v>1</v>
      </c>
      <c r="AN225" s="177">
        <v>1</v>
      </c>
      <c r="AO225" s="177">
        <v>1</v>
      </c>
      <c r="AP225" s="177">
        <v>1</v>
      </c>
      <c r="AQ225" s="177">
        <v>1</v>
      </c>
      <c r="AR225" s="177">
        <v>1</v>
      </c>
      <c r="AS225" s="177">
        <v>1</v>
      </c>
      <c r="AT225" s="177">
        <v>1</v>
      </c>
      <c r="AU225" s="177">
        <v>1</v>
      </c>
      <c r="AV225" s="177">
        <v>1</v>
      </c>
      <c r="AW225" s="177">
        <v>1</v>
      </c>
      <c r="AX225" s="177">
        <v>1</v>
      </c>
      <c r="AY225" s="177">
        <v>1</v>
      </c>
      <c r="AZ225" s="177">
        <v>1</v>
      </c>
      <c r="BA225" s="177">
        <v>1</v>
      </c>
      <c r="BB225" s="177">
        <v>1</v>
      </c>
      <c r="BC225" s="177">
        <v>1</v>
      </c>
      <c r="BD225" s="177">
        <v>1</v>
      </c>
      <c r="BE225" s="177">
        <v>1</v>
      </c>
      <c r="BF225" s="177">
        <v>1</v>
      </c>
      <c r="BG225" s="177">
        <v>1</v>
      </c>
      <c r="BH225" s="177">
        <v>1</v>
      </c>
      <c r="BI225" s="82"/>
      <c r="BJ225" s="82"/>
      <c r="BK225" s="82"/>
      <c r="BL225" s="82"/>
    </row>
    <row r="226" spans="1:64" outlineLevel="1">
      <c r="E226" s="135" t="s">
        <v>153</v>
      </c>
      <c r="F226" s="135"/>
      <c r="G226" s="4" t="s">
        <v>101</v>
      </c>
      <c r="H226" s="6" t="s">
        <v>129</v>
      </c>
      <c r="K226" s="177">
        <v>1</v>
      </c>
      <c r="L226" s="177">
        <v>1</v>
      </c>
      <c r="M226" s="177">
        <v>1</v>
      </c>
      <c r="N226" s="177">
        <v>1</v>
      </c>
      <c r="O226" s="177">
        <v>1</v>
      </c>
      <c r="P226" s="177">
        <v>1</v>
      </c>
      <c r="Q226" s="177">
        <v>1</v>
      </c>
      <c r="R226" s="177">
        <v>1</v>
      </c>
      <c r="S226" s="177">
        <v>1</v>
      </c>
      <c r="T226" s="177">
        <v>1</v>
      </c>
      <c r="U226" s="177">
        <v>1</v>
      </c>
      <c r="V226" s="177">
        <v>1</v>
      </c>
      <c r="W226" s="177">
        <v>1</v>
      </c>
      <c r="X226" s="177">
        <v>1</v>
      </c>
      <c r="Y226" s="177">
        <v>1</v>
      </c>
      <c r="Z226" s="177">
        <v>1</v>
      </c>
      <c r="AA226" s="177">
        <v>1</v>
      </c>
      <c r="AB226" s="177">
        <v>1</v>
      </c>
      <c r="AC226" s="177">
        <v>1</v>
      </c>
      <c r="AD226" s="177">
        <v>1</v>
      </c>
      <c r="AE226" s="177">
        <v>1</v>
      </c>
      <c r="AF226" s="177">
        <v>1</v>
      </c>
      <c r="AG226" s="177">
        <v>1</v>
      </c>
      <c r="AH226" s="177">
        <v>1</v>
      </c>
      <c r="AI226" s="177">
        <v>1</v>
      </c>
      <c r="AJ226" s="177">
        <v>1</v>
      </c>
      <c r="AK226" s="177">
        <v>1</v>
      </c>
      <c r="AL226" s="177">
        <v>1</v>
      </c>
      <c r="AM226" s="177">
        <v>1</v>
      </c>
      <c r="AN226" s="177">
        <v>1</v>
      </c>
      <c r="AO226" s="177">
        <v>1</v>
      </c>
      <c r="AP226" s="177">
        <v>1</v>
      </c>
      <c r="AQ226" s="177">
        <v>1</v>
      </c>
      <c r="AR226" s="177">
        <v>1</v>
      </c>
      <c r="AS226" s="177">
        <v>1</v>
      </c>
      <c r="AT226" s="177">
        <v>1</v>
      </c>
      <c r="AU226" s="177">
        <v>1</v>
      </c>
      <c r="AV226" s="177">
        <v>1</v>
      </c>
      <c r="AW226" s="177">
        <v>1</v>
      </c>
      <c r="AX226" s="177">
        <v>1</v>
      </c>
      <c r="AY226" s="177">
        <v>1</v>
      </c>
      <c r="AZ226" s="177">
        <v>1</v>
      </c>
      <c r="BA226" s="177">
        <v>1</v>
      </c>
      <c r="BB226" s="177">
        <v>1</v>
      </c>
      <c r="BC226" s="177">
        <v>1</v>
      </c>
      <c r="BD226" s="177">
        <v>1</v>
      </c>
      <c r="BE226" s="177">
        <v>1</v>
      </c>
      <c r="BF226" s="177">
        <v>1</v>
      </c>
      <c r="BG226" s="177">
        <v>1</v>
      </c>
      <c r="BH226" s="177">
        <v>1</v>
      </c>
      <c r="BI226" s="82"/>
      <c r="BJ226" s="82"/>
      <c r="BK226" s="82"/>
      <c r="BL226" s="82"/>
    </row>
    <row r="227" spans="1:64" outlineLevel="1">
      <c r="E227" s="20" t="s">
        <v>141</v>
      </c>
      <c r="F227" s="135"/>
      <c r="G227" s="4" t="s">
        <v>101</v>
      </c>
      <c r="H227" s="6" t="s">
        <v>129</v>
      </c>
      <c r="K227" s="177">
        <v>1</v>
      </c>
      <c r="L227" s="177">
        <v>1</v>
      </c>
      <c r="M227" s="177">
        <v>1</v>
      </c>
      <c r="N227" s="177">
        <v>1</v>
      </c>
      <c r="O227" s="177">
        <v>1</v>
      </c>
      <c r="P227" s="177">
        <v>1</v>
      </c>
      <c r="Q227" s="177">
        <v>1</v>
      </c>
      <c r="R227" s="177">
        <v>1</v>
      </c>
      <c r="S227" s="177">
        <v>1</v>
      </c>
      <c r="T227" s="177">
        <v>1</v>
      </c>
      <c r="U227" s="177">
        <v>1</v>
      </c>
      <c r="V227" s="177">
        <v>1</v>
      </c>
      <c r="W227" s="177">
        <v>1</v>
      </c>
      <c r="X227" s="177">
        <v>1</v>
      </c>
      <c r="Y227" s="177">
        <v>1</v>
      </c>
      <c r="Z227" s="177">
        <v>1</v>
      </c>
      <c r="AA227" s="177">
        <v>1</v>
      </c>
      <c r="AB227" s="177">
        <v>1</v>
      </c>
      <c r="AC227" s="177">
        <v>1</v>
      </c>
      <c r="AD227" s="177">
        <v>1</v>
      </c>
      <c r="AE227" s="177">
        <v>1</v>
      </c>
      <c r="AF227" s="177">
        <v>1</v>
      </c>
      <c r="AG227" s="177">
        <v>1</v>
      </c>
      <c r="AH227" s="177">
        <v>1</v>
      </c>
      <c r="AI227" s="177">
        <v>1</v>
      </c>
      <c r="AJ227" s="177">
        <v>1</v>
      </c>
      <c r="AK227" s="177">
        <v>1</v>
      </c>
      <c r="AL227" s="177">
        <v>1</v>
      </c>
      <c r="AM227" s="177">
        <v>1</v>
      </c>
      <c r="AN227" s="177">
        <v>1</v>
      </c>
      <c r="AO227" s="177">
        <v>1</v>
      </c>
      <c r="AP227" s="177">
        <v>1</v>
      </c>
      <c r="AQ227" s="177">
        <v>1</v>
      </c>
      <c r="AR227" s="177">
        <v>1</v>
      </c>
      <c r="AS227" s="177">
        <v>1</v>
      </c>
      <c r="AT227" s="177">
        <v>1</v>
      </c>
      <c r="AU227" s="177">
        <v>1</v>
      </c>
      <c r="AV227" s="177">
        <v>1</v>
      </c>
      <c r="AW227" s="177">
        <v>1</v>
      </c>
      <c r="AX227" s="177">
        <v>1</v>
      </c>
      <c r="AY227" s="177">
        <v>1</v>
      </c>
      <c r="AZ227" s="177">
        <v>1</v>
      </c>
      <c r="BA227" s="177">
        <v>1</v>
      </c>
      <c r="BB227" s="177">
        <v>1</v>
      </c>
      <c r="BC227" s="177">
        <v>1</v>
      </c>
      <c r="BD227" s="177">
        <v>1</v>
      </c>
      <c r="BE227" s="177">
        <v>1</v>
      </c>
      <c r="BF227" s="177">
        <v>1</v>
      </c>
      <c r="BG227" s="177">
        <v>1</v>
      </c>
      <c r="BH227" s="177">
        <v>1</v>
      </c>
      <c r="BI227" s="82"/>
      <c r="BJ227" s="82"/>
      <c r="BK227" s="82"/>
      <c r="BL227" s="82"/>
    </row>
    <row r="228" spans="1:64" outlineLevel="1">
      <c r="E228" s="20" t="s">
        <v>142</v>
      </c>
      <c r="F228" s="135"/>
      <c r="G228" s="4" t="s">
        <v>101</v>
      </c>
      <c r="H228" s="6" t="s">
        <v>129</v>
      </c>
      <c r="K228" s="26">
        <v>1</v>
      </c>
      <c r="L228" s="26">
        <v>1</v>
      </c>
      <c r="M228" s="26">
        <v>1</v>
      </c>
      <c r="N228" s="26">
        <v>1</v>
      </c>
      <c r="O228" s="26">
        <v>1</v>
      </c>
      <c r="P228" s="26">
        <v>1</v>
      </c>
      <c r="Q228" s="26">
        <v>1</v>
      </c>
      <c r="R228" s="26">
        <v>1</v>
      </c>
      <c r="S228" s="26">
        <v>1</v>
      </c>
      <c r="T228" s="26">
        <v>1</v>
      </c>
      <c r="U228" s="26">
        <v>1</v>
      </c>
      <c r="V228" s="26">
        <v>1</v>
      </c>
      <c r="W228" s="26">
        <v>1</v>
      </c>
      <c r="X228" s="26">
        <v>1</v>
      </c>
      <c r="Y228" s="26">
        <v>1</v>
      </c>
      <c r="Z228" s="26">
        <v>1</v>
      </c>
      <c r="AA228" s="26">
        <v>1</v>
      </c>
      <c r="AB228" s="26">
        <v>1</v>
      </c>
      <c r="AC228" s="26">
        <v>1</v>
      </c>
      <c r="AD228" s="26">
        <v>1</v>
      </c>
      <c r="AE228" s="26">
        <v>1</v>
      </c>
      <c r="AF228" s="26">
        <v>1</v>
      </c>
      <c r="AG228" s="26">
        <v>1</v>
      </c>
      <c r="AH228" s="26">
        <v>1</v>
      </c>
      <c r="AI228" s="26">
        <v>1</v>
      </c>
      <c r="AJ228" s="26">
        <v>1</v>
      </c>
      <c r="AK228" s="26">
        <v>1</v>
      </c>
      <c r="AL228" s="26">
        <v>1</v>
      </c>
      <c r="AM228" s="26">
        <v>1</v>
      </c>
      <c r="AN228" s="26">
        <v>1</v>
      </c>
      <c r="AO228" s="26">
        <v>1</v>
      </c>
      <c r="AP228" s="26">
        <v>1</v>
      </c>
      <c r="AQ228" s="26">
        <v>1</v>
      </c>
      <c r="AR228" s="26">
        <v>1</v>
      </c>
      <c r="AS228" s="26">
        <v>1</v>
      </c>
      <c r="AT228" s="26">
        <v>1</v>
      </c>
      <c r="AU228" s="26">
        <v>1</v>
      </c>
      <c r="AV228" s="26">
        <v>1</v>
      </c>
      <c r="AW228" s="26">
        <v>1</v>
      </c>
      <c r="AX228" s="26">
        <v>1</v>
      </c>
      <c r="AY228" s="26">
        <v>1</v>
      </c>
      <c r="AZ228" s="26">
        <v>1</v>
      </c>
      <c r="BA228" s="26">
        <v>1</v>
      </c>
      <c r="BB228" s="26">
        <v>1</v>
      </c>
      <c r="BC228" s="26">
        <v>1</v>
      </c>
      <c r="BD228" s="26">
        <v>1</v>
      </c>
      <c r="BE228" s="26">
        <v>1</v>
      </c>
      <c r="BF228" s="26">
        <v>1</v>
      </c>
      <c r="BG228" s="26">
        <v>1</v>
      </c>
      <c r="BH228" s="26">
        <v>1</v>
      </c>
      <c r="BI228" s="82"/>
      <c r="BJ228" s="82"/>
      <c r="BK228" s="82"/>
      <c r="BL228" s="82"/>
    </row>
    <row r="229" spans="1:64" outlineLevel="1">
      <c r="E229" s="20" t="s">
        <v>143</v>
      </c>
      <c r="F229" s="135"/>
      <c r="G229" s="4" t="s">
        <v>101</v>
      </c>
      <c r="H229" s="6" t="s">
        <v>129</v>
      </c>
      <c r="K229" s="177">
        <v>1</v>
      </c>
      <c r="L229" s="177">
        <v>1</v>
      </c>
      <c r="M229" s="177">
        <v>1</v>
      </c>
      <c r="N229" s="177">
        <v>1</v>
      </c>
      <c r="O229" s="177">
        <v>1</v>
      </c>
      <c r="P229" s="177">
        <v>1</v>
      </c>
      <c r="Q229" s="177">
        <v>1</v>
      </c>
      <c r="R229" s="177">
        <v>1</v>
      </c>
      <c r="S229" s="177">
        <v>1</v>
      </c>
      <c r="T229" s="177">
        <v>1</v>
      </c>
      <c r="U229" s="177">
        <v>1</v>
      </c>
      <c r="V229" s="177">
        <v>1</v>
      </c>
      <c r="W229" s="177">
        <v>1</v>
      </c>
      <c r="X229" s="177">
        <v>1</v>
      </c>
      <c r="Y229" s="177">
        <v>1</v>
      </c>
      <c r="Z229" s="177">
        <v>1</v>
      </c>
      <c r="AA229" s="177">
        <v>1</v>
      </c>
      <c r="AB229" s="177">
        <v>1</v>
      </c>
      <c r="AC229" s="177">
        <v>1</v>
      </c>
      <c r="AD229" s="177">
        <v>1</v>
      </c>
      <c r="AE229" s="177">
        <v>1</v>
      </c>
      <c r="AF229" s="177">
        <v>1</v>
      </c>
      <c r="AG229" s="177">
        <v>1</v>
      </c>
      <c r="AH229" s="177">
        <v>1</v>
      </c>
      <c r="AI229" s="177">
        <v>1</v>
      </c>
      <c r="AJ229" s="177">
        <v>1</v>
      </c>
      <c r="AK229" s="177">
        <v>1</v>
      </c>
      <c r="AL229" s="177">
        <v>1</v>
      </c>
      <c r="AM229" s="177">
        <v>1</v>
      </c>
      <c r="AN229" s="177">
        <v>1</v>
      </c>
      <c r="AO229" s="177">
        <v>1</v>
      </c>
      <c r="AP229" s="177">
        <v>1</v>
      </c>
      <c r="AQ229" s="177">
        <v>1</v>
      </c>
      <c r="AR229" s="177">
        <v>1</v>
      </c>
      <c r="AS229" s="177">
        <v>1</v>
      </c>
      <c r="AT229" s="177">
        <v>1</v>
      </c>
      <c r="AU229" s="177">
        <v>1</v>
      </c>
      <c r="AV229" s="177">
        <v>1</v>
      </c>
      <c r="AW229" s="177">
        <v>1</v>
      </c>
      <c r="AX229" s="177">
        <v>1</v>
      </c>
      <c r="AY229" s="177">
        <v>1</v>
      </c>
      <c r="AZ229" s="177">
        <v>1</v>
      </c>
      <c r="BA229" s="177">
        <v>1</v>
      </c>
      <c r="BB229" s="177">
        <v>1</v>
      </c>
      <c r="BC229" s="177">
        <v>1</v>
      </c>
      <c r="BD229" s="177">
        <v>1</v>
      </c>
      <c r="BE229" s="177">
        <v>1</v>
      </c>
      <c r="BF229" s="177">
        <v>1</v>
      </c>
      <c r="BG229" s="177">
        <v>1</v>
      </c>
      <c r="BH229" s="177">
        <v>1</v>
      </c>
      <c r="BI229" s="82"/>
      <c r="BJ229" s="82"/>
      <c r="BK229" s="82"/>
      <c r="BL229" s="82"/>
    </row>
    <row r="230" spans="1:64" outlineLevel="1">
      <c r="E230" s="20" t="s">
        <v>144</v>
      </c>
      <c r="F230" s="135"/>
      <c r="G230" s="4" t="s">
        <v>101</v>
      </c>
      <c r="H230" s="6" t="s">
        <v>129</v>
      </c>
      <c r="K230" s="177">
        <v>1</v>
      </c>
      <c r="L230" s="177">
        <v>1</v>
      </c>
      <c r="M230" s="177">
        <v>1</v>
      </c>
      <c r="N230" s="177">
        <v>1</v>
      </c>
      <c r="O230" s="177">
        <v>1</v>
      </c>
      <c r="P230" s="177">
        <v>1</v>
      </c>
      <c r="Q230" s="177">
        <v>1</v>
      </c>
      <c r="R230" s="177">
        <v>1</v>
      </c>
      <c r="S230" s="177">
        <v>1</v>
      </c>
      <c r="T230" s="177">
        <v>1</v>
      </c>
      <c r="U230" s="177">
        <v>1</v>
      </c>
      <c r="V230" s="177">
        <v>1</v>
      </c>
      <c r="W230" s="177">
        <v>1</v>
      </c>
      <c r="X230" s="177">
        <v>1</v>
      </c>
      <c r="Y230" s="177">
        <v>1</v>
      </c>
      <c r="Z230" s="177">
        <v>1</v>
      </c>
      <c r="AA230" s="177">
        <v>1</v>
      </c>
      <c r="AB230" s="177">
        <v>1</v>
      </c>
      <c r="AC230" s="177">
        <v>1</v>
      </c>
      <c r="AD230" s="177">
        <v>1</v>
      </c>
      <c r="AE230" s="177">
        <v>1</v>
      </c>
      <c r="AF230" s="177">
        <v>1</v>
      </c>
      <c r="AG230" s="177">
        <v>1</v>
      </c>
      <c r="AH230" s="177">
        <v>1</v>
      </c>
      <c r="AI230" s="177">
        <v>1</v>
      </c>
      <c r="AJ230" s="177">
        <v>1</v>
      </c>
      <c r="AK230" s="177">
        <v>1</v>
      </c>
      <c r="AL230" s="177">
        <v>1</v>
      </c>
      <c r="AM230" s="177">
        <v>1</v>
      </c>
      <c r="AN230" s="177">
        <v>1</v>
      </c>
      <c r="AO230" s="177">
        <v>1</v>
      </c>
      <c r="AP230" s="177">
        <v>1</v>
      </c>
      <c r="AQ230" s="177">
        <v>1</v>
      </c>
      <c r="AR230" s="177">
        <v>1</v>
      </c>
      <c r="AS230" s="177">
        <v>1</v>
      </c>
      <c r="AT230" s="177">
        <v>1</v>
      </c>
      <c r="AU230" s="177">
        <v>1</v>
      </c>
      <c r="AV230" s="177">
        <v>1</v>
      </c>
      <c r="AW230" s="177">
        <v>1</v>
      </c>
      <c r="AX230" s="177">
        <v>1</v>
      </c>
      <c r="AY230" s="177">
        <v>1</v>
      </c>
      <c r="AZ230" s="177">
        <v>1</v>
      </c>
      <c r="BA230" s="177">
        <v>1</v>
      </c>
      <c r="BB230" s="177">
        <v>1</v>
      </c>
      <c r="BC230" s="177">
        <v>1</v>
      </c>
      <c r="BD230" s="177">
        <v>1</v>
      </c>
      <c r="BE230" s="177">
        <v>1</v>
      </c>
      <c r="BF230" s="177">
        <v>1</v>
      </c>
      <c r="BG230" s="177">
        <v>1</v>
      </c>
      <c r="BH230" s="177">
        <v>1</v>
      </c>
      <c r="BI230" s="82"/>
      <c r="BJ230" s="82"/>
      <c r="BK230" s="82"/>
      <c r="BL230" s="82"/>
    </row>
    <row r="231" spans="1:64" outlineLevel="1">
      <c r="A231" s="307"/>
      <c r="E231" s="20" t="s">
        <v>146</v>
      </c>
      <c r="F231" s="135"/>
      <c r="G231" s="4" t="s">
        <v>101</v>
      </c>
      <c r="H231" s="6" t="s">
        <v>129</v>
      </c>
      <c r="K231" s="177">
        <v>1</v>
      </c>
      <c r="L231" s="177">
        <v>1</v>
      </c>
      <c r="M231" s="177">
        <v>1</v>
      </c>
      <c r="N231" s="177">
        <v>1</v>
      </c>
      <c r="O231" s="177">
        <v>1</v>
      </c>
      <c r="P231" s="177">
        <v>1</v>
      </c>
      <c r="Q231" s="177">
        <v>1</v>
      </c>
      <c r="R231" s="177">
        <v>1</v>
      </c>
      <c r="S231" s="177">
        <v>1</v>
      </c>
      <c r="T231" s="177">
        <v>1</v>
      </c>
      <c r="U231" s="177">
        <v>1</v>
      </c>
      <c r="V231" s="177">
        <v>1</v>
      </c>
      <c r="W231" s="177">
        <v>1</v>
      </c>
      <c r="X231" s="177">
        <v>1</v>
      </c>
      <c r="Y231" s="177">
        <v>1</v>
      </c>
      <c r="Z231" s="177">
        <v>1</v>
      </c>
      <c r="AA231" s="177">
        <v>1</v>
      </c>
      <c r="AB231" s="177">
        <v>1</v>
      </c>
      <c r="AC231" s="177">
        <v>1</v>
      </c>
      <c r="AD231" s="177">
        <v>1</v>
      </c>
      <c r="AE231" s="177">
        <v>1</v>
      </c>
      <c r="AF231" s="177">
        <v>1</v>
      </c>
      <c r="AG231" s="177">
        <v>1</v>
      </c>
      <c r="AH231" s="177">
        <v>1</v>
      </c>
      <c r="AI231" s="177">
        <v>1</v>
      </c>
      <c r="AJ231" s="177">
        <v>1</v>
      </c>
      <c r="AK231" s="177">
        <v>1</v>
      </c>
      <c r="AL231" s="177">
        <v>1</v>
      </c>
      <c r="AM231" s="177">
        <v>1</v>
      </c>
      <c r="AN231" s="177">
        <v>1</v>
      </c>
      <c r="AO231" s="177">
        <v>1</v>
      </c>
      <c r="AP231" s="177">
        <v>1</v>
      </c>
      <c r="AQ231" s="177">
        <v>1</v>
      </c>
      <c r="AR231" s="177">
        <v>1</v>
      </c>
      <c r="AS231" s="177">
        <v>1</v>
      </c>
      <c r="AT231" s="177">
        <v>1</v>
      </c>
      <c r="AU231" s="177">
        <v>1</v>
      </c>
      <c r="AV231" s="177">
        <v>1</v>
      </c>
      <c r="AW231" s="177">
        <v>1</v>
      </c>
      <c r="AX231" s="177">
        <v>1</v>
      </c>
      <c r="AY231" s="177">
        <v>1</v>
      </c>
      <c r="AZ231" s="177">
        <v>1</v>
      </c>
      <c r="BA231" s="177">
        <v>1</v>
      </c>
      <c r="BB231" s="177">
        <v>1</v>
      </c>
      <c r="BC231" s="177">
        <v>1</v>
      </c>
      <c r="BD231" s="177">
        <v>1</v>
      </c>
      <c r="BE231" s="177">
        <v>1</v>
      </c>
      <c r="BF231" s="177">
        <v>1</v>
      </c>
      <c r="BG231" s="177">
        <v>1</v>
      </c>
      <c r="BH231" s="177">
        <v>1</v>
      </c>
      <c r="BI231" s="82"/>
      <c r="BJ231" s="82"/>
      <c r="BK231" s="82"/>
      <c r="BL231" s="82"/>
    </row>
    <row r="232" spans="1:64" outlineLevel="1">
      <c r="E232" s="20"/>
      <c r="F232" s="20"/>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2"/>
      <c r="BC232" s="22"/>
      <c r="BD232" s="22"/>
      <c r="BE232" s="22"/>
      <c r="BF232" s="22"/>
      <c r="BG232" s="22"/>
      <c r="BH232" s="22"/>
      <c r="BI232" s="22"/>
      <c r="BJ232" s="22"/>
      <c r="BK232" s="22"/>
      <c r="BL232" s="22"/>
    </row>
    <row r="233" spans="1:64" outlineLevel="1">
      <c r="C233" s="38">
        <f>MAX($B$4:C232)+0.1</f>
        <v>7.3999999999999986</v>
      </c>
      <c r="D233" s="37" t="s">
        <v>130</v>
      </c>
      <c r="E233" s="33"/>
      <c r="F233" s="33"/>
      <c r="G233" s="32"/>
      <c r="H233" s="34"/>
      <c r="I233" s="34"/>
      <c r="J233" s="34"/>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c r="AZ233" s="36"/>
      <c r="BA233" s="36"/>
      <c r="BB233" s="36"/>
      <c r="BC233" s="36"/>
      <c r="BD233" s="36"/>
      <c r="BE233" s="36"/>
      <c r="BF233" s="36"/>
      <c r="BG233" s="36"/>
      <c r="BH233" s="36"/>
      <c r="BI233" s="36"/>
      <c r="BJ233" s="36"/>
      <c r="BK233" s="36"/>
      <c r="BL233" s="22"/>
    </row>
    <row r="234" spans="1:64" outlineLevel="1">
      <c r="E234" s="20"/>
      <c r="F234" s="20"/>
      <c r="K234" s="71">
        <v>1</v>
      </c>
      <c r="L234" s="71">
        <f>K234+1</f>
        <v>2</v>
      </c>
      <c r="M234" s="71">
        <f t="shared" ref="M234:BD234" si="79">L234+1</f>
        <v>3</v>
      </c>
      <c r="N234" s="71">
        <f t="shared" si="79"/>
        <v>4</v>
      </c>
      <c r="O234" s="71">
        <f t="shared" si="79"/>
        <v>5</v>
      </c>
      <c r="P234" s="71">
        <f t="shared" si="79"/>
        <v>6</v>
      </c>
      <c r="Q234" s="71">
        <f t="shared" si="79"/>
        <v>7</v>
      </c>
      <c r="R234" s="71">
        <f t="shared" si="79"/>
        <v>8</v>
      </c>
      <c r="S234" s="71">
        <f t="shared" si="79"/>
        <v>9</v>
      </c>
      <c r="T234" s="71">
        <f t="shared" si="79"/>
        <v>10</v>
      </c>
      <c r="U234" s="71">
        <f t="shared" si="79"/>
        <v>11</v>
      </c>
      <c r="V234" s="71">
        <f t="shared" si="79"/>
        <v>12</v>
      </c>
      <c r="W234" s="71">
        <f t="shared" si="79"/>
        <v>13</v>
      </c>
      <c r="X234" s="71">
        <f t="shared" si="79"/>
        <v>14</v>
      </c>
      <c r="Y234" s="71">
        <f t="shared" si="79"/>
        <v>15</v>
      </c>
      <c r="Z234" s="71">
        <f t="shared" si="79"/>
        <v>16</v>
      </c>
      <c r="AA234" s="71">
        <f t="shared" si="79"/>
        <v>17</v>
      </c>
      <c r="AB234" s="71">
        <f t="shared" si="79"/>
        <v>18</v>
      </c>
      <c r="AC234" s="71">
        <f t="shared" si="79"/>
        <v>19</v>
      </c>
      <c r="AD234" s="71">
        <f t="shared" si="79"/>
        <v>20</v>
      </c>
      <c r="AE234" s="71">
        <f t="shared" si="79"/>
        <v>21</v>
      </c>
      <c r="AF234" s="71">
        <f t="shared" si="79"/>
        <v>22</v>
      </c>
      <c r="AG234" s="71">
        <f t="shared" si="79"/>
        <v>23</v>
      </c>
      <c r="AH234" s="71">
        <f t="shared" si="79"/>
        <v>24</v>
      </c>
      <c r="AI234" s="71">
        <f t="shared" si="79"/>
        <v>25</v>
      </c>
      <c r="AJ234" s="71">
        <f t="shared" si="79"/>
        <v>26</v>
      </c>
      <c r="AK234" s="71">
        <f t="shared" si="79"/>
        <v>27</v>
      </c>
      <c r="AL234" s="71">
        <f t="shared" si="79"/>
        <v>28</v>
      </c>
      <c r="AM234" s="71">
        <f t="shared" si="79"/>
        <v>29</v>
      </c>
      <c r="AN234" s="71">
        <f t="shared" si="79"/>
        <v>30</v>
      </c>
      <c r="AO234" s="71">
        <f t="shared" si="79"/>
        <v>31</v>
      </c>
      <c r="AP234" s="71">
        <f t="shared" si="79"/>
        <v>32</v>
      </c>
      <c r="AQ234" s="71">
        <f t="shared" si="79"/>
        <v>33</v>
      </c>
      <c r="AR234" s="71">
        <f t="shared" si="79"/>
        <v>34</v>
      </c>
      <c r="AS234" s="71">
        <f t="shared" si="79"/>
        <v>35</v>
      </c>
      <c r="AT234" s="71">
        <f t="shared" si="79"/>
        <v>36</v>
      </c>
      <c r="AU234" s="71">
        <f t="shared" si="79"/>
        <v>37</v>
      </c>
      <c r="AV234" s="71">
        <f t="shared" si="79"/>
        <v>38</v>
      </c>
      <c r="AW234" s="71">
        <f t="shared" si="79"/>
        <v>39</v>
      </c>
      <c r="AX234" s="71">
        <f t="shared" si="79"/>
        <v>40</v>
      </c>
      <c r="AY234" s="71">
        <f t="shared" si="79"/>
        <v>41</v>
      </c>
      <c r="AZ234" s="71">
        <f t="shared" si="79"/>
        <v>42</v>
      </c>
      <c r="BA234" s="71">
        <f t="shared" si="79"/>
        <v>43</v>
      </c>
      <c r="BB234" s="71">
        <f t="shared" si="79"/>
        <v>44</v>
      </c>
      <c r="BC234" s="71">
        <f t="shared" si="79"/>
        <v>45</v>
      </c>
      <c r="BD234" s="71">
        <f t="shared" si="79"/>
        <v>46</v>
      </c>
      <c r="BE234" s="44"/>
      <c r="BF234" s="44"/>
      <c r="BG234" s="44"/>
      <c r="BH234" s="44"/>
      <c r="BI234" s="22"/>
      <c r="BJ234" s="22"/>
      <c r="BK234" s="22"/>
      <c r="BL234" s="22"/>
    </row>
    <row r="235" spans="1:64" outlineLevel="1">
      <c r="E235" s="135" t="s">
        <v>136</v>
      </c>
      <c r="F235" s="135"/>
      <c r="G235" s="4" t="s">
        <v>101</v>
      </c>
      <c r="H235" s="6" t="s">
        <v>130</v>
      </c>
      <c r="K235" s="177">
        <v>1</v>
      </c>
      <c r="L235" s="177">
        <v>1</v>
      </c>
      <c r="M235" s="177">
        <v>1</v>
      </c>
      <c r="N235" s="177">
        <v>1</v>
      </c>
      <c r="O235" s="177">
        <v>1</v>
      </c>
      <c r="P235" s="177">
        <v>1</v>
      </c>
      <c r="Q235" s="177">
        <v>1</v>
      </c>
      <c r="R235" s="177">
        <v>1</v>
      </c>
      <c r="S235" s="177">
        <v>1</v>
      </c>
      <c r="T235" s="177">
        <v>1</v>
      </c>
      <c r="U235" s="177">
        <v>1</v>
      </c>
      <c r="V235" s="177">
        <v>1</v>
      </c>
      <c r="W235" s="177">
        <v>1</v>
      </c>
      <c r="X235" s="177">
        <v>1</v>
      </c>
      <c r="Y235" s="177">
        <v>1</v>
      </c>
      <c r="Z235" s="177">
        <v>1</v>
      </c>
      <c r="AA235" s="177">
        <v>1</v>
      </c>
      <c r="AB235" s="177">
        <v>1</v>
      </c>
      <c r="AC235" s="177">
        <v>1</v>
      </c>
      <c r="AD235" s="177">
        <v>1</v>
      </c>
      <c r="AE235" s="177">
        <v>1</v>
      </c>
      <c r="AF235" s="177">
        <v>1</v>
      </c>
      <c r="AG235" s="177">
        <v>1</v>
      </c>
      <c r="AH235" s="177">
        <v>1</v>
      </c>
      <c r="AI235" s="177">
        <v>1</v>
      </c>
      <c r="AJ235" s="177">
        <v>1</v>
      </c>
      <c r="AK235" s="177">
        <v>1</v>
      </c>
      <c r="AL235" s="177">
        <v>1</v>
      </c>
      <c r="AM235" s="177">
        <v>1</v>
      </c>
      <c r="AN235" s="177">
        <v>1</v>
      </c>
      <c r="AO235" s="177">
        <v>1</v>
      </c>
      <c r="AP235" s="177">
        <v>1</v>
      </c>
      <c r="AQ235" s="177">
        <v>1</v>
      </c>
      <c r="AR235" s="177">
        <v>1</v>
      </c>
      <c r="AS235" s="177">
        <v>1</v>
      </c>
      <c r="AT235" s="177">
        <v>1</v>
      </c>
      <c r="AU235" s="177">
        <v>1</v>
      </c>
      <c r="AV235" s="177">
        <v>1</v>
      </c>
      <c r="AW235" s="177">
        <v>1</v>
      </c>
      <c r="AX235" s="177">
        <v>1</v>
      </c>
      <c r="AY235" s="177">
        <v>1</v>
      </c>
      <c r="AZ235" s="177">
        <v>1</v>
      </c>
      <c r="BA235" s="177">
        <v>1</v>
      </c>
      <c r="BB235" s="177">
        <v>1</v>
      </c>
      <c r="BC235" s="177">
        <v>1</v>
      </c>
      <c r="BD235" s="177">
        <v>1</v>
      </c>
      <c r="BE235" s="177">
        <v>1</v>
      </c>
      <c r="BF235" s="177">
        <v>1</v>
      </c>
      <c r="BG235" s="177">
        <v>1</v>
      </c>
      <c r="BH235" s="177">
        <v>1</v>
      </c>
      <c r="BI235" s="82"/>
      <c r="BJ235" s="82"/>
      <c r="BK235" s="82"/>
      <c r="BL235" s="82"/>
    </row>
    <row r="236" spans="1:64" outlineLevel="1">
      <c r="E236" s="135" t="s">
        <v>137</v>
      </c>
      <c r="F236" s="135"/>
      <c r="G236" s="4" t="s">
        <v>101</v>
      </c>
      <c r="H236" s="6" t="s">
        <v>130</v>
      </c>
      <c r="K236" s="177">
        <v>1</v>
      </c>
      <c r="L236" s="177">
        <v>1</v>
      </c>
      <c r="M236" s="177">
        <v>1</v>
      </c>
      <c r="N236" s="177">
        <v>1</v>
      </c>
      <c r="O236" s="177">
        <v>1</v>
      </c>
      <c r="P236" s="177">
        <v>1</v>
      </c>
      <c r="Q236" s="177">
        <v>1</v>
      </c>
      <c r="R236" s="177">
        <v>1</v>
      </c>
      <c r="S236" s="177">
        <v>1</v>
      </c>
      <c r="T236" s="177">
        <v>1</v>
      </c>
      <c r="U236" s="177">
        <v>1</v>
      </c>
      <c r="V236" s="177">
        <v>1</v>
      </c>
      <c r="W236" s="177">
        <v>1</v>
      </c>
      <c r="X236" s="177">
        <v>1</v>
      </c>
      <c r="Y236" s="177">
        <v>1</v>
      </c>
      <c r="Z236" s="177">
        <v>1</v>
      </c>
      <c r="AA236" s="177">
        <v>1</v>
      </c>
      <c r="AB236" s="177">
        <v>1</v>
      </c>
      <c r="AC236" s="177">
        <v>1</v>
      </c>
      <c r="AD236" s="177">
        <v>1</v>
      </c>
      <c r="AE236" s="177">
        <v>1</v>
      </c>
      <c r="AF236" s="177">
        <v>1</v>
      </c>
      <c r="AG236" s="177">
        <v>1</v>
      </c>
      <c r="AH236" s="177">
        <v>1</v>
      </c>
      <c r="AI236" s="177">
        <v>1</v>
      </c>
      <c r="AJ236" s="177">
        <v>1</v>
      </c>
      <c r="AK236" s="177">
        <v>1</v>
      </c>
      <c r="AL236" s="177">
        <v>1</v>
      </c>
      <c r="AM236" s="177">
        <v>1</v>
      </c>
      <c r="AN236" s="177">
        <v>1</v>
      </c>
      <c r="AO236" s="177">
        <v>1</v>
      </c>
      <c r="AP236" s="177">
        <v>1</v>
      </c>
      <c r="AQ236" s="177">
        <v>1</v>
      </c>
      <c r="AR236" s="177">
        <v>1</v>
      </c>
      <c r="AS236" s="177">
        <v>1</v>
      </c>
      <c r="AT236" s="177">
        <v>1</v>
      </c>
      <c r="AU236" s="177">
        <v>1</v>
      </c>
      <c r="AV236" s="177">
        <v>1</v>
      </c>
      <c r="AW236" s="177">
        <v>1</v>
      </c>
      <c r="AX236" s="177">
        <v>1</v>
      </c>
      <c r="AY236" s="177">
        <v>1</v>
      </c>
      <c r="AZ236" s="177">
        <v>1</v>
      </c>
      <c r="BA236" s="177">
        <v>1</v>
      </c>
      <c r="BB236" s="177">
        <v>1</v>
      </c>
      <c r="BC236" s="177">
        <v>1</v>
      </c>
      <c r="BD236" s="177">
        <v>1</v>
      </c>
      <c r="BE236" s="177">
        <v>1</v>
      </c>
      <c r="BF236" s="177">
        <v>1</v>
      </c>
      <c r="BG236" s="177">
        <v>1</v>
      </c>
      <c r="BH236" s="177">
        <v>1</v>
      </c>
      <c r="BI236" s="82"/>
      <c r="BJ236" s="82"/>
      <c r="BK236" s="82"/>
      <c r="BL236" s="82"/>
    </row>
    <row r="237" spans="1:64" outlineLevel="1">
      <c r="E237" s="135" t="s">
        <v>138</v>
      </c>
      <c r="F237" s="135"/>
      <c r="G237" s="4" t="s">
        <v>101</v>
      </c>
      <c r="H237" s="6" t="s">
        <v>130</v>
      </c>
      <c r="K237" s="177">
        <v>1</v>
      </c>
      <c r="L237" s="177">
        <v>1</v>
      </c>
      <c r="M237" s="177">
        <v>1</v>
      </c>
      <c r="N237" s="177">
        <v>1</v>
      </c>
      <c r="O237" s="177">
        <v>1</v>
      </c>
      <c r="P237" s="177">
        <v>1</v>
      </c>
      <c r="Q237" s="177">
        <v>1</v>
      </c>
      <c r="R237" s="177">
        <v>1</v>
      </c>
      <c r="S237" s="177">
        <v>1</v>
      </c>
      <c r="T237" s="177">
        <v>1</v>
      </c>
      <c r="U237" s="177">
        <v>1</v>
      </c>
      <c r="V237" s="177">
        <v>1</v>
      </c>
      <c r="W237" s="177">
        <v>1</v>
      </c>
      <c r="X237" s="177">
        <v>1</v>
      </c>
      <c r="Y237" s="177">
        <v>1</v>
      </c>
      <c r="Z237" s="177">
        <v>1</v>
      </c>
      <c r="AA237" s="177">
        <v>1</v>
      </c>
      <c r="AB237" s="177">
        <v>1</v>
      </c>
      <c r="AC237" s="177">
        <v>1</v>
      </c>
      <c r="AD237" s="177">
        <v>1</v>
      </c>
      <c r="AE237" s="177">
        <v>1</v>
      </c>
      <c r="AF237" s="177">
        <v>1</v>
      </c>
      <c r="AG237" s="177">
        <v>1</v>
      </c>
      <c r="AH237" s="177">
        <v>1</v>
      </c>
      <c r="AI237" s="177">
        <v>1</v>
      </c>
      <c r="AJ237" s="177">
        <v>1</v>
      </c>
      <c r="AK237" s="177">
        <v>1</v>
      </c>
      <c r="AL237" s="177">
        <v>1</v>
      </c>
      <c r="AM237" s="177">
        <v>1</v>
      </c>
      <c r="AN237" s="177">
        <v>1</v>
      </c>
      <c r="AO237" s="177">
        <v>1</v>
      </c>
      <c r="AP237" s="177">
        <v>1</v>
      </c>
      <c r="AQ237" s="177">
        <v>1</v>
      </c>
      <c r="AR237" s="177">
        <v>1</v>
      </c>
      <c r="AS237" s="177">
        <v>1</v>
      </c>
      <c r="AT237" s="177">
        <v>1</v>
      </c>
      <c r="AU237" s="177">
        <v>1</v>
      </c>
      <c r="AV237" s="177">
        <v>1</v>
      </c>
      <c r="AW237" s="177">
        <v>1</v>
      </c>
      <c r="AX237" s="177">
        <v>1</v>
      </c>
      <c r="AY237" s="177">
        <v>1</v>
      </c>
      <c r="AZ237" s="177">
        <v>1</v>
      </c>
      <c r="BA237" s="177">
        <v>1</v>
      </c>
      <c r="BB237" s="177">
        <v>1</v>
      </c>
      <c r="BC237" s="177">
        <v>1</v>
      </c>
      <c r="BD237" s="177">
        <v>1</v>
      </c>
      <c r="BE237" s="177">
        <v>1</v>
      </c>
      <c r="BF237" s="177">
        <v>1</v>
      </c>
      <c r="BG237" s="177">
        <v>1</v>
      </c>
      <c r="BH237" s="177">
        <v>1</v>
      </c>
      <c r="BI237" s="82"/>
      <c r="BJ237" s="82"/>
      <c r="BK237" s="82"/>
      <c r="BL237" s="82"/>
    </row>
    <row r="238" spans="1:64" outlineLevel="1">
      <c r="E238" s="135" t="s">
        <v>150</v>
      </c>
      <c r="F238" s="135"/>
      <c r="G238" s="4" t="s">
        <v>101</v>
      </c>
      <c r="H238" s="6" t="s">
        <v>130</v>
      </c>
      <c r="K238" s="177">
        <v>1</v>
      </c>
      <c r="L238" s="177">
        <v>1</v>
      </c>
      <c r="M238" s="177">
        <v>1</v>
      </c>
      <c r="N238" s="177">
        <v>1</v>
      </c>
      <c r="O238" s="177">
        <v>1</v>
      </c>
      <c r="P238" s="177">
        <v>1</v>
      </c>
      <c r="Q238" s="177">
        <v>1</v>
      </c>
      <c r="R238" s="177">
        <v>1</v>
      </c>
      <c r="S238" s="177">
        <v>1</v>
      </c>
      <c r="T238" s="177">
        <v>1</v>
      </c>
      <c r="U238" s="177">
        <v>1</v>
      </c>
      <c r="V238" s="177">
        <v>1</v>
      </c>
      <c r="W238" s="177">
        <v>1</v>
      </c>
      <c r="X238" s="177">
        <v>1</v>
      </c>
      <c r="Y238" s="177">
        <v>1</v>
      </c>
      <c r="Z238" s="177">
        <v>1</v>
      </c>
      <c r="AA238" s="177">
        <v>1</v>
      </c>
      <c r="AB238" s="177">
        <v>1</v>
      </c>
      <c r="AC238" s="177">
        <v>1</v>
      </c>
      <c r="AD238" s="177">
        <v>1</v>
      </c>
      <c r="AE238" s="177">
        <v>1</v>
      </c>
      <c r="AF238" s="177">
        <v>1</v>
      </c>
      <c r="AG238" s="177">
        <v>1</v>
      </c>
      <c r="AH238" s="177">
        <v>1</v>
      </c>
      <c r="AI238" s="177">
        <v>1</v>
      </c>
      <c r="AJ238" s="177">
        <v>1</v>
      </c>
      <c r="AK238" s="177">
        <v>1</v>
      </c>
      <c r="AL238" s="177">
        <v>1</v>
      </c>
      <c r="AM238" s="177">
        <v>1</v>
      </c>
      <c r="AN238" s="177">
        <v>1</v>
      </c>
      <c r="AO238" s="177">
        <v>1</v>
      </c>
      <c r="AP238" s="177">
        <v>1</v>
      </c>
      <c r="AQ238" s="177">
        <v>1</v>
      </c>
      <c r="AR238" s="177">
        <v>1</v>
      </c>
      <c r="AS238" s="177">
        <v>1</v>
      </c>
      <c r="AT238" s="177">
        <v>1</v>
      </c>
      <c r="AU238" s="177">
        <v>1</v>
      </c>
      <c r="AV238" s="177">
        <v>1</v>
      </c>
      <c r="AW238" s="177">
        <v>1</v>
      </c>
      <c r="AX238" s="177">
        <v>1</v>
      </c>
      <c r="AY238" s="177">
        <v>1</v>
      </c>
      <c r="AZ238" s="177">
        <v>1</v>
      </c>
      <c r="BA238" s="177">
        <v>1</v>
      </c>
      <c r="BB238" s="177">
        <v>1</v>
      </c>
      <c r="BC238" s="177">
        <v>1</v>
      </c>
      <c r="BD238" s="177">
        <v>1</v>
      </c>
      <c r="BE238" s="177">
        <v>1</v>
      </c>
      <c r="BF238" s="177">
        <v>1</v>
      </c>
      <c r="BG238" s="177">
        <v>1</v>
      </c>
      <c r="BH238" s="177">
        <v>1</v>
      </c>
      <c r="BI238" s="82"/>
      <c r="BJ238" s="82"/>
      <c r="BK238" s="82"/>
      <c r="BL238" s="82"/>
    </row>
    <row r="239" spans="1:64" outlineLevel="1">
      <c r="E239" s="135" t="s">
        <v>151</v>
      </c>
      <c r="F239" s="135"/>
      <c r="G239" s="4" t="s">
        <v>101</v>
      </c>
      <c r="H239" s="6" t="s">
        <v>130</v>
      </c>
      <c r="K239" s="177">
        <v>1</v>
      </c>
      <c r="L239" s="177">
        <v>1</v>
      </c>
      <c r="M239" s="177">
        <v>1</v>
      </c>
      <c r="N239" s="177">
        <v>1</v>
      </c>
      <c r="O239" s="177">
        <v>1</v>
      </c>
      <c r="P239" s="177">
        <v>1</v>
      </c>
      <c r="Q239" s="177">
        <v>1</v>
      </c>
      <c r="R239" s="177">
        <v>1</v>
      </c>
      <c r="S239" s="177">
        <v>1</v>
      </c>
      <c r="T239" s="177">
        <v>1</v>
      </c>
      <c r="U239" s="177">
        <v>1</v>
      </c>
      <c r="V239" s="177">
        <v>1</v>
      </c>
      <c r="W239" s="177">
        <v>1</v>
      </c>
      <c r="X239" s="177">
        <v>1</v>
      </c>
      <c r="Y239" s="177">
        <v>1</v>
      </c>
      <c r="Z239" s="177">
        <v>1</v>
      </c>
      <c r="AA239" s="177">
        <v>1</v>
      </c>
      <c r="AB239" s="177">
        <v>1</v>
      </c>
      <c r="AC239" s="177">
        <v>1</v>
      </c>
      <c r="AD239" s="177">
        <v>1</v>
      </c>
      <c r="AE239" s="177">
        <v>1</v>
      </c>
      <c r="AF239" s="177">
        <v>1</v>
      </c>
      <c r="AG239" s="177">
        <v>1</v>
      </c>
      <c r="AH239" s="177">
        <v>1</v>
      </c>
      <c r="AI239" s="177">
        <v>1</v>
      </c>
      <c r="AJ239" s="177">
        <v>1</v>
      </c>
      <c r="AK239" s="177">
        <v>1</v>
      </c>
      <c r="AL239" s="177">
        <v>1</v>
      </c>
      <c r="AM239" s="177">
        <v>1</v>
      </c>
      <c r="AN239" s="177">
        <v>1</v>
      </c>
      <c r="AO239" s="177">
        <v>1</v>
      </c>
      <c r="AP239" s="177">
        <v>1</v>
      </c>
      <c r="AQ239" s="177">
        <v>1</v>
      </c>
      <c r="AR239" s="177">
        <v>1</v>
      </c>
      <c r="AS239" s="177">
        <v>1</v>
      </c>
      <c r="AT239" s="177">
        <v>1</v>
      </c>
      <c r="AU239" s="177">
        <v>1</v>
      </c>
      <c r="AV239" s="177">
        <v>1</v>
      </c>
      <c r="AW239" s="177">
        <v>1</v>
      </c>
      <c r="AX239" s="177">
        <v>1</v>
      </c>
      <c r="AY239" s="177">
        <v>1</v>
      </c>
      <c r="AZ239" s="177">
        <v>1</v>
      </c>
      <c r="BA239" s="177">
        <v>1</v>
      </c>
      <c r="BB239" s="177">
        <v>1</v>
      </c>
      <c r="BC239" s="177">
        <v>1</v>
      </c>
      <c r="BD239" s="177">
        <v>1</v>
      </c>
      <c r="BE239" s="177">
        <v>1</v>
      </c>
      <c r="BF239" s="177">
        <v>1</v>
      </c>
      <c r="BG239" s="177">
        <v>1</v>
      </c>
      <c r="BH239" s="177">
        <v>1</v>
      </c>
      <c r="BI239" s="82"/>
      <c r="BJ239" s="82"/>
      <c r="BK239" s="82"/>
      <c r="BL239" s="82"/>
    </row>
    <row r="240" spans="1:64" outlineLevel="1">
      <c r="E240" s="20" t="s">
        <v>139</v>
      </c>
      <c r="F240" s="135"/>
      <c r="G240" s="4" t="s">
        <v>101</v>
      </c>
      <c r="H240" s="6" t="s">
        <v>130</v>
      </c>
      <c r="K240" s="177">
        <v>1</v>
      </c>
      <c r="L240" s="177">
        <v>1</v>
      </c>
      <c r="M240" s="177">
        <v>1</v>
      </c>
      <c r="N240" s="177">
        <v>1</v>
      </c>
      <c r="O240" s="177">
        <v>1</v>
      </c>
      <c r="P240" s="177">
        <v>1</v>
      </c>
      <c r="Q240" s="177">
        <v>1</v>
      </c>
      <c r="R240" s="177">
        <v>1</v>
      </c>
      <c r="S240" s="177">
        <v>1</v>
      </c>
      <c r="T240" s="177">
        <v>1</v>
      </c>
      <c r="U240" s="177">
        <v>1</v>
      </c>
      <c r="V240" s="177">
        <v>1</v>
      </c>
      <c r="W240" s="177">
        <v>1</v>
      </c>
      <c r="X240" s="177">
        <v>1</v>
      </c>
      <c r="Y240" s="177">
        <v>1</v>
      </c>
      <c r="Z240" s="177">
        <v>1</v>
      </c>
      <c r="AA240" s="177">
        <v>1</v>
      </c>
      <c r="AB240" s="177">
        <v>1</v>
      </c>
      <c r="AC240" s="177">
        <v>1</v>
      </c>
      <c r="AD240" s="177">
        <v>1</v>
      </c>
      <c r="AE240" s="177">
        <v>1</v>
      </c>
      <c r="AF240" s="177">
        <v>1</v>
      </c>
      <c r="AG240" s="177">
        <v>1</v>
      </c>
      <c r="AH240" s="177">
        <v>1</v>
      </c>
      <c r="AI240" s="177">
        <v>1</v>
      </c>
      <c r="AJ240" s="177">
        <v>1</v>
      </c>
      <c r="AK240" s="177">
        <v>1</v>
      </c>
      <c r="AL240" s="177">
        <v>1</v>
      </c>
      <c r="AM240" s="177">
        <v>1</v>
      </c>
      <c r="AN240" s="177">
        <v>1</v>
      </c>
      <c r="AO240" s="177">
        <v>1</v>
      </c>
      <c r="AP240" s="177">
        <v>1</v>
      </c>
      <c r="AQ240" s="177">
        <v>1</v>
      </c>
      <c r="AR240" s="177">
        <v>1</v>
      </c>
      <c r="AS240" s="177">
        <v>1</v>
      </c>
      <c r="AT240" s="177">
        <v>1</v>
      </c>
      <c r="AU240" s="177">
        <v>1</v>
      </c>
      <c r="AV240" s="177">
        <v>1</v>
      </c>
      <c r="AW240" s="177">
        <v>1</v>
      </c>
      <c r="AX240" s="177">
        <v>1</v>
      </c>
      <c r="AY240" s="177">
        <v>1</v>
      </c>
      <c r="AZ240" s="177">
        <v>1</v>
      </c>
      <c r="BA240" s="177">
        <v>1</v>
      </c>
      <c r="BB240" s="177">
        <v>1</v>
      </c>
      <c r="BC240" s="177">
        <v>1</v>
      </c>
      <c r="BD240" s="177">
        <v>1</v>
      </c>
      <c r="BE240" s="177">
        <v>1</v>
      </c>
      <c r="BF240" s="177">
        <v>1</v>
      </c>
      <c r="BG240" s="177">
        <v>1</v>
      </c>
      <c r="BH240" s="177">
        <v>1</v>
      </c>
      <c r="BI240" s="82"/>
      <c r="BJ240" s="82"/>
      <c r="BK240" s="82"/>
      <c r="BL240" s="82"/>
    </row>
    <row r="241" spans="1:64" outlineLevel="1">
      <c r="E241" s="135" t="s">
        <v>140</v>
      </c>
      <c r="F241" s="135"/>
      <c r="G241" s="4" t="s">
        <v>101</v>
      </c>
      <c r="H241" s="6" t="s">
        <v>130</v>
      </c>
      <c r="K241" s="177">
        <v>1</v>
      </c>
      <c r="L241" s="177">
        <v>1</v>
      </c>
      <c r="M241" s="177">
        <v>1</v>
      </c>
      <c r="N241" s="177">
        <v>1</v>
      </c>
      <c r="O241" s="177">
        <v>1</v>
      </c>
      <c r="P241" s="177">
        <v>1</v>
      </c>
      <c r="Q241" s="177">
        <v>1</v>
      </c>
      <c r="R241" s="177">
        <v>1</v>
      </c>
      <c r="S241" s="177">
        <v>1</v>
      </c>
      <c r="T241" s="177">
        <v>1</v>
      </c>
      <c r="U241" s="177">
        <v>1</v>
      </c>
      <c r="V241" s="177">
        <v>1</v>
      </c>
      <c r="W241" s="177">
        <v>1</v>
      </c>
      <c r="X241" s="177">
        <v>1</v>
      </c>
      <c r="Y241" s="177">
        <v>1</v>
      </c>
      <c r="Z241" s="177">
        <v>1</v>
      </c>
      <c r="AA241" s="177">
        <v>1</v>
      </c>
      <c r="AB241" s="177">
        <v>1</v>
      </c>
      <c r="AC241" s="177">
        <v>1</v>
      </c>
      <c r="AD241" s="177">
        <v>1</v>
      </c>
      <c r="AE241" s="177">
        <v>1</v>
      </c>
      <c r="AF241" s="177">
        <v>1</v>
      </c>
      <c r="AG241" s="177">
        <v>1</v>
      </c>
      <c r="AH241" s="177">
        <v>1</v>
      </c>
      <c r="AI241" s="177">
        <v>1</v>
      </c>
      <c r="AJ241" s="177">
        <v>1</v>
      </c>
      <c r="AK241" s="177">
        <v>1</v>
      </c>
      <c r="AL241" s="177">
        <v>1</v>
      </c>
      <c r="AM241" s="177">
        <v>1</v>
      </c>
      <c r="AN241" s="177">
        <v>1</v>
      </c>
      <c r="AO241" s="177">
        <v>1</v>
      </c>
      <c r="AP241" s="177">
        <v>1</v>
      </c>
      <c r="AQ241" s="177">
        <v>1</v>
      </c>
      <c r="AR241" s="177">
        <v>1</v>
      </c>
      <c r="AS241" s="177">
        <v>1</v>
      </c>
      <c r="AT241" s="177">
        <v>1</v>
      </c>
      <c r="AU241" s="177">
        <v>1</v>
      </c>
      <c r="AV241" s="177">
        <v>1</v>
      </c>
      <c r="AW241" s="177">
        <v>1</v>
      </c>
      <c r="AX241" s="177">
        <v>1</v>
      </c>
      <c r="AY241" s="177">
        <v>1</v>
      </c>
      <c r="AZ241" s="177">
        <v>1</v>
      </c>
      <c r="BA241" s="177">
        <v>1</v>
      </c>
      <c r="BB241" s="177">
        <v>1</v>
      </c>
      <c r="BC241" s="177">
        <v>1</v>
      </c>
      <c r="BD241" s="177">
        <v>1</v>
      </c>
      <c r="BE241" s="177">
        <v>1</v>
      </c>
      <c r="BF241" s="177">
        <v>1</v>
      </c>
      <c r="BG241" s="177">
        <v>1</v>
      </c>
      <c r="BH241" s="177">
        <v>1</v>
      </c>
      <c r="BI241" s="82"/>
      <c r="BJ241" s="82"/>
      <c r="BK241" s="82"/>
      <c r="BL241" s="82"/>
    </row>
    <row r="242" spans="1:64" outlineLevel="1">
      <c r="E242" s="135" t="s">
        <v>145</v>
      </c>
      <c r="F242" s="135"/>
      <c r="G242" s="4" t="s">
        <v>101</v>
      </c>
      <c r="H242" s="6" t="s">
        <v>130</v>
      </c>
      <c r="K242" s="177">
        <v>1</v>
      </c>
      <c r="L242" s="177">
        <v>1</v>
      </c>
      <c r="M242" s="177">
        <v>1</v>
      </c>
      <c r="N242" s="177">
        <v>1</v>
      </c>
      <c r="O242" s="177">
        <v>1</v>
      </c>
      <c r="P242" s="177">
        <v>1</v>
      </c>
      <c r="Q242" s="177">
        <v>1</v>
      </c>
      <c r="R242" s="177">
        <v>1</v>
      </c>
      <c r="S242" s="177">
        <v>1</v>
      </c>
      <c r="T242" s="177">
        <v>1</v>
      </c>
      <c r="U242" s="177">
        <v>1</v>
      </c>
      <c r="V242" s="177">
        <v>1</v>
      </c>
      <c r="W242" s="177">
        <v>1</v>
      </c>
      <c r="X242" s="177">
        <v>1</v>
      </c>
      <c r="Y242" s="177">
        <v>1</v>
      </c>
      <c r="Z242" s="177">
        <v>1</v>
      </c>
      <c r="AA242" s="177">
        <v>1</v>
      </c>
      <c r="AB242" s="177">
        <v>1</v>
      </c>
      <c r="AC242" s="177">
        <v>1</v>
      </c>
      <c r="AD242" s="177">
        <v>1</v>
      </c>
      <c r="AE242" s="177">
        <v>1</v>
      </c>
      <c r="AF242" s="177">
        <v>1</v>
      </c>
      <c r="AG242" s="177">
        <v>1</v>
      </c>
      <c r="AH242" s="177">
        <v>1</v>
      </c>
      <c r="AI242" s="177">
        <v>1</v>
      </c>
      <c r="AJ242" s="177">
        <v>1</v>
      </c>
      <c r="AK242" s="177">
        <v>1</v>
      </c>
      <c r="AL242" s="177">
        <v>1</v>
      </c>
      <c r="AM242" s="177">
        <v>1</v>
      </c>
      <c r="AN242" s="177">
        <v>1</v>
      </c>
      <c r="AO242" s="177">
        <v>1</v>
      </c>
      <c r="AP242" s="177">
        <v>1</v>
      </c>
      <c r="AQ242" s="177">
        <v>1</v>
      </c>
      <c r="AR242" s="177">
        <v>1</v>
      </c>
      <c r="AS242" s="177">
        <v>1</v>
      </c>
      <c r="AT242" s="177">
        <v>1</v>
      </c>
      <c r="AU242" s="177">
        <v>1</v>
      </c>
      <c r="AV242" s="177">
        <v>1</v>
      </c>
      <c r="AW242" s="177">
        <v>1</v>
      </c>
      <c r="AX242" s="177">
        <v>1</v>
      </c>
      <c r="AY242" s="177">
        <v>1</v>
      </c>
      <c r="AZ242" s="177">
        <v>1</v>
      </c>
      <c r="BA242" s="177">
        <v>1</v>
      </c>
      <c r="BB242" s="177">
        <v>1</v>
      </c>
      <c r="BC242" s="177">
        <v>1</v>
      </c>
      <c r="BD242" s="177">
        <v>1</v>
      </c>
      <c r="BE242" s="177">
        <v>1</v>
      </c>
      <c r="BF242" s="177">
        <v>1</v>
      </c>
      <c r="BG242" s="177">
        <v>1</v>
      </c>
      <c r="BH242" s="177">
        <v>1</v>
      </c>
      <c r="BI242" s="82"/>
      <c r="BJ242" s="82"/>
      <c r="BK242" s="82"/>
      <c r="BL242" s="82"/>
    </row>
    <row r="243" spans="1:64" outlineLevel="1">
      <c r="E243" s="135" t="s">
        <v>152</v>
      </c>
      <c r="F243" s="135"/>
      <c r="G243" s="4" t="s">
        <v>101</v>
      </c>
      <c r="H243" s="6" t="s">
        <v>130</v>
      </c>
      <c r="K243" s="177">
        <v>1</v>
      </c>
      <c r="L243" s="177">
        <v>1</v>
      </c>
      <c r="M243" s="177">
        <v>1</v>
      </c>
      <c r="N243" s="177">
        <v>1</v>
      </c>
      <c r="O243" s="177">
        <v>1</v>
      </c>
      <c r="P243" s="177">
        <v>1</v>
      </c>
      <c r="Q243" s="177">
        <v>1</v>
      </c>
      <c r="R243" s="177">
        <v>1</v>
      </c>
      <c r="S243" s="177">
        <v>1</v>
      </c>
      <c r="T243" s="177">
        <v>1</v>
      </c>
      <c r="U243" s="177">
        <v>1</v>
      </c>
      <c r="V243" s="177">
        <v>1</v>
      </c>
      <c r="W243" s="177">
        <v>1</v>
      </c>
      <c r="X243" s="177">
        <v>1</v>
      </c>
      <c r="Y243" s="177">
        <v>1</v>
      </c>
      <c r="Z243" s="177">
        <v>1</v>
      </c>
      <c r="AA243" s="177">
        <v>1</v>
      </c>
      <c r="AB243" s="177">
        <v>1</v>
      </c>
      <c r="AC243" s="177">
        <v>1</v>
      </c>
      <c r="AD243" s="177">
        <v>1</v>
      </c>
      <c r="AE243" s="177">
        <v>1</v>
      </c>
      <c r="AF243" s="177">
        <v>1</v>
      </c>
      <c r="AG243" s="177">
        <v>1</v>
      </c>
      <c r="AH243" s="177">
        <v>1</v>
      </c>
      <c r="AI243" s="177">
        <v>1</v>
      </c>
      <c r="AJ243" s="177">
        <v>1</v>
      </c>
      <c r="AK243" s="177">
        <v>1</v>
      </c>
      <c r="AL243" s="177">
        <v>1</v>
      </c>
      <c r="AM243" s="177">
        <v>1</v>
      </c>
      <c r="AN243" s="177">
        <v>1</v>
      </c>
      <c r="AO243" s="177">
        <v>1</v>
      </c>
      <c r="AP243" s="177">
        <v>1</v>
      </c>
      <c r="AQ243" s="177">
        <v>1</v>
      </c>
      <c r="AR243" s="177">
        <v>1</v>
      </c>
      <c r="AS243" s="177">
        <v>1</v>
      </c>
      <c r="AT243" s="177">
        <v>1</v>
      </c>
      <c r="AU243" s="177">
        <v>1</v>
      </c>
      <c r="AV243" s="177">
        <v>1</v>
      </c>
      <c r="AW243" s="177">
        <v>1</v>
      </c>
      <c r="AX243" s="177">
        <v>1</v>
      </c>
      <c r="AY243" s="177">
        <v>1</v>
      </c>
      <c r="AZ243" s="177">
        <v>1</v>
      </c>
      <c r="BA243" s="177">
        <v>1</v>
      </c>
      <c r="BB243" s="177">
        <v>1</v>
      </c>
      <c r="BC243" s="177">
        <v>1</v>
      </c>
      <c r="BD243" s="177">
        <v>1</v>
      </c>
      <c r="BE243" s="177">
        <v>1</v>
      </c>
      <c r="BF243" s="177">
        <v>1</v>
      </c>
      <c r="BG243" s="177">
        <v>1</v>
      </c>
      <c r="BH243" s="177">
        <v>1</v>
      </c>
      <c r="BI243" s="82"/>
      <c r="BJ243" s="82"/>
      <c r="BK243" s="82"/>
      <c r="BL243" s="82"/>
    </row>
    <row r="244" spans="1:64" outlineLevel="1">
      <c r="E244" s="135" t="s">
        <v>153</v>
      </c>
      <c r="F244" s="135"/>
      <c r="G244" s="4" t="s">
        <v>101</v>
      </c>
      <c r="H244" s="6" t="s">
        <v>130</v>
      </c>
      <c r="K244" s="177">
        <v>1</v>
      </c>
      <c r="L244" s="177">
        <v>1</v>
      </c>
      <c r="M244" s="177">
        <v>1</v>
      </c>
      <c r="N244" s="177">
        <v>1</v>
      </c>
      <c r="O244" s="177">
        <v>1</v>
      </c>
      <c r="P244" s="177">
        <v>1</v>
      </c>
      <c r="Q244" s="177">
        <v>1</v>
      </c>
      <c r="R244" s="177">
        <v>1</v>
      </c>
      <c r="S244" s="177">
        <v>1</v>
      </c>
      <c r="T244" s="177">
        <v>1</v>
      </c>
      <c r="U244" s="177">
        <v>1</v>
      </c>
      <c r="V244" s="177">
        <v>1</v>
      </c>
      <c r="W244" s="177">
        <v>1</v>
      </c>
      <c r="X244" s="177">
        <v>1</v>
      </c>
      <c r="Y244" s="177">
        <v>1</v>
      </c>
      <c r="Z244" s="177">
        <v>1</v>
      </c>
      <c r="AA244" s="177">
        <v>1</v>
      </c>
      <c r="AB244" s="177">
        <v>1</v>
      </c>
      <c r="AC244" s="177">
        <v>1</v>
      </c>
      <c r="AD244" s="177">
        <v>1</v>
      </c>
      <c r="AE244" s="177">
        <v>1</v>
      </c>
      <c r="AF244" s="177">
        <v>1</v>
      </c>
      <c r="AG244" s="177">
        <v>1</v>
      </c>
      <c r="AH244" s="177">
        <v>1</v>
      </c>
      <c r="AI244" s="177">
        <v>1</v>
      </c>
      <c r="AJ244" s="177">
        <v>1</v>
      </c>
      <c r="AK244" s="177">
        <v>1</v>
      </c>
      <c r="AL244" s="177">
        <v>1</v>
      </c>
      <c r="AM244" s="177">
        <v>1</v>
      </c>
      <c r="AN244" s="177">
        <v>1</v>
      </c>
      <c r="AO244" s="177">
        <v>1</v>
      </c>
      <c r="AP244" s="177">
        <v>1</v>
      </c>
      <c r="AQ244" s="177">
        <v>1</v>
      </c>
      <c r="AR244" s="177">
        <v>1</v>
      </c>
      <c r="AS244" s="177">
        <v>1</v>
      </c>
      <c r="AT244" s="177">
        <v>1</v>
      </c>
      <c r="AU244" s="177">
        <v>1</v>
      </c>
      <c r="AV244" s="177">
        <v>1</v>
      </c>
      <c r="AW244" s="177">
        <v>1</v>
      </c>
      <c r="AX244" s="177">
        <v>1</v>
      </c>
      <c r="AY244" s="177">
        <v>1</v>
      </c>
      <c r="AZ244" s="177">
        <v>1</v>
      </c>
      <c r="BA244" s="177">
        <v>1</v>
      </c>
      <c r="BB244" s="177">
        <v>1</v>
      </c>
      <c r="BC244" s="177">
        <v>1</v>
      </c>
      <c r="BD244" s="177">
        <v>1</v>
      </c>
      <c r="BE244" s="177">
        <v>1</v>
      </c>
      <c r="BF244" s="177">
        <v>1</v>
      </c>
      <c r="BG244" s="177">
        <v>1</v>
      </c>
      <c r="BH244" s="177">
        <v>1</v>
      </c>
      <c r="BI244" s="82"/>
      <c r="BJ244" s="82"/>
      <c r="BK244" s="82"/>
      <c r="BL244" s="82"/>
    </row>
    <row r="245" spans="1:64" outlineLevel="1">
      <c r="E245" s="20" t="s">
        <v>141</v>
      </c>
      <c r="F245" s="135"/>
      <c r="G245" s="4" t="s">
        <v>101</v>
      </c>
      <c r="H245" s="6" t="s">
        <v>130</v>
      </c>
      <c r="K245" s="177">
        <v>1</v>
      </c>
      <c r="L245" s="177">
        <v>1</v>
      </c>
      <c r="M245" s="177">
        <v>1</v>
      </c>
      <c r="N245" s="177">
        <v>1</v>
      </c>
      <c r="O245" s="177">
        <v>1</v>
      </c>
      <c r="P245" s="177">
        <v>1</v>
      </c>
      <c r="Q245" s="177">
        <v>1</v>
      </c>
      <c r="R245" s="177">
        <v>1</v>
      </c>
      <c r="S245" s="177">
        <v>1</v>
      </c>
      <c r="T245" s="177">
        <v>1</v>
      </c>
      <c r="U245" s="177">
        <v>1</v>
      </c>
      <c r="V245" s="177">
        <v>1</v>
      </c>
      <c r="W245" s="177">
        <v>1</v>
      </c>
      <c r="X245" s="177">
        <v>1</v>
      </c>
      <c r="Y245" s="177">
        <v>1</v>
      </c>
      <c r="Z245" s="177">
        <v>1</v>
      </c>
      <c r="AA245" s="177">
        <v>1</v>
      </c>
      <c r="AB245" s="177">
        <v>1</v>
      </c>
      <c r="AC245" s="177">
        <v>1</v>
      </c>
      <c r="AD245" s="177">
        <v>1</v>
      </c>
      <c r="AE245" s="177">
        <v>1</v>
      </c>
      <c r="AF245" s="177">
        <v>1</v>
      </c>
      <c r="AG245" s="177">
        <v>1</v>
      </c>
      <c r="AH245" s="177">
        <v>1</v>
      </c>
      <c r="AI245" s="177">
        <v>1</v>
      </c>
      <c r="AJ245" s="177">
        <v>1</v>
      </c>
      <c r="AK245" s="177">
        <v>1</v>
      </c>
      <c r="AL245" s="177">
        <v>1</v>
      </c>
      <c r="AM245" s="177">
        <v>1</v>
      </c>
      <c r="AN245" s="177">
        <v>1</v>
      </c>
      <c r="AO245" s="177">
        <v>1</v>
      </c>
      <c r="AP245" s="177">
        <v>1</v>
      </c>
      <c r="AQ245" s="177">
        <v>1</v>
      </c>
      <c r="AR245" s="177">
        <v>1</v>
      </c>
      <c r="AS245" s="177">
        <v>1</v>
      </c>
      <c r="AT245" s="177">
        <v>1</v>
      </c>
      <c r="AU245" s="177">
        <v>1</v>
      </c>
      <c r="AV245" s="177">
        <v>1</v>
      </c>
      <c r="AW245" s="177">
        <v>1</v>
      </c>
      <c r="AX245" s="177">
        <v>1</v>
      </c>
      <c r="AY245" s="177">
        <v>1</v>
      </c>
      <c r="AZ245" s="177">
        <v>1</v>
      </c>
      <c r="BA245" s="177">
        <v>1</v>
      </c>
      <c r="BB245" s="177">
        <v>1</v>
      </c>
      <c r="BC245" s="177">
        <v>1</v>
      </c>
      <c r="BD245" s="177">
        <v>1</v>
      </c>
      <c r="BE245" s="177">
        <v>1</v>
      </c>
      <c r="BF245" s="177">
        <v>1</v>
      </c>
      <c r="BG245" s="177">
        <v>1</v>
      </c>
      <c r="BH245" s="177">
        <v>1</v>
      </c>
      <c r="BI245" s="82"/>
      <c r="BJ245" s="82"/>
      <c r="BK245" s="82"/>
      <c r="BL245" s="82"/>
    </row>
    <row r="246" spans="1:64" outlineLevel="1">
      <c r="E246" s="20" t="s">
        <v>142</v>
      </c>
      <c r="F246" s="135"/>
      <c r="G246" s="4" t="s">
        <v>101</v>
      </c>
      <c r="H246" s="6" t="s">
        <v>130</v>
      </c>
      <c r="K246" s="26">
        <v>1</v>
      </c>
      <c r="L246" s="26">
        <v>1</v>
      </c>
      <c r="M246" s="26">
        <v>1</v>
      </c>
      <c r="N246" s="26">
        <v>1</v>
      </c>
      <c r="O246" s="26">
        <v>1</v>
      </c>
      <c r="P246" s="26">
        <v>1</v>
      </c>
      <c r="Q246" s="26">
        <v>1</v>
      </c>
      <c r="R246" s="26">
        <v>1</v>
      </c>
      <c r="S246" s="26">
        <v>1</v>
      </c>
      <c r="T246" s="26">
        <v>1</v>
      </c>
      <c r="U246" s="26">
        <v>1</v>
      </c>
      <c r="V246" s="26">
        <v>1</v>
      </c>
      <c r="W246" s="26">
        <v>1</v>
      </c>
      <c r="X246" s="26">
        <v>1</v>
      </c>
      <c r="Y246" s="26">
        <v>1</v>
      </c>
      <c r="Z246" s="26">
        <v>1</v>
      </c>
      <c r="AA246" s="26">
        <v>1</v>
      </c>
      <c r="AB246" s="26">
        <v>1</v>
      </c>
      <c r="AC246" s="26">
        <v>1</v>
      </c>
      <c r="AD246" s="26">
        <v>1</v>
      </c>
      <c r="AE246" s="26">
        <v>1</v>
      </c>
      <c r="AF246" s="26">
        <v>1</v>
      </c>
      <c r="AG246" s="26">
        <v>1</v>
      </c>
      <c r="AH246" s="26">
        <v>1</v>
      </c>
      <c r="AI246" s="26">
        <v>1</v>
      </c>
      <c r="AJ246" s="26">
        <v>1</v>
      </c>
      <c r="AK246" s="26">
        <v>1</v>
      </c>
      <c r="AL246" s="26">
        <v>1</v>
      </c>
      <c r="AM246" s="26">
        <v>1</v>
      </c>
      <c r="AN246" s="26">
        <v>1</v>
      </c>
      <c r="AO246" s="26">
        <v>1</v>
      </c>
      <c r="AP246" s="26">
        <v>1</v>
      </c>
      <c r="AQ246" s="26">
        <v>1</v>
      </c>
      <c r="AR246" s="26">
        <v>1</v>
      </c>
      <c r="AS246" s="26">
        <v>1</v>
      </c>
      <c r="AT246" s="26">
        <v>1</v>
      </c>
      <c r="AU246" s="26">
        <v>1</v>
      </c>
      <c r="AV246" s="26">
        <v>1</v>
      </c>
      <c r="AW246" s="26">
        <v>1</v>
      </c>
      <c r="AX246" s="26">
        <v>1</v>
      </c>
      <c r="AY246" s="26">
        <v>1</v>
      </c>
      <c r="AZ246" s="26">
        <v>1</v>
      </c>
      <c r="BA246" s="26">
        <v>1</v>
      </c>
      <c r="BB246" s="26">
        <v>1</v>
      </c>
      <c r="BC246" s="26">
        <v>1</v>
      </c>
      <c r="BD246" s="26">
        <v>1</v>
      </c>
      <c r="BE246" s="26">
        <v>1</v>
      </c>
      <c r="BF246" s="26">
        <v>1</v>
      </c>
      <c r="BG246" s="26">
        <v>1</v>
      </c>
      <c r="BH246" s="26">
        <v>1</v>
      </c>
      <c r="BI246" s="82"/>
      <c r="BJ246" s="82"/>
      <c r="BK246" s="82"/>
      <c r="BL246" s="82"/>
    </row>
    <row r="247" spans="1:64" outlineLevel="1">
      <c r="E247" s="20" t="s">
        <v>143</v>
      </c>
      <c r="F247" s="135"/>
      <c r="G247" s="4" t="s">
        <v>101</v>
      </c>
      <c r="H247" s="6" t="s">
        <v>130</v>
      </c>
      <c r="K247" s="177">
        <v>1</v>
      </c>
      <c r="L247" s="177">
        <v>1</v>
      </c>
      <c r="M247" s="177">
        <v>1</v>
      </c>
      <c r="N247" s="177">
        <v>1</v>
      </c>
      <c r="O247" s="177">
        <v>1</v>
      </c>
      <c r="P247" s="177">
        <v>1</v>
      </c>
      <c r="Q247" s="177">
        <v>1</v>
      </c>
      <c r="R247" s="177">
        <v>1</v>
      </c>
      <c r="S247" s="177">
        <v>1</v>
      </c>
      <c r="T247" s="177">
        <v>1</v>
      </c>
      <c r="U247" s="177">
        <v>1</v>
      </c>
      <c r="V247" s="177">
        <v>1</v>
      </c>
      <c r="W247" s="177">
        <v>1</v>
      </c>
      <c r="X247" s="177">
        <v>1</v>
      </c>
      <c r="Y247" s="177">
        <v>1</v>
      </c>
      <c r="Z247" s="177">
        <v>1</v>
      </c>
      <c r="AA247" s="177">
        <v>1</v>
      </c>
      <c r="AB247" s="177">
        <v>1</v>
      </c>
      <c r="AC247" s="177">
        <v>1</v>
      </c>
      <c r="AD247" s="177">
        <v>1</v>
      </c>
      <c r="AE247" s="177">
        <v>1</v>
      </c>
      <c r="AF247" s="177">
        <v>1</v>
      </c>
      <c r="AG247" s="177">
        <v>1</v>
      </c>
      <c r="AH247" s="177">
        <v>1</v>
      </c>
      <c r="AI247" s="177">
        <v>1</v>
      </c>
      <c r="AJ247" s="177">
        <v>1</v>
      </c>
      <c r="AK247" s="177">
        <v>1</v>
      </c>
      <c r="AL247" s="177">
        <v>1</v>
      </c>
      <c r="AM247" s="177">
        <v>1</v>
      </c>
      <c r="AN247" s="177">
        <v>1</v>
      </c>
      <c r="AO247" s="177">
        <v>1</v>
      </c>
      <c r="AP247" s="177">
        <v>1</v>
      </c>
      <c r="AQ247" s="177">
        <v>1</v>
      </c>
      <c r="AR247" s="177">
        <v>1</v>
      </c>
      <c r="AS247" s="177">
        <v>1</v>
      </c>
      <c r="AT247" s="177">
        <v>1</v>
      </c>
      <c r="AU247" s="177">
        <v>1</v>
      </c>
      <c r="AV247" s="177">
        <v>1</v>
      </c>
      <c r="AW247" s="177">
        <v>1</v>
      </c>
      <c r="AX247" s="177">
        <v>1</v>
      </c>
      <c r="AY247" s="177">
        <v>1</v>
      </c>
      <c r="AZ247" s="177">
        <v>1</v>
      </c>
      <c r="BA247" s="177">
        <v>1</v>
      </c>
      <c r="BB247" s="177">
        <v>1</v>
      </c>
      <c r="BC247" s="177">
        <v>1</v>
      </c>
      <c r="BD247" s="177">
        <v>1</v>
      </c>
      <c r="BE247" s="177">
        <v>1</v>
      </c>
      <c r="BF247" s="177">
        <v>1</v>
      </c>
      <c r="BG247" s="177">
        <v>1</v>
      </c>
      <c r="BH247" s="177">
        <v>1</v>
      </c>
      <c r="BI247" s="82"/>
      <c r="BJ247" s="82"/>
      <c r="BK247" s="82"/>
      <c r="BL247" s="82"/>
    </row>
    <row r="248" spans="1:64" outlineLevel="1">
      <c r="E248" s="20" t="s">
        <v>144</v>
      </c>
      <c r="F248" s="135"/>
      <c r="G248" s="4" t="s">
        <v>101</v>
      </c>
      <c r="H248" s="6" t="s">
        <v>130</v>
      </c>
      <c r="K248" s="177">
        <v>1</v>
      </c>
      <c r="L248" s="177">
        <v>1</v>
      </c>
      <c r="M248" s="177">
        <v>1</v>
      </c>
      <c r="N248" s="177">
        <v>1</v>
      </c>
      <c r="O248" s="177">
        <v>1</v>
      </c>
      <c r="P248" s="177">
        <v>1</v>
      </c>
      <c r="Q248" s="177">
        <v>1</v>
      </c>
      <c r="R248" s="177">
        <v>1</v>
      </c>
      <c r="S248" s="177">
        <v>1</v>
      </c>
      <c r="T248" s="177">
        <v>1</v>
      </c>
      <c r="U248" s="177">
        <v>1</v>
      </c>
      <c r="V248" s="177">
        <v>1</v>
      </c>
      <c r="W248" s="177">
        <v>1</v>
      </c>
      <c r="X248" s="177">
        <v>1</v>
      </c>
      <c r="Y248" s="177">
        <v>1</v>
      </c>
      <c r="Z248" s="177">
        <v>1</v>
      </c>
      <c r="AA248" s="177">
        <v>1</v>
      </c>
      <c r="AB248" s="177">
        <v>1</v>
      </c>
      <c r="AC248" s="177">
        <v>1</v>
      </c>
      <c r="AD248" s="177">
        <v>1</v>
      </c>
      <c r="AE248" s="177">
        <v>1</v>
      </c>
      <c r="AF248" s="177">
        <v>1</v>
      </c>
      <c r="AG248" s="177">
        <v>1</v>
      </c>
      <c r="AH248" s="177">
        <v>1</v>
      </c>
      <c r="AI248" s="177">
        <v>1</v>
      </c>
      <c r="AJ248" s="177">
        <v>1</v>
      </c>
      <c r="AK248" s="177">
        <v>1</v>
      </c>
      <c r="AL248" s="177">
        <v>1</v>
      </c>
      <c r="AM248" s="177">
        <v>1</v>
      </c>
      <c r="AN248" s="177">
        <v>1</v>
      </c>
      <c r="AO248" s="177">
        <v>1</v>
      </c>
      <c r="AP248" s="177">
        <v>1</v>
      </c>
      <c r="AQ248" s="177">
        <v>1</v>
      </c>
      <c r="AR248" s="177">
        <v>1</v>
      </c>
      <c r="AS248" s="177">
        <v>1</v>
      </c>
      <c r="AT248" s="177">
        <v>1</v>
      </c>
      <c r="AU248" s="177">
        <v>1</v>
      </c>
      <c r="AV248" s="177">
        <v>1</v>
      </c>
      <c r="AW248" s="177">
        <v>1</v>
      </c>
      <c r="AX248" s="177">
        <v>1</v>
      </c>
      <c r="AY248" s="177">
        <v>1</v>
      </c>
      <c r="AZ248" s="177">
        <v>1</v>
      </c>
      <c r="BA248" s="177">
        <v>1</v>
      </c>
      <c r="BB248" s="177">
        <v>1</v>
      </c>
      <c r="BC248" s="177">
        <v>1</v>
      </c>
      <c r="BD248" s="177">
        <v>1</v>
      </c>
      <c r="BE248" s="177">
        <v>1</v>
      </c>
      <c r="BF248" s="177">
        <v>1</v>
      </c>
      <c r="BG248" s="177">
        <v>1</v>
      </c>
      <c r="BH248" s="177">
        <v>1</v>
      </c>
      <c r="BI248" s="82"/>
      <c r="BJ248" s="82"/>
      <c r="BK248" s="82"/>
      <c r="BL248" s="82"/>
    </row>
    <row r="249" spans="1:64" outlineLevel="1">
      <c r="A249" s="307"/>
      <c r="E249" s="20" t="s">
        <v>146</v>
      </c>
      <c r="F249" s="135"/>
      <c r="G249" s="4" t="s">
        <v>101</v>
      </c>
      <c r="H249" s="6" t="s">
        <v>130</v>
      </c>
      <c r="K249" s="177">
        <v>1</v>
      </c>
      <c r="L249" s="177">
        <v>1</v>
      </c>
      <c r="M249" s="177">
        <v>1</v>
      </c>
      <c r="N249" s="177">
        <v>1</v>
      </c>
      <c r="O249" s="177">
        <v>1</v>
      </c>
      <c r="P249" s="177">
        <v>1</v>
      </c>
      <c r="Q249" s="177">
        <v>1</v>
      </c>
      <c r="R249" s="177">
        <v>1</v>
      </c>
      <c r="S249" s="177">
        <v>1</v>
      </c>
      <c r="T249" s="177">
        <v>1</v>
      </c>
      <c r="U249" s="177">
        <v>1</v>
      </c>
      <c r="V249" s="177">
        <v>1</v>
      </c>
      <c r="W249" s="177">
        <v>1</v>
      </c>
      <c r="X249" s="177">
        <v>1</v>
      </c>
      <c r="Y249" s="177">
        <v>1</v>
      </c>
      <c r="Z249" s="177">
        <v>1</v>
      </c>
      <c r="AA249" s="177">
        <v>1</v>
      </c>
      <c r="AB249" s="177">
        <v>1</v>
      </c>
      <c r="AC249" s="177">
        <v>1</v>
      </c>
      <c r="AD249" s="177">
        <v>1</v>
      </c>
      <c r="AE249" s="177">
        <v>1</v>
      </c>
      <c r="AF249" s="177">
        <v>1</v>
      </c>
      <c r="AG249" s="177">
        <v>1</v>
      </c>
      <c r="AH249" s="177">
        <v>1</v>
      </c>
      <c r="AI249" s="177">
        <v>1</v>
      </c>
      <c r="AJ249" s="177">
        <v>1</v>
      </c>
      <c r="AK249" s="177">
        <v>1</v>
      </c>
      <c r="AL249" s="177">
        <v>1</v>
      </c>
      <c r="AM249" s="177">
        <v>1</v>
      </c>
      <c r="AN249" s="177">
        <v>1</v>
      </c>
      <c r="AO249" s="177">
        <v>1</v>
      </c>
      <c r="AP249" s="177">
        <v>1</v>
      </c>
      <c r="AQ249" s="177">
        <v>1</v>
      </c>
      <c r="AR249" s="177">
        <v>1</v>
      </c>
      <c r="AS249" s="177">
        <v>1</v>
      </c>
      <c r="AT249" s="177">
        <v>1</v>
      </c>
      <c r="AU249" s="177">
        <v>1</v>
      </c>
      <c r="AV249" s="177">
        <v>1</v>
      </c>
      <c r="AW249" s="177">
        <v>1</v>
      </c>
      <c r="AX249" s="177">
        <v>1</v>
      </c>
      <c r="AY249" s="177">
        <v>1</v>
      </c>
      <c r="AZ249" s="177">
        <v>1</v>
      </c>
      <c r="BA249" s="177">
        <v>1</v>
      </c>
      <c r="BB249" s="177">
        <v>1</v>
      </c>
      <c r="BC249" s="177">
        <v>1</v>
      </c>
      <c r="BD249" s="177">
        <v>1</v>
      </c>
      <c r="BE249" s="177">
        <v>1</v>
      </c>
      <c r="BF249" s="177">
        <v>1</v>
      </c>
      <c r="BG249" s="177">
        <v>1</v>
      </c>
      <c r="BH249" s="177">
        <v>1</v>
      </c>
      <c r="BI249" s="82"/>
      <c r="BJ249" s="82"/>
      <c r="BK249" s="82"/>
      <c r="BL249" s="82"/>
    </row>
    <row r="250" spans="1:64" outlineLevel="1">
      <c r="E250" s="20"/>
      <c r="F250" s="20"/>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c r="BH250" s="22"/>
      <c r="BI250" s="22"/>
      <c r="BJ250" s="22"/>
      <c r="BK250" s="22"/>
      <c r="BL250" s="22"/>
    </row>
    <row r="251" spans="1:64" outlineLevel="1">
      <c r="C251" s="38">
        <f>MAX($B$4:C250)+0.1</f>
        <v>7.4999999999999982</v>
      </c>
      <c r="D251" s="37" t="s">
        <v>131</v>
      </c>
      <c r="E251" s="33"/>
      <c r="F251" s="33"/>
      <c r="G251" s="32"/>
      <c r="H251" s="34"/>
      <c r="I251" s="34"/>
      <c r="J251" s="34"/>
      <c r="K251" s="36"/>
      <c r="L251" s="36"/>
      <c r="M251" s="36"/>
      <c r="N251" s="36"/>
      <c r="O251" s="36"/>
      <c r="P251" s="36"/>
      <c r="Q251" s="36"/>
      <c r="R251" s="36"/>
      <c r="S251" s="36"/>
      <c r="T251" s="36"/>
      <c r="U251" s="36"/>
      <c r="V251" s="36"/>
      <c r="W251" s="36"/>
      <c r="X251" s="36"/>
      <c r="Y251" s="36"/>
      <c r="Z251" s="36"/>
      <c r="AA251" s="36"/>
      <c r="AB251" s="36"/>
      <c r="AC251" s="36"/>
      <c r="AD251" s="36"/>
      <c r="AE251" s="36"/>
      <c r="AF251" s="36"/>
      <c r="AG251" s="36"/>
      <c r="AH251" s="36"/>
      <c r="AI251" s="36"/>
      <c r="AJ251" s="36"/>
      <c r="AK251" s="36"/>
      <c r="AL251" s="36"/>
      <c r="AM251" s="36"/>
      <c r="AN251" s="36"/>
      <c r="AO251" s="36"/>
      <c r="AP251" s="36"/>
      <c r="AQ251" s="36"/>
      <c r="AR251" s="36"/>
      <c r="AS251" s="36"/>
      <c r="AT251" s="36"/>
      <c r="AU251" s="36"/>
      <c r="AV251" s="36"/>
      <c r="AW251" s="36"/>
      <c r="AX251" s="36"/>
      <c r="AY251" s="36"/>
      <c r="AZ251" s="36"/>
      <c r="BA251" s="36"/>
      <c r="BB251" s="36"/>
      <c r="BC251" s="36"/>
      <c r="BD251" s="36"/>
      <c r="BE251" s="36"/>
      <c r="BF251" s="36"/>
      <c r="BG251" s="36"/>
      <c r="BH251" s="36"/>
      <c r="BI251" s="36"/>
      <c r="BJ251" s="36"/>
      <c r="BK251" s="36"/>
      <c r="BL251" s="22"/>
    </row>
    <row r="252" spans="1:64" outlineLevel="1">
      <c r="E252" s="20"/>
      <c r="F252" s="20"/>
      <c r="K252" s="71">
        <v>1</v>
      </c>
      <c r="L252" s="71">
        <f>K252+1</f>
        <v>2</v>
      </c>
      <c r="M252" s="71">
        <f t="shared" ref="M252:BD252" si="80">L252+1</f>
        <v>3</v>
      </c>
      <c r="N252" s="71">
        <f t="shared" si="80"/>
        <v>4</v>
      </c>
      <c r="O252" s="71">
        <f t="shared" si="80"/>
        <v>5</v>
      </c>
      <c r="P252" s="71">
        <f t="shared" si="80"/>
        <v>6</v>
      </c>
      <c r="Q252" s="71">
        <f t="shared" si="80"/>
        <v>7</v>
      </c>
      <c r="R252" s="71">
        <f t="shared" si="80"/>
        <v>8</v>
      </c>
      <c r="S252" s="71">
        <f t="shared" si="80"/>
        <v>9</v>
      </c>
      <c r="T252" s="71">
        <f t="shared" si="80"/>
        <v>10</v>
      </c>
      <c r="U252" s="71">
        <f t="shared" si="80"/>
        <v>11</v>
      </c>
      <c r="V252" s="71">
        <f t="shared" si="80"/>
        <v>12</v>
      </c>
      <c r="W252" s="71">
        <f t="shared" si="80"/>
        <v>13</v>
      </c>
      <c r="X252" s="71">
        <f t="shared" si="80"/>
        <v>14</v>
      </c>
      <c r="Y252" s="71">
        <f t="shared" si="80"/>
        <v>15</v>
      </c>
      <c r="Z252" s="71">
        <f t="shared" si="80"/>
        <v>16</v>
      </c>
      <c r="AA252" s="71">
        <f t="shared" si="80"/>
        <v>17</v>
      </c>
      <c r="AB252" s="71">
        <f t="shared" si="80"/>
        <v>18</v>
      </c>
      <c r="AC252" s="71">
        <f t="shared" si="80"/>
        <v>19</v>
      </c>
      <c r="AD252" s="71">
        <f t="shared" si="80"/>
        <v>20</v>
      </c>
      <c r="AE252" s="71">
        <f t="shared" si="80"/>
        <v>21</v>
      </c>
      <c r="AF252" s="71">
        <f t="shared" si="80"/>
        <v>22</v>
      </c>
      <c r="AG252" s="71">
        <f t="shared" si="80"/>
        <v>23</v>
      </c>
      <c r="AH252" s="71">
        <f t="shared" si="80"/>
        <v>24</v>
      </c>
      <c r="AI252" s="71">
        <f t="shared" si="80"/>
        <v>25</v>
      </c>
      <c r="AJ252" s="71">
        <f t="shared" si="80"/>
        <v>26</v>
      </c>
      <c r="AK252" s="71">
        <f t="shared" si="80"/>
        <v>27</v>
      </c>
      <c r="AL252" s="71">
        <f t="shared" si="80"/>
        <v>28</v>
      </c>
      <c r="AM252" s="71">
        <f t="shared" si="80"/>
        <v>29</v>
      </c>
      <c r="AN252" s="71">
        <f t="shared" si="80"/>
        <v>30</v>
      </c>
      <c r="AO252" s="71">
        <f t="shared" si="80"/>
        <v>31</v>
      </c>
      <c r="AP252" s="71">
        <f t="shared" si="80"/>
        <v>32</v>
      </c>
      <c r="AQ252" s="71">
        <f t="shared" si="80"/>
        <v>33</v>
      </c>
      <c r="AR252" s="71">
        <f t="shared" si="80"/>
        <v>34</v>
      </c>
      <c r="AS252" s="71">
        <f t="shared" si="80"/>
        <v>35</v>
      </c>
      <c r="AT252" s="71">
        <f t="shared" si="80"/>
        <v>36</v>
      </c>
      <c r="AU252" s="71">
        <f t="shared" si="80"/>
        <v>37</v>
      </c>
      <c r="AV252" s="71">
        <f t="shared" si="80"/>
        <v>38</v>
      </c>
      <c r="AW252" s="71">
        <f t="shared" si="80"/>
        <v>39</v>
      </c>
      <c r="AX252" s="71">
        <f t="shared" si="80"/>
        <v>40</v>
      </c>
      <c r="AY252" s="71">
        <f t="shared" si="80"/>
        <v>41</v>
      </c>
      <c r="AZ252" s="71">
        <f t="shared" si="80"/>
        <v>42</v>
      </c>
      <c r="BA252" s="71">
        <f t="shared" si="80"/>
        <v>43</v>
      </c>
      <c r="BB252" s="71">
        <f t="shared" si="80"/>
        <v>44</v>
      </c>
      <c r="BC252" s="71">
        <f t="shared" si="80"/>
        <v>45</v>
      </c>
      <c r="BD252" s="71">
        <f t="shared" si="80"/>
        <v>46</v>
      </c>
      <c r="BE252" s="44"/>
      <c r="BF252" s="44"/>
      <c r="BG252" s="44"/>
      <c r="BH252" s="44"/>
      <c r="BI252" s="22"/>
      <c r="BJ252" s="22"/>
      <c r="BK252" s="22"/>
      <c r="BL252" s="22"/>
    </row>
    <row r="253" spans="1:64" outlineLevel="1">
      <c r="E253" s="135" t="s">
        <v>136</v>
      </c>
      <c r="F253" s="135"/>
      <c r="G253" s="4" t="s">
        <v>101</v>
      </c>
      <c r="H253" s="6" t="s">
        <v>131</v>
      </c>
      <c r="K253" s="177">
        <v>1</v>
      </c>
      <c r="L253" s="177">
        <v>1</v>
      </c>
      <c r="M253" s="177">
        <v>1</v>
      </c>
      <c r="N253" s="177">
        <v>1</v>
      </c>
      <c r="O253" s="177">
        <v>1</v>
      </c>
      <c r="P253" s="177">
        <v>1</v>
      </c>
      <c r="Q253" s="177">
        <v>1</v>
      </c>
      <c r="R253" s="177">
        <v>1</v>
      </c>
      <c r="S253" s="177">
        <v>1</v>
      </c>
      <c r="T253" s="177">
        <v>1</v>
      </c>
      <c r="U253" s="177">
        <v>1</v>
      </c>
      <c r="V253" s="177">
        <v>1</v>
      </c>
      <c r="W253" s="177">
        <v>1</v>
      </c>
      <c r="X253" s="177">
        <v>1</v>
      </c>
      <c r="Y253" s="177">
        <v>1</v>
      </c>
      <c r="Z253" s="177">
        <v>1</v>
      </c>
      <c r="AA253" s="177">
        <v>1</v>
      </c>
      <c r="AB253" s="177">
        <v>1</v>
      </c>
      <c r="AC253" s="177">
        <v>1</v>
      </c>
      <c r="AD253" s="177">
        <v>1</v>
      </c>
      <c r="AE253" s="177">
        <v>1</v>
      </c>
      <c r="AF253" s="177">
        <v>1</v>
      </c>
      <c r="AG253" s="177">
        <v>1</v>
      </c>
      <c r="AH253" s="177">
        <v>1</v>
      </c>
      <c r="AI253" s="177">
        <v>1</v>
      </c>
      <c r="AJ253" s="177">
        <v>1</v>
      </c>
      <c r="AK253" s="177">
        <v>1</v>
      </c>
      <c r="AL253" s="177">
        <v>1</v>
      </c>
      <c r="AM253" s="177">
        <v>1</v>
      </c>
      <c r="AN253" s="177">
        <v>1</v>
      </c>
      <c r="AO253" s="177">
        <v>1</v>
      </c>
      <c r="AP253" s="177">
        <v>1</v>
      </c>
      <c r="AQ253" s="177">
        <v>1</v>
      </c>
      <c r="AR253" s="177">
        <v>1</v>
      </c>
      <c r="AS253" s="177">
        <v>1</v>
      </c>
      <c r="AT253" s="177">
        <v>1</v>
      </c>
      <c r="AU253" s="177">
        <v>1</v>
      </c>
      <c r="AV253" s="177">
        <v>1</v>
      </c>
      <c r="AW253" s="177">
        <v>1</v>
      </c>
      <c r="AX253" s="177">
        <v>1</v>
      </c>
      <c r="AY253" s="177">
        <v>1</v>
      </c>
      <c r="AZ253" s="177">
        <v>1</v>
      </c>
      <c r="BA253" s="177">
        <v>1</v>
      </c>
      <c r="BB253" s="177">
        <v>1</v>
      </c>
      <c r="BC253" s="177">
        <v>1</v>
      </c>
      <c r="BD253" s="177">
        <v>1</v>
      </c>
      <c r="BE253" s="177">
        <v>1</v>
      </c>
      <c r="BF253" s="177">
        <v>1</v>
      </c>
      <c r="BG253" s="177">
        <v>1</v>
      </c>
      <c r="BH253" s="177">
        <v>1</v>
      </c>
      <c r="BI253" s="82"/>
      <c r="BJ253" s="82"/>
      <c r="BK253" s="82"/>
      <c r="BL253" s="82"/>
    </row>
    <row r="254" spans="1:64" outlineLevel="1">
      <c r="A254" s="20"/>
      <c r="E254" s="135" t="s">
        <v>137</v>
      </c>
      <c r="F254" s="135"/>
      <c r="G254" s="4" t="s">
        <v>101</v>
      </c>
      <c r="H254" s="6" t="s">
        <v>131</v>
      </c>
      <c r="K254" s="177">
        <v>1</v>
      </c>
      <c r="L254" s="177">
        <v>1</v>
      </c>
      <c r="M254" s="177">
        <v>1</v>
      </c>
      <c r="N254" s="177">
        <v>1</v>
      </c>
      <c r="O254" s="177">
        <v>1</v>
      </c>
      <c r="P254" s="177">
        <v>1</v>
      </c>
      <c r="Q254" s="177">
        <v>1</v>
      </c>
      <c r="R254" s="177">
        <v>1</v>
      </c>
      <c r="S254" s="177">
        <v>1</v>
      </c>
      <c r="T254" s="177">
        <v>1</v>
      </c>
      <c r="U254" s="177">
        <v>1</v>
      </c>
      <c r="V254" s="177">
        <v>1</v>
      </c>
      <c r="W254" s="177">
        <v>1</v>
      </c>
      <c r="X254" s="177">
        <v>1</v>
      </c>
      <c r="Y254" s="177">
        <v>1</v>
      </c>
      <c r="Z254" s="177">
        <v>1</v>
      </c>
      <c r="AA254" s="177">
        <v>1</v>
      </c>
      <c r="AB254" s="177">
        <v>1</v>
      </c>
      <c r="AC254" s="177">
        <v>1</v>
      </c>
      <c r="AD254" s="177">
        <v>1</v>
      </c>
      <c r="AE254" s="177">
        <v>1</v>
      </c>
      <c r="AF254" s="177">
        <v>1</v>
      </c>
      <c r="AG254" s="177">
        <v>1</v>
      </c>
      <c r="AH254" s="177">
        <v>1</v>
      </c>
      <c r="AI254" s="177">
        <v>1</v>
      </c>
      <c r="AJ254" s="177">
        <v>1</v>
      </c>
      <c r="AK254" s="177">
        <v>1</v>
      </c>
      <c r="AL254" s="177">
        <v>1</v>
      </c>
      <c r="AM254" s="177">
        <v>1</v>
      </c>
      <c r="AN254" s="177">
        <v>1</v>
      </c>
      <c r="AO254" s="177">
        <v>1</v>
      </c>
      <c r="AP254" s="177">
        <v>1</v>
      </c>
      <c r="AQ254" s="177">
        <v>1</v>
      </c>
      <c r="AR254" s="177">
        <v>1</v>
      </c>
      <c r="AS254" s="177">
        <v>1</v>
      </c>
      <c r="AT254" s="177">
        <v>1</v>
      </c>
      <c r="AU254" s="177">
        <v>1</v>
      </c>
      <c r="AV254" s="177">
        <v>1</v>
      </c>
      <c r="AW254" s="177">
        <v>1</v>
      </c>
      <c r="AX254" s="177">
        <v>1</v>
      </c>
      <c r="AY254" s="177">
        <v>1</v>
      </c>
      <c r="AZ254" s="177">
        <v>1</v>
      </c>
      <c r="BA254" s="177">
        <v>1</v>
      </c>
      <c r="BB254" s="177">
        <v>1</v>
      </c>
      <c r="BC254" s="177">
        <v>1</v>
      </c>
      <c r="BD254" s="177">
        <v>1</v>
      </c>
      <c r="BE254" s="177">
        <v>1</v>
      </c>
      <c r="BF254" s="177">
        <v>1</v>
      </c>
      <c r="BG254" s="177">
        <v>1</v>
      </c>
      <c r="BH254" s="177">
        <v>1</v>
      </c>
      <c r="BI254" s="82"/>
      <c r="BJ254" s="82"/>
      <c r="BK254" s="82"/>
      <c r="BL254" s="82"/>
    </row>
    <row r="255" spans="1:64" outlineLevel="1">
      <c r="A255" s="20"/>
      <c r="E255" s="135" t="s">
        <v>138</v>
      </c>
      <c r="F255" s="135"/>
      <c r="G255" s="4" t="s">
        <v>101</v>
      </c>
      <c r="H255" s="6" t="s">
        <v>131</v>
      </c>
      <c r="K255" s="177">
        <v>1</v>
      </c>
      <c r="L255" s="177">
        <v>1</v>
      </c>
      <c r="M255" s="177">
        <v>1</v>
      </c>
      <c r="N255" s="177">
        <v>1</v>
      </c>
      <c r="O255" s="177">
        <v>1</v>
      </c>
      <c r="P255" s="177">
        <v>1</v>
      </c>
      <c r="Q255" s="177">
        <v>1</v>
      </c>
      <c r="R255" s="177">
        <v>1</v>
      </c>
      <c r="S255" s="177">
        <v>1</v>
      </c>
      <c r="T255" s="177">
        <v>1</v>
      </c>
      <c r="U255" s="177">
        <v>1</v>
      </c>
      <c r="V255" s="177">
        <v>1</v>
      </c>
      <c r="W255" s="177">
        <v>1</v>
      </c>
      <c r="X255" s="177">
        <v>1</v>
      </c>
      <c r="Y255" s="177">
        <v>1</v>
      </c>
      <c r="Z255" s="177">
        <v>1</v>
      </c>
      <c r="AA255" s="177">
        <v>1</v>
      </c>
      <c r="AB255" s="177">
        <v>1</v>
      </c>
      <c r="AC255" s="177">
        <v>1</v>
      </c>
      <c r="AD255" s="177">
        <v>1</v>
      </c>
      <c r="AE255" s="177">
        <v>1</v>
      </c>
      <c r="AF255" s="177">
        <v>1</v>
      </c>
      <c r="AG255" s="177">
        <v>1</v>
      </c>
      <c r="AH255" s="177">
        <v>1</v>
      </c>
      <c r="AI255" s="177">
        <v>1</v>
      </c>
      <c r="AJ255" s="177">
        <v>1</v>
      </c>
      <c r="AK255" s="177">
        <v>1</v>
      </c>
      <c r="AL255" s="177">
        <v>1</v>
      </c>
      <c r="AM255" s="177">
        <v>1</v>
      </c>
      <c r="AN255" s="177">
        <v>1</v>
      </c>
      <c r="AO255" s="177">
        <v>1</v>
      </c>
      <c r="AP255" s="177">
        <v>1</v>
      </c>
      <c r="AQ255" s="177">
        <v>1</v>
      </c>
      <c r="AR255" s="177">
        <v>1</v>
      </c>
      <c r="AS255" s="177">
        <v>1</v>
      </c>
      <c r="AT255" s="177">
        <v>1</v>
      </c>
      <c r="AU255" s="177">
        <v>1</v>
      </c>
      <c r="AV255" s="177">
        <v>1</v>
      </c>
      <c r="AW255" s="177">
        <v>1</v>
      </c>
      <c r="AX255" s="177">
        <v>1</v>
      </c>
      <c r="AY255" s="177">
        <v>1</v>
      </c>
      <c r="AZ255" s="177">
        <v>1</v>
      </c>
      <c r="BA255" s="177">
        <v>1</v>
      </c>
      <c r="BB255" s="177">
        <v>1</v>
      </c>
      <c r="BC255" s="177">
        <v>1</v>
      </c>
      <c r="BD255" s="177">
        <v>1</v>
      </c>
      <c r="BE255" s="177">
        <v>1</v>
      </c>
      <c r="BF255" s="177">
        <v>1</v>
      </c>
      <c r="BG255" s="177">
        <v>1</v>
      </c>
      <c r="BH255" s="177">
        <v>1</v>
      </c>
      <c r="BI255" s="82"/>
      <c r="BJ255" s="82"/>
      <c r="BK255" s="82"/>
      <c r="BL255" s="82"/>
    </row>
    <row r="256" spans="1:64" outlineLevel="1">
      <c r="A256" s="20"/>
      <c r="E256" s="135" t="s">
        <v>150</v>
      </c>
      <c r="F256" s="135"/>
      <c r="G256" s="4" t="s">
        <v>101</v>
      </c>
      <c r="H256" s="6" t="s">
        <v>131</v>
      </c>
      <c r="K256" s="177">
        <v>1</v>
      </c>
      <c r="L256" s="177">
        <v>1</v>
      </c>
      <c r="M256" s="177">
        <v>1</v>
      </c>
      <c r="N256" s="177">
        <v>1</v>
      </c>
      <c r="O256" s="177">
        <v>1</v>
      </c>
      <c r="P256" s="177">
        <v>1</v>
      </c>
      <c r="Q256" s="177">
        <v>1</v>
      </c>
      <c r="R256" s="177">
        <v>1</v>
      </c>
      <c r="S256" s="177">
        <v>1</v>
      </c>
      <c r="T256" s="177">
        <v>1</v>
      </c>
      <c r="U256" s="177">
        <v>1</v>
      </c>
      <c r="V256" s="177">
        <v>1</v>
      </c>
      <c r="W256" s="177">
        <v>1</v>
      </c>
      <c r="X256" s="177">
        <v>1</v>
      </c>
      <c r="Y256" s="177">
        <v>1</v>
      </c>
      <c r="Z256" s="177">
        <v>1</v>
      </c>
      <c r="AA256" s="177">
        <v>1</v>
      </c>
      <c r="AB256" s="177">
        <v>1</v>
      </c>
      <c r="AC256" s="177">
        <v>1</v>
      </c>
      <c r="AD256" s="177">
        <v>1</v>
      </c>
      <c r="AE256" s="177">
        <v>1</v>
      </c>
      <c r="AF256" s="177">
        <v>1</v>
      </c>
      <c r="AG256" s="177">
        <v>1</v>
      </c>
      <c r="AH256" s="177">
        <v>1</v>
      </c>
      <c r="AI256" s="177">
        <v>1</v>
      </c>
      <c r="AJ256" s="177">
        <v>1</v>
      </c>
      <c r="AK256" s="177">
        <v>1</v>
      </c>
      <c r="AL256" s="177">
        <v>1</v>
      </c>
      <c r="AM256" s="177">
        <v>1</v>
      </c>
      <c r="AN256" s="177">
        <v>1</v>
      </c>
      <c r="AO256" s="177">
        <v>1</v>
      </c>
      <c r="AP256" s="177">
        <v>1</v>
      </c>
      <c r="AQ256" s="177">
        <v>1</v>
      </c>
      <c r="AR256" s="177">
        <v>1</v>
      </c>
      <c r="AS256" s="177">
        <v>1</v>
      </c>
      <c r="AT256" s="177">
        <v>1</v>
      </c>
      <c r="AU256" s="177">
        <v>1</v>
      </c>
      <c r="AV256" s="177">
        <v>1</v>
      </c>
      <c r="AW256" s="177">
        <v>1</v>
      </c>
      <c r="AX256" s="177">
        <v>1</v>
      </c>
      <c r="AY256" s="177">
        <v>1</v>
      </c>
      <c r="AZ256" s="177">
        <v>1</v>
      </c>
      <c r="BA256" s="177">
        <v>1</v>
      </c>
      <c r="BB256" s="177">
        <v>1</v>
      </c>
      <c r="BC256" s="177">
        <v>1</v>
      </c>
      <c r="BD256" s="177">
        <v>1</v>
      </c>
      <c r="BE256" s="177">
        <v>1</v>
      </c>
      <c r="BF256" s="177">
        <v>1</v>
      </c>
      <c r="BG256" s="177">
        <v>1</v>
      </c>
      <c r="BH256" s="177">
        <v>1</v>
      </c>
      <c r="BI256" s="82"/>
      <c r="BJ256" s="82"/>
      <c r="BK256" s="82"/>
      <c r="BL256" s="82"/>
    </row>
    <row r="257" spans="1:64" outlineLevel="1">
      <c r="A257" s="20"/>
      <c r="E257" s="135" t="s">
        <v>151</v>
      </c>
      <c r="F257" s="135"/>
      <c r="G257" s="4" t="s">
        <v>101</v>
      </c>
      <c r="H257" s="6" t="s">
        <v>131</v>
      </c>
      <c r="K257" s="177">
        <v>1</v>
      </c>
      <c r="L257" s="177">
        <v>1</v>
      </c>
      <c r="M257" s="177">
        <v>1</v>
      </c>
      <c r="N257" s="177">
        <v>1</v>
      </c>
      <c r="O257" s="177">
        <v>1</v>
      </c>
      <c r="P257" s="177">
        <v>1</v>
      </c>
      <c r="Q257" s="177">
        <v>1</v>
      </c>
      <c r="R257" s="177">
        <v>1</v>
      </c>
      <c r="S257" s="177">
        <v>1</v>
      </c>
      <c r="T257" s="177">
        <v>1</v>
      </c>
      <c r="U257" s="177">
        <v>1</v>
      </c>
      <c r="V257" s="177">
        <v>1</v>
      </c>
      <c r="W257" s="177">
        <v>1</v>
      </c>
      <c r="X257" s="177">
        <v>1</v>
      </c>
      <c r="Y257" s="177">
        <v>1</v>
      </c>
      <c r="Z257" s="177">
        <v>1</v>
      </c>
      <c r="AA257" s="177">
        <v>1</v>
      </c>
      <c r="AB257" s="177">
        <v>1</v>
      </c>
      <c r="AC257" s="177">
        <v>1</v>
      </c>
      <c r="AD257" s="177">
        <v>1</v>
      </c>
      <c r="AE257" s="177">
        <v>1</v>
      </c>
      <c r="AF257" s="177">
        <v>1</v>
      </c>
      <c r="AG257" s="177">
        <v>1</v>
      </c>
      <c r="AH257" s="177">
        <v>1</v>
      </c>
      <c r="AI257" s="177">
        <v>1</v>
      </c>
      <c r="AJ257" s="177">
        <v>1</v>
      </c>
      <c r="AK257" s="177">
        <v>1</v>
      </c>
      <c r="AL257" s="177">
        <v>1</v>
      </c>
      <c r="AM257" s="177">
        <v>1</v>
      </c>
      <c r="AN257" s="177">
        <v>1</v>
      </c>
      <c r="AO257" s="177">
        <v>1</v>
      </c>
      <c r="AP257" s="177">
        <v>1</v>
      </c>
      <c r="AQ257" s="177">
        <v>1</v>
      </c>
      <c r="AR257" s="177">
        <v>1</v>
      </c>
      <c r="AS257" s="177">
        <v>1</v>
      </c>
      <c r="AT257" s="177">
        <v>1</v>
      </c>
      <c r="AU257" s="177">
        <v>1</v>
      </c>
      <c r="AV257" s="177">
        <v>1</v>
      </c>
      <c r="AW257" s="177">
        <v>1</v>
      </c>
      <c r="AX257" s="177">
        <v>1</v>
      </c>
      <c r="AY257" s="177">
        <v>1</v>
      </c>
      <c r="AZ257" s="177">
        <v>1</v>
      </c>
      <c r="BA257" s="177">
        <v>1</v>
      </c>
      <c r="BB257" s="177">
        <v>1</v>
      </c>
      <c r="BC257" s="177">
        <v>1</v>
      </c>
      <c r="BD257" s="177">
        <v>1</v>
      </c>
      <c r="BE257" s="177">
        <v>1</v>
      </c>
      <c r="BF257" s="177">
        <v>1</v>
      </c>
      <c r="BG257" s="177">
        <v>1</v>
      </c>
      <c r="BH257" s="177">
        <v>1</v>
      </c>
      <c r="BI257" s="82"/>
      <c r="BJ257" s="82"/>
      <c r="BK257" s="82"/>
      <c r="BL257" s="82"/>
    </row>
    <row r="258" spans="1:64" outlineLevel="1">
      <c r="A258" s="20"/>
      <c r="E258" s="20" t="s">
        <v>139</v>
      </c>
      <c r="F258" s="135"/>
      <c r="G258" s="4" t="s">
        <v>101</v>
      </c>
      <c r="H258" s="6" t="s">
        <v>131</v>
      </c>
      <c r="K258" s="177">
        <v>1</v>
      </c>
      <c r="L258" s="177">
        <v>1</v>
      </c>
      <c r="M258" s="177">
        <v>1</v>
      </c>
      <c r="N258" s="177">
        <v>1</v>
      </c>
      <c r="O258" s="177">
        <v>1</v>
      </c>
      <c r="P258" s="177">
        <v>1</v>
      </c>
      <c r="Q258" s="177">
        <v>1</v>
      </c>
      <c r="R258" s="177">
        <v>1</v>
      </c>
      <c r="S258" s="177">
        <v>1</v>
      </c>
      <c r="T258" s="177">
        <v>1</v>
      </c>
      <c r="U258" s="177">
        <v>1</v>
      </c>
      <c r="V258" s="177">
        <v>1</v>
      </c>
      <c r="W258" s="177">
        <v>1</v>
      </c>
      <c r="X258" s="177">
        <v>1</v>
      </c>
      <c r="Y258" s="177">
        <v>1</v>
      </c>
      <c r="Z258" s="177">
        <v>1</v>
      </c>
      <c r="AA258" s="177">
        <v>1</v>
      </c>
      <c r="AB258" s="177">
        <v>1</v>
      </c>
      <c r="AC258" s="177">
        <v>1</v>
      </c>
      <c r="AD258" s="177">
        <v>1</v>
      </c>
      <c r="AE258" s="177">
        <v>1</v>
      </c>
      <c r="AF258" s="177">
        <v>1</v>
      </c>
      <c r="AG258" s="177">
        <v>1</v>
      </c>
      <c r="AH258" s="177">
        <v>1</v>
      </c>
      <c r="AI258" s="177">
        <v>1</v>
      </c>
      <c r="AJ258" s="177">
        <v>1</v>
      </c>
      <c r="AK258" s="177">
        <v>1</v>
      </c>
      <c r="AL258" s="177">
        <v>1</v>
      </c>
      <c r="AM258" s="177">
        <v>1</v>
      </c>
      <c r="AN258" s="177">
        <v>1</v>
      </c>
      <c r="AO258" s="177">
        <v>1</v>
      </c>
      <c r="AP258" s="177">
        <v>1</v>
      </c>
      <c r="AQ258" s="177">
        <v>1</v>
      </c>
      <c r="AR258" s="177">
        <v>1</v>
      </c>
      <c r="AS258" s="177">
        <v>1</v>
      </c>
      <c r="AT258" s="177">
        <v>1</v>
      </c>
      <c r="AU258" s="177">
        <v>1</v>
      </c>
      <c r="AV258" s="177">
        <v>1</v>
      </c>
      <c r="AW258" s="177">
        <v>1</v>
      </c>
      <c r="AX258" s="177">
        <v>1</v>
      </c>
      <c r="AY258" s="177">
        <v>1</v>
      </c>
      <c r="AZ258" s="177">
        <v>1</v>
      </c>
      <c r="BA258" s="177">
        <v>1</v>
      </c>
      <c r="BB258" s="177">
        <v>1</v>
      </c>
      <c r="BC258" s="177">
        <v>1</v>
      </c>
      <c r="BD258" s="177">
        <v>1</v>
      </c>
      <c r="BE258" s="177">
        <v>1</v>
      </c>
      <c r="BF258" s="177">
        <v>1</v>
      </c>
      <c r="BG258" s="177">
        <v>1</v>
      </c>
      <c r="BH258" s="177">
        <v>1</v>
      </c>
      <c r="BI258" s="82"/>
      <c r="BJ258" s="82"/>
      <c r="BK258" s="82"/>
      <c r="BL258" s="82"/>
    </row>
    <row r="259" spans="1:64" outlineLevel="1">
      <c r="A259" s="20"/>
      <c r="E259" s="135" t="s">
        <v>140</v>
      </c>
      <c r="F259" s="135"/>
      <c r="G259" s="4" t="s">
        <v>101</v>
      </c>
      <c r="H259" s="6" t="s">
        <v>131</v>
      </c>
      <c r="K259" s="177">
        <v>1</v>
      </c>
      <c r="L259" s="177">
        <v>1</v>
      </c>
      <c r="M259" s="177">
        <v>1</v>
      </c>
      <c r="N259" s="177">
        <v>1</v>
      </c>
      <c r="O259" s="177">
        <v>1</v>
      </c>
      <c r="P259" s="177">
        <v>1</v>
      </c>
      <c r="Q259" s="177">
        <v>1</v>
      </c>
      <c r="R259" s="177">
        <v>1</v>
      </c>
      <c r="S259" s="177">
        <v>1</v>
      </c>
      <c r="T259" s="177">
        <v>1</v>
      </c>
      <c r="U259" s="177">
        <v>1</v>
      </c>
      <c r="V259" s="177">
        <v>1</v>
      </c>
      <c r="W259" s="177">
        <v>1</v>
      </c>
      <c r="X259" s="177">
        <v>1</v>
      </c>
      <c r="Y259" s="177">
        <v>1</v>
      </c>
      <c r="Z259" s="177">
        <v>1</v>
      </c>
      <c r="AA259" s="177">
        <v>1</v>
      </c>
      <c r="AB259" s="177">
        <v>1</v>
      </c>
      <c r="AC259" s="177">
        <v>1</v>
      </c>
      <c r="AD259" s="177">
        <v>1</v>
      </c>
      <c r="AE259" s="177">
        <v>1</v>
      </c>
      <c r="AF259" s="177">
        <v>1</v>
      </c>
      <c r="AG259" s="177">
        <v>1</v>
      </c>
      <c r="AH259" s="177">
        <v>1</v>
      </c>
      <c r="AI259" s="177">
        <v>1</v>
      </c>
      <c r="AJ259" s="177">
        <v>1</v>
      </c>
      <c r="AK259" s="177">
        <v>1</v>
      </c>
      <c r="AL259" s="177">
        <v>1</v>
      </c>
      <c r="AM259" s="177">
        <v>1</v>
      </c>
      <c r="AN259" s="177">
        <v>1</v>
      </c>
      <c r="AO259" s="177">
        <v>1</v>
      </c>
      <c r="AP259" s="177">
        <v>1</v>
      </c>
      <c r="AQ259" s="177">
        <v>1</v>
      </c>
      <c r="AR259" s="177">
        <v>1</v>
      </c>
      <c r="AS259" s="177">
        <v>1</v>
      </c>
      <c r="AT259" s="177">
        <v>1</v>
      </c>
      <c r="AU259" s="177">
        <v>1</v>
      </c>
      <c r="AV259" s="177">
        <v>1</v>
      </c>
      <c r="AW259" s="177">
        <v>1</v>
      </c>
      <c r="AX259" s="177">
        <v>1</v>
      </c>
      <c r="AY259" s="177">
        <v>1</v>
      </c>
      <c r="AZ259" s="177">
        <v>1</v>
      </c>
      <c r="BA259" s="177">
        <v>1</v>
      </c>
      <c r="BB259" s="177">
        <v>1</v>
      </c>
      <c r="BC259" s="177">
        <v>1</v>
      </c>
      <c r="BD259" s="177">
        <v>1</v>
      </c>
      <c r="BE259" s="177">
        <v>1</v>
      </c>
      <c r="BF259" s="177">
        <v>1</v>
      </c>
      <c r="BG259" s="177">
        <v>1</v>
      </c>
      <c r="BH259" s="177">
        <v>1</v>
      </c>
      <c r="BI259" s="82"/>
      <c r="BJ259" s="82"/>
      <c r="BK259" s="82"/>
      <c r="BL259" s="82"/>
    </row>
    <row r="260" spans="1:64" outlineLevel="1">
      <c r="A260" s="20"/>
      <c r="E260" s="135" t="s">
        <v>145</v>
      </c>
      <c r="F260" s="135"/>
      <c r="G260" s="4" t="s">
        <v>101</v>
      </c>
      <c r="H260" s="6" t="s">
        <v>131</v>
      </c>
      <c r="K260" s="177">
        <v>1</v>
      </c>
      <c r="L260" s="177">
        <v>1</v>
      </c>
      <c r="M260" s="177">
        <v>1</v>
      </c>
      <c r="N260" s="177">
        <v>1</v>
      </c>
      <c r="O260" s="177">
        <v>1</v>
      </c>
      <c r="P260" s="177">
        <v>1</v>
      </c>
      <c r="Q260" s="177">
        <v>1</v>
      </c>
      <c r="R260" s="177">
        <v>1</v>
      </c>
      <c r="S260" s="177">
        <v>1</v>
      </c>
      <c r="T260" s="177">
        <v>1</v>
      </c>
      <c r="U260" s="177">
        <v>1</v>
      </c>
      <c r="V260" s="177">
        <v>1</v>
      </c>
      <c r="W260" s="177">
        <v>1</v>
      </c>
      <c r="X260" s="177">
        <v>1</v>
      </c>
      <c r="Y260" s="177">
        <v>1</v>
      </c>
      <c r="Z260" s="177">
        <v>1</v>
      </c>
      <c r="AA260" s="177">
        <v>1</v>
      </c>
      <c r="AB260" s="177">
        <v>1</v>
      </c>
      <c r="AC260" s="177">
        <v>1</v>
      </c>
      <c r="AD260" s="177">
        <v>1</v>
      </c>
      <c r="AE260" s="177">
        <v>1</v>
      </c>
      <c r="AF260" s="177">
        <v>1</v>
      </c>
      <c r="AG260" s="177">
        <v>1</v>
      </c>
      <c r="AH260" s="177">
        <v>1</v>
      </c>
      <c r="AI260" s="177">
        <v>1</v>
      </c>
      <c r="AJ260" s="177">
        <v>1</v>
      </c>
      <c r="AK260" s="177">
        <v>1</v>
      </c>
      <c r="AL260" s="177">
        <v>1</v>
      </c>
      <c r="AM260" s="177">
        <v>1</v>
      </c>
      <c r="AN260" s="177">
        <v>1</v>
      </c>
      <c r="AO260" s="177">
        <v>1</v>
      </c>
      <c r="AP260" s="177">
        <v>1</v>
      </c>
      <c r="AQ260" s="177">
        <v>1</v>
      </c>
      <c r="AR260" s="177">
        <v>1</v>
      </c>
      <c r="AS260" s="177">
        <v>1</v>
      </c>
      <c r="AT260" s="177">
        <v>1</v>
      </c>
      <c r="AU260" s="177">
        <v>1</v>
      </c>
      <c r="AV260" s="177">
        <v>1</v>
      </c>
      <c r="AW260" s="177">
        <v>1</v>
      </c>
      <c r="AX260" s="177">
        <v>1</v>
      </c>
      <c r="AY260" s="177">
        <v>1</v>
      </c>
      <c r="AZ260" s="177">
        <v>1</v>
      </c>
      <c r="BA260" s="177">
        <v>1</v>
      </c>
      <c r="BB260" s="177">
        <v>1</v>
      </c>
      <c r="BC260" s="177">
        <v>1</v>
      </c>
      <c r="BD260" s="177">
        <v>1</v>
      </c>
      <c r="BE260" s="177">
        <v>1</v>
      </c>
      <c r="BF260" s="177">
        <v>1</v>
      </c>
      <c r="BG260" s="177">
        <v>1</v>
      </c>
      <c r="BH260" s="177">
        <v>1</v>
      </c>
      <c r="BI260" s="82"/>
      <c r="BJ260" s="82"/>
      <c r="BK260" s="82"/>
      <c r="BL260" s="82"/>
    </row>
    <row r="261" spans="1:64" outlineLevel="1">
      <c r="A261" s="20"/>
      <c r="E261" s="135" t="s">
        <v>152</v>
      </c>
      <c r="F261" s="135"/>
      <c r="G261" s="4" t="s">
        <v>101</v>
      </c>
      <c r="H261" s="6" t="s">
        <v>131</v>
      </c>
      <c r="K261" s="177">
        <v>1</v>
      </c>
      <c r="L261" s="177">
        <v>1</v>
      </c>
      <c r="M261" s="177">
        <v>1</v>
      </c>
      <c r="N261" s="177">
        <v>1</v>
      </c>
      <c r="O261" s="177">
        <v>1</v>
      </c>
      <c r="P261" s="177">
        <v>1</v>
      </c>
      <c r="Q261" s="177">
        <v>1</v>
      </c>
      <c r="R261" s="177">
        <v>1</v>
      </c>
      <c r="S261" s="177">
        <v>1</v>
      </c>
      <c r="T261" s="177">
        <v>1</v>
      </c>
      <c r="U261" s="177">
        <v>1</v>
      </c>
      <c r="V261" s="177">
        <v>1</v>
      </c>
      <c r="W261" s="177">
        <v>1</v>
      </c>
      <c r="X261" s="177">
        <v>1</v>
      </c>
      <c r="Y261" s="177">
        <v>1</v>
      </c>
      <c r="Z261" s="177">
        <v>1</v>
      </c>
      <c r="AA261" s="177">
        <v>1</v>
      </c>
      <c r="AB261" s="177">
        <v>1</v>
      </c>
      <c r="AC261" s="177">
        <v>1</v>
      </c>
      <c r="AD261" s="177">
        <v>1</v>
      </c>
      <c r="AE261" s="177">
        <v>1</v>
      </c>
      <c r="AF261" s="177">
        <v>1</v>
      </c>
      <c r="AG261" s="177">
        <v>1</v>
      </c>
      <c r="AH261" s="177">
        <v>1</v>
      </c>
      <c r="AI261" s="177">
        <v>1</v>
      </c>
      <c r="AJ261" s="177">
        <v>1</v>
      </c>
      <c r="AK261" s="177">
        <v>1</v>
      </c>
      <c r="AL261" s="177">
        <v>1</v>
      </c>
      <c r="AM261" s="177">
        <v>1</v>
      </c>
      <c r="AN261" s="177">
        <v>1</v>
      </c>
      <c r="AO261" s="177">
        <v>1</v>
      </c>
      <c r="AP261" s="177">
        <v>1</v>
      </c>
      <c r="AQ261" s="177">
        <v>1</v>
      </c>
      <c r="AR261" s="177">
        <v>1</v>
      </c>
      <c r="AS261" s="177">
        <v>1</v>
      </c>
      <c r="AT261" s="177">
        <v>1</v>
      </c>
      <c r="AU261" s="177">
        <v>1</v>
      </c>
      <c r="AV261" s="177">
        <v>1</v>
      </c>
      <c r="AW261" s="177">
        <v>1</v>
      </c>
      <c r="AX261" s="177">
        <v>1</v>
      </c>
      <c r="AY261" s="177">
        <v>1</v>
      </c>
      <c r="AZ261" s="177">
        <v>1</v>
      </c>
      <c r="BA261" s="177">
        <v>1</v>
      </c>
      <c r="BB261" s="177">
        <v>1</v>
      </c>
      <c r="BC261" s="177">
        <v>1</v>
      </c>
      <c r="BD261" s="177">
        <v>1</v>
      </c>
      <c r="BE261" s="177">
        <v>1</v>
      </c>
      <c r="BF261" s="177">
        <v>1</v>
      </c>
      <c r="BG261" s="177">
        <v>1</v>
      </c>
      <c r="BH261" s="177">
        <v>1</v>
      </c>
      <c r="BI261" s="82"/>
      <c r="BJ261" s="82"/>
      <c r="BK261" s="82"/>
      <c r="BL261" s="82"/>
    </row>
    <row r="262" spans="1:64" outlineLevel="1">
      <c r="A262" s="20"/>
      <c r="E262" s="135" t="s">
        <v>153</v>
      </c>
      <c r="F262" s="135"/>
      <c r="G262" s="4" t="s">
        <v>101</v>
      </c>
      <c r="H262" s="6" t="s">
        <v>131</v>
      </c>
      <c r="K262" s="177">
        <v>1</v>
      </c>
      <c r="L262" s="177">
        <v>1</v>
      </c>
      <c r="M262" s="177">
        <v>1</v>
      </c>
      <c r="N262" s="177">
        <v>1</v>
      </c>
      <c r="O262" s="177">
        <v>1</v>
      </c>
      <c r="P262" s="177">
        <v>1</v>
      </c>
      <c r="Q262" s="177">
        <v>1</v>
      </c>
      <c r="R262" s="177">
        <v>1</v>
      </c>
      <c r="S262" s="177">
        <v>1</v>
      </c>
      <c r="T262" s="177">
        <v>1</v>
      </c>
      <c r="U262" s="177">
        <v>1</v>
      </c>
      <c r="V262" s="177">
        <v>1</v>
      </c>
      <c r="W262" s="177">
        <v>1</v>
      </c>
      <c r="X262" s="177">
        <v>1</v>
      </c>
      <c r="Y262" s="177">
        <v>1</v>
      </c>
      <c r="Z262" s="177">
        <v>1</v>
      </c>
      <c r="AA262" s="177">
        <v>1</v>
      </c>
      <c r="AB262" s="177">
        <v>1</v>
      </c>
      <c r="AC262" s="177">
        <v>1</v>
      </c>
      <c r="AD262" s="177">
        <v>1</v>
      </c>
      <c r="AE262" s="177">
        <v>1</v>
      </c>
      <c r="AF262" s="177">
        <v>1</v>
      </c>
      <c r="AG262" s="177">
        <v>1</v>
      </c>
      <c r="AH262" s="177">
        <v>1</v>
      </c>
      <c r="AI262" s="177">
        <v>1</v>
      </c>
      <c r="AJ262" s="177">
        <v>1</v>
      </c>
      <c r="AK262" s="177">
        <v>1</v>
      </c>
      <c r="AL262" s="177">
        <v>1</v>
      </c>
      <c r="AM262" s="177">
        <v>1</v>
      </c>
      <c r="AN262" s="177">
        <v>1</v>
      </c>
      <c r="AO262" s="177">
        <v>1</v>
      </c>
      <c r="AP262" s="177">
        <v>1</v>
      </c>
      <c r="AQ262" s="177">
        <v>1</v>
      </c>
      <c r="AR262" s="177">
        <v>1</v>
      </c>
      <c r="AS262" s="177">
        <v>1</v>
      </c>
      <c r="AT262" s="177">
        <v>1</v>
      </c>
      <c r="AU262" s="177">
        <v>1</v>
      </c>
      <c r="AV262" s="177">
        <v>1</v>
      </c>
      <c r="AW262" s="177">
        <v>1</v>
      </c>
      <c r="AX262" s="177">
        <v>1</v>
      </c>
      <c r="AY262" s="177">
        <v>1</v>
      </c>
      <c r="AZ262" s="177">
        <v>1</v>
      </c>
      <c r="BA262" s="177">
        <v>1</v>
      </c>
      <c r="BB262" s="177">
        <v>1</v>
      </c>
      <c r="BC262" s="177">
        <v>1</v>
      </c>
      <c r="BD262" s="177">
        <v>1</v>
      </c>
      <c r="BE262" s="177">
        <v>1</v>
      </c>
      <c r="BF262" s="177">
        <v>1</v>
      </c>
      <c r="BG262" s="177">
        <v>1</v>
      </c>
      <c r="BH262" s="177">
        <v>1</v>
      </c>
      <c r="BI262" s="82"/>
      <c r="BJ262" s="82"/>
      <c r="BK262" s="82"/>
      <c r="BL262" s="82"/>
    </row>
    <row r="263" spans="1:64" outlineLevel="1">
      <c r="A263" s="20"/>
      <c r="E263" s="20" t="s">
        <v>141</v>
      </c>
      <c r="F263" s="135"/>
      <c r="G263" s="4" t="s">
        <v>101</v>
      </c>
      <c r="H263" s="6" t="s">
        <v>131</v>
      </c>
      <c r="K263" s="177">
        <v>1</v>
      </c>
      <c r="L263" s="177">
        <v>1</v>
      </c>
      <c r="M263" s="177">
        <v>1</v>
      </c>
      <c r="N263" s="177">
        <v>1</v>
      </c>
      <c r="O263" s="177">
        <v>1</v>
      </c>
      <c r="P263" s="177">
        <v>1</v>
      </c>
      <c r="Q263" s="177">
        <v>1</v>
      </c>
      <c r="R263" s="177">
        <v>1</v>
      </c>
      <c r="S263" s="177">
        <v>1</v>
      </c>
      <c r="T263" s="177">
        <v>1</v>
      </c>
      <c r="U263" s="177">
        <v>1</v>
      </c>
      <c r="V263" s="177">
        <v>1</v>
      </c>
      <c r="W263" s="177">
        <v>1</v>
      </c>
      <c r="X263" s="177">
        <v>1</v>
      </c>
      <c r="Y263" s="177">
        <v>1</v>
      </c>
      <c r="Z263" s="177">
        <v>1</v>
      </c>
      <c r="AA263" s="177">
        <v>1</v>
      </c>
      <c r="AB263" s="177">
        <v>1</v>
      </c>
      <c r="AC263" s="177">
        <v>1</v>
      </c>
      <c r="AD263" s="177">
        <v>1</v>
      </c>
      <c r="AE263" s="177">
        <v>1</v>
      </c>
      <c r="AF263" s="177">
        <v>1</v>
      </c>
      <c r="AG263" s="177">
        <v>1</v>
      </c>
      <c r="AH263" s="177">
        <v>1</v>
      </c>
      <c r="AI263" s="177">
        <v>1</v>
      </c>
      <c r="AJ263" s="177">
        <v>1</v>
      </c>
      <c r="AK263" s="177">
        <v>1</v>
      </c>
      <c r="AL263" s="177">
        <v>1</v>
      </c>
      <c r="AM263" s="177">
        <v>1</v>
      </c>
      <c r="AN263" s="177">
        <v>1</v>
      </c>
      <c r="AO263" s="177">
        <v>1</v>
      </c>
      <c r="AP263" s="177">
        <v>1</v>
      </c>
      <c r="AQ263" s="177">
        <v>1</v>
      </c>
      <c r="AR263" s="177">
        <v>1</v>
      </c>
      <c r="AS263" s="177">
        <v>1</v>
      </c>
      <c r="AT263" s="177">
        <v>1</v>
      </c>
      <c r="AU263" s="177">
        <v>1</v>
      </c>
      <c r="AV263" s="177">
        <v>1</v>
      </c>
      <c r="AW263" s="177">
        <v>1</v>
      </c>
      <c r="AX263" s="177">
        <v>1</v>
      </c>
      <c r="AY263" s="177">
        <v>1</v>
      </c>
      <c r="AZ263" s="177">
        <v>1</v>
      </c>
      <c r="BA263" s="177">
        <v>1</v>
      </c>
      <c r="BB263" s="177">
        <v>1</v>
      </c>
      <c r="BC263" s="177">
        <v>1</v>
      </c>
      <c r="BD263" s="177">
        <v>1</v>
      </c>
      <c r="BE263" s="177">
        <v>1</v>
      </c>
      <c r="BF263" s="177">
        <v>1</v>
      </c>
      <c r="BG263" s="177">
        <v>1</v>
      </c>
      <c r="BH263" s="177">
        <v>1</v>
      </c>
      <c r="BI263" s="82"/>
      <c r="BJ263" s="82"/>
      <c r="BK263" s="82"/>
      <c r="BL263" s="82"/>
    </row>
    <row r="264" spans="1:64" outlineLevel="1">
      <c r="A264" s="20"/>
      <c r="E264" s="20" t="s">
        <v>142</v>
      </c>
      <c r="F264" s="135"/>
      <c r="G264" s="4" t="s">
        <v>101</v>
      </c>
      <c r="H264" s="6" t="s">
        <v>131</v>
      </c>
      <c r="K264" s="26">
        <v>1</v>
      </c>
      <c r="L264" s="26">
        <v>1</v>
      </c>
      <c r="M264" s="26">
        <v>1</v>
      </c>
      <c r="N264" s="26">
        <v>1</v>
      </c>
      <c r="O264" s="26">
        <v>1</v>
      </c>
      <c r="P264" s="26">
        <v>1</v>
      </c>
      <c r="Q264" s="26">
        <v>1</v>
      </c>
      <c r="R264" s="26">
        <v>1</v>
      </c>
      <c r="S264" s="26">
        <v>1</v>
      </c>
      <c r="T264" s="26">
        <v>1</v>
      </c>
      <c r="U264" s="26">
        <v>1</v>
      </c>
      <c r="V264" s="26">
        <v>1</v>
      </c>
      <c r="W264" s="26">
        <v>1</v>
      </c>
      <c r="X264" s="26">
        <v>1</v>
      </c>
      <c r="Y264" s="26">
        <v>1</v>
      </c>
      <c r="Z264" s="26">
        <v>1</v>
      </c>
      <c r="AA264" s="26">
        <v>1</v>
      </c>
      <c r="AB264" s="26">
        <v>1</v>
      </c>
      <c r="AC264" s="26">
        <v>1</v>
      </c>
      <c r="AD264" s="26">
        <v>1</v>
      </c>
      <c r="AE264" s="26">
        <v>1</v>
      </c>
      <c r="AF264" s="26">
        <v>1</v>
      </c>
      <c r="AG264" s="26">
        <v>1</v>
      </c>
      <c r="AH264" s="26">
        <v>1</v>
      </c>
      <c r="AI264" s="26">
        <v>1</v>
      </c>
      <c r="AJ264" s="26">
        <v>1</v>
      </c>
      <c r="AK264" s="26">
        <v>1</v>
      </c>
      <c r="AL264" s="26">
        <v>1</v>
      </c>
      <c r="AM264" s="26">
        <v>1</v>
      </c>
      <c r="AN264" s="26">
        <v>1</v>
      </c>
      <c r="AO264" s="26">
        <v>1</v>
      </c>
      <c r="AP264" s="26">
        <v>1</v>
      </c>
      <c r="AQ264" s="26">
        <v>1</v>
      </c>
      <c r="AR264" s="26">
        <v>1</v>
      </c>
      <c r="AS264" s="26">
        <v>1</v>
      </c>
      <c r="AT264" s="26">
        <v>1</v>
      </c>
      <c r="AU264" s="26">
        <v>1</v>
      </c>
      <c r="AV264" s="26">
        <v>1</v>
      </c>
      <c r="AW264" s="26">
        <v>1</v>
      </c>
      <c r="AX264" s="26">
        <v>1</v>
      </c>
      <c r="AY264" s="26">
        <v>1</v>
      </c>
      <c r="AZ264" s="26">
        <v>1</v>
      </c>
      <c r="BA264" s="26">
        <v>1</v>
      </c>
      <c r="BB264" s="26">
        <v>1</v>
      </c>
      <c r="BC264" s="26">
        <v>1</v>
      </c>
      <c r="BD264" s="26">
        <v>1</v>
      </c>
      <c r="BE264" s="26">
        <v>1</v>
      </c>
      <c r="BF264" s="26">
        <v>1</v>
      </c>
      <c r="BG264" s="26">
        <v>1</v>
      </c>
      <c r="BH264" s="26">
        <v>1</v>
      </c>
      <c r="BI264" s="82"/>
      <c r="BJ264" s="82"/>
      <c r="BK264" s="82"/>
      <c r="BL264" s="82"/>
    </row>
    <row r="265" spans="1:64" outlineLevel="1">
      <c r="A265" s="20"/>
      <c r="E265" s="20" t="s">
        <v>143</v>
      </c>
      <c r="F265" s="135"/>
      <c r="G265" s="4" t="s">
        <v>101</v>
      </c>
      <c r="H265" s="6" t="s">
        <v>131</v>
      </c>
      <c r="K265" s="177">
        <v>1</v>
      </c>
      <c r="L265" s="177">
        <v>1</v>
      </c>
      <c r="M265" s="177">
        <v>1</v>
      </c>
      <c r="N265" s="177">
        <v>1</v>
      </c>
      <c r="O265" s="177">
        <v>1</v>
      </c>
      <c r="P265" s="177">
        <v>1</v>
      </c>
      <c r="Q265" s="177">
        <v>1</v>
      </c>
      <c r="R265" s="177">
        <v>1</v>
      </c>
      <c r="S265" s="177">
        <v>1</v>
      </c>
      <c r="T265" s="177">
        <v>1</v>
      </c>
      <c r="U265" s="177">
        <v>1</v>
      </c>
      <c r="V265" s="177">
        <v>1</v>
      </c>
      <c r="W265" s="177">
        <v>1</v>
      </c>
      <c r="X265" s="177">
        <v>1</v>
      </c>
      <c r="Y265" s="177">
        <v>1</v>
      </c>
      <c r="Z265" s="177">
        <v>1</v>
      </c>
      <c r="AA265" s="177">
        <v>1</v>
      </c>
      <c r="AB265" s="177">
        <v>1</v>
      </c>
      <c r="AC265" s="177">
        <v>1</v>
      </c>
      <c r="AD265" s="177">
        <v>1</v>
      </c>
      <c r="AE265" s="177">
        <v>1</v>
      </c>
      <c r="AF265" s="177">
        <v>1</v>
      </c>
      <c r="AG265" s="177">
        <v>1</v>
      </c>
      <c r="AH265" s="177">
        <v>1</v>
      </c>
      <c r="AI265" s="177">
        <v>1</v>
      </c>
      <c r="AJ265" s="177">
        <v>1</v>
      </c>
      <c r="AK265" s="177">
        <v>1</v>
      </c>
      <c r="AL265" s="177">
        <v>1</v>
      </c>
      <c r="AM265" s="177">
        <v>1</v>
      </c>
      <c r="AN265" s="177">
        <v>1</v>
      </c>
      <c r="AO265" s="177">
        <v>1</v>
      </c>
      <c r="AP265" s="177">
        <v>1</v>
      </c>
      <c r="AQ265" s="177">
        <v>1</v>
      </c>
      <c r="AR265" s="177">
        <v>1</v>
      </c>
      <c r="AS265" s="177">
        <v>1</v>
      </c>
      <c r="AT265" s="177">
        <v>1</v>
      </c>
      <c r="AU265" s="177">
        <v>1</v>
      </c>
      <c r="AV265" s="177">
        <v>1</v>
      </c>
      <c r="AW265" s="177">
        <v>1</v>
      </c>
      <c r="AX265" s="177">
        <v>1</v>
      </c>
      <c r="AY265" s="177">
        <v>1</v>
      </c>
      <c r="AZ265" s="177">
        <v>1</v>
      </c>
      <c r="BA265" s="177">
        <v>1</v>
      </c>
      <c r="BB265" s="177">
        <v>1</v>
      </c>
      <c r="BC265" s="177">
        <v>1</v>
      </c>
      <c r="BD265" s="177">
        <v>1</v>
      </c>
      <c r="BE265" s="177">
        <v>1</v>
      </c>
      <c r="BF265" s="177">
        <v>1</v>
      </c>
      <c r="BG265" s="177">
        <v>1</v>
      </c>
      <c r="BH265" s="177">
        <v>1</v>
      </c>
      <c r="BI265" s="82"/>
      <c r="BJ265" s="82"/>
      <c r="BK265" s="82"/>
      <c r="BL265" s="82"/>
    </row>
    <row r="266" spans="1:64" outlineLevel="1">
      <c r="A266" s="20"/>
      <c r="E266" s="20" t="s">
        <v>144</v>
      </c>
      <c r="F266" s="135"/>
      <c r="G266" s="4" t="s">
        <v>101</v>
      </c>
      <c r="H266" s="6" t="s">
        <v>131</v>
      </c>
      <c r="K266" s="177">
        <v>1</v>
      </c>
      <c r="L266" s="177">
        <v>1</v>
      </c>
      <c r="M266" s="177">
        <v>1</v>
      </c>
      <c r="N266" s="177">
        <v>1</v>
      </c>
      <c r="O266" s="177">
        <v>1</v>
      </c>
      <c r="P266" s="177">
        <v>1</v>
      </c>
      <c r="Q266" s="177">
        <v>1</v>
      </c>
      <c r="R266" s="177">
        <v>1</v>
      </c>
      <c r="S266" s="177">
        <v>1</v>
      </c>
      <c r="T266" s="177">
        <v>1</v>
      </c>
      <c r="U266" s="177">
        <v>1</v>
      </c>
      <c r="V266" s="177">
        <v>1</v>
      </c>
      <c r="W266" s="177">
        <v>1</v>
      </c>
      <c r="X266" s="177">
        <v>1</v>
      </c>
      <c r="Y266" s="177">
        <v>1</v>
      </c>
      <c r="Z266" s="177">
        <v>1</v>
      </c>
      <c r="AA266" s="177">
        <v>1</v>
      </c>
      <c r="AB266" s="177">
        <v>1</v>
      </c>
      <c r="AC266" s="177">
        <v>1</v>
      </c>
      <c r="AD266" s="177">
        <v>1</v>
      </c>
      <c r="AE266" s="177">
        <v>1</v>
      </c>
      <c r="AF266" s="177">
        <v>1</v>
      </c>
      <c r="AG266" s="177">
        <v>1</v>
      </c>
      <c r="AH266" s="177">
        <v>1</v>
      </c>
      <c r="AI266" s="177">
        <v>1</v>
      </c>
      <c r="AJ266" s="177">
        <v>1</v>
      </c>
      <c r="AK266" s="177">
        <v>1</v>
      </c>
      <c r="AL266" s="177">
        <v>1</v>
      </c>
      <c r="AM266" s="177">
        <v>1</v>
      </c>
      <c r="AN266" s="177">
        <v>1</v>
      </c>
      <c r="AO266" s="177">
        <v>1</v>
      </c>
      <c r="AP266" s="177">
        <v>1</v>
      </c>
      <c r="AQ266" s="177">
        <v>1</v>
      </c>
      <c r="AR266" s="177">
        <v>1</v>
      </c>
      <c r="AS266" s="177">
        <v>1</v>
      </c>
      <c r="AT266" s="177">
        <v>1</v>
      </c>
      <c r="AU266" s="177">
        <v>1</v>
      </c>
      <c r="AV266" s="177">
        <v>1</v>
      </c>
      <c r="AW266" s="177">
        <v>1</v>
      </c>
      <c r="AX266" s="177">
        <v>1</v>
      </c>
      <c r="AY266" s="177">
        <v>1</v>
      </c>
      <c r="AZ266" s="177">
        <v>1</v>
      </c>
      <c r="BA266" s="177">
        <v>1</v>
      </c>
      <c r="BB266" s="177">
        <v>1</v>
      </c>
      <c r="BC266" s="177">
        <v>1</v>
      </c>
      <c r="BD266" s="177">
        <v>1</v>
      </c>
      <c r="BE266" s="177">
        <v>1</v>
      </c>
      <c r="BF266" s="177">
        <v>1</v>
      </c>
      <c r="BG266" s="177">
        <v>1</v>
      </c>
      <c r="BH266" s="177">
        <v>1</v>
      </c>
      <c r="BI266" s="82"/>
      <c r="BJ266" s="82"/>
      <c r="BK266" s="82"/>
      <c r="BL266" s="82"/>
    </row>
    <row r="267" spans="1:64" outlineLevel="1">
      <c r="A267" s="307"/>
      <c r="E267" s="20" t="s">
        <v>146</v>
      </c>
      <c r="F267" s="135"/>
      <c r="G267" s="4" t="s">
        <v>101</v>
      </c>
      <c r="H267" s="6" t="s">
        <v>131</v>
      </c>
      <c r="K267" s="177">
        <v>1</v>
      </c>
      <c r="L267" s="177">
        <v>1</v>
      </c>
      <c r="M267" s="177">
        <v>1</v>
      </c>
      <c r="N267" s="177">
        <v>1</v>
      </c>
      <c r="O267" s="177">
        <v>1</v>
      </c>
      <c r="P267" s="177">
        <v>1</v>
      </c>
      <c r="Q267" s="177">
        <v>1</v>
      </c>
      <c r="R267" s="177">
        <v>1</v>
      </c>
      <c r="S267" s="177">
        <v>1</v>
      </c>
      <c r="T267" s="177">
        <v>1</v>
      </c>
      <c r="U267" s="177">
        <v>1</v>
      </c>
      <c r="V267" s="177">
        <v>1</v>
      </c>
      <c r="W267" s="177">
        <v>1</v>
      </c>
      <c r="X267" s="177">
        <v>1</v>
      </c>
      <c r="Y267" s="177">
        <v>1</v>
      </c>
      <c r="Z267" s="177">
        <v>1</v>
      </c>
      <c r="AA267" s="177">
        <v>1</v>
      </c>
      <c r="AB267" s="177">
        <v>1</v>
      </c>
      <c r="AC267" s="177">
        <v>1</v>
      </c>
      <c r="AD267" s="177">
        <v>1</v>
      </c>
      <c r="AE267" s="177">
        <v>1</v>
      </c>
      <c r="AF267" s="177">
        <v>1</v>
      </c>
      <c r="AG267" s="177">
        <v>1</v>
      </c>
      <c r="AH267" s="177">
        <v>1</v>
      </c>
      <c r="AI267" s="177">
        <v>1</v>
      </c>
      <c r="AJ267" s="177">
        <v>1</v>
      </c>
      <c r="AK267" s="177">
        <v>1</v>
      </c>
      <c r="AL267" s="177">
        <v>1</v>
      </c>
      <c r="AM267" s="177">
        <v>1</v>
      </c>
      <c r="AN267" s="177">
        <v>1</v>
      </c>
      <c r="AO267" s="177">
        <v>1</v>
      </c>
      <c r="AP267" s="177">
        <v>1</v>
      </c>
      <c r="AQ267" s="177">
        <v>1</v>
      </c>
      <c r="AR267" s="177">
        <v>1</v>
      </c>
      <c r="AS267" s="177">
        <v>1</v>
      </c>
      <c r="AT267" s="177">
        <v>1</v>
      </c>
      <c r="AU267" s="177">
        <v>1</v>
      </c>
      <c r="AV267" s="177">
        <v>1</v>
      </c>
      <c r="AW267" s="177">
        <v>1</v>
      </c>
      <c r="AX267" s="177">
        <v>1</v>
      </c>
      <c r="AY267" s="177">
        <v>1</v>
      </c>
      <c r="AZ267" s="177">
        <v>1</v>
      </c>
      <c r="BA267" s="177">
        <v>1</v>
      </c>
      <c r="BB267" s="177">
        <v>1</v>
      </c>
      <c r="BC267" s="177">
        <v>1</v>
      </c>
      <c r="BD267" s="177">
        <v>1</v>
      </c>
      <c r="BE267" s="177">
        <v>1</v>
      </c>
      <c r="BF267" s="177">
        <v>1</v>
      </c>
      <c r="BG267" s="177">
        <v>1</v>
      </c>
      <c r="BH267" s="177">
        <v>1</v>
      </c>
      <c r="BI267" s="82"/>
      <c r="BJ267" s="82"/>
      <c r="BK267" s="82"/>
      <c r="BL267" s="82"/>
    </row>
    <row r="268" spans="1:64">
      <c r="A268" s="20"/>
      <c r="E268" s="20"/>
      <c r="F268" s="20"/>
      <c r="K268" s="21"/>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c r="AP268" s="22"/>
      <c r="AQ268" s="22"/>
      <c r="AR268" s="22"/>
      <c r="AS268" s="22"/>
      <c r="AT268" s="22"/>
      <c r="AU268" s="22"/>
      <c r="AV268" s="22"/>
      <c r="AW268" s="22"/>
      <c r="AX268" s="22"/>
      <c r="AY268" s="22"/>
      <c r="AZ268" s="22"/>
      <c r="BA268" s="22"/>
      <c r="BB268" s="22"/>
      <c r="BC268" s="22"/>
      <c r="BD268" s="22"/>
      <c r="BE268" s="22"/>
      <c r="BF268" s="22"/>
      <c r="BG268" s="22"/>
      <c r="BH268" s="22"/>
      <c r="BI268" s="22"/>
      <c r="BJ268" s="22"/>
      <c r="BK268" s="22"/>
      <c r="BL268" s="22"/>
    </row>
    <row r="269" spans="1:64" outlineLevel="1">
      <c r="C269" s="38">
        <f>MAX($B$4:C268)+0.1</f>
        <v>7.5999999999999979</v>
      </c>
      <c r="D269" s="37" t="s">
        <v>123</v>
      </c>
      <c r="E269" s="33"/>
      <c r="F269" s="33"/>
      <c r="G269" s="32"/>
      <c r="H269" s="34"/>
      <c r="I269" s="34"/>
      <c r="J269" s="34"/>
      <c r="K269" s="35"/>
      <c r="L269" s="36"/>
      <c r="M269" s="36"/>
      <c r="N269" s="36"/>
      <c r="O269" s="36"/>
      <c r="P269" s="36"/>
      <c r="Q269" s="36"/>
      <c r="R269" s="36"/>
      <c r="S269" s="36"/>
      <c r="T269" s="36"/>
      <c r="U269" s="36"/>
      <c r="V269" s="36"/>
      <c r="W269" s="36"/>
      <c r="X269" s="36"/>
      <c r="Y269" s="36"/>
      <c r="Z269" s="36"/>
      <c r="AA269" s="36"/>
      <c r="AB269" s="36"/>
      <c r="AC269" s="36"/>
      <c r="AD269" s="36"/>
      <c r="AE269" s="36"/>
      <c r="AF269" s="36"/>
      <c r="AG269" s="36"/>
      <c r="AH269" s="36"/>
      <c r="AI269" s="36"/>
      <c r="AJ269" s="36"/>
      <c r="AK269" s="36"/>
      <c r="AL269" s="36"/>
      <c r="AM269" s="36"/>
      <c r="AN269" s="36"/>
      <c r="AO269" s="36"/>
      <c r="AP269" s="36"/>
      <c r="AQ269" s="36"/>
      <c r="AR269" s="36"/>
      <c r="AS269" s="36"/>
      <c r="AT269" s="36"/>
      <c r="AU269" s="36"/>
      <c r="AV269" s="36"/>
      <c r="AW269" s="36"/>
      <c r="AX269" s="36"/>
      <c r="AY269" s="36"/>
      <c r="AZ269" s="36"/>
      <c r="BA269" s="36"/>
      <c r="BB269" s="36"/>
      <c r="BC269" s="36"/>
      <c r="BD269" s="36"/>
      <c r="BE269" s="36"/>
      <c r="BF269" s="36"/>
      <c r="BG269" s="36"/>
      <c r="BH269" s="36"/>
      <c r="BI269" s="36"/>
      <c r="BJ269" s="36"/>
      <c r="BK269" s="36"/>
      <c r="BL269" s="22"/>
    </row>
    <row r="270" spans="1:64" outlineLevel="1">
      <c r="E270" s="20"/>
      <c r="F270" s="20"/>
      <c r="K270" s="71">
        <v>1</v>
      </c>
      <c r="L270" s="71">
        <f>K270+1</f>
        <v>2</v>
      </c>
      <c r="M270" s="71">
        <f t="shared" ref="M270:BD270" si="81">L270+1</f>
        <v>3</v>
      </c>
      <c r="N270" s="71">
        <f t="shared" si="81"/>
        <v>4</v>
      </c>
      <c r="O270" s="71">
        <f t="shared" si="81"/>
        <v>5</v>
      </c>
      <c r="P270" s="71">
        <f t="shared" si="81"/>
        <v>6</v>
      </c>
      <c r="Q270" s="71">
        <f t="shared" si="81"/>
        <v>7</v>
      </c>
      <c r="R270" s="71">
        <f t="shared" si="81"/>
        <v>8</v>
      </c>
      <c r="S270" s="71">
        <f t="shared" si="81"/>
        <v>9</v>
      </c>
      <c r="T270" s="71">
        <f t="shared" si="81"/>
        <v>10</v>
      </c>
      <c r="U270" s="71">
        <f t="shared" si="81"/>
        <v>11</v>
      </c>
      <c r="V270" s="71">
        <f t="shared" si="81"/>
        <v>12</v>
      </c>
      <c r="W270" s="71">
        <f t="shared" si="81"/>
        <v>13</v>
      </c>
      <c r="X270" s="71">
        <f t="shared" si="81"/>
        <v>14</v>
      </c>
      <c r="Y270" s="71">
        <f t="shared" si="81"/>
        <v>15</v>
      </c>
      <c r="Z270" s="71">
        <f t="shared" si="81"/>
        <v>16</v>
      </c>
      <c r="AA270" s="71">
        <f t="shared" si="81"/>
        <v>17</v>
      </c>
      <c r="AB270" s="71">
        <f t="shared" si="81"/>
        <v>18</v>
      </c>
      <c r="AC270" s="71">
        <f t="shared" si="81"/>
        <v>19</v>
      </c>
      <c r="AD270" s="71">
        <f t="shared" si="81"/>
        <v>20</v>
      </c>
      <c r="AE270" s="71">
        <f t="shared" si="81"/>
        <v>21</v>
      </c>
      <c r="AF270" s="71">
        <f t="shared" si="81"/>
        <v>22</v>
      </c>
      <c r="AG270" s="71">
        <f t="shared" si="81"/>
        <v>23</v>
      </c>
      <c r="AH270" s="71">
        <f t="shared" si="81"/>
        <v>24</v>
      </c>
      <c r="AI270" s="71">
        <f t="shared" si="81"/>
        <v>25</v>
      </c>
      <c r="AJ270" s="71">
        <f t="shared" si="81"/>
        <v>26</v>
      </c>
      <c r="AK270" s="71">
        <f t="shared" si="81"/>
        <v>27</v>
      </c>
      <c r="AL270" s="71">
        <f t="shared" si="81"/>
        <v>28</v>
      </c>
      <c r="AM270" s="71">
        <f t="shared" si="81"/>
        <v>29</v>
      </c>
      <c r="AN270" s="71">
        <f t="shared" si="81"/>
        <v>30</v>
      </c>
      <c r="AO270" s="71">
        <f t="shared" si="81"/>
        <v>31</v>
      </c>
      <c r="AP270" s="71">
        <f t="shared" si="81"/>
        <v>32</v>
      </c>
      <c r="AQ270" s="71">
        <f t="shared" si="81"/>
        <v>33</v>
      </c>
      <c r="AR270" s="71">
        <f t="shared" si="81"/>
        <v>34</v>
      </c>
      <c r="AS270" s="71">
        <f t="shared" si="81"/>
        <v>35</v>
      </c>
      <c r="AT270" s="71">
        <f t="shared" si="81"/>
        <v>36</v>
      </c>
      <c r="AU270" s="71">
        <f t="shared" si="81"/>
        <v>37</v>
      </c>
      <c r="AV270" s="71">
        <f t="shared" si="81"/>
        <v>38</v>
      </c>
      <c r="AW270" s="71">
        <f t="shared" si="81"/>
        <v>39</v>
      </c>
      <c r="AX270" s="71">
        <f t="shared" si="81"/>
        <v>40</v>
      </c>
      <c r="AY270" s="71">
        <f t="shared" si="81"/>
        <v>41</v>
      </c>
      <c r="AZ270" s="71">
        <f t="shared" si="81"/>
        <v>42</v>
      </c>
      <c r="BA270" s="71">
        <f t="shared" si="81"/>
        <v>43</v>
      </c>
      <c r="BB270" s="71">
        <f t="shared" si="81"/>
        <v>44</v>
      </c>
      <c r="BC270" s="71">
        <f t="shared" si="81"/>
        <v>45</v>
      </c>
      <c r="BD270" s="71">
        <f t="shared" si="81"/>
        <v>46</v>
      </c>
      <c r="BI270" s="22"/>
      <c r="BJ270" s="22"/>
      <c r="BK270" s="22"/>
      <c r="BL270" s="22"/>
    </row>
    <row r="271" spans="1:64" outlineLevel="1">
      <c r="D271" s="135"/>
      <c r="E271" s="135" t="s">
        <v>136</v>
      </c>
      <c r="F271" s="20"/>
      <c r="G271" s="4" t="s">
        <v>101</v>
      </c>
      <c r="H271" s="6" t="str">
        <f>INDEX($E$20:$E$24,MATCH($H$25,$H$20:$H$24,0))</f>
        <v>Base case</v>
      </c>
      <c r="K271" s="27">
        <f t="shared" ref="K271:BD271" si="82">CHOOSE($H$25,K181,K199,K217,K235,K253)</f>
        <v>1</v>
      </c>
      <c r="L271" s="27">
        <f t="shared" si="82"/>
        <v>1</v>
      </c>
      <c r="M271" s="27">
        <f t="shared" si="82"/>
        <v>1</v>
      </c>
      <c r="N271" s="27">
        <f t="shared" si="82"/>
        <v>1</v>
      </c>
      <c r="O271" s="27">
        <f t="shared" si="82"/>
        <v>1</v>
      </c>
      <c r="P271" s="27">
        <f t="shared" si="82"/>
        <v>1</v>
      </c>
      <c r="Q271" s="27">
        <f t="shared" si="82"/>
        <v>1</v>
      </c>
      <c r="R271" s="27">
        <f t="shared" si="82"/>
        <v>1</v>
      </c>
      <c r="S271" s="27">
        <f t="shared" si="82"/>
        <v>1</v>
      </c>
      <c r="T271" s="27">
        <f t="shared" si="82"/>
        <v>1</v>
      </c>
      <c r="U271" s="27">
        <f t="shared" si="82"/>
        <v>1</v>
      </c>
      <c r="V271" s="27">
        <f t="shared" si="82"/>
        <v>1</v>
      </c>
      <c r="W271" s="27">
        <f t="shared" si="82"/>
        <v>1</v>
      </c>
      <c r="X271" s="27">
        <f t="shared" si="82"/>
        <v>1</v>
      </c>
      <c r="Y271" s="27">
        <f t="shared" si="82"/>
        <v>1</v>
      </c>
      <c r="Z271" s="27">
        <f t="shared" si="82"/>
        <v>1</v>
      </c>
      <c r="AA271" s="27">
        <f t="shared" si="82"/>
        <v>1</v>
      </c>
      <c r="AB271" s="27">
        <f t="shared" si="82"/>
        <v>1</v>
      </c>
      <c r="AC271" s="27">
        <f t="shared" si="82"/>
        <v>1</v>
      </c>
      <c r="AD271" s="27">
        <f t="shared" si="82"/>
        <v>1</v>
      </c>
      <c r="AE271" s="27">
        <f t="shared" si="82"/>
        <v>1</v>
      </c>
      <c r="AF271" s="27">
        <f t="shared" si="82"/>
        <v>1</v>
      </c>
      <c r="AG271" s="27">
        <f t="shared" si="82"/>
        <v>1</v>
      </c>
      <c r="AH271" s="27">
        <f t="shared" si="82"/>
        <v>1</v>
      </c>
      <c r="AI271" s="27">
        <f t="shared" si="82"/>
        <v>1</v>
      </c>
      <c r="AJ271" s="27">
        <f t="shared" si="82"/>
        <v>1</v>
      </c>
      <c r="AK271" s="27">
        <f t="shared" si="82"/>
        <v>1</v>
      </c>
      <c r="AL271" s="27">
        <f t="shared" si="82"/>
        <v>1</v>
      </c>
      <c r="AM271" s="27">
        <f t="shared" si="82"/>
        <v>1</v>
      </c>
      <c r="AN271" s="27">
        <f t="shared" si="82"/>
        <v>1</v>
      </c>
      <c r="AO271" s="27">
        <f t="shared" si="82"/>
        <v>1</v>
      </c>
      <c r="AP271" s="27">
        <f t="shared" si="82"/>
        <v>1</v>
      </c>
      <c r="AQ271" s="27">
        <f t="shared" si="82"/>
        <v>1</v>
      </c>
      <c r="AR271" s="27">
        <f t="shared" si="82"/>
        <v>1</v>
      </c>
      <c r="AS271" s="27">
        <f t="shared" si="82"/>
        <v>1</v>
      </c>
      <c r="AT271" s="27">
        <f t="shared" si="82"/>
        <v>1</v>
      </c>
      <c r="AU271" s="27">
        <f t="shared" si="82"/>
        <v>1</v>
      </c>
      <c r="AV271" s="27">
        <f t="shared" si="82"/>
        <v>1</v>
      </c>
      <c r="AW271" s="27">
        <f t="shared" si="82"/>
        <v>1</v>
      </c>
      <c r="AX271" s="27">
        <f t="shared" si="82"/>
        <v>1</v>
      </c>
      <c r="AY271" s="27">
        <f t="shared" si="82"/>
        <v>1</v>
      </c>
      <c r="AZ271" s="27">
        <f t="shared" si="82"/>
        <v>1</v>
      </c>
      <c r="BA271" s="27">
        <f t="shared" si="82"/>
        <v>1</v>
      </c>
      <c r="BB271" s="27">
        <f t="shared" si="82"/>
        <v>1</v>
      </c>
      <c r="BC271" s="27">
        <f t="shared" si="82"/>
        <v>1</v>
      </c>
      <c r="BD271" s="27">
        <f t="shared" si="82"/>
        <v>1</v>
      </c>
      <c r="BI271" s="22"/>
      <c r="BJ271" s="22"/>
      <c r="BK271" s="22"/>
      <c r="BL271" s="22"/>
    </row>
    <row r="272" spans="1:64" outlineLevel="1">
      <c r="A272" s="20"/>
      <c r="D272" s="135"/>
      <c r="E272" s="135" t="s">
        <v>137</v>
      </c>
      <c r="F272" s="20"/>
      <c r="G272" s="4" t="s">
        <v>101</v>
      </c>
      <c r="H272" s="6" t="str">
        <f t="shared" ref="H272:H282" si="83">INDEX($E$20:$E$24,MATCH($H$25,$H$20:$H$24,0))</f>
        <v>Base case</v>
      </c>
      <c r="K272" s="27">
        <f t="shared" ref="K272:BD272" si="84">CHOOSE($H$25,K182,K200,K218,K236,K254)</f>
        <v>1</v>
      </c>
      <c r="L272" s="27">
        <f t="shared" si="84"/>
        <v>1</v>
      </c>
      <c r="M272" s="27">
        <f t="shared" si="84"/>
        <v>1</v>
      </c>
      <c r="N272" s="27">
        <f t="shared" si="84"/>
        <v>1</v>
      </c>
      <c r="O272" s="27">
        <f t="shared" si="84"/>
        <v>1</v>
      </c>
      <c r="P272" s="27">
        <f t="shared" si="84"/>
        <v>1</v>
      </c>
      <c r="Q272" s="27">
        <f t="shared" si="84"/>
        <v>1</v>
      </c>
      <c r="R272" s="27">
        <f t="shared" si="84"/>
        <v>1</v>
      </c>
      <c r="S272" s="27">
        <f t="shared" si="84"/>
        <v>1</v>
      </c>
      <c r="T272" s="27">
        <f t="shared" si="84"/>
        <v>1</v>
      </c>
      <c r="U272" s="27">
        <f t="shared" si="84"/>
        <v>1</v>
      </c>
      <c r="V272" s="27">
        <f t="shared" si="84"/>
        <v>1</v>
      </c>
      <c r="W272" s="27">
        <f t="shared" si="84"/>
        <v>1</v>
      </c>
      <c r="X272" s="27">
        <f t="shared" si="84"/>
        <v>1</v>
      </c>
      <c r="Y272" s="27">
        <f t="shared" si="84"/>
        <v>1</v>
      </c>
      <c r="Z272" s="27">
        <f t="shared" si="84"/>
        <v>1</v>
      </c>
      <c r="AA272" s="27">
        <f t="shared" si="84"/>
        <v>1</v>
      </c>
      <c r="AB272" s="27">
        <f t="shared" si="84"/>
        <v>1</v>
      </c>
      <c r="AC272" s="27">
        <f t="shared" si="84"/>
        <v>1</v>
      </c>
      <c r="AD272" s="27">
        <f t="shared" si="84"/>
        <v>1</v>
      </c>
      <c r="AE272" s="27">
        <f t="shared" si="84"/>
        <v>1</v>
      </c>
      <c r="AF272" s="27">
        <f t="shared" si="84"/>
        <v>1</v>
      </c>
      <c r="AG272" s="27">
        <f t="shared" si="84"/>
        <v>1</v>
      </c>
      <c r="AH272" s="27">
        <f t="shared" si="84"/>
        <v>1</v>
      </c>
      <c r="AI272" s="27">
        <f t="shared" si="84"/>
        <v>1</v>
      </c>
      <c r="AJ272" s="27">
        <f t="shared" si="84"/>
        <v>1</v>
      </c>
      <c r="AK272" s="27">
        <f t="shared" si="84"/>
        <v>1</v>
      </c>
      <c r="AL272" s="27">
        <f t="shared" si="84"/>
        <v>1</v>
      </c>
      <c r="AM272" s="27">
        <f t="shared" si="84"/>
        <v>1</v>
      </c>
      <c r="AN272" s="27">
        <f t="shared" si="84"/>
        <v>1</v>
      </c>
      <c r="AO272" s="27">
        <f t="shared" si="84"/>
        <v>1</v>
      </c>
      <c r="AP272" s="27">
        <f t="shared" si="84"/>
        <v>1</v>
      </c>
      <c r="AQ272" s="27">
        <f t="shared" si="84"/>
        <v>1</v>
      </c>
      <c r="AR272" s="27">
        <f t="shared" si="84"/>
        <v>1</v>
      </c>
      <c r="AS272" s="27">
        <f t="shared" si="84"/>
        <v>1</v>
      </c>
      <c r="AT272" s="27">
        <f t="shared" si="84"/>
        <v>1</v>
      </c>
      <c r="AU272" s="27">
        <f t="shared" si="84"/>
        <v>1</v>
      </c>
      <c r="AV272" s="27">
        <f t="shared" si="84"/>
        <v>1</v>
      </c>
      <c r="AW272" s="27">
        <f t="shared" si="84"/>
        <v>1</v>
      </c>
      <c r="AX272" s="27">
        <f t="shared" si="84"/>
        <v>1</v>
      </c>
      <c r="AY272" s="27">
        <f t="shared" si="84"/>
        <v>1</v>
      </c>
      <c r="AZ272" s="27">
        <f t="shared" si="84"/>
        <v>1</v>
      </c>
      <c r="BA272" s="27">
        <f t="shared" si="84"/>
        <v>1</v>
      </c>
      <c r="BB272" s="27">
        <f t="shared" si="84"/>
        <v>1</v>
      </c>
      <c r="BC272" s="27">
        <f t="shared" si="84"/>
        <v>1</v>
      </c>
      <c r="BD272" s="27">
        <f t="shared" si="84"/>
        <v>1</v>
      </c>
      <c r="BI272" s="22"/>
      <c r="BJ272" s="22"/>
      <c r="BK272" s="22"/>
      <c r="BL272" s="22"/>
    </row>
    <row r="273" spans="1:64" outlineLevel="1">
      <c r="A273" s="20"/>
      <c r="D273" s="135"/>
      <c r="E273" s="135" t="s">
        <v>138</v>
      </c>
      <c r="F273" s="20"/>
      <c r="G273" s="4" t="s">
        <v>101</v>
      </c>
      <c r="H273" s="6" t="str">
        <f t="shared" si="83"/>
        <v>Base case</v>
      </c>
      <c r="K273" s="27">
        <f t="shared" ref="K273:BD273" si="85">CHOOSE($H$25,K183,K201,K219,K237,K255)</f>
        <v>1</v>
      </c>
      <c r="L273" s="27">
        <f t="shared" si="85"/>
        <v>1</v>
      </c>
      <c r="M273" s="27">
        <f t="shared" si="85"/>
        <v>1</v>
      </c>
      <c r="N273" s="27">
        <f t="shared" si="85"/>
        <v>1</v>
      </c>
      <c r="O273" s="27">
        <f t="shared" si="85"/>
        <v>1</v>
      </c>
      <c r="P273" s="27">
        <f t="shared" si="85"/>
        <v>1</v>
      </c>
      <c r="Q273" s="27">
        <f t="shared" si="85"/>
        <v>1</v>
      </c>
      <c r="R273" s="27">
        <f t="shared" si="85"/>
        <v>1</v>
      </c>
      <c r="S273" s="27">
        <f t="shared" si="85"/>
        <v>1</v>
      </c>
      <c r="T273" s="27">
        <f t="shared" si="85"/>
        <v>1</v>
      </c>
      <c r="U273" s="27">
        <f t="shared" si="85"/>
        <v>1</v>
      </c>
      <c r="V273" s="27">
        <f t="shared" si="85"/>
        <v>1</v>
      </c>
      <c r="W273" s="27">
        <f t="shared" si="85"/>
        <v>1</v>
      </c>
      <c r="X273" s="27">
        <f t="shared" si="85"/>
        <v>1</v>
      </c>
      <c r="Y273" s="27">
        <f t="shared" si="85"/>
        <v>1</v>
      </c>
      <c r="Z273" s="27">
        <f t="shared" si="85"/>
        <v>1</v>
      </c>
      <c r="AA273" s="27">
        <f t="shared" si="85"/>
        <v>1</v>
      </c>
      <c r="AB273" s="27">
        <f t="shared" si="85"/>
        <v>1</v>
      </c>
      <c r="AC273" s="27">
        <f t="shared" si="85"/>
        <v>1</v>
      </c>
      <c r="AD273" s="27">
        <f t="shared" si="85"/>
        <v>1</v>
      </c>
      <c r="AE273" s="27">
        <f t="shared" si="85"/>
        <v>1</v>
      </c>
      <c r="AF273" s="27">
        <f t="shared" si="85"/>
        <v>1</v>
      </c>
      <c r="AG273" s="27">
        <f t="shared" si="85"/>
        <v>1</v>
      </c>
      <c r="AH273" s="27">
        <f t="shared" si="85"/>
        <v>1</v>
      </c>
      <c r="AI273" s="27">
        <f t="shared" si="85"/>
        <v>1</v>
      </c>
      <c r="AJ273" s="27">
        <f t="shared" si="85"/>
        <v>1</v>
      </c>
      <c r="AK273" s="27">
        <f t="shared" si="85"/>
        <v>1</v>
      </c>
      <c r="AL273" s="27">
        <f t="shared" si="85"/>
        <v>1</v>
      </c>
      <c r="AM273" s="27">
        <f t="shared" si="85"/>
        <v>1</v>
      </c>
      <c r="AN273" s="27">
        <f t="shared" si="85"/>
        <v>1</v>
      </c>
      <c r="AO273" s="27">
        <f t="shared" si="85"/>
        <v>1</v>
      </c>
      <c r="AP273" s="27">
        <f t="shared" si="85"/>
        <v>1</v>
      </c>
      <c r="AQ273" s="27">
        <f t="shared" si="85"/>
        <v>1</v>
      </c>
      <c r="AR273" s="27">
        <f t="shared" si="85"/>
        <v>1</v>
      </c>
      <c r="AS273" s="27">
        <f t="shared" si="85"/>
        <v>1</v>
      </c>
      <c r="AT273" s="27">
        <f t="shared" si="85"/>
        <v>1</v>
      </c>
      <c r="AU273" s="27">
        <f t="shared" si="85"/>
        <v>1</v>
      </c>
      <c r="AV273" s="27">
        <f t="shared" si="85"/>
        <v>1</v>
      </c>
      <c r="AW273" s="27">
        <f t="shared" si="85"/>
        <v>1</v>
      </c>
      <c r="AX273" s="27">
        <f t="shared" si="85"/>
        <v>1</v>
      </c>
      <c r="AY273" s="27">
        <f t="shared" si="85"/>
        <v>1</v>
      </c>
      <c r="AZ273" s="27">
        <f t="shared" si="85"/>
        <v>1</v>
      </c>
      <c r="BA273" s="27">
        <f t="shared" si="85"/>
        <v>1</v>
      </c>
      <c r="BB273" s="27">
        <f t="shared" si="85"/>
        <v>1</v>
      </c>
      <c r="BC273" s="27">
        <f t="shared" si="85"/>
        <v>1</v>
      </c>
      <c r="BD273" s="27">
        <f t="shared" si="85"/>
        <v>1</v>
      </c>
      <c r="BI273" s="22"/>
      <c r="BJ273" s="22"/>
      <c r="BK273" s="22"/>
      <c r="BL273" s="22"/>
    </row>
    <row r="274" spans="1:64" outlineLevel="1">
      <c r="A274" s="20"/>
      <c r="D274" s="135"/>
      <c r="E274" s="135" t="s">
        <v>150</v>
      </c>
      <c r="F274" s="20"/>
      <c r="G274" s="4" t="s">
        <v>101</v>
      </c>
      <c r="H274" s="6" t="str">
        <f t="shared" ref="H274:H280" si="86">INDEX($E$20:$E$24,MATCH($H$25,$H$20:$H$24,0))</f>
        <v>Base case</v>
      </c>
      <c r="K274" s="27">
        <f t="shared" ref="K274:BD274" si="87">CHOOSE($H$25,K184,K202,K220,K238,K256)</f>
        <v>1</v>
      </c>
      <c r="L274" s="27">
        <f t="shared" si="87"/>
        <v>1</v>
      </c>
      <c r="M274" s="27">
        <f t="shared" si="87"/>
        <v>1</v>
      </c>
      <c r="N274" s="27">
        <f t="shared" si="87"/>
        <v>1</v>
      </c>
      <c r="O274" s="27">
        <f t="shared" si="87"/>
        <v>1</v>
      </c>
      <c r="P274" s="27">
        <f t="shared" si="87"/>
        <v>1</v>
      </c>
      <c r="Q274" s="27">
        <f t="shared" si="87"/>
        <v>1</v>
      </c>
      <c r="R274" s="27">
        <f t="shared" si="87"/>
        <v>1</v>
      </c>
      <c r="S274" s="27">
        <f t="shared" si="87"/>
        <v>1</v>
      </c>
      <c r="T274" s="27">
        <f t="shared" si="87"/>
        <v>1</v>
      </c>
      <c r="U274" s="27">
        <f t="shared" si="87"/>
        <v>1</v>
      </c>
      <c r="V274" s="27">
        <f t="shared" si="87"/>
        <v>1</v>
      </c>
      <c r="W274" s="27">
        <f t="shared" si="87"/>
        <v>1</v>
      </c>
      <c r="X274" s="27">
        <f t="shared" si="87"/>
        <v>1</v>
      </c>
      <c r="Y274" s="27">
        <f t="shared" si="87"/>
        <v>1</v>
      </c>
      <c r="Z274" s="27">
        <f t="shared" si="87"/>
        <v>1</v>
      </c>
      <c r="AA274" s="27">
        <f t="shared" si="87"/>
        <v>1</v>
      </c>
      <c r="AB274" s="27">
        <f t="shared" si="87"/>
        <v>1</v>
      </c>
      <c r="AC274" s="27">
        <f t="shared" si="87"/>
        <v>1</v>
      </c>
      <c r="AD274" s="27">
        <f t="shared" si="87"/>
        <v>1</v>
      </c>
      <c r="AE274" s="27">
        <f t="shared" si="87"/>
        <v>1</v>
      </c>
      <c r="AF274" s="27">
        <f t="shared" si="87"/>
        <v>1</v>
      </c>
      <c r="AG274" s="27">
        <f t="shared" si="87"/>
        <v>1</v>
      </c>
      <c r="AH274" s="27">
        <f t="shared" si="87"/>
        <v>1</v>
      </c>
      <c r="AI274" s="27">
        <f t="shared" si="87"/>
        <v>1</v>
      </c>
      <c r="AJ274" s="27">
        <f t="shared" si="87"/>
        <v>1</v>
      </c>
      <c r="AK274" s="27">
        <f t="shared" si="87"/>
        <v>1</v>
      </c>
      <c r="AL274" s="27">
        <f t="shared" si="87"/>
        <v>1</v>
      </c>
      <c r="AM274" s="27">
        <f t="shared" si="87"/>
        <v>1</v>
      </c>
      <c r="AN274" s="27">
        <f t="shared" si="87"/>
        <v>1</v>
      </c>
      <c r="AO274" s="27">
        <f t="shared" si="87"/>
        <v>1</v>
      </c>
      <c r="AP274" s="27">
        <f t="shared" si="87"/>
        <v>1</v>
      </c>
      <c r="AQ274" s="27">
        <f t="shared" si="87"/>
        <v>1</v>
      </c>
      <c r="AR274" s="27">
        <f t="shared" si="87"/>
        <v>1</v>
      </c>
      <c r="AS274" s="27">
        <f t="shared" si="87"/>
        <v>1</v>
      </c>
      <c r="AT274" s="27">
        <f t="shared" si="87"/>
        <v>1</v>
      </c>
      <c r="AU274" s="27">
        <f t="shared" si="87"/>
        <v>1</v>
      </c>
      <c r="AV274" s="27">
        <f t="shared" si="87"/>
        <v>1</v>
      </c>
      <c r="AW274" s="27">
        <f t="shared" si="87"/>
        <v>1</v>
      </c>
      <c r="AX274" s="27">
        <f t="shared" si="87"/>
        <v>1</v>
      </c>
      <c r="AY274" s="27">
        <f t="shared" si="87"/>
        <v>1</v>
      </c>
      <c r="AZ274" s="27">
        <f t="shared" si="87"/>
        <v>1</v>
      </c>
      <c r="BA274" s="27">
        <f t="shared" si="87"/>
        <v>1</v>
      </c>
      <c r="BB274" s="27">
        <f t="shared" si="87"/>
        <v>1</v>
      </c>
      <c r="BC274" s="27">
        <f t="shared" si="87"/>
        <v>1</v>
      </c>
      <c r="BD274" s="27">
        <f t="shared" si="87"/>
        <v>1</v>
      </c>
      <c r="BI274" s="22"/>
      <c r="BJ274" s="22"/>
      <c r="BK274" s="22"/>
      <c r="BL274" s="22"/>
    </row>
    <row r="275" spans="1:64" outlineLevel="1">
      <c r="A275" s="20"/>
      <c r="D275" s="135"/>
      <c r="E275" s="135" t="s">
        <v>151</v>
      </c>
      <c r="F275" s="20"/>
      <c r="G275" s="4" t="s">
        <v>101</v>
      </c>
      <c r="H275" s="6" t="str">
        <f t="shared" si="86"/>
        <v>Base case</v>
      </c>
      <c r="K275" s="27">
        <f t="shared" ref="K275:BD275" si="88">CHOOSE($H$25,K185,K203,K221,K239,K257)</f>
        <v>1</v>
      </c>
      <c r="L275" s="27">
        <f t="shared" si="88"/>
        <v>1</v>
      </c>
      <c r="M275" s="27">
        <f t="shared" si="88"/>
        <v>1</v>
      </c>
      <c r="N275" s="27">
        <f t="shared" si="88"/>
        <v>1</v>
      </c>
      <c r="O275" s="27">
        <f t="shared" si="88"/>
        <v>1</v>
      </c>
      <c r="P275" s="27">
        <f t="shared" si="88"/>
        <v>1</v>
      </c>
      <c r="Q275" s="27">
        <f t="shared" si="88"/>
        <v>1</v>
      </c>
      <c r="R275" s="27">
        <f t="shared" si="88"/>
        <v>1</v>
      </c>
      <c r="S275" s="27">
        <f t="shared" si="88"/>
        <v>1</v>
      </c>
      <c r="T275" s="27">
        <f t="shared" si="88"/>
        <v>1</v>
      </c>
      <c r="U275" s="27">
        <f t="shared" si="88"/>
        <v>1</v>
      </c>
      <c r="V275" s="27">
        <f t="shared" si="88"/>
        <v>1</v>
      </c>
      <c r="W275" s="27">
        <f t="shared" si="88"/>
        <v>1</v>
      </c>
      <c r="X275" s="27">
        <f t="shared" si="88"/>
        <v>1</v>
      </c>
      <c r="Y275" s="27">
        <f t="shared" si="88"/>
        <v>1</v>
      </c>
      <c r="Z275" s="27">
        <f t="shared" si="88"/>
        <v>1</v>
      </c>
      <c r="AA275" s="27">
        <f t="shared" si="88"/>
        <v>1</v>
      </c>
      <c r="AB275" s="27">
        <f t="shared" si="88"/>
        <v>1</v>
      </c>
      <c r="AC275" s="27">
        <f t="shared" si="88"/>
        <v>1</v>
      </c>
      <c r="AD275" s="27">
        <f t="shared" si="88"/>
        <v>1</v>
      </c>
      <c r="AE275" s="27">
        <f t="shared" si="88"/>
        <v>1</v>
      </c>
      <c r="AF275" s="27">
        <f t="shared" si="88"/>
        <v>1</v>
      </c>
      <c r="AG275" s="27">
        <f t="shared" si="88"/>
        <v>1</v>
      </c>
      <c r="AH275" s="27">
        <f t="shared" si="88"/>
        <v>1</v>
      </c>
      <c r="AI275" s="27">
        <f t="shared" si="88"/>
        <v>1</v>
      </c>
      <c r="AJ275" s="27">
        <f t="shared" si="88"/>
        <v>1</v>
      </c>
      <c r="AK275" s="27">
        <f t="shared" si="88"/>
        <v>1</v>
      </c>
      <c r="AL275" s="27">
        <f t="shared" si="88"/>
        <v>1</v>
      </c>
      <c r="AM275" s="27">
        <f t="shared" si="88"/>
        <v>1</v>
      </c>
      <c r="AN275" s="27">
        <f t="shared" si="88"/>
        <v>1</v>
      </c>
      <c r="AO275" s="27">
        <f t="shared" si="88"/>
        <v>1</v>
      </c>
      <c r="AP275" s="27">
        <f t="shared" si="88"/>
        <v>1</v>
      </c>
      <c r="AQ275" s="27">
        <f t="shared" si="88"/>
        <v>1</v>
      </c>
      <c r="AR275" s="27">
        <f t="shared" si="88"/>
        <v>1</v>
      </c>
      <c r="AS275" s="27">
        <f t="shared" si="88"/>
        <v>1</v>
      </c>
      <c r="AT275" s="27">
        <f t="shared" si="88"/>
        <v>1</v>
      </c>
      <c r="AU275" s="27">
        <f t="shared" si="88"/>
        <v>1</v>
      </c>
      <c r="AV275" s="27">
        <f t="shared" si="88"/>
        <v>1</v>
      </c>
      <c r="AW275" s="27">
        <f t="shared" si="88"/>
        <v>1</v>
      </c>
      <c r="AX275" s="27">
        <f t="shared" si="88"/>
        <v>1</v>
      </c>
      <c r="AY275" s="27">
        <f t="shared" si="88"/>
        <v>1</v>
      </c>
      <c r="AZ275" s="27">
        <f t="shared" si="88"/>
        <v>1</v>
      </c>
      <c r="BA275" s="27">
        <f t="shared" si="88"/>
        <v>1</v>
      </c>
      <c r="BB275" s="27">
        <f t="shared" si="88"/>
        <v>1</v>
      </c>
      <c r="BC275" s="27">
        <f t="shared" si="88"/>
        <v>1</v>
      </c>
      <c r="BD275" s="27">
        <f t="shared" si="88"/>
        <v>1</v>
      </c>
      <c r="BI275" s="22"/>
      <c r="BJ275" s="22"/>
      <c r="BK275" s="22"/>
      <c r="BL275" s="22"/>
    </row>
    <row r="276" spans="1:64" outlineLevel="1">
      <c r="A276" s="20"/>
      <c r="D276" s="20"/>
      <c r="E276" s="20" t="s">
        <v>139</v>
      </c>
      <c r="F276" s="20"/>
      <c r="G276" s="4" t="s">
        <v>101</v>
      </c>
      <c r="H276" s="6" t="str">
        <f t="shared" si="83"/>
        <v>Base case</v>
      </c>
      <c r="K276" s="27">
        <f t="shared" ref="K276:BD276" si="89">CHOOSE($H$25,K186,K204,K222,K240,K258)</f>
        <v>1</v>
      </c>
      <c r="L276" s="27">
        <f t="shared" si="89"/>
        <v>1</v>
      </c>
      <c r="M276" s="27">
        <f t="shared" si="89"/>
        <v>1</v>
      </c>
      <c r="N276" s="27">
        <f t="shared" si="89"/>
        <v>1</v>
      </c>
      <c r="O276" s="27">
        <f t="shared" si="89"/>
        <v>1</v>
      </c>
      <c r="P276" s="27">
        <f t="shared" si="89"/>
        <v>1</v>
      </c>
      <c r="Q276" s="27">
        <f t="shared" si="89"/>
        <v>1</v>
      </c>
      <c r="R276" s="27">
        <f t="shared" si="89"/>
        <v>1</v>
      </c>
      <c r="S276" s="27">
        <f t="shared" si="89"/>
        <v>1</v>
      </c>
      <c r="T276" s="27">
        <f t="shared" si="89"/>
        <v>1</v>
      </c>
      <c r="U276" s="27">
        <f t="shared" si="89"/>
        <v>1</v>
      </c>
      <c r="V276" s="27">
        <f t="shared" si="89"/>
        <v>1</v>
      </c>
      <c r="W276" s="27">
        <f t="shared" si="89"/>
        <v>1</v>
      </c>
      <c r="X276" s="27">
        <f t="shared" si="89"/>
        <v>1</v>
      </c>
      <c r="Y276" s="27">
        <f t="shared" si="89"/>
        <v>1</v>
      </c>
      <c r="Z276" s="27">
        <f t="shared" si="89"/>
        <v>1</v>
      </c>
      <c r="AA276" s="27">
        <f t="shared" si="89"/>
        <v>1</v>
      </c>
      <c r="AB276" s="27">
        <f t="shared" si="89"/>
        <v>1</v>
      </c>
      <c r="AC276" s="27">
        <f t="shared" si="89"/>
        <v>1</v>
      </c>
      <c r="AD276" s="27">
        <f t="shared" si="89"/>
        <v>1</v>
      </c>
      <c r="AE276" s="27">
        <f t="shared" si="89"/>
        <v>1</v>
      </c>
      <c r="AF276" s="27">
        <f t="shared" si="89"/>
        <v>1</v>
      </c>
      <c r="AG276" s="27">
        <f t="shared" si="89"/>
        <v>1</v>
      </c>
      <c r="AH276" s="27">
        <f t="shared" si="89"/>
        <v>1</v>
      </c>
      <c r="AI276" s="27">
        <f t="shared" si="89"/>
        <v>1</v>
      </c>
      <c r="AJ276" s="27">
        <f t="shared" si="89"/>
        <v>1</v>
      </c>
      <c r="AK276" s="27">
        <f t="shared" si="89"/>
        <v>1</v>
      </c>
      <c r="AL276" s="27">
        <f t="shared" si="89"/>
        <v>1</v>
      </c>
      <c r="AM276" s="27">
        <f t="shared" si="89"/>
        <v>1</v>
      </c>
      <c r="AN276" s="27">
        <f t="shared" si="89"/>
        <v>1</v>
      </c>
      <c r="AO276" s="27">
        <f t="shared" si="89"/>
        <v>1</v>
      </c>
      <c r="AP276" s="27">
        <f t="shared" si="89"/>
        <v>1</v>
      </c>
      <c r="AQ276" s="27">
        <f t="shared" si="89"/>
        <v>1</v>
      </c>
      <c r="AR276" s="27">
        <f t="shared" si="89"/>
        <v>1</v>
      </c>
      <c r="AS276" s="27">
        <f t="shared" si="89"/>
        <v>1</v>
      </c>
      <c r="AT276" s="27">
        <f t="shared" si="89"/>
        <v>1</v>
      </c>
      <c r="AU276" s="27">
        <f t="shared" si="89"/>
        <v>1</v>
      </c>
      <c r="AV276" s="27">
        <f t="shared" si="89"/>
        <v>1</v>
      </c>
      <c r="AW276" s="27">
        <f t="shared" si="89"/>
        <v>1</v>
      </c>
      <c r="AX276" s="27">
        <f t="shared" si="89"/>
        <v>1</v>
      </c>
      <c r="AY276" s="27">
        <f t="shared" si="89"/>
        <v>1</v>
      </c>
      <c r="AZ276" s="27">
        <f t="shared" si="89"/>
        <v>1</v>
      </c>
      <c r="BA276" s="27">
        <f t="shared" si="89"/>
        <v>1</v>
      </c>
      <c r="BB276" s="27">
        <f t="shared" si="89"/>
        <v>1</v>
      </c>
      <c r="BC276" s="27">
        <f t="shared" si="89"/>
        <v>1</v>
      </c>
      <c r="BD276" s="27">
        <f t="shared" si="89"/>
        <v>1</v>
      </c>
      <c r="BI276" s="22"/>
      <c r="BJ276" s="22"/>
      <c r="BK276" s="22"/>
      <c r="BL276" s="22"/>
    </row>
    <row r="277" spans="1:64" outlineLevel="1">
      <c r="D277" s="135"/>
      <c r="E277" s="135" t="s">
        <v>140</v>
      </c>
      <c r="F277" s="20"/>
      <c r="G277" s="4" t="s">
        <v>101</v>
      </c>
      <c r="H277" s="6" t="str">
        <f t="shared" si="83"/>
        <v>Base case</v>
      </c>
      <c r="K277" s="27">
        <f t="shared" ref="K277:BD277" si="90">CHOOSE($H$25,K187,K205,K223,K241,K259)</f>
        <v>1</v>
      </c>
      <c r="L277" s="27">
        <f t="shared" si="90"/>
        <v>1</v>
      </c>
      <c r="M277" s="27">
        <f t="shared" si="90"/>
        <v>1</v>
      </c>
      <c r="N277" s="27">
        <f t="shared" si="90"/>
        <v>1</v>
      </c>
      <c r="O277" s="27">
        <f t="shared" si="90"/>
        <v>1</v>
      </c>
      <c r="P277" s="27">
        <f t="shared" si="90"/>
        <v>1</v>
      </c>
      <c r="Q277" s="27">
        <f t="shared" si="90"/>
        <v>1</v>
      </c>
      <c r="R277" s="27">
        <f t="shared" si="90"/>
        <v>1</v>
      </c>
      <c r="S277" s="27">
        <f t="shared" si="90"/>
        <v>1</v>
      </c>
      <c r="T277" s="27">
        <f t="shared" si="90"/>
        <v>1</v>
      </c>
      <c r="U277" s="27">
        <f t="shared" si="90"/>
        <v>1</v>
      </c>
      <c r="V277" s="27">
        <f t="shared" si="90"/>
        <v>1</v>
      </c>
      <c r="W277" s="27">
        <f t="shared" si="90"/>
        <v>1</v>
      </c>
      <c r="X277" s="27">
        <f t="shared" si="90"/>
        <v>1</v>
      </c>
      <c r="Y277" s="27">
        <f t="shared" si="90"/>
        <v>1</v>
      </c>
      <c r="Z277" s="27">
        <f t="shared" si="90"/>
        <v>1</v>
      </c>
      <c r="AA277" s="27">
        <f t="shared" si="90"/>
        <v>1</v>
      </c>
      <c r="AB277" s="27">
        <f t="shared" si="90"/>
        <v>1</v>
      </c>
      <c r="AC277" s="27">
        <f t="shared" si="90"/>
        <v>1</v>
      </c>
      <c r="AD277" s="27">
        <f t="shared" si="90"/>
        <v>1</v>
      </c>
      <c r="AE277" s="27">
        <f t="shared" si="90"/>
        <v>1</v>
      </c>
      <c r="AF277" s="27">
        <f t="shared" si="90"/>
        <v>1</v>
      </c>
      <c r="AG277" s="27">
        <f t="shared" si="90"/>
        <v>1</v>
      </c>
      <c r="AH277" s="27">
        <f t="shared" si="90"/>
        <v>1</v>
      </c>
      <c r="AI277" s="27">
        <f t="shared" si="90"/>
        <v>1</v>
      </c>
      <c r="AJ277" s="27">
        <f t="shared" si="90"/>
        <v>1</v>
      </c>
      <c r="AK277" s="27">
        <f t="shared" si="90"/>
        <v>1</v>
      </c>
      <c r="AL277" s="27">
        <f t="shared" si="90"/>
        <v>1</v>
      </c>
      <c r="AM277" s="27">
        <f t="shared" si="90"/>
        <v>1</v>
      </c>
      <c r="AN277" s="27">
        <f t="shared" si="90"/>
        <v>1</v>
      </c>
      <c r="AO277" s="27">
        <f t="shared" si="90"/>
        <v>1</v>
      </c>
      <c r="AP277" s="27">
        <f t="shared" si="90"/>
        <v>1</v>
      </c>
      <c r="AQ277" s="27">
        <f t="shared" si="90"/>
        <v>1</v>
      </c>
      <c r="AR277" s="27">
        <f t="shared" si="90"/>
        <v>1</v>
      </c>
      <c r="AS277" s="27">
        <f t="shared" si="90"/>
        <v>1</v>
      </c>
      <c r="AT277" s="27">
        <f t="shared" si="90"/>
        <v>1</v>
      </c>
      <c r="AU277" s="27">
        <f t="shared" si="90"/>
        <v>1</v>
      </c>
      <c r="AV277" s="27">
        <f t="shared" si="90"/>
        <v>1</v>
      </c>
      <c r="AW277" s="27">
        <f t="shared" si="90"/>
        <v>1</v>
      </c>
      <c r="AX277" s="27">
        <f t="shared" si="90"/>
        <v>1</v>
      </c>
      <c r="AY277" s="27">
        <f t="shared" si="90"/>
        <v>1</v>
      </c>
      <c r="AZ277" s="27">
        <f t="shared" si="90"/>
        <v>1</v>
      </c>
      <c r="BA277" s="27">
        <f t="shared" si="90"/>
        <v>1</v>
      </c>
      <c r="BB277" s="27">
        <f t="shared" si="90"/>
        <v>1</v>
      </c>
      <c r="BC277" s="27">
        <f t="shared" si="90"/>
        <v>1</v>
      </c>
      <c r="BD277" s="27">
        <f t="shared" si="90"/>
        <v>1</v>
      </c>
      <c r="BI277" s="22"/>
      <c r="BJ277" s="22"/>
      <c r="BK277" s="22"/>
      <c r="BL277" s="22"/>
    </row>
    <row r="278" spans="1:64" outlineLevel="1">
      <c r="D278" s="135"/>
      <c r="E278" s="135" t="s">
        <v>145</v>
      </c>
      <c r="F278" s="20"/>
      <c r="G278" s="4" t="s">
        <v>101</v>
      </c>
      <c r="H278" s="6" t="str">
        <f>INDEX($E$20:$E$24,MATCH($H$25,$H$20:$H$24,0))</f>
        <v>Base case</v>
      </c>
      <c r="K278" s="27">
        <f t="shared" ref="K278:BD278" si="91">CHOOSE($H$25,K188,K206,K224,K242,K260)</f>
        <v>1</v>
      </c>
      <c r="L278" s="27">
        <f t="shared" si="91"/>
        <v>1</v>
      </c>
      <c r="M278" s="27">
        <f t="shared" si="91"/>
        <v>1</v>
      </c>
      <c r="N278" s="27">
        <f t="shared" si="91"/>
        <v>1</v>
      </c>
      <c r="O278" s="27">
        <f t="shared" si="91"/>
        <v>1</v>
      </c>
      <c r="P278" s="27">
        <f t="shared" si="91"/>
        <v>1</v>
      </c>
      <c r="Q278" s="27">
        <f t="shared" si="91"/>
        <v>1</v>
      </c>
      <c r="R278" s="27">
        <f t="shared" si="91"/>
        <v>1</v>
      </c>
      <c r="S278" s="27">
        <f t="shared" si="91"/>
        <v>1</v>
      </c>
      <c r="T278" s="27">
        <f t="shared" si="91"/>
        <v>1</v>
      </c>
      <c r="U278" s="27">
        <f t="shared" si="91"/>
        <v>1</v>
      </c>
      <c r="V278" s="27">
        <f t="shared" si="91"/>
        <v>1</v>
      </c>
      <c r="W278" s="27">
        <f t="shared" si="91"/>
        <v>1</v>
      </c>
      <c r="X278" s="27">
        <f t="shared" si="91"/>
        <v>1</v>
      </c>
      <c r="Y278" s="27">
        <f t="shared" si="91"/>
        <v>1</v>
      </c>
      <c r="Z278" s="27">
        <f t="shared" si="91"/>
        <v>1</v>
      </c>
      <c r="AA278" s="27">
        <f t="shared" si="91"/>
        <v>1</v>
      </c>
      <c r="AB278" s="27">
        <f t="shared" si="91"/>
        <v>1</v>
      </c>
      <c r="AC278" s="27">
        <f t="shared" si="91"/>
        <v>1</v>
      </c>
      <c r="AD278" s="27">
        <f t="shared" si="91"/>
        <v>1</v>
      </c>
      <c r="AE278" s="27">
        <f t="shared" si="91"/>
        <v>1</v>
      </c>
      <c r="AF278" s="27">
        <f t="shared" si="91"/>
        <v>1</v>
      </c>
      <c r="AG278" s="27">
        <f t="shared" si="91"/>
        <v>1</v>
      </c>
      <c r="AH278" s="27">
        <f t="shared" si="91"/>
        <v>1</v>
      </c>
      <c r="AI278" s="27">
        <f t="shared" si="91"/>
        <v>1</v>
      </c>
      <c r="AJ278" s="27">
        <f t="shared" si="91"/>
        <v>1</v>
      </c>
      <c r="AK278" s="27">
        <f t="shared" si="91"/>
        <v>1</v>
      </c>
      <c r="AL278" s="27">
        <f t="shared" si="91"/>
        <v>1</v>
      </c>
      <c r="AM278" s="27">
        <f t="shared" si="91"/>
        <v>1</v>
      </c>
      <c r="AN278" s="27">
        <f t="shared" si="91"/>
        <v>1</v>
      </c>
      <c r="AO278" s="27">
        <f t="shared" si="91"/>
        <v>1</v>
      </c>
      <c r="AP278" s="27">
        <f t="shared" si="91"/>
        <v>1</v>
      </c>
      <c r="AQ278" s="27">
        <f t="shared" si="91"/>
        <v>1</v>
      </c>
      <c r="AR278" s="27">
        <f t="shared" si="91"/>
        <v>1</v>
      </c>
      <c r="AS278" s="27">
        <f t="shared" si="91"/>
        <v>1</v>
      </c>
      <c r="AT278" s="27">
        <f t="shared" si="91"/>
        <v>1</v>
      </c>
      <c r="AU278" s="27">
        <f t="shared" si="91"/>
        <v>1</v>
      </c>
      <c r="AV278" s="27">
        <f t="shared" si="91"/>
        <v>1</v>
      </c>
      <c r="AW278" s="27">
        <f t="shared" si="91"/>
        <v>1</v>
      </c>
      <c r="AX278" s="27">
        <f t="shared" si="91"/>
        <v>1</v>
      </c>
      <c r="AY278" s="27">
        <f t="shared" si="91"/>
        <v>1</v>
      </c>
      <c r="AZ278" s="27">
        <f t="shared" si="91"/>
        <v>1</v>
      </c>
      <c r="BA278" s="27">
        <f t="shared" si="91"/>
        <v>1</v>
      </c>
      <c r="BB278" s="27">
        <f t="shared" si="91"/>
        <v>1</v>
      </c>
      <c r="BC278" s="27">
        <f t="shared" si="91"/>
        <v>1</v>
      </c>
      <c r="BD278" s="27">
        <f t="shared" si="91"/>
        <v>1</v>
      </c>
      <c r="BI278" s="22"/>
      <c r="BJ278" s="22"/>
      <c r="BK278" s="22"/>
      <c r="BL278" s="22"/>
    </row>
    <row r="279" spans="1:64" outlineLevel="1">
      <c r="D279" s="135"/>
      <c r="E279" s="135" t="s">
        <v>152</v>
      </c>
      <c r="F279" s="20"/>
      <c r="G279" s="4" t="s">
        <v>101</v>
      </c>
      <c r="H279" s="6" t="str">
        <f t="shared" si="86"/>
        <v>Base case</v>
      </c>
      <c r="K279" s="27">
        <f t="shared" ref="K279:BD279" si="92">CHOOSE($H$25,K189,K207,K225,K243,K261)</f>
        <v>1</v>
      </c>
      <c r="L279" s="27">
        <f t="shared" si="92"/>
        <v>1</v>
      </c>
      <c r="M279" s="27">
        <f t="shared" si="92"/>
        <v>1</v>
      </c>
      <c r="N279" s="27">
        <f t="shared" si="92"/>
        <v>1</v>
      </c>
      <c r="O279" s="27">
        <f t="shared" si="92"/>
        <v>1</v>
      </c>
      <c r="P279" s="27">
        <f t="shared" si="92"/>
        <v>1</v>
      </c>
      <c r="Q279" s="27">
        <f t="shared" si="92"/>
        <v>1</v>
      </c>
      <c r="R279" s="27">
        <f t="shared" si="92"/>
        <v>1</v>
      </c>
      <c r="S279" s="27">
        <f t="shared" si="92"/>
        <v>1</v>
      </c>
      <c r="T279" s="27">
        <f t="shared" si="92"/>
        <v>1</v>
      </c>
      <c r="U279" s="27">
        <f t="shared" si="92"/>
        <v>1</v>
      </c>
      <c r="V279" s="27">
        <f t="shared" si="92"/>
        <v>1</v>
      </c>
      <c r="W279" s="27">
        <f t="shared" si="92"/>
        <v>1</v>
      </c>
      <c r="X279" s="27">
        <f t="shared" si="92"/>
        <v>1</v>
      </c>
      <c r="Y279" s="27">
        <f t="shared" si="92"/>
        <v>1</v>
      </c>
      <c r="Z279" s="27">
        <f t="shared" si="92"/>
        <v>1</v>
      </c>
      <c r="AA279" s="27">
        <f t="shared" si="92"/>
        <v>1</v>
      </c>
      <c r="AB279" s="27">
        <f t="shared" si="92"/>
        <v>1</v>
      </c>
      <c r="AC279" s="27">
        <f t="shared" si="92"/>
        <v>1</v>
      </c>
      <c r="AD279" s="27">
        <f t="shared" si="92"/>
        <v>1</v>
      </c>
      <c r="AE279" s="27">
        <f t="shared" si="92"/>
        <v>1</v>
      </c>
      <c r="AF279" s="27">
        <f t="shared" si="92"/>
        <v>1</v>
      </c>
      <c r="AG279" s="27">
        <f t="shared" si="92"/>
        <v>1</v>
      </c>
      <c r="AH279" s="27">
        <f t="shared" si="92"/>
        <v>1</v>
      </c>
      <c r="AI279" s="27">
        <f t="shared" si="92"/>
        <v>1</v>
      </c>
      <c r="AJ279" s="27">
        <f t="shared" si="92"/>
        <v>1</v>
      </c>
      <c r="AK279" s="27">
        <f t="shared" si="92"/>
        <v>1</v>
      </c>
      <c r="AL279" s="27">
        <f t="shared" si="92"/>
        <v>1</v>
      </c>
      <c r="AM279" s="27">
        <f t="shared" si="92"/>
        <v>1</v>
      </c>
      <c r="AN279" s="27">
        <f t="shared" si="92"/>
        <v>1</v>
      </c>
      <c r="AO279" s="27">
        <f t="shared" si="92"/>
        <v>1</v>
      </c>
      <c r="AP279" s="27">
        <f t="shared" si="92"/>
        <v>1</v>
      </c>
      <c r="AQ279" s="27">
        <f t="shared" si="92"/>
        <v>1</v>
      </c>
      <c r="AR279" s="27">
        <f t="shared" si="92"/>
        <v>1</v>
      </c>
      <c r="AS279" s="27">
        <f t="shared" si="92"/>
        <v>1</v>
      </c>
      <c r="AT279" s="27">
        <f t="shared" si="92"/>
        <v>1</v>
      </c>
      <c r="AU279" s="27">
        <f t="shared" si="92"/>
        <v>1</v>
      </c>
      <c r="AV279" s="27">
        <f t="shared" si="92"/>
        <v>1</v>
      </c>
      <c r="AW279" s="27">
        <f t="shared" si="92"/>
        <v>1</v>
      </c>
      <c r="AX279" s="27">
        <f t="shared" si="92"/>
        <v>1</v>
      </c>
      <c r="AY279" s="27">
        <f t="shared" si="92"/>
        <v>1</v>
      </c>
      <c r="AZ279" s="27">
        <f t="shared" si="92"/>
        <v>1</v>
      </c>
      <c r="BA279" s="27">
        <f t="shared" si="92"/>
        <v>1</v>
      </c>
      <c r="BB279" s="27">
        <f t="shared" si="92"/>
        <v>1</v>
      </c>
      <c r="BC279" s="27">
        <f t="shared" si="92"/>
        <v>1</v>
      </c>
      <c r="BD279" s="27">
        <f t="shared" si="92"/>
        <v>1</v>
      </c>
      <c r="BI279" s="22"/>
      <c r="BJ279" s="22"/>
      <c r="BK279" s="22"/>
      <c r="BL279" s="22"/>
    </row>
    <row r="280" spans="1:64" outlineLevel="1">
      <c r="D280" s="135"/>
      <c r="E280" s="135" t="s">
        <v>153</v>
      </c>
      <c r="F280" s="20"/>
      <c r="G280" s="4" t="s">
        <v>101</v>
      </c>
      <c r="H280" s="6" t="str">
        <f t="shared" si="86"/>
        <v>Base case</v>
      </c>
      <c r="K280" s="27">
        <f t="shared" ref="K280:BD280" si="93">CHOOSE($H$25,K190,K208,K226,K244,K262)</f>
        <v>1</v>
      </c>
      <c r="L280" s="27">
        <f t="shared" si="93"/>
        <v>1</v>
      </c>
      <c r="M280" s="27">
        <f t="shared" si="93"/>
        <v>1</v>
      </c>
      <c r="N280" s="27">
        <f t="shared" si="93"/>
        <v>1</v>
      </c>
      <c r="O280" s="27">
        <f t="shared" si="93"/>
        <v>1</v>
      </c>
      <c r="P280" s="27">
        <f t="shared" si="93"/>
        <v>1</v>
      </c>
      <c r="Q280" s="27">
        <f t="shared" si="93"/>
        <v>1</v>
      </c>
      <c r="R280" s="27">
        <f t="shared" si="93"/>
        <v>1</v>
      </c>
      <c r="S280" s="27">
        <f t="shared" si="93"/>
        <v>1</v>
      </c>
      <c r="T280" s="27">
        <f t="shared" si="93"/>
        <v>1</v>
      </c>
      <c r="U280" s="27">
        <f t="shared" si="93"/>
        <v>1</v>
      </c>
      <c r="V280" s="27">
        <f t="shared" si="93"/>
        <v>1</v>
      </c>
      <c r="W280" s="27">
        <f t="shared" si="93"/>
        <v>1</v>
      </c>
      <c r="X280" s="27">
        <f t="shared" si="93"/>
        <v>1</v>
      </c>
      <c r="Y280" s="27">
        <f t="shared" si="93"/>
        <v>1</v>
      </c>
      <c r="Z280" s="27">
        <f t="shared" si="93"/>
        <v>1</v>
      </c>
      <c r="AA280" s="27">
        <f t="shared" si="93"/>
        <v>1</v>
      </c>
      <c r="AB280" s="27">
        <f t="shared" si="93"/>
        <v>1</v>
      </c>
      <c r="AC280" s="27">
        <f t="shared" si="93"/>
        <v>1</v>
      </c>
      <c r="AD280" s="27">
        <f t="shared" si="93"/>
        <v>1</v>
      </c>
      <c r="AE280" s="27">
        <f t="shared" si="93"/>
        <v>1</v>
      </c>
      <c r="AF280" s="27">
        <f t="shared" si="93"/>
        <v>1</v>
      </c>
      <c r="AG280" s="27">
        <f t="shared" si="93"/>
        <v>1</v>
      </c>
      <c r="AH280" s="27">
        <f t="shared" si="93"/>
        <v>1</v>
      </c>
      <c r="AI280" s="27">
        <f t="shared" si="93"/>
        <v>1</v>
      </c>
      <c r="AJ280" s="27">
        <f t="shared" si="93"/>
        <v>1</v>
      </c>
      <c r="AK280" s="27">
        <f t="shared" si="93"/>
        <v>1</v>
      </c>
      <c r="AL280" s="27">
        <f t="shared" si="93"/>
        <v>1</v>
      </c>
      <c r="AM280" s="27">
        <f t="shared" si="93"/>
        <v>1</v>
      </c>
      <c r="AN280" s="27">
        <f t="shared" si="93"/>
        <v>1</v>
      </c>
      <c r="AO280" s="27">
        <f t="shared" si="93"/>
        <v>1</v>
      </c>
      <c r="AP280" s="27">
        <f t="shared" si="93"/>
        <v>1</v>
      </c>
      <c r="AQ280" s="27">
        <f t="shared" si="93"/>
        <v>1</v>
      </c>
      <c r="AR280" s="27">
        <f t="shared" si="93"/>
        <v>1</v>
      </c>
      <c r="AS280" s="27">
        <f t="shared" si="93"/>
        <v>1</v>
      </c>
      <c r="AT280" s="27">
        <f t="shared" si="93"/>
        <v>1</v>
      </c>
      <c r="AU280" s="27">
        <f t="shared" si="93"/>
        <v>1</v>
      </c>
      <c r="AV280" s="27">
        <f t="shared" si="93"/>
        <v>1</v>
      </c>
      <c r="AW280" s="27">
        <f t="shared" si="93"/>
        <v>1</v>
      </c>
      <c r="AX280" s="27">
        <f t="shared" si="93"/>
        <v>1</v>
      </c>
      <c r="AY280" s="27">
        <f t="shared" si="93"/>
        <v>1</v>
      </c>
      <c r="AZ280" s="27">
        <f t="shared" si="93"/>
        <v>1</v>
      </c>
      <c r="BA280" s="27">
        <f t="shared" si="93"/>
        <v>1</v>
      </c>
      <c r="BB280" s="27">
        <f t="shared" si="93"/>
        <v>1</v>
      </c>
      <c r="BC280" s="27">
        <f t="shared" si="93"/>
        <v>1</v>
      </c>
      <c r="BD280" s="27">
        <f t="shared" si="93"/>
        <v>1</v>
      </c>
      <c r="BI280" s="22"/>
      <c r="BJ280" s="22"/>
      <c r="BK280" s="22"/>
      <c r="BL280" s="22"/>
    </row>
    <row r="281" spans="1:64" outlineLevel="1">
      <c r="D281" s="20"/>
      <c r="E281" s="20" t="s">
        <v>141</v>
      </c>
      <c r="F281" s="20"/>
      <c r="G281" s="4" t="s">
        <v>101</v>
      </c>
      <c r="H281" s="6" t="str">
        <f t="shared" si="83"/>
        <v>Base case</v>
      </c>
      <c r="K281" s="27">
        <f t="shared" ref="K281:BD281" si="94">CHOOSE($H$25,K191,K209,K227,K245,K263)</f>
        <v>1</v>
      </c>
      <c r="L281" s="27">
        <f t="shared" si="94"/>
        <v>1</v>
      </c>
      <c r="M281" s="27">
        <f t="shared" si="94"/>
        <v>1</v>
      </c>
      <c r="N281" s="27">
        <f t="shared" si="94"/>
        <v>1</v>
      </c>
      <c r="O281" s="27">
        <f t="shared" si="94"/>
        <v>1</v>
      </c>
      <c r="P281" s="27">
        <f t="shared" si="94"/>
        <v>1</v>
      </c>
      <c r="Q281" s="27">
        <f t="shared" si="94"/>
        <v>1</v>
      </c>
      <c r="R281" s="27">
        <f t="shared" si="94"/>
        <v>1</v>
      </c>
      <c r="S281" s="27">
        <f t="shared" si="94"/>
        <v>1</v>
      </c>
      <c r="T281" s="27">
        <f t="shared" si="94"/>
        <v>1</v>
      </c>
      <c r="U281" s="27">
        <f t="shared" si="94"/>
        <v>1</v>
      </c>
      <c r="V281" s="27">
        <f t="shared" si="94"/>
        <v>1</v>
      </c>
      <c r="W281" s="27">
        <f t="shared" si="94"/>
        <v>1</v>
      </c>
      <c r="X281" s="27">
        <f t="shared" si="94"/>
        <v>1</v>
      </c>
      <c r="Y281" s="27">
        <f t="shared" si="94"/>
        <v>1</v>
      </c>
      <c r="Z281" s="27">
        <f t="shared" si="94"/>
        <v>1</v>
      </c>
      <c r="AA281" s="27">
        <f t="shared" si="94"/>
        <v>1</v>
      </c>
      <c r="AB281" s="27">
        <f t="shared" si="94"/>
        <v>1</v>
      </c>
      <c r="AC281" s="27">
        <f t="shared" si="94"/>
        <v>1</v>
      </c>
      <c r="AD281" s="27">
        <f t="shared" si="94"/>
        <v>1</v>
      </c>
      <c r="AE281" s="27">
        <f t="shared" si="94"/>
        <v>1</v>
      </c>
      <c r="AF281" s="27">
        <f t="shared" si="94"/>
        <v>1</v>
      </c>
      <c r="AG281" s="27">
        <f t="shared" si="94"/>
        <v>1</v>
      </c>
      <c r="AH281" s="27">
        <f t="shared" si="94"/>
        <v>1</v>
      </c>
      <c r="AI281" s="27">
        <f t="shared" si="94"/>
        <v>1</v>
      </c>
      <c r="AJ281" s="27">
        <f t="shared" si="94"/>
        <v>1</v>
      </c>
      <c r="AK281" s="27">
        <f t="shared" si="94"/>
        <v>1</v>
      </c>
      <c r="AL281" s="27">
        <f t="shared" si="94"/>
        <v>1</v>
      </c>
      <c r="AM281" s="27">
        <f t="shared" si="94"/>
        <v>1</v>
      </c>
      <c r="AN281" s="27">
        <f t="shared" si="94"/>
        <v>1</v>
      </c>
      <c r="AO281" s="27">
        <f t="shared" si="94"/>
        <v>1</v>
      </c>
      <c r="AP281" s="27">
        <f t="shared" si="94"/>
        <v>1</v>
      </c>
      <c r="AQ281" s="27">
        <f t="shared" si="94"/>
        <v>1</v>
      </c>
      <c r="AR281" s="27">
        <f t="shared" si="94"/>
        <v>1</v>
      </c>
      <c r="AS281" s="27">
        <f t="shared" si="94"/>
        <v>1</v>
      </c>
      <c r="AT281" s="27">
        <f t="shared" si="94"/>
        <v>1</v>
      </c>
      <c r="AU281" s="27">
        <f t="shared" si="94"/>
        <v>1</v>
      </c>
      <c r="AV281" s="27">
        <f t="shared" si="94"/>
        <v>1</v>
      </c>
      <c r="AW281" s="27">
        <f t="shared" si="94"/>
        <v>1</v>
      </c>
      <c r="AX281" s="27">
        <f t="shared" si="94"/>
        <v>1</v>
      </c>
      <c r="AY281" s="27">
        <f t="shared" si="94"/>
        <v>1</v>
      </c>
      <c r="AZ281" s="27">
        <f t="shared" si="94"/>
        <v>1</v>
      </c>
      <c r="BA281" s="27">
        <f t="shared" si="94"/>
        <v>1</v>
      </c>
      <c r="BB281" s="27">
        <f t="shared" si="94"/>
        <v>1</v>
      </c>
      <c r="BC281" s="27">
        <f t="shared" si="94"/>
        <v>1</v>
      </c>
      <c r="BD281" s="27">
        <f t="shared" si="94"/>
        <v>1</v>
      </c>
      <c r="BI281" s="22"/>
      <c r="BJ281" s="22"/>
      <c r="BK281" s="22"/>
      <c r="BL281" s="22"/>
    </row>
    <row r="282" spans="1:64" outlineLevel="1">
      <c r="D282" s="20"/>
      <c r="E282" s="20" t="s">
        <v>142</v>
      </c>
      <c r="F282" s="20"/>
      <c r="G282" s="4" t="s">
        <v>101</v>
      </c>
      <c r="H282" s="6" t="str">
        <f t="shared" si="83"/>
        <v>Base case</v>
      </c>
      <c r="K282" s="27">
        <f t="shared" ref="K282:BD282" si="95">CHOOSE($H$25,K192,K210,K228,K246,K264)</f>
        <v>1</v>
      </c>
      <c r="L282" s="27">
        <f t="shared" si="95"/>
        <v>1</v>
      </c>
      <c r="M282" s="27">
        <f t="shared" si="95"/>
        <v>1</v>
      </c>
      <c r="N282" s="27">
        <f t="shared" si="95"/>
        <v>1</v>
      </c>
      <c r="O282" s="27">
        <f t="shared" si="95"/>
        <v>1</v>
      </c>
      <c r="P282" s="27">
        <f t="shared" si="95"/>
        <v>1</v>
      </c>
      <c r="Q282" s="27">
        <f t="shared" si="95"/>
        <v>1</v>
      </c>
      <c r="R282" s="27">
        <f t="shared" si="95"/>
        <v>1</v>
      </c>
      <c r="S282" s="27">
        <f t="shared" si="95"/>
        <v>1</v>
      </c>
      <c r="T282" s="27">
        <f t="shared" si="95"/>
        <v>1</v>
      </c>
      <c r="U282" s="27">
        <f t="shared" si="95"/>
        <v>1</v>
      </c>
      <c r="V282" s="27">
        <f t="shared" si="95"/>
        <v>1</v>
      </c>
      <c r="W282" s="27">
        <f t="shared" si="95"/>
        <v>1</v>
      </c>
      <c r="X282" s="27">
        <f t="shared" si="95"/>
        <v>1</v>
      </c>
      <c r="Y282" s="27">
        <f t="shared" si="95"/>
        <v>1</v>
      </c>
      <c r="Z282" s="27">
        <f t="shared" si="95"/>
        <v>1</v>
      </c>
      <c r="AA282" s="27">
        <f t="shared" si="95"/>
        <v>1</v>
      </c>
      <c r="AB282" s="27">
        <f t="shared" si="95"/>
        <v>1</v>
      </c>
      <c r="AC282" s="27">
        <f t="shared" si="95"/>
        <v>1</v>
      </c>
      <c r="AD282" s="27">
        <f t="shared" si="95"/>
        <v>1</v>
      </c>
      <c r="AE282" s="27">
        <f t="shared" si="95"/>
        <v>1</v>
      </c>
      <c r="AF282" s="27">
        <f t="shared" si="95"/>
        <v>1</v>
      </c>
      <c r="AG282" s="27">
        <f t="shared" si="95"/>
        <v>1</v>
      </c>
      <c r="AH282" s="27">
        <f t="shared" si="95"/>
        <v>1</v>
      </c>
      <c r="AI282" s="27">
        <f t="shared" si="95"/>
        <v>1</v>
      </c>
      <c r="AJ282" s="27">
        <f t="shared" si="95"/>
        <v>1</v>
      </c>
      <c r="AK282" s="27">
        <f t="shared" si="95"/>
        <v>1</v>
      </c>
      <c r="AL282" s="27">
        <f t="shared" si="95"/>
        <v>1</v>
      </c>
      <c r="AM282" s="27">
        <f t="shared" si="95"/>
        <v>1</v>
      </c>
      <c r="AN282" s="27">
        <f t="shared" si="95"/>
        <v>1</v>
      </c>
      <c r="AO282" s="27">
        <f t="shared" si="95"/>
        <v>1</v>
      </c>
      <c r="AP282" s="27">
        <f t="shared" si="95"/>
        <v>1</v>
      </c>
      <c r="AQ282" s="27">
        <f t="shared" si="95"/>
        <v>1</v>
      </c>
      <c r="AR282" s="27">
        <f t="shared" si="95"/>
        <v>1</v>
      </c>
      <c r="AS282" s="27">
        <f t="shared" si="95"/>
        <v>1</v>
      </c>
      <c r="AT282" s="27">
        <f t="shared" si="95"/>
        <v>1</v>
      </c>
      <c r="AU282" s="27">
        <f t="shared" si="95"/>
        <v>1</v>
      </c>
      <c r="AV282" s="27">
        <f t="shared" si="95"/>
        <v>1</v>
      </c>
      <c r="AW282" s="27">
        <f t="shared" si="95"/>
        <v>1</v>
      </c>
      <c r="AX282" s="27">
        <f t="shared" si="95"/>
        <v>1</v>
      </c>
      <c r="AY282" s="27">
        <f t="shared" si="95"/>
        <v>1</v>
      </c>
      <c r="AZ282" s="27">
        <f t="shared" si="95"/>
        <v>1</v>
      </c>
      <c r="BA282" s="27">
        <f t="shared" si="95"/>
        <v>1</v>
      </c>
      <c r="BB282" s="27">
        <f t="shared" si="95"/>
        <v>1</v>
      </c>
      <c r="BC282" s="27">
        <f t="shared" si="95"/>
        <v>1</v>
      </c>
      <c r="BD282" s="27">
        <f t="shared" si="95"/>
        <v>1</v>
      </c>
      <c r="BI282" s="22"/>
      <c r="BJ282" s="22"/>
      <c r="BK282" s="22"/>
      <c r="BL282" s="22"/>
    </row>
    <row r="283" spans="1:64" outlineLevel="1">
      <c r="D283" s="20"/>
      <c r="E283" s="20" t="s">
        <v>143</v>
      </c>
      <c r="F283" s="20"/>
      <c r="G283" s="4" t="s">
        <v>101</v>
      </c>
      <c r="H283" s="6" t="str">
        <f>INDEX($E$20:$E$24,MATCH($H$25,$H$20:$H$24,0))</f>
        <v>Base case</v>
      </c>
      <c r="K283" s="27">
        <f t="shared" ref="K283:BD283" si="96">CHOOSE($H$25,K193,K211,K229,K247,K265)</f>
        <v>1</v>
      </c>
      <c r="L283" s="27">
        <f t="shared" si="96"/>
        <v>1</v>
      </c>
      <c r="M283" s="27">
        <f t="shared" si="96"/>
        <v>1</v>
      </c>
      <c r="N283" s="27">
        <f t="shared" si="96"/>
        <v>1</v>
      </c>
      <c r="O283" s="27">
        <f t="shared" si="96"/>
        <v>1</v>
      </c>
      <c r="P283" s="27">
        <f t="shared" si="96"/>
        <v>1</v>
      </c>
      <c r="Q283" s="27">
        <f t="shared" si="96"/>
        <v>1</v>
      </c>
      <c r="R283" s="27">
        <f t="shared" si="96"/>
        <v>1</v>
      </c>
      <c r="S283" s="27">
        <f t="shared" si="96"/>
        <v>1</v>
      </c>
      <c r="T283" s="27">
        <f t="shared" si="96"/>
        <v>1</v>
      </c>
      <c r="U283" s="27">
        <f t="shared" si="96"/>
        <v>1</v>
      </c>
      <c r="V283" s="27">
        <f t="shared" si="96"/>
        <v>1</v>
      </c>
      <c r="W283" s="27">
        <f t="shared" si="96"/>
        <v>1</v>
      </c>
      <c r="X283" s="27">
        <f t="shared" si="96"/>
        <v>1</v>
      </c>
      <c r="Y283" s="27">
        <f t="shared" si="96"/>
        <v>1</v>
      </c>
      <c r="Z283" s="27">
        <f t="shared" si="96"/>
        <v>1</v>
      </c>
      <c r="AA283" s="27">
        <f t="shared" si="96"/>
        <v>1</v>
      </c>
      <c r="AB283" s="27">
        <f t="shared" si="96"/>
        <v>1</v>
      </c>
      <c r="AC283" s="27">
        <f t="shared" si="96"/>
        <v>1</v>
      </c>
      <c r="AD283" s="27">
        <f t="shared" si="96"/>
        <v>1</v>
      </c>
      <c r="AE283" s="27">
        <f t="shared" si="96"/>
        <v>1</v>
      </c>
      <c r="AF283" s="27">
        <f t="shared" si="96"/>
        <v>1</v>
      </c>
      <c r="AG283" s="27">
        <f t="shared" si="96"/>
        <v>1</v>
      </c>
      <c r="AH283" s="27">
        <f t="shared" si="96"/>
        <v>1</v>
      </c>
      <c r="AI283" s="27">
        <f t="shared" si="96"/>
        <v>1</v>
      </c>
      <c r="AJ283" s="27">
        <f t="shared" si="96"/>
        <v>1</v>
      </c>
      <c r="AK283" s="27">
        <f t="shared" si="96"/>
        <v>1</v>
      </c>
      <c r="AL283" s="27">
        <f t="shared" si="96"/>
        <v>1</v>
      </c>
      <c r="AM283" s="27">
        <f t="shared" si="96"/>
        <v>1</v>
      </c>
      <c r="AN283" s="27">
        <f t="shared" si="96"/>
        <v>1</v>
      </c>
      <c r="AO283" s="27">
        <f t="shared" si="96"/>
        <v>1</v>
      </c>
      <c r="AP283" s="27">
        <f t="shared" si="96"/>
        <v>1</v>
      </c>
      <c r="AQ283" s="27">
        <f t="shared" si="96"/>
        <v>1</v>
      </c>
      <c r="AR283" s="27">
        <f t="shared" si="96"/>
        <v>1</v>
      </c>
      <c r="AS283" s="27">
        <f t="shared" si="96"/>
        <v>1</v>
      </c>
      <c r="AT283" s="27">
        <f t="shared" si="96"/>
        <v>1</v>
      </c>
      <c r="AU283" s="27">
        <f t="shared" si="96"/>
        <v>1</v>
      </c>
      <c r="AV283" s="27">
        <f t="shared" si="96"/>
        <v>1</v>
      </c>
      <c r="AW283" s="27">
        <f t="shared" si="96"/>
        <v>1</v>
      </c>
      <c r="AX283" s="27">
        <f t="shared" si="96"/>
        <v>1</v>
      </c>
      <c r="AY283" s="27">
        <f t="shared" si="96"/>
        <v>1</v>
      </c>
      <c r="AZ283" s="27">
        <f t="shared" si="96"/>
        <v>1</v>
      </c>
      <c r="BA283" s="27">
        <f t="shared" si="96"/>
        <v>1</v>
      </c>
      <c r="BB283" s="27">
        <f t="shared" si="96"/>
        <v>1</v>
      </c>
      <c r="BC283" s="27">
        <f t="shared" si="96"/>
        <v>1</v>
      </c>
      <c r="BD283" s="27">
        <f t="shared" si="96"/>
        <v>1</v>
      </c>
      <c r="BI283" s="22"/>
      <c r="BJ283" s="22"/>
      <c r="BK283" s="22"/>
      <c r="BL283" s="22"/>
    </row>
    <row r="284" spans="1:64" outlineLevel="1">
      <c r="D284" s="20"/>
      <c r="E284" s="20" t="s">
        <v>144</v>
      </c>
      <c r="F284" s="20"/>
      <c r="G284" s="4" t="s">
        <v>101</v>
      </c>
      <c r="H284" s="6" t="str">
        <f>INDEX($E$20:$E$24,MATCH($H$25,$H$20:$H$24,0))</f>
        <v>Base case</v>
      </c>
      <c r="K284" s="27">
        <f t="shared" ref="K284:BD284" si="97">CHOOSE($H$25,K194,K212,K230,K248,K266)</f>
        <v>1</v>
      </c>
      <c r="L284" s="27">
        <f t="shared" si="97"/>
        <v>1</v>
      </c>
      <c r="M284" s="27">
        <f t="shared" si="97"/>
        <v>1</v>
      </c>
      <c r="N284" s="27">
        <f t="shared" si="97"/>
        <v>1</v>
      </c>
      <c r="O284" s="27">
        <f t="shared" si="97"/>
        <v>1</v>
      </c>
      <c r="P284" s="27">
        <f t="shared" si="97"/>
        <v>1</v>
      </c>
      <c r="Q284" s="27">
        <f t="shared" si="97"/>
        <v>1</v>
      </c>
      <c r="R284" s="27">
        <f t="shared" si="97"/>
        <v>1</v>
      </c>
      <c r="S284" s="27">
        <f t="shared" si="97"/>
        <v>1</v>
      </c>
      <c r="T284" s="27">
        <f t="shared" si="97"/>
        <v>1</v>
      </c>
      <c r="U284" s="27">
        <f t="shared" si="97"/>
        <v>1</v>
      </c>
      <c r="V284" s="27">
        <f t="shared" si="97"/>
        <v>1</v>
      </c>
      <c r="W284" s="27">
        <f t="shared" si="97"/>
        <v>1</v>
      </c>
      <c r="X284" s="27">
        <f t="shared" si="97"/>
        <v>1</v>
      </c>
      <c r="Y284" s="27">
        <f t="shared" si="97"/>
        <v>1</v>
      </c>
      <c r="Z284" s="27">
        <f t="shared" si="97"/>
        <v>1</v>
      </c>
      <c r="AA284" s="27">
        <f t="shared" si="97"/>
        <v>1</v>
      </c>
      <c r="AB284" s="27">
        <f t="shared" si="97"/>
        <v>1</v>
      </c>
      <c r="AC284" s="27">
        <f t="shared" si="97"/>
        <v>1</v>
      </c>
      <c r="AD284" s="27">
        <f t="shared" si="97"/>
        <v>1</v>
      </c>
      <c r="AE284" s="27">
        <f t="shared" si="97"/>
        <v>1</v>
      </c>
      <c r="AF284" s="27">
        <f t="shared" si="97"/>
        <v>1</v>
      </c>
      <c r="AG284" s="27">
        <f t="shared" si="97"/>
        <v>1</v>
      </c>
      <c r="AH284" s="27">
        <f t="shared" si="97"/>
        <v>1</v>
      </c>
      <c r="AI284" s="27">
        <f t="shared" si="97"/>
        <v>1</v>
      </c>
      <c r="AJ284" s="27">
        <f t="shared" si="97"/>
        <v>1</v>
      </c>
      <c r="AK284" s="27">
        <f t="shared" si="97"/>
        <v>1</v>
      </c>
      <c r="AL284" s="27">
        <f t="shared" si="97"/>
        <v>1</v>
      </c>
      <c r="AM284" s="27">
        <f t="shared" si="97"/>
        <v>1</v>
      </c>
      <c r="AN284" s="27">
        <f t="shared" si="97"/>
        <v>1</v>
      </c>
      <c r="AO284" s="27">
        <f t="shared" si="97"/>
        <v>1</v>
      </c>
      <c r="AP284" s="27">
        <f t="shared" si="97"/>
        <v>1</v>
      </c>
      <c r="AQ284" s="27">
        <f t="shared" si="97"/>
        <v>1</v>
      </c>
      <c r="AR284" s="27">
        <f t="shared" si="97"/>
        <v>1</v>
      </c>
      <c r="AS284" s="27">
        <f t="shared" si="97"/>
        <v>1</v>
      </c>
      <c r="AT284" s="27">
        <f t="shared" si="97"/>
        <v>1</v>
      </c>
      <c r="AU284" s="27">
        <f t="shared" si="97"/>
        <v>1</v>
      </c>
      <c r="AV284" s="27">
        <f t="shared" si="97"/>
        <v>1</v>
      </c>
      <c r="AW284" s="27">
        <f t="shared" si="97"/>
        <v>1</v>
      </c>
      <c r="AX284" s="27">
        <f t="shared" si="97"/>
        <v>1</v>
      </c>
      <c r="AY284" s="27">
        <f t="shared" si="97"/>
        <v>1</v>
      </c>
      <c r="AZ284" s="27">
        <f t="shared" si="97"/>
        <v>1</v>
      </c>
      <c r="BA284" s="27">
        <f t="shared" si="97"/>
        <v>1</v>
      </c>
      <c r="BB284" s="27">
        <f t="shared" si="97"/>
        <v>1</v>
      </c>
      <c r="BC284" s="27">
        <f t="shared" si="97"/>
        <v>1</v>
      </c>
      <c r="BD284" s="27">
        <f t="shared" si="97"/>
        <v>1</v>
      </c>
      <c r="BI284" s="22"/>
      <c r="BJ284" s="22"/>
      <c r="BK284" s="22"/>
      <c r="BL284" s="22"/>
    </row>
    <row r="285" spans="1:64" outlineLevel="1">
      <c r="A285" s="307"/>
      <c r="D285" s="20"/>
      <c r="E285" s="20" t="s">
        <v>146</v>
      </c>
      <c r="F285" s="20"/>
      <c r="G285" s="4" t="s">
        <v>101</v>
      </c>
      <c r="H285" s="6" t="str">
        <f>INDEX($E$20:$E$24,MATCH($H$25,$H$20:$H$24,0))</f>
        <v>Base case</v>
      </c>
      <c r="K285" s="27">
        <f t="shared" ref="K285:BD285" si="98">CHOOSE($H$25,K195,K213,K231,K249,K267)</f>
        <v>1</v>
      </c>
      <c r="L285" s="27">
        <f t="shared" si="98"/>
        <v>1</v>
      </c>
      <c r="M285" s="27">
        <f t="shared" si="98"/>
        <v>1</v>
      </c>
      <c r="N285" s="27">
        <f t="shared" si="98"/>
        <v>1</v>
      </c>
      <c r="O285" s="27">
        <f t="shared" si="98"/>
        <v>1</v>
      </c>
      <c r="P285" s="27">
        <f t="shared" si="98"/>
        <v>1</v>
      </c>
      <c r="Q285" s="27">
        <f t="shared" si="98"/>
        <v>1</v>
      </c>
      <c r="R285" s="27">
        <f t="shared" si="98"/>
        <v>1</v>
      </c>
      <c r="S285" s="27">
        <f t="shared" si="98"/>
        <v>1</v>
      </c>
      <c r="T285" s="27">
        <f t="shared" si="98"/>
        <v>1</v>
      </c>
      <c r="U285" s="27">
        <f t="shared" si="98"/>
        <v>1</v>
      </c>
      <c r="V285" s="27">
        <f t="shared" si="98"/>
        <v>1</v>
      </c>
      <c r="W285" s="27">
        <f t="shared" si="98"/>
        <v>1</v>
      </c>
      <c r="X285" s="27">
        <f t="shared" si="98"/>
        <v>1</v>
      </c>
      <c r="Y285" s="27">
        <f t="shared" si="98"/>
        <v>1</v>
      </c>
      <c r="Z285" s="27">
        <f t="shared" si="98"/>
        <v>1</v>
      </c>
      <c r="AA285" s="27">
        <f t="shared" si="98"/>
        <v>1</v>
      </c>
      <c r="AB285" s="27">
        <f t="shared" si="98"/>
        <v>1</v>
      </c>
      <c r="AC285" s="27">
        <f t="shared" si="98"/>
        <v>1</v>
      </c>
      <c r="AD285" s="27">
        <f t="shared" si="98"/>
        <v>1</v>
      </c>
      <c r="AE285" s="27">
        <f t="shared" si="98"/>
        <v>1</v>
      </c>
      <c r="AF285" s="27">
        <f t="shared" si="98"/>
        <v>1</v>
      </c>
      <c r="AG285" s="27">
        <f t="shared" si="98"/>
        <v>1</v>
      </c>
      <c r="AH285" s="27">
        <f t="shared" si="98"/>
        <v>1</v>
      </c>
      <c r="AI285" s="27">
        <f t="shared" si="98"/>
        <v>1</v>
      </c>
      <c r="AJ285" s="27">
        <f t="shared" si="98"/>
        <v>1</v>
      </c>
      <c r="AK285" s="27">
        <f t="shared" si="98"/>
        <v>1</v>
      </c>
      <c r="AL285" s="27">
        <f t="shared" si="98"/>
        <v>1</v>
      </c>
      <c r="AM285" s="27">
        <f t="shared" si="98"/>
        <v>1</v>
      </c>
      <c r="AN285" s="27">
        <f t="shared" si="98"/>
        <v>1</v>
      </c>
      <c r="AO285" s="27">
        <f t="shared" si="98"/>
        <v>1</v>
      </c>
      <c r="AP285" s="27">
        <f t="shared" si="98"/>
        <v>1</v>
      </c>
      <c r="AQ285" s="27">
        <f t="shared" si="98"/>
        <v>1</v>
      </c>
      <c r="AR285" s="27">
        <f t="shared" si="98"/>
        <v>1</v>
      </c>
      <c r="AS285" s="27">
        <f t="shared" si="98"/>
        <v>1</v>
      </c>
      <c r="AT285" s="27">
        <f t="shared" si="98"/>
        <v>1</v>
      </c>
      <c r="AU285" s="27">
        <f t="shared" si="98"/>
        <v>1</v>
      </c>
      <c r="AV285" s="27">
        <f t="shared" si="98"/>
        <v>1</v>
      </c>
      <c r="AW285" s="27">
        <f t="shared" si="98"/>
        <v>1</v>
      </c>
      <c r="AX285" s="27">
        <f t="shared" si="98"/>
        <v>1</v>
      </c>
      <c r="AY285" s="27">
        <f t="shared" si="98"/>
        <v>1</v>
      </c>
      <c r="AZ285" s="27">
        <f t="shared" si="98"/>
        <v>1</v>
      </c>
      <c r="BA285" s="27">
        <f t="shared" si="98"/>
        <v>1</v>
      </c>
      <c r="BB285" s="27">
        <f t="shared" si="98"/>
        <v>1</v>
      </c>
      <c r="BC285" s="27">
        <f t="shared" si="98"/>
        <v>1</v>
      </c>
      <c r="BD285" s="27">
        <f t="shared" si="98"/>
        <v>1</v>
      </c>
      <c r="BI285" s="22"/>
      <c r="BJ285" s="22"/>
      <c r="BK285" s="22"/>
      <c r="BL285" s="22"/>
    </row>
    <row r="286" spans="1:64">
      <c r="E286" s="20"/>
      <c r="F286" s="20"/>
      <c r="K286" s="21"/>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c r="AP286" s="22"/>
      <c r="AQ286" s="22"/>
      <c r="AR286" s="22"/>
      <c r="AS286" s="22"/>
      <c r="AT286" s="22"/>
      <c r="AU286" s="22"/>
      <c r="AV286" s="22"/>
      <c r="AW286" s="22"/>
      <c r="AX286" s="22"/>
      <c r="AY286" s="22"/>
      <c r="AZ286" s="22"/>
      <c r="BA286" s="22"/>
      <c r="BB286" s="22"/>
      <c r="BC286" s="22"/>
      <c r="BD286" s="22"/>
      <c r="BE286" s="22"/>
      <c r="BF286" s="22"/>
      <c r="BG286" s="22"/>
      <c r="BH286" s="22"/>
      <c r="BI286" s="22"/>
      <c r="BJ286" s="22"/>
      <c r="BK286" s="22"/>
      <c r="BL286" s="22"/>
    </row>
    <row r="287" spans="1:64">
      <c r="B287" s="7">
        <f>MAX($B$4:B286)+1</f>
        <v>8</v>
      </c>
      <c r="C287" s="7" t="s">
        <v>76</v>
      </c>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24"/>
    </row>
    <row r="288" spans="1:64"/>
    <row r="289" spans="1:64">
      <c r="B289" s="24"/>
      <c r="C289" s="73">
        <f>MAX($B$10:C288)+0.1</f>
        <v>8.1</v>
      </c>
      <c r="D289" s="37" t="s">
        <v>154</v>
      </c>
      <c r="E289" s="37"/>
      <c r="F289" s="37"/>
      <c r="G289" s="37"/>
      <c r="H289" s="37"/>
      <c r="I289" s="37"/>
      <c r="J289" s="37"/>
      <c r="K289" s="37"/>
      <c r="L289" s="37"/>
      <c r="M289" s="37"/>
      <c r="N289" s="37"/>
      <c r="O289" s="37"/>
      <c r="P289" s="37"/>
      <c r="Q289" s="37"/>
      <c r="R289" s="37"/>
      <c r="S289" s="37"/>
      <c r="T289" s="37"/>
      <c r="U289" s="37"/>
      <c r="V289" s="37"/>
      <c r="W289" s="37"/>
      <c r="X289" s="37"/>
      <c r="Y289" s="37"/>
      <c r="Z289" s="37"/>
      <c r="AA289" s="37"/>
      <c r="AB289" s="37"/>
      <c r="AC289" s="37"/>
      <c r="AD289" s="37"/>
      <c r="AE289" s="37"/>
      <c r="AF289" s="37"/>
      <c r="AG289" s="37"/>
      <c r="AH289" s="37"/>
      <c r="AI289" s="37"/>
      <c r="AJ289" s="37"/>
      <c r="AK289" s="37"/>
      <c r="AL289" s="37"/>
      <c r="AM289" s="37"/>
      <c r="AN289" s="37"/>
      <c r="AO289" s="37"/>
      <c r="AP289" s="37"/>
      <c r="AQ289" s="37"/>
      <c r="AR289" s="37"/>
      <c r="AS289" s="37"/>
      <c r="AT289" s="37"/>
      <c r="AU289" s="37"/>
      <c r="AV289" s="37"/>
      <c r="AW289" s="37"/>
      <c r="AX289" s="37"/>
      <c r="AY289" s="37"/>
      <c r="AZ289" s="37"/>
      <c r="BA289" s="37"/>
      <c r="BB289" s="37"/>
      <c r="BC289" s="37"/>
      <c r="BD289" s="37"/>
      <c r="BE289" s="37"/>
      <c r="BF289" s="37"/>
      <c r="BG289" s="37"/>
      <c r="BH289" s="37"/>
      <c r="BI289" s="37"/>
      <c r="BJ289" s="37"/>
      <c r="BK289" s="37"/>
      <c r="BL289" s="24"/>
    </row>
    <row r="290" spans="1:64">
      <c r="B290" s="24"/>
      <c r="C290" s="74"/>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row>
    <row r="291" spans="1:64">
      <c r="B291" s="24"/>
      <c r="C291" s="74"/>
      <c r="D291" s="24"/>
      <c r="E291" s="4" t="s">
        <v>155</v>
      </c>
      <c r="F291" s="24"/>
      <c r="G291" s="4" t="s">
        <v>91</v>
      </c>
      <c r="H291" s="24"/>
      <c r="I291" s="24"/>
      <c r="J291" s="24"/>
      <c r="K291" s="24"/>
      <c r="L291" s="26">
        <v>0</v>
      </c>
      <c r="M291" s="26">
        <v>0</v>
      </c>
      <c r="N291" s="26">
        <v>0</v>
      </c>
      <c r="O291" s="26">
        <v>0</v>
      </c>
      <c r="P291" s="26">
        <v>0</v>
      </c>
      <c r="Q291" s="26">
        <v>0</v>
      </c>
      <c r="R291" s="26">
        <v>0</v>
      </c>
      <c r="S291" s="26">
        <v>0</v>
      </c>
      <c r="T291" s="26">
        <v>0</v>
      </c>
      <c r="U291" s="26">
        <v>0</v>
      </c>
      <c r="V291" s="26">
        <v>0</v>
      </c>
      <c r="W291" s="26">
        <v>0</v>
      </c>
      <c r="X291" s="26">
        <v>0</v>
      </c>
      <c r="Y291" s="26">
        <v>0</v>
      </c>
      <c r="Z291" s="26">
        <v>0</v>
      </c>
      <c r="AA291" s="26">
        <v>0</v>
      </c>
      <c r="AB291" s="26">
        <v>0</v>
      </c>
      <c r="AC291" s="26">
        <v>0</v>
      </c>
      <c r="AD291" s="26">
        <v>0</v>
      </c>
      <c r="AE291" s="26">
        <v>0</v>
      </c>
      <c r="AF291" s="26">
        <v>0</v>
      </c>
      <c r="AG291" s="26">
        <v>0</v>
      </c>
      <c r="AH291" s="26">
        <v>0</v>
      </c>
      <c r="AI291" s="26">
        <v>0</v>
      </c>
      <c r="AJ291" s="26">
        <v>0</v>
      </c>
      <c r="AK291" s="26">
        <v>0</v>
      </c>
      <c r="AL291" s="26">
        <v>0</v>
      </c>
      <c r="AM291" s="26">
        <v>0</v>
      </c>
      <c r="AN291" s="26">
        <v>0</v>
      </c>
      <c r="AO291" s="26">
        <v>0</v>
      </c>
      <c r="AP291" s="26">
        <v>0</v>
      </c>
      <c r="AQ291" s="26">
        <v>0</v>
      </c>
      <c r="AR291" s="26">
        <v>0</v>
      </c>
      <c r="AS291" s="26">
        <v>0</v>
      </c>
      <c r="AT291" s="26">
        <v>0</v>
      </c>
      <c r="AU291" s="26">
        <v>0</v>
      </c>
      <c r="AV291" s="26">
        <v>0</v>
      </c>
      <c r="AW291" s="26">
        <v>0</v>
      </c>
      <c r="AX291" s="26">
        <v>0</v>
      </c>
      <c r="AY291" s="26">
        <v>0</v>
      </c>
      <c r="AZ291" s="26">
        <v>0</v>
      </c>
      <c r="BA291" s="26">
        <v>0</v>
      </c>
      <c r="BB291" s="26">
        <v>0</v>
      </c>
      <c r="BC291" s="26">
        <v>0</v>
      </c>
      <c r="BD291" s="26">
        <v>0</v>
      </c>
      <c r="BE291" s="26">
        <v>0</v>
      </c>
      <c r="BF291" s="26">
        <v>0</v>
      </c>
      <c r="BG291" s="26">
        <v>0</v>
      </c>
      <c r="BH291" s="26">
        <v>0</v>
      </c>
      <c r="BI291" s="24"/>
      <c r="BJ291" s="24"/>
      <c r="BK291" s="24"/>
      <c r="BL291" s="24"/>
    </row>
    <row r="292" spans="1:64" customFormat="1">
      <c r="A292" s="4"/>
      <c r="B292" s="4"/>
      <c r="C292" s="4"/>
      <c r="D292" s="4"/>
      <c r="E292" s="4" t="s">
        <v>156</v>
      </c>
      <c r="F292" s="4"/>
      <c r="G292" s="4" t="s">
        <v>91</v>
      </c>
      <c r="H292" s="6"/>
      <c r="I292" s="6"/>
      <c r="J292" s="6"/>
      <c r="K292" s="75"/>
      <c r="L292" s="26">
        <v>0.55000000000000004</v>
      </c>
      <c r="M292" s="26">
        <v>0.55000000000000004</v>
      </c>
      <c r="N292" s="26">
        <v>0.55000000000000004</v>
      </c>
      <c r="O292" s="26">
        <v>0.55000000000000004</v>
      </c>
      <c r="P292" s="26">
        <v>0.55000000000000004</v>
      </c>
      <c r="Q292" s="26">
        <v>0.55000000000000004</v>
      </c>
      <c r="R292" s="26">
        <v>0.55000000000000004</v>
      </c>
      <c r="S292" s="26">
        <v>0.55000000000000004</v>
      </c>
      <c r="T292" s="26">
        <v>0.55000000000000004</v>
      </c>
      <c r="U292" s="26">
        <v>0.55000000000000004</v>
      </c>
      <c r="V292" s="26">
        <v>0.55000000000000004</v>
      </c>
      <c r="W292" s="26">
        <v>0.55000000000000004</v>
      </c>
      <c r="X292" s="26">
        <v>0.55000000000000004</v>
      </c>
      <c r="Y292" s="26">
        <v>0.55000000000000004</v>
      </c>
      <c r="Z292" s="26">
        <v>0.55000000000000004</v>
      </c>
      <c r="AA292" s="26">
        <v>0.55000000000000004</v>
      </c>
      <c r="AB292" s="26">
        <v>0.55000000000000004</v>
      </c>
      <c r="AC292" s="26">
        <v>0.55000000000000004</v>
      </c>
      <c r="AD292" s="26">
        <v>0.55000000000000004</v>
      </c>
      <c r="AE292" s="26">
        <v>0.55000000000000004</v>
      </c>
      <c r="AF292" s="26">
        <v>0.55000000000000004</v>
      </c>
      <c r="AG292" s="26">
        <v>0.55000000000000004</v>
      </c>
      <c r="AH292" s="26">
        <v>0.55000000000000004</v>
      </c>
      <c r="AI292" s="26">
        <v>0.55000000000000004</v>
      </c>
      <c r="AJ292" s="26">
        <v>0.55000000000000004</v>
      </c>
      <c r="AK292" s="26">
        <v>0.55000000000000004</v>
      </c>
      <c r="AL292" s="26">
        <v>0.55000000000000004</v>
      </c>
      <c r="AM292" s="26">
        <v>0.55000000000000004</v>
      </c>
      <c r="AN292" s="26">
        <v>0.55000000000000004</v>
      </c>
      <c r="AO292" s="26">
        <v>0.55000000000000004</v>
      </c>
      <c r="AP292" s="26">
        <v>0.55000000000000004</v>
      </c>
      <c r="AQ292" s="26">
        <v>0.55000000000000004</v>
      </c>
      <c r="AR292" s="26">
        <v>0.55000000000000004</v>
      </c>
      <c r="AS292" s="26">
        <v>0.55000000000000004</v>
      </c>
      <c r="AT292" s="26">
        <v>0.55000000000000004</v>
      </c>
      <c r="AU292" s="26">
        <v>0.55000000000000004</v>
      </c>
      <c r="AV292" s="26">
        <v>0.55000000000000004</v>
      </c>
      <c r="AW292" s="26">
        <v>0.55000000000000004</v>
      </c>
      <c r="AX292" s="26">
        <v>0.55000000000000004</v>
      </c>
      <c r="AY292" s="26">
        <v>0.55000000000000004</v>
      </c>
      <c r="AZ292" s="26">
        <v>0.55000000000000004</v>
      </c>
      <c r="BA292" s="26">
        <v>0.55000000000000004</v>
      </c>
      <c r="BB292" s="26">
        <v>0.55000000000000004</v>
      </c>
      <c r="BC292" s="26">
        <v>0.55000000000000004</v>
      </c>
      <c r="BD292" s="26">
        <v>0.55000000000000004</v>
      </c>
      <c r="BE292" s="26">
        <v>0.55000000000000004</v>
      </c>
      <c r="BF292" s="26">
        <v>0.55000000000000004</v>
      </c>
      <c r="BG292" s="26">
        <v>0.55000000000000004</v>
      </c>
      <c r="BH292" s="26">
        <v>0.55000000000000004</v>
      </c>
    </row>
    <row r="293" spans="1:64" customFormat="1">
      <c r="A293" s="4"/>
      <c r="B293" s="4"/>
      <c r="C293" s="4"/>
      <c r="D293" s="4"/>
      <c r="E293" s="4" t="s">
        <v>79</v>
      </c>
      <c r="F293" s="76"/>
      <c r="G293" s="4" t="s">
        <v>91</v>
      </c>
      <c r="H293" s="6"/>
      <c r="I293" s="6"/>
      <c r="J293" s="6"/>
      <c r="K293" s="75"/>
      <c r="L293" s="26">
        <v>0.6</v>
      </c>
      <c r="M293" s="26">
        <v>0.6</v>
      </c>
      <c r="N293" s="26">
        <v>0.6</v>
      </c>
      <c r="O293" s="26">
        <v>0.6</v>
      </c>
      <c r="P293" s="26">
        <v>0.6</v>
      </c>
      <c r="Q293" s="26">
        <v>0.6</v>
      </c>
      <c r="R293" s="26">
        <v>0.6</v>
      </c>
      <c r="S293" s="26">
        <v>0.6</v>
      </c>
      <c r="T293" s="26">
        <v>0.6</v>
      </c>
      <c r="U293" s="26">
        <v>0.6</v>
      </c>
      <c r="V293" s="26">
        <v>0.6</v>
      </c>
      <c r="W293" s="26">
        <v>0.6</v>
      </c>
      <c r="X293" s="26">
        <v>0.6</v>
      </c>
      <c r="Y293" s="26">
        <v>0.6</v>
      </c>
      <c r="Z293" s="26">
        <v>0.6</v>
      </c>
      <c r="AA293" s="26">
        <v>0.6</v>
      </c>
      <c r="AB293" s="26">
        <v>0.6</v>
      </c>
      <c r="AC293" s="26">
        <v>0.6</v>
      </c>
      <c r="AD293" s="26">
        <v>0.6</v>
      </c>
      <c r="AE293" s="26">
        <v>0.6</v>
      </c>
      <c r="AF293" s="26">
        <v>0.6</v>
      </c>
      <c r="AG293" s="26">
        <v>0.6</v>
      </c>
      <c r="AH293" s="26">
        <v>0.6</v>
      </c>
      <c r="AI293" s="26">
        <v>0.6</v>
      </c>
      <c r="AJ293" s="26">
        <v>0.6</v>
      </c>
      <c r="AK293" s="26">
        <v>0.6</v>
      </c>
      <c r="AL293" s="26">
        <v>0.6</v>
      </c>
      <c r="AM293" s="26">
        <v>0.6</v>
      </c>
      <c r="AN293" s="26">
        <v>0.6</v>
      </c>
      <c r="AO293" s="26">
        <v>0.6</v>
      </c>
      <c r="AP293" s="26">
        <v>0.6</v>
      </c>
      <c r="AQ293" s="26">
        <v>0.6</v>
      </c>
      <c r="AR293" s="26">
        <v>0.6</v>
      </c>
      <c r="AS293" s="26">
        <v>0.6</v>
      </c>
      <c r="AT293" s="26">
        <v>0.6</v>
      </c>
      <c r="AU293" s="26">
        <v>0.6</v>
      </c>
      <c r="AV293" s="26">
        <v>0.6</v>
      </c>
      <c r="AW293" s="26">
        <v>0.6</v>
      </c>
      <c r="AX293" s="26">
        <v>0.6</v>
      </c>
      <c r="AY293" s="26">
        <v>0.6</v>
      </c>
      <c r="AZ293" s="26">
        <v>0.6</v>
      </c>
      <c r="BA293" s="26">
        <v>0.6</v>
      </c>
      <c r="BB293" s="26">
        <v>0.6</v>
      </c>
      <c r="BC293" s="26">
        <v>0.6</v>
      </c>
      <c r="BD293" s="26">
        <v>0.6</v>
      </c>
      <c r="BE293" s="26">
        <v>0.6</v>
      </c>
      <c r="BF293" s="26">
        <v>0.6</v>
      </c>
      <c r="BG293" s="26">
        <v>0.6</v>
      </c>
      <c r="BH293" s="26">
        <v>0.6</v>
      </c>
    </row>
    <row r="294" spans="1:64" customFormat="1">
      <c r="A294" s="4"/>
      <c r="B294" s="4"/>
      <c r="C294" s="4"/>
      <c r="D294" s="4"/>
      <c r="E294" s="76" t="s">
        <v>157</v>
      </c>
      <c r="F294" s="4"/>
      <c r="G294" s="4" t="s">
        <v>91</v>
      </c>
      <c r="H294" s="6"/>
      <c r="I294" s="6"/>
      <c r="J294" s="6"/>
      <c r="K294" s="75"/>
      <c r="L294" s="26">
        <v>0.65</v>
      </c>
      <c r="M294" s="26">
        <v>0.65</v>
      </c>
      <c r="N294" s="26">
        <v>0.65</v>
      </c>
      <c r="O294" s="26">
        <v>0.65</v>
      </c>
      <c r="P294" s="26">
        <v>0.65</v>
      </c>
      <c r="Q294" s="26">
        <v>0.65</v>
      </c>
      <c r="R294" s="26">
        <v>0.65</v>
      </c>
      <c r="S294" s="26">
        <v>0.65</v>
      </c>
      <c r="T294" s="26">
        <v>0.65</v>
      </c>
      <c r="U294" s="26">
        <v>0.65</v>
      </c>
      <c r="V294" s="26">
        <v>0.65</v>
      </c>
      <c r="W294" s="26">
        <v>0.65</v>
      </c>
      <c r="X294" s="26">
        <v>0.65</v>
      </c>
      <c r="Y294" s="26">
        <v>0.65</v>
      </c>
      <c r="Z294" s="26">
        <v>0.65</v>
      </c>
      <c r="AA294" s="26">
        <v>0.65</v>
      </c>
      <c r="AB294" s="26">
        <v>0.65</v>
      </c>
      <c r="AC294" s="26">
        <v>0.65</v>
      </c>
      <c r="AD294" s="26">
        <v>0.65</v>
      </c>
      <c r="AE294" s="26">
        <v>0.65</v>
      </c>
      <c r="AF294" s="26">
        <v>0.65</v>
      </c>
      <c r="AG294" s="26">
        <v>0.65</v>
      </c>
      <c r="AH294" s="26">
        <v>0.65</v>
      </c>
      <c r="AI294" s="26">
        <v>0.65</v>
      </c>
      <c r="AJ294" s="26">
        <v>0.65</v>
      </c>
      <c r="AK294" s="26">
        <v>0.65</v>
      </c>
      <c r="AL294" s="26">
        <v>0.65</v>
      </c>
      <c r="AM294" s="26">
        <v>0.65</v>
      </c>
      <c r="AN294" s="26">
        <v>0.65</v>
      </c>
      <c r="AO294" s="26">
        <v>0.65</v>
      </c>
      <c r="AP294" s="26">
        <v>0.65</v>
      </c>
      <c r="AQ294" s="26">
        <v>0.65</v>
      </c>
      <c r="AR294" s="26">
        <v>0.65</v>
      </c>
      <c r="AS294" s="26">
        <v>0.65</v>
      </c>
      <c r="AT294" s="26">
        <v>0.65</v>
      </c>
      <c r="AU294" s="26">
        <v>0.65</v>
      </c>
      <c r="AV294" s="26">
        <v>0.65</v>
      </c>
      <c r="AW294" s="26">
        <v>0.65</v>
      </c>
      <c r="AX294" s="26">
        <v>0.65</v>
      </c>
      <c r="AY294" s="26">
        <v>0.65</v>
      </c>
      <c r="AZ294" s="26">
        <v>0.65</v>
      </c>
      <c r="BA294" s="26">
        <v>0.65</v>
      </c>
      <c r="BB294" s="26">
        <v>0.65</v>
      </c>
      <c r="BC294" s="26">
        <v>0.65</v>
      </c>
      <c r="BD294" s="26">
        <v>0.65</v>
      </c>
      <c r="BE294" s="26">
        <v>0.65</v>
      </c>
      <c r="BF294" s="26">
        <v>0.65</v>
      </c>
      <c r="BG294" s="26">
        <v>0.65</v>
      </c>
      <c r="BH294" s="26">
        <v>0.65</v>
      </c>
    </row>
    <row r="295" spans="1:64" customFormat="1">
      <c r="A295" s="4"/>
      <c r="B295" s="4"/>
      <c r="C295" s="4"/>
      <c r="D295" s="4"/>
      <c r="E295" s="76" t="s">
        <v>158</v>
      </c>
      <c r="F295" s="4"/>
      <c r="G295" s="4" t="s">
        <v>91</v>
      </c>
      <c r="H295" s="6"/>
      <c r="I295" s="6"/>
      <c r="J295" s="6"/>
      <c r="K295" s="75"/>
      <c r="L295" s="26">
        <v>0.7</v>
      </c>
      <c r="M295" s="26">
        <v>0.7</v>
      </c>
      <c r="N295" s="26">
        <v>0.7</v>
      </c>
      <c r="O295" s="26">
        <v>0.7</v>
      </c>
      <c r="P295" s="26">
        <v>0.7</v>
      </c>
      <c r="Q295" s="26">
        <v>0.7</v>
      </c>
      <c r="R295" s="26">
        <v>0.7</v>
      </c>
      <c r="S295" s="26">
        <v>0.7</v>
      </c>
      <c r="T295" s="26">
        <v>0.7</v>
      </c>
      <c r="U295" s="26">
        <v>0.7</v>
      </c>
      <c r="V295" s="26">
        <v>0.7</v>
      </c>
      <c r="W295" s="26">
        <v>0.7</v>
      </c>
      <c r="X295" s="26">
        <v>0.7</v>
      </c>
      <c r="Y295" s="26">
        <v>0.7</v>
      </c>
      <c r="Z295" s="26">
        <v>0.7</v>
      </c>
      <c r="AA295" s="26">
        <v>0.7</v>
      </c>
      <c r="AB295" s="26">
        <v>0.7</v>
      </c>
      <c r="AC295" s="26">
        <v>0.7</v>
      </c>
      <c r="AD295" s="26">
        <v>0.7</v>
      </c>
      <c r="AE295" s="26">
        <v>0.7</v>
      </c>
      <c r="AF295" s="26">
        <v>0.7</v>
      </c>
      <c r="AG295" s="26">
        <v>0.7</v>
      </c>
      <c r="AH295" s="26">
        <v>0.7</v>
      </c>
      <c r="AI295" s="26">
        <v>0.7</v>
      </c>
      <c r="AJ295" s="26">
        <v>0.7</v>
      </c>
      <c r="AK295" s="26">
        <v>0.7</v>
      </c>
      <c r="AL295" s="26">
        <v>0.7</v>
      </c>
      <c r="AM295" s="26">
        <v>0.7</v>
      </c>
      <c r="AN295" s="26">
        <v>0.7</v>
      </c>
      <c r="AO295" s="26">
        <v>0.7</v>
      </c>
      <c r="AP295" s="26">
        <v>0.7</v>
      </c>
      <c r="AQ295" s="26">
        <v>0.7</v>
      </c>
      <c r="AR295" s="26">
        <v>0.7</v>
      </c>
      <c r="AS295" s="26">
        <v>0.7</v>
      </c>
      <c r="AT295" s="26">
        <v>0.7</v>
      </c>
      <c r="AU295" s="26">
        <v>0.7</v>
      </c>
      <c r="AV295" s="26">
        <v>0.7</v>
      </c>
      <c r="AW295" s="26">
        <v>0.7</v>
      </c>
      <c r="AX295" s="26">
        <v>0.7</v>
      </c>
      <c r="AY295" s="26">
        <v>0.7</v>
      </c>
      <c r="AZ295" s="26">
        <v>0.7</v>
      </c>
      <c r="BA295" s="26">
        <v>0.7</v>
      </c>
      <c r="BB295" s="26">
        <v>0.7</v>
      </c>
      <c r="BC295" s="26">
        <v>0.7</v>
      </c>
      <c r="BD295" s="26">
        <v>0.7</v>
      </c>
      <c r="BE295" s="26">
        <v>0.7</v>
      </c>
      <c r="BF295" s="26">
        <v>0.7</v>
      </c>
      <c r="BG295" s="26">
        <v>0.7</v>
      </c>
      <c r="BH295" s="26">
        <v>0.7</v>
      </c>
    </row>
    <row r="296" spans="1:64" customFormat="1">
      <c r="A296" s="4"/>
      <c r="B296" s="4"/>
      <c r="C296" s="4"/>
      <c r="D296" s="4"/>
      <c r="E296" s="76" t="s">
        <v>159</v>
      </c>
      <c r="F296" s="4"/>
      <c r="G296" s="4" t="s">
        <v>91</v>
      </c>
      <c r="H296" s="6"/>
      <c r="I296" s="6"/>
      <c r="J296" s="6"/>
      <c r="K296" s="75"/>
      <c r="L296" s="26">
        <v>0.75</v>
      </c>
      <c r="M296" s="26">
        <v>0.75</v>
      </c>
      <c r="N296" s="26">
        <v>0.75</v>
      </c>
      <c r="O296" s="26">
        <v>0.75</v>
      </c>
      <c r="P296" s="26">
        <v>0.75</v>
      </c>
      <c r="Q296" s="26">
        <v>0.75</v>
      </c>
      <c r="R296" s="26">
        <v>0.75</v>
      </c>
      <c r="S296" s="26">
        <v>0.75</v>
      </c>
      <c r="T296" s="26">
        <v>0.75</v>
      </c>
      <c r="U296" s="26">
        <v>0.75</v>
      </c>
      <c r="V296" s="26">
        <v>0.75</v>
      </c>
      <c r="W296" s="26">
        <v>0.75</v>
      </c>
      <c r="X296" s="26">
        <v>0.75</v>
      </c>
      <c r="Y296" s="26">
        <v>0.75</v>
      </c>
      <c r="Z296" s="26">
        <v>0.75</v>
      </c>
      <c r="AA296" s="26">
        <v>0.75</v>
      </c>
      <c r="AB296" s="26">
        <v>0.75</v>
      </c>
      <c r="AC296" s="26">
        <v>0.75</v>
      </c>
      <c r="AD296" s="26">
        <v>0.75</v>
      </c>
      <c r="AE296" s="26">
        <v>0.75</v>
      </c>
      <c r="AF296" s="26">
        <v>0.75</v>
      </c>
      <c r="AG296" s="26">
        <v>0.75</v>
      </c>
      <c r="AH296" s="26">
        <v>0.75</v>
      </c>
      <c r="AI296" s="26">
        <v>0.75</v>
      </c>
      <c r="AJ296" s="26">
        <v>0.75</v>
      </c>
      <c r="AK296" s="26">
        <v>0.75</v>
      </c>
      <c r="AL296" s="26">
        <v>0.75</v>
      </c>
      <c r="AM296" s="26">
        <v>0.75</v>
      </c>
      <c r="AN296" s="26">
        <v>0.75</v>
      </c>
      <c r="AO296" s="26">
        <v>0.75</v>
      </c>
      <c r="AP296" s="26">
        <v>0.75</v>
      </c>
      <c r="AQ296" s="26">
        <v>0.75</v>
      </c>
      <c r="AR296" s="26">
        <v>0.75</v>
      </c>
      <c r="AS296" s="26">
        <v>0.75</v>
      </c>
      <c r="AT296" s="26">
        <v>0.75</v>
      </c>
      <c r="AU296" s="26">
        <v>0.75</v>
      </c>
      <c r="AV296" s="26">
        <v>0.75</v>
      </c>
      <c r="AW296" s="26">
        <v>0.75</v>
      </c>
      <c r="AX296" s="26">
        <v>0.75</v>
      </c>
      <c r="AY296" s="26">
        <v>0.75</v>
      </c>
      <c r="AZ296" s="26">
        <v>0.75</v>
      </c>
      <c r="BA296" s="26">
        <v>0.75</v>
      </c>
      <c r="BB296" s="26">
        <v>0.75</v>
      </c>
      <c r="BC296" s="26">
        <v>0.75</v>
      </c>
      <c r="BD296" s="26">
        <v>0.75</v>
      </c>
      <c r="BE296" s="26">
        <v>0.75</v>
      </c>
      <c r="BF296" s="26">
        <v>0.75</v>
      </c>
      <c r="BG296" s="26">
        <v>0.75</v>
      </c>
      <c r="BH296" s="26">
        <v>0.75</v>
      </c>
    </row>
    <row r="297" spans="1:64" customFormat="1">
      <c r="A297" s="4"/>
      <c r="B297" s="4"/>
      <c r="C297" s="4"/>
      <c r="D297" s="4"/>
      <c r="E297" s="4" t="s">
        <v>123</v>
      </c>
      <c r="F297" s="4"/>
      <c r="G297" s="4"/>
      <c r="H297" s="6">
        <f>MATCH(CHOOSE(Interface!H7,Interface!J37,Interface!L37),E291:E296,0)</f>
        <v>3</v>
      </c>
      <c r="I297" s="6"/>
      <c r="J297" s="6"/>
      <c r="K297" s="4"/>
      <c r="L297" s="46" cm="1">
        <f t="array" ref="L297">INDEX(L291:L296,$H297)</f>
        <v>0.6</v>
      </c>
      <c r="M297" s="46" cm="1">
        <f t="array" ref="M297">INDEX(M291:M296,$H297)</f>
        <v>0.6</v>
      </c>
      <c r="N297" s="46" cm="1">
        <f t="array" ref="N297">INDEX(N291:N296,$H297)</f>
        <v>0.6</v>
      </c>
      <c r="O297" s="46" cm="1">
        <f t="array" ref="O297">INDEX(O291:O296,$H297)</f>
        <v>0.6</v>
      </c>
      <c r="P297" s="46" cm="1">
        <f t="array" ref="P297">INDEX(P291:P296,$H297)</f>
        <v>0.6</v>
      </c>
      <c r="Q297" s="46" cm="1">
        <f t="array" ref="Q297">INDEX(Q291:Q296,$H297)</f>
        <v>0.6</v>
      </c>
      <c r="R297" s="46" cm="1">
        <f t="array" ref="R297">INDEX(R291:R296,$H297)</f>
        <v>0.6</v>
      </c>
      <c r="S297" s="46" cm="1">
        <f t="array" ref="S297">INDEX(S291:S296,$H297)</f>
        <v>0.6</v>
      </c>
      <c r="T297" s="46" cm="1">
        <f t="array" ref="T297">INDEX(T291:T296,$H297)</f>
        <v>0.6</v>
      </c>
      <c r="U297" s="46" cm="1">
        <f t="array" ref="U297">INDEX(U291:U296,$H297)</f>
        <v>0.6</v>
      </c>
      <c r="V297" s="46" cm="1">
        <f t="array" ref="V297">INDEX(V291:V296,$H297)</f>
        <v>0.6</v>
      </c>
      <c r="W297" s="46" cm="1">
        <f t="array" ref="W297">INDEX(W291:W296,$H297)</f>
        <v>0.6</v>
      </c>
      <c r="X297" s="46" cm="1">
        <f t="array" ref="X297">INDEX(X291:X296,$H297)</f>
        <v>0.6</v>
      </c>
      <c r="Y297" s="46" cm="1">
        <f t="array" ref="Y297">INDEX(Y291:Y296,$H297)</f>
        <v>0.6</v>
      </c>
      <c r="Z297" s="46" cm="1">
        <f t="array" ref="Z297">INDEX(Z291:Z296,$H297)</f>
        <v>0.6</v>
      </c>
      <c r="AA297" s="46" cm="1">
        <f t="array" ref="AA297">INDEX(AA291:AA296,$H297)</f>
        <v>0.6</v>
      </c>
      <c r="AB297" s="46" cm="1">
        <f t="array" ref="AB297">INDEX(AB291:AB296,$H297)</f>
        <v>0.6</v>
      </c>
      <c r="AC297" s="46" cm="1">
        <f t="array" ref="AC297">INDEX(AC291:AC296,$H297)</f>
        <v>0.6</v>
      </c>
      <c r="AD297" s="46" cm="1">
        <f t="array" ref="AD297">INDEX(AD291:AD296,$H297)</f>
        <v>0.6</v>
      </c>
      <c r="AE297" s="46" cm="1">
        <f t="array" ref="AE297">INDEX(AE291:AE296,$H297)</f>
        <v>0.6</v>
      </c>
      <c r="AF297" s="46" cm="1">
        <f t="array" ref="AF297">INDEX(AF291:AF296,$H297)</f>
        <v>0.6</v>
      </c>
      <c r="AG297" s="46" cm="1">
        <f t="array" ref="AG297">INDEX(AG291:AG296,$H297)</f>
        <v>0.6</v>
      </c>
      <c r="AH297" s="46" cm="1">
        <f t="array" ref="AH297">INDEX(AH291:AH296,$H297)</f>
        <v>0.6</v>
      </c>
      <c r="AI297" s="46" cm="1">
        <f t="array" ref="AI297">INDEX(AI291:AI296,$H297)</f>
        <v>0.6</v>
      </c>
      <c r="AJ297" s="46" cm="1">
        <f t="array" ref="AJ297">INDEX(AJ291:AJ296,$H297)</f>
        <v>0.6</v>
      </c>
      <c r="AK297" s="46" cm="1">
        <f t="array" ref="AK297">INDEX(AK291:AK296,$H297)</f>
        <v>0.6</v>
      </c>
      <c r="AL297" s="46" cm="1">
        <f t="array" ref="AL297">INDEX(AL291:AL296,$H297)</f>
        <v>0.6</v>
      </c>
      <c r="AM297" s="46" cm="1">
        <f t="array" ref="AM297">INDEX(AM291:AM296,$H297)</f>
        <v>0.6</v>
      </c>
      <c r="AN297" s="46" cm="1">
        <f t="array" ref="AN297">INDEX(AN291:AN296,$H297)</f>
        <v>0.6</v>
      </c>
      <c r="AO297" s="46" cm="1">
        <f t="array" ref="AO297">INDEX(AO291:AO296,$H297)</f>
        <v>0.6</v>
      </c>
      <c r="AP297" s="46" cm="1">
        <f t="array" ref="AP297">INDEX(AP291:AP296,$H297)</f>
        <v>0.6</v>
      </c>
      <c r="AQ297" s="46" cm="1">
        <f t="array" ref="AQ297">INDEX(AQ291:AQ296,$H297)</f>
        <v>0.6</v>
      </c>
      <c r="AR297" s="46" cm="1">
        <f t="array" ref="AR297">INDEX(AR291:AR296,$H297)</f>
        <v>0.6</v>
      </c>
      <c r="AS297" s="46" cm="1">
        <f t="array" ref="AS297">INDEX(AS291:AS296,$H297)</f>
        <v>0.6</v>
      </c>
      <c r="AT297" s="46" cm="1">
        <f t="array" ref="AT297">INDEX(AT291:AT296,$H297)</f>
        <v>0.6</v>
      </c>
      <c r="AU297" s="46" cm="1">
        <f t="array" ref="AU297">INDEX(AU291:AU296,$H297)</f>
        <v>0.6</v>
      </c>
      <c r="AV297" s="46" cm="1">
        <f t="array" ref="AV297">INDEX(AV291:AV296,$H297)</f>
        <v>0.6</v>
      </c>
      <c r="AW297" s="46" cm="1">
        <f t="array" ref="AW297">INDEX(AW291:AW296,$H297)</f>
        <v>0.6</v>
      </c>
      <c r="AX297" s="46" cm="1">
        <f t="array" ref="AX297">INDEX(AX291:AX296,$H297)</f>
        <v>0.6</v>
      </c>
      <c r="AY297" s="46" cm="1">
        <f t="array" ref="AY297">INDEX(AY291:AY296,$H297)</f>
        <v>0.6</v>
      </c>
      <c r="AZ297" s="46" cm="1">
        <f t="array" ref="AZ297">INDEX(AZ291:AZ296,$H297)</f>
        <v>0.6</v>
      </c>
      <c r="BA297" s="46" cm="1">
        <f t="array" ref="BA297">INDEX(BA291:BA296,$H297)</f>
        <v>0.6</v>
      </c>
      <c r="BB297" s="46" cm="1">
        <f t="array" ref="BB297">INDEX(BB291:BB296,$H297)</f>
        <v>0.6</v>
      </c>
      <c r="BC297" s="46" cm="1">
        <f t="array" ref="BC297">INDEX(BC291:BC296,$H297)</f>
        <v>0.6</v>
      </c>
      <c r="BD297" s="46" cm="1">
        <f t="array" ref="BD297">INDEX(BD291:BD296,$H297)</f>
        <v>0.6</v>
      </c>
      <c r="BE297" s="46" cm="1">
        <f t="array" ref="BE297">INDEX(BE291:BE296,$H297)</f>
        <v>0.6</v>
      </c>
      <c r="BF297" s="46" cm="1">
        <f t="array" ref="BF297">INDEX(BF291:BF296,$H297)</f>
        <v>0.6</v>
      </c>
      <c r="BG297" s="46" cm="1">
        <f t="array" ref="BG297">INDEX(BG291:BG296,$H297)</f>
        <v>0.6</v>
      </c>
      <c r="BH297" s="46" cm="1">
        <f t="array" ref="BH297">INDEX(BH291:BH296,$H297)</f>
        <v>0.6</v>
      </c>
    </row>
    <row r="298" spans="1:64" customFormat="1">
      <c r="A298" s="4"/>
      <c r="B298" s="4"/>
      <c r="C298" s="4"/>
      <c r="D298" s="4"/>
      <c r="E298" s="4"/>
      <c r="F298" s="4"/>
      <c r="G298" s="4"/>
      <c r="H298" s="6"/>
      <c r="I298" s="6"/>
      <c r="J298" s="6"/>
      <c r="K298" s="178"/>
      <c r="L298" s="178"/>
      <c r="M298" s="178"/>
      <c r="N298" s="178"/>
      <c r="O298" s="178"/>
      <c r="P298" s="178"/>
      <c r="Q298" s="178"/>
      <c r="R298" s="178"/>
      <c r="S298" s="178"/>
      <c r="T298" s="178"/>
      <c r="U298" s="178"/>
      <c r="V298" s="178"/>
      <c r="W298" s="178"/>
      <c r="X298" s="178"/>
      <c r="Y298" s="178"/>
      <c r="Z298" s="178"/>
      <c r="AA298" s="178"/>
      <c r="AB298" s="178"/>
      <c r="AC298" s="178"/>
      <c r="AD298" s="178"/>
      <c r="AE298" s="178"/>
      <c r="AF298" s="178"/>
      <c r="AG298" s="178"/>
      <c r="AH298" s="178"/>
      <c r="AI298" s="178"/>
      <c r="AJ298" s="46"/>
      <c r="AK298" s="46"/>
      <c r="AL298" s="46"/>
      <c r="AM298" s="46"/>
      <c r="AN298" s="46"/>
      <c r="AO298" s="46"/>
      <c r="AP298" s="46"/>
      <c r="AQ298" s="46"/>
      <c r="AR298" s="46"/>
      <c r="AS298" s="46"/>
      <c r="AT298" s="46"/>
      <c r="AU298" s="46"/>
      <c r="AV298" s="46"/>
      <c r="AW298" s="46"/>
      <c r="AX298" s="46"/>
      <c r="AY298" s="46"/>
      <c r="AZ298" s="46"/>
      <c r="BA298" s="46"/>
      <c r="BB298" s="46"/>
      <c r="BC298" s="46"/>
      <c r="BD298" s="46"/>
      <c r="BE298" s="46"/>
      <c r="BF298" s="46"/>
      <c r="BG298" s="46"/>
      <c r="BH298" s="46"/>
    </row>
    <row r="299" spans="1:64" s="162" customFormat="1">
      <c r="A299" s="4"/>
      <c r="B299" s="7">
        <f>MAX($B$4:B298)+1</f>
        <v>9</v>
      </c>
      <c r="C299" s="7" t="s">
        <v>160</v>
      </c>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24"/>
    </row>
    <row r="300" spans="1:64" customFormat="1">
      <c r="A300" s="4"/>
      <c r="B300" s="4"/>
      <c r="C300" s="4"/>
      <c r="D300" s="4"/>
      <c r="E300" s="4"/>
      <c r="F300" s="4"/>
      <c r="G300" s="4"/>
      <c r="H300" s="6"/>
      <c r="I300" s="6"/>
      <c r="J300" s="6"/>
      <c r="K300" s="46"/>
      <c r="L300" s="46"/>
      <c r="M300" s="46"/>
      <c r="N300" s="46"/>
      <c r="O300" s="46"/>
      <c r="P300" s="46"/>
      <c r="Q300" s="46"/>
      <c r="R300" s="46"/>
      <c r="S300" s="46"/>
      <c r="T300" s="46"/>
      <c r="U300" s="46"/>
      <c r="V300" s="46"/>
      <c r="W300" s="46"/>
      <c r="X300" s="46"/>
      <c r="Y300" s="46"/>
      <c r="Z300" s="46"/>
      <c r="AA300" s="46"/>
      <c r="AB300" s="46"/>
      <c r="AC300" s="46"/>
      <c r="AD300" s="46"/>
      <c r="AE300" s="46"/>
      <c r="AF300" s="46"/>
      <c r="AG300" s="46"/>
      <c r="AH300" s="46"/>
      <c r="AI300" s="46"/>
      <c r="AJ300" s="46"/>
      <c r="AK300" s="46"/>
      <c r="AL300" s="46"/>
      <c r="AM300" s="46"/>
      <c r="AN300" s="46"/>
      <c r="AO300" s="46"/>
      <c r="AP300" s="46"/>
      <c r="AQ300" s="46"/>
      <c r="AR300" s="46"/>
      <c r="AS300" s="46"/>
      <c r="AT300" s="46"/>
      <c r="AU300" s="46"/>
      <c r="AV300" s="46"/>
      <c r="AW300" s="46"/>
      <c r="AX300" s="46"/>
      <c r="AY300" s="46"/>
      <c r="AZ300" s="46"/>
      <c r="BA300" s="46"/>
      <c r="BB300" s="46"/>
      <c r="BC300" s="46"/>
      <c r="BD300" s="46"/>
      <c r="BE300" s="46"/>
      <c r="BF300" s="46"/>
      <c r="BG300" s="46"/>
      <c r="BH300" s="46"/>
    </row>
    <row r="301" spans="1:64" s="162" customFormat="1">
      <c r="A301" s="4"/>
      <c r="B301" s="24"/>
      <c r="C301" s="73">
        <f>MAX($B$10:C300)+0.1</f>
        <v>9.1</v>
      </c>
      <c r="D301" s="37" t="s">
        <v>113</v>
      </c>
      <c r="E301" s="37"/>
      <c r="F301" s="37"/>
      <c r="G301" s="37"/>
      <c r="H301" s="37"/>
      <c r="I301" s="37"/>
      <c r="J301" s="37"/>
      <c r="K301" s="37"/>
      <c r="L301" s="37"/>
      <c r="M301" s="37"/>
      <c r="N301" s="37"/>
      <c r="O301" s="37"/>
      <c r="P301" s="37"/>
      <c r="Q301" s="37"/>
      <c r="R301" s="37"/>
      <c r="S301" s="37"/>
      <c r="T301" s="37"/>
      <c r="U301" s="37"/>
      <c r="V301" s="37"/>
      <c r="W301" s="37"/>
      <c r="X301" s="37"/>
      <c r="Y301" s="37"/>
      <c r="Z301" s="37"/>
      <c r="AA301" s="37"/>
      <c r="AB301" s="37"/>
      <c r="AC301" s="37"/>
      <c r="AD301" s="37"/>
      <c r="AE301" s="37"/>
      <c r="AF301" s="37"/>
      <c r="AG301" s="37"/>
      <c r="AH301" s="37"/>
      <c r="AI301" s="37"/>
      <c r="AJ301" s="37"/>
      <c r="AK301" s="37"/>
      <c r="AL301" s="37"/>
      <c r="AM301" s="37"/>
      <c r="AN301" s="37"/>
      <c r="AO301" s="37"/>
      <c r="AP301" s="37"/>
      <c r="AQ301" s="37"/>
      <c r="AR301" s="37"/>
      <c r="AS301" s="37"/>
      <c r="AT301" s="37"/>
      <c r="AU301" s="37"/>
      <c r="AV301" s="37"/>
      <c r="AW301" s="37"/>
      <c r="AX301" s="37"/>
      <c r="AY301" s="37"/>
      <c r="AZ301" s="37"/>
      <c r="BA301" s="37"/>
      <c r="BB301" s="37"/>
      <c r="BC301" s="37"/>
      <c r="BD301" s="37"/>
      <c r="BE301" s="37"/>
      <c r="BF301" s="37"/>
      <c r="BG301" s="37"/>
      <c r="BH301" s="37"/>
      <c r="BI301" s="37"/>
      <c r="BJ301" s="37"/>
      <c r="BK301" s="37"/>
      <c r="BL301" s="24"/>
    </row>
    <row r="302" spans="1:64" customFormat="1">
      <c r="A302" s="4"/>
      <c r="B302" s="4"/>
      <c r="C302" s="4"/>
      <c r="D302" s="4"/>
      <c r="E302" s="4"/>
      <c r="F302" s="4"/>
      <c r="G302" s="4"/>
      <c r="H302" s="6"/>
      <c r="I302" s="6"/>
      <c r="J302" s="6"/>
      <c r="K302" s="71">
        <v>1</v>
      </c>
      <c r="L302" s="71">
        <f t="shared" ref="L302:AJ302" si="99">K302+1</f>
        <v>2</v>
      </c>
      <c r="M302" s="71">
        <f t="shared" si="99"/>
        <v>3</v>
      </c>
      <c r="N302" s="71">
        <f t="shared" si="99"/>
        <v>4</v>
      </c>
      <c r="O302" s="71">
        <f t="shared" si="99"/>
        <v>5</v>
      </c>
      <c r="P302" s="71">
        <f t="shared" si="99"/>
        <v>6</v>
      </c>
      <c r="Q302" s="71">
        <f t="shared" si="99"/>
        <v>7</v>
      </c>
      <c r="R302" s="71">
        <f t="shared" si="99"/>
        <v>8</v>
      </c>
      <c r="S302" s="71">
        <f t="shared" si="99"/>
        <v>9</v>
      </c>
      <c r="T302" s="71">
        <f t="shared" si="99"/>
        <v>10</v>
      </c>
      <c r="U302" s="71">
        <f t="shared" si="99"/>
        <v>11</v>
      </c>
      <c r="V302" s="71">
        <f t="shared" si="99"/>
        <v>12</v>
      </c>
      <c r="W302" s="71">
        <f t="shared" si="99"/>
        <v>13</v>
      </c>
      <c r="X302" s="71">
        <f t="shared" si="99"/>
        <v>14</v>
      </c>
      <c r="Y302" s="71">
        <f t="shared" si="99"/>
        <v>15</v>
      </c>
      <c r="Z302" s="71">
        <f t="shared" si="99"/>
        <v>16</v>
      </c>
      <c r="AA302" s="71">
        <f t="shared" si="99"/>
        <v>17</v>
      </c>
      <c r="AB302" s="71">
        <f t="shared" si="99"/>
        <v>18</v>
      </c>
      <c r="AC302" s="71">
        <f t="shared" si="99"/>
        <v>19</v>
      </c>
      <c r="AD302" s="71">
        <f t="shared" si="99"/>
        <v>20</v>
      </c>
      <c r="AE302" s="71">
        <f t="shared" si="99"/>
        <v>21</v>
      </c>
      <c r="AF302" s="71">
        <f t="shared" si="99"/>
        <v>22</v>
      </c>
      <c r="AG302" s="71">
        <f t="shared" si="99"/>
        <v>23</v>
      </c>
      <c r="AH302" s="71">
        <f t="shared" si="99"/>
        <v>24</v>
      </c>
      <c r="AI302" s="71">
        <f t="shared" si="99"/>
        <v>25</v>
      </c>
      <c r="AJ302" s="71">
        <f t="shared" si="99"/>
        <v>26</v>
      </c>
      <c r="AK302" s="46"/>
      <c r="AL302" s="46"/>
      <c r="AM302" s="46"/>
      <c r="AN302" s="46"/>
      <c r="AO302" s="46"/>
      <c r="AP302" s="46"/>
      <c r="AQ302" s="46"/>
      <c r="AR302" s="46"/>
      <c r="AS302" s="46"/>
      <c r="AT302" s="46"/>
      <c r="AU302" s="46"/>
      <c r="AV302" s="46"/>
      <c r="AW302" s="46"/>
      <c r="AX302" s="46"/>
      <c r="AY302" s="46"/>
      <c r="AZ302" s="46"/>
      <c r="BA302" s="46"/>
      <c r="BB302" s="46"/>
      <c r="BC302" s="46"/>
      <c r="BD302" s="46"/>
      <c r="BE302" s="46"/>
      <c r="BF302" s="46"/>
      <c r="BG302" s="46"/>
      <c r="BH302" s="46"/>
    </row>
    <row r="303" spans="1:64" customFormat="1">
      <c r="A303" s="4"/>
      <c r="B303" s="4"/>
      <c r="C303" s="4"/>
      <c r="D303" s="4"/>
      <c r="E303" s="166">
        <v>0.99</v>
      </c>
      <c r="F303" s="4"/>
      <c r="G303" s="4" t="s">
        <v>91</v>
      </c>
      <c r="H303" s="6"/>
      <c r="I303" s="6"/>
      <c r="J303" s="165"/>
      <c r="K303" s="168">
        <v>0.99</v>
      </c>
      <c r="L303" s="168">
        <v>0.99</v>
      </c>
      <c r="M303" s="168">
        <v>0.99</v>
      </c>
      <c r="N303" s="168">
        <v>0.99</v>
      </c>
      <c r="O303" s="168">
        <v>0.99</v>
      </c>
      <c r="P303" s="168">
        <v>0.99</v>
      </c>
      <c r="Q303" s="168">
        <v>0.99</v>
      </c>
      <c r="R303" s="168">
        <v>0.99</v>
      </c>
      <c r="S303" s="168">
        <v>0.99</v>
      </c>
      <c r="T303" s="168">
        <v>0.99</v>
      </c>
      <c r="U303" s="168">
        <v>0.99</v>
      </c>
      <c r="V303" s="168">
        <v>0.99</v>
      </c>
      <c r="W303" s="168">
        <v>0.99</v>
      </c>
      <c r="X303" s="168">
        <v>0.99</v>
      </c>
      <c r="Y303" s="168">
        <v>0.99</v>
      </c>
      <c r="Z303" s="168">
        <v>0.99</v>
      </c>
      <c r="AA303" s="168">
        <v>0.99</v>
      </c>
      <c r="AB303" s="168">
        <v>0.99</v>
      </c>
      <c r="AC303" s="168">
        <v>0.99</v>
      </c>
      <c r="AD303" s="168">
        <v>0.99</v>
      </c>
      <c r="AE303" s="168">
        <v>0.99</v>
      </c>
      <c r="AF303" s="168">
        <v>0.99</v>
      </c>
      <c r="AG303" s="168">
        <v>0.99</v>
      </c>
      <c r="AH303" s="168">
        <v>0.99</v>
      </c>
      <c r="AI303" s="168">
        <v>0.99</v>
      </c>
      <c r="AJ303" s="168">
        <v>0.99</v>
      </c>
      <c r="AK303" s="46"/>
      <c r="AL303" s="46"/>
      <c r="AM303" s="46"/>
      <c r="AN303" s="46"/>
      <c r="AO303" s="46"/>
      <c r="AP303" s="46"/>
      <c r="AQ303" s="46"/>
      <c r="AR303" s="46"/>
      <c r="AS303" s="46"/>
      <c r="AT303" s="46"/>
      <c r="AU303" s="46"/>
      <c r="AV303" s="46"/>
      <c r="AW303" s="46"/>
      <c r="AX303" s="46"/>
      <c r="AY303" s="46"/>
      <c r="AZ303" s="46"/>
      <c r="BA303" s="46"/>
      <c r="BB303" s="46"/>
      <c r="BC303" s="46"/>
      <c r="BD303" s="46"/>
      <c r="BE303" s="46"/>
      <c r="BF303" s="46"/>
      <c r="BG303" s="46"/>
      <c r="BH303" s="46"/>
    </row>
    <row r="304" spans="1:64" customFormat="1">
      <c r="A304" s="4"/>
      <c r="B304" s="4"/>
      <c r="C304" s="4"/>
      <c r="D304" s="4"/>
      <c r="E304" s="166">
        <v>0.95</v>
      </c>
      <c r="F304" s="4"/>
      <c r="G304" s="4" t="s">
        <v>91</v>
      </c>
      <c r="H304" s="6"/>
      <c r="I304" s="6"/>
      <c r="J304" s="165"/>
      <c r="K304" s="168">
        <v>0.95</v>
      </c>
      <c r="L304" s="168">
        <v>0.95</v>
      </c>
      <c r="M304" s="168">
        <v>0.95</v>
      </c>
      <c r="N304" s="168">
        <v>0.95</v>
      </c>
      <c r="O304" s="168">
        <v>0.95</v>
      </c>
      <c r="P304" s="168">
        <v>0.95</v>
      </c>
      <c r="Q304" s="168">
        <v>0.95</v>
      </c>
      <c r="R304" s="168">
        <v>0.95</v>
      </c>
      <c r="S304" s="168">
        <v>0.95</v>
      </c>
      <c r="T304" s="168">
        <v>0.95</v>
      </c>
      <c r="U304" s="168">
        <v>0.95</v>
      </c>
      <c r="V304" s="168">
        <v>0.95</v>
      </c>
      <c r="W304" s="168">
        <v>0.95</v>
      </c>
      <c r="X304" s="168">
        <v>0.95</v>
      </c>
      <c r="Y304" s="168">
        <v>0.95</v>
      </c>
      <c r="Z304" s="168">
        <v>0.95</v>
      </c>
      <c r="AA304" s="168">
        <v>0.95</v>
      </c>
      <c r="AB304" s="168">
        <v>0.95</v>
      </c>
      <c r="AC304" s="168">
        <v>0.95</v>
      </c>
      <c r="AD304" s="168">
        <v>0.95</v>
      </c>
      <c r="AE304" s="168">
        <v>0.95</v>
      </c>
      <c r="AF304" s="168">
        <v>0.95</v>
      </c>
      <c r="AG304" s="168">
        <v>0.95</v>
      </c>
      <c r="AH304" s="168">
        <v>0.95</v>
      </c>
      <c r="AI304" s="168">
        <v>0.95</v>
      </c>
      <c r="AJ304" s="168">
        <v>0.95</v>
      </c>
      <c r="AK304" s="46"/>
      <c r="AL304" s="46"/>
      <c r="AM304" s="46"/>
      <c r="AN304" s="46"/>
      <c r="AO304" s="46"/>
      <c r="AP304" s="46"/>
      <c r="AQ304" s="46"/>
      <c r="AR304" s="46"/>
      <c r="AS304" s="46"/>
      <c r="AT304" s="46"/>
      <c r="AU304" s="46"/>
      <c r="AV304" s="46"/>
      <c r="AW304" s="46"/>
      <c r="AX304" s="46"/>
      <c r="AY304" s="46"/>
      <c r="AZ304" s="46"/>
      <c r="BA304" s="46"/>
      <c r="BB304" s="46"/>
      <c r="BC304" s="46"/>
      <c r="BD304" s="46"/>
      <c r="BE304" s="46"/>
      <c r="BF304" s="46"/>
      <c r="BG304" s="46"/>
      <c r="BH304" s="46"/>
    </row>
    <row r="305" spans="1:64" customFormat="1">
      <c r="A305" s="4"/>
      <c r="B305" s="4"/>
      <c r="C305" s="4"/>
      <c r="D305" s="4"/>
      <c r="E305" s="166">
        <v>0.9</v>
      </c>
      <c r="F305" s="4"/>
      <c r="G305" s="4" t="s">
        <v>91</v>
      </c>
      <c r="H305" s="6"/>
      <c r="I305" s="6"/>
      <c r="J305" s="165"/>
      <c r="K305" s="168">
        <v>0.9</v>
      </c>
      <c r="L305" s="168">
        <v>0.9</v>
      </c>
      <c r="M305" s="168">
        <v>0.9</v>
      </c>
      <c r="N305" s="168">
        <v>0.9</v>
      </c>
      <c r="O305" s="168">
        <v>0.9</v>
      </c>
      <c r="P305" s="168">
        <v>0.9</v>
      </c>
      <c r="Q305" s="168">
        <v>0.9</v>
      </c>
      <c r="R305" s="168">
        <v>0.9</v>
      </c>
      <c r="S305" s="168">
        <v>0.9</v>
      </c>
      <c r="T305" s="168">
        <v>0.9</v>
      </c>
      <c r="U305" s="168">
        <v>0.9</v>
      </c>
      <c r="V305" s="168">
        <v>0.9</v>
      </c>
      <c r="W305" s="168">
        <v>0.9</v>
      </c>
      <c r="X305" s="168">
        <v>0.9</v>
      </c>
      <c r="Y305" s="168">
        <v>0.9</v>
      </c>
      <c r="Z305" s="168">
        <v>0.9</v>
      </c>
      <c r="AA305" s="168">
        <v>0.9</v>
      </c>
      <c r="AB305" s="168">
        <v>0.9</v>
      </c>
      <c r="AC305" s="168">
        <v>0.9</v>
      </c>
      <c r="AD305" s="168">
        <v>0.9</v>
      </c>
      <c r="AE305" s="168">
        <v>0.9</v>
      </c>
      <c r="AF305" s="168">
        <v>0.9</v>
      </c>
      <c r="AG305" s="168">
        <v>0.9</v>
      </c>
      <c r="AH305" s="168">
        <v>0.9</v>
      </c>
      <c r="AI305" s="168">
        <v>0.9</v>
      </c>
      <c r="AJ305" s="168">
        <v>0.9</v>
      </c>
      <c r="AK305" s="46"/>
      <c r="AL305" s="46"/>
      <c r="AM305" s="46"/>
      <c r="AN305" s="46"/>
      <c r="AO305" s="46"/>
      <c r="AP305" s="46"/>
      <c r="AQ305" s="46"/>
      <c r="AR305" s="46"/>
      <c r="AS305" s="46"/>
      <c r="AT305" s="46"/>
      <c r="AU305" s="46"/>
      <c r="AV305" s="46"/>
      <c r="AW305" s="46"/>
      <c r="AX305" s="46"/>
      <c r="AY305" s="46"/>
      <c r="AZ305" s="46"/>
      <c r="BA305" s="46"/>
      <c r="BB305" s="46"/>
      <c r="BC305" s="46"/>
      <c r="BD305" s="46"/>
      <c r="BE305" s="46"/>
      <c r="BF305" s="46"/>
      <c r="BG305" s="46"/>
      <c r="BH305" s="46"/>
    </row>
    <row r="306" spans="1:64" customFormat="1">
      <c r="A306" s="4"/>
      <c r="B306" s="4"/>
      <c r="C306" s="4"/>
      <c r="D306" s="4"/>
      <c r="E306" s="4" t="s">
        <v>161</v>
      </c>
      <c r="F306" s="4"/>
      <c r="G306" s="4" t="s">
        <v>91</v>
      </c>
      <c r="H306" s="6"/>
      <c r="I306" s="6"/>
      <c r="J306" s="6"/>
      <c r="K306" s="168"/>
      <c r="L306" s="168"/>
      <c r="M306" s="168"/>
      <c r="N306" s="168"/>
      <c r="O306" s="168"/>
      <c r="P306" s="168"/>
      <c r="Q306" s="168"/>
      <c r="R306" s="168"/>
      <c r="S306" s="168"/>
      <c r="T306" s="168"/>
      <c r="U306" s="168"/>
      <c r="V306" s="168"/>
      <c r="W306" s="168"/>
      <c r="X306" s="168"/>
      <c r="Y306" s="168"/>
      <c r="Z306" s="168"/>
      <c r="AA306" s="168"/>
      <c r="AB306" s="168"/>
      <c r="AC306" s="168"/>
      <c r="AD306" s="168"/>
      <c r="AE306" s="168"/>
      <c r="AF306" s="168"/>
      <c r="AG306" s="168"/>
      <c r="AH306" s="168"/>
      <c r="AI306" s="168"/>
      <c r="AJ306" s="168"/>
      <c r="AK306" s="46"/>
      <c r="AL306" s="46"/>
      <c r="AM306" s="46"/>
      <c r="AN306" s="46"/>
      <c r="AO306" s="46"/>
      <c r="AP306" s="46"/>
      <c r="AQ306" s="46"/>
      <c r="AR306" s="46"/>
      <c r="AS306" s="46"/>
      <c r="AT306" s="46"/>
      <c r="AU306" s="46"/>
      <c r="AV306" s="46"/>
      <c r="AW306" s="46"/>
      <c r="AX306" s="46"/>
      <c r="AY306" s="46"/>
      <c r="AZ306" s="46"/>
      <c r="BA306" s="46"/>
      <c r="BB306" s="46"/>
      <c r="BC306" s="46"/>
      <c r="BD306" s="46"/>
      <c r="BE306" s="46"/>
      <c r="BF306" s="46"/>
      <c r="BG306" s="46"/>
      <c r="BH306" s="46"/>
    </row>
    <row r="307" spans="1:64" customFormat="1">
      <c r="A307" s="4"/>
      <c r="B307" s="4"/>
      <c r="C307" s="4"/>
      <c r="D307" s="4"/>
      <c r="E307" s="4" t="s">
        <v>162</v>
      </c>
      <c r="F307" s="4"/>
      <c r="G307" s="4" t="s">
        <v>91</v>
      </c>
      <c r="H307" s="6"/>
      <c r="I307" s="6"/>
      <c r="J307" s="6"/>
      <c r="K307" s="168"/>
      <c r="L307" s="168"/>
      <c r="M307" s="168"/>
      <c r="N307" s="168"/>
      <c r="O307" s="168"/>
      <c r="P307" s="168"/>
      <c r="Q307" s="168"/>
      <c r="R307" s="168"/>
      <c r="S307" s="168"/>
      <c r="T307" s="168"/>
      <c r="U307" s="168"/>
      <c r="V307" s="168"/>
      <c r="W307" s="168"/>
      <c r="X307" s="168"/>
      <c r="Y307" s="168"/>
      <c r="Z307" s="168"/>
      <c r="AA307" s="168"/>
      <c r="AB307" s="168"/>
      <c r="AC307" s="168"/>
      <c r="AD307" s="168"/>
      <c r="AE307" s="168"/>
      <c r="AF307" s="168"/>
      <c r="AG307" s="168"/>
      <c r="AH307" s="168"/>
      <c r="AI307" s="168"/>
      <c r="AJ307" s="168"/>
      <c r="AK307" s="46"/>
      <c r="AL307" s="46"/>
      <c r="AM307" s="46"/>
      <c r="AN307" s="46"/>
      <c r="AO307" s="46"/>
      <c r="AP307" s="46"/>
      <c r="AQ307" s="46"/>
      <c r="AR307" s="46"/>
      <c r="AS307" s="46"/>
      <c r="AT307" s="46"/>
      <c r="AU307" s="46"/>
      <c r="AV307" s="46"/>
      <c r="AW307" s="46"/>
      <c r="AX307" s="46"/>
      <c r="AY307" s="46"/>
      <c r="AZ307" s="46"/>
      <c r="BA307" s="46"/>
      <c r="BB307" s="46"/>
      <c r="BC307" s="46"/>
      <c r="BD307" s="46"/>
      <c r="BE307" s="46"/>
      <c r="BF307" s="46"/>
      <c r="BG307" s="46"/>
      <c r="BH307" s="46"/>
    </row>
    <row r="308" spans="1:64" s="162" customFormat="1">
      <c r="A308" s="4"/>
      <c r="B308" s="24"/>
      <c r="C308" s="164"/>
      <c r="D308" s="24"/>
      <c r="E308" s="4" t="s">
        <v>123</v>
      </c>
      <c r="F308" s="24"/>
      <c r="G308" s="4"/>
      <c r="H308" s="6">
        <f>MATCH(CHOOSE(Interface!H7,Interface!J80,Interface!L80),E303:E307,0)</f>
        <v>2</v>
      </c>
      <c r="I308" s="24"/>
      <c r="J308" s="24"/>
      <c r="K308" s="167" cm="1">
        <f t="array" ref="K308">INDEX(K303:K307,$H$308)</f>
        <v>0.95</v>
      </c>
      <c r="L308" s="179" cm="1">
        <f t="array" ref="L308">INDEX(L303:L307,$H$308)</f>
        <v>0.95</v>
      </c>
      <c r="M308" s="179" cm="1">
        <f t="array" ref="M308">INDEX(M303:M307,$H$308)</f>
        <v>0.95</v>
      </c>
      <c r="N308" s="179" cm="1">
        <f t="array" ref="N308">INDEX(N303:N307,$H$308)</f>
        <v>0.95</v>
      </c>
      <c r="O308" s="179" cm="1">
        <f t="array" ref="O308">INDEX(O303:O307,$H$308)</f>
        <v>0.95</v>
      </c>
      <c r="P308" s="179" cm="1">
        <f t="array" ref="P308">INDEX(P303:P307,$H$308)</f>
        <v>0.95</v>
      </c>
      <c r="Q308" s="179" cm="1">
        <f t="array" ref="Q308">INDEX(Q303:Q307,$H$308)</f>
        <v>0.95</v>
      </c>
      <c r="R308" s="179" cm="1">
        <f t="array" ref="R308">INDEX(R303:R307,$H$308)</f>
        <v>0.95</v>
      </c>
      <c r="S308" s="179" cm="1">
        <f t="array" ref="S308">INDEX(S303:S307,$H$308)</f>
        <v>0.95</v>
      </c>
      <c r="T308" s="179" cm="1">
        <f t="array" ref="T308">INDEX(T303:T307,$H$308)</f>
        <v>0.95</v>
      </c>
      <c r="U308" s="179" cm="1">
        <f t="array" ref="U308">INDEX(U303:U307,$H$308)</f>
        <v>0.95</v>
      </c>
      <c r="V308" s="179" cm="1">
        <f t="array" ref="V308">INDEX(V303:V307,$H$308)</f>
        <v>0.95</v>
      </c>
      <c r="W308" s="179" cm="1">
        <f t="array" ref="W308">INDEX(W303:W307,$H$308)</f>
        <v>0.95</v>
      </c>
      <c r="X308" s="179" cm="1">
        <f t="array" ref="X308">INDEX(X303:X307,$H$308)</f>
        <v>0.95</v>
      </c>
      <c r="Y308" s="179" cm="1">
        <f t="array" ref="Y308">INDEX(Y303:Y307,$H$308)</f>
        <v>0.95</v>
      </c>
      <c r="Z308" s="179" cm="1">
        <f t="array" ref="Z308">INDEX(Z303:Z307,$H$308)</f>
        <v>0.95</v>
      </c>
      <c r="AA308" s="179" cm="1">
        <f t="array" ref="AA308">INDEX(AA303:AA307,$H$308)</f>
        <v>0.95</v>
      </c>
      <c r="AB308" s="179" cm="1">
        <f t="array" ref="AB308">INDEX(AB303:AB307,$H$308)</f>
        <v>0.95</v>
      </c>
      <c r="AC308" s="179" cm="1">
        <f t="array" ref="AC308">INDEX(AC303:AC307,$H$308)</f>
        <v>0.95</v>
      </c>
      <c r="AD308" s="179" cm="1">
        <f t="array" ref="AD308">INDEX(AD303:AD307,$H$308)</f>
        <v>0.95</v>
      </c>
      <c r="AE308" s="179" cm="1">
        <f t="array" ref="AE308">INDEX(AE303:AE307,$H$308)</f>
        <v>0.95</v>
      </c>
      <c r="AF308" s="179" cm="1">
        <f t="array" ref="AF308">INDEX(AF303:AF307,$H$308)</f>
        <v>0.95</v>
      </c>
      <c r="AG308" s="179" cm="1">
        <f t="array" ref="AG308">INDEX(AG303:AG307,$H$308)</f>
        <v>0.95</v>
      </c>
      <c r="AH308" s="179" cm="1">
        <f t="array" ref="AH308">INDEX(AH303:AH307,$H$308)</f>
        <v>0.95</v>
      </c>
      <c r="AI308" s="179" cm="1">
        <f t="array" ref="AI308">INDEX(AI303:AI307,$H$308)</f>
        <v>0.95</v>
      </c>
      <c r="AJ308" s="179" cm="1">
        <f t="array" ref="AJ308">INDEX(AJ303:AJ307,$H$308)</f>
        <v>0.95</v>
      </c>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row>
    <row r="309" spans="1:64" customFormat="1">
      <c r="A309" s="4"/>
      <c r="B309" s="4"/>
      <c r="C309" s="4"/>
      <c r="D309" s="4"/>
      <c r="E309" s="4"/>
      <c r="F309" s="4"/>
      <c r="G309" s="4"/>
      <c r="H309" s="6"/>
      <c r="I309" s="6"/>
      <c r="J309" s="6"/>
      <c r="K309" s="178"/>
      <c r="L309" s="178"/>
      <c r="M309" s="178"/>
      <c r="N309" s="178"/>
      <c r="O309" s="178"/>
      <c r="P309" s="178"/>
      <c r="Q309" s="178"/>
      <c r="R309" s="178"/>
      <c r="S309" s="178"/>
      <c r="T309" s="178"/>
      <c r="U309" s="178"/>
      <c r="V309" s="178"/>
      <c r="W309" s="178"/>
      <c r="X309" s="178"/>
      <c r="Y309" s="178"/>
      <c r="Z309" s="178"/>
      <c r="AA309" s="178"/>
      <c r="AB309" s="178"/>
      <c r="AC309" s="178"/>
      <c r="AD309" s="178"/>
      <c r="AE309" s="178"/>
      <c r="AF309" s="178"/>
      <c r="AG309" s="178"/>
      <c r="AH309" s="178"/>
      <c r="AI309" s="178"/>
      <c r="AJ309" s="46"/>
      <c r="AK309" s="46"/>
      <c r="AL309" s="46"/>
      <c r="AM309" s="46"/>
      <c r="AN309" s="46"/>
      <c r="AO309" s="46"/>
      <c r="AP309" s="46"/>
      <c r="AQ309" s="46"/>
      <c r="AR309" s="46"/>
      <c r="AS309" s="46"/>
      <c r="AT309" s="46"/>
      <c r="AU309" s="46"/>
      <c r="AV309" s="46"/>
      <c r="AW309" s="46"/>
      <c r="AX309" s="46"/>
      <c r="AY309" s="46"/>
      <c r="AZ309" s="46"/>
      <c r="BA309" s="46"/>
      <c r="BB309" s="46"/>
      <c r="BC309" s="46"/>
      <c r="BD309" s="46"/>
      <c r="BE309" s="46"/>
      <c r="BF309" s="46"/>
      <c r="BG309" s="46"/>
      <c r="BH309" s="46"/>
    </row>
    <row r="310" spans="1:64" s="162" customFormat="1">
      <c r="A310" s="4"/>
      <c r="B310" s="24"/>
      <c r="C310" s="73">
        <f>MAX($B$10:C309)+0.1</f>
        <v>9.1999999999999993</v>
      </c>
      <c r="D310" s="37" t="s">
        <v>114</v>
      </c>
      <c r="E310" s="37"/>
      <c r="F310" s="37"/>
      <c r="G310" s="37"/>
      <c r="H310" s="37"/>
      <c r="I310" s="37"/>
      <c r="J310" s="37"/>
      <c r="K310" s="37"/>
      <c r="L310" s="37"/>
      <c r="M310" s="37"/>
      <c r="N310" s="37"/>
      <c r="O310" s="37"/>
      <c r="P310" s="37"/>
      <c r="Q310" s="37"/>
      <c r="R310" s="37"/>
      <c r="S310" s="37"/>
      <c r="T310" s="37"/>
      <c r="U310" s="37"/>
      <c r="V310" s="37"/>
      <c r="W310" s="37"/>
      <c r="X310" s="37"/>
      <c r="Y310" s="37"/>
      <c r="Z310" s="37"/>
      <c r="AA310" s="37"/>
      <c r="AB310" s="37"/>
      <c r="AC310" s="37"/>
      <c r="AD310" s="37"/>
      <c r="AE310" s="37"/>
      <c r="AF310" s="37"/>
      <c r="AG310" s="37"/>
      <c r="AH310" s="37"/>
      <c r="AI310" s="37"/>
      <c r="AJ310" s="37"/>
      <c r="AK310" s="37"/>
      <c r="AL310" s="37"/>
      <c r="AM310" s="37"/>
      <c r="AN310" s="37"/>
      <c r="AO310" s="37"/>
      <c r="AP310" s="37"/>
      <c r="AQ310" s="37"/>
      <c r="AR310" s="37"/>
      <c r="AS310" s="37"/>
      <c r="AT310" s="37"/>
      <c r="AU310" s="37"/>
      <c r="AV310" s="37"/>
      <c r="AW310" s="37"/>
      <c r="AX310" s="37"/>
      <c r="AY310" s="37"/>
      <c r="AZ310" s="37"/>
      <c r="BA310" s="37"/>
      <c r="BB310" s="37"/>
      <c r="BC310" s="37"/>
      <c r="BD310" s="37"/>
      <c r="BE310" s="37"/>
      <c r="BF310" s="37"/>
      <c r="BG310" s="37"/>
      <c r="BH310" s="37"/>
      <c r="BI310" s="37"/>
      <c r="BJ310" s="37"/>
      <c r="BK310" s="37"/>
      <c r="BL310" s="24"/>
    </row>
    <row r="311" spans="1:64" customFormat="1">
      <c r="A311" s="4"/>
      <c r="B311" s="4"/>
      <c r="C311" s="4"/>
      <c r="D311" s="4"/>
      <c r="E311" s="4"/>
      <c r="F311" s="4"/>
      <c r="G311" s="4"/>
      <c r="H311" s="6"/>
      <c r="I311" s="6"/>
      <c r="J311" s="6"/>
      <c r="K311" s="71">
        <v>1</v>
      </c>
      <c r="L311" s="71">
        <f t="shared" ref="L311:AJ311" si="100">K311+1</f>
        <v>2</v>
      </c>
      <c r="M311" s="71">
        <f t="shared" si="100"/>
        <v>3</v>
      </c>
      <c r="N311" s="71">
        <f t="shared" si="100"/>
        <v>4</v>
      </c>
      <c r="O311" s="71">
        <f t="shared" si="100"/>
        <v>5</v>
      </c>
      <c r="P311" s="71">
        <f t="shared" si="100"/>
        <v>6</v>
      </c>
      <c r="Q311" s="71">
        <f t="shared" si="100"/>
        <v>7</v>
      </c>
      <c r="R311" s="71">
        <f t="shared" si="100"/>
        <v>8</v>
      </c>
      <c r="S311" s="71">
        <f t="shared" si="100"/>
        <v>9</v>
      </c>
      <c r="T311" s="71">
        <f t="shared" si="100"/>
        <v>10</v>
      </c>
      <c r="U311" s="71">
        <f t="shared" si="100"/>
        <v>11</v>
      </c>
      <c r="V311" s="71">
        <f t="shared" si="100"/>
        <v>12</v>
      </c>
      <c r="W311" s="71">
        <f t="shared" si="100"/>
        <v>13</v>
      </c>
      <c r="X311" s="71">
        <f t="shared" si="100"/>
        <v>14</v>
      </c>
      <c r="Y311" s="71">
        <f t="shared" si="100"/>
        <v>15</v>
      </c>
      <c r="Z311" s="71">
        <f t="shared" si="100"/>
        <v>16</v>
      </c>
      <c r="AA311" s="71">
        <f t="shared" si="100"/>
        <v>17</v>
      </c>
      <c r="AB311" s="71">
        <f t="shared" si="100"/>
        <v>18</v>
      </c>
      <c r="AC311" s="71">
        <f t="shared" si="100"/>
        <v>19</v>
      </c>
      <c r="AD311" s="71">
        <f t="shared" si="100"/>
        <v>20</v>
      </c>
      <c r="AE311" s="71">
        <f t="shared" si="100"/>
        <v>21</v>
      </c>
      <c r="AF311" s="71">
        <f t="shared" si="100"/>
        <v>22</v>
      </c>
      <c r="AG311" s="71">
        <f t="shared" si="100"/>
        <v>23</v>
      </c>
      <c r="AH311" s="71">
        <f t="shared" si="100"/>
        <v>24</v>
      </c>
      <c r="AI311" s="71">
        <f t="shared" si="100"/>
        <v>25</v>
      </c>
      <c r="AJ311" s="71">
        <f t="shared" si="100"/>
        <v>26</v>
      </c>
      <c r="AK311" s="46"/>
      <c r="AL311" s="46"/>
      <c r="AM311" s="46"/>
      <c r="AN311" s="46"/>
      <c r="AO311" s="46"/>
      <c r="AP311" s="46"/>
      <c r="AQ311" s="46"/>
      <c r="AR311" s="46"/>
      <c r="AS311" s="46"/>
      <c r="AT311" s="46"/>
      <c r="AU311" s="46"/>
      <c r="AV311" s="46"/>
      <c r="AW311" s="46"/>
      <c r="AX311" s="46"/>
      <c r="AY311" s="46"/>
      <c r="AZ311" s="46"/>
      <c r="BA311" s="46"/>
      <c r="BB311" s="46"/>
      <c r="BC311" s="46"/>
      <c r="BD311" s="46"/>
      <c r="BE311" s="46"/>
      <c r="BF311" s="46"/>
      <c r="BG311" s="46"/>
      <c r="BH311" s="46"/>
    </row>
    <row r="312" spans="1:64" customFormat="1">
      <c r="A312" s="4"/>
      <c r="B312" s="4"/>
      <c r="C312" s="4"/>
      <c r="D312" s="4"/>
      <c r="E312" s="4" t="s">
        <v>115</v>
      </c>
      <c r="F312" s="4"/>
      <c r="G312" s="4" t="s">
        <v>91</v>
      </c>
      <c r="H312" s="6"/>
      <c r="I312" s="6"/>
      <c r="J312" s="6"/>
      <c r="K312" s="168">
        <v>0.95</v>
      </c>
      <c r="L312" s="168">
        <v>0.95</v>
      </c>
      <c r="M312" s="168">
        <v>0.95</v>
      </c>
      <c r="N312" s="168">
        <v>0.95</v>
      </c>
      <c r="O312" s="168">
        <v>0.95</v>
      </c>
      <c r="P312" s="168">
        <v>0.95</v>
      </c>
      <c r="Q312" s="168">
        <v>0.95</v>
      </c>
      <c r="R312" s="168">
        <v>0.95</v>
      </c>
      <c r="S312" s="168">
        <v>0.95</v>
      </c>
      <c r="T312" s="168">
        <v>0.95</v>
      </c>
      <c r="U312" s="168">
        <v>0.95</v>
      </c>
      <c r="V312" s="168">
        <v>0.95</v>
      </c>
      <c r="W312" s="168">
        <v>0.95</v>
      </c>
      <c r="X312" s="168">
        <v>0.95</v>
      </c>
      <c r="Y312" s="168">
        <v>0.95</v>
      </c>
      <c r="Z312" s="168">
        <v>0.95</v>
      </c>
      <c r="AA312" s="168">
        <v>0.95</v>
      </c>
      <c r="AB312" s="168">
        <v>0.95</v>
      </c>
      <c r="AC312" s="168">
        <v>0.95</v>
      </c>
      <c r="AD312" s="168">
        <v>0.95</v>
      </c>
      <c r="AE312" s="168">
        <v>0.95</v>
      </c>
      <c r="AF312" s="168">
        <v>0.95</v>
      </c>
      <c r="AG312" s="168">
        <v>0.95</v>
      </c>
      <c r="AH312" s="168">
        <v>0.95</v>
      </c>
      <c r="AI312" s="168">
        <v>0.95</v>
      </c>
      <c r="AJ312" s="168">
        <v>0.95</v>
      </c>
      <c r="AK312" s="46"/>
      <c r="AL312" s="46"/>
      <c r="AM312" s="46"/>
      <c r="AN312" s="46"/>
      <c r="AO312" s="46"/>
      <c r="AP312" s="46"/>
      <c r="AQ312" s="46"/>
      <c r="AR312" s="46"/>
      <c r="AS312" s="46"/>
      <c r="AT312" s="46"/>
      <c r="AU312" s="46"/>
      <c r="AV312" s="46"/>
      <c r="AW312" s="46"/>
      <c r="AX312" s="46"/>
      <c r="AY312" s="46"/>
      <c r="AZ312" s="46"/>
      <c r="BA312" s="46"/>
      <c r="BB312" s="46"/>
      <c r="BC312" s="46"/>
      <c r="BD312" s="46"/>
      <c r="BE312" s="46"/>
      <c r="BF312" s="46"/>
      <c r="BG312" s="46"/>
      <c r="BH312" s="46"/>
    </row>
    <row r="313" spans="1:64" customFormat="1">
      <c r="A313" s="4"/>
      <c r="B313" s="4"/>
      <c r="C313" s="4"/>
      <c r="D313" s="4"/>
      <c r="E313" s="4" t="s">
        <v>163</v>
      </c>
      <c r="F313" s="4"/>
      <c r="G313" s="4" t="s">
        <v>91</v>
      </c>
      <c r="H313" s="6"/>
      <c r="I313" s="6"/>
      <c r="J313" s="6"/>
      <c r="K313" s="180">
        <v>0</v>
      </c>
      <c r="L313" s="180">
        <v>0</v>
      </c>
      <c r="M313" s="180">
        <v>0</v>
      </c>
      <c r="N313" s="180">
        <v>0</v>
      </c>
      <c r="O313" s="180">
        <v>-0.2</v>
      </c>
      <c r="P313" s="180">
        <v>-0.25</v>
      </c>
      <c r="Q313" s="180">
        <v>2.5000000000000001E-2</v>
      </c>
      <c r="R313" s="180">
        <v>-0.2</v>
      </c>
      <c r="S313" s="180">
        <v>0</v>
      </c>
      <c r="T313" s="180">
        <v>0</v>
      </c>
      <c r="U313" s="180">
        <v>0</v>
      </c>
      <c r="V313" s="180">
        <v>0</v>
      </c>
      <c r="W313" s="180">
        <v>0</v>
      </c>
      <c r="X313" s="180">
        <v>0</v>
      </c>
      <c r="Y313" s="180">
        <v>0</v>
      </c>
      <c r="Z313" s="180">
        <v>0</v>
      </c>
      <c r="AA313" s="180">
        <v>0</v>
      </c>
      <c r="AB313" s="180">
        <v>0</v>
      </c>
      <c r="AC313" s="180">
        <v>0</v>
      </c>
      <c r="AD313" s="180">
        <v>0</v>
      </c>
      <c r="AE313" s="180">
        <v>0</v>
      </c>
      <c r="AF313" s="180">
        <v>0</v>
      </c>
      <c r="AG313" s="180">
        <v>0</v>
      </c>
      <c r="AH313" s="180">
        <v>0</v>
      </c>
      <c r="AI313" s="180">
        <v>0</v>
      </c>
      <c r="AJ313" s="180">
        <v>0</v>
      </c>
      <c r="AK313" s="46"/>
      <c r="AL313" s="46"/>
      <c r="AM313" s="46"/>
      <c r="AN313" s="46"/>
      <c r="AO313" s="46"/>
      <c r="AP313" s="46"/>
      <c r="AQ313" s="46"/>
      <c r="AR313" s="46"/>
      <c r="AS313" s="46"/>
      <c r="AT313" s="46"/>
      <c r="AU313" s="46"/>
      <c r="AV313" s="46"/>
      <c r="AW313" s="46"/>
      <c r="AX313" s="46"/>
      <c r="AY313" s="46"/>
      <c r="AZ313" s="46"/>
      <c r="BA313" s="46"/>
      <c r="BB313" s="46"/>
      <c r="BC313" s="46"/>
      <c r="BD313" s="46"/>
      <c r="BE313" s="46"/>
      <c r="BF313" s="46"/>
      <c r="BG313" s="46"/>
      <c r="BH313" s="46"/>
    </row>
    <row r="314" spans="1:64" customFormat="1">
      <c r="A314" s="4"/>
      <c r="B314" s="4"/>
      <c r="C314" s="4"/>
      <c r="D314" s="4"/>
      <c r="E314" s="4" t="s">
        <v>164</v>
      </c>
      <c r="F314" s="4"/>
      <c r="G314" s="4" t="s">
        <v>91</v>
      </c>
      <c r="H314" s="6"/>
      <c r="I314" s="6"/>
      <c r="J314" s="6"/>
      <c r="K314" s="181"/>
      <c r="L314" s="181"/>
      <c r="M314" s="181"/>
      <c r="N314" s="181"/>
      <c r="O314" s="181"/>
      <c r="P314" s="18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46"/>
      <c r="AL314" s="46"/>
      <c r="AM314" s="46"/>
      <c r="AN314" s="46"/>
      <c r="AO314" s="46"/>
      <c r="AP314" s="46"/>
      <c r="AQ314" s="46"/>
      <c r="AR314" s="46"/>
      <c r="AS314" s="46"/>
      <c r="AT314" s="46"/>
      <c r="AU314" s="46"/>
      <c r="AV314" s="46"/>
      <c r="AW314" s="46"/>
      <c r="AX314" s="46"/>
      <c r="AY314" s="46"/>
      <c r="AZ314" s="46"/>
      <c r="BA314" s="46"/>
      <c r="BB314" s="46"/>
      <c r="BC314" s="46"/>
      <c r="BD314" s="46"/>
      <c r="BE314" s="46"/>
      <c r="BF314" s="46"/>
      <c r="BG314" s="46"/>
      <c r="BH314" s="46"/>
    </row>
    <row r="315" spans="1:64" customFormat="1">
      <c r="A315" s="4"/>
      <c r="B315" s="4"/>
      <c r="C315" s="4"/>
      <c r="D315" s="4"/>
      <c r="E315" s="4" t="s">
        <v>165</v>
      </c>
      <c r="F315" s="4"/>
      <c r="G315" s="4" t="s">
        <v>91</v>
      </c>
      <c r="H315" s="6"/>
      <c r="I315" s="6"/>
      <c r="J315" s="6"/>
      <c r="K315" s="181"/>
      <c r="L315" s="181"/>
      <c r="M315" s="181"/>
      <c r="N315" s="181"/>
      <c r="O315" s="181"/>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46"/>
      <c r="AL315" s="46"/>
      <c r="AM315" s="46"/>
      <c r="AN315" s="46"/>
      <c r="AO315" s="46"/>
      <c r="AP315" s="46"/>
      <c r="AQ315" s="46"/>
      <c r="AR315" s="46"/>
      <c r="AS315" s="46"/>
      <c r="AT315" s="46"/>
      <c r="AU315" s="46"/>
      <c r="AV315" s="46"/>
      <c r="AW315" s="46"/>
      <c r="AX315" s="46"/>
      <c r="AY315" s="46"/>
      <c r="AZ315" s="46"/>
      <c r="BA315" s="46"/>
      <c r="BB315" s="46"/>
      <c r="BC315" s="46"/>
      <c r="BD315" s="46"/>
      <c r="BE315" s="46"/>
      <c r="BF315" s="46"/>
      <c r="BG315" s="46"/>
      <c r="BH315" s="46"/>
    </row>
    <row r="316" spans="1:64" customFormat="1">
      <c r="A316" s="4"/>
      <c r="B316" s="4"/>
      <c r="C316" s="4"/>
      <c r="D316" s="4"/>
      <c r="E316" s="4" t="s">
        <v>166</v>
      </c>
      <c r="F316" s="4"/>
      <c r="G316" s="4" t="s">
        <v>91</v>
      </c>
      <c r="H316" s="6"/>
      <c r="I316" s="6"/>
      <c r="J316" s="6"/>
      <c r="K316" s="181"/>
      <c r="L316" s="181"/>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46"/>
      <c r="AL316" s="46"/>
      <c r="AM316" s="46"/>
      <c r="AN316" s="46"/>
      <c r="AO316" s="46"/>
      <c r="AP316" s="46"/>
      <c r="AQ316" s="46"/>
      <c r="AR316" s="46"/>
      <c r="AS316" s="46"/>
      <c r="AT316" s="46"/>
      <c r="AU316" s="46"/>
      <c r="AV316" s="46"/>
      <c r="AW316" s="46"/>
      <c r="AX316" s="46"/>
      <c r="AY316" s="46"/>
      <c r="AZ316" s="46"/>
      <c r="BA316" s="46"/>
      <c r="BB316" s="46"/>
      <c r="BC316" s="46"/>
      <c r="BD316" s="46"/>
      <c r="BE316" s="46"/>
      <c r="BF316" s="46"/>
      <c r="BG316" s="46"/>
      <c r="BH316" s="46"/>
    </row>
    <row r="317" spans="1:64" customFormat="1">
      <c r="A317" s="4"/>
      <c r="B317" s="4"/>
      <c r="C317" s="4"/>
      <c r="D317" s="4"/>
      <c r="E317" s="4" t="s">
        <v>123</v>
      </c>
      <c r="F317" s="4"/>
      <c r="G317" s="4"/>
      <c r="H317" s="6">
        <f>MATCH(CHOOSE(Interface!H7,Interface!J81,Interface!L81),E312:E316,0)</f>
        <v>1</v>
      </c>
      <c r="I317" s="6"/>
      <c r="J317" s="6"/>
      <c r="K317" s="179" cm="1">
        <f t="array" ref="K317">INDEX(K312:K316,$H$317)</f>
        <v>0.95</v>
      </c>
      <c r="L317" s="179" cm="1">
        <f t="array" ref="L317">INDEX(L312:L316,$H$317)</f>
        <v>0.95</v>
      </c>
      <c r="M317" s="179" cm="1">
        <f t="array" ref="M317">INDEX(M312:M316,$H$317)</f>
        <v>0.95</v>
      </c>
      <c r="N317" s="179" cm="1">
        <f t="array" ref="N317">INDEX(N312:N316,$H$317)</f>
        <v>0.95</v>
      </c>
      <c r="O317" s="179" cm="1">
        <f t="array" ref="O317">INDEX(O312:O316,$H$317)</f>
        <v>0.95</v>
      </c>
      <c r="P317" s="179" cm="1">
        <f t="array" ref="P317">INDEX(P312:P316,$H$317)</f>
        <v>0.95</v>
      </c>
      <c r="Q317" s="179" cm="1">
        <f t="array" ref="Q317">INDEX(Q312:Q316,$H$317)</f>
        <v>0.95</v>
      </c>
      <c r="R317" s="179" cm="1">
        <f t="array" ref="R317">INDEX(R312:R316,$H$317)</f>
        <v>0.95</v>
      </c>
      <c r="S317" s="179" cm="1">
        <f t="array" ref="S317">INDEX(S312:S316,$H$317)</f>
        <v>0.95</v>
      </c>
      <c r="T317" s="179" cm="1">
        <f t="array" ref="T317">INDEX(T312:T316,$H$317)</f>
        <v>0.95</v>
      </c>
      <c r="U317" s="179" cm="1">
        <f t="array" ref="U317">INDEX(U312:U316,$H$317)</f>
        <v>0.95</v>
      </c>
      <c r="V317" s="179" cm="1">
        <f t="array" ref="V317">INDEX(V312:V316,$H$317)</f>
        <v>0.95</v>
      </c>
      <c r="W317" s="179" cm="1">
        <f t="array" ref="W317">INDEX(W312:W316,$H$317)</f>
        <v>0.95</v>
      </c>
      <c r="X317" s="179" cm="1">
        <f t="array" ref="X317">INDEX(X312:X316,$H$317)</f>
        <v>0.95</v>
      </c>
      <c r="Y317" s="179" cm="1">
        <f t="array" ref="Y317">INDEX(Y312:Y316,$H$317)</f>
        <v>0.95</v>
      </c>
      <c r="Z317" s="179" cm="1">
        <f t="array" ref="Z317">INDEX(Z312:Z316,$H$317)</f>
        <v>0.95</v>
      </c>
      <c r="AA317" s="179" cm="1">
        <f t="array" ref="AA317">INDEX(AA312:AA316,$H$317)</f>
        <v>0.95</v>
      </c>
      <c r="AB317" s="179" cm="1">
        <f t="array" ref="AB317">INDEX(AB312:AB316,$H$317)</f>
        <v>0.95</v>
      </c>
      <c r="AC317" s="179" cm="1">
        <f t="array" ref="AC317">INDEX(AC312:AC316,$H$317)</f>
        <v>0.95</v>
      </c>
      <c r="AD317" s="179" cm="1">
        <f t="array" ref="AD317">INDEX(AD312:AD316,$H$317)</f>
        <v>0.95</v>
      </c>
      <c r="AE317" s="179" cm="1">
        <f t="array" ref="AE317">INDEX(AE312:AE316,$H$317)</f>
        <v>0.95</v>
      </c>
      <c r="AF317" s="179" cm="1">
        <f t="array" ref="AF317">INDEX(AF312:AF316,$H$317)</f>
        <v>0.95</v>
      </c>
      <c r="AG317" s="179" cm="1">
        <f t="array" ref="AG317">INDEX(AG312:AG316,$H$317)</f>
        <v>0.95</v>
      </c>
      <c r="AH317" s="179" cm="1">
        <f t="array" ref="AH317">INDEX(AH312:AH316,$H$317)</f>
        <v>0.95</v>
      </c>
      <c r="AI317" s="179" cm="1">
        <f t="array" ref="AI317">INDEX(AI312:AI316,$H$317)</f>
        <v>0.95</v>
      </c>
      <c r="AJ317" s="179" cm="1">
        <f t="array" ref="AJ317">INDEX(AJ312:AJ316,$H$317)</f>
        <v>0.95</v>
      </c>
      <c r="AK317" s="46"/>
      <c r="AL317" s="46"/>
      <c r="AM317" s="46"/>
      <c r="AN317" s="46"/>
      <c r="AO317" s="46"/>
      <c r="AP317" s="46"/>
      <c r="AQ317" s="46"/>
      <c r="AR317" s="46"/>
      <c r="AS317" s="46"/>
      <c r="AT317" s="46"/>
      <c r="AU317" s="46"/>
      <c r="AV317" s="46"/>
      <c r="AW317" s="46"/>
      <c r="AX317" s="46"/>
      <c r="AY317" s="46"/>
      <c r="AZ317" s="46"/>
      <c r="BA317" s="46"/>
      <c r="BB317" s="46"/>
      <c r="BC317" s="46"/>
      <c r="BD317" s="46"/>
      <c r="BE317" s="46"/>
      <c r="BF317" s="46"/>
      <c r="BG317" s="46"/>
      <c r="BH317" s="46"/>
    </row>
    <row r="318" spans="1:64" customFormat="1">
      <c r="A318" s="4"/>
      <c r="B318" s="4"/>
      <c r="C318" s="4"/>
      <c r="D318" s="4"/>
      <c r="E318" s="4"/>
      <c r="F318" s="4"/>
      <c r="G318" s="4"/>
      <c r="H318" s="6"/>
      <c r="I318" s="6"/>
      <c r="J318" s="6"/>
      <c r="K318" s="178"/>
      <c r="L318" s="178"/>
      <c r="M318" s="178"/>
      <c r="N318" s="178"/>
      <c r="O318" s="178"/>
      <c r="P318" s="178"/>
      <c r="Q318" s="178"/>
      <c r="R318" s="178"/>
      <c r="S318" s="178"/>
      <c r="T318" s="178"/>
      <c r="U318" s="178"/>
      <c r="V318" s="178"/>
      <c r="W318" s="178"/>
      <c r="X318" s="178"/>
      <c r="Y318" s="178"/>
      <c r="Z318" s="178"/>
      <c r="AA318" s="178"/>
      <c r="AB318" s="178"/>
      <c r="AC318" s="178"/>
      <c r="AD318" s="178"/>
      <c r="AE318" s="178"/>
      <c r="AF318" s="178"/>
      <c r="AG318" s="178"/>
      <c r="AH318" s="178"/>
      <c r="AI318" s="178"/>
      <c r="AJ318" s="46"/>
      <c r="AK318" s="46"/>
      <c r="AL318" s="46"/>
      <c r="AM318" s="46"/>
      <c r="AN318" s="46"/>
      <c r="AO318" s="46"/>
      <c r="AP318" s="46"/>
      <c r="AQ318" s="46"/>
      <c r="AR318" s="46"/>
      <c r="AS318" s="46"/>
      <c r="AT318" s="46"/>
      <c r="AU318" s="46"/>
      <c r="AV318" s="46"/>
      <c r="AW318" s="46"/>
      <c r="AX318" s="46"/>
      <c r="AY318" s="46"/>
      <c r="AZ318" s="46"/>
      <c r="BA318" s="46"/>
      <c r="BB318" s="46"/>
      <c r="BC318" s="46"/>
      <c r="BD318" s="46"/>
      <c r="BE318" s="46"/>
      <c r="BF318" s="46"/>
      <c r="BG318" s="46"/>
      <c r="BH318" s="46"/>
    </row>
    <row r="319" spans="1:64" s="162" customFormat="1">
      <c r="A319" s="4"/>
      <c r="B319" s="24"/>
      <c r="C319" s="73">
        <f>MAX($B$10:C315)+0.1</f>
        <v>9.2999999999999989</v>
      </c>
      <c r="D319" s="37" t="s">
        <v>118</v>
      </c>
      <c r="E319" s="37"/>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c r="AM319" s="37"/>
      <c r="AN319" s="37"/>
      <c r="AO319" s="37"/>
      <c r="AP319" s="37"/>
      <c r="AQ319" s="37"/>
      <c r="AR319" s="37"/>
      <c r="AS319" s="37"/>
      <c r="AT319" s="37"/>
      <c r="AU319" s="37"/>
      <c r="AV319" s="37"/>
      <c r="AW319" s="37"/>
      <c r="AX319" s="37"/>
      <c r="AY319" s="37"/>
      <c r="AZ319" s="37"/>
      <c r="BA319" s="37"/>
      <c r="BB319" s="37"/>
      <c r="BC319" s="37"/>
      <c r="BD319" s="37"/>
      <c r="BE319" s="37"/>
      <c r="BF319" s="37"/>
      <c r="BG319" s="37"/>
      <c r="BH319" s="37"/>
      <c r="BI319" s="37"/>
      <c r="BJ319" s="37"/>
      <c r="BK319" s="37"/>
      <c r="BL319" s="24"/>
    </row>
    <row r="320" spans="1:64" s="162" customFormat="1">
      <c r="A320" s="4"/>
      <c r="B320" s="24"/>
      <c r="C320" s="164"/>
      <c r="D320" s="24"/>
      <c r="E320" s="24"/>
      <c r="F320" s="24"/>
      <c r="G320" s="24"/>
      <c r="H320" s="24"/>
      <c r="I320" s="24"/>
      <c r="J320" s="24"/>
      <c r="K320" s="71">
        <v>1</v>
      </c>
      <c r="L320" s="71">
        <f t="shared" ref="L320:AJ320" si="101">K320+1</f>
        <v>2</v>
      </c>
      <c r="M320" s="71">
        <f t="shared" si="101"/>
        <v>3</v>
      </c>
      <c r="N320" s="71">
        <f t="shared" si="101"/>
        <v>4</v>
      </c>
      <c r="O320" s="71">
        <f t="shared" si="101"/>
        <v>5</v>
      </c>
      <c r="P320" s="71">
        <f t="shared" si="101"/>
        <v>6</v>
      </c>
      <c r="Q320" s="71">
        <f t="shared" si="101"/>
        <v>7</v>
      </c>
      <c r="R320" s="71">
        <f t="shared" si="101"/>
        <v>8</v>
      </c>
      <c r="S320" s="71">
        <f t="shared" si="101"/>
        <v>9</v>
      </c>
      <c r="T320" s="71">
        <f t="shared" si="101"/>
        <v>10</v>
      </c>
      <c r="U320" s="71">
        <f t="shared" si="101"/>
        <v>11</v>
      </c>
      <c r="V320" s="71">
        <f t="shared" si="101"/>
        <v>12</v>
      </c>
      <c r="W320" s="71">
        <f t="shared" si="101"/>
        <v>13</v>
      </c>
      <c r="X320" s="71">
        <f t="shared" si="101"/>
        <v>14</v>
      </c>
      <c r="Y320" s="71">
        <f t="shared" si="101"/>
        <v>15</v>
      </c>
      <c r="Z320" s="71">
        <f t="shared" si="101"/>
        <v>16</v>
      </c>
      <c r="AA320" s="71">
        <f t="shared" si="101"/>
        <v>17</v>
      </c>
      <c r="AB320" s="71">
        <f t="shared" si="101"/>
        <v>18</v>
      </c>
      <c r="AC320" s="71">
        <f t="shared" si="101"/>
        <v>19</v>
      </c>
      <c r="AD320" s="71">
        <f t="shared" si="101"/>
        <v>20</v>
      </c>
      <c r="AE320" s="71">
        <f t="shared" si="101"/>
        <v>21</v>
      </c>
      <c r="AF320" s="71">
        <f t="shared" si="101"/>
        <v>22</v>
      </c>
      <c r="AG320" s="71">
        <f t="shared" si="101"/>
        <v>23</v>
      </c>
      <c r="AH320" s="71">
        <f t="shared" si="101"/>
        <v>24</v>
      </c>
      <c r="AI320" s="71">
        <f t="shared" si="101"/>
        <v>25</v>
      </c>
      <c r="AJ320" s="71">
        <f t="shared" si="101"/>
        <v>26</v>
      </c>
      <c r="AK320" s="24"/>
      <c r="AL320" s="24"/>
      <c r="AM320" s="24"/>
      <c r="AN320" s="24"/>
      <c r="AO320" s="24"/>
      <c r="AP320" s="24"/>
      <c r="AQ320" s="24"/>
      <c r="AR320" s="24"/>
      <c r="AS320" s="24"/>
      <c r="AT320" s="24"/>
      <c r="AU320" s="24"/>
      <c r="AV320" s="24"/>
      <c r="AW320" s="24"/>
      <c r="AX320" s="24"/>
      <c r="AY320" s="24"/>
      <c r="AZ320" s="24"/>
      <c r="BA320" s="24"/>
      <c r="BB320" s="24"/>
      <c r="BC320" s="24"/>
      <c r="BD320" s="24"/>
      <c r="BE320" s="24"/>
      <c r="BF320" s="24"/>
      <c r="BG320" s="24"/>
      <c r="BH320" s="24"/>
      <c r="BI320" s="24"/>
      <c r="BJ320" s="24"/>
      <c r="BK320" s="24"/>
      <c r="BL320" s="24"/>
    </row>
    <row r="321" spans="1:64" s="162" customFormat="1">
      <c r="A321" s="4"/>
      <c r="B321" s="24"/>
      <c r="C321" s="164"/>
      <c r="D321" s="24"/>
      <c r="E321" s="264">
        <v>0.75</v>
      </c>
      <c r="F321" s="24"/>
      <c r="G321" s="4" t="s">
        <v>91</v>
      </c>
      <c r="H321" s="24"/>
      <c r="I321" s="24"/>
      <c r="J321" s="24"/>
      <c r="K321" s="180">
        <v>0.75</v>
      </c>
      <c r="L321" s="180">
        <v>0.75</v>
      </c>
      <c r="M321" s="180">
        <v>0.75</v>
      </c>
      <c r="N321" s="180">
        <v>0.75</v>
      </c>
      <c r="O321" s="180">
        <v>0.75</v>
      </c>
      <c r="P321" s="180">
        <v>0.75</v>
      </c>
      <c r="Q321" s="180">
        <v>0.75</v>
      </c>
      <c r="R321" s="180">
        <v>0.75</v>
      </c>
      <c r="S321" s="180">
        <v>0.75</v>
      </c>
      <c r="T321" s="180">
        <v>0.75</v>
      </c>
      <c r="U321" s="180">
        <v>0.75</v>
      </c>
      <c r="V321" s="180">
        <v>0.75</v>
      </c>
      <c r="W321" s="180">
        <v>0.75</v>
      </c>
      <c r="X321" s="180">
        <v>0.75</v>
      </c>
      <c r="Y321" s="180">
        <v>0.75</v>
      </c>
      <c r="Z321" s="180">
        <v>0.75</v>
      </c>
      <c r="AA321" s="180">
        <v>0.75</v>
      </c>
      <c r="AB321" s="180">
        <v>0.75</v>
      </c>
      <c r="AC321" s="180">
        <v>0.75</v>
      </c>
      <c r="AD321" s="180">
        <v>0.75</v>
      </c>
      <c r="AE321" s="180">
        <v>0.75</v>
      </c>
      <c r="AF321" s="180">
        <v>0.75</v>
      </c>
      <c r="AG321" s="180">
        <v>0.75</v>
      </c>
      <c r="AH321" s="180">
        <v>0.75</v>
      </c>
      <c r="AI321" s="180">
        <v>0.75</v>
      </c>
      <c r="AJ321" s="180">
        <v>0.75</v>
      </c>
      <c r="AK321" s="24"/>
      <c r="AL321" s="24"/>
      <c r="AM321" s="24"/>
      <c r="AN321" s="24"/>
      <c r="AO321" s="24"/>
      <c r="AP321" s="24"/>
      <c r="AQ321" s="24"/>
      <c r="AR321" s="24"/>
      <c r="AS321" s="24"/>
      <c r="AT321" s="24"/>
      <c r="AU321" s="24"/>
      <c r="AV321" s="24"/>
      <c r="AW321" s="24"/>
      <c r="AX321" s="24"/>
      <c r="AY321" s="24"/>
      <c r="AZ321" s="24"/>
      <c r="BA321" s="24"/>
      <c r="BB321" s="24"/>
      <c r="BC321" s="24"/>
      <c r="BD321" s="24"/>
      <c r="BE321" s="24"/>
      <c r="BF321" s="24"/>
      <c r="BG321" s="24"/>
      <c r="BH321" s="24"/>
      <c r="BI321" s="24"/>
      <c r="BJ321" s="24"/>
      <c r="BK321" s="24"/>
      <c r="BL321" s="24"/>
    </row>
    <row r="322" spans="1:64" s="162" customFormat="1">
      <c r="A322" s="4"/>
      <c r="B322" s="24"/>
      <c r="C322" s="164"/>
      <c r="D322" s="24"/>
      <c r="E322" s="4" t="s">
        <v>167</v>
      </c>
      <c r="F322" s="24"/>
      <c r="G322" s="4" t="s">
        <v>91</v>
      </c>
      <c r="H322" s="24"/>
      <c r="I322" s="24"/>
      <c r="J322" s="24"/>
      <c r="K322" s="181"/>
      <c r="L322" s="181"/>
      <c r="M322" s="181"/>
      <c r="N322" s="181"/>
      <c r="O322" s="181"/>
      <c r="P322" s="181"/>
      <c r="Q322" s="181"/>
      <c r="R322" s="181"/>
      <c r="S322" s="181"/>
      <c r="T322" s="181"/>
      <c r="U322" s="181"/>
      <c r="V322" s="181"/>
      <c r="W322" s="181"/>
      <c r="X322" s="181"/>
      <c r="Y322" s="181"/>
      <c r="Z322" s="181"/>
      <c r="AA322" s="181"/>
      <c r="AB322" s="181"/>
      <c r="AC322" s="181"/>
      <c r="AD322" s="181"/>
      <c r="AE322" s="181"/>
      <c r="AF322" s="181"/>
      <c r="AG322" s="181"/>
      <c r="AH322" s="181"/>
      <c r="AI322" s="181"/>
      <c r="AJ322" s="181"/>
      <c r="AK322" s="24"/>
      <c r="AL322" s="24"/>
      <c r="AM322" s="24"/>
      <c r="AN322" s="24"/>
      <c r="AO322" s="24"/>
      <c r="AP322" s="24"/>
      <c r="AQ322" s="24"/>
      <c r="AR322" s="24"/>
      <c r="AS322" s="24"/>
      <c r="AT322" s="24"/>
      <c r="AU322" s="24"/>
      <c r="AV322" s="24"/>
      <c r="AW322" s="24"/>
      <c r="AX322" s="24"/>
      <c r="AY322" s="24"/>
      <c r="AZ322" s="24"/>
      <c r="BA322" s="24"/>
      <c r="BB322" s="24"/>
      <c r="BC322" s="24"/>
      <c r="BD322" s="24"/>
      <c r="BE322" s="24"/>
      <c r="BF322" s="24"/>
      <c r="BG322" s="24"/>
      <c r="BH322" s="24"/>
      <c r="BI322" s="24"/>
      <c r="BJ322" s="24"/>
      <c r="BK322" s="24"/>
      <c r="BL322" s="24"/>
    </row>
    <row r="323" spans="1:64" s="162" customFormat="1">
      <c r="A323" s="4"/>
      <c r="B323" s="24"/>
      <c r="C323" s="164"/>
      <c r="D323" s="24"/>
      <c r="E323" s="4" t="s">
        <v>168</v>
      </c>
      <c r="F323" s="24"/>
      <c r="G323" s="4" t="s">
        <v>91</v>
      </c>
      <c r="H323" s="24"/>
      <c r="I323" s="24"/>
      <c r="J323" s="24"/>
      <c r="K323" s="181"/>
      <c r="L323" s="181"/>
      <c r="M323" s="181"/>
      <c r="N323" s="181"/>
      <c r="O323" s="181"/>
      <c r="P323" s="181"/>
      <c r="Q323" s="181"/>
      <c r="R323" s="181"/>
      <c r="S323" s="181"/>
      <c r="T323" s="181"/>
      <c r="U323" s="181"/>
      <c r="V323" s="181"/>
      <c r="W323" s="181"/>
      <c r="X323" s="181"/>
      <c r="Y323" s="181"/>
      <c r="Z323" s="181"/>
      <c r="AA323" s="181"/>
      <c r="AB323" s="181"/>
      <c r="AC323" s="181"/>
      <c r="AD323" s="181"/>
      <c r="AE323" s="181"/>
      <c r="AF323" s="181"/>
      <c r="AG323" s="181"/>
      <c r="AH323" s="181"/>
      <c r="AI323" s="181"/>
      <c r="AJ323" s="181"/>
      <c r="AK323" s="24"/>
      <c r="AL323" s="24"/>
      <c r="AM323" s="24"/>
      <c r="AN323" s="24"/>
      <c r="AO323" s="24"/>
      <c r="AP323" s="24"/>
      <c r="AQ323" s="24"/>
      <c r="AR323" s="24"/>
      <c r="AS323" s="24"/>
      <c r="AT323" s="24"/>
      <c r="AU323" s="24"/>
      <c r="AV323" s="24"/>
      <c r="AW323" s="24"/>
      <c r="AX323" s="24"/>
      <c r="AY323" s="24"/>
      <c r="AZ323" s="24"/>
      <c r="BA323" s="24"/>
      <c r="BB323" s="24"/>
      <c r="BC323" s="24"/>
      <c r="BD323" s="24"/>
      <c r="BE323" s="24"/>
      <c r="BF323" s="24"/>
      <c r="BG323" s="24"/>
      <c r="BH323" s="24"/>
      <c r="BI323" s="24"/>
      <c r="BJ323" s="24"/>
      <c r="BK323" s="24"/>
      <c r="BL323" s="24"/>
    </row>
    <row r="324" spans="1:64" s="162" customFormat="1">
      <c r="A324" s="4"/>
      <c r="B324" s="24"/>
      <c r="C324" s="164"/>
      <c r="D324" s="24"/>
      <c r="E324" s="4" t="s">
        <v>169</v>
      </c>
      <c r="F324" s="24"/>
      <c r="G324" s="4" t="s">
        <v>91</v>
      </c>
      <c r="H324" s="24"/>
      <c r="I324" s="24"/>
      <c r="J324" s="24"/>
      <c r="K324" s="181"/>
      <c r="L324" s="181"/>
      <c r="M324" s="181"/>
      <c r="N324" s="181"/>
      <c r="O324" s="181"/>
      <c r="P324" s="181"/>
      <c r="Q324" s="181"/>
      <c r="R324" s="181"/>
      <c r="S324" s="181"/>
      <c r="T324" s="181"/>
      <c r="U324" s="181"/>
      <c r="V324" s="181"/>
      <c r="W324" s="181"/>
      <c r="X324" s="181"/>
      <c r="Y324" s="181"/>
      <c r="Z324" s="181"/>
      <c r="AA324" s="181"/>
      <c r="AB324" s="181"/>
      <c r="AC324" s="181"/>
      <c r="AD324" s="181"/>
      <c r="AE324" s="181"/>
      <c r="AF324" s="181"/>
      <c r="AG324" s="181"/>
      <c r="AH324" s="181"/>
      <c r="AI324" s="181"/>
      <c r="AJ324" s="181"/>
      <c r="AK324" s="24"/>
      <c r="AL324" s="24"/>
      <c r="AM324" s="24"/>
      <c r="AN324" s="24"/>
      <c r="AO324" s="24"/>
      <c r="AP324" s="24"/>
      <c r="AQ324" s="24"/>
      <c r="AR324" s="24"/>
      <c r="AS324" s="24"/>
      <c r="AT324" s="24"/>
      <c r="AU324" s="24"/>
      <c r="AV324" s="24"/>
      <c r="AW324" s="24"/>
      <c r="AX324" s="24"/>
      <c r="AY324" s="24"/>
      <c r="AZ324" s="24"/>
      <c r="BA324" s="24"/>
      <c r="BB324" s="24"/>
      <c r="BC324" s="24"/>
      <c r="BD324" s="24"/>
      <c r="BE324" s="24"/>
      <c r="BF324" s="24"/>
      <c r="BG324" s="24"/>
      <c r="BH324" s="24"/>
      <c r="BI324" s="24"/>
      <c r="BJ324" s="24"/>
      <c r="BK324" s="24"/>
      <c r="BL324" s="24"/>
    </row>
    <row r="325" spans="1:64" s="162" customFormat="1">
      <c r="A325" s="4"/>
      <c r="B325" s="24"/>
      <c r="C325" s="164"/>
      <c r="D325" s="24"/>
      <c r="E325" s="4" t="s">
        <v>170</v>
      </c>
      <c r="F325" s="24"/>
      <c r="G325" s="4" t="s">
        <v>91</v>
      </c>
      <c r="H325" s="24"/>
      <c r="I325" s="24"/>
      <c r="J325" s="24"/>
      <c r="K325" s="181"/>
      <c r="L325" s="181"/>
      <c r="M325" s="181"/>
      <c r="N325" s="181"/>
      <c r="O325" s="181"/>
      <c r="P325" s="181"/>
      <c r="Q325" s="181"/>
      <c r="R325" s="181"/>
      <c r="S325" s="181"/>
      <c r="T325" s="181"/>
      <c r="U325" s="181"/>
      <c r="V325" s="181"/>
      <c r="W325" s="181"/>
      <c r="X325" s="181"/>
      <c r="Y325" s="181"/>
      <c r="Z325" s="181"/>
      <c r="AA325" s="181"/>
      <c r="AB325" s="181"/>
      <c r="AC325" s="181"/>
      <c r="AD325" s="181"/>
      <c r="AE325" s="181"/>
      <c r="AF325" s="181"/>
      <c r="AG325" s="181"/>
      <c r="AH325" s="181"/>
      <c r="AI325" s="181"/>
      <c r="AJ325" s="181"/>
      <c r="AK325" s="24"/>
      <c r="AL325" s="24"/>
      <c r="AM325" s="24"/>
      <c r="AN325" s="24"/>
      <c r="AO325" s="24"/>
      <c r="AP325" s="24"/>
      <c r="AQ325" s="24"/>
      <c r="AR325" s="24"/>
      <c r="AS325" s="24"/>
      <c r="AT325" s="24"/>
      <c r="AU325" s="24"/>
      <c r="AV325" s="24"/>
      <c r="AW325" s="24"/>
      <c r="AX325" s="24"/>
      <c r="AY325" s="24"/>
      <c r="AZ325" s="24"/>
      <c r="BA325" s="24"/>
      <c r="BB325" s="24"/>
      <c r="BC325" s="24"/>
      <c r="BD325" s="24"/>
      <c r="BE325" s="24"/>
      <c r="BF325" s="24"/>
      <c r="BG325" s="24"/>
      <c r="BH325" s="24"/>
      <c r="BI325" s="24"/>
      <c r="BJ325" s="24"/>
      <c r="BK325" s="24"/>
      <c r="BL325" s="24"/>
    </row>
    <row r="326" spans="1:64" s="162" customFormat="1">
      <c r="A326" s="4"/>
      <c r="B326" s="24"/>
      <c r="C326" s="164"/>
      <c r="D326" s="24"/>
      <c r="E326" s="4" t="s">
        <v>123</v>
      </c>
      <c r="F326" s="24"/>
      <c r="G326" s="4"/>
      <c r="H326" s="6">
        <f>MATCH(CHOOSE(Interface!H7,Interface!J84,Interface!L84),E321:E325,0)</f>
        <v>1</v>
      </c>
      <c r="I326" s="24"/>
      <c r="J326" s="24"/>
      <c r="K326" s="179" cm="1">
        <f t="array" ref="K326">INDEX(K321:K325,$H$326)</f>
        <v>0.75</v>
      </c>
      <c r="L326" s="179" cm="1">
        <f t="array" ref="L326">INDEX(L321:L325,$H$326)</f>
        <v>0.75</v>
      </c>
      <c r="M326" s="179" cm="1">
        <f t="array" ref="M326">INDEX(M321:M325,$H$326)</f>
        <v>0.75</v>
      </c>
      <c r="N326" s="179" cm="1">
        <f t="array" ref="N326">INDEX(N321:N325,$H$326)</f>
        <v>0.75</v>
      </c>
      <c r="O326" s="179" cm="1">
        <f t="array" ref="O326">INDEX(O321:O325,$H$326)</f>
        <v>0.75</v>
      </c>
      <c r="P326" s="179" cm="1">
        <f t="array" ref="P326">INDEX(P321:P325,$H$326)</f>
        <v>0.75</v>
      </c>
      <c r="Q326" s="179" cm="1">
        <f t="array" ref="Q326">INDEX(Q321:Q325,$H$326)</f>
        <v>0.75</v>
      </c>
      <c r="R326" s="179" cm="1">
        <f t="array" ref="R326">INDEX(R321:R325,$H$326)</f>
        <v>0.75</v>
      </c>
      <c r="S326" s="179" cm="1">
        <f t="array" ref="S326">INDEX(S321:S325,$H$326)</f>
        <v>0.75</v>
      </c>
      <c r="T326" s="179" cm="1">
        <f t="array" ref="T326">INDEX(T321:T325,$H$326)</f>
        <v>0.75</v>
      </c>
      <c r="U326" s="179" cm="1">
        <f t="array" ref="U326">INDEX(U321:U325,$H$326)</f>
        <v>0.75</v>
      </c>
      <c r="V326" s="179" cm="1">
        <f t="array" ref="V326">INDEX(V321:V325,$H$326)</f>
        <v>0.75</v>
      </c>
      <c r="W326" s="179" cm="1">
        <f t="array" ref="W326">INDEX(W321:W325,$H$326)</f>
        <v>0.75</v>
      </c>
      <c r="X326" s="179" cm="1">
        <f t="array" ref="X326">INDEX(X321:X325,$H$326)</f>
        <v>0.75</v>
      </c>
      <c r="Y326" s="179" cm="1">
        <f t="array" ref="Y326">INDEX(Y321:Y325,$H$326)</f>
        <v>0.75</v>
      </c>
      <c r="Z326" s="179" cm="1">
        <f t="array" ref="Z326">INDEX(Z321:Z325,$H$326)</f>
        <v>0.75</v>
      </c>
      <c r="AA326" s="179" cm="1">
        <f t="array" ref="AA326">INDEX(AA321:AA325,$H$326)</f>
        <v>0.75</v>
      </c>
      <c r="AB326" s="179" cm="1">
        <f t="array" ref="AB326">INDEX(AB321:AB325,$H$326)</f>
        <v>0.75</v>
      </c>
      <c r="AC326" s="179" cm="1">
        <f t="array" ref="AC326">INDEX(AC321:AC325,$H$326)</f>
        <v>0.75</v>
      </c>
      <c r="AD326" s="179" cm="1">
        <f t="array" ref="AD326">INDEX(AD321:AD325,$H$326)</f>
        <v>0.75</v>
      </c>
      <c r="AE326" s="179" cm="1">
        <f t="array" ref="AE326">INDEX(AE321:AE325,$H$326)</f>
        <v>0.75</v>
      </c>
      <c r="AF326" s="179" cm="1">
        <f t="array" ref="AF326">INDEX(AF321:AF325,$H$326)</f>
        <v>0.75</v>
      </c>
      <c r="AG326" s="179" cm="1">
        <f t="array" ref="AG326">INDEX(AG321:AG325,$H$326)</f>
        <v>0.75</v>
      </c>
      <c r="AH326" s="179" cm="1">
        <f t="array" ref="AH326">INDEX(AH321:AH325,$H$326)</f>
        <v>0.75</v>
      </c>
      <c r="AI326" s="179" cm="1">
        <f t="array" ref="AI326">INDEX(AI321:AI325,$H$326)</f>
        <v>0.75</v>
      </c>
      <c r="AJ326" s="179" cm="1">
        <f t="array" ref="AJ326">INDEX(AJ321:AJ325,$H$326)</f>
        <v>0.75</v>
      </c>
      <c r="AK326" s="24"/>
      <c r="AL326" s="24"/>
      <c r="AM326" s="24"/>
      <c r="AN326" s="24"/>
      <c r="AO326" s="24"/>
      <c r="AP326" s="24"/>
      <c r="AQ326" s="24"/>
      <c r="AR326" s="24"/>
      <c r="AS326" s="24"/>
      <c r="AT326" s="24"/>
      <c r="AU326" s="24"/>
      <c r="AV326" s="24"/>
      <c r="AW326" s="24"/>
      <c r="AX326" s="24"/>
      <c r="AY326" s="24"/>
      <c r="AZ326" s="24"/>
      <c r="BA326" s="24"/>
      <c r="BB326" s="24"/>
      <c r="BC326" s="24"/>
      <c r="BD326" s="24"/>
      <c r="BE326" s="24"/>
      <c r="BF326" s="24"/>
      <c r="BG326" s="24"/>
      <c r="BH326" s="24"/>
      <c r="BI326" s="24"/>
      <c r="BJ326" s="24"/>
      <c r="BK326" s="24"/>
      <c r="BL326" s="24"/>
    </row>
    <row r="327" spans="1:64" s="162" customFormat="1">
      <c r="A327" s="4"/>
      <c r="B327" s="24"/>
      <c r="C327" s="164"/>
      <c r="D327" s="24"/>
      <c r="E327" s="4"/>
      <c r="F327" s="24"/>
      <c r="G327" s="4"/>
      <c r="H327" s="6"/>
      <c r="I327" s="24"/>
      <c r="J327" s="24"/>
      <c r="K327" s="179"/>
      <c r="L327" s="179"/>
      <c r="M327" s="179"/>
      <c r="N327" s="179"/>
      <c r="O327" s="179"/>
      <c r="P327" s="179"/>
      <c r="Q327" s="179"/>
      <c r="R327" s="179"/>
      <c r="S327" s="179"/>
      <c r="T327" s="179"/>
      <c r="U327" s="179"/>
      <c r="V327" s="179"/>
      <c r="W327" s="179"/>
      <c r="X327" s="179"/>
      <c r="Y327" s="179"/>
      <c r="Z327" s="179"/>
      <c r="AA327" s="179"/>
      <c r="AB327" s="179"/>
      <c r="AC327" s="179"/>
      <c r="AD327" s="179"/>
      <c r="AE327" s="179"/>
      <c r="AF327" s="179"/>
      <c r="AG327" s="179"/>
      <c r="AH327" s="179"/>
      <c r="AI327" s="179"/>
      <c r="AJ327" s="179"/>
      <c r="AK327" s="24"/>
      <c r="AL327" s="24"/>
      <c r="AM327" s="24"/>
      <c r="AN327" s="24"/>
      <c r="AO327" s="24"/>
      <c r="AP327" s="24"/>
      <c r="AQ327" s="24"/>
      <c r="AR327" s="24"/>
      <c r="AS327" s="24"/>
      <c r="AT327" s="24"/>
      <c r="AU327" s="24"/>
      <c r="AV327" s="24"/>
      <c r="AW327" s="24"/>
      <c r="AX327" s="24"/>
      <c r="AY327" s="24"/>
      <c r="AZ327" s="24"/>
      <c r="BA327" s="24"/>
      <c r="BB327" s="24"/>
      <c r="BC327" s="24"/>
      <c r="BD327" s="24"/>
      <c r="BE327" s="24"/>
      <c r="BF327" s="24"/>
      <c r="BG327" s="24"/>
      <c r="BH327" s="24"/>
      <c r="BI327" s="24"/>
      <c r="BJ327" s="24"/>
      <c r="BK327" s="24"/>
      <c r="BL327" s="24"/>
    </row>
    <row r="328" spans="1:64" s="162" customFormat="1">
      <c r="A328" s="4"/>
      <c r="B328" s="24"/>
      <c r="C328" s="73">
        <f>MAX($B$10:C323)+0.1</f>
        <v>9.3999999999999986</v>
      </c>
      <c r="D328" s="37" t="s">
        <v>119</v>
      </c>
      <c r="E328" s="37"/>
      <c r="F328" s="37"/>
      <c r="G328" s="37"/>
      <c r="H328" s="37"/>
      <c r="I328" s="37"/>
      <c r="J328" s="37"/>
      <c r="K328" s="37"/>
      <c r="L328" s="37"/>
      <c r="M328" s="37"/>
      <c r="N328" s="37"/>
      <c r="O328" s="37"/>
      <c r="P328" s="37"/>
      <c r="Q328" s="37"/>
      <c r="R328" s="37"/>
      <c r="S328" s="37"/>
      <c r="T328" s="37"/>
      <c r="U328" s="37"/>
      <c r="V328" s="37"/>
      <c r="W328" s="37"/>
      <c r="X328" s="37"/>
      <c r="Y328" s="37"/>
      <c r="Z328" s="37"/>
      <c r="AA328" s="37"/>
      <c r="AB328" s="37"/>
      <c r="AC328" s="37"/>
      <c r="AD328" s="37"/>
      <c r="AE328" s="37"/>
      <c r="AF328" s="37"/>
      <c r="AG328" s="37"/>
      <c r="AH328" s="37"/>
      <c r="AI328" s="37"/>
      <c r="AJ328" s="37"/>
      <c r="AK328" s="37"/>
      <c r="AL328" s="37"/>
      <c r="AM328" s="37"/>
      <c r="AN328" s="37"/>
      <c r="AO328" s="37"/>
      <c r="AP328" s="37"/>
      <c r="AQ328" s="37"/>
      <c r="AR328" s="37"/>
      <c r="AS328" s="37"/>
      <c r="AT328" s="37"/>
      <c r="AU328" s="37"/>
      <c r="AV328" s="37"/>
      <c r="AW328" s="37"/>
      <c r="AX328" s="37"/>
      <c r="AY328" s="37"/>
      <c r="AZ328" s="37"/>
      <c r="BA328" s="37"/>
      <c r="BB328" s="37"/>
      <c r="BC328" s="37"/>
      <c r="BD328" s="37"/>
      <c r="BE328" s="37"/>
      <c r="BF328" s="37"/>
      <c r="BG328" s="37"/>
      <c r="BH328" s="37"/>
      <c r="BI328" s="37"/>
      <c r="BJ328" s="37"/>
      <c r="BK328" s="37"/>
      <c r="BL328" s="24"/>
    </row>
    <row r="329" spans="1:64" s="162" customFormat="1">
      <c r="A329" s="4"/>
      <c r="B329" s="24"/>
      <c r="C329" s="164"/>
      <c r="D329" s="24" t="s">
        <v>171</v>
      </c>
      <c r="E329" s="24"/>
      <c r="F329" s="24"/>
      <c r="G329" s="24"/>
      <c r="H329" s="24"/>
      <c r="I329" s="24"/>
      <c r="J329" s="24"/>
      <c r="K329" s="71">
        <v>1</v>
      </c>
      <c r="L329" s="71">
        <f t="shared" ref="L329" si="102">K329+1</f>
        <v>2</v>
      </c>
      <c r="M329" s="71">
        <f t="shared" ref="M329" si="103">L329+1</f>
        <v>3</v>
      </c>
      <c r="N329" s="71">
        <f t="shared" ref="N329" si="104">M329+1</f>
        <v>4</v>
      </c>
      <c r="O329" s="71">
        <f t="shared" ref="O329" si="105">N329+1</f>
        <v>5</v>
      </c>
      <c r="P329" s="71">
        <f t="shared" ref="P329" si="106">O329+1</f>
        <v>6</v>
      </c>
      <c r="Q329" s="71">
        <f t="shared" ref="Q329" si="107">P329+1</f>
        <v>7</v>
      </c>
      <c r="R329" s="71">
        <f t="shared" ref="R329" si="108">Q329+1</f>
        <v>8</v>
      </c>
      <c r="S329" s="71">
        <f t="shared" ref="S329" si="109">R329+1</f>
        <v>9</v>
      </c>
      <c r="T329" s="71">
        <f t="shared" ref="T329" si="110">S329+1</f>
        <v>10</v>
      </c>
      <c r="U329" s="71">
        <f t="shared" ref="U329" si="111">T329+1</f>
        <v>11</v>
      </c>
      <c r="V329" s="71">
        <f t="shared" ref="V329" si="112">U329+1</f>
        <v>12</v>
      </c>
      <c r="W329" s="71">
        <f t="shared" ref="W329" si="113">V329+1</f>
        <v>13</v>
      </c>
      <c r="X329" s="71">
        <f t="shared" ref="X329" si="114">W329+1</f>
        <v>14</v>
      </c>
      <c r="Y329" s="71">
        <f t="shared" ref="Y329" si="115">X329+1</f>
        <v>15</v>
      </c>
      <c r="Z329" s="71">
        <f t="shared" ref="Z329" si="116">Y329+1</f>
        <v>16</v>
      </c>
      <c r="AA329" s="71">
        <f t="shared" ref="AA329" si="117">Z329+1</f>
        <v>17</v>
      </c>
      <c r="AB329" s="71">
        <f t="shared" ref="AB329" si="118">AA329+1</f>
        <v>18</v>
      </c>
      <c r="AC329" s="71">
        <f t="shared" ref="AC329" si="119">AB329+1</f>
        <v>19</v>
      </c>
      <c r="AD329" s="71">
        <f t="shared" ref="AD329" si="120">AC329+1</f>
        <v>20</v>
      </c>
      <c r="AE329" s="71">
        <f t="shared" ref="AE329" si="121">AD329+1</f>
        <v>21</v>
      </c>
      <c r="AF329" s="71">
        <f t="shared" ref="AF329" si="122">AE329+1</f>
        <v>22</v>
      </c>
      <c r="AG329" s="71">
        <f t="shared" ref="AG329" si="123">AF329+1</f>
        <v>23</v>
      </c>
      <c r="AH329" s="71">
        <f t="shared" ref="AH329" si="124">AG329+1</f>
        <v>24</v>
      </c>
      <c r="AI329" s="71">
        <f t="shared" ref="AI329" si="125">AH329+1</f>
        <v>25</v>
      </c>
      <c r="AJ329" s="71">
        <f t="shared" ref="AJ329" si="126">AI329+1</f>
        <v>26</v>
      </c>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row>
    <row r="330" spans="1:64" s="162" customFormat="1">
      <c r="A330" s="4"/>
      <c r="B330" s="24"/>
      <c r="C330" s="164"/>
      <c r="D330" s="24"/>
      <c r="E330" s="264">
        <v>0.99</v>
      </c>
      <c r="F330" s="24"/>
      <c r="G330" s="4" t="s">
        <v>91</v>
      </c>
      <c r="H330" s="24"/>
      <c r="I330" s="24"/>
      <c r="J330" s="24"/>
      <c r="K330" s="180">
        <v>0.99</v>
      </c>
      <c r="L330" s="180">
        <v>0.99</v>
      </c>
      <c r="M330" s="180">
        <v>0.99</v>
      </c>
      <c r="N330" s="180">
        <v>0.99</v>
      </c>
      <c r="O330" s="180">
        <v>0.99</v>
      </c>
      <c r="P330" s="180">
        <v>0.99</v>
      </c>
      <c r="Q330" s="180">
        <v>0.99</v>
      </c>
      <c r="R330" s="180">
        <v>0.99</v>
      </c>
      <c r="S330" s="180">
        <v>0.99</v>
      </c>
      <c r="T330" s="180">
        <v>0.99</v>
      </c>
      <c r="U330" s="180">
        <v>0.99</v>
      </c>
      <c r="V330" s="180">
        <v>0.99</v>
      </c>
      <c r="W330" s="180">
        <v>0.99</v>
      </c>
      <c r="X330" s="180">
        <v>0.99</v>
      </c>
      <c r="Y330" s="180">
        <v>0.99</v>
      </c>
      <c r="Z330" s="180">
        <v>0.99</v>
      </c>
      <c r="AA330" s="180">
        <v>0.99</v>
      </c>
      <c r="AB330" s="180">
        <v>0.99</v>
      </c>
      <c r="AC330" s="180">
        <v>0.99</v>
      </c>
      <c r="AD330" s="180">
        <v>0.99</v>
      </c>
      <c r="AE330" s="180">
        <v>0.99</v>
      </c>
      <c r="AF330" s="180">
        <v>0.99</v>
      </c>
      <c r="AG330" s="180">
        <v>0.99</v>
      </c>
      <c r="AH330" s="180">
        <v>0.99</v>
      </c>
      <c r="AI330" s="180">
        <v>0.99</v>
      </c>
      <c r="AJ330" s="180">
        <v>0.99</v>
      </c>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row>
    <row r="331" spans="1:64" s="162" customFormat="1">
      <c r="A331" s="4"/>
      <c r="B331" s="24"/>
      <c r="C331" s="164"/>
      <c r="D331" s="24"/>
      <c r="E331" s="4" t="s">
        <v>172</v>
      </c>
      <c r="F331" s="24"/>
      <c r="G331" s="4" t="s">
        <v>91</v>
      </c>
      <c r="H331" s="24"/>
      <c r="I331" s="24"/>
      <c r="J331" s="24"/>
      <c r="K331" s="181"/>
      <c r="L331" s="181"/>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row>
    <row r="332" spans="1:64" s="162" customFormat="1">
      <c r="A332" s="4"/>
      <c r="B332" s="24"/>
      <c r="C332" s="164"/>
      <c r="D332" s="24"/>
      <c r="E332" s="4" t="s">
        <v>173</v>
      </c>
      <c r="F332" s="24"/>
      <c r="G332" s="4" t="s">
        <v>91</v>
      </c>
      <c r="H332" s="24"/>
      <c r="I332" s="24"/>
      <c r="J332" s="24"/>
      <c r="K332" s="181"/>
      <c r="L332" s="181"/>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24"/>
      <c r="AL332" s="24"/>
      <c r="AM332" s="24"/>
      <c r="AN332" s="24"/>
      <c r="AO332" s="24"/>
      <c r="AP332" s="24"/>
      <c r="AQ332" s="24"/>
      <c r="AR332" s="24"/>
      <c r="AS332" s="24"/>
      <c r="AT332" s="24"/>
      <c r="AU332" s="24"/>
      <c r="AV332" s="24"/>
      <c r="AW332" s="24"/>
      <c r="AX332" s="24"/>
      <c r="AY332" s="24"/>
      <c r="AZ332" s="24"/>
      <c r="BA332" s="24"/>
      <c r="BB332" s="24"/>
      <c r="BC332" s="24"/>
      <c r="BD332" s="24"/>
      <c r="BE332" s="24"/>
      <c r="BF332" s="24"/>
      <c r="BG332" s="24"/>
      <c r="BH332" s="24"/>
      <c r="BI332" s="24"/>
      <c r="BJ332" s="24"/>
      <c r="BK332" s="24"/>
      <c r="BL332" s="24"/>
    </row>
    <row r="333" spans="1:64" s="162" customFormat="1">
      <c r="A333" s="4"/>
      <c r="B333" s="24"/>
      <c r="C333" s="164"/>
      <c r="D333" s="24"/>
      <c r="E333" s="4" t="s">
        <v>174</v>
      </c>
      <c r="F333" s="24"/>
      <c r="G333" s="4" t="s">
        <v>91</v>
      </c>
      <c r="H333" s="24"/>
      <c r="I333" s="24"/>
      <c r="J333" s="24"/>
      <c r="K333" s="181"/>
      <c r="L333" s="181"/>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24"/>
      <c r="AL333" s="24"/>
      <c r="AM333" s="24"/>
      <c r="AN333" s="24"/>
      <c r="AO333" s="24"/>
      <c r="AP333" s="24"/>
      <c r="AQ333" s="24"/>
      <c r="AR333" s="24"/>
      <c r="AS333" s="24"/>
      <c r="AT333" s="24"/>
      <c r="AU333" s="24"/>
      <c r="AV333" s="24"/>
      <c r="AW333" s="24"/>
      <c r="AX333" s="24"/>
      <c r="AY333" s="24"/>
      <c r="AZ333" s="24"/>
      <c r="BA333" s="24"/>
      <c r="BB333" s="24"/>
      <c r="BC333" s="24"/>
      <c r="BD333" s="24"/>
      <c r="BE333" s="24"/>
      <c r="BF333" s="24"/>
      <c r="BG333" s="24"/>
      <c r="BH333" s="24"/>
      <c r="BI333" s="24"/>
      <c r="BJ333" s="24"/>
      <c r="BK333" s="24"/>
      <c r="BL333" s="24"/>
    </row>
    <row r="334" spans="1:64" s="162" customFormat="1">
      <c r="A334" s="4"/>
      <c r="B334" s="24"/>
      <c r="C334" s="164"/>
      <c r="D334" s="24"/>
      <c r="E334" s="4" t="s">
        <v>175</v>
      </c>
      <c r="F334" s="24"/>
      <c r="G334" s="4" t="s">
        <v>91</v>
      </c>
      <c r="H334" s="24"/>
      <c r="I334" s="24"/>
      <c r="J334" s="24"/>
      <c r="K334" s="181"/>
      <c r="L334" s="181"/>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24"/>
      <c r="AL334" s="24"/>
      <c r="AM334" s="24"/>
      <c r="AN334" s="24"/>
      <c r="AO334" s="24"/>
      <c r="AP334" s="24"/>
      <c r="AQ334" s="24"/>
      <c r="AR334" s="24"/>
      <c r="AS334" s="24"/>
      <c r="AT334" s="24"/>
      <c r="AU334" s="24"/>
      <c r="AV334" s="24"/>
      <c r="AW334" s="24"/>
      <c r="AX334" s="24"/>
      <c r="AY334" s="24"/>
      <c r="AZ334" s="24"/>
      <c r="BA334" s="24"/>
      <c r="BB334" s="24"/>
      <c r="BC334" s="24"/>
      <c r="BD334" s="24"/>
      <c r="BE334" s="24"/>
      <c r="BF334" s="24"/>
      <c r="BG334" s="24"/>
      <c r="BH334" s="24"/>
      <c r="BI334" s="24"/>
      <c r="BJ334" s="24"/>
      <c r="BK334" s="24"/>
      <c r="BL334" s="24"/>
    </row>
    <row r="335" spans="1:64" s="162" customFormat="1">
      <c r="A335" s="4"/>
      <c r="B335" s="24"/>
      <c r="C335" s="164"/>
      <c r="D335" s="24"/>
      <c r="E335" s="4" t="s">
        <v>123</v>
      </c>
      <c r="F335" s="24"/>
      <c r="G335" s="4"/>
      <c r="H335" s="6">
        <f>MATCH(CHOOSE(Interface!H7,Interface!J85,Interface!L85),E330:E334,0)</f>
        <v>1</v>
      </c>
      <c r="I335" s="24"/>
      <c r="J335" s="24"/>
      <c r="K335" s="179" cm="1">
        <f t="array" ref="K335">INDEX(K330:K334,$H$326)</f>
        <v>0.99</v>
      </c>
      <c r="L335" s="179" cm="1">
        <f t="array" ref="L335">INDEX(L330:L334,$H$326)</f>
        <v>0.99</v>
      </c>
      <c r="M335" s="179" cm="1">
        <f t="array" ref="M335">INDEX(M330:M334,$H$326)</f>
        <v>0.99</v>
      </c>
      <c r="N335" s="179" cm="1">
        <f t="array" ref="N335">INDEX(N330:N334,$H$326)</f>
        <v>0.99</v>
      </c>
      <c r="O335" s="179" cm="1">
        <f t="array" ref="O335">INDEX(O330:O334,$H$326)</f>
        <v>0.99</v>
      </c>
      <c r="P335" s="179" cm="1">
        <f t="array" ref="P335">INDEX(P330:P334,$H$326)</f>
        <v>0.99</v>
      </c>
      <c r="Q335" s="179" cm="1">
        <f t="array" ref="Q335">INDEX(Q330:Q334,$H$326)</f>
        <v>0.99</v>
      </c>
      <c r="R335" s="179" cm="1">
        <f t="array" ref="R335">INDEX(R330:R334,$H$326)</f>
        <v>0.99</v>
      </c>
      <c r="S335" s="179" cm="1">
        <f t="array" ref="S335">INDEX(S330:S334,$H$326)</f>
        <v>0.99</v>
      </c>
      <c r="T335" s="179" cm="1">
        <f t="array" ref="T335">INDEX(T330:T334,$H$326)</f>
        <v>0.99</v>
      </c>
      <c r="U335" s="179" cm="1">
        <f t="array" ref="U335">INDEX(U330:U334,$H$326)</f>
        <v>0.99</v>
      </c>
      <c r="V335" s="179" cm="1">
        <f t="array" ref="V335">INDEX(V330:V334,$H$326)</f>
        <v>0.99</v>
      </c>
      <c r="W335" s="179" cm="1">
        <f t="array" ref="W335">INDEX(W330:W334,$H$326)</f>
        <v>0.99</v>
      </c>
      <c r="X335" s="179" cm="1">
        <f t="array" ref="X335">INDEX(X330:X334,$H$326)</f>
        <v>0.99</v>
      </c>
      <c r="Y335" s="179" cm="1">
        <f t="array" ref="Y335">INDEX(Y330:Y334,$H$326)</f>
        <v>0.99</v>
      </c>
      <c r="Z335" s="179" cm="1">
        <f t="array" ref="Z335">INDEX(Z330:Z334,$H$326)</f>
        <v>0.99</v>
      </c>
      <c r="AA335" s="179" cm="1">
        <f t="array" ref="AA335">INDEX(AA330:AA334,$H$326)</f>
        <v>0.99</v>
      </c>
      <c r="AB335" s="179" cm="1">
        <f t="array" ref="AB335">INDEX(AB330:AB334,$H$326)</f>
        <v>0.99</v>
      </c>
      <c r="AC335" s="179" cm="1">
        <f t="array" ref="AC335">INDEX(AC330:AC334,$H$326)</f>
        <v>0.99</v>
      </c>
      <c r="AD335" s="179" cm="1">
        <f t="array" ref="AD335">INDEX(AD330:AD334,$H$326)</f>
        <v>0.99</v>
      </c>
      <c r="AE335" s="179" cm="1">
        <f t="array" ref="AE335">INDEX(AE330:AE334,$H$326)</f>
        <v>0.99</v>
      </c>
      <c r="AF335" s="179" cm="1">
        <f t="array" ref="AF335">INDEX(AF330:AF334,$H$326)</f>
        <v>0.99</v>
      </c>
      <c r="AG335" s="179" cm="1">
        <f t="array" ref="AG335">INDEX(AG330:AG334,$H$326)</f>
        <v>0.99</v>
      </c>
      <c r="AH335" s="179" cm="1">
        <f t="array" ref="AH335">INDEX(AH330:AH334,$H$326)</f>
        <v>0.99</v>
      </c>
      <c r="AI335" s="179" cm="1">
        <f t="array" ref="AI335">INDEX(AI330:AI334,$H$326)</f>
        <v>0.99</v>
      </c>
      <c r="AJ335" s="179" cm="1">
        <f t="array" ref="AJ335">INDEX(AJ330:AJ334,$H$326)</f>
        <v>0.99</v>
      </c>
      <c r="AK335" s="24"/>
      <c r="AL335" s="24"/>
      <c r="AM335" s="24"/>
      <c r="AN335" s="24"/>
      <c r="AO335" s="24"/>
      <c r="AP335" s="24"/>
      <c r="AQ335" s="24"/>
      <c r="AR335" s="24"/>
      <c r="AS335" s="24"/>
      <c r="AT335" s="24"/>
      <c r="AU335" s="24"/>
      <c r="AV335" s="24"/>
      <c r="AW335" s="24"/>
      <c r="AX335" s="24"/>
      <c r="AY335" s="24"/>
      <c r="AZ335" s="24"/>
      <c r="BA335" s="24"/>
      <c r="BB335" s="24"/>
      <c r="BC335" s="24"/>
      <c r="BD335" s="24"/>
      <c r="BE335" s="24"/>
      <c r="BF335" s="24"/>
      <c r="BG335" s="24"/>
      <c r="BH335" s="24"/>
      <c r="BI335" s="24"/>
      <c r="BJ335" s="24"/>
      <c r="BK335" s="24"/>
      <c r="BL335" s="24"/>
    </row>
    <row r="336" spans="1:64" customFormat="1">
      <c r="A336" s="4"/>
      <c r="B336" s="4"/>
      <c r="C336" s="4"/>
      <c r="D336" s="4"/>
      <c r="E336" s="4"/>
      <c r="F336" s="4"/>
      <c r="G336" s="4"/>
      <c r="H336" s="6"/>
      <c r="I336" s="6"/>
      <c r="J336" s="6"/>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row>
    <row r="337" spans="1:64" s="10" customFormat="1">
      <c r="A337" s="4"/>
      <c r="B337" s="30" t="s">
        <v>48</v>
      </c>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0"/>
      <c r="AI337" s="30"/>
      <c r="AJ337" s="30"/>
      <c r="AK337" s="30"/>
      <c r="AL337" s="30"/>
      <c r="AM337" s="30"/>
      <c r="AN337" s="30"/>
      <c r="AO337" s="30"/>
      <c r="AP337" s="30"/>
      <c r="AQ337" s="30"/>
      <c r="AR337" s="30"/>
      <c r="AS337" s="30"/>
      <c r="AT337" s="30"/>
      <c r="AU337" s="30"/>
      <c r="AV337" s="30"/>
      <c r="AW337" s="30"/>
      <c r="AX337" s="30"/>
      <c r="AY337" s="30"/>
      <c r="AZ337" s="30"/>
      <c r="BA337" s="30"/>
      <c r="BB337" s="30"/>
      <c r="BC337" s="30"/>
      <c r="BD337" s="30"/>
      <c r="BE337" s="30"/>
      <c r="BF337" s="30"/>
      <c r="BG337" s="30"/>
      <c r="BH337" s="30"/>
      <c r="BI337" s="30"/>
      <c r="BJ337" s="30"/>
      <c r="BK337" s="30"/>
      <c r="BL337" s="24"/>
    </row>
    <row r="338" spans="1:64">
      <c r="A338" s="10"/>
    </row>
    <row r="339" spans="1:64"/>
    <row r="340" spans="1:64"/>
    <row r="341" spans="1:64"/>
    <row r="342" spans="1:64"/>
    <row r="343" spans="1:64"/>
    <row r="344" spans="1:64"/>
    <row r="345" spans="1:64"/>
    <row r="346" spans="1:64"/>
    <row r="347" spans="1:64"/>
    <row r="348" spans="1:64"/>
    <row r="349" spans="1:64"/>
    <row r="350" spans="1:64"/>
    <row r="351" spans="1:64"/>
  </sheetData>
  <phoneticPr fontId="16" type="noConversion"/>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1AD9D-34AD-4D18-A8AA-7921DF611E08}">
  <sheetPr codeName="Sheet4">
    <tabColor rgb="FFFFFFCC"/>
    <pageSetUpPr autoPageBreaks="0"/>
  </sheetPr>
  <dimension ref="A1:CY260"/>
  <sheetViews>
    <sheetView zoomScale="70" zoomScaleNormal="70" workbookViewId="0"/>
  </sheetViews>
  <sheetFormatPr defaultColWidth="0" defaultRowHeight="15.4" zeroHeight="1"/>
  <cols>
    <col min="1" max="4" width="3.125" style="4" customWidth="1"/>
    <col min="5" max="5" width="43.5" style="4" customWidth="1"/>
    <col min="6" max="6" width="2.75" style="4" customWidth="1"/>
    <col min="7" max="7" width="15.75" style="4" customWidth="1"/>
    <col min="8" max="8" width="12.375" style="6" customWidth="1"/>
    <col min="9" max="9" width="2.75" style="6" customWidth="1"/>
    <col min="10" max="10" width="12.875" style="6" customWidth="1"/>
    <col min="11" max="64" width="9.25" style="4" customWidth="1"/>
    <col min="65" max="104" width="9.25" style="4" hidden="1" customWidth="1"/>
    <col min="105" max="16384" width="9.25" style="4" hidden="1"/>
  </cols>
  <sheetData>
    <row r="1" spans="1:101" s="1" customFormat="1">
      <c r="A1" s="1" t="s">
        <v>20</v>
      </c>
      <c r="G1" s="281" t="s">
        <v>176</v>
      </c>
      <c r="H1" s="281" t="b">
        <f>AND(L45:BH45)</f>
        <v>1</v>
      </c>
      <c r="I1" s="2"/>
      <c r="J1" s="2"/>
      <c r="K1" s="3">
        <f t="shared" ref="K1:BH1" si="0">DATE(K3-1,4,1)</f>
        <v>43922</v>
      </c>
      <c r="L1" s="3">
        <f t="shared" si="0"/>
        <v>44287</v>
      </c>
      <c r="M1" s="3">
        <f t="shared" si="0"/>
        <v>44652</v>
      </c>
      <c r="N1" s="3">
        <f t="shared" si="0"/>
        <v>45017</v>
      </c>
      <c r="O1" s="3">
        <f t="shared" si="0"/>
        <v>45383</v>
      </c>
      <c r="P1" s="3">
        <f t="shared" si="0"/>
        <v>45748</v>
      </c>
      <c r="Q1" s="3">
        <f t="shared" si="0"/>
        <v>46113</v>
      </c>
      <c r="R1" s="3">
        <f t="shared" si="0"/>
        <v>46478</v>
      </c>
      <c r="S1" s="3">
        <f t="shared" si="0"/>
        <v>46844</v>
      </c>
      <c r="T1" s="3">
        <f t="shared" si="0"/>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row>
    <row r="2" spans="1:101" s="1" customFormat="1">
      <c r="H2" s="2"/>
      <c r="I2" s="2"/>
      <c r="J2" s="2"/>
      <c r="K2" s="3">
        <f t="shared" ref="K2:BH2" si="1">DATE(K3,3,31)</f>
        <v>44286</v>
      </c>
      <c r="L2" s="3">
        <f t="shared" si="1"/>
        <v>44651</v>
      </c>
      <c r="M2" s="3">
        <f t="shared" si="1"/>
        <v>45016</v>
      </c>
      <c r="N2" s="3">
        <f t="shared" si="1"/>
        <v>45382</v>
      </c>
      <c r="O2" s="3">
        <f t="shared" si="1"/>
        <v>45747</v>
      </c>
      <c r="P2" s="3">
        <f t="shared" si="1"/>
        <v>46112</v>
      </c>
      <c r="Q2" s="3">
        <f t="shared" si="1"/>
        <v>46477</v>
      </c>
      <c r="R2" s="3">
        <f t="shared" si="1"/>
        <v>46843</v>
      </c>
      <c r="S2" s="3">
        <f t="shared" si="1"/>
        <v>47208</v>
      </c>
      <c r="T2" s="3">
        <f t="shared" si="1"/>
        <v>47573</v>
      </c>
      <c r="U2" s="3">
        <f t="shared" si="1"/>
        <v>47938</v>
      </c>
      <c r="V2" s="3">
        <f t="shared" si="1"/>
        <v>48304</v>
      </c>
      <c r="W2" s="3">
        <f t="shared" si="1"/>
        <v>48669</v>
      </c>
      <c r="X2" s="3">
        <f t="shared" si="1"/>
        <v>49034</v>
      </c>
      <c r="Y2" s="3">
        <f t="shared" si="1"/>
        <v>49399</v>
      </c>
      <c r="Z2" s="3">
        <f t="shared" si="1"/>
        <v>49765</v>
      </c>
      <c r="AA2" s="3">
        <f t="shared" si="1"/>
        <v>50130</v>
      </c>
      <c r="AB2" s="3">
        <f t="shared" si="1"/>
        <v>50495</v>
      </c>
      <c r="AC2" s="3">
        <f t="shared" si="1"/>
        <v>50860</v>
      </c>
      <c r="AD2" s="3">
        <f t="shared" si="1"/>
        <v>51226</v>
      </c>
      <c r="AE2" s="3">
        <f t="shared" si="1"/>
        <v>51591</v>
      </c>
      <c r="AF2" s="3">
        <f t="shared" si="1"/>
        <v>51956</v>
      </c>
      <c r="AG2" s="3">
        <f t="shared" si="1"/>
        <v>52321</v>
      </c>
      <c r="AH2" s="3">
        <f t="shared" si="1"/>
        <v>52687</v>
      </c>
      <c r="AI2" s="3">
        <f t="shared" si="1"/>
        <v>53052</v>
      </c>
      <c r="AJ2" s="3">
        <f t="shared" si="1"/>
        <v>53417</v>
      </c>
      <c r="AK2" s="3">
        <f t="shared" si="1"/>
        <v>53782</v>
      </c>
      <c r="AL2" s="3">
        <f t="shared" si="1"/>
        <v>54148</v>
      </c>
      <c r="AM2" s="3">
        <f t="shared" si="1"/>
        <v>54513</v>
      </c>
      <c r="AN2" s="3">
        <f t="shared" si="1"/>
        <v>54878</v>
      </c>
      <c r="AO2" s="3">
        <f t="shared" si="1"/>
        <v>55243</v>
      </c>
      <c r="AP2" s="3">
        <f t="shared" si="1"/>
        <v>55609</v>
      </c>
      <c r="AQ2" s="3">
        <f t="shared" si="1"/>
        <v>55974</v>
      </c>
      <c r="AR2" s="3">
        <f t="shared" si="1"/>
        <v>56339</v>
      </c>
      <c r="AS2" s="3">
        <f t="shared" si="1"/>
        <v>56704</v>
      </c>
      <c r="AT2" s="3">
        <f t="shared" si="1"/>
        <v>57070</v>
      </c>
      <c r="AU2" s="3">
        <f t="shared" si="1"/>
        <v>57435</v>
      </c>
      <c r="AV2" s="3">
        <f t="shared" si="1"/>
        <v>57800</v>
      </c>
      <c r="AW2" s="3">
        <f t="shared" si="1"/>
        <v>58165</v>
      </c>
      <c r="AX2" s="3">
        <f t="shared" si="1"/>
        <v>58531</v>
      </c>
      <c r="AY2" s="3">
        <f t="shared" si="1"/>
        <v>58896</v>
      </c>
      <c r="AZ2" s="3">
        <f t="shared" si="1"/>
        <v>59261</v>
      </c>
      <c r="BA2" s="3">
        <f t="shared" si="1"/>
        <v>59626</v>
      </c>
      <c r="BB2" s="3">
        <f t="shared" si="1"/>
        <v>59992</v>
      </c>
      <c r="BC2" s="3">
        <f t="shared" si="1"/>
        <v>60357</v>
      </c>
      <c r="BD2" s="3">
        <f t="shared" si="1"/>
        <v>60722</v>
      </c>
      <c r="BE2" s="3">
        <f t="shared" si="1"/>
        <v>61087</v>
      </c>
      <c r="BF2" s="3">
        <f t="shared" si="1"/>
        <v>61453</v>
      </c>
      <c r="BG2" s="3">
        <f t="shared" si="1"/>
        <v>61818</v>
      </c>
      <c r="BH2" s="3">
        <f t="shared" si="1"/>
        <v>62183</v>
      </c>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row>
    <row r="3" spans="1:101" s="1" customFormat="1">
      <c r="E3" s="1" t="s">
        <v>50</v>
      </c>
      <c r="G3" s="1" t="s">
        <v>120</v>
      </c>
      <c r="H3" s="1" t="s">
        <v>177</v>
      </c>
      <c r="J3" s="1" t="s">
        <v>178</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CW3" s="2"/>
    </row>
    <row r="4" spans="1:101">
      <c r="H4" s="4"/>
      <c r="I4" s="4"/>
      <c r="J4" s="4"/>
      <c r="L4" s="18"/>
      <c r="M4" s="18"/>
      <c r="N4" s="18"/>
      <c r="O4" s="18"/>
      <c r="P4" s="18"/>
      <c r="Q4" s="18"/>
      <c r="R4" s="18"/>
      <c r="S4" s="23"/>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6"/>
    </row>
    <row r="5" spans="1:101">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101">
      <c r="H6" s="4"/>
      <c r="I6" s="4"/>
      <c r="J6" s="4"/>
    </row>
    <row r="7" spans="1:101" customFormat="1">
      <c r="E7" s="4" t="s">
        <v>179</v>
      </c>
      <c r="G7" s="4" t="s">
        <v>59</v>
      </c>
      <c r="L7">
        <f>L2-L1+1</f>
        <v>365</v>
      </c>
      <c r="M7">
        <f t="shared" ref="M7:AQ7" si="2">M2-M1+1</f>
        <v>365</v>
      </c>
      <c r="N7">
        <f>N2-N1+1</f>
        <v>366</v>
      </c>
      <c r="O7">
        <f>O2-O1+1</f>
        <v>365</v>
      </c>
      <c r="P7">
        <f t="shared" si="2"/>
        <v>365</v>
      </c>
      <c r="Q7">
        <f t="shared" si="2"/>
        <v>365</v>
      </c>
      <c r="R7">
        <f t="shared" si="2"/>
        <v>366</v>
      </c>
      <c r="S7">
        <f t="shared" si="2"/>
        <v>365</v>
      </c>
      <c r="T7">
        <f t="shared" si="2"/>
        <v>365</v>
      </c>
      <c r="U7">
        <f t="shared" si="2"/>
        <v>365</v>
      </c>
      <c r="V7">
        <f t="shared" si="2"/>
        <v>366</v>
      </c>
      <c r="W7">
        <f t="shared" si="2"/>
        <v>365</v>
      </c>
      <c r="X7">
        <f t="shared" si="2"/>
        <v>365</v>
      </c>
      <c r="Y7">
        <f t="shared" si="2"/>
        <v>365</v>
      </c>
      <c r="Z7">
        <f t="shared" si="2"/>
        <v>366</v>
      </c>
      <c r="AA7">
        <f t="shared" si="2"/>
        <v>365</v>
      </c>
      <c r="AB7">
        <f t="shared" si="2"/>
        <v>365</v>
      </c>
      <c r="AC7">
        <f t="shared" si="2"/>
        <v>365</v>
      </c>
      <c r="AD7">
        <f t="shared" si="2"/>
        <v>366</v>
      </c>
      <c r="AE7">
        <f t="shared" si="2"/>
        <v>365</v>
      </c>
      <c r="AF7">
        <f t="shared" si="2"/>
        <v>365</v>
      </c>
      <c r="AG7">
        <f t="shared" si="2"/>
        <v>365</v>
      </c>
      <c r="AH7">
        <f t="shared" si="2"/>
        <v>366</v>
      </c>
      <c r="AI7">
        <f t="shared" si="2"/>
        <v>365</v>
      </c>
      <c r="AJ7">
        <f t="shared" si="2"/>
        <v>365</v>
      </c>
      <c r="AK7">
        <f t="shared" si="2"/>
        <v>365</v>
      </c>
      <c r="AL7">
        <f t="shared" si="2"/>
        <v>366</v>
      </c>
      <c r="AM7">
        <f t="shared" si="2"/>
        <v>365</v>
      </c>
      <c r="AN7">
        <f t="shared" si="2"/>
        <v>365</v>
      </c>
      <c r="AO7">
        <f t="shared" si="2"/>
        <v>365</v>
      </c>
      <c r="AP7">
        <f t="shared" si="2"/>
        <v>366</v>
      </c>
      <c r="AQ7">
        <f t="shared" si="2"/>
        <v>365</v>
      </c>
      <c r="AR7">
        <f t="shared" ref="AR7:BH7" si="3">AR2-AR1+1</f>
        <v>365</v>
      </c>
      <c r="AS7">
        <f t="shared" si="3"/>
        <v>365</v>
      </c>
      <c r="AT7">
        <f t="shared" si="3"/>
        <v>366</v>
      </c>
      <c r="AU7">
        <f t="shared" si="3"/>
        <v>365</v>
      </c>
      <c r="AV7">
        <f t="shared" si="3"/>
        <v>365</v>
      </c>
      <c r="AW7">
        <f t="shared" si="3"/>
        <v>365</v>
      </c>
      <c r="AX7">
        <f t="shared" si="3"/>
        <v>366</v>
      </c>
      <c r="AY7">
        <f t="shared" si="3"/>
        <v>365</v>
      </c>
      <c r="AZ7">
        <f t="shared" si="3"/>
        <v>365</v>
      </c>
      <c r="BA7">
        <f t="shared" si="3"/>
        <v>365</v>
      </c>
      <c r="BB7">
        <f t="shared" si="3"/>
        <v>366</v>
      </c>
      <c r="BC7">
        <f t="shared" si="3"/>
        <v>365</v>
      </c>
      <c r="BD7">
        <f t="shared" si="3"/>
        <v>365</v>
      </c>
      <c r="BE7">
        <f t="shared" si="3"/>
        <v>365</v>
      </c>
      <c r="BF7">
        <f t="shared" si="3"/>
        <v>366</v>
      </c>
      <c r="BG7">
        <f t="shared" si="3"/>
        <v>365</v>
      </c>
      <c r="BH7">
        <f t="shared" si="3"/>
        <v>365</v>
      </c>
    </row>
    <row r="8" spans="1:101">
      <c r="H8" s="4"/>
      <c r="I8" s="4"/>
      <c r="J8" s="4"/>
      <c r="BI8" s="6"/>
      <c r="BJ8" s="6"/>
      <c r="BK8" s="6"/>
    </row>
    <row r="9" spans="1:101">
      <c r="E9" s="4" t="s">
        <v>180</v>
      </c>
      <c r="G9" s="4" t="s">
        <v>181</v>
      </c>
      <c r="J9" s="4"/>
      <c r="K9" s="152"/>
      <c r="L9" s="152">
        <f>IF(AND(L2&gt;=Interface!$J$18, L1&lt;Interface!$J$21),1,0)</f>
        <v>0</v>
      </c>
      <c r="M9" s="152">
        <f>IF(AND(M2&gt;=Interface!$J$18, M1&lt;Interface!$J$21),1,0)</f>
        <v>0</v>
      </c>
      <c r="N9" s="152">
        <f>IF(AND(N2&gt;=Interface!$J$18, N1&lt;Interface!$J$21),1,0)</f>
        <v>0</v>
      </c>
      <c r="O9" s="152">
        <f>IF(AND(O2&gt;=Interface!$J$18, O1&lt;Interface!$J$21),1,0)</f>
        <v>1</v>
      </c>
      <c r="P9" s="152">
        <f>IF(AND(P2&gt;=Interface!$J$18, P1&lt;Interface!$J$21),1,0)</f>
        <v>0</v>
      </c>
      <c r="Q9" s="152">
        <f>IF(AND(Q2&gt;=Interface!$J$18, Q1&lt;Interface!$J$21),1,0)</f>
        <v>0</v>
      </c>
      <c r="R9" s="152">
        <f>IF(AND(R2&gt;=Interface!$J$18, R1&lt;Interface!$J$21),1,0)</f>
        <v>0</v>
      </c>
      <c r="S9" s="152">
        <f>IF(AND(S2&gt;=Interface!$J$18, S1&lt;Interface!$J$21),1,0)</f>
        <v>0</v>
      </c>
      <c r="T9" s="152">
        <f>IF(AND(T2&gt;=Interface!$J$18, T1&lt;Interface!$J$21),1,0)</f>
        <v>0</v>
      </c>
      <c r="U9" s="152">
        <f>IF(AND(U2&gt;=Interface!$J$18, U1&lt;Interface!$J$21),1,0)</f>
        <v>0</v>
      </c>
      <c r="V9" s="152">
        <f>IF(AND(V2&gt;=Interface!$J$18, V1&lt;Interface!$J$21),1,0)</f>
        <v>0</v>
      </c>
      <c r="W9" s="152">
        <f>IF(AND(W2&gt;=Interface!$J$18, W1&lt;Interface!$J$21),1,0)</f>
        <v>0</v>
      </c>
      <c r="X9" s="152">
        <f>IF(AND(X2&gt;=Interface!$J$18, X1&lt;Interface!$J$21),1,0)</f>
        <v>0</v>
      </c>
      <c r="Y9" s="152">
        <f>IF(AND(Y2&gt;=Interface!$J$18, Y1&lt;Interface!$J$21),1,0)</f>
        <v>0</v>
      </c>
      <c r="Z9" s="152">
        <f>IF(AND(Z2&gt;=Interface!$J$18, Z1&lt;Interface!$J$21),1,0)</f>
        <v>0</v>
      </c>
      <c r="AA9" s="152">
        <f>IF(AND(AA2&gt;=Interface!$J$18, AA1&lt;Interface!$J$21),1,0)</f>
        <v>0</v>
      </c>
      <c r="AB9" s="152">
        <f>IF(AND(AB2&gt;=Interface!$J$18, AB1&lt;Interface!$J$21),1,0)</f>
        <v>0</v>
      </c>
      <c r="AC9" s="152">
        <f>IF(AND(AC2&gt;=Interface!$J$18, AC1&lt;Interface!$J$21),1,0)</f>
        <v>0</v>
      </c>
      <c r="AD9" s="152">
        <f>IF(AND(AD2&gt;=Interface!$J$18, AD1&lt;Interface!$J$21),1,0)</f>
        <v>0</v>
      </c>
      <c r="AE9" s="152">
        <f>IF(AND(AE2&gt;=Interface!$J$18, AE1&lt;Interface!$J$21),1,0)</f>
        <v>0</v>
      </c>
      <c r="AF9" s="152">
        <f>IF(AND(AF2&gt;=Interface!$J$18, AF1&lt;Interface!$J$21),1,0)</f>
        <v>0</v>
      </c>
      <c r="AG9" s="152">
        <f>IF(AND(AG2&gt;=Interface!$J$18, AG1&lt;Interface!$J$21),1,0)</f>
        <v>0</v>
      </c>
      <c r="AH9" s="152">
        <f>IF(AND(AH2&gt;=Interface!$J$18, AH1&lt;Interface!$J$21),1,0)</f>
        <v>0</v>
      </c>
      <c r="AI9" s="152">
        <f>IF(AND(AI2&gt;=Interface!$J$18, AI1&lt;Interface!$J$21),1,0)</f>
        <v>0</v>
      </c>
      <c r="AJ9" s="152">
        <f>IF(AND(AJ2&gt;=Interface!$J$18, AJ1&lt;Interface!$J$21),1,0)</f>
        <v>0</v>
      </c>
      <c r="AK9" s="152">
        <f>IF(AND(AK2&gt;=Interface!$J$18, AK1&lt;Interface!$J$21),1,0)</f>
        <v>0</v>
      </c>
      <c r="AL9" s="152">
        <f>IF(AND(AL2&gt;=Interface!$J$18, AL1&lt;Interface!$J$21),1,0)</f>
        <v>0</v>
      </c>
      <c r="AM9" s="152">
        <f>IF(AND(AM2&gt;=Interface!$J$18, AM1&lt;Interface!$J$21),1,0)</f>
        <v>0</v>
      </c>
      <c r="AN9" s="152">
        <f>IF(AND(AN2&gt;=Interface!$J$18, AN1&lt;Interface!$J$21),1,0)</f>
        <v>0</v>
      </c>
      <c r="AO9" s="152">
        <f>IF(AND(AO2&gt;=Interface!$J$18, AO1&lt;Interface!$J$21),1,0)</f>
        <v>0</v>
      </c>
      <c r="AP9" s="152">
        <f>IF(AND(AP2&gt;=Interface!$J$18, AP1&lt;Interface!$J$21),1,0)</f>
        <v>0</v>
      </c>
      <c r="AQ9" s="152">
        <f>IF(AND(AQ2&gt;=Interface!$J$18, AQ1&lt;Interface!$J$21),1,0)</f>
        <v>0</v>
      </c>
      <c r="AR9" s="152">
        <f>IF(AND(AR2&gt;=Interface!$J$18, AR1&lt;Interface!$J$21),1,0)</f>
        <v>0</v>
      </c>
      <c r="AS9" s="152">
        <f>IF(AND(AS2&gt;=Interface!$J$18, AS1&lt;Interface!$J$21),1,0)</f>
        <v>0</v>
      </c>
      <c r="AT9" s="152">
        <f>IF(AND(AT2&gt;=Interface!$J$18, AT1&lt;Interface!$J$21),1,0)</f>
        <v>0</v>
      </c>
      <c r="AU9" s="152">
        <f>IF(AND(AU2&gt;=Interface!$J$18, AU1&lt;Interface!$J$21),1,0)</f>
        <v>0</v>
      </c>
      <c r="AV9" s="152">
        <f>IF(AND(AV2&gt;=Interface!$J$18, AV1&lt;Interface!$J$21),1,0)</f>
        <v>0</v>
      </c>
      <c r="AW9" s="152">
        <f>IF(AND(AW2&gt;=Interface!$J$18, AW1&lt;Interface!$J$21),1,0)</f>
        <v>0</v>
      </c>
      <c r="AX9" s="152">
        <f>IF(AND(AX2&gt;=Interface!$J$18, AX1&lt;Interface!$J$21),1,0)</f>
        <v>0</v>
      </c>
      <c r="AY9" s="152">
        <f>IF(AND(AY2&gt;=Interface!$J$18, AY1&lt;Interface!$J$21),1,0)</f>
        <v>0</v>
      </c>
      <c r="AZ9" s="152">
        <f>IF(AND(AZ2&gt;=Interface!$J$18, AZ1&lt;Interface!$J$21),1,0)</f>
        <v>0</v>
      </c>
      <c r="BA9" s="152">
        <f>IF(AND(BA2&gt;=Interface!$J$18, BA1&lt;Interface!$J$21),1,0)</f>
        <v>0</v>
      </c>
      <c r="BB9" s="152">
        <f>IF(AND(BB2&gt;=Interface!$J$18, BB1&lt;Interface!$J$21),1,0)</f>
        <v>0</v>
      </c>
      <c r="BC9" s="152">
        <f>IF(AND(BC2&gt;=Interface!$J$18, BC1&lt;Interface!$J$21),1,0)</f>
        <v>0</v>
      </c>
      <c r="BD9" s="152">
        <f>IF(AND(BD2&gt;=Interface!$J$18, BD1&lt;Interface!$J$21),1,0)</f>
        <v>0</v>
      </c>
      <c r="BE9" s="152">
        <f>IF(AND(BE2&gt;=Interface!$J$18, BE1&lt;Interface!$J$21),1,0)</f>
        <v>0</v>
      </c>
      <c r="BF9" s="152">
        <f>IF(AND(BF2&gt;=Interface!$J$18, BF1&lt;Interface!$J$21),1,0)</f>
        <v>0</v>
      </c>
      <c r="BG9" s="152">
        <f>IF(AND(BG2&gt;=Interface!$J$18, BG1&lt;Interface!$J$21),1,0)</f>
        <v>0</v>
      </c>
      <c r="BH9" s="152">
        <f>IF(AND(BH2&gt;=Interface!$J$18, BH1&lt;Interface!$J$21),1,0)</f>
        <v>0</v>
      </c>
      <c r="BI9" s="6"/>
      <c r="BJ9" s="6"/>
      <c r="BK9" s="6"/>
    </row>
    <row r="10" spans="1:101">
      <c r="E10" s="4" t="s">
        <v>182</v>
      </c>
      <c r="G10" s="4" t="s">
        <v>181</v>
      </c>
      <c r="J10" s="4"/>
      <c r="K10" s="152"/>
      <c r="L10" s="152">
        <f>IF(AND(L2&gt;=Interface!$J$21, L1&lt;Interface!$J$27),1,0)</f>
        <v>0</v>
      </c>
      <c r="M10" s="152">
        <f>IF(AND(M2&gt;=Interface!$J$21, M1&lt;Interface!$J$27),1,0)</f>
        <v>0</v>
      </c>
      <c r="N10" s="152">
        <f>IF(AND(N2&gt;=Interface!$J$21, N1&lt;Interface!$J$27),1,0)</f>
        <v>0</v>
      </c>
      <c r="O10" s="152">
        <f>IF(AND(O2&gt;=Interface!$J$21, O1&lt;Interface!$J$27),1,0)</f>
        <v>1</v>
      </c>
      <c r="P10" s="152">
        <f>IF(AND(P2&gt;=Interface!$J$21, P1&lt;Interface!$J$27),1,0)</f>
        <v>0</v>
      </c>
      <c r="Q10" s="152">
        <f>IF(AND(Q2&gt;=Interface!$J$21, Q1&lt;Interface!$J$27),1,0)</f>
        <v>0</v>
      </c>
      <c r="R10" s="152">
        <f>IF(AND(R2&gt;=Interface!$J$21, R1&lt;Interface!$J$27),1,0)</f>
        <v>0</v>
      </c>
      <c r="S10" s="152">
        <f>IF(AND(S2&gt;=Interface!$J$21, S1&lt;Interface!$J$27),1,0)</f>
        <v>0</v>
      </c>
      <c r="T10" s="152">
        <f>IF(AND(T2&gt;=Interface!$J$21, T1&lt;Interface!$J$27),1,0)</f>
        <v>0</v>
      </c>
      <c r="U10" s="152">
        <f>IF(AND(U2&gt;=Interface!$J$21, U1&lt;Interface!$J$27),1,0)</f>
        <v>0</v>
      </c>
      <c r="V10" s="152">
        <f>IF(AND(V2&gt;=Interface!$J$21, V1&lt;Interface!$J$27),1,0)</f>
        <v>0</v>
      </c>
      <c r="W10" s="152">
        <f>IF(AND(W2&gt;=Interface!$J$21, W1&lt;Interface!$J$27),1,0)</f>
        <v>0</v>
      </c>
      <c r="X10" s="152">
        <f>IF(AND(X2&gt;=Interface!$J$21, X1&lt;Interface!$J$27),1,0)</f>
        <v>0</v>
      </c>
      <c r="Y10" s="152">
        <f>IF(AND(Y2&gt;=Interface!$J$21, Y1&lt;Interface!$J$27),1,0)</f>
        <v>0</v>
      </c>
      <c r="Z10" s="152">
        <f>IF(AND(Z2&gt;=Interface!$J$21, Z1&lt;Interface!$J$27),1,0)</f>
        <v>0</v>
      </c>
      <c r="AA10" s="152">
        <f>IF(AND(AA2&gt;=Interface!$J$21, AA1&lt;Interface!$J$27),1,0)</f>
        <v>0</v>
      </c>
      <c r="AB10" s="152">
        <f>IF(AND(AB2&gt;=Interface!$J$21, AB1&lt;Interface!$J$27),1,0)</f>
        <v>0</v>
      </c>
      <c r="AC10" s="152">
        <f>IF(AND(AC2&gt;=Interface!$J$21, AC1&lt;Interface!$J$27),1,0)</f>
        <v>0</v>
      </c>
      <c r="AD10" s="152">
        <f>IF(AND(AD2&gt;=Interface!$J$21, AD1&lt;Interface!$J$27),1,0)</f>
        <v>0</v>
      </c>
      <c r="AE10" s="152">
        <f>IF(AND(AE2&gt;=Interface!$J$21, AE1&lt;Interface!$J$27),1,0)</f>
        <v>0</v>
      </c>
      <c r="AF10" s="152">
        <f>IF(AND(AF2&gt;=Interface!$J$21, AF1&lt;Interface!$J$27),1,0)</f>
        <v>0</v>
      </c>
      <c r="AG10" s="152">
        <f>IF(AND(AG2&gt;=Interface!$J$21, AG1&lt;Interface!$J$27),1,0)</f>
        <v>0</v>
      </c>
      <c r="AH10" s="152">
        <f>IF(AND(AH2&gt;=Interface!$J$21, AH1&lt;Interface!$J$27),1,0)</f>
        <v>0</v>
      </c>
      <c r="AI10" s="152">
        <f>IF(AND(AI2&gt;=Interface!$J$21, AI1&lt;Interface!$J$27),1,0)</f>
        <v>0</v>
      </c>
      <c r="AJ10" s="152">
        <f>IF(AND(AJ2&gt;=Interface!$J$21, AJ1&lt;Interface!$J$27),1,0)</f>
        <v>0</v>
      </c>
      <c r="AK10" s="152">
        <f>IF(AND(AK2&gt;=Interface!$J$21, AK1&lt;Interface!$J$27),1,0)</f>
        <v>0</v>
      </c>
      <c r="AL10" s="152">
        <f>IF(AND(AL2&gt;=Interface!$J$21, AL1&lt;Interface!$J$27),1,0)</f>
        <v>0</v>
      </c>
      <c r="AM10" s="152">
        <f>IF(AND(AM2&gt;=Interface!$J$21, AM1&lt;Interface!$J$27),1,0)</f>
        <v>0</v>
      </c>
      <c r="AN10" s="152">
        <f>IF(AND(AN2&gt;=Interface!$J$21, AN1&lt;Interface!$J$27),1,0)</f>
        <v>0</v>
      </c>
      <c r="AO10" s="152">
        <f>IF(AND(AO2&gt;=Interface!$J$21, AO1&lt;Interface!$J$27),1,0)</f>
        <v>0</v>
      </c>
      <c r="AP10" s="152">
        <f>IF(AND(AP2&gt;=Interface!$J$21, AP1&lt;Interface!$J$27),1,0)</f>
        <v>0</v>
      </c>
      <c r="AQ10" s="152">
        <f>IF(AND(AQ2&gt;=Interface!$J$21, AQ1&lt;Interface!$J$27),1,0)</f>
        <v>0</v>
      </c>
      <c r="AR10" s="152">
        <f>IF(AND(AR2&gt;=Interface!$J$21, AR1&lt;Interface!$J$27),1,0)</f>
        <v>0</v>
      </c>
      <c r="AS10" s="152">
        <f>IF(AND(AS2&gt;=Interface!$J$21, AS1&lt;Interface!$J$27),1,0)</f>
        <v>0</v>
      </c>
      <c r="AT10" s="152">
        <f>IF(AND(AT2&gt;=Interface!$J$21, AT1&lt;Interface!$J$27),1,0)</f>
        <v>0</v>
      </c>
      <c r="AU10" s="152">
        <f>IF(AND(AU2&gt;=Interface!$J$21, AU1&lt;Interface!$J$27),1,0)</f>
        <v>0</v>
      </c>
      <c r="AV10" s="152">
        <f>IF(AND(AV2&gt;=Interface!$J$21, AV1&lt;Interface!$J$27),1,0)</f>
        <v>0</v>
      </c>
      <c r="AW10" s="152">
        <f>IF(AND(AW2&gt;=Interface!$J$21, AW1&lt;Interface!$J$27),1,0)</f>
        <v>0</v>
      </c>
      <c r="AX10" s="152">
        <f>IF(AND(AX2&gt;=Interface!$J$21, AX1&lt;Interface!$J$27),1,0)</f>
        <v>0</v>
      </c>
      <c r="AY10" s="152">
        <f>IF(AND(AY2&gt;=Interface!$J$21, AY1&lt;Interface!$J$27),1,0)</f>
        <v>0</v>
      </c>
      <c r="AZ10" s="152">
        <f>IF(AND(AZ2&gt;=Interface!$J$21, AZ1&lt;Interface!$J$27),1,0)</f>
        <v>0</v>
      </c>
      <c r="BA10" s="152">
        <f>IF(AND(BA2&gt;=Interface!$J$21, BA1&lt;Interface!$J$27),1,0)</f>
        <v>0</v>
      </c>
      <c r="BB10" s="152">
        <f>IF(AND(BB2&gt;=Interface!$J$21, BB1&lt;Interface!$J$27),1,0)</f>
        <v>0</v>
      </c>
      <c r="BC10" s="152">
        <f>IF(AND(BC2&gt;=Interface!$J$21, BC1&lt;Interface!$J$27),1,0)</f>
        <v>0</v>
      </c>
      <c r="BD10" s="152">
        <f>IF(AND(BD2&gt;=Interface!$J$21, BD1&lt;Interface!$J$27),1,0)</f>
        <v>0</v>
      </c>
      <c r="BE10" s="152">
        <f>IF(AND(BE2&gt;=Interface!$J$21, BE1&lt;Interface!$J$27),1,0)</f>
        <v>0</v>
      </c>
      <c r="BF10" s="152">
        <f>IF(AND(BF2&gt;=Interface!$J$21, BF1&lt;Interface!$J$27),1,0)</f>
        <v>0</v>
      </c>
      <c r="BG10" s="152">
        <f>IF(AND(BG2&gt;=Interface!$J$21, BG1&lt;Interface!$J$27),1,0)</f>
        <v>0</v>
      </c>
      <c r="BH10" s="152">
        <f>IF(AND(BH2&gt;=Interface!$J$21, BH1&lt;Interface!$J$27),1,0)</f>
        <v>0</v>
      </c>
      <c r="BI10" s="6"/>
      <c r="BJ10" s="6"/>
      <c r="BK10" s="6"/>
    </row>
    <row r="11" spans="1:101">
      <c r="E11" s="4" t="s">
        <v>183</v>
      </c>
      <c r="G11" s="4" t="s">
        <v>181</v>
      </c>
      <c r="J11" s="4"/>
      <c r="K11" s="45"/>
      <c r="L11" s="45">
        <f>IF(AND(L2&gt;=Interface!$J$32, L1&lt;Interface!$J$33),1,0)</f>
        <v>0</v>
      </c>
      <c r="M11" s="45">
        <f>IF(AND(M2&gt;=Interface!$J$32, M1&lt;Interface!$J$33),1,0)</f>
        <v>0</v>
      </c>
      <c r="N11" s="45">
        <f>IF(AND(N2&gt;=Interface!$J$32, N1&lt;Interface!$J$33),1,0)</f>
        <v>0</v>
      </c>
      <c r="O11" s="45">
        <f>IF(AND(O2&gt;=Interface!$J$32, O1&lt;Interface!$J$33),1,0)</f>
        <v>1</v>
      </c>
      <c r="P11" s="45">
        <f>IF(AND(P2&gt;=Interface!$J$32, P1&lt;Interface!$J$33),1,0)</f>
        <v>1</v>
      </c>
      <c r="Q11" s="45">
        <f>IF(AND(Q2&gt;=Interface!$J$32, Q1&lt;Interface!$J$33),1,0)</f>
        <v>1</v>
      </c>
      <c r="R11" s="45">
        <f>IF(AND(R2&gt;=Interface!$J$32, R1&lt;Interface!$J$33),1,0)</f>
        <v>1</v>
      </c>
      <c r="S11" s="45">
        <f>IF(AND(S2&gt;=Interface!$J$32, S1&lt;Interface!$J$33),1,0)</f>
        <v>1</v>
      </c>
      <c r="T11" s="45">
        <f>IF(AND(T2&gt;=Interface!$J$32, T1&lt;Interface!$J$33),1,0)</f>
        <v>1</v>
      </c>
      <c r="U11" s="45">
        <f>IF(AND(U2&gt;=Interface!$J$32, U1&lt;Interface!$J$33),1,0)</f>
        <v>1</v>
      </c>
      <c r="V11" s="45">
        <f>IF(AND(V2&gt;=Interface!$J$32, V1&lt;Interface!$J$33),1,0)</f>
        <v>1</v>
      </c>
      <c r="W11" s="45">
        <f>IF(AND(W2&gt;=Interface!$J$32, W1&lt;Interface!$J$33),1,0)</f>
        <v>1</v>
      </c>
      <c r="X11" s="45">
        <f>IF(AND(X2&gt;=Interface!$J$32, X1&lt;Interface!$J$33),1,0)</f>
        <v>1</v>
      </c>
      <c r="Y11" s="45">
        <f>IF(AND(Y2&gt;=Interface!$J$32, Y1&lt;Interface!$J$33),1,0)</f>
        <v>1</v>
      </c>
      <c r="Z11" s="45">
        <f>IF(AND(Z2&gt;=Interface!$J$32, Z1&lt;Interface!$J$33),1,0)</f>
        <v>1</v>
      </c>
      <c r="AA11" s="45">
        <f>IF(AND(AA2&gt;=Interface!$J$32, AA1&lt;Interface!$J$33),1,0)</f>
        <v>1</v>
      </c>
      <c r="AB11" s="45">
        <f>IF(AND(AB2&gt;=Interface!$J$32, AB1&lt;Interface!$J$33),1,0)</f>
        <v>1</v>
      </c>
      <c r="AC11" s="45">
        <f>IF(AND(AC2&gt;=Interface!$J$32, AC1&lt;Interface!$J$33),1,0)</f>
        <v>1</v>
      </c>
      <c r="AD11" s="45">
        <f>IF(AND(AD2&gt;=Interface!$J$32, AD1&lt;Interface!$J$33),1,0)</f>
        <v>1</v>
      </c>
      <c r="AE11" s="45">
        <f>IF(AND(AE2&gt;=Interface!$J$32, AE1&lt;Interface!$J$33),1,0)</f>
        <v>1</v>
      </c>
      <c r="AF11" s="45">
        <f>IF(AND(AF2&gt;=Interface!$J$32, AF1&lt;Interface!$J$33),1,0)</f>
        <v>1</v>
      </c>
      <c r="AG11" s="45">
        <f>IF(AND(AG2&gt;=Interface!$J$32, AG1&lt;Interface!$J$33),1,0)</f>
        <v>1</v>
      </c>
      <c r="AH11" s="45">
        <f>IF(AND(AH2&gt;=Interface!$J$32, AH1&lt;Interface!$J$33),1,0)</f>
        <v>1</v>
      </c>
      <c r="AI11" s="45">
        <f>IF(AND(AI2&gt;=Interface!$J$32, AI1&lt;Interface!$J$33),1,0)</f>
        <v>1</v>
      </c>
      <c r="AJ11" s="45">
        <f>IF(AND(AJ2&gt;=Interface!$J$32, AJ1&lt;Interface!$J$33),1,0)</f>
        <v>1</v>
      </c>
      <c r="AK11" s="45">
        <f>IF(AND(AK2&gt;=Interface!$J$32, AK1&lt;Interface!$J$33),1,0)</f>
        <v>1</v>
      </c>
      <c r="AL11" s="45">
        <f>IF(AND(AL2&gt;=Interface!$J$32, AL1&lt;Interface!$J$33),1,0)</f>
        <v>1</v>
      </c>
      <c r="AM11" s="45">
        <f>IF(AND(AM2&gt;=Interface!$J$32, AM1&lt;Interface!$J$33),1,0)</f>
        <v>1</v>
      </c>
      <c r="AN11" s="45">
        <f>IF(AND(AN2&gt;=Interface!$J$32, AN1&lt;Interface!$J$33),1,0)</f>
        <v>1</v>
      </c>
      <c r="AO11" s="45">
        <f>IF(AND(AO2&gt;=Interface!$J$32, AO1&lt;Interface!$J$33),1,0)</f>
        <v>0</v>
      </c>
      <c r="AP11" s="45">
        <f>IF(AND(AP2&gt;=Interface!$J$32, AP1&lt;Interface!$J$33),1,0)</f>
        <v>0</v>
      </c>
      <c r="AQ11" s="45">
        <f>IF(AND(AQ2&gt;=Interface!$J$32, AQ1&lt;Interface!$J$33),1,0)</f>
        <v>0</v>
      </c>
      <c r="AR11" s="45">
        <f>IF(AND(AR2&gt;=Interface!$J$32, AR1&lt;Interface!$J$33),1,0)</f>
        <v>0</v>
      </c>
      <c r="AS11" s="45">
        <f>IF(AND(AS2&gt;=Interface!$J$32, AS1&lt;Interface!$J$33),1,0)</f>
        <v>0</v>
      </c>
      <c r="AT11" s="45">
        <f>IF(AND(AT2&gt;=Interface!$J$32, AT1&lt;Interface!$J$33),1,0)</f>
        <v>0</v>
      </c>
      <c r="AU11" s="45">
        <f>IF(AND(AU2&gt;=Interface!$J$32, AU1&lt;Interface!$J$33),1,0)</f>
        <v>0</v>
      </c>
      <c r="AV11" s="45">
        <f>IF(AND(AV2&gt;=Interface!$J$32, AV1&lt;Interface!$J$33),1,0)</f>
        <v>0</v>
      </c>
      <c r="AW11" s="45">
        <f>IF(AND(AW2&gt;=Interface!$J$32, AW1&lt;Interface!$J$33),1,0)</f>
        <v>0</v>
      </c>
      <c r="AX11" s="45">
        <f>IF(AND(AX2&gt;=Interface!$J$32, AX1&lt;Interface!$J$33),1,0)</f>
        <v>0</v>
      </c>
      <c r="AY11" s="45">
        <f>IF(AND(AY2&gt;=Interface!$J$32, AY1&lt;Interface!$J$33),1,0)</f>
        <v>0</v>
      </c>
      <c r="AZ11" s="45">
        <f>IF(AND(AZ2&gt;=Interface!$J$32, AZ1&lt;Interface!$J$33),1,0)</f>
        <v>0</v>
      </c>
      <c r="BA11" s="45">
        <f>IF(AND(BA2&gt;=Interface!$J$32, BA1&lt;Interface!$J$33),1,0)</f>
        <v>0</v>
      </c>
      <c r="BB11" s="45">
        <f>IF(AND(BB2&gt;=Interface!$J$32, BB1&lt;Interface!$J$33),1,0)</f>
        <v>0</v>
      </c>
      <c r="BC11" s="45">
        <f>IF(AND(BC2&gt;=Interface!$J$32, BC1&lt;Interface!$J$33),1,0)</f>
        <v>0</v>
      </c>
      <c r="BD11" s="45">
        <f>IF(AND(BD2&gt;=Interface!$J$32, BD1&lt;Interface!$J$33),1,0)</f>
        <v>0</v>
      </c>
      <c r="BE11" s="45">
        <f>IF(AND(BE2&gt;=Interface!$J$32, BE1&lt;Interface!$J$33),1,0)</f>
        <v>0</v>
      </c>
      <c r="BF11" s="45">
        <f>IF(AND(BF2&gt;=Interface!$J$32, BF1&lt;Interface!$J$33),1,0)</f>
        <v>0</v>
      </c>
      <c r="BG11" s="45">
        <f>IF(AND(BG2&gt;=Interface!$J$32, BG1&lt;Interface!$J$33),1,0)</f>
        <v>0</v>
      </c>
      <c r="BH11" s="45">
        <f>IF(AND(BH2&gt;=Interface!$J$32, BH1&lt;Interface!$J$33),1,0)</f>
        <v>0</v>
      </c>
      <c r="BI11" s="6"/>
      <c r="BJ11" s="6"/>
      <c r="BK11" s="6"/>
    </row>
    <row r="12" spans="1:101">
      <c r="J12" s="4"/>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6"/>
      <c r="BJ12" s="6"/>
      <c r="BK12" s="6"/>
    </row>
    <row r="13" spans="1:101">
      <c r="E13" s="4" t="s">
        <v>184</v>
      </c>
      <c r="G13" s="4" t="s">
        <v>181</v>
      </c>
      <c r="J13" s="4"/>
      <c r="K13" s="45"/>
      <c r="L13" s="45">
        <f>IF(AND(L$1&lt;=Interface!$J$18,L$2&gt;=Interface!$J$18),1,0)</f>
        <v>0</v>
      </c>
      <c r="M13" s="45">
        <f>IF(AND(M$1&lt;=Interface!$J$18,M$2&gt;=Interface!$J$18),1,0)</f>
        <v>0</v>
      </c>
      <c r="N13" s="45">
        <f>IF(AND(N$1&lt;=Interface!$J$18,N$2&gt;=Interface!$J$18),1,0)</f>
        <v>0</v>
      </c>
      <c r="O13" s="45">
        <f>IF(AND(O$1&lt;=Interface!$J$18,O$2&gt;=Interface!$J$18),1,0)</f>
        <v>1</v>
      </c>
      <c r="P13" s="45">
        <f>IF(AND(P$1&lt;=Interface!$J$18,P$2&gt;=Interface!$J$18),1,0)</f>
        <v>0</v>
      </c>
      <c r="Q13" s="45">
        <f>IF(AND(Q$1&lt;=Interface!$J$18,Q$2&gt;=Interface!$J$18),1,0)</f>
        <v>0</v>
      </c>
      <c r="R13" s="45">
        <f>IF(AND(R$1&lt;=Interface!$J$18,R$2&gt;=Interface!$J$18),1,0)</f>
        <v>0</v>
      </c>
      <c r="S13" s="45">
        <f>IF(AND(S$1&lt;=Interface!$J$18,S$2&gt;=Interface!$J$18),1,0)</f>
        <v>0</v>
      </c>
      <c r="T13" s="45">
        <f>IF(AND(T$1&lt;=Interface!$J$18,T$2&gt;=Interface!$J$18),1,0)</f>
        <v>0</v>
      </c>
      <c r="U13" s="45">
        <f>IF(AND(U$1&lt;=Interface!$J$18,U$2&gt;=Interface!$J$18),1,0)</f>
        <v>0</v>
      </c>
      <c r="V13" s="45">
        <f>IF(AND(V$1&lt;=Interface!$J$18,V$2&gt;=Interface!$J$18),1,0)</f>
        <v>0</v>
      </c>
      <c r="W13" s="45">
        <f>IF(AND(W$1&lt;=Interface!$J$18,W$2&gt;=Interface!$J$18),1,0)</f>
        <v>0</v>
      </c>
      <c r="X13" s="45">
        <f>IF(AND(X$1&lt;=Interface!$J$18,X$2&gt;=Interface!$J$18),1,0)</f>
        <v>0</v>
      </c>
      <c r="Y13" s="45">
        <f>IF(AND(Y$1&lt;=Interface!$J$18,Y$2&gt;=Interface!$J$18),1,0)</f>
        <v>0</v>
      </c>
      <c r="Z13" s="45">
        <f>IF(AND(Z$1&lt;=Interface!$J$18,Z$2&gt;=Interface!$J$18),1,0)</f>
        <v>0</v>
      </c>
      <c r="AA13" s="45">
        <f>IF(AND(AA$1&lt;=Interface!$J$18,AA$2&gt;=Interface!$J$18),1,0)</f>
        <v>0</v>
      </c>
      <c r="AB13" s="45">
        <f>IF(AND(AB$1&lt;=Interface!$J$18,AB$2&gt;=Interface!$J$18),1,0)</f>
        <v>0</v>
      </c>
      <c r="AC13" s="45">
        <f>IF(AND(AC$1&lt;=Interface!$J$18,AC$2&gt;=Interface!$J$18),1,0)</f>
        <v>0</v>
      </c>
      <c r="AD13" s="45">
        <f>IF(AND(AD$1&lt;=Interface!$J$18,AD$2&gt;=Interface!$J$18),1,0)</f>
        <v>0</v>
      </c>
      <c r="AE13" s="45">
        <f>IF(AND(AE$1&lt;=Interface!$J$18,AE$2&gt;=Interface!$J$18),1,0)</f>
        <v>0</v>
      </c>
      <c r="AF13" s="45">
        <f>IF(AND(AF$1&lt;=Interface!$J$18,AF$2&gt;=Interface!$J$18),1,0)</f>
        <v>0</v>
      </c>
      <c r="AG13" s="45">
        <f>IF(AND(AG$1&lt;=Interface!$J$18,AG$2&gt;=Interface!$J$18),1,0)</f>
        <v>0</v>
      </c>
      <c r="AH13" s="45">
        <f>IF(AND(AH$1&lt;=Interface!$J$18,AH$2&gt;=Interface!$J$18),1,0)</f>
        <v>0</v>
      </c>
      <c r="AI13" s="45">
        <f>IF(AND(AI$1&lt;=Interface!$J$18,AI$2&gt;=Interface!$J$18),1,0)</f>
        <v>0</v>
      </c>
      <c r="AJ13" s="45">
        <f>IF(AND(AJ$1&lt;=Interface!$J$18,AJ$2&gt;=Interface!$J$18),1,0)</f>
        <v>0</v>
      </c>
      <c r="AK13" s="45">
        <f>IF(AND(AK$1&lt;=Interface!$J$18,AK$2&gt;=Interface!$J$18),1,0)</f>
        <v>0</v>
      </c>
      <c r="AL13" s="45">
        <f>IF(AND(AL$1&lt;=Interface!$J$18,AL$2&gt;=Interface!$J$18),1,0)</f>
        <v>0</v>
      </c>
      <c r="AM13" s="45">
        <f>IF(AND(AM$1&lt;=Interface!$J$18,AM$2&gt;=Interface!$J$18),1,0)</f>
        <v>0</v>
      </c>
      <c r="AN13" s="45">
        <f>IF(AND(AN$1&lt;=Interface!$J$18,AN$2&gt;=Interface!$J$18),1,0)</f>
        <v>0</v>
      </c>
      <c r="AO13" s="45">
        <f>IF(AND(AO$1&lt;=Interface!$J$18,AO$2&gt;=Interface!$J$18),1,0)</f>
        <v>0</v>
      </c>
      <c r="AP13" s="45">
        <f>IF(AND(AP$1&lt;=Interface!$J$18,AP$2&gt;=Interface!$J$18),1,0)</f>
        <v>0</v>
      </c>
      <c r="AQ13" s="45">
        <f>IF(AND(AQ$1&lt;=Interface!$J$18,AQ$2&gt;=Interface!$J$18),1,0)</f>
        <v>0</v>
      </c>
      <c r="AR13" s="45">
        <f>IF(AND(AR$1&lt;=Interface!$J$18,AR$2&gt;=Interface!$J$18),1,0)</f>
        <v>0</v>
      </c>
      <c r="AS13" s="45">
        <f>IF(AND(AS$1&lt;=Interface!$J$18,AS$2&gt;=Interface!$J$18),1,0)</f>
        <v>0</v>
      </c>
      <c r="AT13" s="45">
        <f>IF(AND(AT$1&lt;=Interface!$J$18,AT$2&gt;=Interface!$J$18),1,0)</f>
        <v>0</v>
      </c>
      <c r="AU13" s="45">
        <f>IF(AND(AU$1&lt;=Interface!$J$18,AU$2&gt;=Interface!$J$18),1,0)</f>
        <v>0</v>
      </c>
      <c r="AV13" s="45">
        <f>IF(AND(AV$1&lt;=Interface!$J$18,AV$2&gt;=Interface!$J$18),1,0)</f>
        <v>0</v>
      </c>
      <c r="AW13" s="45">
        <f>IF(AND(AW$1&lt;=Interface!$J$18,AW$2&gt;=Interface!$J$18),1,0)</f>
        <v>0</v>
      </c>
      <c r="AX13" s="45">
        <f>IF(AND(AX$1&lt;=Interface!$J$18,AX$2&gt;=Interface!$J$18),1,0)</f>
        <v>0</v>
      </c>
      <c r="AY13" s="45">
        <f>IF(AND(AY$1&lt;=Interface!$J$18,AY$2&gt;=Interface!$J$18),1,0)</f>
        <v>0</v>
      </c>
      <c r="AZ13" s="45">
        <f>IF(AND(AZ$1&lt;=Interface!$J$18,AZ$2&gt;=Interface!$J$18),1,0)</f>
        <v>0</v>
      </c>
      <c r="BA13" s="45">
        <f>IF(AND(BA$1&lt;=Interface!$J$18,BA$2&gt;=Interface!$J$18),1,0)</f>
        <v>0</v>
      </c>
      <c r="BB13" s="45">
        <f>IF(AND(BB$1&lt;=Interface!$J$18,BB$2&gt;=Interface!$J$18),1,0)</f>
        <v>0</v>
      </c>
      <c r="BC13" s="45">
        <f>IF(AND(BC$1&lt;=Interface!$J$18,BC$2&gt;=Interface!$J$18),1,0)</f>
        <v>0</v>
      </c>
      <c r="BD13" s="45">
        <f>IF(AND(BD$1&lt;=Interface!$J$18,BD$2&gt;=Interface!$J$18),1,0)</f>
        <v>0</v>
      </c>
      <c r="BE13" s="45">
        <f>IF(AND(BE$1&lt;=Interface!$J$18,BE$2&gt;=Interface!$J$18),1,0)</f>
        <v>0</v>
      </c>
      <c r="BF13" s="45">
        <f>IF(AND(BF$1&lt;=Interface!$J$18,BF$2&gt;=Interface!$J$18),1,0)</f>
        <v>0</v>
      </c>
      <c r="BG13" s="45">
        <f>IF(AND(BG$1&lt;=Interface!$J$18,BG$2&gt;=Interface!$J$18),1,0)</f>
        <v>0</v>
      </c>
      <c r="BH13" s="45">
        <f>IF(AND(BH$1&lt;=Interface!$J$18,BH$2&gt;=Interface!$J$18),1,0)</f>
        <v>0</v>
      </c>
      <c r="BI13" s="6"/>
      <c r="BJ13" s="6"/>
      <c r="BK13" s="6"/>
    </row>
    <row r="14" spans="1:101">
      <c r="E14" s="4" t="s">
        <v>185</v>
      </c>
      <c r="G14" s="4" t="s">
        <v>181</v>
      </c>
      <c r="J14" s="4"/>
      <c r="K14" s="45"/>
      <c r="L14" s="45">
        <f>IF(AND(L$1&lt;=Interface!$J$21,L$2&gt;=Interface!$J$21),1,0)</f>
        <v>0</v>
      </c>
      <c r="M14" s="45">
        <f>IF(AND(M$1&lt;=Interface!$J$21,M$2&gt;=Interface!$J$21),1,0)</f>
        <v>0</v>
      </c>
      <c r="N14" s="45">
        <f>IF(AND(N$1&lt;=Interface!$J$21,N$2&gt;=Interface!$J$21),1,0)</f>
        <v>0</v>
      </c>
      <c r="O14" s="45">
        <f>IF(AND(O$1&lt;=Interface!$J$21,O$2&gt;=Interface!$J$21),1,0)</f>
        <v>1</v>
      </c>
      <c r="P14" s="45">
        <f>IF(AND(P$1&lt;=Interface!$J$21,P$2&gt;=Interface!$J$21),1,0)</f>
        <v>0</v>
      </c>
      <c r="Q14" s="45">
        <f>IF(AND(Q$1&lt;=Interface!$J$21,Q$2&gt;=Interface!$J$21),1,0)</f>
        <v>0</v>
      </c>
      <c r="R14" s="45">
        <f>IF(AND(R$1&lt;=Interface!$J$21,R$2&gt;=Interface!$J$21),1,0)</f>
        <v>0</v>
      </c>
      <c r="S14" s="45">
        <f>IF(AND(S$1&lt;=Interface!$J$21,S$2&gt;=Interface!$J$21),1,0)</f>
        <v>0</v>
      </c>
      <c r="T14" s="45">
        <f>IF(AND(T$1&lt;=Interface!$J$21,T$2&gt;=Interface!$J$21),1,0)</f>
        <v>0</v>
      </c>
      <c r="U14" s="45">
        <f>IF(AND(U$1&lt;=Interface!$J$21,U$2&gt;=Interface!$J$21),1,0)</f>
        <v>0</v>
      </c>
      <c r="V14" s="45">
        <f>IF(AND(V$1&lt;=Interface!$J$21,V$2&gt;=Interface!$J$21),1,0)</f>
        <v>0</v>
      </c>
      <c r="W14" s="45">
        <f>IF(AND(W$1&lt;=Interface!$J$21,W$2&gt;=Interface!$J$21),1,0)</f>
        <v>0</v>
      </c>
      <c r="X14" s="45">
        <f>IF(AND(X$1&lt;=Interface!$J$21,X$2&gt;=Interface!$J$21),1,0)</f>
        <v>0</v>
      </c>
      <c r="Y14" s="45">
        <f>IF(AND(Y$1&lt;=Interface!$J$21,Y$2&gt;=Interface!$J$21),1,0)</f>
        <v>0</v>
      </c>
      <c r="Z14" s="45">
        <f>IF(AND(Z$1&lt;=Interface!$J$21,Z$2&gt;=Interface!$J$21),1,0)</f>
        <v>0</v>
      </c>
      <c r="AA14" s="45">
        <f>IF(AND(AA$1&lt;=Interface!$J$21,AA$2&gt;=Interface!$J$21),1,0)</f>
        <v>0</v>
      </c>
      <c r="AB14" s="45">
        <f>IF(AND(AB$1&lt;=Interface!$J$21,AB$2&gt;=Interface!$J$21),1,0)</f>
        <v>0</v>
      </c>
      <c r="AC14" s="45">
        <f>IF(AND(AC$1&lt;=Interface!$J$21,AC$2&gt;=Interface!$J$21),1,0)</f>
        <v>0</v>
      </c>
      <c r="AD14" s="45">
        <f>IF(AND(AD$1&lt;=Interface!$J$21,AD$2&gt;=Interface!$J$21),1,0)</f>
        <v>0</v>
      </c>
      <c r="AE14" s="45">
        <f>IF(AND(AE$1&lt;=Interface!$J$21,AE$2&gt;=Interface!$J$21),1,0)</f>
        <v>0</v>
      </c>
      <c r="AF14" s="45">
        <f>IF(AND(AF$1&lt;=Interface!$J$21,AF$2&gt;=Interface!$J$21),1,0)</f>
        <v>0</v>
      </c>
      <c r="AG14" s="45">
        <f>IF(AND(AG$1&lt;=Interface!$J$21,AG$2&gt;=Interface!$J$21),1,0)</f>
        <v>0</v>
      </c>
      <c r="AH14" s="45">
        <f>IF(AND(AH$1&lt;=Interface!$J$21,AH$2&gt;=Interface!$J$21),1,0)</f>
        <v>0</v>
      </c>
      <c r="AI14" s="45">
        <f>IF(AND(AI$1&lt;=Interface!$J$21,AI$2&gt;=Interface!$J$21),1,0)</f>
        <v>0</v>
      </c>
      <c r="AJ14" s="45">
        <f>IF(AND(AJ$1&lt;=Interface!$J$21,AJ$2&gt;=Interface!$J$21),1,0)</f>
        <v>0</v>
      </c>
      <c r="AK14" s="45">
        <f>IF(AND(AK$1&lt;=Interface!$J$21,AK$2&gt;=Interface!$J$21),1,0)</f>
        <v>0</v>
      </c>
      <c r="AL14" s="45">
        <f>IF(AND(AL$1&lt;=Interface!$J$21,AL$2&gt;=Interface!$J$21),1,0)</f>
        <v>0</v>
      </c>
      <c r="AM14" s="45">
        <f>IF(AND(AM$1&lt;=Interface!$J$21,AM$2&gt;=Interface!$J$21),1,0)</f>
        <v>0</v>
      </c>
      <c r="AN14" s="45">
        <f>IF(AND(AN$1&lt;=Interface!$J$21,AN$2&gt;=Interface!$J$21),1,0)</f>
        <v>0</v>
      </c>
      <c r="AO14" s="45">
        <f>IF(AND(AO$1&lt;=Interface!$J$21,AO$2&gt;=Interface!$J$21),1,0)</f>
        <v>0</v>
      </c>
      <c r="AP14" s="45">
        <f>IF(AND(AP$1&lt;=Interface!$J$21,AP$2&gt;=Interface!$J$21),1,0)</f>
        <v>0</v>
      </c>
      <c r="AQ14" s="45">
        <f>IF(AND(AQ$1&lt;=Interface!$J$21,AQ$2&gt;=Interface!$J$21),1,0)</f>
        <v>0</v>
      </c>
      <c r="AR14" s="45">
        <f>IF(AND(AR$1&lt;=Interface!$J$21,AR$2&gt;=Interface!$J$21),1,0)</f>
        <v>0</v>
      </c>
      <c r="AS14" s="45">
        <f>IF(AND(AS$1&lt;=Interface!$J$21,AS$2&gt;=Interface!$J$21),1,0)</f>
        <v>0</v>
      </c>
      <c r="AT14" s="45">
        <f>IF(AND(AT$1&lt;=Interface!$J$21,AT$2&gt;=Interface!$J$21),1,0)</f>
        <v>0</v>
      </c>
      <c r="AU14" s="45">
        <f>IF(AND(AU$1&lt;=Interface!$J$21,AU$2&gt;=Interface!$J$21),1,0)</f>
        <v>0</v>
      </c>
      <c r="AV14" s="45">
        <f>IF(AND(AV$1&lt;=Interface!$J$21,AV$2&gt;=Interface!$J$21),1,0)</f>
        <v>0</v>
      </c>
      <c r="AW14" s="45">
        <f>IF(AND(AW$1&lt;=Interface!$J$21,AW$2&gt;=Interface!$J$21),1,0)</f>
        <v>0</v>
      </c>
      <c r="AX14" s="45">
        <f>IF(AND(AX$1&lt;=Interface!$J$21,AX$2&gt;=Interface!$J$21),1,0)</f>
        <v>0</v>
      </c>
      <c r="AY14" s="45">
        <f>IF(AND(AY$1&lt;=Interface!$J$21,AY$2&gt;=Interface!$J$21),1,0)</f>
        <v>0</v>
      </c>
      <c r="AZ14" s="45">
        <f>IF(AND(AZ$1&lt;=Interface!$J$21,AZ$2&gt;=Interface!$J$21),1,0)</f>
        <v>0</v>
      </c>
      <c r="BA14" s="45">
        <f>IF(AND(BA$1&lt;=Interface!$J$21,BA$2&gt;=Interface!$J$21),1,0)</f>
        <v>0</v>
      </c>
      <c r="BB14" s="45">
        <f>IF(AND(BB$1&lt;=Interface!$J$21,BB$2&gt;=Interface!$J$21),1,0)</f>
        <v>0</v>
      </c>
      <c r="BC14" s="45">
        <f>IF(AND(BC$1&lt;=Interface!$J$21,BC$2&gt;=Interface!$J$21),1,0)</f>
        <v>0</v>
      </c>
      <c r="BD14" s="45">
        <f>IF(AND(BD$1&lt;=Interface!$J$21,BD$2&gt;=Interface!$J$21),1,0)</f>
        <v>0</v>
      </c>
      <c r="BE14" s="45">
        <f>IF(AND(BE$1&lt;=Interface!$J$21,BE$2&gt;=Interface!$J$21),1,0)</f>
        <v>0</v>
      </c>
      <c r="BF14" s="45">
        <f>IF(AND(BF$1&lt;=Interface!$J$21,BF$2&gt;=Interface!$J$21),1,0)</f>
        <v>0</v>
      </c>
      <c r="BG14" s="45">
        <f>IF(AND(BG$1&lt;=Interface!$J$21,BG$2&gt;=Interface!$J$21),1,0)</f>
        <v>0</v>
      </c>
      <c r="BH14" s="45">
        <f>IF(AND(BH$1&lt;=Interface!$J$21,BH$2&gt;=Interface!$J$21),1,0)</f>
        <v>0</v>
      </c>
      <c r="BI14" s="6"/>
      <c r="BJ14" s="6"/>
      <c r="BK14" s="6"/>
    </row>
    <row r="15" spans="1:101">
      <c r="E15" s="4" t="s">
        <v>186</v>
      </c>
      <c r="G15" s="4" t="s">
        <v>181</v>
      </c>
      <c r="J15" s="4"/>
      <c r="K15" s="45"/>
      <c r="L15" s="45">
        <f>IF(AND(L$1&lt;=Interface!$J$25,L$2&gt;=Interface!$J$25),1,0)</f>
        <v>0</v>
      </c>
      <c r="M15" s="45">
        <f>IF(AND(M1&lt;=Interface!$J$25,M2&gt;=Interface!$J$25),1,0)</f>
        <v>0</v>
      </c>
      <c r="N15" s="45">
        <f>IF(AND(N1&lt;=Interface!$J$25,N2&gt;=Interface!$J$25),1,0)</f>
        <v>0</v>
      </c>
      <c r="O15" s="45">
        <f>IF(AND(O1&lt;=Interface!$J$25,O2&gt;=Interface!$J$25),1,0)</f>
        <v>1</v>
      </c>
      <c r="P15" s="45">
        <f>IF(AND(P1&lt;=Interface!$J$25,P2&gt;=Interface!$J$25),1,0)</f>
        <v>0</v>
      </c>
      <c r="Q15" s="45">
        <f>IF(AND(Q1&lt;=Interface!$J$25,Q2&gt;=Interface!$J$25),1,0)</f>
        <v>0</v>
      </c>
      <c r="R15" s="45">
        <f>IF(AND(R1&lt;=Interface!$J$25,R2&gt;=Interface!$J$25),1,0)</f>
        <v>0</v>
      </c>
      <c r="S15" s="45">
        <f>IF(AND(S1&lt;=Interface!$J$25,S2&gt;=Interface!$J$25),1,0)</f>
        <v>0</v>
      </c>
      <c r="T15" s="45">
        <f>IF(AND(T1&lt;=Interface!$J$25,T2&gt;=Interface!$J$25),1,0)</f>
        <v>0</v>
      </c>
      <c r="U15" s="45">
        <f>IF(AND(U1&lt;=Interface!$J$25,U2&gt;=Interface!$J$25),1,0)</f>
        <v>0</v>
      </c>
      <c r="V15" s="45">
        <f>IF(AND(V1&lt;=Interface!$J$25,V2&gt;=Interface!$J$25),1,0)</f>
        <v>0</v>
      </c>
      <c r="W15" s="45">
        <f>IF(AND(W1&lt;=Interface!$J$25,W2&gt;=Interface!$J$25),1,0)</f>
        <v>0</v>
      </c>
      <c r="X15" s="45">
        <f>IF(AND(X1&lt;=Interface!$J$25,X2&gt;=Interface!$J$25),1,0)</f>
        <v>0</v>
      </c>
      <c r="Y15" s="45">
        <f>IF(AND(Y1&lt;=Interface!$J$25,Y2&gt;=Interface!$J$25),1,0)</f>
        <v>0</v>
      </c>
      <c r="Z15" s="45">
        <f>IF(AND(Z1&lt;=Interface!$J$25,Z2&gt;=Interface!$J$25),1,0)</f>
        <v>0</v>
      </c>
      <c r="AA15" s="45">
        <f>IF(AND(AA1&lt;=Interface!$J$25,AA2&gt;=Interface!$J$25),1,0)</f>
        <v>0</v>
      </c>
      <c r="AB15" s="45">
        <f>IF(AND(AB1&lt;=Interface!$J$25,AB2&gt;=Interface!$J$25),1,0)</f>
        <v>0</v>
      </c>
      <c r="AC15" s="45">
        <f>IF(AND(AC1&lt;=Interface!$J$25,AC2&gt;=Interface!$J$25),1,0)</f>
        <v>0</v>
      </c>
      <c r="AD15" s="45">
        <f>IF(AND(AD1&lt;=Interface!$J$25,AD2&gt;=Interface!$J$25),1,0)</f>
        <v>0</v>
      </c>
      <c r="AE15" s="45">
        <f>IF(AND(AE1&lt;=Interface!$J$25,AE2&gt;=Interface!$J$25),1,0)</f>
        <v>0</v>
      </c>
      <c r="AF15" s="45">
        <f>IF(AND(AF1&lt;=Interface!$J$25,AF2&gt;=Interface!$J$25),1,0)</f>
        <v>0</v>
      </c>
      <c r="AG15" s="45">
        <f>IF(AND(AG1&lt;=Interface!$J$25,AG2&gt;=Interface!$J$25),1,0)</f>
        <v>0</v>
      </c>
      <c r="AH15" s="45">
        <f>IF(AND(AH1&lt;=Interface!$J$25,AH2&gt;=Interface!$J$25),1,0)</f>
        <v>0</v>
      </c>
      <c r="AI15" s="45">
        <f>IF(AND(AI1&lt;=Interface!$J$25,AI2&gt;=Interface!$J$25),1,0)</f>
        <v>0</v>
      </c>
      <c r="AJ15" s="45">
        <f>IF(AND(AJ1&lt;=Interface!$J$25,AJ2&gt;=Interface!$J$25),1,0)</f>
        <v>0</v>
      </c>
      <c r="AK15" s="45">
        <f>IF(AND(AK1&lt;=Interface!$J$25,AK2&gt;=Interface!$J$25),1,0)</f>
        <v>0</v>
      </c>
      <c r="AL15" s="45">
        <f>IF(AND(AL1&lt;=Interface!$J$25,AL2&gt;=Interface!$J$25),1,0)</f>
        <v>0</v>
      </c>
      <c r="AM15" s="45">
        <f>IF(AND(AM1&lt;=Interface!$J$25,AM2&gt;=Interface!$J$25),1,0)</f>
        <v>0</v>
      </c>
      <c r="AN15" s="45">
        <f>IF(AND(AN1&lt;=Interface!$J$25,AN2&gt;=Interface!$J$25),1,0)</f>
        <v>0</v>
      </c>
      <c r="AO15" s="45">
        <f>IF(AND(AO1&lt;=Interface!$J$25,AO2&gt;=Interface!$J$25),1,0)</f>
        <v>0</v>
      </c>
      <c r="AP15" s="45">
        <f>IF(AND(AP1&lt;=Interface!$J$25,AP2&gt;=Interface!$J$25),1,0)</f>
        <v>0</v>
      </c>
      <c r="AQ15" s="45">
        <f>IF(AND(AQ1&lt;=Interface!$J$25,AQ2&gt;=Interface!$J$25),1,0)</f>
        <v>0</v>
      </c>
      <c r="AR15" s="45">
        <f>IF(AND(AR1&lt;=Interface!$J$25,AR2&gt;=Interface!$J$25),1,0)</f>
        <v>0</v>
      </c>
      <c r="AS15" s="45">
        <f>IF(AND(AS1&lt;=Interface!$J$25,AS2&gt;=Interface!$J$25),1,0)</f>
        <v>0</v>
      </c>
      <c r="AT15" s="45">
        <f>IF(AND(AT1&lt;=Interface!$J$25,AT2&gt;=Interface!$J$25),1,0)</f>
        <v>0</v>
      </c>
      <c r="AU15" s="45">
        <f>IF(AND(AU1&lt;=Interface!$J$25,AU2&gt;=Interface!$J$25),1,0)</f>
        <v>0</v>
      </c>
      <c r="AV15" s="45">
        <f>IF(AND(AV1&lt;=Interface!$J$25,AV2&gt;=Interface!$J$25),1,0)</f>
        <v>0</v>
      </c>
      <c r="AW15" s="45">
        <f>IF(AND(AW1&lt;=Interface!$J$25,AW2&gt;=Interface!$J$25),1,0)</f>
        <v>0</v>
      </c>
      <c r="AX15" s="45">
        <f>IF(AND(AX1&lt;=Interface!$J$25,AX2&gt;=Interface!$J$25),1,0)</f>
        <v>0</v>
      </c>
      <c r="AY15" s="45">
        <f>IF(AND(AY1&lt;=Interface!$J$25,AY2&gt;=Interface!$J$25),1,0)</f>
        <v>0</v>
      </c>
      <c r="AZ15" s="45">
        <f>IF(AND(AZ1&lt;=Interface!$J$25,AZ2&gt;=Interface!$J$25),1,0)</f>
        <v>0</v>
      </c>
      <c r="BA15" s="45">
        <f>IF(AND(BA1&lt;=Interface!$J$25,BA2&gt;=Interface!$J$25),1,0)</f>
        <v>0</v>
      </c>
      <c r="BB15" s="45">
        <f>IF(AND(BB1&lt;=Interface!$J$25,BB2&gt;=Interface!$J$25),1,0)</f>
        <v>0</v>
      </c>
      <c r="BC15" s="45">
        <f>IF(AND(BC1&lt;=Interface!$J$25,BC2&gt;=Interface!$J$25),1,0)</f>
        <v>0</v>
      </c>
      <c r="BD15" s="45">
        <f>IF(AND(BD1&lt;=Interface!$J$25,BD2&gt;=Interface!$J$25),1,0)</f>
        <v>0</v>
      </c>
      <c r="BE15" s="45">
        <f>IF(AND(BE1&lt;=Interface!$J$25,BE2&gt;=Interface!$J$25),1,0)</f>
        <v>0</v>
      </c>
      <c r="BF15" s="45">
        <f>IF(AND(BF1&lt;=Interface!$J$25,BF2&gt;=Interface!$J$25),1,0)</f>
        <v>0</v>
      </c>
      <c r="BG15" s="45">
        <f>IF(AND(BG1&lt;=Interface!$J$25,BG2&gt;=Interface!$J$25),1,0)</f>
        <v>0</v>
      </c>
      <c r="BH15" s="45">
        <f>IF(AND(BH1&lt;=Interface!$J$25,BH2&gt;=Interface!$J$25),1,0)</f>
        <v>0</v>
      </c>
      <c r="BI15" s="6"/>
      <c r="BJ15" s="6"/>
      <c r="BK15" s="6"/>
    </row>
    <row r="16" spans="1:101">
      <c r="E16" s="4" t="s">
        <v>61</v>
      </c>
      <c r="G16" s="4" t="s">
        <v>181</v>
      </c>
      <c r="J16" s="4"/>
      <c r="K16" s="45"/>
      <c r="L16" s="45">
        <f>IF(L24,1,0)</f>
        <v>0</v>
      </c>
      <c r="M16" s="45">
        <f t="shared" ref="M16:BH16" si="4">IF(M24,1,0)</f>
        <v>0</v>
      </c>
      <c r="N16" s="45">
        <f t="shared" si="4"/>
        <v>0</v>
      </c>
      <c r="O16" s="45">
        <f t="shared" si="4"/>
        <v>0</v>
      </c>
      <c r="P16" s="45">
        <f t="shared" si="4"/>
        <v>0</v>
      </c>
      <c r="Q16" s="45">
        <f t="shared" si="4"/>
        <v>0</v>
      </c>
      <c r="R16" s="45">
        <f t="shared" si="4"/>
        <v>0</v>
      </c>
      <c r="S16" s="45">
        <f t="shared" si="4"/>
        <v>0</v>
      </c>
      <c r="T16" s="45">
        <f t="shared" si="4"/>
        <v>0</v>
      </c>
      <c r="U16" s="45">
        <f t="shared" si="4"/>
        <v>0</v>
      </c>
      <c r="V16" s="45">
        <f t="shared" si="4"/>
        <v>0</v>
      </c>
      <c r="W16" s="45">
        <f t="shared" si="4"/>
        <v>0</v>
      </c>
      <c r="X16" s="45">
        <f t="shared" si="4"/>
        <v>0</v>
      </c>
      <c r="Y16" s="45">
        <f t="shared" si="4"/>
        <v>0</v>
      </c>
      <c r="Z16" s="45">
        <f t="shared" si="4"/>
        <v>0</v>
      </c>
      <c r="AA16" s="45">
        <f t="shared" si="4"/>
        <v>0</v>
      </c>
      <c r="AB16" s="45">
        <f t="shared" si="4"/>
        <v>0</v>
      </c>
      <c r="AC16" s="45">
        <f t="shared" si="4"/>
        <v>0</v>
      </c>
      <c r="AD16" s="45">
        <f t="shared" si="4"/>
        <v>0</v>
      </c>
      <c r="AE16" s="45">
        <f t="shared" si="4"/>
        <v>0</v>
      </c>
      <c r="AF16" s="45">
        <f t="shared" si="4"/>
        <v>0</v>
      </c>
      <c r="AG16" s="45">
        <f t="shared" si="4"/>
        <v>0</v>
      </c>
      <c r="AH16" s="45">
        <f t="shared" si="4"/>
        <v>0</v>
      </c>
      <c r="AI16" s="45">
        <f t="shared" si="4"/>
        <v>0</v>
      </c>
      <c r="AJ16" s="45">
        <f t="shared" si="4"/>
        <v>0</v>
      </c>
      <c r="AK16" s="45">
        <f t="shared" si="4"/>
        <v>0</v>
      </c>
      <c r="AL16" s="45">
        <f t="shared" si="4"/>
        <v>0</v>
      </c>
      <c r="AM16" s="45">
        <f t="shared" si="4"/>
        <v>0</v>
      </c>
      <c r="AN16" s="45">
        <f t="shared" si="4"/>
        <v>0</v>
      </c>
      <c r="AO16" s="45">
        <f t="shared" si="4"/>
        <v>0</v>
      </c>
      <c r="AP16" s="45">
        <f t="shared" si="4"/>
        <v>0</v>
      </c>
      <c r="AQ16" s="45">
        <f t="shared" si="4"/>
        <v>0</v>
      </c>
      <c r="AR16" s="45">
        <f t="shared" si="4"/>
        <v>0</v>
      </c>
      <c r="AS16" s="45">
        <f t="shared" si="4"/>
        <v>0</v>
      </c>
      <c r="AT16" s="45">
        <f t="shared" si="4"/>
        <v>0</v>
      </c>
      <c r="AU16" s="45">
        <f t="shared" si="4"/>
        <v>0</v>
      </c>
      <c r="AV16" s="45">
        <f t="shared" si="4"/>
        <v>0</v>
      </c>
      <c r="AW16" s="45">
        <f t="shared" si="4"/>
        <v>0</v>
      </c>
      <c r="AX16" s="45">
        <f t="shared" si="4"/>
        <v>0</v>
      </c>
      <c r="AY16" s="45">
        <f t="shared" si="4"/>
        <v>0</v>
      </c>
      <c r="AZ16" s="45">
        <f t="shared" si="4"/>
        <v>0</v>
      </c>
      <c r="BA16" s="45">
        <f t="shared" si="4"/>
        <v>0</v>
      </c>
      <c r="BB16" s="45">
        <f t="shared" si="4"/>
        <v>0</v>
      </c>
      <c r="BC16" s="45">
        <f t="shared" si="4"/>
        <v>0</v>
      </c>
      <c r="BD16" s="45">
        <f t="shared" si="4"/>
        <v>0</v>
      </c>
      <c r="BE16" s="45">
        <f t="shared" si="4"/>
        <v>0</v>
      </c>
      <c r="BF16" s="45">
        <f t="shared" si="4"/>
        <v>0</v>
      </c>
      <c r="BG16" s="45">
        <f t="shared" si="4"/>
        <v>0</v>
      </c>
      <c r="BH16" s="45">
        <f t="shared" si="4"/>
        <v>0</v>
      </c>
      <c r="BI16" s="6"/>
      <c r="BJ16" s="6"/>
      <c r="BK16" s="6"/>
    </row>
    <row r="17" spans="5:63">
      <c r="E17" s="4" t="s">
        <v>187</v>
      </c>
      <c r="G17" s="4" t="s">
        <v>181</v>
      </c>
      <c r="J17" s="4"/>
      <c r="K17" s="45"/>
      <c r="L17" s="45">
        <f>IF(AND(L$1&lt;=Interface!$J$32,L$2&gt;=Interface!$J$32),1,0)</f>
        <v>0</v>
      </c>
      <c r="M17" s="45">
        <f>IF(AND(M$1&lt;=Interface!$J$32,M$2&gt;=Interface!$J$32),1,0)</f>
        <v>0</v>
      </c>
      <c r="N17" s="45">
        <f>IF(AND(N$1&lt;=Interface!$J$32,N$2&gt;=Interface!$J$32),1,0)</f>
        <v>0</v>
      </c>
      <c r="O17" s="45">
        <f>IF(AND(O$1&lt;=Interface!$J$32,O$2&gt;=Interface!$J$32),1,0)</f>
        <v>1</v>
      </c>
      <c r="P17" s="45">
        <f>IF(AND(P$1&lt;=Interface!$J$32,P$2&gt;=Interface!$J$32),1,0)</f>
        <v>0</v>
      </c>
      <c r="Q17" s="45">
        <f>IF(AND(Q$1&lt;=Interface!$J$32,Q$2&gt;=Interface!$J$32),1,0)</f>
        <v>0</v>
      </c>
      <c r="R17" s="45">
        <f>IF(AND(R$1&lt;=Interface!$J$32,R$2&gt;=Interface!$J$32),1,0)</f>
        <v>0</v>
      </c>
      <c r="S17" s="45">
        <f>IF(AND(S$1&lt;=Interface!$J$32,S$2&gt;=Interface!$J$32),1,0)</f>
        <v>0</v>
      </c>
      <c r="T17" s="45">
        <f>IF(AND(T$1&lt;=Interface!$J$32,T$2&gt;=Interface!$J$32),1,0)</f>
        <v>0</v>
      </c>
      <c r="U17" s="45">
        <f>IF(AND(U$1&lt;=Interface!$J$32,U$2&gt;=Interface!$J$32),1,0)</f>
        <v>0</v>
      </c>
      <c r="V17" s="45">
        <f>IF(AND(V$1&lt;=Interface!$J$32,V$2&gt;=Interface!$J$32),1,0)</f>
        <v>0</v>
      </c>
      <c r="W17" s="45">
        <f>IF(AND(W$1&lt;=Interface!$J$32,W$2&gt;=Interface!$J$32),1,0)</f>
        <v>0</v>
      </c>
      <c r="X17" s="45">
        <f>IF(AND(X$1&lt;=Interface!$J$32,X$2&gt;=Interface!$J$32),1,0)</f>
        <v>0</v>
      </c>
      <c r="Y17" s="45">
        <f>IF(AND(Y$1&lt;=Interface!$J$32,Y$2&gt;=Interface!$J$32),1,0)</f>
        <v>0</v>
      </c>
      <c r="Z17" s="45">
        <f>IF(AND(Z$1&lt;=Interface!$J$32,Z$2&gt;=Interface!$J$32),1,0)</f>
        <v>0</v>
      </c>
      <c r="AA17" s="45">
        <f>IF(AND(AA$1&lt;=Interface!$J$32,AA$2&gt;=Interface!$J$32),1,0)</f>
        <v>0</v>
      </c>
      <c r="AB17" s="45">
        <f>IF(AND(AB$1&lt;=Interface!$J$32,AB$2&gt;=Interface!$J$32),1,0)</f>
        <v>0</v>
      </c>
      <c r="AC17" s="45">
        <f>IF(AND(AC$1&lt;=Interface!$J$32,AC$2&gt;=Interface!$J$32),1,0)</f>
        <v>0</v>
      </c>
      <c r="AD17" s="45">
        <f>IF(AND(AD$1&lt;=Interface!$J$32,AD$2&gt;=Interface!$J$32),1,0)</f>
        <v>0</v>
      </c>
      <c r="AE17" s="45">
        <f>IF(AND(AE$1&lt;=Interface!$J$32,AE$2&gt;=Interface!$J$32),1,0)</f>
        <v>0</v>
      </c>
      <c r="AF17" s="45">
        <f>IF(AND(AF$1&lt;=Interface!$J$32,AF$2&gt;=Interface!$J$32),1,0)</f>
        <v>0</v>
      </c>
      <c r="AG17" s="45">
        <f>IF(AND(AG$1&lt;=Interface!$J$32,AG$2&gt;=Interface!$J$32),1,0)</f>
        <v>0</v>
      </c>
      <c r="AH17" s="45">
        <f>IF(AND(AH$1&lt;=Interface!$J$32,AH$2&gt;=Interface!$J$32),1,0)</f>
        <v>0</v>
      </c>
      <c r="AI17" s="45">
        <f>IF(AND(AI$1&lt;=Interface!$J$32,AI$2&gt;=Interface!$J$32),1,0)</f>
        <v>0</v>
      </c>
      <c r="AJ17" s="45">
        <f>IF(AND(AJ$1&lt;=Interface!$J$32,AJ$2&gt;=Interface!$J$32),1,0)</f>
        <v>0</v>
      </c>
      <c r="AK17" s="45">
        <f>IF(AND(AK$1&lt;=Interface!$J$32,AK$2&gt;=Interface!$J$32),1,0)</f>
        <v>0</v>
      </c>
      <c r="AL17" s="45">
        <f>IF(AND(AL$1&lt;=Interface!$J$32,AL$2&gt;=Interface!$J$32),1,0)</f>
        <v>0</v>
      </c>
      <c r="AM17" s="45">
        <f>IF(AND(AM$1&lt;=Interface!$J$32,AM$2&gt;=Interface!$J$32),1,0)</f>
        <v>0</v>
      </c>
      <c r="AN17" s="45">
        <f>IF(AND(AN$1&lt;=Interface!$J$32,AN$2&gt;=Interface!$J$32),1,0)</f>
        <v>0</v>
      </c>
      <c r="AO17" s="45">
        <f>IF(AND(AO$1&lt;=Interface!$J$32,AO$2&gt;=Interface!$J$32),1,0)</f>
        <v>0</v>
      </c>
      <c r="AP17" s="45">
        <f>IF(AND(AP$1&lt;=Interface!$J$32,AP$2&gt;=Interface!$J$32),1,0)</f>
        <v>0</v>
      </c>
      <c r="AQ17" s="45">
        <f>IF(AND(AQ$1&lt;=Interface!$J$32,AQ$2&gt;=Interface!$J$32),1,0)</f>
        <v>0</v>
      </c>
      <c r="AR17" s="45">
        <f>IF(AND(AR$1&lt;=Interface!$J$32,AR$2&gt;=Interface!$J$32),1,0)</f>
        <v>0</v>
      </c>
      <c r="AS17" s="45">
        <f>IF(AND(AS$1&lt;=Interface!$J$32,AS$2&gt;=Interface!$J$32),1,0)</f>
        <v>0</v>
      </c>
      <c r="AT17" s="45">
        <f>IF(AND(AT$1&lt;=Interface!$J$32,AT$2&gt;=Interface!$J$32),1,0)</f>
        <v>0</v>
      </c>
      <c r="AU17" s="45">
        <f>IF(AND(AU$1&lt;=Interface!$J$32,AU$2&gt;=Interface!$J$32),1,0)</f>
        <v>0</v>
      </c>
      <c r="AV17" s="45">
        <f>IF(AND(AV$1&lt;=Interface!$J$32,AV$2&gt;=Interface!$J$32),1,0)</f>
        <v>0</v>
      </c>
      <c r="AW17" s="45">
        <f>IF(AND(AW$1&lt;=Interface!$J$32,AW$2&gt;=Interface!$J$32),1,0)</f>
        <v>0</v>
      </c>
      <c r="AX17" s="45">
        <f>IF(AND(AX$1&lt;=Interface!$J$32,AX$2&gt;=Interface!$J$32),1,0)</f>
        <v>0</v>
      </c>
      <c r="AY17" s="45">
        <f>IF(AND(AY$1&lt;=Interface!$J$32,AY$2&gt;=Interface!$J$32),1,0)</f>
        <v>0</v>
      </c>
      <c r="AZ17" s="45">
        <f>IF(AND(AZ$1&lt;=Interface!$J$32,AZ$2&gt;=Interface!$J$32),1,0)</f>
        <v>0</v>
      </c>
      <c r="BA17" s="45">
        <f>IF(AND(BA$1&lt;=Interface!$J$32,BA$2&gt;=Interface!$J$32),1,0)</f>
        <v>0</v>
      </c>
      <c r="BB17" s="45">
        <f>IF(AND(BB$1&lt;=Interface!$J$32,BB$2&gt;=Interface!$J$32),1,0)</f>
        <v>0</v>
      </c>
      <c r="BC17" s="45">
        <f>IF(AND(BC$1&lt;=Interface!$J$32,BC$2&gt;=Interface!$J$32),1,0)</f>
        <v>0</v>
      </c>
      <c r="BD17" s="45">
        <f>IF(AND(BD$1&lt;=Interface!$J$32,BD$2&gt;=Interface!$J$32),1,0)</f>
        <v>0</v>
      </c>
      <c r="BE17" s="45">
        <f>IF(AND(BE$1&lt;=Interface!$J$32,BE$2&gt;=Interface!$J$32),1,0)</f>
        <v>0</v>
      </c>
      <c r="BF17" s="45">
        <f>IF(AND(BF$1&lt;=Interface!$J$32,BF$2&gt;=Interface!$J$32),1,0)</f>
        <v>0</v>
      </c>
      <c r="BG17" s="45">
        <f>IF(AND(BG$1&lt;=Interface!$J$32,BG$2&gt;=Interface!$J$32),1,0)</f>
        <v>0</v>
      </c>
      <c r="BH17" s="45">
        <f>IF(AND(BH$1&lt;=Interface!$J$32,BH$2&gt;=Interface!$J$32),1,0)</f>
        <v>0</v>
      </c>
      <c r="BI17" s="6"/>
      <c r="BJ17" s="6"/>
      <c r="BK17" s="6"/>
    </row>
    <row r="18" spans="5:63">
      <c r="E18" s="4" t="s">
        <v>188</v>
      </c>
      <c r="G18" s="4" t="s">
        <v>181</v>
      </c>
      <c r="J18" s="4"/>
      <c r="K18" s="45"/>
      <c r="L18" s="45">
        <f>IF(AND(L$1&lt;=Interface!$J$33,L$2&gt;=Interface!$J$33),1,0)</f>
        <v>0</v>
      </c>
      <c r="M18" s="45">
        <f>IF(AND(M$1&lt;=Interface!$J$33,M$2&gt;=Interface!$J$33),1,0)</f>
        <v>0</v>
      </c>
      <c r="N18" s="45">
        <f>IF(AND(N$1&lt;=Interface!$J$33,N$2&gt;=Interface!$J$33),1,0)</f>
        <v>0</v>
      </c>
      <c r="O18" s="45">
        <f>IF(AND(O$1&lt;=Interface!$J$33,O$2&gt;=Interface!$J$33),1,0)</f>
        <v>0</v>
      </c>
      <c r="P18" s="45">
        <f>IF(AND(P$1&lt;=Interface!$J$33,P$2&gt;=Interface!$J$33),1,0)</f>
        <v>0</v>
      </c>
      <c r="Q18" s="45">
        <f>IF(AND(Q$1&lt;=Interface!$J$33,Q$2&gt;=Interface!$J$33),1,0)</f>
        <v>0</v>
      </c>
      <c r="R18" s="45">
        <f>IF(AND(R$1&lt;=Interface!$J$33,R$2&gt;=Interface!$J$33),1,0)</f>
        <v>0</v>
      </c>
      <c r="S18" s="45">
        <f>IF(AND(S$1&lt;=Interface!$J$33,S$2&gt;=Interface!$J$33),1,0)</f>
        <v>0</v>
      </c>
      <c r="T18" s="45">
        <f>IF(AND(T$1&lt;=Interface!$J$33,T$2&gt;=Interface!$J$33),1,0)</f>
        <v>0</v>
      </c>
      <c r="U18" s="45">
        <f>IF(AND(U$1&lt;=Interface!$J$33,U$2&gt;=Interface!$J$33),1,0)</f>
        <v>0</v>
      </c>
      <c r="V18" s="45">
        <f>IF(AND(V$1&lt;=Interface!$J$33,V$2&gt;=Interface!$J$33),1,0)</f>
        <v>0</v>
      </c>
      <c r="W18" s="45">
        <f>IF(AND(W$1&lt;=Interface!$J$33,W$2&gt;=Interface!$J$33),1,0)</f>
        <v>0</v>
      </c>
      <c r="X18" s="45">
        <f>IF(AND(X$1&lt;=Interface!$J$33,X$2&gt;=Interface!$J$33),1,0)</f>
        <v>0</v>
      </c>
      <c r="Y18" s="45">
        <f>IF(AND(Y$1&lt;=Interface!$J$33,Y$2&gt;=Interface!$J$33),1,0)</f>
        <v>0</v>
      </c>
      <c r="Z18" s="45">
        <f>IF(AND(Z$1&lt;=Interface!$J$33,Z$2&gt;=Interface!$J$33),1,0)</f>
        <v>0</v>
      </c>
      <c r="AA18" s="45">
        <f>IF(AND(AA$1&lt;=Interface!$J$33,AA$2&gt;=Interface!$J$33),1,0)</f>
        <v>0</v>
      </c>
      <c r="AB18" s="45">
        <f>IF(AND(AB$1&lt;=Interface!$J$33,AB$2&gt;=Interface!$J$33),1,0)</f>
        <v>0</v>
      </c>
      <c r="AC18" s="45">
        <f>IF(AND(AC$1&lt;=Interface!$J$33,AC$2&gt;=Interface!$J$33),1,0)</f>
        <v>0</v>
      </c>
      <c r="AD18" s="45">
        <f>IF(AND(AD$1&lt;=Interface!$J$33,AD$2&gt;=Interface!$J$33),1,0)</f>
        <v>0</v>
      </c>
      <c r="AE18" s="45">
        <f>IF(AND(AE$1&lt;=Interface!$J$33,AE$2&gt;=Interface!$J$33),1,0)</f>
        <v>0</v>
      </c>
      <c r="AF18" s="45">
        <f>IF(AND(AF$1&lt;=Interface!$J$33,AF$2&gt;=Interface!$J$33),1,0)</f>
        <v>0</v>
      </c>
      <c r="AG18" s="45">
        <f>IF(AND(AG$1&lt;=Interface!$J$33,AG$2&gt;=Interface!$J$33),1,0)</f>
        <v>0</v>
      </c>
      <c r="AH18" s="45">
        <f>IF(AND(AH$1&lt;=Interface!$J$33,AH$2&gt;=Interface!$J$33),1,0)</f>
        <v>0</v>
      </c>
      <c r="AI18" s="45">
        <f>IF(AND(AI$1&lt;=Interface!$J$33,AI$2&gt;=Interface!$J$33),1,0)</f>
        <v>0</v>
      </c>
      <c r="AJ18" s="45">
        <f>IF(AND(AJ$1&lt;=Interface!$J$33,AJ$2&gt;=Interface!$J$33),1,0)</f>
        <v>0</v>
      </c>
      <c r="AK18" s="45">
        <f>IF(AND(AK$1&lt;=Interface!$J$33,AK$2&gt;=Interface!$J$33),1,0)</f>
        <v>0</v>
      </c>
      <c r="AL18" s="45">
        <f>IF(AND(AL$1&lt;=Interface!$J$33,AL$2&gt;=Interface!$J$33),1,0)</f>
        <v>0</v>
      </c>
      <c r="AM18" s="45">
        <f>IF(AND(AM$1&lt;=Interface!$J$33,AM$2&gt;=Interface!$J$33),1,0)</f>
        <v>0</v>
      </c>
      <c r="AN18" s="45">
        <f>IF(AND(AN$1&lt;=Interface!$J$33,AN$2&gt;=Interface!$J$33),1,0)</f>
        <v>1</v>
      </c>
      <c r="AO18" s="45">
        <f>IF(AND(AO$1&lt;=Interface!$J$33,AO$2&gt;=Interface!$J$33),1,0)</f>
        <v>0</v>
      </c>
      <c r="AP18" s="45">
        <f>IF(AND(AP$1&lt;=Interface!$J$33,AP$2&gt;=Interface!$J$33),1,0)</f>
        <v>0</v>
      </c>
      <c r="AQ18" s="45">
        <f>IF(AND(AQ$1&lt;=Interface!$J$33,AQ$2&gt;=Interface!$J$33),1,0)</f>
        <v>0</v>
      </c>
      <c r="AR18" s="45">
        <f>IF(AND(AR$1&lt;=Interface!$J$33,AR$2&gt;=Interface!$J$33),1,0)</f>
        <v>0</v>
      </c>
      <c r="AS18" s="45">
        <f>IF(AND(AS$1&lt;=Interface!$J$33,AS$2&gt;=Interface!$J$33),1,0)</f>
        <v>0</v>
      </c>
      <c r="AT18" s="45">
        <f>IF(AND(AT$1&lt;=Interface!$J$33,AT$2&gt;=Interface!$J$33),1,0)</f>
        <v>0</v>
      </c>
      <c r="AU18" s="45">
        <f>IF(AND(AU$1&lt;=Interface!$J$33,AU$2&gt;=Interface!$J$33),1,0)</f>
        <v>0</v>
      </c>
      <c r="AV18" s="45">
        <f>IF(AND(AV$1&lt;=Interface!$J$33,AV$2&gt;=Interface!$J$33),1,0)</f>
        <v>0</v>
      </c>
      <c r="AW18" s="45">
        <f>IF(AND(AW$1&lt;=Interface!$J$33,AW$2&gt;=Interface!$J$33),1,0)</f>
        <v>0</v>
      </c>
      <c r="AX18" s="45">
        <f>IF(AND(AX$1&lt;=Interface!$J$33,AX$2&gt;=Interface!$J$33),1,0)</f>
        <v>0</v>
      </c>
      <c r="AY18" s="45">
        <f>IF(AND(AY$1&lt;=Interface!$J$33,AY$2&gt;=Interface!$J$33),1,0)</f>
        <v>0</v>
      </c>
      <c r="AZ18" s="45">
        <f>IF(AND(AZ$1&lt;=Interface!$J$33,AZ$2&gt;=Interface!$J$33),1,0)</f>
        <v>0</v>
      </c>
      <c r="BA18" s="45">
        <f>IF(AND(BA$1&lt;=Interface!$J$33,BA$2&gt;=Interface!$J$33),1,0)</f>
        <v>0</v>
      </c>
      <c r="BB18" s="45">
        <f>IF(AND(BB$1&lt;=Interface!$J$33,BB$2&gt;=Interface!$J$33),1,0)</f>
        <v>0</v>
      </c>
      <c r="BC18" s="45">
        <f>IF(AND(BC$1&lt;=Interface!$J$33,BC$2&gt;=Interface!$J$33),1,0)</f>
        <v>0</v>
      </c>
      <c r="BD18" s="45">
        <f>IF(AND(BD$1&lt;=Interface!$J$33,BD$2&gt;=Interface!$J$33),1,0)</f>
        <v>0</v>
      </c>
      <c r="BE18" s="45">
        <f>IF(AND(BE$1&lt;=Interface!$J$33,BE$2&gt;=Interface!$J$33),1,0)</f>
        <v>0</v>
      </c>
      <c r="BF18" s="45">
        <f>IF(AND(BF$1&lt;=Interface!$J$33,BF$2&gt;=Interface!$J$33),1,0)</f>
        <v>0</v>
      </c>
      <c r="BG18" s="45">
        <f>IF(AND(BG$1&lt;=Interface!$J$33,BG$2&gt;=Interface!$J$33),1,0)</f>
        <v>0</v>
      </c>
      <c r="BH18" s="45">
        <f>IF(AND(BH$1&lt;=Interface!$J$33,BH$2&gt;=Interface!$J$33),1,0)</f>
        <v>0</v>
      </c>
      <c r="BI18" s="6"/>
      <c r="BJ18" s="6"/>
      <c r="BK18" s="6"/>
    </row>
    <row r="19" spans="5:63">
      <c r="J19" s="4"/>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6"/>
      <c r="BJ19" s="6"/>
      <c r="BK19" s="6"/>
    </row>
    <row r="20" spans="5:63" customFormat="1">
      <c r="E20" s="4" t="s">
        <v>189</v>
      </c>
      <c r="G20" s="4" t="s">
        <v>59</v>
      </c>
      <c r="L20">
        <f>IF(L9,MIN( Interface!$J$21-'Licensee 1'!L$1, Interface!$J$21-Interface!$J$18, 'Licensee 1'!L$2-Interface!$J$18+1, L7), 0)</f>
        <v>0</v>
      </c>
      <c r="M20">
        <f>IF(M9,MIN( Interface!$J$21-'Licensee 1'!M$1, Interface!$J$21-Interface!$J$18, 'Licensee 1'!M$2-Interface!$J$18+1, M7), 0)</f>
        <v>0</v>
      </c>
      <c r="N20">
        <f>IF(N9,MIN( Interface!$J$21-'Licensee 1'!N$1, Interface!$J$21-Interface!$J$18, 'Licensee 1'!N$2-Interface!$J$18+1, N7), 0)</f>
        <v>0</v>
      </c>
      <c r="O20">
        <f>IF(O9,MIN( Interface!$J$21-'Licensee 1'!O$1, Interface!$J$21-Interface!$J$18, 'Licensee 1'!O$2-Interface!$J$18+1, O7), 0)</f>
        <v>0</v>
      </c>
      <c r="P20">
        <f>IF(P9,MIN( Interface!$J$21-'Licensee 1'!P$1, Interface!$J$21-Interface!$J$18, 'Licensee 1'!P$2-Interface!$J$18+1, P7), 0)</f>
        <v>0</v>
      </c>
      <c r="Q20">
        <f>IF(Q9,MIN( Interface!$J$21-'Licensee 1'!Q$1, Interface!$J$21-Interface!$J$18, 'Licensee 1'!Q$2-Interface!$J$18+1, Q7), 0)</f>
        <v>0</v>
      </c>
      <c r="R20">
        <f>IF(R9,MIN( Interface!$J$21-'Licensee 1'!R$1, Interface!$J$21-Interface!$J$18, 'Licensee 1'!R$2-Interface!$J$18+1, R7), 0)</f>
        <v>0</v>
      </c>
      <c r="S20">
        <f>IF(S9,MIN( Interface!$J$21-'Licensee 1'!S$1, Interface!$J$21-Interface!$J$18, 'Licensee 1'!S$2-Interface!$J$18+1, S7), 0)</f>
        <v>0</v>
      </c>
      <c r="T20">
        <f>IF(T9,MIN( Interface!$J$21-'Licensee 1'!T$1, Interface!$J$21-Interface!$J$18, 'Licensee 1'!T$2-Interface!$J$18+1, T7), 0)</f>
        <v>0</v>
      </c>
      <c r="U20">
        <f>IF(U9,MIN( Interface!$J$21-'Licensee 1'!U$1, Interface!$J$21-Interface!$J$18, 'Licensee 1'!U$2-Interface!$J$18+1, U7), 0)</f>
        <v>0</v>
      </c>
      <c r="V20">
        <f>IF(V9,MIN( Interface!$J$21-'Licensee 1'!V$1, Interface!$J$21-Interface!$J$18, 'Licensee 1'!V$2-Interface!$J$18+1, V7), 0)</f>
        <v>0</v>
      </c>
      <c r="W20">
        <f>IF(W9,MIN( Interface!$J$21-'Licensee 1'!W$1, Interface!$J$21-Interface!$J$18, 'Licensee 1'!W$2-Interface!$J$18+1, W7), 0)</f>
        <v>0</v>
      </c>
      <c r="X20">
        <f>IF(X9,MIN( Interface!$J$21-'Licensee 1'!X$1, Interface!$J$21-Interface!$J$18, 'Licensee 1'!X$2-Interface!$J$18+1, X7), 0)</f>
        <v>0</v>
      </c>
      <c r="Y20">
        <f>IF(Y9,MIN( Interface!$J$21-'Licensee 1'!Y$1, Interface!$J$21-Interface!$J$18, 'Licensee 1'!Y$2-Interface!$J$18+1, Y7), 0)</f>
        <v>0</v>
      </c>
      <c r="Z20">
        <f>IF(Z9,MIN( Interface!$J$21-'Licensee 1'!Z$1, Interface!$J$21-Interface!$J$18, 'Licensee 1'!Z$2-Interface!$J$18+1, Z7), 0)</f>
        <v>0</v>
      </c>
      <c r="AA20">
        <f>IF(AA9,MIN( Interface!$J$21-'Licensee 1'!AA$1, Interface!$J$21-Interface!$J$18, 'Licensee 1'!AA$2-Interface!$J$18+1, AA7), 0)</f>
        <v>0</v>
      </c>
      <c r="AB20">
        <f>IF(AB9,MIN( Interface!$J$21-'Licensee 1'!AB$1, Interface!$J$21-Interface!$J$18, 'Licensee 1'!AB$2-Interface!$J$18+1, AB7), 0)</f>
        <v>0</v>
      </c>
      <c r="AC20">
        <f>IF(AC9,MIN( Interface!$J$21-'Licensee 1'!AC$1, Interface!$J$21-Interface!$J$18, 'Licensee 1'!AC$2-Interface!$J$18+1, AC7), 0)</f>
        <v>0</v>
      </c>
      <c r="AD20">
        <f>IF(AD9,MIN( Interface!$J$21-'Licensee 1'!AD$1, Interface!$J$21-Interface!$J$18, 'Licensee 1'!AD$2-Interface!$J$18+1, AD7), 0)</f>
        <v>0</v>
      </c>
      <c r="AE20">
        <f>IF(AE9,MIN( Interface!$J$21-'Licensee 1'!AE$1, Interface!$J$21-Interface!$J$18, 'Licensee 1'!AE$2-Interface!$J$18+1, AE7), 0)</f>
        <v>0</v>
      </c>
      <c r="AF20">
        <f>IF(AF9,MIN( Interface!$J$21-'Licensee 1'!AF$1, Interface!$J$21-Interface!$J$18, 'Licensee 1'!AF$2-Interface!$J$18+1, AF7), 0)</f>
        <v>0</v>
      </c>
      <c r="AG20">
        <f>IF(AG9,MIN( Interface!$J$21-'Licensee 1'!AG$1, Interface!$J$21-Interface!$J$18, 'Licensee 1'!AG$2-Interface!$J$18+1, AG7), 0)</f>
        <v>0</v>
      </c>
      <c r="AH20">
        <f>IF(AH9,MIN( Interface!$J$21-'Licensee 1'!AH$1, Interface!$J$21-Interface!$J$18, 'Licensee 1'!AH$2-Interface!$J$18+1, AH7), 0)</f>
        <v>0</v>
      </c>
      <c r="AI20">
        <f>IF(AI9,MIN( Interface!$J$21-'Licensee 1'!AI$1, Interface!$J$21-Interface!$J$18, 'Licensee 1'!AI$2-Interface!$J$18+1, AI7), 0)</f>
        <v>0</v>
      </c>
      <c r="AJ20">
        <f>IF(AJ9,MIN( Interface!$J$21-'Licensee 1'!AJ$1, Interface!$J$21-Interface!$J$18, 'Licensee 1'!AJ$2-Interface!$J$18+1, AJ7), 0)</f>
        <v>0</v>
      </c>
      <c r="AK20">
        <f>IF(AK9,MIN( Interface!$J$21-'Licensee 1'!AK$1, Interface!$J$21-Interface!$J$18, 'Licensee 1'!AK$2-Interface!$J$18+1, AK7), 0)</f>
        <v>0</v>
      </c>
      <c r="AL20">
        <f>IF(AL9,MIN( Interface!$J$21-'Licensee 1'!AL$1, Interface!$J$21-Interface!$J$18, 'Licensee 1'!AL$2-Interface!$J$18+1, AL7), 0)</f>
        <v>0</v>
      </c>
      <c r="AM20">
        <f>IF(AM9,MIN( Interface!$J$21-'Licensee 1'!AM$1, Interface!$J$21-Interface!$J$18, 'Licensee 1'!AM$2-Interface!$J$18+1, AM7), 0)</f>
        <v>0</v>
      </c>
      <c r="AN20">
        <f>IF(AN9,MIN( Interface!$J$21-'Licensee 1'!AN$1, Interface!$J$21-Interface!$J$18, 'Licensee 1'!AN$2-Interface!$J$18+1, AN7), 0)</f>
        <v>0</v>
      </c>
      <c r="AO20">
        <f>IF(AO9,MIN( Interface!$J$21-'Licensee 1'!AO$1, Interface!$J$21-Interface!$J$18, 'Licensee 1'!AO$2-Interface!$J$18+1, AO7), 0)</f>
        <v>0</v>
      </c>
      <c r="AP20">
        <f>IF(AP9,MIN( Interface!$J$21-'Licensee 1'!AP$1, Interface!$J$21-Interface!$J$18, 'Licensee 1'!AP$2-Interface!$J$18+1, AP7), 0)</f>
        <v>0</v>
      </c>
      <c r="AQ20">
        <f>IF(AQ9,MIN( Interface!$J$21-'Licensee 1'!AQ$1, Interface!$J$21-Interface!$J$18, 'Licensee 1'!AQ$2-Interface!$J$18+1, AQ7), 0)</f>
        <v>0</v>
      </c>
      <c r="AR20">
        <f>IF(AR9,MIN( Interface!$J$21-'Licensee 1'!AR$1, Interface!$J$21-Interface!$J$18, 'Licensee 1'!AR$2-Interface!$J$18+1, AR7), 0)</f>
        <v>0</v>
      </c>
      <c r="AS20">
        <f>IF(AS9,MIN( Interface!$J$21-'Licensee 1'!AS$1, Interface!$J$21-Interface!$J$18, 'Licensee 1'!AS$2-Interface!$J$18+1, AS7), 0)</f>
        <v>0</v>
      </c>
      <c r="AT20">
        <f>IF(AT9,MIN( Interface!$J$21-'Licensee 1'!AT$1, Interface!$J$21-Interface!$J$18, 'Licensee 1'!AT$2-Interface!$J$18+1, AT7), 0)</f>
        <v>0</v>
      </c>
      <c r="AU20">
        <f>IF(AU9,MIN( Interface!$J$21-'Licensee 1'!AU$1, Interface!$J$21-Interface!$J$18, 'Licensee 1'!AU$2-Interface!$J$18+1, AU7), 0)</f>
        <v>0</v>
      </c>
      <c r="AV20">
        <f>IF(AV9,MIN( Interface!$J$21-'Licensee 1'!AV$1, Interface!$J$21-Interface!$J$18, 'Licensee 1'!AV$2-Interface!$J$18+1, AV7), 0)</f>
        <v>0</v>
      </c>
      <c r="AW20">
        <f>IF(AW9,MIN( Interface!$J$21-'Licensee 1'!AW$1, Interface!$J$21-Interface!$J$18, 'Licensee 1'!AW$2-Interface!$J$18+1, AW7), 0)</f>
        <v>0</v>
      </c>
      <c r="AX20">
        <f>IF(AX9,MIN( Interface!$J$21-'Licensee 1'!AX$1, Interface!$J$21-Interface!$J$18, 'Licensee 1'!AX$2-Interface!$J$18+1, AX7), 0)</f>
        <v>0</v>
      </c>
      <c r="AY20">
        <f>IF(AY9,MIN( Interface!$J$21-'Licensee 1'!AY$1, Interface!$J$21-Interface!$J$18, 'Licensee 1'!AY$2-Interface!$J$18+1, AY7), 0)</f>
        <v>0</v>
      </c>
      <c r="AZ20">
        <f>IF(AZ9,MIN( Interface!$J$21-'Licensee 1'!AZ$1, Interface!$J$21-Interface!$J$18, 'Licensee 1'!AZ$2-Interface!$J$18+1, AZ7), 0)</f>
        <v>0</v>
      </c>
      <c r="BA20">
        <f>IF(BA9,MIN( Interface!$J$21-'Licensee 1'!BA$1, Interface!$J$21-Interface!$J$18, 'Licensee 1'!BA$2-Interface!$J$18+1, BA7), 0)</f>
        <v>0</v>
      </c>
      <c r="BB20">
        <f>IF(BB9,MIN( Interface!$J$21-'Licensee 1'!BB$1, Interface!$J$21-Interface!$J$18, 'Licensee 1'!BB$2-Interface!$J$18+1, BB7), 0)</f>
        <v>0</v>
      </c>
      <c r="BC20">
        <f>IF(BC9,MIN( Interface!$J$21-'Licensee 1'!BC$1, Interface!$J$21-Interface!$J$18, 'Licensee 1'!BC$2-Interface!$J$18+1, BC7), 0)</f>
        <v>0</v>
      </c>
      <c r="BD20">
        <f>IF(BD9,MIN( Interface!$J$21-'Licensee 1'!BD$1, Interface!$J$21-Interface!$J$18, 'Licensee 1'!BD$2-Interface!$J$18+1, BD7), 0)</f>
        <v>0</v>
      </c>
      <c r="BE20">
        <f>IF(BE9,MIN( Interface!$J$21-'Licensee 1'!BE$1, Interface!$J$21-Interface!$J$18, 'Licensee 1'!BE$2-Interface!$J$18+1, BE7), 0)</f>
        <v>0</v>
      </c>
      <c r="BF20">
        <f>IF(BF9,MIN( Interface!$J$21-'Licensee 1'!BF$1, Interface!$J$21-Interface!$J$18, 'Licensee 1'!BF$2-Interface!$J$18+1, BF7), 0)</f>
        <v>0</v>
      </c>
      <c r="BG20">
        <f>IF(BG9,MIN( Interface!$J$21-'Licensee 1'!BG$1, Interface!$J$21-Interface!$J$18, 'Licensee 1'!BG$2-Interface!$J$18+1, BG7), 0)</f>
        <v>0</v>
      </c>
      <c r="BH20">
        <f>IF(BH9,MIN( Interface!$J$21-'Licensee 1'!BH$1, Interface!$J$21-Interface!$J$18, 'Licensee 1'!BH$2-Interface!$J$18+1, BH7), 0)</f>
        <v>0</v>
      </c>
    </row>
    <row r="21" spans="5:63" customFormat="1">
      <c r="E21" s="4" t="s">
        <v>190</v>
      </c>
      <c r="G21" s="4" t="s">
        <v>59</v>
      </c>
      <c r="L21">
        <f>IF(L10,MIN( Interface!$J$27-'Licensee 1'!L$1, Interface!$J$27-Interface!$J$21, 'Licensee 1'!L$2-Interface!$J$21+1, L7), 0)</f>
        <v>0</v>
      </c>
      <c r="M21">
        <f>IF(M10,MIN( Interface!$J$27-'Licensee 1'!M$1, Interface!$J$27-Interface!$J$21, 'Licensee 1'!M$2-Interface!$J$21+1, M7), 0)</f>
        <v>0</v>
      </c>
      <c r="N21">
        <f>IF(N10,MIN( Interface!$J$27-'Licensee 1'!N$1, Interface!$J$27-Interface!$J$21, 'Licensee 1'!N$2-Interface!$J$21+1, N7), 0)</f>
        <v>0</v>
      </c>
      <c r="O21">
        <f>IF(O10,MIN( Interface!$J$27-'Licensee 1'!O$1, Interface!$J$27-Interface!$J$21, 'Licensee 1'!O$2-Interface!$J$21+1, O7), 0)</f>
        <v>0</v>
      </c>
      <c r="P21">
        <f>IF(P10,MIN( Interface!$J$27-'Licensee 1'!P$1, Interface!$J$27-Interface!$J$21, 'Licensee 1'!P$2-Interface!$J$21+1, P7), 0)</f>
        <v>0</v>
      </c>
      <c r="Q21">
        <f>IF(Q10,MIN( Interface!$J$27-'Licensee 1'!Q$1, Interface!$J$27-Interface!$J$21, 'Licensee 1'!Q$2-Interface!$J$21+1, Q7), 0)</f>
        <v>0</v>
      </c>
      <c r="R21">
        <f>IF(R10,MIN( Interface!$J$27-'Licensee 1'!R$1, Interface!$J$27-Interface!$J$21, 'Licensee 1'!R$2-Interface!$J$21+1, R7), 0)</f>
        <v>0</v>
      </c>
      <c r="S21">
        <f>IF(S10,MIN( Interface!$J$27-'Licensee 1'!S$1, Interface!$J$27-Interface!$J$21, 'Licensee 1'!S$2-Interface!$J$21+1, S7), 0)</f>
        <v>0</v>
      </c>
      <c r="T21">
        <f>IF(T10,MIN( Interface!$J$27-'Licensee 1'!T$1, Interface!$J$27-Interface!$J$21, 'Licensee 1'!T$2-Interface!$J$21+1, T7), 0)</f>
        <v>0</v>
      </c>
      <c r="U21">
        <f>IF(U10,MIN( Interface!$J$27-'Licensee 1'!U$1, Interface!$J$27-Interface!$J$21, 'Licensee 1'!U$2-Interface!$J$21+1, U7), 0)</f>
        <v>0</v>
      </c>
      <c r="V21">
        <f>IF(V10,MIN( Interface!$J$27-'Licensee 1'!V$1, Interface!$J$27-Interface!$J$21, 'Licensee 1'!V$2-Interface!$J$21+1, V7), 0)</f>
        <v>0</v>
      </c>
      <c r="W21">
        <f>IF(W10,MIN( Interface!$J$27-'Licensee 1'!W$1, Interface!$J$27-Interface!$J$21, 'Licensee 1'!W$2-Interface!$J$21+1, W7), 0)</f>
        <v>0</v>
      </c>
      <c r="X21">
        <f>IF(X10,MIN( Interface!$J$27-'Licensee 1'!X$1, Interface!$J$27-Interface!$J$21, 'Licensee 1'!X$2-Interface!$J$21+1, X7), 0)</f>
        <v>0</v>
      </c>
      <c r="Y21">
        <f>IF(Y10,MIN( Interface!$J$27-'Licensee 1'!Y$1, Interface!$J$27-Interface!$J$21, 'Licensee 1'!Y$2-Interface!$J$21+1, Y7), 0)</f>
        <v>0</v>
      </c>
      <c r="Z21">
        <f>IF(Z10,MIN( Interface!$J$27-'Licensee 1'!Z$1, Interface!$J$27-Interface!$J$21, 'Licensee 1'!Z$2-Interface!$J$21+1, Z7), 0)</f>
        <v>0</v>
      </c>
      <c r="AA21">
        <f>IF(AA10,MIN( Interface!$J$27-'Licensee 1'!AA$1, Interface!$J$27-Interface!$J$21, 'Licensee 1'!AA$2-Interface!$J$21+1, AA7), 0)</f>
        <v>0</v>
      </c>
      <c r="AB21">
        <f>IF(AB10,MIN( Interface!$J$27-'Licensee 1'!AB$1, Interface!$J$27-Interface!$J$21, 'Licensee 1'!AB$2-Interface!$J$21+1, AB7), 0)</f>
        <v>0</v>
      </c>
      <c r="AC21">
        <f>IF(AC10,MIN( Interface!$J$27-'Licensee 1'!AC$1, Interface!$J$27-Interface!$J$21, 'Licensee 1'!AC$2-Interface!$J$21+1, AC7), 0)</f>
        <v>0</v>
      </c>
      <c r="AD21">
        <f>IF(AD10,MIN( Interface!$J$27-'Licensee 1'!AD$1, Interface!$J$27-Interface!$J$21, 'Licensee 1'!AD$2-Interface!$J$21+1, AD7), 0)</f>
        <v>0</v>
      </c>
      <c r="AE21">
        <f>IF(AE10,MIN( Interface!$J$27-'Licensee 1'!AE$1, Interface!$J$27-Interface!$J$21, 'Licensee 1'!AE$2-Interface!$J$21+1, AE7), 0)</f>
        <v>0</v>
      </c>
      <c r="AF21">
        <f>IF(AF10,MIN( Interface!$J$27-'Licensee 1'!AF$1, Interface!$J$27-Interface!$J$21, 'Licensee 1'!AF$2-Interface!$J$21+1, AF7), 0)</f>
        <v>0</v>
      </c>
      <c r="AG21">
        <f>IF(AG10,MIN( Interface!$J$27-'Licensee 1'!AG$1, Interface!$J$27-Interface!$J$21, 'Licensee 1'!AG$2-Interface!$J$21+1, AG7), 0)</f>
        <v>0</v>
      </c>
      <c r="AH21">
        <f>IF(AH10,MIN( Interface!$J$27-'Licensee 1'!AH$1, Interface!$J$27-Interface!$J$21, 'Licensee 1'!AH$2-Interface!$J$21+1, AH7), 0)</f>
        <v>0</v>
      </c>
      <c r="AI21">
        <f>IF(AI10,MIN( Interface!$J$27-'Licensee 1'!AI$1, Interface!$J$27-Interface!$J$21, 'Licensee 1'!AI$2-Interface!$J$21+1, AI7), 0)</f>
        <v>0</v>
      </c>
      <c r="AJ21">
        <f>IF(AJ10,MIN( Interface!$J$27-'Licensee 1'!AJ$1, Interface!$J$27-Interface!$J$21, 'Licensee 1'!AJ$2-Interface!$J$21+1, AJ7), 0)</f>
        <v>0</v>
      </c>
      <c r="AK21">
        <f>IF(AK10,MIN( Interface!$J$27-'Licensee 1'!AK$1, Interface!$J$27-Interface!$J$21, 'Licensee 1'!AK$2-Interface!$J$21+1, AK7), 0)</f>
        <v>0</v>
      </c>
      <c r="AL21">
        <f>IF(AL10,MIN( Interface!$J$27-'Licensee 1'!AL$1, Interface!$J$27-Interface!$J$21, 'Licensee 1'!AL$2-Interface!$J$21+1, AL7), 0)</f>
        <v>0</v>
      </c>
      <c r="AM21">
        <f>IF(AM10,MIN( Interface!$J$27-'Licensee 1'!AM$1, Interface!$J$27-Interface!$J$21, 'Licensee 1'!AM$2-Interface!$J$21+1, AM7), 0)</f>
        <v>0</v>
      </c>
      <c r="AN21">
        <f>IF(AN10,MIN( Interface!$J$27-'Licensee 1'!AN$1, Interface!$J$27-Interface!$J$21, 'Licensee 1'!AN$2-Interface!$J$21+1, AN7), 0)</f>
        <v>0</v>
      </c>
      <c r="AO21">
        <f>IF(AO10,MIN( Interface!$J$27-'Licensee 1'!AO$1, Interface!$J$27-Interface!$J$21, 'Licensee 1'!AO$2-Interface!$J$21+1, AO7), 0)</f>
        <v>0</v>
      </c>
      <c r="AP21">
        <f>IF(AP10,MIN( Interface!$J$27-'Licensee 1'!AP$1, Interface!$J$27-Interface!$J$21, 'Licensee 1'!AP$2-Interface!$J$21+1, AP7), 0)</f>
        <v>0</v>
      </c>
      <c r="AQ21">
        <f>IF(AQ10,MIN( Interface!$J$27-'Licensee 1'!AQ$1, Interface!$J$27-Interface!$J$21, 'Licensee 1'!AQ$2-Interface!$J$21+1, AQ7), 0)</f>
        <v>0</v>
      </c>
      <c r="AR21">
        <f>IF(AR10,MIN( Interface!$J$27-'Licensee 1'!AR$1, Interface!$J$27-Interface!$J$21, 'Licensee 1'!AR$2-Interface!$J$21+1, AR7), 0)</f>
        <v>0</v>
      </c>
      <c r="AS21">
        <f>IF(AS10,MIN( Interface!$J$27-'Licensee 1'!AS$1, Interface!$J$27-Interface!$J$21, 'Licensee 1'!AS$2-Interface!$J$21+1, AS7), 0)</f>
        <v>0</v>
      </c>
      <c r="AT21">
        <f>IF(AT10,MIN( Interface!$J$27-'Licensee 1'!AT$1, Interface!$J$27-Interface!$J$21, 'Licensee 1'!AT$2-Interface!$J$21+1, AT7), 0)</f>
        <v>0</v>
      </c>
      <c r="AU21">
        <f>IF(AU10,MIN( Interface!$J$27-'Licensee 1'!AU$1, Interface!$J$27-Interface!$J$21, 'Licensee 1'!AU$2-Interface!$J$21+1, AU7), 0)</f>
        <v>0</v>
      </c>
      <c r="AV21">
        <f>IF(AV10,MIN( Interface!$J$27-'Licensee 1'!AV$1, Interface!$J$27-Interface!$J$21, 'Licensee 1'!AV$2-Interface!$J$21+1, AV7), 0)</f>
        <v>0</v>
      </c>
      <c r="AW21">
        <f>IF(AW10,MIN( Interface!$J$27-'Licensee 1'!AW$1, Interface!$J$27-Interface!$J$21, 'Licensee 1'!AW$2-Interface!$J$21+1, AW7), 0)</f>
        <v>0</v>
      </c>
      <c r="AX21">
        <f>IF(AX10,MIN( Interface!$J$27-'Licensee 1'!AX$1, Interface!$J$27-Interface!$J$21, 'Licensee 1'!AX$2-Interface!$J$21+1, AX7), 0)</f>
        <v>0</v>
      </c>
      <c r="AY21">
        <f>IF(AY10,MIN( Interface!$J$27-'Licensee 1'!AY$1, Interface!$J$27-Interface!$J$21, 'Licensee 1'!AY$2-Interface!$J$21+1, AY7), 0)</f>
        <v>0</v>
      </c>
      <c r="AZ21">
        <f>IF(AZ10,MIN( Interface!$J$27-'Licensee 1'!AZ$1, Interface!$J$27-Interface!$J$21, 'Licensee 1'!AZ$2-Interface!$J$21+1, AZ7), 0)</f>
        <v>0</v>
      </c>
      <c r="BA21">
        <f>IF(BA10,MIN( Interface!$J$27-'Licensee 1'!BA$1, Interface!$J$27-Interface!$J$21, 'Licensee 1'!BA$2-Interface!$J$21+1, BA7), 0)</f>
        <v>0</v>
      </c>
      <c r="BB21">
        <f>IF(BB10,MIN( Interface!$J$27-'Licensee 1'!BB$1, Interface!$J$27-Interface!$J$21, 'Licensee 1'!BB$2-Interface!$J$21+1, BB7), 0)</f>
        <v>0</v>
      </c>
      <c r="BC21">
        <f>IF(BC10,MIN( Interface!$J$27-'Licensee 1'!BC$1, Interface!$J$27-Interface!$J$21, 'Licensee 1'!BC$2-Interface!$J$21+1, BC7), 0)</f>
        <v>0</v>
      </c>
      <c r="BD21">
        <f>IF(BD10,MIN( Interface!$J$27-'Licensee 1'!BD$1, Interface!$J$27-Interface!$J$21, 'Licensee 1'!BD$2-Interface!$J$21+1, BD7), 0)</f>
        <v>0</v>
      </c>
      <c r="BE21">
        <f>IF(BE10,MIN( Interface!$J$27-'Licensee 1'!BE$1, Interface!$J$27-Interface!$J$21, 'Licensee 1'!BE$2-Interface!$J$21+1, BE7), 0)</f>
        <v>0</v>
      </c>
      <c r="BF21">
        <f>IF(BF10,MIN( Interface!$J$27-'Licensee 1'!BF$1, Interface!$J$27-Interface!$J$21, 'Licensee 1'!BF$2-Interface!$J$21+1, BF7), 0)</f>
        <v>0</v>
      </c>
      <c r="BG21">
        <f>IF(BG10,MIN( Interface!$J$27-'Licensee 1'!BG$1, Interface!$J$27-Interface!$J$21, 'Licensee 1'!BG$2-Interface!$J$21+1, BG7), 0)</f>
        <v>0</v>
      </c>
      <c r="BH21">
        <f>IF(BH10,MIN( Interface!$J$27-'Licensee 1'!BH$1, Interface!$J$27-Interface!$J$21, 'Licensee 1'!BH$2-Interface!$J$21+1, BH7), 0)</f>
        <v>0</v>
      </c>
    </row>
    <row r="22" spans="5:63" customFormat="1">
      <c r="E22" s="4" t="s">
        <v>191</v>
      </c>
      <c r="G22" s="4" t="s">
        <v>59</v>
      </c>
      <c r="L22">
        <f>IF(L11,MIN( Interface!$J$33-'Licensee 1'!L$1, Interface!$J$33-Interface!$J$32, 'Licensee 1'!L$2-Interface!$J$32+1, L7), 0)</f>
        <v>0</v>
      </c>
      <c r="M22">
        <f>IF(M11,MIN( Interface!$J$33-'Licensee 1'!M$1, Interface!$J$33-Interface!$J$32, 'Licensee 1'!M$2-Interface!$J$32+1, M7), 0)</f>
        <v>0</v>
      </c>
      <c r="N22">
        <f>IF(N11,MIN( Interface!$J$33-'Licensee 1'!N$1, Interface!$J$33-Interface!$J$32, 'Licensee 1'!N$2-Interface!$J$32+1, N7), 0)</f>
        <v>0</v>
      </c>
      <c r="O22">
        <f>IF(O11,MIN( Interface!$J$33-'Licensee 1'!O$1, Interface!$J$33-Interface!$J$32, 'Licensee 1'!O$2-Interface!$J$32+1, O7), 0)</f>
        <v>140</v>
      </c>
      <c r="P22">
        <f>IF(P11,MIN( Interface!$J$33-'Licensee 1'!P$1, Interface!$J$33-Interface!$J$32, 'Licensee 1'!P$2-Interface!$J$32+1, P7), 0)</f>
        <v>365</v>
      </c>
      <c r="Q22">
        <f>IF(Q11,MIN( Interface!$J$33-'Licensee 1'!Q$1, Interface!$J$33-Interface!$J$32, 'Licensee 1'!Q$2-Interface!$J$32+1, Q7), 0)</f>
        <v>365</v>
      </c>
      <c r="R22">
        <f>IF(R11,MIN( Interface!$J$33-'Licensee 1'!R$1, Interface!$J$33-Interface!$J$32, 'Licensee 1'!R$2-Interface!$J$32+1, R7), 0)</f>
        <v>366</v>
      </c>
      <c r="S22">
        <f>IF(S11,MIN( Interface!$J$33-'Licensee 1'!S$1, Interface!$J$33-Interface!$J$32, 'Licensee 1'!S$2-Interface!$J$32+1, S7), 0)</f>
        <v>365</v>
      </c>
      <c r="T22">
        <f>IF(T11,MIN( Interface!$J$33-'Licensee 1'!T$1, Interface!$J$33-Interface!$J$32, 'Licensee 1'!T$2-Interface!$J$32+1, T7), 0)</f>
        <v>365</v>
      </c>
      <c r="U22">
        <f>IF(U11,MIN( Interface!$J$33-'Licensee 1'!U$1, Interface!$J$33-Interface!$J$32, 'Licensee 1'!U$2-Interface!$J$32+1, U7), 0)</f>
        <v>365</v>
      </c>
      <c r="V22">
        <f>IF(V11,MIN( Interface!$J$33-'Licensee 1'!V$1, Interface!$J$33-Interface!$J$32, 'Licensee 1'!V$2-Interface!$J$32+1, V7), 0)</f>
        <v>366</v>
      </c>
      <c r="W22">
        <f>IF(W11,MIN( Interface!$J$33-'Licensee 1'!W$1, Interface!$J$33-Interface!$J$32, 'Licensee 1'!W$2-Interface!$J$32+1, W7), 0)</f>
        <v>365</v>
      </c>
      <c r="X22">
        <f>IF(X11,MIN( Interface!$J$33-'Licensee 1'!X$1, Interface!$J$33-Interface!$J$32, 'Licensee 1'!X$2-Interface!$J$32+1, X7), 0)</f>
        <v>365</v>
      </c>
      <c r="Y22">
        <f>IF(Y11,MIN( Interface!$J$33-'Licensee 1'!Y$1, Interface!$J$33-Interface!$J$32, 'Licensee 1'!Y$2-Interface!$J$32+1, Y7), 0)</f>
        <v>365</v>
      </c>
      <c r="Z22">
        <f>IF(Z11,MIN( Interface!$J$33-'Licensee 1'!Z$1, Interface!$J$33-Interface!$J$32, 'Licensee 1'!Z$2-Interface!$J$32+1, Z7), 0)</f>
        <v>366</v>
      </c>
      <c r="AA22">
        <f>IF(AA11,MIN( Interface!$J$33-'Licensee 1'!AA$1, Interface!$J$33-Interface!$J$32, 'Licensee 1'!AA$2-Interface!$J$32+1, AA7), 0)</f>
        <v>365</v>
      </c>
      <c r="AB22">
        <f>IF(AB11,MIN( Interface!$J$33-'Licensee 1'!AB$1, Interface!$J$33-Interface!$J$32, 'Licensee 1'!AB$2-Interface!$J$32+1, AB7), 0)</f>
        <v>365</v>
      </c>
      <c r="AC22">
        <f>IF(AC11,MIN( Interface!$J$33-'Licensee 1'!AC$1, Interface!$J$33-Interface!$J$32, 'Licensee 1'!AC$2-Interface!$J$32+1, AC7), 0)</f>
        <v>365</v>
      </c>
      <c r="AD22">
        <f>IF(AD11,MIN( Interface!$J$33-'Licensee 1'!AD$1, Interface!$J$33-Interface!$J$32, 'Licensee 1'!AD$2-Interface!$J$32+1, AD7), 0)</f>
        <v>366</v>
      </c>
      <c r="AE22">
        <f>IF(AE11,MIN( Interface!$J$33-'Licensee 1'!AE$1, Interface!$J$33-Interface!$J$32, 'Licensee 1'!AE$2-Interface!$J$32+1, AE7), 0)</f>
        <v>365</v>
      </c>
      <c r="AF22">
        <f>IF(AF11,MIN( Interface!$J$33-'Licensee 1'!AF$1, Interface!$J$33-Interface!$J$32, 'Licensee 1'!AF$2-Interface!$J$32+1, AF7), 0)</f>
        <v>365</v>
      </c>
      <c r="AG22">
        <f>IF(AG11,MIN( Interface!$J$33-'Licensee 1'!AG$1, Interface!$J$33-Interface!$J$32, 'Licensee 1'!AG$2-Interface!$J$32+1, AG7), 0)</f>
        <v>365</v>
      </c>
      <c r="AH22">
        <f>IF(AH11,MIN( Interface!$J$33-'Licensee 1'!AH$1, Interface!$J$33-Interface!$J$32, 'Licensee 1'!AH$2-Interface!$J$32+1, AH7), 0)</f>
        <v>366</v>
      </c>
      <c r="AI22">
        <f>IF(AI11,MIN( Interface!$J$33-'Licensee 1'!AI$1, Interface!$J$33-Interface!$J$32, 'Licensee 1'!AI$2-Interface!$J$32+1, AI7), 0)</f>
        <v>365</v>
      </c>
      <c r="AJ22">
        <f>IF(AJ11,MIN( Interface!$J$33-'Licensee 1'!AJ$1, Interface!$J$33-Interface!$J$32, 'Licensee 1'!AJ$2-Interface!$J$32+1, AJ7), 0)</f>
        <v>365</v>
      </c>
      <c r="AK22">
        <f>IF(AK11,MIN( Interface!$J$33-'Licensee 1'!AK$1, Interface!$J$33-Interface!$J$32, 'Licensee 1'!AK$2-Interface!$J$32+1, AK7), 0)</f>
        <v>365</v>
      </c>
      <c r="AL22">
        <f>IF(AL11,MIN( Interface!$J$33-'Licensee 1'!AL$1, Interface!$J$33-Interface!$J$32, 'Licensee 1'!AL$2-Interface!$J$32+1, AL7), 0)</f>
        <v>366</v>
      </c>
      <c r="AM22">
        <f>IF(AM11,MIN( Interface!$J$33-'Licensee 1'!AM$1, Interface!$J$33-Interface!$J$32, 'Licensee 1'!AM$2-Interface!$J$32+1, AM7), 0)</f>
        <v>365</v>
      </c>
      <c r="AN22">
        <f>IF(AN11,MIN( Interface!$J$33-'Licensee 1'!AN$1, Interface!$J$33-Interface!$J$32, 'Licensee 1'!AN$2-Interface!$J$32+1, AN7), 0)</f>
        <v>225</v>
      </c>
      <c r="AO22">
        <f>IF(AO11,MIN( Interface!$J$33-'Licensee 1'!AO$1, Interface!$J$33-Interface!$J$32, 'Licensee 1'!AO$2-Interface!$J$32+1, AO7), 0)</f>
        <v>0</v>
      </c>
      <c r="AP22">
        <f>IF(AP11,MIN( Interface!$J$33-'Licensee 1'!AP$1, Interface!$J$33-Interface!$J$32, 'Licensee 1'!AP$2-Interface!$J$32+1, AP7), 0)</f>
        <v>0</v>
      </c>
      <c r="AQ22">
        <f>IF(AQ11,MIN( Interface!$J$33-'Licensee 1'!AQ$1, Interface!$J$33-Interface!$J$32, 'Licensee 1'!AQ$2-Interface!$J$32+1, AQ7), 0)</f>
        <v>0</v>
      </c>
      <c r="AR22">
        <f>IF(AR11,MIN( Interface!$J$33-'Licensee 1'!AR$1, Interface!$J$33-Interface!$J$32, 'Licensee 1'!AR$2-Interface!$J$32+1, AR7), 0)</f>
        <v>0</v>
      </c>
      <c r="AS22">
        <f>IF(AS11,MIN( Interface!$J$33-'Licensee 1'!AS$1, Interface!$J$33-Interface!$J$32, 'Licensee 1'!AS$2-Interface!$J$32+1, AS7), 0)</f>
        <v>0</v>
      </c>
      <c r="AT22">
        <f>IF(AT11,MIN( Interface!$J$33-'Licensee 1'!AT$1, Interface!$J$33-Interface!$J$32, 'Licensee 1'!AT$2-Interface!$J$32+1, AT7), 0)</f>
        <v>0</v>
      </c>
      <c r="AU22">
        <f>IF(AU11,MIN( Interface!$J$33-'Licensee 1'!AU$1, Interface!$J$33-Interface!$J$32, 'Licensee 1'!AU$2-Interface!$J$32+1, AU7), 0)</f>
        <v>0</v>
      </c>
      <c r="AV22">
        <f>IF(AV11,MIN( Interface!$J$33-'Licensee 1'!AV$1, Interface!$J$33-Interface!$J$32, 'Licensee 1'!AV$2-Interface!$J$32+1, AV7), 0)</f>
        <v>0</v>
      </c>
      <c r="AW22">
        <f>IF(AW11,MIN( Interface!$J$33-'Licensee 1'!AW$1, Interface!$J$33-Interface!$J$32, 'Licensee 1'!AW$2-Interface!$J$32+1, AW7), 0)</f>
        <v>0</v>
      </c>
      <c r="AX22">
        <f>IF(AX11,MIN( Interface!$J$33-'Licensee 1'!AX$1, Interface!$J$33-Interface!$J$32, 'Licensee 1'!AX$2-Interface!$J$32+1, AX7), 0)</f>
        <v>0</v>
      </c>
      <c r="AY22">
        <f>IF(AY11,MIN( Interface!$J$33-'Licensee 1'!AY$1, Interface!$J$33-Interface!$J$32, 'Licensee 1'!AY$2-Interface!$J$32+1, AY7), 0)</f>
        <v>0</v>
      </c>
      <c r="AZ22">
        <f>IF(AZ11,MIN( Interface!$J$33-'Licensee 1'!AZ$1, Interface!$J$33-Interface!$J$32, 'Licensee 1'!AZ$2-Interface!$J$32+1, AZ7), 0)</f>
        <v>0</v>
      </c>
      <c r="BA22">
        <f>IF(BA11,MIN( Interface!$J$33-'Licensee 1'!BA$1, Interface!$J$33-Interface!$J$32, 'Licensee 1'!BA$2-Interface!$J$32+1, BA7), 0)</f>
        <v>0</v>
      </c>
      <c r="BB22">
        <f>IF(BB11,MIN( Interface!$J$33-'Licensee 1'!BB$1, Interface!$J$33-Interface!$J$32, 'Licensee 1'!BB$2-Interface!$J$32+1, BB7), 0)</f>
        <v>0</v>
      </c>
      <c r="BC22">
        <f>IF(BC11,MIN( Interface!$J$33-'Licensee 1'!BC$1, Interface!$J$33-Interface!$J$32, 'Licensee 1'!BC$2-Interface!$J$32+1, BC7), 0)</f>
        <v>0</v>
      </c>
      <c r="BD22">
        <f>IF(BD11,MIN( Interface!$J$33-'Licensee 1'!BD$1, Interface!$J$33-Interface!$J$32, 'Licensee 1'!BD$2-Interface!$J$32+1, BD7), 0)</f>
        <v>0</v>
      </c>
      <c r="BE22">
        <f>IF(BE11,MIN( Interface!$J$33-'Licensee 1'!BE$1, Interface!$J$33-Interface!$J$32, 'Licensee 1'!BE$2-Interface!$J$32+1, BE7), 0)</f>
        <v>0</v>
      </c>
      <c r="BF22">
        <f>IF(BF11,MIN( Interface!$J$33-'Licensee 1'!BF$1, Interface!$J$33-Interface!$J$32, 'Licensee 1'!BF$2-Interface!$J$32+1, BF7), 0)</f>
        <v>0</v>
      </c>
      <c r="BG22">
        <f>IF(BG11,MIN( Interface!$J$33-'Licensee 1'!BG$1, Interface!$J$33-Interface!$J$32, 'Licensee 1'!BG$2-Interface!$J$32+1, BG7), 0)</f>
        <v>0</v>
      </c>
      <c r="BH22">
        <f>IF(BH11,MIN( Interface!$J$33-'Licensee 1'!BH$1, Interface!$J$33-Interface!$J$32, 'Licensee 1'!BH$2-Interface!$J$32+1, BH7), 0)</f>
        <v>0</v>
      </c>
    </row>
    <row r="23" spans="5:63">
      <c r="J23" s="4"/>
      <c r="K23" s="18"/>
      <c r="L23" s="295"/>
      <c r="M23" s="295"/>
      <c r="N23" s="295"/>
      <c r="O23" s="295"/>
      <c r="P23" s="295"/>
      <c r="Q23" s="295"/>
      <c r="R23" s="295"/>
      <c r="S23" s="295"/>
      <c r="T23" s="295"/>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6"/>
      <c r="BJ23" s="6"/>
      <c r="BK23" s="6"/>
    </row>
    <row r="24" spans="5:63">
      <c r="E24" s="4" t="s">
        <v>61</v>
      </c>
      <c r="G24" s="4" t="s">
        <v>192</v>
      </c>
      <c r="J24" s="4"/>
      <c r="K24" s="47"/>
      <c r="L24" t="b">
        <f>AND( Interface!$J$27&gt;Interface!$J$25, L2&gt;Interface!$J$25, L1&lt;=Interface!$J$27 )</f>
        <v>0</v>
      </c>
      <c r="M24" t="b">
        <f>AND( Interface!$J$27&gt;Interface!$J$25, M2&gt;Interface!$J$25, M1&lt;=Interface!$J$27 )</f>
        <v>0</v>
      </c>
      <c r="N24" t="b">
        <f>AND( Interface!$J$27&gt;Interface!$J$25, N2&gt;Interface!$J$25, N1&lt;=Interface!$J$27 )</f>
        <v>0</v>
      </c>
      <c r="O24" t="b">
        <f>AND( Interface!$J$27&gt;Interface!$J$25, O2&gt;Interface!$J$25, O1&lt;=Interface!$J$27 )</f>
        <v>0</v>
      </c>
      <c r="P24" t="b">
        <f>AND( Interface!$J$27&gt;Interface!$J$25, P2&gt;Interface!$J$25, P1&lt;=Interface!$J$27 )</f>
        <v>0</v>
      </c>
      <c r="Q24" t="b">
        <f>AND( Interface!$J$27&gt;Interface!$J$25, Q2&gt;Interface!$J$25, Q1&lt;=Interface!$J$27 )</f>
        <v>0</v>
      </c>
      <c r="R24" t="b">
        <f>AND( Interface!$J$27&gt;Interface!$J$25, R2&gt;Interface!$J$25, R1&lt;=Interface!$J$27 )</f>
        <v>0</v>
      </c>
      <c r="S24" t="b">
        <f>AND( Interface!$J$27&gt;Interface!$J$25, S2&gt;Interface!$J$25, S1&lt;=Interface!$J$27 )</f>
        <v>0</v>
      </c>
      <c r="T24" t="b">
        <f>AND( Interface!$J$27&gt;Interface!$J$25, T2&gt;Interface!$J$25, T1&lt;=Interface!$J$27 )</f>
        <v>0</v>
      </c>
      <c r="U24" t="b">
        <f>AND( Interface!$J$27&gt;Interface!$J$25, U2&gt;Interface!$J$25, U1&lt;=Interface!$J$27 )</f>
        <v>0</v>
      </c>
      <c r="V24" t="b">
        <f>AND( Interface!$J$27&gt;Interface!$J$25, V2&gt;Interface!$J$25, V1&lt;=Interface!$J$27 )</f>
        <v>0</v>
      </c>
      <c r="W24" t="b">
        <f>AND( Interface!$J$27&gt;Interface!$J$25, W2&gt;Interface!$J$25, W1&lt;=Interface!$J$27 )</f>
        <v>0</v>
      </c>
      <c r="X24" t="b">
        <f>AND( Interface!$J$27&gt;Interface!$J$25, X2&gt;Interface!$J$25, X1&lt;=Interface!$J$27 )</f>
        <v>0</v>
      </c>
      <c r="Y24" t="b">
        <f>AND( Interface!$J$27&gt;Interface!$J$25, Y2&gt;Interface!$J$25, Y1&lt;=Interface!$J$27 )</f>
        <v>0</v>
      </c>
      <c r="Z24" t="b">
        <f>AND( Interface!$J$27&gt;Interface!$J$25, Z2&gt;Interface!$J$25, Z1&lt;=Interface!$J$27 )</f>
        <v>0</v>
      </c>
      <c r="AA24" t="b">
        <f>AND( Interface!$J$27&gt;Interface!$J$25, AA2&gt;Interface!$J$25, AA1&lt;=Interface!$J$27 )</f>
        <v>0</v>
      </c>
      <c r="AB24" t="b">
        <f>AND( Interface!$J$27&gt;Interface!$J$25, AB2&gt;Interface!$J$25, AB1&lt;=Interface!$J$27 )</f>
        <v>0</v>
      </c>
      <c r="AC24" t="b">
        <f>AND( Interface!$J$27&gt;Interface!$J$25, AC2&gt;Interface!$J$25, AC1&lt;=Interface!$J$27 )</f>
        <v>0</v>
      </c>
      <c r="AD24" t="b">
        <f>AND( Interface!$J$27&gt;Interface!$J$25, AD2&gt;Interface!$J$25, AD1&lt;=Interface!$J$27 )</f>
        <v>0</v>
      </c>
      <c r="AE24" t="b">
        <f>AND( Interface!$J$27&gt;Interface!$J$25, AE2&gt;Interface!$J$25, AE1&lt;=Interface!$J$27 )</f>
        <v>0</v>
      </c>
      <c r="AF24" t="b">
        <f>AND( Interface!$J$27&gt;Interface!$J$25, AF2&gt;Interface!$J$25, AF1&lt;=Interface!$J$27 )</f>
        <v>0</v>
      </c>
      <c r="AG24" t="b">
        <f>AND( Interface!$J$27&gt;Interface!$J$25, AG2&gt;Interface!$J$25, AG1&lt;=Interface!$J$27 )</f>
        <v>0</v>
      </c>
      <c r="AH24" t="b">
        <f>AND( Interface!$J$27&gt;Interface!$J$25, AH2&gt;Interface!$J$25, AH1&lt;=Interface!$J$27 )</f>
        <v>0</v>
      </c>
      <c r="AI24" t="b">
        <f>AND( Interface!$J$27&gt;Interface!$J$25, AI2&gt;Interface!$J$25, AI1&lt;=Interface!$J$27 )</f>
        <v>0</v>
      </c>
      <c r="AJ24" t="b">
        <f>AND( Interface!$J$27&gt;Interface!$J$25, AJ2&gt;Interface!$J$25, AJ1&lt;=Interface!$J$27 )</f>
        <v>0</v>
      </c>
      <c r="AK24" t="b">
        <f>AND( Interface!$J$27&gt;Interface!$J$25, AK2&gt;Interface!$J$25, AK1&lt;=Interface!$J$27 )</f>
        <v>0</v>
      </c>
      <c r="AL24" t="b">
        <f>AND( Interface!$J$27&gt;Interface!$J$25, AL2&gt;Interface!$J$25, AL1&lt;=Interface!$J$27 )</f>
        <v>0</v>
      </c>
      <c r="AM24" t="b">
        <f>AND( Interface!$J$27&gt;Interface!$J$25, AM2&gt;Interface!$J$25, AM1&lt;=Interface!$J$27 )</f>
        <v>0</v>
      </c>
      <c r="AN24" t="b">
        <f>AND( Interface!$J$27&gt;Interface!$J$25, AN2&gt;Interface!$J$25, AN1&lt;=Interface!$J$27 )</f>
        <v>0</v>
      </c>
      <c r="AO24" t="b">
        <f>AND( Interface!$J$27&gt;Interface!$J$25, AO2&gt;Interface!$J$25, AO1&lt;=Interface!$J$27 )</f>
        <v>0</v>
      </c>
      <c r="AP24" t="b">
        <f>AND( Interface!$J$27&gt;Interface!$J$25, AP2&gt;Interface!$J$25, AP1&lt;=Interface!$J$27 )</f>
        <v>0</v>
      </c>
      <c r="AQ24" t="b">
        <f>AND( Interface!$J$27&gt;Interface!$J$25, AQ2&gt;Interface!$J$25, AQ1&lt;=Interface!$J$27 )</f>
        <v>0</v>
      </c>
      <c r="AR24" t="b">
        <f>AND( Interface!$J$27&gt;Interface!$J$25, AR2&gt;Interface!$J$25, AR1&lt;=Interface!$J$27 )</f>
        <v>0</v>
      </c>
      <c r="AS24" t="b">
        <f>AND( Interface!$J$27&gt;Interface!$J$25, AS2&gt;Interface!$J$25, AS1&lt;=Interface!$J$27 )</f>
        <v>0</v>
      </c>
      <c r="AT24" t="b">
        <f>AND( Interface!$J$27&gt;Interface!$J$25, AT2&gt;Interface!$J$25, AT1&lt;=Interface!$J$27 )</f>
        <v>0</v>
      </c>
      <c r="AU24" t="b">
        <f>AND( Interface!$J$27&gt;Interface!$J$25, AU2&gt;Interface!$J$25, AU1&lt;=Interface!$J$27 )</f>
        <v>0</v>
      </c>
      <c r="AV24" t="b">
        <f>AND( Interface!$J$27&gt;Interface!$J$25, AV2&gt;Interface!$J$25, AV1&lt;=Interface!$J$27 )</f>
        <v>0</v>
      </c>
      <c r="AW24" t="b">
        <f>AND( Interface!$J$27&gt;Interface!$J$25, AW2&gt;Interface!$J$25, AW1&lt;=Interface!$J$27 )</f>
        <v>0</v>
      </c>
      <c r="AX24" t="b">
        <f>AND( Interface!$J$27&gt;Interface!$J$25, AX2&gt;Interface!$J$25, AX1&lt;=Interface!$J$27 )</f>
        <v>0</v>
      </c>
      <c r="AY24" t="b">
        <f>AND( Interface!$J$27&gt;Interface!$J$25, AY2&gt;Interface!$J$25, AY1&lt;=Interface!$J$27 )</f>
        <v>0</v>
      </c>
      <c r="AZ24" t="b">
        <f>AND( Interface!$J$27&gt;Interface!$J$25, AZ2&gt;Interface!$J$25, AZ1&lt;=Interface!$J$27 )</f>
        <v>0</v>
      </c>
      <c r="BA24" t="b">
        <f>AND( Interface!$J$27&gt;Interface!$J$25, BA2&gt;Interface!$J$25, BA1&lt;=Interface!$J$27 )</f>
        <v>0</v>
      </c>
      <c r="BB24" t="b">
        <f>AND( Interface!$J$27&gt;Interface!$J$25, BB2&gt;Interface!$J$25, BB1&lt;=Interface!$J$27 )</f>
        <v>0</v>
      </c>
      <c r="BC24" t="b">
        <f>AND( Interface!$J$27&gt;Interface!$J$25, BC2&gt;Interface!$J$25, BC1&lt;=Interface!$J$27 )</f>
        <v>0</v>
      </c>
      <c r="BD24" t="b">
        <f>AND( Interface!$J$27&gt;Interface!$J$25, BD2&gt;Interface!$J$25, BD1&lt;=Interface!$J$27 )</f>
        <v>0</v>
      </c>
      <c r="BE24" t="b">
        <f>AND( Interface!$J$27&gt;Interface!$J$25, BE2&gt;Interface!$J$25, BE1&lt;=Interface!$J$27 )</f>
        <v>0</v>
      </c>
      <c r="BF24" t="b">
        <f>AND( Interface!$J$27&gt;Interface!$J$25, BF2&gt;Interface!$J$25, BF1&lt;=Interface!$J$27 )</f>
        <v>0</v>
      </c>
      <c r="BG24" t="b">
        <f>AND( Interface!$J$27&gt;Interface!$J$25, BG2&gt;Interface!$J$25, BG1&lt;=Interface!$J$27 )</f>
        <v>0</v>
      </c>
      <c r="BH24" t="b">
        <f>AND( Interface!$J$27&gt;Interface!$J$25, BH2&gt;Interface!$J$25, BH1&lt;=Interface!$J$27 )</f>
        <v>0</v>
      </c>
      <c r="BI24" s="6"/>
      <c r="BJ24" s="6"/>
      <c r="BK24" s="6"/>
    </row>
    <row r="25" spans="5:63">
      <c r="E25" s="4" t="s">
        <v>193</v>
      </c>
      <c r="G25" s="4" t="s">
        <v>59</v>
      </c>
      <c r="J25" s="4"/>
      <c r="K25" s="47"/>
      <c r="L25" s="291">
        <f>IF(L24,(MIN( Interface!$J$27-Interface!$J$25, Interface!$J$27-Interface!$J$21, Interface!$J$27-L1, L7 )),0)</f>
        <v>0</v>
      </c>
      <c r="M25" s="291">
        <f>IF(M24,(MIN( Interface!$J$27-Interface!$J$25, M2-Interface!$J$25+1, Interface!$J$27-M1, M7 )),0)</f>
        <v>0</v>
      </c>
      <c r="N25" s="291">
        <f>IF(N24,(MIN( Interface!$J$27-Interface!$J$25, N2-Interface!$J$25+1, Interface!$J$27-N1, N7 )),0)</f>
        <v>0</v>
      </c>
      <c r="O25" s="291">
        <f>IF(O24,(MIN( Interface!$J$27-Interface!$J$25, O2-Interface!$J$25+1, Interface!$J$27-O1, O7 )),0)</f>
        <v>0</v>
      </c>
      <c r="P25" s="291">
        <f>IF(P24,(MIN( Interface!$J$27-Interface!$J$25, P2-Interface!$J$25+1, Interface!$J$27-P1, P7 )),0)</f>
        <v>0</v>
      </c>
      <c r="Q25" s="291">
        <f>IF(Q24,(MIN( Interface!$J$27-Interface!$J$25, Q2-Interface!$J$25+1, Interface!$J$27-Q1, Q7 )),0)</f>
        <v>0</v>
      </c>
      <c r="R25" s="291">
        <f>IF(R24,(MIN( Interface!$J$27-Interface!$J$25, R2-Interface!$J$25+1, Interface!$J$27-R1, R7 )),0)</f>
        <v>0</v>
      </c>
      <c r="S25" s="291">
        <f>IF(S24,(MIN( Interface!$J$27-Interface!$J$25, S2-Interface!$J$25+1, Interface!$J$27-S1, S7 )),0)</f>
        <v>0</v>
      </c>
      <c r="T25" s="291">
        <f>IF(T24,(MIN( Interface!$J$27-Interface!$J$25, T2-Interface!$J$25+1, Interface!$J$27-T1, T7 )),0)</f>
        <v>0</v>
      </c>
      <c r="U25" s="291">
        <f>IF(U24,(MIN( Interface!$J$27-Interface!$J$25, U2-Interface!$J$25+1, Interface!$J$27-U1, U7 )),0)</f>
        <v>0</v>
      </c>
      <c r="V25" s="291">
        <f>IF(V24,(MIN( Interface!$J$27-Interface!$J$25, V2-Interface!$J$25+1, Interface!$J$27-V1, V7 )),0)</f>
        <v>0</v>
      </c>
      <c r="W25" s="291">
        <f>IF(W24,(MIN( Interface!$J$27-Interface!$J$25, W2-Interface!$J$25+1, Interface!$J$27-W1, W7 )),0)</f>
        <v>0</v>
      </c>
      <c r="X25" s="291">
        <f>IF(X24,(MIN( Interface!$J$27-Interface!$J$25, X2-Interface!$J$25+1, Interface!$J$27-X1, X7 )),0)</f>
        <v>0</v>
      </c>
      <c r="Y25" s="291">
        <f>IF(Y24,(MIN( Interface!$J$27-Interface!$J$25, Y2-Interface!$J$25+1, Interface!$J$27-Y1, Y7 )),0)</f>
        <v>0</v>
      </c>
      <c r="Z25" s="291">
        <f>IF(Z24,(MIN( Interface!$J$27-Interface!$J$25, Z2-Interface!$J$25+1, Interface!$J$27-Z1, Z7 )),0)</f>
        <v>0</v>
      </c>
      <c r="AA25" s="291">
        <f>IF(AA24,(MIN( Interface!$J$27-Interface!$J$25, AA2-Interface!$J$25+1, Interface!$J$27-AA1, AA7 )),0)</f>
        <v>0</v>
      </c>
      <c r="AB25" s="291">
        <f>IF(AB24,(MIN( Interface!$J$27-Interface!$J$25, AB2-Interface!$J$25+1, Interface!$J$27-AB1, AB7 )),0)</f>
        <v>0</v>
      </c>
      <c r="AC25" s="291">
        <f>IF(AC24,(MIN( Interface!$J$27-Interface!$J$25, AC2-Interface!$J$25+1, Interface!$J$27-AC1, AC7 )),0)</f>
        <v>0</v>
      </c>
      <c r="AD25" s="291">
        <f>IF(AD24,(MIN( Interface!$J$27-Interface!$J$25, AD2-Interface!$J$25+1, Interface!$J$27-AD1, AD7 )),0)</f>
        <v>0</v>
      </c>
      <c r="AE25" s="291">
        <f>IF(AE24,(MIN( Interface!$J$27-Interface!$J$25, AE2-Interface!$J$25+1, Interface!$J$27-AE1, AE7 )),0)</f>
        <v>0</v>
      </c>
      <c r="AF25" s="291">
        <f>IF(AF24,(MIN( Interface!$J$27-Interface!$J$25, AF2-Interface!$J$25+1, Interface!$J$27-AF1, AF7 )),0)</f>
        <v>0</v>
      </c>
      <c r="AG25" s="291">
        <f>IF(AG24,(MIN( Interface!$J$27-Interface!$J$25, AG2-Interface!$J$25+1, Interface!$J$27-AG1, AG7 )),0)</f>
        <v>0</v>
      </c>
      <c r="AH25" s="291">
        <f>IF(AH24,(MIN( Interface!$J$27-Interface!$J$25, AH2-Interface!$J$25+1, Interface!$J$27-AH1, AH7 )),0)</f>
        <v>0</v>
      </c>
      <c r="AI25" s="291">
        <f>IF(AI24,(MIN( Interface!$J$27-Interface!$J$25, AI2-Interface!$J$25+1, Interface!$J$27-AI1, AI7 )),0)</f>
        <v>0</v>
      </c>
      <c r="AJ25" s="291">
        <f>IF(AJ24,(MIN( Interface!$J$27-Interface!$J$25, AJ2-Interface!$J$25+1, Interface!$J$27-AJ1, AJ7 )),0)</f>
        <v>0</v>
      </c>
      <c r="AK25" s="291">
        <f>IF(AK24,(MIN( Interface!$J$27-Interface!$J$25, AK2-Interface!$J$25+1, Interface!$J$27-AK1, AK7 )),0)</f>
        <v>0</v>
      </c>
      <c r="AL25" s="291">
        <f>IF(AL24,(MIN( Interface!$J$27-Interface!$J$25, AL2-Interface!$J$25+1, Interface!$J$27-AL1, AL7 )),0)</f>
        <v>0</v>
      </c>
      <c r="AM25" s="291">
        <f>IF(AM24,(MIN( Interface!$J$27-Interface!$J$25, AM2-Interface!$J$25+1, Interface!$J$27-AM1, AM7 )),0)</f>
        <v>0</v>
      </c>
      <c r="AN25" s="291">
        <f>IF(AN24,(MIN( Interface!$J$27-Interface!$J$25, AN2-Interface!$J$25+1, Interface!$J$27-AN1, AN7 )),0)</f>
        <v>0</v>
      </c>
      <c r="AO25" s="291">
        <f>IF(AO24,(MIN( Interface!$J$27-Interface!$J$25, AO2-Interface!$J$25+1, Interface!$J$27-AO1, AO7 )),0)</f>
        <v>0</v>
      </c>
      <c r="AP25" s="291">
        <f>IF(AP24,(MIN( Interface!$J$27-Interface!$J$25, AP2-Interface!$J$25+1, Interface!$J$27-AP1, AP7 )),0)</f>
        <v>0</v>
      </c>
      <c r="AQ25" s="291">
        <f>IF(AQ24,(MIN( Interface!$J$27-Interface!$J$25, AQ2-Interface!$J$25+1, Interface!$J$27-AQ1, AQ7 )),0)</f>
        <v>0</v>
      </c>
      <c r="AR25" s="291">
        <f>IF(AR24,(MIN( Interface!$J$27-Interface!$J$25, AR2-Interface!$J$25+1, Interface!$J$27-AR1, AR7 )),0)</f>
        <v>0</v>
      </c>
      <c r="AS25" s="291">
        <f>IF(AS24,(MIN( Interface!$J$27-Interface!$J$25, AS2-Interface!$J$25+1, Interface!$J$27-AS1, AS7 )),0)</f>
        <v>0</v>
      </c>
      <c r="AT25" s="291">
        <f>IF(AT24,(MIN( Interface!$J$27-Interface!$J$25, AT2-Interface!$J$25+1, Interface!$J$27-AT1, AT7 )),0)</f>
        <v>0</v>
      </c>
      <c r="AU25" s="291">
        <f>IF(AU24,(MIN( Interface!$J$27-Interface!$J$25, AU2-Interface!$J$25+1, Interface!$J$27-AU1, AU7 )),0)</f>
        <v>0</v>
      </c>
      <c r="AV25" s="291">
        <f>IF(AV24,(MIN( Interface!$J$27-Interface!$J$25, AV2-Interface!$J$25+1, Interface!$J$27-AV1, AV7 )),0)</f>
        <v>0</v>
      </c>
      <c r="AW25" s="291">
        <f>IF(AW24,(MIN( Interface!$J$27-Interface!$J$25, AW2-Interface!$J$25+1, Interface!$J$27-AW1, AW7 )),0)</f>
        <v>0</v>
      </c>
      <c r="AX25" s="291">
        <f>IF(AX24,(MIN( Interface!$J$27-Interface!$J$25, AX2-Interface!$J$25+1, Interface!$J$27-AX1, AX7 )),0)</f>
        <v>0</v>
      </c>
      <c r="AY25" s="291">
        <f>IF(AY24,(MIN( Interface!$J$27-Interface!$J$25, AY2-Interface!$J$25+1, Interface!$J$27-AY1, AY7 )),0)</f>
        <v>0</v>
      </c>
      <c r="AZ25" s="291">
        <f>IF(AZ24,(MIN( Interface!$J$27-Interface!$J$25, AZ2-Interface!$J$25+1, Interface!$J$27-AZ1, AZ7 )),0)</f>
        <v>0</v>
      </c>
      <c r="BA25" s="291">
        <f>IF(BA24,(MIN( Interface!$J$27-Interface!$J$25, BA2-Interface!$J$25+1, Interface!$J$27-BA1, BA7 )),0)</f>
        <v>0</v>
      </c>
      <c r="BB25" s="291">
        <f>IF(BB24,(MIN( Interface!$J$27-Interface!$J$25, BB2-Interface!$J$25+1, Interface!$J$27-BB1, BB7 )),0)</f>
        <v>0</v>
      </c>
      <c r="BC25" s="291">
        <f>IF(BC24,(MIN( Interface!$J$27-Interface!$J$25, BC2-Interface!$J$25+1, Interface!$J$27-BC1, BC7 )),0)</f>
        <v>0</v>
      </c>
      <c r="BD25" s="291">
        <f>IF(BD24,(MIN( Interface!$J$27-Interface!$J$25, BD2-Interface!$J$25+1, Interface!$J$27-BD1, BD7 )),0)</f>
        <v>0</v>
      </c>
      <c r="BE25" s="291">
        <f>IF(BE24,(MIN( Interface!$J$27-Interface!$J$25, BE2-Interface!$J$25+1, Interface!$J$27-BE1, BE7 )),0)</f>
        <v>0</v>
      </c>
      <c r="BF25" s="291">
        <f>IF(BF24,(MIN( Interface!$J$27-Interface!$J$25, BF2-Interface!$J$25+1, Interface!$J$27-BF1, BF7 )),0)</f>
        <v>0</v>
      </c>
      <c r="BG25" s="291">
        <f>IF(BG24,(MIN( Interface!$J$27-Interface!$J$25, BG2-Interface!$J$25+1, Interface!$J$27-BG1, BG7 )),0)</f>
        <v>0</v>
      </c>
      <c r="BH25" s="291">
        <f>IF(BH24,(MIN( Interface!$J$27-Interface!$J$25, BH2-Interface!$J$25+1, Interface!$J$27-BH1, BH7 )),0)</f>
        <v>0</v>
      </c>
      <c r="BI25" s="6"/>
      <c r="BJ25" s="6"/>
      <c r="BK25" s="6"/>
    </row>
    <row r="26" spans="5:63">
      <c r="E26" s="4" t="s">
        <v>194</v>
      </c>
      <c r="G26" s="4" t="s">
        <v>91</v>
      </c>
      <c r="J26" s="4"/>
      <c r="K26" s="47"/>
      <c r="L26" s="47">
        <f t="shared" ref="L26:AQ26" si="5">L25/L$7</f>
        <v>0</v>
      </c>
      <c r="M26" s="47">
        <f t="shared" si="5"/>
        <v>0</v>
      </c>
      <c r="N26" s="47">
        <f t="shared" si="5"/>
        <v>0</v>
      </c>
      <c r="O26" s="47">
        <f t="shared" si="5"/>
        <v>0</v>
      </c>
      <c r="P26" s="47">
        <f t="shared" si="5"/>
        <v>0</v>
      </c>
      <c r="Q26" s="47">
        <f t="shared" si="5"/>
        <v>0</v>
      </c>
      <c r="R26" s="47">
        <f t="shared" si="5"/>
        <v>0</v>
      </c>
      <c r="S26" s="47">
        <f t="shared" si="5"/>
        <v>0</v>
      </c>
      <c r="T26" s="47">
        <f t="shared" si="5"/>
        <v>0</v>
      </c>
      <c r="U26" s="47">
        <f t="shared" si="5"/>
        <v>0</v>
      </c>
      <c r="V26" s="47">
        <f t="shared" si="5"/>
        <v>0</v>
      </c>
      <c r="W26" s="47">
        <f t="shared" si="5"/>
        <v>0</v>
      </c>
      <c r="X26" s="47">
        <f t="shared" si="5"/>
        <v>0</v>
      </c>
      <c r="Y26" s="47">
        <f t="shared" si="5"/>
        <v>0</v>
      </c>
      <c r="Z26" s="47">
        <f t="shared" si="5"/>
        <v>0</v>
      </c>
      <c r="AA26" s="47">
        <f t="shared" si="5"/>
        <v>0</v>
      </c>
      <c r="AB26" s="47">
        <f t="shared" si="5"/>
        <v>0</v>
      </c>
      <c r="AC26" s="47">
        <f t="shared" si="5"/>
        <v>0</v>
      </c>
      <c r="AD26" s="47">
        <f t="shared" si="5"/>
        <v>0</v>
      </c>
      <c r="AE26" s="47">
        <f t="shared" si="5"/>
        <v>0</v>
      </c>
      <c r="AF26" s="47">
        <f t="shared" si="5"/>
        <v>0</v>
      </c>
      <c r="AG26" s="47">
        <f t="shared" si="5"/>
        <v>0</v>
      </c>
      <c r="AH26" s="47">
        <f t="shared" si="5"/>
        <v>0</v>
      </c>
      <c r="AI26" s="47">
        <f t="shared" si="5"/>
        <v>0</v>
      </c>
      <c r="AJ26" s="47">
        <f t="shared" si="5"/>
        <v>0</v>
      </c>
      <c r="AK26" s="47">
        <f t="shared" si="5"/>
        <v>0</v>
      </c>
      <c r="AL26" s="47">
        <f t="shared" si="5"/>
        <v>0</v>
      </c>
      <c r="AM26" s="47">
        <f t="shared" si="5"/>
        <v>0</v>
      </c>
      <c r="AN26" s="47">
        <f t="shared" si="5"/>
        <v>0</v>
      </c>
      <c r="AO26" s="47">
        <f t="shared" si="5"/>
        <v>0</v>
      </c>
      <c r="AP26" s="47">
        <f t="shared" si="5"/>
        <v>0</v>
      </c>
      <c r="AQ26" s="47">
        <f t="shared" si="5"/>
        <v>0</v>
      </c>
      <c r="AR26" s="47">
        <f t="shared" ref="AR26:BH26" si="6">AR25/AR$7</f>
        <v>0</v>
      </c>
      <c r="AS26" s="47">
        <f t="shared" si="6"/>
        <v>0</v>
      </c>
      <c r="AT26" s="47">
        <f t="shared" si="6"/>
        <v>0</v>
      </c>
      <c r="AU26" s="47">
        <f t="shared" si="6"/>
        <v>0</v>
      </c>
      <c r="AV26" s="47">
        <f t="shared" si="6"/>
        <v>0</v>
      </c>
      <c r="AW26" s="47">
        <f t="shared" si="6"/>
        <v>0</v>
      </c>
      <c r="AX26" s="47">
        <f t="shared" si="6"/>
        <v>0</v>
      </c>
      <c r="AY26" s="47">
        <f t="shared" si="6"/>
        <v>0</v>
      </c>
      <c r="AZ26" s="47">
        <f t="shared" si="6"/>
        <v>0</v>
      </c>
      <c r="BA26" s="47">
        <f t="shared" si="6"/>
        <v>0</v>
      </c>
      <c r="BB26" s="47">
        <f t="shared" si="6"/>
        <v>0</v>
      </c>
      <c r="BC26" s="47">
        <f t="shared" si="6"/>
        <v>0</v>
      </c>
      <c r="BD26" s="47">
        <f t="shared" si="6"/>
        <v>0</v>
      </c>
      <c r="BE26" s="47">
        <f t="shared" si="6"/>
        <v>0</v>
      </c>
      <c r="BF26" s="47">
        <f t="shared" si="6"/>
        <v>0</v>
      </c>
      <c r="BG26" s="47">
        <f t="shared" si="6"/>
        <v>0</v>
      </c>
      <c r="BH26" s="47">
        <f t="shared" si="6"/>
        <v>0</v>
      </c>
      <c r="BI26" s="6"/>
      <c r="BJ26" s="6"/>
      <c r="BK26" s="6"/>
    </row>
    <row r="27" spans="5:63" customFormat="1">
      <c r="E27" s="4"/>
      <c r="G27" s="4"/>
    </row>
    <row r="28" spans="5:63" customFormat="1">
      <c r="E28" s="4" t="s">
        <v>195</v>
      </c>
      <c r="G28" s="4" t="s">
        <v>192</v>
      </c>
      <c r="L28" t="b">
        <f>AND(Interface!$J$25&gt;Interface!$J$24, L2&gt;Interface!$J$24, L1&lt;=Interface!$J$25)</f>
        <v>0</v>
      </c>
      <c r="M28" t="b">
        <f>AND(Interface!$J$25&gt;Interface!$J$24,M2&gt;Interface!$J$24,M1&lt;=Interface!$J$25)</f>
        <v>0</v>
      </c>
      <c r="N28" t="b">
        <f>AND(Interface!$J$25&gt;Interface!$J$24,N2&gt;Interface!$J$24,N1&lt;=Interface!$J$25)</f>
        <v>0</v>
      </c>
      <c r="O28" t="b">
        <f>AND(Interface!$J$25&gt;Interface!$J$24,O2&gt;Interface!$J$24,O1&lt;=Interface!$J$25)</f>
        <v>0</v>
      </c>
      <c r="P28" t="b">
        <f>AND(Interface!$J$25&gt;Interface!$J$24,P2&gt;Interface!$J$24,P1&lt;=Interface!$J$25)</f>
        <v>0</v>
      </c>
      <c r="Q28" t="b">
        <f>AND(Interface!$J$25&gt;Interface!$J$24,Q2&gt;Interface!$J$24,Q1&lt;=Interface!$J$25)</f>
        <v>0</v>
      </c>
      <c r="R28" t="b">
        <f>AND(Interface!$J$25&gt;Interface!$J$24,R2&gt;Interface!$J$24,R1&lt;=Interface!$J$25)</f>
        <v>0</v>
      </c>
      <c r="S28" t="b">
        <f>AND(Interface!$J$25&gt;Interface!$J$24,S2&gt;Interface!$J$24,S1&lt;=Interface!$J$25)</f>
        <v>0</v>
      </c>
      <c r="T28" t="b">
        <f>AND(Interface!$J$25&gt;Interface!$J$24,T2&gt;Interface!$J$24,T1&lt;=Interface!$J$25)</f>
        <v>0</v>
      </c>
      <c r="U28" t="b">
        <f>AND(Interface!$J$25&gt;Interface!$J$24,U2&gt;Interface!$J$24,U1&lt;=Interface!$J$25)</f>
        <v>0</v>
      </c>
      <c r="V28" t="b">
        <f>AND(Interface!$J$25&gt;Interface!$J$24,V2&gt;Interface!$J$24,V1&lt;=Interface!$J$25)</f>
        <v>0</v>
      </c>
      <c r="W28" t="b">
        <f>AND(Interface!$J$25&gt;Interface!$J$24,W2&gt;Interface!$J$24,W1&lt;=Interface!$J$25)</f>
        <v>0</v>
      </c>
      <c r="X28" t="b">
        <f>AND(Interface!$J$25&gt;Interface!$J$24,X2&gt;Interface!$J$24,X1&lt;=Interface!$J$25)</f>
        <v>0</v>
      </c>
      <c r="Y28" t="b">
        <f>AND(Interface!$J$25&gt;Interface!$J$24,Y2&gt;Interface!$J$24,Y1&lt;=Interface!$J$25)</f>
        <v>0</v>
      </c>
      <c r="Z28" t="b">
        <f>AND(Interface!$J$25&gt;Interface!$J$24,Z2&gt;Interface!$J$24,Z1&lt;=Interface!$J$25)</f>
        <v>0</v>
      </c>
      <c r="AA28" t="b">
        <f>AND(Interface!$J$25&gt;Interface!$J$24,AA2&gt;Interface!$J$24,AA1&lt;=Interface!$J$25)</f>
        <v>0</v>
      </c>
      <c r="AB28" t="b">
        <f>AND(Interface!$J$25&gt;Interface!$J$24,AB2&gt;Interface!$J$24,AB1&lt;=Interface!$J$25)</f>
        <v>0</v>
      </c>
      <c r="AC28" t="b">
        <f>AND(Interface!$J$25&gt;Interface!$J$24,AC2&gt;Interface!$J$24,AC1&lt;=Interface!$J$25)</f>
        <v>0</v>
      </c>
      <c r="AD28" t="b">
        <f>AND(Interface!$J$25&gt;Interface!$J$24,AD2&gt;Interface!$J$24,AD1&lt;=Interface!$J$25)</f>
        <v>0</v>
      </c>
      <c r="AE28" t="b">
        <f>AND(Interface!$J$25&gt;Interface!$J$24,AE2&gt;Interface!$J$24,AE1&lt;=Interface!$J$25)</f>
        <v>0</v>
      </c>
      <c r="AF28" t="b">
        <f>AND(Interface!$J$25&gt;Interface!$J$24,AF2&gt;Interface!$J$24,AF1&lt;=Interface!$J$25)</f>
        <v>0</v>
      </c>
      <c r="AG28" t="b">
        <f>AND(Interface!$J$25&gt;Interface!$J$24,AG2&gt;Interface!$J$24,AG1&lt;=Interface!$J$25)</f>
        <v>0</v>
      </c>
      <c r="AH28" t="b">
        <f>AND(Interface!$J$25&gt;Interface!$J$24,AH2&gt;Interface!$J$24,AH1&lt;=Interface!$J$25)</f>
        <v>0</v>
      </c>
      <c r="AI28" t="b">
        <f>AND(Interface!$J$25&gt;Interface!$J$24,AI2&gt;Interface!$J$24,AI1&lt;=Interface!$J$25)</f>
        <v>0</v>
      </c>
      <c r="AJ28" t="b">
        <f>AND(Interface!$J$25&gt;Interface!$J$24,AJ2&gt;Interface!$J$24,AJ1&lt;=Interface!$J$25)</f>
        <v>0</v>
      </c>
      <c r="AK28" t="b">
        <f>AND(Interface!$J$25&gt;Interface!$J$24,AK2&gt;Interface!$J$24,AK1&lt;=Interface!$J$25)</f>
        <v>0</v>
      </c>
      <c r="AL28" t="b">
        <f>AND(Interface!$J$25&gt;Interface!$J$24,AL2&gt;Interface!$J$24,AL1&lt;=Interface!$J$25)</f>
        <v>0</v>
      </c>
      <c r="AM28" t="b">
        <f>AND(Interface!$J$25&gt;Interface!$J$24,AM2&gt;Interface!$J$24,AM1&lt;=Interface!$J$25)</f>
        <v>0</v>
      </c>
      <c r="AN28" t="b">
        <f>AND(Interface!$J$25&gt;Interface!$J$24,AN2&gt;Interface!$J$24,AN1&lt;=Interface!$J$25)</f>
        <v>0</v>
      </c>
      <c r="AO28" t="b">
        <f>AND(Interface!$J$25&gt;Interface!$J$24,AO2&gt;Interface!$J$24,AO1&lt;=Interface!$J$25)</f>
        <v>0</v>
      </c>
      <c r="AP28" t="b">
        <f>AND(Interface!$J$25&gt;Interface!$J$24,AP2&gt;Interface!$J$24,AP1&lt;=Interface!$J$25)</f>
        <v>0</v>
      </c>
      <c r="AQ28" t="b">
        <f>AND(Interface!$J$25&gt;Interface!$J$24,AQ2&gt;Interface!$J$24,AQ1&lt;=Interface!$J$25)</f>
        <v>0</v>
      </c>
      <c r="AR28" t="b">
        <f>AND(Interface!$J$25&gt;Interface!$J$24,AR2&gt;Interface!$J$24,AR1&lt;=Interface!$J$25)</f>
        <v>0</v>
      </c>
      <c r="AS28" t="b">
        <f>AND(Interface!$J$25&gt;Interface!$J$24,AS2&gt;Interface!$J$24,AS1&lt;=Interface!$J$25)</f>
        <v>0</v>
      </c>
      <c r="AT28" t="b">
        <f>AND(Interface!$J$25&gt;Interface!$J$24,AT2&gt;Interface!$J$24,AT1&lt;=Interface!$J$25)</f>
        <v>0</v>
      </c>
      <c r="AU28" t="b">
        <f>AND(Interface!$J$25&gt;Interface!$J$24,AU2&gt;Interface!$J$24,AU1&lt;=Interface!$J$25)</f>
        <v>0</v>
      </c>
      <c r="AV28" t="b">
        <f>AND(Interface!$J$25&gt;Interface!$J$24,AV2&gt;Interface!$J$24,AV1&lt;=Interface!$J$25)</f>
        <v>0</v>
      </c>
      <c r="AW28" t="b">
        <f>AND(Interface!$J$25&gt;Interface!$J$24,AW2&gt;Interface!$J$24,AW1&lt;=Interface!$J$25)</f>
        <v>0</v>
      </c>
      <c r="AX28" t="b">
        <f>AND(Interface!$J$25&gt;Interface!$J$24,AX2&gt;Interface!$J$24,AX1&lt;=Interface!$J$25)</f>
        <v>0</v>
      </c>
      <c r="AY28" t="b">
        <f>AND(Interface!$J$25&gt;Interface!$J$24,AY2&gt;Interface!$J$24,AY1&lt;=Interface!$J$25)</f>
        <v>0</v>
      </c>
      <c r="AZ28" t="b">
        <f>AND(Interface!$J$25&gt;Interface!$J$24,AZ2&gt;Interface!$J$24,AZ1&lt;=Interface!$J$25)</f>
        <v>0</v>
      </c>
      <c r="BA28" t="b">
        <f>AND(Interface!$J$25&gt;Interface!$J$24,BA2&gt;Interface!$J$24,BA1&lt;=Interface!$J$25)</f>
        <v>0</v>
      </c>
      <c r="BB28" t="b">
        <f>AND(Interface!$J$25&gt;Interface!$J$24,BB2&gt;Interface!$J$24,BB1&lt;=Interface!$J$25)</f>
        <v>0</v>
      </c>
      <c r="BC28" t="b">
        <f>AND(Interface!$J$25&gt;Interface!$J$24,BC2&gt;Interface!$J$24,BC1&lt;=Interface!$J$25)</f>
        <v>0</v>
      </c>
      <c r="BD28" t="b">
        <f>AND(Interface!$J$25&gt;Interface!$J$24,BD2&gt;Interface!$J$24,BD1&lt;=Interface!$J$25)</f>
        <v>0</v>
      </c>
      <c r="BE28" t="b">
        <f>AND(Interface!$J$25&gt;Interface!$J$24,BE2&gt;Interface!$J$24,BE1&lt;=Interface!$J$25)</f>
        <v>0</v>
      </c>
      <c r="BF28" t="b">
        <f>AND(Interface!$J$25&gt;Interface!$J$24,BF2&gt;Interface!$J$24,BF1&lt;=Interface!$J$25)</f>
        <v>0</v>
      </c>
      <c r="BG28" t="b">
        <f>AND(Interface!$J$25&gt;Interface!$J$24,BG2&gt;Interface!$J$24,BG1&lt;=Interface!$J$25)</f>
        <v>0</v>
      </c>
      <c r="BH28" t="b">
        <f>AND(Interface!$J$25&gt;Interface!$J$24,BH2&gt;Interface!$J$24,BH1&lt;=Interface!$J$25)</f>
        <v>0</v>
      </c>
    </row>
    <row r="29" spans="5:63" customFormat="1">
      <c r="E29" s="4" t="s">
        <v>196</v>
      </c>
      <c r="G29" s="4" t="s">
        <v>192</v>
      </c>
      <c r="L29" t="b">
        <f>AND(L28, Interface!$J$21&gt;L1, Interface!$J$12&lt;&gt;0)</f>
        <v>0</v>
      </c>
      <c r="M29" t="b">
        <f>AND(M28, Interface!$J$21&gt;M1, Interface!$J$12&lt;&gt;0)</f>
        <v>0</v>
      </c>
      <c r="N29" t="b">
        <f>AND(N28, Interface!$J$21&gt;N1, Interface!$J$12&lt;&gt;0)</f>
        <v>0</v>
      </c>
      <c r="O29" t="b">
        <f>AND(O28, Interface!$J$21&gt;O1, Interface!$J$12&lt;&gt;0)</f>
        <v>0</v>
      </c>
      <c r="P29" t="b">
        <f>AND(P28, Interface!$J$21&gt;P1, Interface!$J$12&lt;&gt;0)</f>
        <v>0</v>
      </c>
      <c r="Q29" t="b">
        <f>AND(Q28, Interface!$J$21&gt;Q1, Interface!$J$12&lt;&gt;0)</f>
        <v>0</v>
      </c>
      <c r="R29" t="b">
        <f>AND(R28, Interface!$J$21&gt;R1, Interface!$J$12&lt;&gt;0)</f>
        <v>0</v>
      </c>
      <c r="S29" t="b">
        <f>AND(S28, Interface!$J$21&gt;S1, Interface!$J$12&lt;&gt;0)</f>
        <v>0</v>
      </c>
      <c r="T29" t="b">
        <f>AND(T28, Interface!$J$21&gt;T1, Interface!$J$12&lt;&gt;0)</f>
        <v>0</v>
      </c>
      <c r="U29" t="b">
        <f>AND(U28, Interface!$J$21&gt;U1, Interface!$J$12&lt;&gt;0)</f>
        <v>0</v>
      </c>
      <c r="V29" t="b">
        <f>AND(V28, Interface!$J$21&gt;V1, Interface!$J$12&lt;&gt;0)</f>
        <v>0</v>
      </c>
      <c r="W29" t="b">
        <f>AND(W28, Interface!$J$21&gt;W1, Interface!$J$12&lt;&gt;0)</f>
        <v>0</v>
      </c>
      <c r="X29" t="b">
        <f>AND(X28, Interface!$J$21&gt;X1, Interface!$J$12&lt;&gt;0)</f>
        <v>0</v>
      </c>
      <c r="Y29" t="b">
        <f>AND(Y28, Interface!$J$21&gt;Y1, Interface!$J$12&lt;&gt;0)</f>
        <v>0</v>
      </c>
      <c r="Z29" t="b">
        <f>AND(Z28, Interface!$J$21&gt;Z1, Interface!$J$12&lt;&gt;0)</f>
        <v>0</v>
      </c>
      <c r="AA29" t="b">
        <f>AND(AA28, Interface!$J$21&gt;AA1, Interface!$J$12&lt;&gt;0)</f>
        <v>0</v>
      </c>
      <c r="AB29" t="b">
        <f>AND(AB28, Interface!$J$21&gt;AB1, Interface!$J$12&lt;&gt;0)</f>
        <v>0</v>
      </c>
      <c r="AC29" t="b">
        <f>AND(AC28, Interface!$J$21&gt;AC1, Interface!$J$12&lt;&gt;0)</f>
        <v>0</v>
      </c>
      <c r="AD29" t="b">
        <f>AND(AD28, Interface!$J$21&gt;AD1, Interface!$J$12&lt;&gt;0)</f>
        <v>0</v>
      </c>
      <c r="AE29" t="b">
        <f>AND(AE28, Interface!$J$21&gt;AE1, Interface!$J$12&lt;&gt;0)</f>
        <v>0</v>
      </c>
      <c r="AF29" t="b">
        <f>AND(AF28, Interface!$J$21&gt;AF1, Interface!$J$12&lt;&gt;0)</f>
        <v>0</v>
      </c>
      <c r="AG29" t="b">
        <f>AND(AG28, Interface!$J$21&gt;AG1, Interface!$J$12&lt;&gt;0)</f>
        <v>0</v>
      </c>
      <c r="AH29" t="b">
        <f>AND(AH28, Interface!$J$21&gt;AH1, Interface!$J$12&lt;&gt;0)</f>
        <v>0</v>
      </c>
      <c r="AI29" t="b">
        <f>AND(AI28, Interface!$J$21&gt;AI1, Interface!$J$12&lt;&gt;0)</f>
        <v>0</v>
      </c>
      <c r="AJ29" t="b">
        <f>AND(AJ28, Interface!$J$21&gt;AJ1, Interface!$J$12&lt;&gt;0)</f>
        <v>0</v>
      </c>
      <c r="AK29" t="b">
        <f>AND(AK28, Interface!$J$21&gt;AK1, Interface!$J$12&lt;&gt;0)</f>
        <v>0</v>
      </c>
      <c r="AL29" t="b">
        <f>AND(AL28, Interface!$J$21&gt;AL1, Interface!$J$12&lt;&gt;0)</f>
        <v>0</v>
      </c>
      <c r="AM29" t="b">
        <f>AND(AM28, Interface!$J$21&gt;AM1, Interface!$J$12&lt;&gt;0)</f>
        <v>0</v>
      </c>
      <c r="AN29" t="b">
        <f>AND(AN28, Interface!$J$21&gt;AN1, Interface!$J$12&lt;&gt;0)</f>
        <v>0</v>
      </c>
      <c r="AO29" t="b">
        <f>AND(AO28, Interface!$J$21&gt;AO1, Interface!$J$12&lt;&gt;0)</f>
        <v>0</v>
      </c>
      <c r="AP29" t="b">
        <f>AND(AP28, Interface!$J$21&gt;AP1, Interface!$J$12&lt;&gt;0)</f>
        <v>0</v>
      </c>
      <c r="AQ29" t="b">
        <f>AND(AQ28, Interface!$J$21&gt;AQ1, Interface!$J$12&lt;&gt;0)</f>
        <v>0</v>
      </c>
      <c r="AR29" t="b">
        <f>AND(AR28, Interface!$J$21&gt;AR1, Interface!$J$12&lt;&gt;0)</f>
        <v>0</v>
      </c>
      <c r="AS29" t="b">
        <f>AND(AS28, Interface!$J$21&gt;AS1, Interface!$J$12&lt;&gt;0)</f>
        <v>0</v>
      </c>
      <c r="AT29" t="b">
        <f>AND(AT28, Interface!$J$21&gt;AT1, Interface!$J$12&lt;&gt;0)</f>
        <v>0</v>
      </c>
      <c r="AU29" t="b">
        <f>AND(AU28, Interface!$J$21&gt;AU1, Interface!$J$12&lt;&gt;0)</f>
        <v>0</v>
      </c>
      <c r="AV29" t="b">
        <f>AND(AV28, Interface!$J$21&gt;AV1, Interface!$J$12&lt;&gt;0)</f>
        <v>0</v>
      </c>
      <c r="AW29" t="b">
        <f>AND(AW28, Interface!$J$21&gt;AW1, Interface!$J$12&lt;&gt;0)</f>
        <v>0</v>
      </c>
      <c r="AX29" t="b">
        <f>AND(AX28, Interface!$J$21&gt;AX1, Interface!$J$12&lt;&gt;0)</f>
        <v>0</v>
      </c>
      <c r="AY29" t="b">
        <f>AND(AY28, Interface!$J$21&gt;AY1, Interface!$J$12&lt;&gt;0)</f>
        <v>0</v>
      </c>
      <c r="AZ29" t="b">
        <f>AND(AZ28, Interface!$J$21&gt;AZ1, Interface!$J$12&lt;&gt;0)</f>
        <v>0</v>
      </c>
      <c r="BA29" t="b">
        <f>AND(BA28, Interface!$J$21&gt;BA1, Interface!$J$12&lt;&gt;0)</f>
        <v>0</v>
      </c>
      <c r="BB29" t="b">
        <f>AND(BB28, Interface!$J$21&gt;BB1, Interface!$J$12&lt;&gt;0)</f>
        <v>0</v>
      </c>
      <c r="BC29" t="b">
        <f>AND(BC28, Interface!$J$21&gt;BC1, Interface!$J$12&lt;&gt;0)</f>
        <v>0</v>
      </c>
      <c r="BD29" t="b">
        <f>AND(BD28, Interface!$J$21&gt;BD1, Interface!$J$12&lt;&gt;0)</f>
        <v>0</v>
      </c>
      <c r="BE29" t="b">
        <f>AND(BE28, Interface!$J$21&gt;BE1, Interface!$J$12&lt;&gt;0)</f>
        <v>0</v>
      </c>
      <c r="BF29" t="b">
        <f>AND(BF28, Interface!$J$21&gt;BF1, Interface!$J$12&lt;&gt;0)</f>
        <v>0</v>
      </c>
      <c r="BG29" t="b">
        <f>AND(BG28, Interface!$J$21&gt;BG1, Interface!$J$12&lt;&gt;0)</f>
        <v>0</v>
      </c>
      <c r="BH29" t="b">
        <f>AND(BH28, Interface!$J$21&gt;BH1, Interface!$J$12&lt;&gt;0)</f>
        <v>0</v>
      </c>
    </row>
    <row r="30" spans="5:63" customFormat="1">
      <c r="E30" s="4" t="s">
        <v>197</v>
      </c>
      <c r="G30" s="4" t="s">
        <v>192</v>
      </c>
      <c r="L30" t="b">
        <f>AND(L28, Interface!$J$25&gt;L1, L2&gt;Interface!$J$21)</f>
        <v>0</v>
      </c>
      <c r="M30" t="b">
        <f>AND(M28, Interface!$J$25&gt;M1, M2&gt;Interface!$J$21)</f>
        <v>0</v>
      </c>
      <c r="N30" t="b">
        <f>AND(N28, Interface!$J$25&gt;N1, N2&gt;Interface!$J$21)</f>
        <v>0</v>
      </c>
      <c r="O30" t="b">
        <f>AND(O28, Interface!$J$25&gt;O1, O2&gt;Interface!$J$21)</f>
        <v>0</v>
      </c>
      <c r="P30" t="b">
        <f>AND(P28, Interface!$J$25&gt;P1, P2&gt;Interface!$J$21)</f>
        <v>0</v>
      </c>
      <c r="Q30" t="b">
        <f>AND(Q28, Interface!$J$25&gt;Q1, Q2&gt;Interface!$J$21)</f>
        <v>0</v>
      </c>
      <c r="R30" t="b">
        <f>AND(R28, Interface!$J$25&gt;R1, R2&gt;Interface!$J$21)</f>
        <v>0</v>
      </c>
      <c r="S30" t="b">
        <f>AND(S28, Interface!$J$25&gt;S1, S2&gt;Interface!$J$21)</f>
        <v>0</v>
      </c>
      <c r="T30" t="b">
        <f>AND(T28, Interface!$J$25&gt;T1, T2&gt;Interface!$J$21)</f>
        <v>0</v>
      </c>
      <c r="U30" t="b">
        <f>AND(U28, Interface!$J$25&gt;U1, U2&gt;Interface!$J$21)</f>
        <v>0</v>
      </c>
      <c r="V30" t="b">
        <f>AND(V28, Interface!$J$25&gt;V1, V2&gt;Interface!$J$21)</f>
        <v>0</v>
      </c>
      <c r="W30" t="b">
        <f>AND(W28, Interface!$J$25&gt;W1, W2&gt;Interface!$J$21)</f>
        <v>0</v>
      </c>
      <c r="X30" t="b">
        <f>AND(X28, Interface!$J$25&gt;X1, X2&gt;Interface!$J$21)</f>
        <v>0</v>
      </c>
      <c r="Y30" t="b">
        <f>AND(Y28, Interface!$J$25&gt;Y1, Y2&gt;Interface!$J$21)</f>
        <v>0</v>
      </c>
      <c r="Z30" t="b">
        <f>AND(Z28, Interface!$J$25&gt;Z1, Z2&gt;Interface!$J$21)</f>
        <v>0</v>
      </c>
      <c r="AA30" t="b">
        <f>AND(AA28, Interface!$J$25&gt;AA1, AA2&gt;Interface!$J$21)</f>
        <v>0</v>
      </c>
      <c r="AB30" t="b">
        <f>AND(AB28, Interface!$J$25&gt;AB1, AB2&gt;Interface!$J$21)</f>
        <v>0</v>
      </c>
      <c r="AC30" t="b">
        <f>AND(AC28, Interface!$J$25&gt;AC1, AC2&gt;Interface!$J$21)</f>
        <v>0</v>
      </c>
      <c r="AD30" t="b">
        <f>AND(AD28, Interface!$J$25&gt;AD1, AD2&gt;Interface!$J$21)</f>
        <v>0</v>
      </c>
      <c r="AE30" t="b">
        <f>AND(AE28, Interface!$J$25&gt;AE1, AE2&gt;Interface!$J$21)</f>
        <v>0</v>
      </c>
      <c r="AF30" t="b">
        <f>AND(AF28, Interface!$J$25&gt;AF1, AF2&gt;Interface!$J$21)</f>
        <v>0</v>
      </c>
      <c r="AG30" t="b">
        <f>AND(AG28, Interface!$J$25&gt;AG1, AG2&gt;Interface!$J$21)</f>
        <v>0</v>
      </c>
      <c r="AH30" t="b">
        <f>AND(AH28, Interface!$J$25&gt;AH1, AH2&gt;Interface!$J$21)</f>
        <v>0</v>
      </c>
      <c r="AI30" t="b">
        <f>AND(AI28, Interface!$J$25&gt;AI1, AI2&gt;Interface!$J$21)</f>
        <v>0</v>
      </c>
      <c r="AJ30" t="b">
        <f>AND(AJ28, Interface!$J$25&gt;AJ1, AJ2&gt;Interface!$J$21)</f>
        <v>0</v>
      </c>
      <c r="AK30" t="b">
        <f>AND(AK28, Interface!$J$25&gt;AK1, AK2&gt;Interface!$J$21)</f>
        <v>0</v>
      </c>
      <c r="AL30" t="b">
        <f>AND(AL28, Interface!$J$25&gt;AL1, AL2&gt;Interface!$J$21)</f>
        <v>0</v>
      </c>
      <c r="AM30" t="b">
        <f>AND(AM28, Interface!$J$25&gt;AM1, AM2&gt;Interface!$J$21)</f>
        <v>0</v>
      </c>
      <c r="AN30" t="b">
        <f>AND(AN28, Interface!$J$25&gt;AN1, AN2&gt;Interface!$J$21)</f>
        <v>0</v>
      </c>
      <c r="AO30" t="b">
        <f>AND(AO28, Interface!$J$25&gt;AO1, AO2&gt;Interface!$J$21)</f>
        <v>0</v>
      </c>
      <c r="AP30" t="b">
        <f>AND(AP28, Interface!$J$25&gt;AP1, AP2&gt;Interface!$J$21)</f>
        <v>0</v>
      </c>
      <c r="AQ30" t="b">
        <f>AND(AQ28, Interface!$J$25&gt;AQ1, AQ2&gt;Interface!$J$21)</f>
        <v>0</v>
      </c>
      <c r="AR30" t="b">
        <f>AND(AR28, Interface!$J$25&gt;AR1, AR2&gt;Interface!$J$21)</f>
        <v>0</v>
      </c>
      <c r="AS30" t="b">
        <f>AND(AS28, Interface!$J$25&gt;AS1, AS2&gt;Interface!$J$21)</f>
        <v>0</v>
      </c>
      <c r="AT30" t="b">
        <f>AND(AT28, Interface!$J$25&gt;AT1, AT2&gt;Interface!$J$21)</f>
        <v>0</v>
      </c>
      <c r="AU30" t="b">
        <f>AND(AU28, Interface!$J$25&gt;AU1, AU2&gt;Interface!$J$21)</f>
        <v>0</v>
      </c>
      <c r="AV30" t="b">
        <f>AND(AV28, Interface!$J$25&gt;AV1, AV2&gt;Interface!$J$21)</f>
        <v>0</v>
      </c>
      <c r="AW30" t="b">
        <f>AND(AW28, Interface!$J$25&gt;AW1, AW2&gt;Interface!$J$21)</f>
        <v>0</v>
      </c>
      <c r="AX30" t="b">
        <f>AND(AX28, Interface!$J$25&gt;AX1, AX2&gt;Interface!$J$21)</f>
        <v>0</v>
      </c>
      <c r="AY30" t="b">
        <f>AND(AY28, Interface!$J$25&gt;AY1, AY2&gt;Interface!$J$21)</f>
        <v>0</v>
      </c>
      <c r="AZ30" t="b">
        <f>AND(AZ28, Interface!$J$25&gt;AZ1, AZ2&gt;Interface!$J$21)</f>
        <v>0</v>
      </c>
      <c r="BA30" t="b">
        <f>AND(BA28, Interface!$J$25&gt;BA1, BA2&gt;Interface!$J$21)</f>
        <v>0</v>
      </c>
      <c r="BB30" t="b">
        <f>AND(BB28, Interface!$J$25&gt;BB1, BB2&gt;Interface!$J$21)</f>
        <v>0</v>
      </c>
      <c r="BC30" t="b">
        <f>AND(BC28, Interface!$J$25&gt;BC1, BC2&gt;Interface!$J$21)</f>
        <v>0</v>
      </c>
      <c r="BD30" t="b">
        <f>AND(BD28, Interface!$J$25&gt;BD1, BD2&gt;Interface!$J$21)</f>
        <v>0</v>
      </c>
      <c r="BE30" t="b">
        <f>AND(BE28, Interface!$J$25&gt;BE1, BE2&gt;Interface!$J$21)</f>
        <v>0</v>
      </c>
      <c r="BF30" t="b">
        <f>AND(BF28, Interface!$J$25&gt;BF1, BF2&gt;Interface!$J$21)</f>
        <v>0</v>
      </c>
      <c r="BG30" t="b">
        <f>AND(BG28, Interface!$J$25&gt;BG1, BG2&gt;Interface!$J$21)</f>
        <v>0</v>
      </c>
      <c r="BH30" t="b">
        <f>AND(BH28, Interface!$J$25&gt;BH1, BH2&gt;Interface!$J$21)</f>
        <v>0</v>
      </c>
    </row>
    <row r="31" spans="5:63" customFormat="1">
      <c r="E31" s="4" t="s">
        <v>198</v>
      </c>
      <c r="G31" s="4" t="s">
        <v>59</v>
      </c>
      <c r="L31">
        <f>IF(L29,(MAX(0,MIN( Interface!$J$21-Interface!$J$24, L2-Interface!$J$24+1, Interface!$J$21-L1, L7))),0)</f>
        <v>0</v>
      </c>
      <c r="M31">
        <f>IF(M29,(MAX(0,MIN( Interface!$J$21-Interface!$J$24, M2-Interface!$J$24+1, Interface!$J$21-M1, M7))),0)</f>
        <v>0</v>
      </c>
      <c r="N31">
        <f>IF(N29,(MAX(0,MIN( Interface!$J$21-Interface!$J$24, N2-Interface!$J$24+1, Interface!$J$21-N1, N7))),0)</f>
        <v>0</v>
      </c>
      <c r="O31">
        <f>IF(O29,(MAX(0,MIN( Interface!$J$21-Interface!$J$24, O2-Interface!$J$24+1, Interface!$J$21-O1, O7))),0)</f>
        <v>0</v>
      </c>
      <c r="P31">
        <f>IF(P29,(MAX(0,MIN( Interface!$J$21-Interface!$J$24, P2-Interface!$J$24+1, Interface!$J$21-P1, P7))),0)</f>
        <v>0</v>
      </c>
      <c r="Q31">
        <f>IF(Q29,(MAX(0,MIN( Interface!$J$21-Interface!$J$24, Q2-Interface!$J$24+1, Interface!$J$21-Q1, Q7))),0)</f>
        <v>0</v>
      </c>
      <c r="R31">
        <f>IF(R29,(MAX(0,MIN( Interface!$J$21-Interface!$J$24, R2-Interface!$J$24+1, Interface!$J$21-R1, R7))),0)</f>
        <v>0</v>
      </c>
      <c r="S31">
        <f>IF(S29,(MAX(0,MIN( Interface!$J$21-Interface!$J$24, S2-Interface!$J$24+1, Interface!$J$21-S1, S7))),0)</f>
        <v>0</v>
      </c>
      <c r="T31">
        <f>IF(T29,(MAX(0,MIN( Interface!$J$21-Interface!$J$24, T2-Interface!$J$24+1, Interface!$J$21-T1, T7))),0)</f>
        <v>0</v>
      </c>
      <c r="U31">
        <f>IF(U29,(MAX(0,MIN( Interface!$J$21-Interface!$J$24, U2-Interface!$J$24+1, Interface!$J$21-U1, U7))),0)</f>
        <v>0</v>
      </c>
      <c r="V31">
        <f>IF(V29,(MAX(0,MIN( Interface!$J$21-Interface!$J$24, V2-Interface!$J$24+1, Interface!$J$21-V1, V7))),0)</f>
        <v>0</v>
      </c>
      <c r="W31">
        <f>IF(W29,(MAX(0,MIN( Interface!$J$21-Interface!$J$24, W2-Interface!$J$24+1, Interface!$J$21-W1, W7))),0)</f>
        <v>0</v>
      </c>
      <c r="X31">
        <f>IF(X29,(MAX(0,MIN( Interface!$J$21-Interface!$J$24, X2-Interface!$J$24+1, Interface!$J$21-X1, X7))),0)</f>
        <v>0</v>
      </c>
      <c r="Y31">
        <f>IF(Y29,(MAX(0,MIN( Interface!$J$21-Interface!$J$24, Y2-Interface!$J$24+1, Interface!$J$21-Y1, Y7))),0)</f>
        <v>0</v>
      </c>
      <c r="Z31">
        <f>IF(Z29,(MAX(0,MIN( Interface!$J$21-Interface!$J$24, Z2-Interface!$J$24+1, Interface!$J$21-Z1, Z7))),0)</f>
        <v>0</v>
      </c>
      <c r="AA31">
        <f>IF(AA29,(MAX(0,MIN( Interface!$J$21-Interface!$J$24, AA2-Interface!$J$24+1, Interface!$J$21-AA1, AA7))),0)</f>
        <v>0</v>
      </c>
      <c r="AB31">
        <f>IF(AB29,(MAX(0,MIN( Interface!$J$21-Interface!$J$24, AB2-Interface!$J$24+1, Interface!$J$21-AB1, AB7))),0)</f>
        <v>0</v>
      </c>
      <c r="AC31">
        <f>IF(AC29,(MAX(0,MIN( Interface!$J$21-Interface!$J$24, AC2-Interface!$J$24+1, Interface!$J$21-AC1, AC7))),0)</f>
        <v>0</v>
      </c>
      <c r="AD31">
        <f>IF(AD29,(MAX(0,MIN( Interface!$J$21-Interface!$J$24, AD2-Interface!$J$24+1, Interface!$J$21-AD1, AD7))),0)</f>
        <v>0</v>
      </c>
      <c r="AE31">
        <f>IF(AE29,(MAX(0,MIN( Interface!$J$21-Interface!$J$24, AE2-Interface!$J$24+1, Interface!$J$21-AE1, AE7))),0)</f>
        <v>0</v>
      </c>
      <c r="AF31">
        <f>IF(AF29,(MAX(0,MIN( Interface!$J$21-Interface!$J$24, AF2-Interface!$J$24+1, Interface!$J$21-AF1, AF7))),0)</f>
        <v>0</v>
      </c>
      <c r="AG31">
        <f>IF(AG29,(MAX(0,MIN( Interface!$J$21-Interface!$J$24, AG2-Interface!$J$24+1, Interface!$J$21-AG1, AG7))),0)</f>
        <v>0</v>
      </c>
      <c r="AH31">
        <f>IF(AH29,(MAX(0,MIN( Interface!$J$21-Interface!$J$24, AH2-Interface!$J$24+1, Interface!$J$21-AH1, AH7))),0)</f>
        <v>0</v>
      </c>
      <c r="AI31">
        <f>IF(AI29,(MAX(0,MIN( Interface!$J$21-Interface!$J$24, AI2-Interface!$J$24+1, Interface!$J$21-AI1, AI7))),0)</f>
        <v>0</v>
      </c>
      <c r="AJ31">
        <f>IF(AJ29,(MAX(0,MIN( Interface!$J$21-Interface!$J$24, AJ2-Interface!$J$24+1, Interface!$J$21-AJ1, AJ7))),0)</f>
        <v>0</v>
      </c>
      <c r="AK31">
        <f>IF(AK29,(MAX(0,MIN( Interface!$J$21-Interface!$J$24, AK2-Interface!$J$24+1, Interface!$J$21-AK1, AK7))),0)</f>
        <v>0</v>
      </c>
      <c r="AL31">
        <f>IF(AL29,(MAX(0,MIN( Interface!$J$21-Interface!$J$24, AL2-Interface!$J$24+1, Interface!$J$21-AL1, AL7))),0)</f>
        <v>0</v>
      </c>
      <c r="AM31">
        <f>IF(AM29,(MAX(0,MIN( Interface!$J$21-Interface!$J$24, AM2-Interface!$J$24+1, Interface!$J$21-AM1, AM7))),0)</f>
        <v>0</v>
      </c>
      <c r="AN31">
        <f>IF(AN29,(MAX(0,MIN( Interface!$J$21-Interface!$J$24, AN2-Interface!$J$24+1, Interface!$J$21-AN1, AN7))),0)</f>
        <v>0</v>
      </c>
      <c r="AO31">
        <f>IF(AO29,(MAX(0,MIN( Interface!$J$21-Interface!$J$24, AO2-Interface!$J$24+1, Interface!$J$21-AO1, AO7))),0)</f>
        <v>0</v>
      </c>
      <c r="AP31">
        <f>IF(AP29,(MAX(0,MIN( Interface!$J$21-Interface!$J$24, AP2-Interface!$J$24+1, Interface!$J$21-AP1, AP7))),0)</f>
        <v>0</v>
      </c>
      <c r="AQ31">
        <f>IF(AQ29,(MAX(0,MIN( Interface!$J$21-Interface!$J$24, AQ2-Interface!$J$24+1, Interface!$J$21-AQ1, AQ7))),0)</f>
        <v>0</v>
      </c>
      <c r="AR31">
        <f>IF(AR29,(MAX(0,MIN( Interface!$J$21-Interface!$J$24, AR2-Interface!$J$24+1, Interface!$J$21-AR1, AR7))),0)</f>
        <v>0</v>
      </c>
      <c r="AS31">
        <f>IF(AS29,(MAX(0,MIN( Interface!$J$21-Interface!$J$24, AS2-Interface!$J$24+1, Interface!$J$21-AS1, AS7))),0)</f>
        <v>0</v>
      </c>
      <c r="AT31">
        <f>IF(AT29,(MAX(0,MIN( Interface!$J$21-Interface!$J$24, AT2-Interface!$J$24+1, Interface!$J$21-AT1, AT7))),0)</f>
        <v>0</v>
      </c>
      <c r="AU31">
        <f>IF(AU29,(MAX(0,MIN( Interface!$J$21-Interface!$J$24, AU2-Interface!$J$24+1, Interface!$J$21-AU1, AU7))),0)</f>
        <v>0</v>
      </c>
      <c r="AV31">
        <f>IF(AV29,(MAX(0,MIN( Interface!$J$21-Interface!$J$24, AV2-Interface!$J$24+1, Interface!$J$21-AV1, AV7))),0)</f>
        <v>0</v>
      </c>
      <c r="AW31">
        <f>IF(AW29,(MAX(0,MIN( Interface!$J$21-Interface!$J$24, AW2-Interface!$J$24+1, Interface!$J$21-AW1, AW7))),0)</f>
        <v>0</v>
      </c>
      <c r="AX31">
        <f>IF(AX29,(MAX(0,MIN( Interface!$J$21-Interface!$J$24, AX2-Interface!$J$24+1, Interface!$J$21-AX1, AX7))),0)</f>
        <v>0</v>
      </c>
      <c r="AY31">
        <f>IF(AY29,(MAX(0,MIN( Interface!$J$21-Interface!$J$24, AY2-Interface!$J$24+1, Interface!$J$21-AY1, AY7))),0)</f>
        <v>0</v>
      </c>
      <c r="AZ31">
        <f>IF(AZ29,(MAX(0,MIN( Interface!$J$21-Interface!$J$24, AZ2-Interface!$J$24+1, Interface!$J$21-AZ1, AZ7))),0)</f>
        <v>0</v>
      </c>
      <c r="BA31">
        <f>IF(BA29,(MAX(0,MIN( Interface!$J$21-Interface!$J$24, BA2-Interface!$J$24+1, Interface!$J$21-BA1, BA7))),0)</f>
        <v>0</v>
      </c>
      <c r="BB31">
        <f>IF(BB29,(MAX(0,MIN( Interface!$J$21-Interface!$J$24, BB2-Interface!$J$24+1, Interface!$J$21-BB1, BB7))),0)</f>
        <v>0</v>
      </c>
      <c r="BC31">
        <f>IF(BC29,(MAX(0,MIN( Interface!$J$21-Interface!$J$24, BC2-Interface!$J$24+1, Interface!$J$21-BC1, BC7))),0)</f>
        <v>0</v>
      </c>
      <c r="BD31">
        <f>IF(BD29,(MAX(0,MIN( Interface!$J$21-Interface!$J$24, BD2-Interface!$J$24+1, Interface!$J$21-BD1, BD7))),0)</f>
        <v>0</v>
      </c>
      <c r="BE31">
        <f>IF(BE29,(MAX(0,MIN( Interface!$J$21-Interface!$J$24, BE2-Interface!$J$24+1, Interface!$J$21-BE1, BE7))),0)</f>
        <v>0</v>
      </c>
      <c r="BF31">
        <f>IF(BF29,(MAX(0,MIN( Interface!$J$21-Interface!$J$24, BF2-Interface!$J$24+1, Interface!$J$21-BF1, BF7))),0)</f>
        <v>0</v>
      </c>
      <c r="BG31">
        <f>IF(BG29,(MAX(0,MIN( Interface!$J$21-Interface!$J$24, BG2-Interface!$J$24+1, Interface!$J$21-BG1, BG7))),0)</f>
        <v>0</v>
      </c>
      <c r="BH31">
        <f>IF(BH29,(MAX(0,MIN( Interface!$J$21-Interface!$J$24, BH2-Interface!$J$24+1, Interface!$J$21-BH1, BH7))),0)</f>
        <v>0</v>
      </c>
    </row>
    <row r="32" spans="5:63" customFormat="1">
      <c r="E32" s="4" t="s">
        <v>199</v>
      </c>
      <c r="G32" s="4" t="s">
        <v>59</v>
      </c>
      <c r="L32">
        <f>IF(L30,(MIN( Interface!$J$25-Interface!$J$24, L2-Interface!$J$24+1, Interface!$J$25-L1, L7, L2-Interface!$J$21+1, Interface!$J$25-Interface!$J$21)),0)</f>
        <v>0</v>
      </c>
      <c r="M32">
        <f>IF(M30,(MIN( Interface!$J$25-Interface!$J$24, M2-Interface!$J$24+1, Interface!$J$25-M1, M7, M2-Interface!$J$21+1, Interface!$J$25-Interface!$J$21)),0)</f>
        <v>0</v>
      </c>
      <c r="N32">
        <f>IF(N30,(MIN( Interface!$J$25-Interface!$J$24, N2-Interface!$J$24+1, Interface!$J$25-N1, N7, N2-Interface!$J$21+1, Interface!$J$25-Interface!$J$21)),0)</f>
        <v>0</v>
      </c>
      <c r="O32">
        <f>IF(O30,(MIN( Interface!$J$25-Interface!$J$24, O2-Interface!$J$24+1, Interface!$J$25-O1, O7, O2-Interface!$J$21+1, Interface!$J$25-Interface!$J$21)),0)</f>
        <v>0</v>
      </c>
      <c r="P32">
        <f>IF(P30,(MIN( Interface!$J$25-Interface!$J$24, P2-Interface!$J$24+1, Interface!$J$25-P1, P7, P2-Interface!$J$21+1, Interface!$J$25-Interface!$J$21)),0)</f>
        <v>0</v>
      </c>
      <c r="Q32">
        <f>IF(Q30,(MIN( Interface!$J$25-Interface!$J$24, Q2-Interface!$J$24+1, Interface!$J$25-Q1, Q7, Q2-Interface!$J$21+1, Interface!$J$25-Interface!$J$21)),0)</f>
        <v>0</v>
      </c>
      <c r="R32">
        <f>IF(R30,(MIN( Interface!$J$25-Interface!$J$24, R2-Interface!$J$24+1, Interface!$J$25-R1, R7, R2-Interface!$J$21+1, Interface!$J$25-Interface!$J$21)),0)</f>
        <v>0</v>
      </c>
      <c r="S32">
        <f>IF(S30,(MIN( Interface!$J$25-Interface!$J$24, S2-Interface!$J$24+1, Interface!$J$25-S1, S7, S2-Interface!$J$21+1, Interface!$J$25-Interface!$J$21)),0)</f>
        <v>0</v>
      </c>
      <c r="T32">
        <f>IF(T30,(MIN( Interface!$J$25-Interface!$J$24, T2-Interface!$J$24+1, Interface!$J$25-T1, T7, T2-Interface!$J$21+1, Interface!$J$25-Interface!$J$21)),0)</f>
        <v>0</v>
      </c>
      <c r="U32">
        <f>IF(U30,(MIN( Interface!$J$25-Interface!$J$24, U2-Interface!$J$24+1, Interface!$J$25-U1, U7, U2-Interface!$J$21+1, Interface!$J$25-Interface!$J$21)),0)</f>
        <v>0</v>
      </c>
      <c r="V32">
        <f>IF(V30,(MIN( Interface!$J$25-Interface!$J$24, V2-Interface!$J$24+1, Interface!$J$25-V1, V7, V2-Interface!$J$21+1, Interface!$J$25-Interface!$J$21)),0)</f>
        <v>0</v>
      </c>
      <c r="W32">
        <f>IF(W30,(MIN( Interface!$J$25-Interface!$J$24, W2-Interface!$J$24+1, Interface!$J$25-W1, W7, W2-Interface!$J$21+1, Interface!$J$25-Interface!$J$21)),0)</f>
        <v>0</v>
      </c>
      <c r="X32">
        <f>IF(X30,(MIN( Interface!$J$25-Interface!$J$24, X2-Interface!$J$24+1, Interface!$J$25-X1, X7, X2-Interface!$J$21+1, Interface!$J$25-Interface!$J$21)),0)</f>
        <v>0</v>
      </c>
      <c r="Y32">
        <f>IF(Y30,(MIN( Interface!$J$25-Interface!$J$24, Y2-Interface!$J$24+1, Interface!$J$25-Y1, Y7, Y2-Interface!$J$21+1, Interface!$J$25-Interface!$J$21)),0)</f>
        <v>0</v>
      </c>
      <c r="Z32">
        <f>IF(Z30,(MIN( Interface!$J$25-Interface!$J$24, Z2-Interface!$J$24+1, Interface!$J$25-Z1, Z7, Z2-Interface!$J$21+1, Interface!$J$25-Interface!$J$21)),0)</f>
        <v>0</v>
      </c>
      <c r="AA32">
        <f>IF(AA30,(MIN( Interface!$J$25-Interface!$J$24, AA2-Interface!$J$24+1, Interface!$J$25-AA1, AA7, AA2-Interface!$J$21+1, Interface!$J$25-Interface!$J$21)),0)</f>
        <v>0</v>
      </c>
      <c r="AB32">
        <f>IF(AB30,(MIN( Interface!$J$25-Interface!$J$24, AB2-Interface!$J$24+1, Interface!$J$25-AB1, AB7, AB2-Interface!$J$21+1, Interface!$J$25-Interface!$J$21)),0)</f>
        <v>0</v>
      </c>
      <c r="AC32">
        <f>IF(AC30,(MIN( Interface!$J$25-Interface!$J$24, AC2-Interface!$J$24+1, Interface!$J$25-AC1, AC7, AC2-Interface!$J$21+1, Interface!$J$25-Interface!$J$21)),0)</f>
        <v>0</v>
      </c>
      <c r="AD32">
        <f>IF(AD30,(MIN( Interface!$J$25-Interface!$J$24, AD2-Interface!$J$24+1, Interface!$J$25-AD1, AD7, AD2-Interface!$J$21+1, Interface!$J$25-Interface!$J$21)),0)</f>
        <v>0</v>
      </c>
      <c r="AE32">
        <f>IF(AE30,(MIN( Interface!$J$25-Interface!$J$24, AE2-Interface!$J$24+1, Interface!$J$25-AE1, AE7, AE2-Interface!$J$21+1, Interface!$J$25-Interface!$J$21)),0)</f>
        <v>0</v>
      </c>
      <c r="AF32">
        <f>IF(AF30,(MIN( Interface!$J$25-Interface!$J$24, AF2-Interface!$J$24+1, Interface!$J$25-AF1, AF7, AF2-Interface!$J$21+1, Interface!$J$25-Interface!$J$21)),0)</f>
        <v>0</v>
      </c>
      <c r="AG32">
        <f>IF(AG30,(MIN( Interface!$J$25-Interface!$J$24, AG2-Interface!$J$24+1, Interface!$J$25-AG1, AG7, AG2-Interface!$J$21+1, Interface!$J$25-Interface!$J$21)),0)</f>
        <v>0</v>
      </c>
      <c r="AH32">
        <f>IF(AH30,(MIN( Interface!$J$25-Interface!$J$24, AH2-Interface!$J$24+1, Interface!$J$25-AH1, AH7, AH2-Interface!$J$21+1, Interface!$J$25-Interface!$J$21)),0)</f>
        <v>0</v>
      </c>
      <c r="AI32">
        <f>IF(AI30,(MIN( Interface!$J$25-Interface!$J$24, AI2-Interface!$J$24+1, Interface!$J$25-AI1, AI7, AI2-Interface!$J$21+1, Interface!$J$25-Interface!$J$21)),0)</f>
        <v>0</v>
      </c>
      <c r="AJ32">
        <f>IF(AJ30,(MIN( Interface!$J$25-Interface!$J$24, AJ2-Interface!$J$24+1, Interface!$J$25-AJ1, AJ7, AJ2-Interface!$J$21+1, Interface!$J$25-Interface!$J$21)),0)</f>
        <v>0</v>
      </c>
      <c r="AK32">
        <f>IF(AK30,(MIN( Interface!$J$25-Interface!$J$24, AK2-Interface!$J$24+1, Interface!$J$25-AK1, AK7, AK2-Interface!$J$21+1, Interface!$J$25-Interface!$J$21)),0)</f>
        <v>0</v>
      </c>
      <c r="AL32">
        <f>IF(AL30,(MIN( Interface!$J$25-Interface!$J$24, AL2-Interface!$J$24+1, Interface!$J$25-AL1, AL7, AL2-Interface!$J$21+1, Interface!$J$25-Interface!$J$21)),0)</f>
        <v>0</v>
      </c>
      <c r="AM32">
        <f>IF(AM30,(MIN( Interface!$J$25-Interface!$J$24, AM2-Interface!$J$24+1, Interface!$J$25-AM1, AM7, AM2-Interface!$J$21+1, Interface!$J$25-Interface!$J$21)),0)</f>
        <v>0</v>
      </c>
      <c r="AN32">
        <f>IF(AN30,(MIN( Interface!$J$25-Interface!$J$24, AN2-Interface!$J$24+1, Interface!$J$25-AN1, AN7, AN2-Interface!$J$21+1, Interface!$J$25-Interface!$J$21)),0)</f>
        <v>0</v>
      </c>
      <c r="AO32">
        <f>IF(AO30,(MIN( Interface!$J$25-Interface!$J$24, AO2-Interface!$J$24+1, Interface!$J$25-AO1, AO7, AO2-Interface!$J$21+1, Interface!$J$25-Interface!$J$21)),0)</f>
        <v>0</v>
      </c>
      <c r="AP32">
        <f>IF(AP30,(MIN( Interface!$J$25-Interface!$J$24, AP2-Interface!$J$24+1, Interface!$J$25-AP1, AP7, AP2-Interface!$J$21+1, Interface!$J$25-Interface!$J$21)),0)</f>
        <v>0</v>
      </c>
      <c r="AQ32">
        <f>IF(AQ30,(MIN( Interface!$J$25-Interface!$J$24, AQ2-Interface!$J$24+1, Interface!$J$25-AQ1, AQ7, AQ2-Interface!$J$21+1, Interface!$J$25-Interface!$J$21)),0)</f>
        <v>0</v>
      </c>
      <c r="AR32">
        <f>IF(AR30,(MIN( Interface!$J$25-Interface!$J$24, AR2-Interface!$J$24+1, Interface!$J$25-AR1, AR7, AR2-Interface!$J$21+1, Interface!$J$25-Interface!$J$21)),0)</f>
        <v>0</v>
      </c>
      <c r="AS32">
        <f>IF(AS30,(MIN( Interface!$J$25-Interface!$J$24, AS2-Interface!$J$24+1, Interface!$J$25-AS1, AS7, AS2-Interface!$J$21+1, Interface!$J$25-Interface!$J$21)),0)</f>
        <v>0</v>
      </c>
      <c r="AT32">
        <f>IF(AT30,(MIN( Interface!$J$25-Interface!$J$24, AT2-Interface!$J$24+1, Interface!$J$25-AT1, AT7, AT2-Interface!$J$21+1, Interface!$J$25-Interface!$J$21)),0)</f>
        <v>0</v>
      </c>
      <c r="AU32">
        <f>IF(AU30,(MIN( Interface!$J$25-Interface!$J$24, AU2-Interface!$J$24+1, Interface!$J$25-AU1, AU7, AU2-Interface!$J$21+1, Interface!$J$25-Interface!$J$21)),0)</f>
        <v>0</v>
      </c>
      <c r="AV32">
        <f>IF(AV30,(MIN( Interface!$J$25-Interface!$J$24, AV2-Interface!$J$24+1, Interface!$J$25-AV1, AV7, AV2-Interface!$J$21+1, Interface!$J$25-Interface!$J$21)),0)</f>
        <v>0</v>
      </c>
      <c r="AW32">
        <f>IF(AW30,(MIN( Interface!$J$25-Interface!$J$24, AW2-Interface!$J$24+1, Interface!$J$25-AW1, AW7, AW2-Interface!$J$21+1, Interface!$J$25-Interface!$J$21)),0)</f>
        <v>0</v>
      </c>
      <c r="AX32">
        <f>IF(AX30,(MIN( Interface!$J$25-Interface!$J$24, AX2-Interface!$J$24+1, Interface!$J$25-AX1, AX7, AX2-Interface!$J$21+1, Interface!$J$25-Interface!$J$21)),0)</f>
        <v>0</v>
      </c>
      <c r="AY32">
        <f>IF(AY30,(MIN( Interface!$J$25-Interface!$J$24, AY2-Interface!$J$24+1, Interface!$J$25-AY1, AY7, AY2-Interface!$J$21+1, Interface!$J$25-Interface!$J$21)),0)</f>
        <v>0</v>
      </c>
      <c r="AZ32">
        <f>IF(AZ30,(MIN( Interface!$J$25-Interface!$J$24, AZ2-Interface!$J$24+1, Interface!$J$25-AZ1, AZ7, AZ2-Interface!$J$21+1, Interface!$J$25-Interface!$J$21)),0)</f>
        <v>0</v>
      </c>
      <c r="BA32">
        <f>IF(BA30,(MIN( Interface!$J$25-Interface!$J$24, BA2-Interface!$J$24+1, Interface!$J$25-BA1, BA7, BA2-Interface!$J$21+1, Interface!$J$25-Interface!$J$21)),0)</f>
        <v>0</v>
      </c>
      <c r="BB32">
        <f>IF(BB30,(MIN( Interface!$J$25-Interface!$J$24, BB2-Interface!$J$24+1, Interface!$J$25-BB1, BB7, BB2-Interface!$J$21+1, Interface!$J$25-Interface!$J$21)),0)</f>
        <v>0</v>
      </c>
      <c r="BC32">
        <f>IF(BC30,(MIN( Interface!$J$25-Interface!$J$24, BC2-Interface!$J$24+1, Interface!$J$25-BC1, BC7, BC2-Interface!$J$21+1, Interface!$J$25-Interface!$J$21)),0)</f>
        <v>0</v>
      </c>
      <c r="BD32">
        <f>IF(BD30,(MIN( Interface!$J$25-Interface!$J$24, BD2-Interface!$J$24+1, Interface!$J$25-BD1, BD7, BD2-Interface!$J$21+1, Interface!$J$25-Interface!$J$21)),0)</f>
        <v>0</v>
      </c>
      <c r="BE32">
        <f>IF(BE30,(MIN( Interface!$J$25-Interface!$J$24, BE2-Interface!$J$24+1, Interface!$J$25-BE1, BE7, BE2-Interface!$J$21+1, Interface!$J$25-Interface!$J$21)),0)</f>
        <v>0</v>
      </c>
      <c r="BF32">
        <f>IF(BF30,(MIN( Interface!$J$25-Interface!$J$24, BF2-Interface!$J$24+1, Interface!$J$25-BF1, BF7, BF2-Interface!$J$21+1, Interface!$J$25-Interface!$J$21)),0)</f>
        <v>0</v>
      </c>
      <c r="BG32">
        <f>IF(BG30,(MIN( Interface!$J$25-Interface!$J$24, BG2-Interface!$J$24+1, Interface!$J$25-BG1, BG7, BG2-Interface!$J$21+1, Interface!$J$25-Interface!$J$21)),0)</f>
        <v>0</v>
      </c>
      <c r="BH32">
        <f>IF(BH30,(MIN( Interface!$J$25-Interface!$J$24, BH2-Interface!$J$24+1, Interface!$J$25-BH1, BH7, BH2-Interface!$J$21+1, Interface!$J$25-Interface!$J$21)),0)</f>
        <v>0</v>
      </c>
    </row>
    <row r="33" spans="2:103">
      <c r="E33" s="4" t="s">
        <v>200</v>
      </c>
      <c r="G33" s="4" t="s">
        <v>91</v>
      </c>
      <c r="J33" s="4"/>
      <c r="K33" s="47"/>
      <c r="L33" s="47">
        <f t="shared" ref="L33:AQ33" si="7">L31/L$7</f>
        <v>0</v>
      </c>
      <c r="M33" s="47">
        <f t="shared" si="7"/>
        <v>0</v>
      </c>
      <c r="N33" s="47">
        <f t="shared" si="7"/>
        <v>0</v>
      </c>
      <c r="O33" s="47">
        <f t="shared" si="7"/>
        <v>0</v>
      </c>
      <c r="P33" s="47">
        <f t="shared" si="7"/>
        <v>0</v>
      </c>
      <c r="Q33" s="47">
        <f t="shared" si="7"/>
        <v>0</v>
      </c>
      <c r="R33" s="47">
        <f t="shared" si="7"/>
        <v>0</v>
      </c>
      <c r="S33" s="47">
        <f t="shared" si="7"/>
        <v>0</v>
      </c>
      <c r="T33" s="47">
        <f>T31/T$7</f>
        <v>0</v>
      </c>
      <c r="U33" s="47">
        <f t="shared" si="7"/>
        <v>0</v>
      </c>
      <c r="V33" s="47">
        <f t="shared" si="7"/>
        <v>0</v>
      </c>
      <c r="W33" s="47">
        <f t="shared" si="7"/>
        <v>0</v>
      </c>
      <c r="X33" s="47">
        <f t="shared" si="7"/>
        <v>0</v>
      </c>
      <c r="Y33" s="47">
        <f t="shared" si="7"/>
        <v>0</v>
      </c>
      <c r="Z33" s="47">
        <f t="shared" si="7"/>
        <v>0</v>
      </c>
      <c r="AA33" s="47">
        <f t="shared" si="7"/>
        <v>0</v>
      </c>
      <c r="AB33" s="47">
        <f t="shared" si="7"/>
        <v>0</v>
      </c>
      <c r="AC33" s="47">
        <f t="shared" si="7"/>
        <v>0</v>
      </c>
      <c r="AD33" s="47">
        <f t="shared" si="7"/>
        <v>0</v>
      </c>
      <c r="AE33" s="47">
        <f t="shared" si="7"/>
        <v>0</v>
      </c>
      <c r="AF33" s="47">
        <f t="shared" si="7"/>
        <v>0</v>
      </c>
      <c r="AG33" s="47">
        <f t="shared" si="7"/>
        <v>0</v>
      </c>
      <c r="AH33" s="47">
        <f t="shared" si="7"/>
        <v>0</v>
      </c>
      <c r="AI33" s="47">
        <f t="shared" si="7"/>
        <v>0</v>
      </c>
      <c r="AJ33" s="47">
        <f t="shared" si="7"/>
        <v>0</v>
      </c>
      <c r="AK33" s="47">
        <f t="shared" si="7"/>
        <v>0</v>
      </c>
      <c r="AL33" s="47">
        <f t="shared" si="7"/>
        <v>0</v>
      </c>
      <c r="AM33" s="47">
        <f t="shared" si="7"/>
        <v>0</v>
      </c>
      <c r="AN33" s="47">
        <f t="shared" si="7"/>
        <v>0</v>
      </c>
      <c r="AO33" s="47">
        <f t="shared" si="7"/>
        <v>0</v>
      </c>
      <c r="AP33" s="47">
        <f t="shared" si="7"/>
        <v>0</v>
      </c>
      <c r="AQ33" s="47">
        <f t="shared" si="7"/>
        <v>0</v>
      </c>
      <c r="AR33" s="47">
        <f t="shared" ref="AR33:BH33" si="8">AR31/AR$7</f>
        <v>0</v>
      </c>
      <c r="AS33" s="47">
        <f t="shared" si="8"/>
        <v>0</v>
      </c>
      <c r="AT33" s="47">
        <f t="shared" si="8"/>
        <v>0</v>
      </c>
      <c r="AU33" s="47">
        <f t="shared" si="8"/>
        <v>0</v>
      </c>
      <c r="AV33" s="47">
        <f t="shared" si="8"/>
        <v>0</v>
      </c>
      <c r="AW33" s="47">
        <f t="shared" si="8"/>
        <v>0</v>
      </c>
      <c r="AX33" s="47">
        <f t="shared" si="8"/>
        <v>0</v>
      </c>
      <c r="AY33" s="47">
        <f t="shared" si="8"/>
        <v>0</v>
      </c>
      <c r="AZ33" s="47">
        <f t="shared" si="8"/>
        <v>0</v>
      </c>
      <c r="BA33" s="47">
        <f t="shared" si="8"/>
        <v>0</v>
      </c>
      <c r="BB33" s="47">
        <f t="shared" si="8"/>
        <v>0</v>
      </c>
      <c r="BC33" s="47">
        <f t="shared" si="8"/>
        <v>0</v>
      </c>
      <c r="BD33" s="47">
        <f t="shared" si="8"/>
        <v>0</v>
      </c>
      <c r="BE33" s="47">
        <f t="shared" si="8"/>
        <v>0</v>
      </c>
      <c r="BF33" s="47">
        <f t="shared" si="8"/>
        <v>0</v>
      </c>
      <c r="BG33" s="47">
        <f t="shared" si="8"/>
        <v>0</v>
      </c>
      <c r="BH33" s="47">
        <f t="shared" si="8"/>
        <v>0</v>
      </c>
      <c r="BI33" s="6"/>
      <c r="BJ33" s="6"/>
      <c r="BK33" s="6"/>
    </row>
    <row r="34" spans="2:103">
      <c r="E34" s="4" t="s">
        <v>201</v>
      </c>
      <c r="G34" s="4" t="s">
        <v>91</v>
      </c>
      <c r="J34" s="4"/>
      <c r="K34" s="47"/>
      <c r="L34" s="47">
        <f>L32/L$7</f>
        <v>0</v>
      </c>
      <c r="M34" s="47">
        <f t="shared" ref="M34:BH34" si="9">M32/M$7</f>
        <v>0</v>
      </c>
      <c r="N34" s="47">
        <f t="shared" si="9"/>
        <v>0</v>
      </c>
      <c r="O34" s="47">
        <f t="shared" si="9"/>
        <v>0</v>
      </c>
      <c r="P34" s="47">
        <f t="shared" si="9"/>
        <v>0</v>
      </c>
      <c r="Q34" s="47">
        <f t="shared" si="9"/>
        <v>0</v>
      </c>
      <c r="R34" s="47">
        <f t="shared" si="9"/>
        <v>0</v>
      </c>
      <c r="S34" s="47">
        <f>S32/S$7</f>
        <v>0</v>
      </c>
      <c r="T34" s="47">
        <f>T32/T$7</f>
        <v>0</v>
      </c>
      <c r="U34" s="47">
        <f t="shared" si="9"/>
        <v>0</v>
      </c>
      <c r="V34" s="47">
        <f t="shared" si="9"/>
        <v>0</v>
      </c>
      <c r="W34" s="47">
        <f t="shared" si="9"/>
        <v>0</v>
      </c>
      <c r="X34" s="47">
        <f t="shared" si="9"/>
        <v>0</v>
      </c>
      <c r="Y34" s="47">
        <f t="shared" si="9"/>
        <v>0</v>
      </c>
      <c r="Z34" s="47">
        <f t="shared" si="9"/>
        <v>0</v>
      </c>
      <c r="AA34" s="47">
        <f t="shared" si="9"/>
        <v>0</v>
      </c>
      <c r="AB34" s="47">
        <f t="shared" si="9"/>
        <v>0</v>
      </c>
      <c r="AC34" s="47">
        <f t="shared" si="9"/>
        <v>0</v>
      </c>
      <c r="AD34" s="47">
        <f t="shared" si="9"/>
        <v>0</v>
      </c>
      <c r="AE34" s="47">
        <f t="shared" si="9"/>
        <v>0</v>
      </c>
      <c r="AF34" s="47">
        <f t="shared" si="9"/>
        <v>0</v>
      </c>
      <c r="AG34" s="47">
        <f t="shared" si="9"/>
        <v>0</v>
      </c>
      <c r="AH34" s="47">
        <f t="shared" si="9"/>
        <v>0</v>
      </c>
      <c r="AI34" s="47">
        <f t="shared" si="9"/>
        <v>0</v>
      </c>
      <c r="AJ34" s="47">
        <f t="shared" si="9"/>
        <v>0</v>
      </c>
      <c r="AK34" s="47">
        <f t="shared" si="9"/>
        <v>0</v>
      </c>
      <c r="AL34" s="47">
        <f t="shared" si="9"/>
        <v>0</v>
      </c>
      <c r="AM34" s="47">
        <f t="shared" si="9"/>
        <v>0</v>
      </c>
      <c r="AN34" s="47">
        <f t="shared" si="9"/>
        <v>0</v>
      </c>
      <c r="AO34" s="47">
        <f t="shared" si="9"/>
        <v>0</v>
      </c>
      <c r="AP34" s="47">
        <f t="shared" si="9"/>
        <v>0</v>
      </c>
      <c r="AQ34" s="47">
        <f t="shared" si="9"/>
        <v>0</v>
      </c>
      <c r="AR34" s="47">
        <f t="shared" si="9"/>
        <v>0</v>
      </c>
      <c r="AS34" s="47">
        <f t="shared" si="9"/>
        <v>0</v>
      </c>
      <c r="AT34" s="47">
        <f t="shared" si="9"/>
        <v>0</v>
      </c>
      <c r="AU34" s="47">
        <f t="shared" si="9"/>
        <v>0</v>
      </c>
      <c r="AV34" s="47">
        <f t="shared" si="9"/>
        <v>0</v>
      </c>
      <c r="AW34" s="47">
        <f t="shared" si="9"/>
        <v>0</v>
      </c>
      <c r="AX34" s="47">
        <f t="shared" si="9"/>
        <v>0</v>
      </c>
      <c r="AY34" s="47">
        <f t="shared" si="9"/>
        <v>0</v>
      </c>
      <c r="AZ34" s="47">
        <f t="shared" si="9"/>
        <v>0</v>
      </c>
      <c r="BA34" s="47">
        <f t="shared" si="9"/>
        <v>0</v>
      </c>
      <c r="BB34" s="47">
        <f t="shared" si="9"/>
        <v>0</v>
      </c>
      <c r="BC34" s="47">
        <f t="shared" si="9"/>
        <v>0</v>
      </c>
      <c r="BD34" s="47">
        <f t="shared" si="9"/>
        <v>0</v>
      </c>
      <c r="BE34" s="47">
        <f t="shared" si="9"/>
        <v>0</v>
      </c>
      <c r="BF34" s="47">
        <f t="shared" si="9"/>
        <v>0</v>
      </c>
      <c r="BG34" s="47">
        <f t="shared" si="9"/>
        <v>0</v>
      </c>
      <c r="BH34" s="47">
        <f t="shared" si="9"/>
        <v>0</v>
      </c>
      <c r="BI34" s="6"/>
      <c r="BJ34" s="6"/>
      <c r="BK34" s="6"/>
    </row>
    <row r="35" spans="2:103">
      <c r="J35" s="4"/>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45"/>
      <c r="BG35" s="45"/>
      <c r="BH35" s="45"/>
      <c r="BI35" s="6"/>
      <c r="BJ35" s="6"/>
      <c r="BK35" s="6"/>
    </row>
    <row r="36" spans="2:103">
      <c r="E36" s="4" t="s">
        <v>202</v>
      </c>
      <c r="G36" s="4" t="s">
        <v>91</v>
      </c>
      <c r="J36" s="4"/>
      <c r="K36" s="47"/>
      <c r="L36" s="47">
        <f t="shared" ref="L36:AQ36" si="10">L20/L$7</f>
        <v>0</v>
      </c>
      <c r="M36" s="47">
        <f t="shared" si="10"/>
        <v>0</v>
      </c>
      <c r="N36" s="47">
        <f t="shared" si="10"/>
        <v>0</v>
      </c>
      <c r="O36" s="47">
        <f>O20/O$7</f>
        <v>0</v>
      </c>
      <c r="P36" s="47">
        <f t="shared" si="10"/>
        <v>0</v>
      </c>
      <c r="Q36" s="47">
        <f t="shared" si="10"/>
        <v>0</v>
      </c>
      <c r="R36" s="47">
        <f t="shared" si="10"/>
        <v>0</v>
      </c>
      <c r="S36" s="206">
        <f t="shared" si="10"/>
        <v>0</v>
      </c>
      <c r="T36" s="47">
        <f t="shared" si="10"/>
        <v>0</v>
      </c>
      <c r="U36" s="47">
        <f t="shared" si="10"/>
        <v>0</v>
      </c>
      <c r="V36" s="47">
        <f t="shared" si="10"/>
        <v>0</v>
      </c>
      <c r="W36" s="47">
        <f t="shared" si="10"/>
        <v>0</v>
      </c>
      <c r="X36" s="47">
        <f t="shared" si="10"/>
        <v>0</v>
      </c>
      <c r="Y36" s="47">
        <f t="shared" si="10"/>
        <v>0</v>
      </c>
      <c r="Z36" s="47">
        <f t="shared" si="10"/>
        <v>0</v>
      </c>
      <c r="AA36" s="47">
        <f t="shared" si="10"/>
        <v>0</v>
      </c>
      <c r="AB36" s="47">
        <f t="shared" si="10"/>
        <v>0</v>
      </c>
      <c r="AC36" s="47">
        <f t="shared" si="10"/>
        <v>0</v>
      </c>
      <c r="AD36" s="47">
        <f t="shared" si="10"/>
        <v>0</v>
      </c>
      <c r="AE36" s="47">
        <f t="shared" si="10"/>
        <v>0</v>
      </c>
      <c r="AF36" s="47">
        <f t="shared" si="10"/>
        <v>0</v>
      </c>
      <c r="AG36" s="47">
        <f t="shared" si="10"/>
        <v>0</v>
      </c>
      <c r="AH36" s="47">
        <f t="shared" si="10"/>
        <v>0</v>
      </c>
      <c r="AI36" s="47">
        <f t="shared" si="10"/>
        <v>0</v>
      </c>
      <c r="AJ36" s="47">
        <f t="shared" si="10"/>
        <v>0</v>
      </c>
      <c r="AK36" s="47">
        <f t="shared" si="10"/>
        <v>0</v>
      </c>
      <c r="AL36" s="47">
        <f t="shared" si="10"/>
        <v>0</v>
      </c>
      <c r="AM36" s="47">
        <f t="shared" si="10"/>
        <v>0</v>
      </c>
      <c r="AN36" s="47">
        <f t="shared" si="10"/>
        <v>0</v>
      </c>
      <c r="AO36" s="47">
        <f t="shared" si="10"/>
        <v>0</v>
      </c>
      <c r="AP36" s="47">
        <f t="shared" si="10"/>
        <v>0</v>
      </c>
      <c r="AQ36" s="47">
        <f t="shared" si="10"/>
        <v>0</v>
      </c>
      <c r="AR36" s="47">
        <f t="shared" ref="AR36:BH36" si="11">AR20/AR$7</f>
        <v>0</v>
      </c>
      <c r="AS36" s="47">
        <f t="shared" si="11"/>
        <v>0</v>
      </c>
      <c r="AT36" s="47">
        <f t="shared" si="11"/>
        <v>0</v>
      </c>
      <c r="AU36" s="47">
        <f t="shared" si="11"/>
        <v>0</v>
      </c>
      <c r="AV36" s="47">
        <f t="shared" si="11"/>
        <v>0</v>
      </c>
      <c r="AW36" s="47">
        <f t="shared" si="11"/>
        <v>0</v>
      </c>
      <c r="AX36" s="47">
        <f t="shared" si="11"/>
        <v>0</v>
      </c>
      <c r="AY36" s="47">
        <f t="shared" si="11"/>
        <v>0</v>
      </c>
      <c r="AZ36" s="47">
        <f t="shared" si="11"/>
        <v>0</v>
      </c>
      <c r="BA36" s="47">
        <f t="shared" si="11"/>
        <v>0</v>
      </c>
      <c r="BB36" s="47">
        <f t="shared" si="11"/>
        <v>0</v>
      </c>
      <c r="BC36" s="47">
        <f t="shared" si="11"/>
        <v>0</v>
      </c>
      <c r="BD36" s="47">
        <f t="shared" si="11"/>
        <v>0</v>
      </c>
      <c r="BE36" s="47">
        <f t="shared" si="11"/>
        <v>0</v>
      </c>
      <c r="BF36" s="47">
        <f t="shared" si="11"/>
        <v>0</v>
      </c>
      <c r="BG36" s="47">
        <f t="shared" si="11"/>
        <v>0</v>
      </c>
      <c r="BH36" s="47">
        <f t="shared" si="11"/>
        <v>0</v>
      </c>
      <c r="BI36" s="6"/>
      <c r="BJ36" s="6"/>
      <c r="BK36" s="6"/>
    </row>
    <row r="37" spans="2:103">
      <c r="E37" s="4" t="s">
        <v>203</v>
      </c>
      <c r="G37" s="4" t="s">
        <v>91</v>
      </c>
      <c r="J37" s="4"/>
      <c r="K37" s="47"/>
      <c r="L37" s="47">
        <f t="shared" ref="L37:AQ37" si="12">L21/L$7</f>
        <v>0</v>
      </c>
      <c r="M37" s="47">
        <f t="shared" si="12"/>
        <v>0</v>
      </c>
      <c r="N37" s="47">
        <f t="shared" si="12"/>
        <v>0</v>
      </c>
      <c r="O37" s="47">
        <f t="shared" si="12"/>
        <v>0</v>
      </c>
      <c r="P37" s="47">
        <f t="shared" si="12"/>
        <v>0</v>
      </c>
      <c r="Q37" s="47">
        <f t="shared" si="12"/>
        <v>0</v>
      </c>
      <c r="R37" s="47">
        <f t="shared" si="12"/>
        <v>0</v>
      </c>
      <c r="S37" s="206">
        <f t="shared" si="12"/>
        <v>0</v>
      </c>
      <c r="T37" s="47">
        <f t="shared" si="12"/>
        <v>0</v>
      </c>
      <c r="U37" s="47">
        <f t="shared" si="12"/>
        <v>0</v>
      </c>
      <c r="V37" s="47">
        <f t="shared" si="12"/>
        <v>0</v>
      </c>
      <c r="W37" s="47">
        <f t="shared" si="12"/>
        <v>0</v>
      </c>
      <c r="X37" s="47">
        <f t="shared" si="12"/>
        <v>0</v>
      </c>
      <c r="Y37" s="47">
        <f t="shared" si="12"/>
        <v>0</v>
      </c>
      <c r="Z37" s="47">
        <f t="shared" si="12"/>
        <v>0</v>
      </c>
      <c r="AA37" s="47">
        <f t="shared" si="12"/>
        <v>0</v>
      </c>
      <c r="AB37" s="47">
        <f t="shared" si="12"/>
        <v>0</v>
      </c>
      <c r="AC37" s="47">
        <f t="shared" si="12"/>
        <v>0</v>
      </c>
      <c r="AD37" s="47">
        <f t="shared" si="12"/>
        <v>0</v>
      </c>
      <c r="AE37" s="47">
        <f t="shared" si="12"/>
        <v>0</v>
      </c>
      <c r="AF37" s="47">
        <f t="shared" si="12"/>
        <v>0</v>
      </c>
      <c r="AG37" s="47">
        <f t="shared" si="12"/>
        <v>0</v>
      </c>
      <c r="AH37" s="47">
        <f t="shared" si="12"/>
        <v>0</v>
      </c>
      <c r="AI37" s="47">
        <f t="shared" si="12"/>
        <v>0</v>
      </c>
      <c r="AJ37" s="47">
        <f t="shared" si="12"/>
        <v>0</v>
      </c>
      <c r="AK37" s="47">
        <f t="shared" si="12"/>
        <v>0</v>
      </c>
      <c r="AL37" s="47">
        <f t="shared" si="12"/>
        <v>0</v>
      </c>
      <c r="AM37" s="47">
        <f t="shared" si="12"/>
        <v>0</v>
      </c>
      <c r="AN37" s="47">
        <f t="shared" si="12"/>
        <v>0</v>
      </c>
      <c r="AO37" s="47">
        <f t="shared" si="12"/>
        <v>0</v>
      </c>
      <c r="AP37" s="47">
        <f t="shared" si="12"/>
        <v>0</v>
      </c>
      <c r="AQ37" s="47">
        <f t="shared" si="12"/>
        <v>0</v>
      </c>
      <c r="AR37" s="47">
        <f t="shared" ref="AR37:BH37" si="13">AR21/AR$7</f>
        <v>0</v>
      </c>
      <c r="AS37" s="47">
        <f t="shared" si="13"/>
        <v>0</v>
      </c>
      <c r="AT37" s="47">
        <f t="shared" si="13"/>
        <v>0</v>
      </c>
      <c r="AU37" s="47">
        <f t="shared" si="13"/>
        <v>0</v>
      </c>
      <c r="AV37" s="47">
        <f t="shared" si="13"/>
        <v>0</v>
      </c>
      <c r="AW37" s="47">
        <f t="shared" si="13"/>
        <v>0</v>
      </c>
      <c r="AX37" s="47">
        <f t="shared" si="13"/>
        <v>0</v>
      </c>
      <c r="AY37" s="47">
        <f t="shared" si="13"/>
        <v>0</v>
      </c>
      <c r="AZ37" s="47">
        <f t="shared" si="13"/>
        <v>0</v>
      </c>
      <c r="BA37" s="47">
        <f t="shared" si="13"/>
        <v>0</v>
      </c>
      <c r="BB37" s="47">
        <f t="shared" si="13"/>
        <v>0</v>
      </c>
      <c r="BC37" s="47">
        <f t="shared" si="13"/>
        <v>0</v>
      </c>
      <c r="BD37" s="47">
        <f t="shared" si="13"/>
        <v>0</v>
      </c>
      <c r="BE37" s="47">
        <f t="shared" si="13"/>
        <v>0</v>
      </c>
      <c r="BF37" s="47">
        <f t="shared" si="13"/>
        <v>0</v>
      </c>
      <c r="BG37" s="47">
        <f t="shared" si="13"/>
        <v>0</v>
      </c>
      <c r="BH37" s="47">
        <f t="shared" si="13"/>
        <v>0</v>
      </c>
      <c r="BI37" s="6"/>
      <c r="BJ37" s="6"/>
      <c r="BK37" s="6"/>
    </row>
    <row r="38" spans="2:103">
      <c r="E38" s="4" t="s">
        <v>204</v>
      </c>
      <c r="G38" s="4" t="s">
        <v>91</v>
      </c>
      <c r="J38" s="4"/>
      <c r="K38" s="47"/>
      <c r="L38" s="47">
        <f t="shared" ref="L38:AQ38" si="14">L22/L$7</f>
        <v>0</v>
      </c>
      <c r="M38" s="47">
        <f t="shared" si="14"/>
        <v>0</v>
      </c>
      <c r="N38" s="47">
        <f t="shared" si="14"/>
        <v>0</v>
      </c>
      <c r="O38" s="47">
        <f t="shared" si="14"/>
        <v>0.38356164383561642</v>
      </c>
      <c r="P38" s="47">
        <f t="shared" si="14"/>
        <v>1</v>
      </c>
      <c r="Q38" s="47">
        <f t="shared" si="14"/>
        <v>1</v>
      </c>
      <c r="R38" s="47">
        <f t="shared" si="14"/>
        <v>1</v>
      </c>
      <c r="S38" s="206">
        <f t="shared" si="14"/>
        <v>1</v>
      </c>
      <c r="T38" s="47">
        <f t="shared" si="14"/>
        <v>1</v>
      </c>
      <c r="U38" s="47">
        <f t="shared" si="14"/>
        <v>1</v>
      </c>
      <c r="V38" s="47">
        <f t="shared" si="14"/>
        <v>1</v>
      </c>
      <c r="W38" s="47">
        <f t="shared" si="14"/>
        <v>1</v>
      </c>
      <c r="X38" s="47">
        <f t="shared" si="14"/>
        <v>1</v>
      </c>
      <c r="Y38" s="47">
        <f t="shared" si="14"/>
        <v>1</v>
      </c>
      <c r="Z38" s="47">
        <f t="shared" si="14"/>
        <v>1</v>
      </c>
      <c r="AA38" s="47">
        <f t="shared" si="14"/>
        <v>1</v>
      </c>
      <c r="AB38" s="47">
        <f t="shared" si="14"/>
        <v>1</v>
      </c>
      <c r="AC38" s="47">
        <f t="shared" si="14"/>
        <v>1</v>
      </c>
      <c r="AD38" s="47">
        <f t="shared" si="14"/>
        <v>1</v>
      </c>
      <c r="AE38" s="47">
        <f t="shared" si="14"/>
        <v>1</v>
      </c>
      <c r="AF38" s="47">
        <f t="shared" si="14"/>
        <v>1</v>
      </c>
      <c r="AG38" s="47">
        <f t="shared" si="14"/>
        <v>1</v>
      </c>
      <c r="AH38" s="47">
        <f t="shared" si="14"/>
        <v>1</v>
      </c>
      <c r="AI38" s="47">
        <f t="shared" si="14"/>
        <v>1</v>
      </c>
      <c r="AJ38" s="47">
        <f t="shared" si="14"/>
        <v>1</v>
      </c>
      <c r="AK38" s="47">
        <f t="shared" si="14"/>
        <v>1</v>
      </c>
      <c r="AL38" s="47">
        <f t="shared" si="14"/>
        <v>1</v>
      </c>
      <c r="AM38" s="47">
        <f t="shared" si="14"/>
        <v>1</v>
      </c>
      <c r="AN38" s="47">
        <f t="shared" si="14"/>
        <v>0.61643835616438358</v>
      </c>
      <c r="AO38" s="47">
        <f t="shared" si="14"/>
        <v>0</v>
      </c>
      <c r="AP38" s="47">
        <f t="shared" si="14"/>
        <v>0</v>
      </c>
      <c r="AQ38" s="47">
        <f t="shared" si="14"/>
        <v>0</v>
      </c>
      <c r="AR38" s="47">
        <f t="shared" ref="AR38:BH38" si="15">AR22/AR$7</f>
        <v>0</v>
      </c>
      <c r="AS38" s="47">
        <f t="shared" si="15"/>
        <v>0</v>
      </c>
      <c r="AT38" s="47">
        <f t="shared" si="15"/>
        <v>0</v>
      </c>
      <c r="AU38" s="47">
        <f t="shared" si="15"/>
        <v>0</v>
      </c>
      <c r="AV38" s="47">
        <f t="shared" si="15"/>
        <v>0</v>
      </c>
      <c r="AW38" s="47">
        <f t="shared" si="15"/>
        <v>0</v>
      </c>
      <c r="AX38" s="47">
        <f t="shared" si="15"/>
        <v>0</v>
      </c>
      <c r="AY38" s="47">
        <f t="shared" si="15"/>
        <v>0</v>
      </c>
      <c r="AZ38" s="47">
        <f t="shared" si="15"/>
        <v>0</v>
      </c>
      <c r="BA38" s="47">
        <f t="shared" si="15"/>
        <v>0</v>
      </c>
      <c r="BB38" s="47">
        <f t="shared" si="15"/>
        <v>0</v>
      </c>
      <c r="BC38" s="47">
        <f t="shared" si="15"/>
        <v>0</v>
      </c>
      <c r="BD38" s="47">
        <f t="shared" si="15"/>
        <v>0</v>
      </c>
      <c r="BE38" s="47">
        <f t="shared" si="15"/>
        <v>0</v>
      </c>
      <c r="BF38" s="47">
        <f t="shared" si="15"/>
        <v>0</v>
      </c>
      <c r="BG38" s="47">
        <f t="shared" si="15"/>
        <v>0</v>
      </c>
      <c r="BH38" s="47">
        <f t="shared" si="15"/>
        <v>0</v>
      </c>
      <c r="BI38" s="6"/>
      <c r="BJ38" s="6"/>
      <c r="BK38" s="6"/>
    </row>
    <row r="39" spans="2:103">
      <c r="J39" s="4"/>
      <c r="K39" s="47"/>
      <c r="L39" s="47"/>
      <c r="M39" s="47"/>
      <c r="N39" s="47"/>
      <c r="O39" s="47"/>
      <c r="P39" s="47"/>
      <c r="Q39" s="47"/>
      <c r="R39" s="47"/>
      <c r="S39" s="206"/>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6"/>
      <c r="BJ39" s="6"/>
      <c r="BK39" s="6"/>
    </row>
    <row r="40" spans="2:103">
      <c r="E40" s="4" t="s">
        <v>205</v>
      </c>
      <c r="G40" s="4" t="s">
        <v>206</v>
      </c>
      <c r="J40" s="4"/>
      <c r="K40" s="45"/>
      <c r="L40" s="45">
        <f>IF(OR(SUM($K$9:L9)=0, SUM(L11:$BH$11)=0), 0, K40+1)</f>
        <v>0</v>
      </c>
      <c r="M40" s="45">
        <f>IF(OR(SUM($K$9:M9)=0, SUM(M11:$BH$11)=0), 0, L40+1)</f>
        <v>0</v>
      </c>
      <c r="N40" s="45">
        <f>IF(OR(SUM($K$9:N9)=0, SUM(N11:$BH$11)=0), 0, M40+1)</f>
        <v>0</v>
      </c>
      <c r="O40" s="45">
        <f>IF(OR(SUM($K$9:O9)=0, SUM(O11:$BH$11)=0), 0, N40+1)</f>
        <v>1</v>
      </c>
      <c r="P40" s="45">
        <f>IF(OR(SUM($K$9:P9)=0, SUM(P11:$BH$11)=0), 0, O40+1)</f>
        <v>2</v>
      </c>
      <c r="Q40" s="45">
        <f>IF(OR(SUM($K$9:Q9)=0, SUM(Q11:$BH$11)=0), 0, P40+1)</f>
        <v>3</v>
      </c>
      <c r="R40" s="45">
        <f>IF(OR(SUM($K$9:R9)=0, SUM(R11:$BH$11)=0), 0, Q40+1)</f>
        <v>4</v>
      </c>
      <c r="S40" s="45">
        <f>IF(OR(SUM($K$9:S9)=0, SUM(S11:$BH$11)=0), 0, R40+1)</f>
        <v>5</v>
      </c>
      <c r="T40" s="45">
        <f>IF(OR(SUM($K$9:T9)=0, SUM(T11:$BH$11)=0), 0, S40+1)</f>
        <v>6</v>
      </c>
      <c r="U40" s="45">
        <f>IF(OR(SUM($K$9:U9)=0, SUM(U11:$BH$11)=0), 0, T40+1)</f>
        <v>7</v>
      </c>
      <c r="V40" s="45">
        <f>IF(OR(SUM($K$9:V9)=0, SUM(V11:$BH$11)=0), 0, U40+1)</f>
        <v>8</v>
      </c>
      <c r="W40" s="45">
        <f>IF(OR(SUM($K$9:W9)=0, SUM(W11:$BH$11)=0), 0, V40+1)</f>
        <v>9</v>
      </c>
      <c r="X40" s="45">
        <f>IF(OR(SUM($K$9:X9)=0, SUM(X11:$BH$11)=0), 0, W40+1)</f>
        <v>10</v>
      </c>
      <c r="Y40" s="45">
        <f>IF(OR(SUM($K$9:Y9)=0, SUM(Y11:$BH$11)=0), 0, X40+1)</f>
        <v>11</v>
      </c>
      <c r="Z40" s="45">
        <f>IF(OR(SUM($K$9:Z9)=0, SUM(Z11:$BH$11)=0), 0, Y40+1)</f>
        <v>12</v>
      </c>
      <c r="AA40" s="45">
        <f>IF(OR(SUM($K$9:AA9)=0, SUM(AA11:$BH$11)=0), 0, Z40+1)</f>
        <v>13</v>
      </c>
      <c r="AB40" s="45">
        <f>IF(OR(SUM($K$9:AB9)=0, SUM(AB11:$BH$11)=0), 0, AA40+1)</f>
        <v>14</v>
      </c>
      <c r="AC40" s="45">
        <f>IF(OR(SUM($K$9:AC9)=0, SUM(AC11:$BH$11)=0), 0, AB40+1)</f>
        <v>15</v>
      </c>
      <c r="AD40" s="45">
        <f>IF(OR(SUM($K$9:AD9)=0, SUM(AD11:$BH$11)=0), 0, AC40+1)</f>
        <v>16</v>
      </c>
      <c r="AE40" s="45">
        <f>IF(OR(SUM($K$9:AE9)=0, SUM(AE11:$BH$11)=0), 0, AD40+1)</f>
        <v>17</v>
      </c>
      <c r="AF40" s="45">
        <f>IF(OR(SUM($K$9:AF9)=0, SUM(AF11:$BH$11)=0), 0, AE40+1)</f>
        <v>18</v>
      </c>
      <c r="AG40" s="45">
        <f>IF(OR(SUM($K$9:AG9)=0, SUM(AG11:$BH$11)=0), 0, AF40+1)</f>
        <v>19</v>
      </c>
      <c r="AH40" s="45">
        <f>IF(OR(SUM($K$9:AH9)=0, SUM(AH11:$BH$11)=0), 0, AG40+1)</f>
        <v>20</v>
      </c>
      <c r="AI40" s="45">
        <f>IF(OR(SUM($K$9:AI9)=0, SUM(AI11:$BH$11)=0), 0, AH40+1)</f>
        <v>21</v>
      </c>
      <c r="AJ40" s="45">
        <f>IF(OR(SUM($K$9:AJ9)=0, SUM(AJ11:$BH$11)=0), 0, AI40+1)</f>
        <v>22</v>
      </c>
      <c r="AK40" s="45">
        <f>IF(OR(SUM($K$9:AK9)=0, SUM(AK11:$BH$11)=0), 0, AJ40+1)</f>
        <v>23</v>
      </c>
      <c r="AL40" s="45">
        <f>IF(OR(SUM($K$9:AL9)=0, SUM(AL11:$BH$11)=0), 0, AK40+1)</f>
        <v>24</v>
      </c>
      <c r="AM40" s="45">
        <f>IF(OR(SUM($K$9:AM9)=0, SUM(AM11:$BH$11)=0), 0, AL40+1)</f>
        <v>25</v>
      </c>
      <c r="AN40" s="45">
        <f>IF(OR(SUM($K$9:AN9)=0, SUM(AN11:$BH$11)=0), 0, AM40+1)</f>
        <v>26</v>
      </c>
      <c r="AO40" s="45">
        <f>IF(OR(SUM($K$9:AO9)=0, SUM(AO11:$BH$11)=0), 0, AN40+1)</f>
        <v>0</v>
      </c>
      <c r="AP40" s="45">
        <f>IF(OR(SUM($K$9:AP9)=0, SUM(AP11:$BH$11)=0), 0, AO40+1)</f>
        <v>0</v>
      </c>
      <c r="AQ40" s="45">
        <f>IF(OR(SUM($K$9:AQ9)=0, SUM(AQ11:$BH$11)=0), 0, AP40+1)</f>
        <v>0</v>
      </c>
      <c r="AR40" s="45">
        <f>IF(OR(SUM($K$9:AR9)=0, SUM(AR11:$BH$11)=0), 0, AQ40+1)</f>
        <v>0</v>
      </c>
      <c r="AS40" s="45">
        <f>IF(OR(SUM($K$9:AS9)=0, SUM(AS11:$BH$11)=0), 0, AR40+1)</f>
        <v>0</v>
      </c>
      <c r="AT40" s="45">
        <f>IF(OR(SUM($K$9:AT9)=0, SUM(AT11:$BH$11)=0), 0, AS40+1)</f>
        <v>0</v>
      </c>
      <c r="AU40" s="45">
        <f>IF(OR(SUM($K$9:AU9)=0, SUM(AU11:$BH$11)=0), 0, AT40+1)</f>
        <v>0</v>
      </c>
      <c r="AV40" s="45">
        <f>IF(OR(SUM($K$9:AV9)=0, SUM(AV11:$BH$11)=0), 0, AU40+1)</f>
        <v>0</v>
      </c>
      <c r="AW40" s="45">
        <f>IF(OR(SUM($K$9:AW9)=0, SUM(AW11:$BH$11)=0), 0, AV40+1)</f>
        <v>0</v>
      </c>
      <c r="AX40" s="45">
        <f>IF(OR(SUM($K$9:AX9)=0, SUM(AX11:$BH$11)=0), 0, AW40+1)</f>
        <v>0</v>
      </c>
      <c r="AY40" s="45">
        <f>IF(OR(SUM($K$9:AY9)=0, SUM(AY11:$BH$11)=0), 0, AX40+1)</f>
        <v>0</v>
      </c>
      <c r="AZ40" s="45">
        <f>IF(OR(SUM($K$9:AZ9)=0, SUM(AZ11:$BH$11)=0), 0, AY40+1)</f>
        <v>0</v>
      </c>
      <c r="BA40" s="45">
        <f>IF(OR(SUM($K$9:BA9)=0, SUM(BA11:$BH$11)=0), 0, AZ40+1)</f>
        <v>0</v>
      </c>
      <c r="BB40" s="45">
        <f>IF(OR(SUM($K$9:BB9)=0, SUM(BB11:$BH$11)=0), 0, BA40+1)</f>
        <v>0</v>
      </c>
      <c r="BC40" s="45">
        <f>IF(OR(SUM($K$9:BC9)=0, SUM(BC11:$BH$11)=0), 0, BB40+1)</f>
        <v>0</v>
      </c>
      <c r="BD40" s="45">
        <f>IF(OR(SUM($K$9:BD9)=0, SUM(BD11:$BH$11)=0), 0, BC40+1)</f>
        <v>0</v>
      </c>
      <c r="BE40" s="45">
        <f>IF(OR(SUM($K$9:BE9)=0, SUM(BE11:$BH$11)=0), 0, BD40+1)</f>
        <v>0</v>
      </c>
      <c r="BF40" s="45">
        <f>IF(OR(SUM($K$9:BF9)=0, SUM(BF11:$BH$11)=0), 0, BE40+1)</f>
        <v>0</v>
      </c>
      <c r="BG40" s="45">
        <f>IF(OR(SUM($K$9:BG9)=0, SUM(BG11:$BH$11)=0), 0, BF40+1)</f>
        <v>0</v>
      </c>
      <c r="BH40" s="45">
        <f>IF(OR(SUM($K$9:BH9)=0, SUM(BH11:$BH$11)=0), 0, BG40+1)</f>
        <v>0</v>
      </c>
      <c r="BI40" s="6"/>
      <c r="BJ40" s="6"/>
      <c r="BK40" s="6"/>
    </row>
    <row r="41" spans="2:103">
      <c r="E41" s="4" t="s">
        <v>207</v>
      </c>
      <c r="G41" s="4" t="s">
        <v>181</v>
      </c>
      <c r="H41" s="294">
        <v>3</v>
      </c>
      <c r="J41" s="4"/>
      <c r="K41" s="45"/>
      <c r="L41" s="45">
        <f>IF(AND(OR(L9=1,L11=1),EDATE(Interface!$J$32,($H$41*12))&gt;=L1),1,0)</f>
        <v>0</v>
      </c>
      <c r="M41" s="45">
        <f>IF(AND(OR(M9=1,M11=1),EDATE(Interface!$J$32,($H$41*12))&gt;=M1),1,0)</f>
        <v>0</v>
      </c>
      <c r="N41" s="45">
        <f>IF(AND(OR(N9=1,N11=1),EDATE(Interface!$J$32,($H$41*12))&gt;=N1),1,0)</f>
        <v>0</v>
      </c>
      <c r="O41" s="45">
        <f>IF(AND(OR(O9=1,O11=1),EDATE(Interface!$J$32,($H$41*12))&gt;=O1),1,0)</f>
        <v>1</v>
      </c>
      <c r="P41" s="45">
        <f>IF(AND(OR(P9=1,P11=1),EDATE(Interface!$J$32,($H$41*12))&gt;=P1),1,0)</f>
        <v>1</v>
      </c>
      <c r="Q41" s="45">
        <f>IF(AND(OR(Q9=1,Q11=1),EDATE(Interface!$J$32,($H$41*12))&gt;=Q1),1,0)</f>
        <v>1</v>
      </c>
      <c r="R41" s="45">
        <f>IF(AND(OR(R9=1,R11=1),EDATE(Interface!$J$32,($H$41*12))&gt;=R1),1,0)</f>
        <v>1</v>
      </c>
      <c r="S41" s="45">
        <f>IF(AND(OR(S9=1,S11=1),EDATE(Interface!$J$32,($H$41*12))&gt;=S1),1,0)</f>
        <v>0</v>
      </c>
      <c r="T41" s="45">
        <f>IF(AND(OR(T9=1,T11=1),EDATE(Interface!$J$32,($H$41*12))&gt;=T1),1,0)</f>
        <v>0</v>
      </c>
      <c r="U41" s="45">
        <f>IF(AND(OR(U9=1,U11=1),EDATE(Interface!$J$32,($H$41*12))&gt;=U1),1,0)</f>
        <v>0</v>
      </c>
      <c r="V41" s="45">
        <f>IF(AND(OR(V9=1,V11=1),EDATE(Interface!$J$32,($H$41*12))&gt;=V1),1,0)</f>
        <v>0</v>
      </c>
      <c r="W41" s="45">
        <f>IF(AND(OR(W9=1,W11=1),EDATE(Interface!$J$32,($H$41*12))&gt;=W1),1,0)</f>
        <v>0</v>
      </c>
      <c r="X41" s="45">
        <f>IF(AND(OR(X9=1,X11=1),EDATE(Interface!$J$32,($H$41*12))&gt;=X1),1,0)</f>
        <v>0</v>
      </c>
      <c r="Y41" s="45">
        <f>IF(AND(OR(Y9=1,Y11=1),EDATE(Interface!$J$32,($H$41*12))&gt;=Y1),1,0)</f>
        <v>0</v>
      </c>
      <c r="Z41" s="45">
        <f>IF(AND(OR(Z9=1,Z11=1),EDATE(Interface!$J$32,($H$41*12))&gt;=Z1),1,0)</f>
        <v>0</v>
      </c>
      <c r="AA41" s="45">
        <f>IF(AND(OR(AA9=1,AA11=1),EDATE(Interface!$J$32,($H$41*12))&gt;=AA1),1,0)</f>
        <v>0</v>
      </c>
      <c r="AB41" s="45">
        <f>IF(AND(OR(AB9=1,AB11=1),EDATE(Interface!$J$32,($H$41*12))&gt;=AB1),1,0)</f>
        <v>0</v>
      </c>
      <c r="AC41" s="45">
        <f>IF(AND(OR(AC9=1,AC11=1),EDATE(Interface!$J$32,($H$41*12))&gt;=AC1),1,0)</f>
        <v>0</v>
      </c>
      <c r="AD41" s="45">
        <f>IF(AND(OR(AD9=1,AD11=1),EDATE(Interface!$J$32,($H$41*12))&gt;=AD1),1,0)</f>
        <v>0</v>
      </c>
      <c r="AE41" s="45">
        <f>IF(AND(OR(AE9=1,AE11=1),EDATE(Interface!$J$32,($H$41*12))&gt;=AE1),1,0)</f>
        <v>0</v>
      </c>
      <c r="AF41" s="45">
        <f>IF(AND(OR(AF9=1,AF11=1),EDATE(Interface!$J$32,($H$41*12))&gt;=AF1),1,0)</f>
        <v>0</v>
      </c>
      <c r="AG41" s="45">
        <f>IF(AND(OR(AG9=1,AG11=1),EDATE(Interface!$J$32,($H$41*12))&gt;=AG1),1,0)</f>
        <v>0</v>
      </c>
      <c r="AH41" s="45">
        <f>IF(AND(OR(AH9=1,AH11=1),EDATE(Interface!$J$32,($H$41*12))&gt;=AH1),1,0)</f>
        <v>0</v>
      </c>
      <c r="AI41" s="45">
        <f>IF(AND(OR(AI9=1,AI11=1),EDATE(Interface!$J$32,($H$41*12))&gt;=AI1),1,0)</f>
        <v>0</v>
      </c>
      <c r="AJ41" s="45">
        <f>IF(AND(OR(AJ9=1,AJ11=1),EDATE(Interface!$J$32,($H$41*12))&gt;=AJ1),1,0)</f>
        <v>0</v>
      </c>
      <c r="AK41" s="45">
        <f>IF(AND(OR(AK9=1,AK11=1),EDATE(Interface!$J$32,($H$41*12))&gt;=AK1),1,0)</f>
        <v>0</v>
      </c>
      <c r="AL41" s="45">
        <f>IF(AND(OR(AL9=1,AL11=1),EDATE(Interface!$J$32,($H$41*12))&gt;=AL1),1,0)</f>
        <v>0</v>
      </c>
      <c r="AM41" s="45">
        <f>IF(AND(OR(AM9=1,AM11=1),EDATE(Interface!$J$32,($H$41*12))&gt;=AM1),1,0)</f>
        <v>0</v>
      </c>
      <c r="AN41" s="45">
        <f>IF(AND(OR(AN9=1,AN11=1),EDATE(Interface!$J$32,($H$41*12))&gt;=AN1),1,0)</f>
        <v>0</v>
      </c>
      <c r="AO41" s="45">
        <f>IF(AND(OR(AO9=1,AO11=1),EDATE(Interface!$J$32,($H$41*12))&gt;=AO1),1,0)</f>
        <v>0</v>
      </c>
      <c r="AP41" s="45">
        <f>IF(AND(OR(AP9=1,AP11=1),EDATE(Interface!$J$32,($H$41*12))&gt;=AP1),1,0)</f>
        <v>0</v>
      </c>
      <c r="AQ41" s="45">
        <f>IF(AND(OR(AQ9=1,AQ11=1),EDATE(Interface!$J$32,($H$41*12))&gt;=AQ1),1,0)</f>
        <v>0</v>
      </c>
      <c r="AR41" s="45">
        <f>IF(AND(OR(AR9=1,AR11=1),EDATE(Interface!$J$32,($H$41*12))&gt;=AR1),1,0)</f>
        <v>0</v>
      </c>
      <c r="AS41" s="45">
        <f>IF(AND(OR(AS9=1,AS11=1),EDATE(Interface!$J$32,($H$41*12))&gt;=AS1),1,0)</f>
        <v>0</v>
      </c>
      <c r="AT41" s="45">
        <f>IF(AND(OR(AT9=1,AT11=1),EDATE(Interface!$J$32,($H$41*12))&gt;=AT1),1,0)</f>
        <v>0</v>
      </c>
      <c r="AU41" s="45">
        <f>IF(AND(OR(AU9=1,AU11=1),EDATE(Interface!$J$32,($H$41*12))&gt;=AU1),1,0)</f>
        <v>0</v>
      </c>
      <c r="AV41" s="45">
        <f>IF(AND(OR(AV9=1,AV11=1),EDATE(Interface!$J$32,($H$41*12))&gt;=AV1),1,0)</f>
        <v>0</v>
      </c>
      <c r="AW41" s="45">
        <f>IF(AND(OR(AW9=1,AW11=1),EDATE(Interface!$J$32,($H$41*12))&gt;=AW1),1,0)</f>
        <v>0</v>
      </c>
      <c r="AX41" s="45">
        <f>IF(AND(OR(AX9=1,AX11=1),EDATE(Interface!$J$32,($H$41*12))&gt;=AX1),1,0)</f>
        <v>0</v>
      </c>
      <c r="AY41" s="45">
        <f>IF(AND(OR(AY9=1,AY11=1),EDATE(Interface!$J$32,($H$41*12))&gt;=AY1),1,0)</f>
        <v>0</v>
      </c>
      <c r="AZ41" s="45">
        <f>IF(AND(OR(AZ9=1,AZ11=1),EDATE(Interface!$J$32,($H$41*12))&gt;=AZ1),1,0)</f>
        <v>0</v>
      </c>
      <c r="BA41" s="45">
        <f>IF(AND(OR(BA9=1,BA11=1),EDATE(Interface!$J$32,($H$41*12))&gt;=BA1),1,0)</f>
        <v>0</v>
      </c>
      <c r="BB41" s="45">
        <f>IF(AND(OR(BB9=1,BB11=1),EDATE(Interface!$J$32,($H$41*12))&gt;=BB1),1,0)</f>
        <v>0</v>
      </c>
      <c r="BC41" s="45">
        <f>IF(AND(OR(BC9=1,BC11=1),EDATE(Interface!$J$32,($H$41*12))&gt;=BC1),1,0)</f>
        <v>0</v>
      </c>
      <c r="BD41" s="45">
        <f>IF(AND(OR(BD9=1,BD11=1),EDATE(Interface!$J$32,($H$41*12))&gt;=BD1),1,0)</f>
        <v>0</v>
      </c>
      <c r="BE41" s="45">
        <f>IF(AND(OR(BE9=1,BE11=1),EDATE(Interface!$J$32,($H$41*12))&gt;=BE1),1,0)</f>
        <v>0</v>
      </c>
      <c r="BF41" s="45">
        <f>IF(AND(OR(BF9=1,BF11=1),EDATE(Interface!$J$32,($H$41*12))&gt;=BF1),1,0)</f>
        <v>0</v>
      </c>
      <c r="BG41" s="45">
        <f>IF(AND(OR(BG9=1,BG11=1),EDATE(Interface!$J$32,($H$41*12))&gt;=BG1),1,0)</f>
        <v>0</v>
      </c>
      <c r="BH41" s="45">
        <f>IF(AND(OR(BH9=1,BH11=1),EDATE(Interface!$J$32,($H$41*12))&gt;=BH1),1,0)</f>
        <v>0</v>
      </c>
      <c r="BI41" s="6"/>
      <c r="BJ41" s="6"/>
      <c r="BK41" s="6"/>
    </row>
    <row r="42" spans="2:103" s="88" customFormat="1">
      <c r="E42" s="88" t="s">
        <v>208</v>
      </c>
      <c r="G42" s="4" t="s">
        <v>181</v>
      </c>
      <c r="H42" s="294">
        <v>5</v>
      </c>
      <c r="I42" s="16"/>
      <c r="K42" s="136"/>
      <c r="L42" s="136">
        <f t="shared" ref="L42:AQ42" ca="1" si="16">IF(L40=1,1,IF(K17=1,1,IF(SUM(OFFSET(L42,0,-$H$42+1,1,$H$42-1))=0,1,0)))*(L40&gt;0)-L41</f>
        <v>0</v>
      </c>
      <c r="M42" s="136">
        <f t="shared" ca="1" si="16"/>
        <v>0</v>
      </c>
      <c r="N42" s="136">
        <f t="shared" ca="1" si="16"/>
        <v>0</v>
      </c>
      <c r="O42" s="136">
        <f t="shared" ca="1" si="16"/>
        <v>0</v>
      </c>
      <c r="P42" s="136">
        <f t="shared" ca="1" si="16"/>
        <v>0</v>
      </c>
      <c r="Q42" s="136">
        <f t="shared" ca="1" si="16"/>
        <v>0</v>
      </c>
      <c r="R42" s="136">
        <f t="shared" ca="1" si="16"/>
        <v>0</v>
      </c>
      <c r="S42" s="136">
        <f t="shared" ca="1" si="16"/>
        <v>1</v>
      </c>
      <c r="T42" s="136">
        <f t="shared" ca="1" si="16"/>
        <v>0</v>
      </c>
      <c r="U42" s="136">
        <f t="shared" ca="1" si="16"/>
        <v>0</v>
      </c>
      <c r="V42" s="136">
        <f t="shared" ca="1" si="16"/>
        <v>0</v>
      </c>
      <c r="W42" s="136">
        <f t="shared" ca="1" si="16"/>
        <v>0</v>
      </c>
      <c r="X42" s="136">
        <f t="shared" ca="1" si="16"/>
        <v>1</v>
      </c>
      <c r="Y42" s="136">
        <f t="shared" ca="1" si="16"/>
        <v>0</v>
      </c>
      <c r="Z42" s="136">
        <f t="shared" ca="1" si="16"/>
        <v>0</v>
      </c>
      <c r="AA42" s="136">
        <f t="shared" ca="1" si="16"/>
        <v>0</v>
      </c>
      <c r="AB42" s="136">
        <f t="shared" ca="1" si="16"/>
        <v>0</v>
      </c>
      <c r="AC42" s="136">
        <f t="shared" ca="1" si="16"/>
        <v>1</v>
      </c>
      <c r="AD42" s="136">
        <f t="shared" ca="1" si="16"/>
        <v>0</v>
      </c>
      <c r="AE42" s="136">
        <f t="shared" ca="1" si="16"/>
        <v>0</v>
      </c>
      <c r="AF42" s="136">
        <f t="shared" ca="1" si="16"/>
        <v>0</v>
      </c>
      <c r="AG42" s="136">
        <f t="shared" ca="1" si="16"/>
        <v>0</v>
      </c>
      <c r="AH42" s="136">
        <f t="shared" ca="1" si="16"/>
        <v>1</v>
      </c>
      <c r="AI42" s="136">
        <f t="shared" ca="1" si="16"/>
        <v>0</v>
      </c>
      <c r="AJ42" s="136">
        <f t="shared" ca="1" si="16"/>
        <v>0</v>
      </c>
      <c r="AK42" s="136">
        <f t="shared" ca="1" si="16"/>
        <v>0</v>
      </c>
      <c r="AL42" s="136">
        <f t="shared" ca="1" si="16"/>
        <v>0</v>
      </c>
      <c r="AM42" s="136">
        <f t="shared" ca="1" si="16"/>
        <v>1</v>
      </c>
      <c r="AN42" s="136">
        <f t="shared" ca="1" si="16"/>
        <v>0</v>
      </c>
      <c r="AO42" s="136">
        <f t="shared" ca="1" si="16"/>
        <v>0</v>
      </c>
      <c r="AP42" s="136">
        <f t="shared" ca="1" si="16"/>
        <v>0</v>
      </c>
      <c r="AQ42" s="136">
        <f t="shared" ca="1" si="16"/>
        <v>0</v>
      </c>
      <c r="AR42" s="136">
        <f t="shared" ref="AR42:BH42" ca="1" si="17">IF(AR40=1,1,IF(AQ17=1,1,IF(SUM(OFFSET(AR42,0,-$H$42+1,1,$H$42-1))=0,1,0)))*(AR40&gt;0)-AR41</f>
        <v>0</v>
      </c>
      <c r="AS42" s="136">
        <f t="shared" ca="1" si="17"/>
        <v>0</v>
      </c>
      <c r="AT42" s="136">
        <f t="shared" ca="1" si="17"/>
        <v>0</v>
      </c>
      <c r="AU42" s="136">
        <f t="shared" ca="1" si="17"/>
        <v>0</v>
      </c>
      <c r="AV42" s="136">
        <f t="shared" ca="1" si="17"/>
        <v>0</v>
      </c>
      <c r="AW42" s="136">
        <f t="shared" ca="1" si="17"/>
        <v>0</v>
      </c>
      <c r="AX42" s="136">
        <f t="shared" ca="1" si="17"/>
        <v>0</v>
      </c>
      <c r="AY42" s="136">
        <f t="shared" ca="1" si="17"/>
        <v>0</v>
      </c>
      <c r="AZ42" s="136">
        <f t="shared" ca="1" si="17"/>
        <v>0</v>
      </c>
      <c r="BA42" s="136">
        <f t="shared" ca="1" si="17"/>
        <v>0</v>
      </c>
      <c r="BB42" s="136">
        <f t="shared" ca="1" si="17"/>
        <v>0</v>
      </c>
      <c r="BC42" s="136">
        <f t="shared" ca="1" si="17"/>
        <v>0</v>
      </c>
      <c r="BD42" s="136">
        <f t="shared" ca="1" si="17"/>
        <v>0</v>
      </c>
      <c r="BE42" s="136">
        <f t="shared" ca="1" si="17"/>
        <v>0</v>
      </c>
      <c r="BF42" s="136">
        <f t="shared" ca="1" si="17"/>
        <v>0</v>
      </c>
      <c r="BG42" s="136">
        <f t="shared" ca="1" si="17"/>
        <v>0</v>
      </c>
      <c r="BH42" s="136">
        <f t="shared" ca="1" si="17"/>
        <v>0</v>
      </c>
      <c r="BI42" s="16"/>
      <c r="BJ42" s="16"/>
      <c r="BK42" s="16"/>
    </row>
    <row r="43" spans="2:103">
      <c r="E43" s="88" t="s">
        <v>209</v>
      </c>
      <c r="F43" s="88"/>
      <c r="G43" s="4" t="s">
        <v>206</v>
      </c>
      <c r="J43" s="4"/>
      <c r="K43" s="136"/>
      <c r="L43" s="136">
        <f ca="1">SUM(L11,IF(L40&gt;0,1),$L42:L42)*(L40&gt;0)</f>
        <v>0</v>
      </c>
      <c r="M43" s="136">
        <f ca="1">SUM(M11,IF(M40&gt;0,1),$L42:M42)*(M40&gt;0)</f>
        <v>0</v>
      </c>
      <c r="N43" s="136">
        <f ca="1">SUM(N11,IF(N40&gt;0,1),$L42:N42)*(N40&gt;0)</f>
        <v>0</v>
      </c>
      <c r="O43" s="136">
        <f ca="1">SUM(O11,IF(O40&gt;0,1),$L42:O42)*(O40&gt;0)</f>
        <v>2</v>
      </c>
      <c r="P43" s="136">
        <f ca="1">SUM(P11,IF(P40&gt;0,1),$L42:P42)*(P40&gt;0)</f>
        <v>2</v>
      </c>
      <c r="Q43" s="136">
        <f ca="1">SUM(Q11,IF(Q40&gt;0,1),$L42:Q42)*(Q40&gt;0)</f>
        <v>2</v>
      </c>
      <c r="R43" s="136">
        <f ca="1">SUM(R11,IF(R40&gt;0,1),$L42:R42)*(R40&gt;0)</f>
        <v>2</v>
      </c>
      <c r="S43" s="136">
        <f ca="1">SUM(S11,IF(S40&gt;0,1),$L42:S42)*(S40&gt;0)</f>
        <v>3</v>
      </c>
      <c r="T43" s="136">
        <f ca="1">SUM(T11,IF(T40&gt;0,1),$L42:T42)*(T40&gt;0)</f>
        <v>3</v>
      </c>
      <c r="U43" s="136">
        <f ca="1">SUM(U11,IF(U40&gt;0,1),$L42:U42)*(U40&gt;0)</f>
        <v>3</v>
      </c>
      <c r="V43" s="136">
        <f ca="1">SUM(V11,IF(V40&gt;0,1),$L42:V42)*(V40&gt;0)</f>
        <v>3</v>
      </c>
      <c r="W43" s="136">
        <f ca="1">SUM(W11,IF(W40&gt;0,1),$L42:W42)*(W40&gt;0)</f>
        <v>3</v>
      </c>
      <c r="X43" s="136">
        <f ca="1">SUM(X11,IF(X40&gt;0,1),$L42:X42)*(X40&gt;0)</f>
        <v>4</v>
      </c>
      <c r="Y43" s="136">
        <f ca="1">SUM(Y11,IF(Y40&gt;0,1),$L42:Y42)*(Y40&gt;0)</f>
        <v>4</v>
      </c>
      <c r="Z43" s="136">
        <f ca="1">SUM(Z11,IF(Z40&gt;0,1),$L42:Z42)*(Z40&gt;0)</f>
        <v>4</v>
      </c>
      <c r="AA43" s="136">
        <f ca="1">SUM(AA11,IF(AA40&gt;0,1),$L42:AA42)*(AA40&gt;0)</f>
        <v>4</v>
      </c>
      <c r="AB43" s="136">
        <f ca="1">SUM(AB11,IF(AB40&gt;0,1),$L42:AB42)*(AB40&gt;0)</f>
        <v>4</v>
      </c>
      <c r="AC43" s="136">
        <f ca="1">SUM(AC11,IF(AC40&gt;0,1),$L42:AC42)*(AC40&gt;0)</f>
        <v>5</v>
      </c>
      <c r="AD43" s="136">
        <f ca="1">SUM(AD11,IF(AD40&gt;0,1),$L42:AD42)*(AD40&gt;0)</f>
        <v>5</v>
      </c>
      <c r="AE43" s="136">
        <f ca="1">SUM(AE11,IF(AE40&gt;0,1),$L42:AE42)*(AE40&gt;0)</f>
        <v>5</v>
      </c>
      <c r="AF43" s="136">
        <f ca="1">SUM(AF11,IF(AF40&gt;0,1),$L42:AF42)*(AF40&gt;0)</f>
        <v>5</v>
      </c>
      <c r="AG43" s="136">
        <f ca="1">SUM(AG11,IF(AG40&gt;0,1),$L42:AG42)*(AG40&gt;0)</f>
        <v>5</v>
      </c>
      <c r="AH43" s="136">
        <f ca="1">SUM(AH11,IF(AH40&gt;0,1),$L42:AH42)*(AH40&gt;0)</f>
        <v>6</v>
      </c>
      <c r="AI43" s="136">
        <f ca="1">SUM(AI11,IF(AI40&gt;0,1),$L42:AI42)*(AI40&gt;0)</f>
        <v>6</v>
      </c>
      <c r="AJ43" s="136">
        <f ca="1">SUM(AJ11,IF(AJ40&gt;0,1),$L42:AJ42)*(AJ40&gt;0)</f>
        <v>6</v>
      </c>
      <c r="AK43" s="136">
        <f ca="1">SUM(AK11,IF(AK40&gt;0,1),$L42:AK42)*(AK40&gt;0)</f>
        <v>6</v>
      </c>
      <c r="AL43" s="136">
        <f ca="1">SUM(AL11,IF(AL40&gt;0,1),$L42:AL42)*(AL40&gt;0)</f>
        <v>6</v>
      </c>
      <c r="AM43" s="136">
        <f ca="1">SUM(AM11,IF(AM40&gt;0,1),$L42:AM42)*(AM40&gt;0)</f>
        <v>7</v>
      </c>
      <c r="AN43" s="136">
        <f ca="1">SUM(AN11,IF(AN40&gt;0,1),$L42:AN42)*(AN40&gt;0)</f>
        <v>7</v>
      </c>
      <c r="AO43" s="136">
        <f ca="1">SUM(AO11,IF(AO40&gt;0,1),$L42:AO42)*(AO40&gt;0)</f>
        <v>0</v>
      </c>
      <c r="AP43" s="136">
        <f ca="1">SUM(AP11,IF(AP40&gt;0,1),$L42:AP42)*(AP40&gt;0)</f>
        <v>0</v>
      </c>
      <c r="AQ43" s="136">
        <f ca="1">SUM(AQ11,IF(AQ40&gt;0,1),$L42:AQ42)*(AQ40&gt;0)</f>
        <v>0</v>
      </c>
      <c r="AR43" s="136">
        <f ca="1">SUM(AR11,IF(AR40&gt;0,1),$L42:AR42)*(AR40&gt;0)</f>
        <v>0</v>
      </c>
      <c r="AS43" s="136">
        <f ca="1">SUM(AS11,IF(AS40&gt;0,1),$L42:AS42)*(AS40&gt;0)</f>
        <v>0</v>
      </c>
      <c r="AT43" s="136">
        <f ca="1">SUM(AT11,IF(AT40&gt;0,1),$L42:AT42)*(AT40&gt;0)</f>
        <v>0</v>
      </c>
      <c r="AU43" s="136">
        <f ca="1">SUM(AU11,IF(AU40&gt;0,1),$L42:AU42)*(AU40&gt;0)</f>
        <v>0</v>
      </c>
      <c r="AV43" s="136">
        <f ca="1">SUM(AV11,IF(AV40&gt;0,1),$L42:AV42)*(AV40&gt;0)</f>
        <v>0</v>
      </c>
      <c r="AW43" s="136">
        <f ca="1">SUM(AW11,IF(AW40&gt;0,1),$L42:AW42)*(AW40&gt;0)</f>
        <v>0</v>
      </c>
      <c r="AX43" s="136">
        <f ca="1">SUM(AX11,IF(AX40&gt;0,1),$L42:AX42)*(AX40&gt;0)</f>
        <v>0</v>
      </c>
      <c r="AY43" s="136">
        <f ca="1">SUM(AY11,IF(AY40&gt;0,1),$L42:AY42)*(AY40&gt;0)</f>
        <v>0</v>
      </c>
      <c r="AZ43" s="136">
        <f ca="1">SUM(AZ11,IF(AZ40&gt;0,1),$L42:AZ42)*(AZ40&gt;0)</f>
        <v>0</v>
      </c>
      <c r="BA43" s="136">
        <f ca="1">SUM(BA11,IF(BA40&gt;0,1),$L42:BA42)*(BA40&gt;0)</f>
        <v>0</v>
      </c>
      <c r="BB43" s="136">
        <f ca="1">SUM(BB11,IF(BB40&gt;0,1),$L42:BB42)*(BB40&gt;0)</f>
        <v>0</v>
      </c>
      <c r="BC43" s="136">
        <f ca="1">SUM(BC11,IF(BC40&gt;0,1),$L42:BC42)*(BC40&gt;0)</f>
        <v>0</v>
      </c>
      <c r="BD43" s="136">
        <f ca="1">SUM(BD11,IF(BD40&gt;0,1),$L42:BD42)*(BD40&gt;0)</f>
        <v>0</v>
      </c>
      <c r="BE43" s="136">
        <f ca="1">SUM(BE11,IF(BE40&gt;0,1),$L42:BE42)*(BE40&gt;0)</f>
        <v>0</v>
      </c>
      <c r="BF43" s="136">
        <f ca="1">SUM(BF11,IF(BF40&gt;0,1),$L42:BF42)*(BF40&gt;0)</f>
        <v>0</v>
      </c>
      <c r="BG43" s="136">
        <f ca="1">SUM(BG11,IF(BG40&gt;0,1),$L42:BG42)*(BG40&gt;0)</f>
        <v>0</v>
      </c>
      <c r="BH43" s="136">
        <f ca="1">SUM(BH11,IF(BH40&gt;0,1),$L42:BH42)*(BH40&gt;0)</f>
        <v>0</v>
      </c>
      <c r="BI43" s="6"/>
      <c r="BJ43" s="6"/>
      <c r="BK43" s="6"/>
    </row>
    <row r="44" spans="2:103" s="88" customFormat="1">
      <c r="G44" s="4"/>
      <c r="I44" s="1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36"/>
      <c r="AP44" s="136"/>
      <c r="AQ44" s="136"/>
      <c r="AR44" s="136"/>
      <c r="AS44" s="136"/>
      <c r="AT44" s="136"/>
      <c r="AU44" s="136"/>
      <c r="AV44" s="136"/>
      <c r="AW44" s="136"/>
      <c r="AX44" s="136"/>
      <c r="AY44" s="136"/>
      <c r="AZ44" s="136"/>
      <c r="BA44" s="136"/>
      <c r="BB44" s="136"/>
      <c r="BC44" s="136"/>
      <c r="BD44" s="136"/>
      <c r="BE44" s="136"/>
      <c r="BF44" s="136"/>
      <c r="BG44" s="136"/>
      <c r="BH44" s="136"/>
      <c r="BI44" s="16"/>
      <c r="BJ44" s="16"/>
      <c r="BK44" s="16"/>
    </row>
    <row r="45" spans="2:103">
      <c r="E45" s="4" t="s">
        <v>16</v>
      </c>
      <c r="G45" s="4" t="s">
        <v>192</v>
      </c>
      <c r="J45" s="4"/>
      <c r="K45" s="9"/>
      <c r="L45" s="61" t="str">
        <f t="shared" ref="L45:AQ45" si="18">IF(OR(L9=1, L10=1, L11=1), MAX( SUM(L36:L38), SUM(L13,L18) )=1, "NA")</f>
        <v>NA</v>
      </c>
      <c r="M45" s="61" t="str">
        <f t="shared" si="18"/>
        <v>NA</v>
      </c>
      <c r="N45" s="61" t="str">
        <f t="shared" si="18"/>
        <v>NA</v>
      </c>
      <c r="O45" s="61" t="b">
        <f t="shared" si="18"/>
        <v>1</v>
      </c>
      <c r="P45" s="61" t="b">
        <f t="shared" si="18"/>
        <v>1</v>
      </c>
      <c r="Q45" s="61" t="b">
        <f t="shared" si="18"/>
        <v>1</v>
      </c>
      <c r="R45" s="61" t="b">
        <f t="shared" si="18"/>
        <v>1</v>
      </c>
      <c r="S45" s="61" t="b">
        <f t="shared" si="18"/>
        <v>1</v>
      </c>
      <c r="T45" s="61" t="b">
        <f t="shared" si="18"/>
        <v>1</v>
      </c>
      <c r="U45" s="61" t="b">
        <f t="shared" si="18"/>
        <v>1</v>
      </c>
      <c r="V45" s="61" t="b">
        <f t="shared" si="18"/>
        <v>1</v>
      </c>
      <c r="W45" s="61" t="b">
        <f t="shared" si="18"/>
        <v>1</v>
      </c>
      <c r="X45" s="61" t="b">
        <f t="shared" si="18"/>
        <v>1</v>
      </c>
      <c r="Y45" s="61" t="b">
        <f t="shared" si="18"/>
        <v>1</v>
      </c>
      <c r="Z45" s="61" t="b">
        <f t="shared" si="18"/>
        <v>1</v>
      </c>
      <c r="AA45" s="61" t="b">
        <f t="shared" si="18"/>
        <v>1</v>
      </c>
      <c r="AB45" s="61" t="b">
        <f t="shared" si="18"/>
        <v>1</v>
      </c>
      <c r="AC45" s="61" t="b">
        <f t="shared" si="18"/>
        <v>1</v>
      </c>
      <c r="AD45" s="61" t="b">
        <f t="shared" si="18"/>
        <v>1</v>
      </c>
      <c r="AE45" s="61" t="b">
        <f t="shared" si="18"/>
        <v>1</v>
      </c>
      <c r="AF45" s="61" t="b">
        <f t="shared" si="18"/>
        <v>1</v>
      </c>
      <c r="AG45" s="61" t="b">
        <f t="shared" si="18"/>
        <v>1</v>
      </c>
      <c r="AH45" s="61" t="b">
        <f t="shared" si="18"/>
        <v>1</v>
      </c>
      <c r="AI45" s="61" t="b">
        <f t="shared" si="18"/>
        <v>1</v>
      </c>
      <c r="AJ45" s="61" t="b">
        <f t="shared" si="18"/>
        <v>1</v>
      </c>
      <c r="AK45" s="61" t="b">
        <f t="shared" si="18"/>
        <v>1</v>
      </c>
      <c r="AL45" s="61" t="b">
        <f t="shared" si="18"/>
        <v>1</v>
      </c>
      <c r="AM45" s="61" t="b">
        <f t="shared" si="18"/>
        <v>1</v>
      </c>
      <c r="AN45" s="61" t="b">
        <f t="shared" si="18"/>
        <v>1</v>
      </c>
      <c r="AO45" s="61" t="str">
        <f t="shared" si="18"/>
        <v>NA</v>
      </c>
      <c r="AP45" s="61" t="str">
        <f t="shared" si="18"/>
        <v>NA</v>
      </c>
      <c r="AQ45" s="61" t="str">
        <f t="shared" si="18"/>
        <v>NA</v>
      </c>
      <c r="AR45" s="61" t="str">
        <f t="shared" ref="AR45:BH45" si="19">IF(OR(AR9=1, AR10=1, AR11=1), MAX( SUM(AR36:AR38), SUM(AR13,AR18) )=1, "NA")</f>
        <v>NA</v>
      </c>
      <c r="AS45" s="61" t="str">
        <f t="shared" si="19"/>
        <v>NA</v>
      </c>
      <c r="AT45" s="61" t="str">
        <f t="shared" si="19"/>
        <v>NA</v>
      </c>
      <c r="AU45" s="61" t="str">
        <f t="shared" si="19"/>
        <v>NA</v>
      </c>
      <c r="AV45" s="61" t="str">
        <f t="shared" si="19"/>
        <v>NA</v>
      </c>
      <c r="AW45" s="61" t="str">
        <f t="shared" si="19"/>
        <v>NA</v>
      </c>
      <c r="AX45" s="61" t="str">
        <f t="shared" si="19"/>
        <v>NA</v>
      </c>
      <c r="AY45" s="61" t="str">
        <f t="shared" si="19"/>
        <v>NA</v>
      </c>
      <c r="AZ45" s="61" t="str">
        <f t="shared" si="19"/>
        <v>NA</v>
      </c>
      <c r="BA45" s="61" t="str">
        <f t="shared" si="19"/>
        <v>NA</v>
      </c>
      <c r="BB45" s="61" t="str">
        <f t="shared" si="19"/>
        <v>NA</v>
      </c>
      <c r="BC45" s="61" t="str">
        <f t="shared" si="19"/>
        <v>NA</v>
      </c>
      <c r="BD45" s="61" t="str">
        <f t="shared" si="19"/>
        <v>NA</v>
      </c>
      <c r="BE45" s="61" t="str">
        <f t="shared" si="19"/>
        <v>NA</v>
      </c>
      <c r="BF45" s="61" t="str">
        <f t="shared" si="19"/>
        <v>NA</v>
      </c>
      <c r="BG45" s="61" t="str">
        <f t="shared" si="19"/>
        <v>NA</v>
      </c>
      <c r="BH45" s="61" t="str">
        <f t="shared" si="19"/>
        <v>NA</v>
      </c>
      <c r="BI45" s="6"/>
      <c r="BJ45" s="6"/>
      <c r="BK45" s="6"/>
    </row>
    <row r="46" spans="2:103">
      <c r="J46" s="4"/>
      <c r="K46" s="9"/>
      <c r="L46" s="9"/>
      <c r="M46" s="9"/>
      <c r="N46" s="9"/>
      <c r="O46" s="9"/>
      <c r="P46" s="9"/>
      <c r="Q46" s="46"/>
      <c r="R46" s="9"/>
      <c r="S46" s="9"/>
      <c r="T46" s="9"/>
      <c r="U46" s="9"/>
      <c r="V46" s="9"/>
      <c r="W46" s="10"/>
      <c r="X46" s="10"/>
      <c r="Y46" s="10"/>
      <c r="Z46" s="10"/>
      <c r="AA46" s="10"/>
      <c r="AB46" s="10"/>
      <c r="AC46" s="10"/>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6"/>
      <c r="BJ46" s="6"/>
      <c r="BK46" s="6"/>
    </row>
    <row r="47" spans="2:103">
      <c r="B47" s="7">
        <f>MAX($B$4:B4)+1</f>
        <v>1</v>
      </c>
      <c r="C47" s="7" t="s">
        <v>210</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8"/>
      <c r="CX47" s="8"/>
      <c r="CY47" s="8"/>
    </row>
    <row r="48" spans="2:103">
      <c r="E48" s="135"/>
      <c r="F48" s="135"/>
      <c r="K48" s="101"/>
      <c r="L48" s="101"/>
      <c r="M48" s="101"/>
      <c r="N48" s="101"/>
      <c r="O48" s="101"/>
      <c r="P48" s="101"/>
      <c r="Q48" s="101"/>
      <c r="R48" s="101"/>
      <c r="S48" s="2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101"/>
      <c r="BE48" s="101"/>
      <c r="BF48" s="101"/>
      <c r="BG48" s="101"/>
      <c r="BH48" s="101"/>
      <c r="BI48" s="82"/>
      <c r="BJ48" s="82"/>
      <c r="BK48" s="82"/>
      <c r="BL48" s="82"/>
      <c r="BM48" s="82"/>
      <c r="BN48" s="82"/>
      <c r="BO48" s="82"/>
      <c r="BP48" s="82"/>
      <c r="BQ48" s="82"/>
      <c r="BR48" s="82"/>
      <c r="BS48" s="82"/>
      <c r="BT48" s="82"/>
      <c r="BU48" s="82"/>
      <c r="BV48" s="82"/>
      <c r="BW48" s="82"/>
      <c r="BX48" s="82"/>
      <c r="BY48" s="82"/>
      <c r="BZ48" s="82"/>
      <c r="CA48" s="82"/>
      <c r="CB48" s="82"/>
      <c r="CC48" s="82"/>
      <c r="CD48" s="82"/>
      <c r="CE48" s="82"/>
      <c r="CF48" s="82"/>
      <c r="CG48" s="82"/>
      <c r="CH48" s="82"/>
      <c r="CI48" s="82"/>
      <c r="CJ48" s="82"/>
      <c r="CK48" s="82"/>
      <c r="CL48" s="82"/>
      <c r="CM48" s="82"/>
      <c r="CN48" s="82"/>
      <c r="CO48" s="82"/>
      <c r="CP48" s="82"/>
      <c r="CQ48" s="82"/>
      <c r="CR48" s="82"/>
      <c r="CS48" s="82"/>
      <c r="CT48" s="82"/>
      <c r="CU48" s="82"/>
      <c r="CV48" s="82"/>
    </row>
    <row r="49" spans="1:100">
      <c r="A49" s="307"/>
      <c r="C49" s="38">
        <f>MAX($B$4:C48)</f>
        <v>1</v>
      </c>
      <c r="D49" s="37" t="s">
        <v>211</v>
      </c>
      <c r="E49" s="33"/>
      <c r="F49" s="33"/>
      <c r="G49" s="32"/>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82"/>
      <c r="BM49" s="82"/>
      <c r="BN49" s="82"/>
      <c r="BO49" s="82"/>
      <c r="BP49" s="82"/>
      <c r="BQ49" s="82"/>
      <c r="BR49" s="82"/>
      <c r="BS49" s="82"/>
      <c r="BT49" s="82"/>
      <c r="BU49" s="82"/>
      <c r="BV49" s="82"/>
      <c r="BW49" s="82"/>
      <c r="BX49" s="82"/>
      <c r="BY49" s="82"/>
      <c r="BZ49" s="82"/>
      <c r="CA49" s="82"/>
      <c r="CB49" s="82"/>
      <c r="CC49" s="82"/>
      <c r="CD49" s="82"/>
      <c r="CE49" s="82"/>
      <c r="CF49" s="82"/>
      <c r="CG49" s="82"/>
      <c r="CH49" s="82"/>
      <c r="CI49" s="82"/>
      <c r="CJ49" s="82"/>
      <c r="CK49" s="82"/>
      <c r="CL49" s="82"/>
      <c r="CM49" s="82"/>
      <c r="CN49" s="82"/>
      <c r="CO49" s="82"/>
      <c r="CP49" s="82"/>
      <c r="CQ49" s="82"/>
      <c r="CR49" s="82"/>
      <c r="CS49" s="82"/>
      <c r="CT49" s="82"/>
      <c r="CU49" s="82"/>
      <c r="CV49" s="82"/>
    </row>
    <row r="50" spans="1:100">
      <c r="A50" s="307"/>
      <c r="E50" s="135"/>
      <c r="F50" s="135"/>
      <c r="K50" s="101"/>
      <c r="L50" s="101"/>
      <c r="M50" s="101"/>
      <c r="N50" s="101"/>
      <c r="O50" s="101"/>
      <c r="P50" s="101"/>
      <c r="Q50" s="101"/>
      <c r="R50" s="101"/>
      <c r="S50" s="201"/>
      <c r="T50" s="101"/>
      <c r="U50" s="101"/>
      <c r="V50" s="101"/>
      <c r="W50" s="101"/>
      <c r="X50" s="101"/>
      <c r="Y50" s="101"/>
      <c r="Z50" s="101"/>
      <c r="AA50" s="101"/>
      <c r="AB50" s="101"/>
      <c r="AC50" s="101"/>
      <c r="AD50" s="101"/>
      <c r="AE50" s="101"/>
      <c r="AF50" s="101"/>
      <c r="AG50" s="101"/>
      <c r="AH50" s="101"/>
      <c r="AI50" s="101"/>
      <c r="AJ50" s="101"/>
      <c r="AK50" s="101"/>
      <c r="AL50" s="101"/>
      <c r="AM50" s="101"/>
      <c r="AN50" s="101"/>
      <c r="AO50" s="101"/>
      <c r="AP50" s="101"/>
      <c r="AQ50" s="101"/>
      <c r="AR50" s="101"/>
      <c r="AS50" s="101"/>
      <c r="AT50" s="101"/>
      <c r="AU50" s="101"/>
      <c r="AV50" s="101"/>
      <c r="AW50" s="101"/>
      <c r="AX50" s="101"/>
      <c r="AY50" s="101"/>
      <c r="AZ50" s="101"/>
      <c r="BA50" s="101"/>
      <c r="BB50" s="101"/>
      <c r="BC50" s="101"/>
      <c r="BD50" s="101"/>
      <c r="BE50" s="101"/>
      <c r="BF50" s="101"/>
      <c r="BG50" s="101"/>
      <c r="BH50" s="101"/>
      <c r="BI50" s="82"/>
      <c r="BJ50" s="82"/>
      <c r="BK50" s="82"/>
      <c r="BL50" s="82"/>
      <c r="BM50" s="82"/>
      <c r="BN50" s="82"/>
      <c r="BO50" s="82"/>
      <c r="BP50" s="82"/>
      <c r="BQ50" s="82"/>
      <c r="BR50" s="82"/>
      <c r="BS50" s="82"/>
      <c r="BT50" s="82"/>
      <c r="BU50" s="82"/>
      <c r="BV50" s="82"/>
      <c r="BW50" s="82"/>
      <c r="BX50" s="82"/>
      <c r="BY50" s="82"/>
      <c r="BZ50" s="82"/>
      <c r="CA50" s="82"/>
      <c r="CB50" s="82"/>
      <c r="CC50" s="82"/>
      <c r="CD50" s="82"/>
      <c r="CE50" s="82"/>
      <c r="CF50" s="82"/>
      <c r="CG50" s="82"/>
      <c r="CH50" s="82"/>
      <c r="CI50" s="82"/>
      <c r="CJ50" s="82"/>
      <c r="CK50" s="82"/>
      <c r="CL50" s="82"/>
      <c r="CM50" s="82"/>
      <c r="CN50" s="82"/>
      <c r="CO50" s="82"/>
      <c r="CP50" s="82"/>
      <c r="CQ50" s="82"/>
      <c r="CR50" s="82"/>
      <c r="CS50" s="82"/>
      <c r="CT50" s="82"/>
      <c r="CU50" s="82"/>
      <c r="CV50" s="82"/>
    </row>
    <row r="51" spans="1:100">
      <c r="A51" s="307"/>
      <c r="E51" s="135" t="s">
        <v>211</v>
      </c>
      <c r="F51" s="135"/>
      <c r="G51" s="4" t="s">
        <v>181</v>
      </c>
      <c r="K51" s="101"/>
      <c r="L51" s="176">
        <v>0</v>
      </c>
      <c r="M51" s="176">
        <v>0</v>
      </c>
      <c r="N51" s="176">
        <v>0</v>
      </c>
      <c r="O51" s="176">
        <v>0</v>
      </c>
      <c r="P51" s="176">
        <v>0</v>
      </c>
      <c r="Q51" s="176">
        <v>0</v>
      </c>
      <c r="R51" s="176">
        <v>0</v>
      </c>
      <c r="S51" s="176">
        <v>0</v>
      </c>
      <c r="T51" s="176">
        <v>0</v>
      </c>
      <c r="U51" s="176">
        <v>0</v>
      </c>
      <c r="V51" s="176">
        <v>0</v>
      </c>
      <c r="W51" s="176">
        <v>0</v>
      </c>
      <c r="X51" s="176">
        <v>0</v>
      </c>
      <c r="Y51" s="176">
        <v>0</v>
      </c>
      <c r="Z51" s="176">
        <v>0</v>
      </c>
      <c r="AA51" s="176">
        <v>0</v>
      </c>
      <c r="AB51" s="176">
        <v>0</v>
      </c>
      <c r="AC51" s="176">
        <v>0</v>
      </c>
      <c r="AD51" s="176">
        <v>0</v>
      </c>
      <c r="AE51" s="176">
        <v>0</v>
      </c>
      <c r="AF51" s="176">
        <v>0</v>
      </c>
      <c r="AG51" s="176">
        <v>0</v>
      </c>
      <c r="AH51" s="176">
        <v>0</v>
      </c>
      <c r="AI51" s="176">
        <v>0</v>
      </c>
      <c r="AJ51" s="176">
        <v>0</v>
      </c>
      <c r="AK51" s="176">
        <v>0</v>
      </c>
      <c r="AL51" s="176">
        <v>0</v>
      </c>
      <c r="AM51" s="176">
        <v>0</v>
      </c>
      <c r="AN51" s="176">
        <v>0</v>
      </c>
      <c r="AO51" s="176">
        <v>0</v>
      </c>
      <c r="AP51" s="176">
        <v>0</v>
      </c>
      <c r="AQ51" s="176">
        <v>0</v>
      </c>
      <c r="AR51" s="176">
        <v>0</v>
      </c>
      <c r="AS51" s="176">
        <v>0</v>
      </c>
      <c r="AT51" s="176">
        <v>0</v>
      </c>
      <c r="AU51" s="176">
        <v>0</v>
      </c>
      <c r="AV51" s="176">
        <v>0</v>
      </c>
      <c r="AW51" s="176">
        <v>0</v>
      </c>
      <c r="AX51" s="176">
        <v>0</v>
      </c>
      <c r="AY51" s="176">
        <v>0</v>
      </c>
      <c r="AZ51" s="176">
        <v>0</v>
      </c>
      <c r="BA51" s="176">
        <v>0</v>
      </c>
      <c r="BB51" s="176">
        <v>0</v>
      </c>
      <c r="BC51" s="176">
        <v>0</v>
      </c>
      <c r="BD51" s="176">
        <v>0</v>
      </c>
      <c r="BE51" s="176">
        <v>0</v>
      </c>
      <c r="BF51" s="176">
        <v>0</v>
      </c>
      <c r="BG51" s="176">
        <v>0</v>
      </c>
      <c r="BH51" s="176">
        <v>0</v>
      </c>
      <c r="BI51" s="82"/>
      <c r="BJ51" s="82"/>
      <c r="BK51" s="82"/>
      <c r="BL51" s="82"/>
      <c r="BM51" s="82"/>
      <c r="BN51" s="82"/>
      <c r="BO51" s="82"/>
      <c r="BP51" s="82"/>
      <c r="BQ51" s="82"/>
      <c r="BR51" s="82"/>
      <c r="BS51" s="82"/>
      <c r="BT51" s="82"/>
      <c r="BU51" s="82"/>
      <c r="BV51" s="82"/>
      <c r="BW51" s="82"/>
      <c r="BX51" s="82"/>
      <c r="BY51" s="82"/>
      <c r="BZ51" s="82"/>
      <c r="CA51" s="82"/>
      <c r="CB51" s="82"/>
      <c r="CC51" s="82"/>
      <c r="CD51" s="82"/>
      <c r="CE51" s="82"/>
      <c r="CF51" s="82"/>
      <c r="CG51" s="82"/>
      <c r="CH51" s="82"/>
      <c r="CI51" s="82"/>
      <c r="CJ51" s="82"/>
      <c r="CK51" s="82"/>
      <c r="CL51" s="82"/>
      <c r="CM51" s="82"/>
      <c r="CN51" s="82"/>
      <c r="CO51" s="82"/>
      <c r="CP51" s="82"/>
      <c r="CQ51" s="82"/>
      <c r="CR51" s="82"/>
      <c r="CS51" s="82"/>
      <c r="CT51" s="82"/>
      <c r="CU51" s="82"/>
      <c r="CV51" s="82"/>
    </row>
    <row r="52" spans="1:100">
      <c r="E52" s="135"/>
      <c r="F52" s="135"/>
      <c r="K52" s="101"/>
      <c r="L52" s="101"/>
      <c r="M52" s="101"/>
      <c r="N52" s="101"/>
      <c r="O52" s="101"/>
      <c r="P52" s="101"/>
      <c r="Q52" s="101"/>
      <c r="R52" s="101"/>
      <c r="S52" s="201"/>
      <c r="T52" s="101"/>
      <c r="U52" s="101"/>
      <c r="V52" s="101"/>
      <c r="W52" s="101"/>
      <c r="X52" s="101"/>
      <c r="Y52" s="101"/>
      <c r="Z52" s="101"/>
      <c r="AA52" s="101"/>
      <c r="AB52" s="101"/>
      <c r="AC52" s="101"/>
      <c r="AD52" s="101"/>
      <c r="AE52" s="101"/>
      <c r="AF52" s="101"/>
      <c r="AG52" s="101"/>
      <c r="AH52" s="101"/>
      <c r="AI52" s="101"/>
      <c r="AJ52" s="101"/>
      <c r="AK52" s="101"/>
      <c r="AL52" s="101"/>
      <c r="AM52" s="101"/>
      <c r="AN52" s="101"/>
      <c r="AO52" s="101"/>
      <c r="AP52" s="101"/>
      <c r="AQ52" s="101"/>
      <c r="AR52" s="101"/>
      <c r="AS52" s="101"/>
      <c r="AT52" s="101"/>
      <c r="AU52" s="101"/>
      <c r="AV52" s="101"/>
      <c r="AW52" s="101"/>
      <c r="AX52" s="101"/>
      <c r="AY52" s="101"/>
      <c r="AZ52" s="101"/>
      <c r="BA52" s="101"/>
      <c r="BB52" s="101"/>
      <c r="BC52" s="101"/>
      <c r="BD52" s="101"/>
      <c r="BE52" s="101"/>
      <c r="BF52" s="101"/>
      <c r="BG52" s="101"/>
      <c r="BH52" s="101"/>
      <c r="BI52" s="82"/>
      <c r="BJ52" s="82"/>
      <c r="BK52" s="82"/>
      <c r="BL52" s="82"/>
      <c r="BM52" s="82"/>
      <c r="BN52" s="82"/>
      <c r="BO52" s="82"/>
      <c r="BP52" s="82"/>
      <c r="BQ52" s="82"/>
      <c r="BR52" s="82"/>
      <c r="BS52" s="82"/>
      <c r="BT52" s="82"/>
      <c r="BU52" s="82"/>
      <c r="BV52" s="82"/>
      <c r="BW52" s="82"/>
      <c r="BX52" s="82"/>
      <c r="BY52" s="82"/>
      <c r="BZ52" s="82"/>
      <c r="CA52" s="82"/>
      <c r="CB52" s="82"/>
      <c r="CC52" s="82"/>
      <c r="CD52" s="82"/>
      <c r="CE52" s="82"/>
      <c r="CF52" s="82"/>
      <c r="CG52" s="82"/>
      <c r="CH52" s="82"/>
      <c r="CI52" s="82"/>
      <c r="CJ52" s="82"/>
      <c r="CK52" s="82"/>
      <c r="CL52" s="82"/>
      <c r="CM52" s="82"/>
      <c r="CN52" s="82"/>
      <c r="CO52" s="82"/>
      <c r="CP52" s="82"/>
      <c r="CQ52" s="82"/>
      <c r="CR52" s="82"/>
      <c r="CS52" s="82"/>
      <c r="CT52" s="82"/>
      <c r="CU52" s="82"/>
      <c r="CV52" s="82"/>
    </row>
    <row r="53" spans="1:100">
      <c r="C53" s="38">
        <f>MAX($B$4:C52)+0.1</f>
        <v>1.1000000000000001</v>
      </c>
      <c r="D53" s="37" t="s">
        <v>212</v>
      </c>
      <c r="E53" s="33"/>
      <c r="F53" s="33"/>
      <c r="G53" s="32"/>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82"/>
      <c r="BM53" s="82"/>
      <c r="BN53" s="82"/>
      <c r="BO53" s="82"/>
      <c r="BP53" s="82"/>
      <c r="BQ53" s="82"/>
      <c r="BR53" s="82"/>
      <c r="BS53" s="82"/>
      <c r="BT53" s="82"/>
      <c r="BU53" s="82"/>
      <c r="BV53" s="82"/>
      <c r="BW53" s="82"/>
      <c r="BX53" s="82"/>
      <c r="BY53" s="82"/>
      <c r="BZ53" s="82"/>
      <c r="CA53" s="82"/>
      <c r="CB53" s="82"/>
      <c r="CC53" s="82"/>
      <c r="CD53" s="82"/>
      <c r="CE53" s="82"/>
      <c r="CF53" s="82"/>
      <c r="CG53" s="82"/>
      <c r="CH53" s="82"/>
      <c r="CI53" s="82"/>
      <c r="CJ53" s="82"/>
      <c r="CK53" s="82"/>
      <c r="CL53" s="82"/>
      <c r="CM53" s="82"/>
      <c r="CN53" s="82"/>
      <c r="CO53" s="82"/>
      <c r="CP53" s="82"/>
      <c r="CQ53" s="82"/>
      <c r="CR53" s="82"/>
      <c r="CS53" s="82"/>
      <c r="CT53" s="82"/>
      <c r="CU53" s="82"/>
      <c r="CV53" s="82"/>
    </row>
    <row r="54" spans="1:100">
      <c r="E54" s="135"/>
      <c r="F54" s="135"/>
      <c r="K54" s="101"/>
      <c r="L54" s="101"/>
      <c r="M54" s="101"/>
      <c r="N54" s="101"/>
      <c r="O54" s="101"/>
      <c r="P54" s="101"/>
      <c r="Q54" s="101"/>
      <c r="R54" s="101"/>
      <c r="S54" s="2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101"/>
      <c r="AV54" s="101"/>
      <c r="AW54" s="101"/>
      <c r="AX54" s="101"/>
      <c r="AY54" s="101"/>
      <c r="AZ54" s="101"/>
      <c r="BA54" s="101"/>
      <c r="BB54" s="101"/>
      <c r="BC54" s="101"/>
      <c r="BD54" s="101"/>
      <c r="BE54" s="101"/>
      <c r="BF54" s="101"/>
      <c r="BG54" s="101"/>
      <c r="BH54" s="101"/>
      <c r="BI54" s="82"/>
      <c r="BJ54" s="82"/>
      <c r="BK54" s="82"/>
      <c r="BL54" s="82"/>
      <c r="BM54" s="82"/>
      <c r="BN54" s="82"/>
      <c r="BO54" s="82"/>
      <c r="BP54" s="82"/>
      <c r="BQ54" s="82"/>
      <c r="BR54" s="82"/>
      <c r="BS54" s="82"/>
      <c r="BT54" s="82"/>
      <c r="BU54" s="82"/>
      <c r="BV54" s="82"/>
      <c r="BW54" s="82"/>
      <c r="BX54" s="82"/>
      <c r="BY54" s="82"/>
      <c r="BZ54" s="82"/>
      <c r="CA54" s="82"/>
      <c r="CB54" s="82"/>
      <c r="CC54" s="82"/>
      <c r="CD54" s="82"/>
      <c r="CE54" s="82"/>
      <c r="CF54" s="82"/>
      <c r="CG54" s="82"/>
      <c r="CH54" s="82"/>
      <c r="CI54" s="82"/>
      <c r="CJ54" s="82"/>
      <c r="CK54" s="82"/>
      <c r="CL54" s="82"/>
      <c r="CM54" s="82"/>
      <c r="CN54" s="82"/>
      <c r="CO54" s="82"/>
      <c r="CP54" s="82"/>
      <c r="CQ54" s="82"/>
      <c r="CR54" s="82"/>
      <c r="CS54" s="82"/>
      <c r="CT54" s="82"/>
      <c r="CU54" s="82"/>
      <c r="CV54" s="82"/>
    </row>
    <row r="55" spans="1:100">
      <c r="E55" s="135" t="s">
        <v>136</v>
      </c>
      <c r="G55" s="4" t="s">
        <v>101</v>
      </c>
      <c r="H55" s="135" t="s">
        <v>213</v>
      </c>
      <c r="K55" s="101"/>
      <c r="L55" s="66" cm="1">
        <f t="array" ref="L55">IF(L$40=0,0,INDEX(Scenarios!$K93:$BD93,,MATCH(L$40,Scenarios!$K$92:$BD$92,0)))</f>
        <v>0</v>
      </c>
      <c r="M55" s="66" cm="1">
        <f t="array" ref="M55">IF(M$40=0,0,INDEX(Scenarios!$K93:$BD93,,MATCH(M$40,Scenarios!$K$92:$BD$92,0)))</f>
        <v>0</v>
      </c>
      <c r="N55" s="66" cm="1">
        <f t="array" ref="N55">IF(N$40=0,0,INDEX(Scenarios!$K93:$BD93,,MATCH(N$40,Scenarios!$K$92:$BD$92,0)))</f>
        <v>0</v>
      </c>
      <c r="O55" s="66" cm="1">
        <f t="array" ref="O55">IF(O$40=0,0,INDEX(Scenarios!$K93:$BD93,,MATCH(O$40,Scenarios!$K$92:$BD$92,0)))</f>
        <v>0</v>
      </c>
      <c r="P55" s="66" cm="1">
        <f t="array" ref="P55">IF(P$40=0,0,INDEX(Scenarios!$K93:$BD93,,MATCH(P$40,Scenarios!$K$92:$BD$92,0)))</f>
        <v>0</v>
      </c>
      <c r="Q55" s="66" cm="1">
        <f t="array" ref="Q55">IF(Q$40=0,0,INDEX(Scenarios!$K93:$BD93,,MATCH(Q$40,Scenarios!$K$92:$BD$92,0)))</f>
        <v>0</v>
      </c>
      <c r="R55" s="66" cm="1">
        <f t="array" ref="R55">IF(R$40=0,0,INDEX(Scenarios!$K93:$BD93,,MATCH(R$40,Scenarios!$K$92:$BD$92,0)))</f>
        <v>0</v>
      </c>
      <c r="S55" s="66" cm="1">
        <f t="array" ref="S55">IF(S$40=0,0,INDEX(Scenarios!$K93:$BD93,,MATCH(S$40,Scenarios!$K$92:$BD$92,0)))</f>
        <v>0</v>
      </c>
      <c r="T55" s="66" cm="1">
        <f t="array" ref="T55">IF(T$40=0,0,INDEX(Scenarios!$K93:$BD93,,MATCH(T$40,Scenarios!$K$92:$BD$92,0)))</f>
        <v>0</v>
      </c>
      <c r="U55" s="66" cm="1">
        <f t="array" ref="U55">IF(U$40=0,0,INDEX(Scenarios!$K93:$BD93,,MATCH(U$40,Scenarios!$K$92:$BD$92,0)))</f>
        <v>0</v>
      </c>
      <c r="V55" s="66" cm="1">
        <f t="array" ref="V55">IF(V$40=0,0,INDEX(Scenarios!$K93:$BD93,,MATCH(V$40,Scenarios!$K$92:$BD$92,0)))</f>
        <v>0</v>
      </c>
      <c r="W55" s="66" cm="1">
        <f t="array" ref="W55">IF(W$40=0,0,INDEX(Scenarios!$K93:$BD93,,MATCH(W$40,Scenarios!$K$92:$BD$92,0)))</f>
        <v>0</v>
      </c>
      <c r="X55" s="66" cm="1">
        <f t="array" ref="X55">IF(X$40=0,0,INDEX(Scenarios!$K93:$BD93,,MATCH(X$40,Scenarios!$K$92:$BD$92,0)))</f>
        <v>0</v>
      </c>
      <c r="Y55" s="66" cm="1">
        <f t="array" ref="Y55">IF(Y$40=0,0,INDEX(Scenarios!$K93:$BD93,,MATCH(Y$40,Scenarios!$K$92:$BD$92,0)))</f>
        <v>0</v>
      </c>
      <c r="Z55" s="66" cm="1">
        <f t="array" ref="Z55">IF(Z$40=0,0,INDEX(Scenarios!$K93:$BD93,,MATCH(Z$40,Scenarios!$K$92:$BD$92,0)))</f>
        <v>0</v>
      </c>
      <c r="AA55" s="66" cm="1">
        <f t="array" ref="AA55">IF(AA$40=0,0,INDEX(Scenarios!$K93:$BD93,,MATCH(AA$40,Scenarios!$K$92:$BD$92,0)))</f>
        <v>0</v>
      </c>
      <c r="AB55" s="66" cm="1">
        <f t="array" ref="AB55">IF(AB$40=0,0,INDEX(Scenarios!$K93:$BD93,,MATCH(AB$40,Scenarios!$K$92:$BD$92,0)))</f>
        <v>0</v>
      </c>
      <c r="AC55" s="66" cm="1">
        <f t="array" ref="AC55">IF(AC$40=0,0,INDEX(Scenarios!$K93:$BD93,,MATCH(AC$40,Scenarios!$K$92:$BD$92,0)))</f>
        <v>0</v>
      </c>
      <c r="AD55" s="66" cm="1">
        <f t="array" ref="AD55">IF(AD$40=0,0,INDEX(Scenarios!$K93:$BD93,,MATCH(AD$40,Scenarios!$K$92:$BD$92,0)))</f>
        <v>0</v>
      </c>
      <c r="AE55" s="66" cm="1">
        <f t="array" ref="AE55">IF(AE$40=0,0,INDEX(Scenarios!$K93:$BD93,,MATCH(AE$40,Scenarios!$K$92:$BD$92,0)))</f>
        <v>0</v>
      </c>
      <c r="AF55" s="66" cm="1">
        <f t="array" ref="AF55">IF(AF$40=0,0,INDEX(Scenarios!$K93:$BD93,,MATCH(AF$40,Scenarios!$K$92:$BD$92,0)))</f>
        <v>0</v>
      </c>
      <c r="AG55" s="66" cm="1">
        <f t="array" ref="AG55">IF(AG$40=0,0,INDEX(Scenarios!$K93:$BD93,,MATCH(AG$40,Scenarios!$K$92:$BD$92,0)))</f>
        <v>0</v>
      </c>
      <c r="AH55" s="66" cm="1">
        <f t="array" ref="AH55">IF(AH$40=0,0,INDEX(Scenarios!$K93:$BD93,,MATCH(AH$40,Scenarios!$K$92:$BD$92,0)))</f>
        <v>0</v>
      </c>
      <c r="AI55" s="66" cm="1">
        <f t="array" ref="AI55">IF(AI$40=0,0,INDEX(Scenarios!$K93:$BD93,,MATCH(AI$40,Scenarios!$K$92:$BD$92,0)))</f>
        <v>0</v>
      </c>
      <c r="AJ55" s="66" cm="1">
        <f t="array" ref="AJ55">IF(AJ$40=0,0,INDEX(Scenarios!$K93:$BD93,,MATCH(AJ$40,Scenarios!$K$92:$BD$92,0)))</f>
        <v>0</v>
      </c>
      <c r="AK55" s="66" cm="1">
        <f t="array" ref="AK55">IF(AK$40=0,0,INDEX(Scenarios!$K93:$BD93,,MATCH(AK$40,Scenarios!$K$92:$BD$92,0)))</f>
        <v>0</v>
      </c>
      <c r="AL55" s="66" cm="1">
        <f t="array" ref="AL55">IF(AL$40=0,0,INDEX(Scenarios!$K93:$BD93,,MATCH(AL$40,Scenarios!$K$92:$BD$92,0)))</f>
        <v>0</v>
      </c>
      <c r="AM55" s="66" cm="1">
        <f t="array" ref="AM55">IF(AM$40=0,0,INDEX(Scenarios!$K93:$BD93,,MATCH(AM$40,Scenarios!$K$92:$BD$92,0)))</f>
        <v>0</v>
      </c>
      <c r="AN55" s="66" cm="1">
        <f t="array" ref="AN55">IF(AN$40=0,0,INDEX(Scenarios!$K93:$BD93,,MATCH(AN$40,Scenarios!$K$92:$BD$92,0)))</f>
        <v>0</v>
      </c>
      <c r="AO55" s="66" cm="1">
        <f t="array" ref="AO55">IF(AO$40=0,0,INDEX(Scenarios!$K93:$BD93,,MATCH(AO$40,Scenarios!$K$92:$BD$92,0)))</f>
        <v>0</v>
      </c>
      <c r="AP55" s="66" cm="1">
        <f t="array" ref="AP55">IF(AP$40=0,0,INDEX(Scenarios!$K93:$BD93,,MATCH(AP$40,Scenarios!$K$92:$BD$92,0)))</f>
        <v>0</v>
      </c>
      <c r="AQ55" s="66" cm="1">
        <f t="array" ref="AQ55">IF(AQ$40=0,0,INDEX(Scenarios!$K93:$BD93,,MATCH(AQ$40,Scenarios!$K$92:$BD$92,0)))</f>
        <v>0</v>
      </c>
      <c r="AR55" s="66" cm="1">
        <f t="array" ref="AR55">IF(AR$40=0,0,INDEX(Scenarios!$K93:$BD93,,MATCH(AR$40,Scenarios!$K$92:$BD$92,0)))</f>
        <v>0</v>
      </c>
      <c r="AS55" s="66" cm="1">
        <f t="array" ref="AS55">IF(AS$40=0,0,INDEX(Scenarios!$K93:$BD93,,MATCH(AS$40,Scenarios!$K$92:$BD$92,0)))</f>
        <v>0</v>
      </c>
      <c r="AT55" s="66" cm="1">
        <f t="array" ref="AT55">IF(AT$40=0,0,INDEX(Scenarios!$K93:$BD93,,MATCH(AT$40,Scenarios!$K$92:$BD$92,0)))</f>
        <v>0</v>
      </c>
      <c r="AU55" s="66" cm="1">
        <f t="array" ref="AU55">IF(AU$40=0,0,INDEX(Scenarios!$K93:$BD93,,MATCH(AU$40,Scenarios!$K$92:$BD$92,0)))</f>
        <v>0</v>
      </c>
      <c r="AV55" s="66" cm="1">
        <f t="array" ref="AV55">IF(AV$40=0,0,INDEX(Scenarios!$K93:$BD93,,MATCH(AV$40,Scenarios!$K$92:$BD$92,0)))</f>
        <v>0</v>
      </c>
      <c r="AW55" s="66" cm="1">
        <f t="array" ref="AW55">IF(AW$40=0,0,INDEX(Scenarios!$K93:$BD93,,MATCH(AW$40,Scenarios!$K$92:$BD$92,0)))</f>
        <v>0</v>
      </c>
      <c r="AX55" s="66" cm="1">
        <f t="array" ref="AX55">IF(AX$40=0,0,INDEX(Scenarios!$K93:$BD93,,MATCH(AX$40,Scenarios!$K$92:$BD$92,0)))</f>
        <v>0</v>
      </c>
      <c r="AY55" s="66" cm="1">
        <f t="array" ref="AY55">IF(AY$40=0,0,INDEX(Scenarios!$K93:$BD93,,MATCH(AY$40,Scenarios!$K$92:$BD$92,0)))</f>
        <v>0</v>
      </c>
      <c r="AZ55" s="66" cm="1">
        <f t="array" ref="AZ55">IF(AZ$40=0,0,INDEX(Scenarios!$K93:$BD93,,MATCH(AZ$40,Scenarios!$K$92:$BD$92,0)))</f>
        <v>0</v>
      </c>
      <c r="BA55" s="66" cm="1">
        <f t="array" ref="BA55">IF(BA$40=0,0,INDEX(Scenarios!$K93:$BD93,,MATCH(BA$40,Scenarios!$K$92:$BD$92,0)))</f>
        <v>0</v>
      </c>
      <c r="BB55" s="66" cm="1">
        <f t="array" ref="BB55">IF(BB$40=0,0,INDEX(Scenarios!$K93:$BD93,,MATCH(BB$40,Scenarios!$K$92:$BD$92,0)))</f>
        <v>0</v>
      </c>
      <c r="BC55" s="66" cm="1">
        <f t="array" ref="BC55">IF(BC$40=0,0,INDEX(Scenarios!$K93:$BD93,,MATCH(BC$40,Scenarios!$K$92:$BD$92,0)))</f>
        <v>0</v>
      </c>
      <c r="BD55" s="66" cm="1">
        <f t="array" ref="BD55">IF(BD$40=0,0,INDEX(Scenarios!$K93:$BD93,,MATCH(BD$40,Scenarios!$K$92:$BD$92,0)))</f>
        <v>0</v>
      </c>
      <c r="BE55" s="66" cm="1">
        <f t="array" ref="BE55">IF(BE$40=0,0,INDEX(Scenarios!$K93:$BD93,,MATCH(BE$40,Scenarios!$K$92:$BD$92,0)))</f>
        <v>0</v>
      </c>
      <c r="BF55" s="66" cm="1">
        <f t="array" ref="BF55">IF(BF$40=0,0,INDEX(Scenarios!$K93:$BD93,,MATCH(BF$40,Scenarios!$K$92:$BD$92,0)))</f>
        <v>0</v>
      </c>
      <c r="BG55" s="66" cm="1">
        <f t="array" ref="BG55">IF(BG$40=0,0,INDEX(Scenarios!$K93:$BD93,,MATCH(BG$40,Scenarios!$K$92:$BD$92,0)))</f>
        <v>0</v>
      </c>
      <c r="BH55" s="66" cm="1">
        <f t="array" ref="BH55">IF(BH$40=0,0,INDEX(Scenarios!$K93:$BD93,,MATCH(BH$40,Scenarios!$K$92:$BD$92,0)))</f>
        <v>0</v>
      </c>
      <c r="BI55" s="82"/>
      <c r="BJ55" s="82"/>
      <c r="BK55" s="82"/>
      <c r="BL55" s="82"/>
      <c r="BM55" s="82"/>
      <c r="BN55" s="82"/>
      <c r="BO55" s="82"/>
      <c r="BP55" s="82"/>
      <c r="BQ55" s="82"/>
      <c r="BR55" s="82"/>
      <c r="BS55" s="82"/>
      <c r="BT55" s="82"/>
      <c r="BU55" s="82"/>
      <c r="BV55" s="82"/>
      <c r="BW55" s="82"/>
      <c r="BX55" s="82"/>
      <c r="BY55" s="82"/>
      <c r="BZ55" s="82"/>
      <c r="CA55" s="82"/>
      <c r="CB55" s="82"/>
      <c r="CC55" s="82"/>
      <c r="CD55" s="82"/>
      <c r="CE55" s="82"/>
      <c r="CF55" s="82"/>
      <c r="CG55" s="82"/>
      <c r="CH55" s="82"/>
      <c r="CI55" s="82"/>
      <c r="CJ55" s="82"/>
      <c r="CK55" s="82"/>
      <c r="CL55" s="82"/>
      <c r="CM55" s="82"/>
      <c r="CN55" s="82"/>
      <c r="CO55" s="82"/>
      <c r="CP55" s="82"/>
      <c r="CQ55" s="82"/>
      <c r="CR55" s="82"/>
      <c r="CS55" s="82"/>
      <c r="CT55" s="82"/>
      <c r="CU55" s="82"/>
      <c r="CV55" s="82"/>
    </row>
    <row r="56" spans="1:100">
      <c r="E56" s="135" t="s">
        <v>137</v>
      </c>
      <c r="G56" s="4" t="s">
        <v>101</v>
      </c>
      <c r="H56" s="135" t="s">
        <v>213</v>
      </c>
      <c r="K56" s="101"/>
      <c r="L56" s="66" cm="1">
        <f t="array" ref="L56">IF(L$40=0,0,INDEX(Scenarios!$K94:$BD94,,MATCH(L$40,Scenarios!$K$92:$BD$92,0)))</f>
        <v>0</v>
      </c>
      <c r="M56" s="66" cm="1">
        <f t="array" ref="M56">IF(M$40=0,0,INDEX(Scenarios!$K94:$BD94,,MATCH(M$40,Scenarios!$K$92:$BD$92,0)))</f>
        <v>0</v>
      </c>
      <c r="N56" s="66" cm="1">
        <f t="array" ref="N56">IF(N$40=0,0,INDEX(Scenarios!$K94:$BD94,,MATCH(N$40,Scenarios!$K$92:$BD$92,0)))</f>
        <v>0</v>
      </c>
      <c r="O56" s="66" cm="1">
        <f t="array" ref="O56">IF(O$40=0,0,INDEX(Scenarios!$K94:$BD94,,MATCH(O$40,Scenarios!$K$92:$BD$92,0)))</f>
        <v>0</v>
      </c>
      <c r="P56" s="66" cm="1">
        <f t="array" ref="P56">IF(P$40=0,0,INDEX(Scenarios!$K94:$BD94,,MATCH(P$40,Scenarios!$K$92:$BD$92,0)))</f>
        <v>0</v>
      </c>
      <c r="Q56" s="66" cm="1">
        <f t="array" ref="Q56">IF(Q$40=0,0,INDEX(Scenarios!$K94:$BD94,,MATCH(Q$40,Scenarios!$K$92:$BD$92,0)))</f>
        <v>0</v>
      </c>
      <c r="R56" s="66" cm="1">
        <f t="array" ref="R56">IF(R$40=0,0,INDEX(Scenarios!$K94:$BD94,,MATCH(R$40,Scenarios!$K$92:$BD$92,0)))</f>
        <v>0</v>
      </c>
      <c r="S56" s="66" cm="1">
        <f t="array" ref="S56">IF(S$40=0,0,INDEX(Scenarios!$K94:$BD94,,MATCH(S$40,Scenarios!$K$92:$BD$92,0)))</f>
        <v>0</v>
      </c>
      <c r="T56" s="66" cm="1">
        <f t="array" ref="T56">IF(T$40=0,0,INDEX(Scenarios!$K94:$BD94,,MATCH(T$40,Scenarios!$K$92:$BD$92,0)))</f>
        <v>0</v>
      </c>
      <c r="U56" s="66" cm="1">
        <f t="array" ref="U56">IF(U$40=0,0,INDEX(Scenarios!$K94:$BD94,,MATCH(U$40,Scenarios!$K$92:$BD$92,0)))</f>
        <v>0</v>
      </c>
      <c r="V56" s="66" cm="1">
        <f t="array" ref="V56">IF(V$40=0,0,INDEX(Scenarios!$K94:$BD94,,MATCH(V$40,Scenarios!$K$92:$BD$92,0)))</f>
        <v>0</v>
      </c>
      <c r="W56" s="66" cm="1">
        <f t="array" ref="W56">IF(W$40=0,0,INDEX(Scenarios!$K94:$BD94,,MATCH(W$40,Scenarios!$K$92:$BD$92,0)))</f>
        <v>0</v>
      </c>
      <c r="X56" s="66" cm="1">
        <f t="array" ref="X56">IF(X$40=0,0,INDEX(Scenarios!$K94:$BD94,,MATCH(X$40,Scenarios!$K$92:$BD$92,0)))</f>
        <v>0</v>
      </c>
      <c r="Y56" s="66" cm="1">
        <f t="array" ref="Y56">IF(Y$40=0,0,INDEX(Scenarios!$K94:$BD94,,MATCH(Y$40,Scenarios!$K$92:$BD$92,0)))</f>
        <v>0</v>
      </c>
      <c r="Z56" s="66" cm="1">
        <f t="array" ref="Z56">IF(Z$40=0,0,INDEX(Scenarios!$K94:$BD94,,MATCH(Z$40,Scenarios!$K$92:$BD$92,0)))</f>
        <v>0</v>
      </c>
      <c r="AA56" s="66" cm="1">
        <f t="array" ref="AA56">IF(AA$40=0,0,INDEX(Scenarios!$K94:$BD94,,MATCH(AA$40,Scenarios!$K$92:$BD$92,0)))</f>
        <v>0</v>
      </c>
      <c r="AB56" s="66" cm="1">
        <f t="array" ref="AB56">IF(AB$40=0,0,INDEX(Scenarios!$K94:$BD94,,MATCH(AB$40,Scenarios!$K$92:$BD$92,0)))</f>
        <v>0</v>
      </c>
      <c r="AC56" s="66" cm="1">
        <f t="array" ref="AC56">IF(AC$40=0,0,INDEX(Scenarios!$K94:$BD94,,MATCH(AC$40,Scenarios!$K$92:$BD$92,0)))</f>
        <v>0</v>
      </c>
      <c r="AD56" s="66" cm="1">
        <f t="array" ref="AD56">IF(AD$40=0,0,INDEX(Scenarios!$K94:$BD94,,MATCH(AD$40,Scenarios!$K$92:$BD$92,0)))</f>
        <v>0</v>
      </c>
      <c r="AE56" s="66" cm="1">
        <f t="array" ref="AE56">IF(AE$40=0,0,INDEX(Scenarios!$K94:$BD94,,MATCH(AE$40,Scenarios!$K$92:$BD$92,0)))</f>
        <v>0</v>
      </c>
      <c r="AF56" s="66" cm="1">
        <f t="array" ref="AF56">IF(AF$40=0,0,INDEX(Scenarios!$K94:$BD94,,MATCH(AF$40,Scenarios!$K$92:$BD$92,0)))</f>
        <v>0</v>
      </c>
      <c r="AG56" s="66" cm="1">
        <f t="array" ref="AG56">IF(AG$40=0,0,INDEX(Scenarios!$K94:$BD94,,MATCH(AG$40,Scenarios!$K$92:$BD$92,0)))</f>
        <v>0</v>
      </c>
      <c r="AH56" s="66" cm="1">
        <f t="array" ref="AH56">IF(AH$40=0,0,INDEX(Scenarios!$K94:$BD94,,MATCH(AH$40,Scenarios!$K$92:$BD$92,0)))</f>
        <v>0</v>
      </c>
      <c r="AI56" s="66" cm="1">
        <f t="array" ref="AI56">IF(AI$40=0,0,INDEX(Scenarios!$K94:$BD94,,MATCH(AI$40,Scenarios!$K$92:$BD$92,0)))</f>
        <v>0</v>
      </c>
      <c r="AJ56" s="66" cm="1">
        <f t="array" ref="AJ56">IF(AJ$40=0,0,INDEX(Scenarios!$K94:$BD94,,MATCH(AJ$40,Scenarios!$K$92:$BD$92,0)))</f>
        <v>0</v>
      </c>
      <c r="AK56" s="66" cm="1">
        <f t="array" ref="AK56">IF(AK$40=0,0,INDEX(Scenarios!$K94:$BD94,,MATCH(AK$40,Scenarios!$K$92:$BD$92,0)))</f>
        <v>0</v>
      </c>
      <c r="AL56" s="66" cm="1">
        <f t="array" ref="AL56">IF(AL$40=0,0,INDEX(Scenarios!$K94:$BD94,,MATCH(AL$40,Scenarios!$K$92:$BD$92,0)))</f>
        <v>0</v>
      </c>
      <c r="AM56" s="66" cm="1">
        <f t="array" ref="AM56">IF(AM$40=0,0,INDEX(Scenarios!$K94:$BD94,,MATCH(AM$40,Scenarios!$K$92:$BD$92,0)))</f>
        <v>0</v>
      </c>
      <c r="AN56" s="66" cm="1">
        <f t="array" ref="AN56">IF(AN$40=0,0,INDEX(Scenarios!$K94:$BD94,,MATCH(AN$40,Scenarios!$K$92:$BD$92,0)))</f>
        <v>0</v>
      </c>
      <c r="AO56" s="66" cm="1">
        <f t="array" ref="AO56">IF(AO$40=0,0,INDEX(Scenarios!$K94:$BD94,,MATCH(AO$40,Scenarios!$K$92:$BD$92,0)))</f>
        <v>0</v>
      </c>
      <c r="AP56" s="66" cm="1">
        <f t="array" ref="AP56">IF(AP$40=0,0,INDEX(Scenarios!$K94:$BD94,,MATCH(AP$40,Scenarios!$K$92:$BD$92,0)))</f>
        <v>0</v>
      </c>
      <c r="AQ56" s="66" cm="1">
        <f t="array" ref="AQ56">IF(AQ$40=0,0,INDEX(Scenarios!$K94:$BD94,,MATCH(AQ$40,Scenarios!$K$92:$BD$92,0)))</f>
        <v>0</v>
      </c>
      <c r="AR56" s="66" cm="1">
        <f t="array" ref="AR56">IF(AR$40=0,0,INDEX(Scenarios!$K94:$BD94,,MATCH(AR$40,Scenarios!$K$92:$BD$92,0)))</f>
        <v>0</v>
      </c>
      <c r="AS56" s="66" cm="1">
        <f t="array" ref="AS56">IF(AS$40=0,0,INDEX(Scenarios!$K94:$BD94,,MATCH(AS$40,Scenarios!$K$92:$BD$92,0)))</f>
        <v>0</v>
      </c>
      <c r="AT56" s="66" cm="1">
        <f t="array" ref="AT56">IF(AT$40=0,0,INDEX(Scenarios!$K94:$BD94,,MATCH(AT$40,Scenarios!$K$92:$BD$92,0)))</f>
        <v>0</v>
      </c>
      <c r="AU56" s="66" cm="1">
        <f t="array" ref="AU56">IF(AU$40=0,0,INDEX(Scenarios!$K94:$BD94,,MATCH(AU$40,Scenarios!$K$92:$BD$92,0)))</f>
        <v>0</v>
      </c>
      <c r="AV56" s="66" cm="1">
        <f t="array" ref="AV56">IF(AV$40=0,0,INDEX(Scenarios!$K94:$BD94,,MATCH(AV$40,Scenarios!$K$92:$BD$92,0)))</f>
        <v>0</v>
      </c>
      <c r="AW56" s="66" cm="1">
        <f t="array" ref="AW56">IF(AW$40=0,0,INDEX(Scenarios!$K94:$BD94,,MATCH(AW$40,Scenarios!$K$92:$BD$92,0)))</f>
        <v>0</v>
      </c>
      <c r="AX56" s="66" cm="1">
        <f t="array" ref="AX56">IF(AX$40=0,0,INDEX(Scenarios!$K94:$BD94,,MATCH(AX$40,Scenarios!$K$92:$BD$92,0)))</f>
        <v>0</v>
      </c>
      <c r="AY56" s="66" cm="1">
        <f t="array" ref="AY56">IF(AY$40=0,0,INDEX(Scenarios!$K94:$BD94,,MATCH(AY$40,Scenarios!$K$92:$BD$92,0)))</f>
        <v>0</v>
      </c>
      <c r="AZ56" s="66" cm="1">
        <f t="array" ref="AZ56">IF(AZ$40=0,0,INDEX(Scenarios!$K94:$BD94,,MATCH(AZ$40,Scenarios!$K$92:$BD$92,0)))</f>
        <v>0</v>
      </c>
      <c r="BA56" s="66" cm="1">
        <f t="array" ref="BA56">IF(BA$40=0,0,INDEX(Scenarios!$K94:$BD94,,MATCH(BA$40,Scenarios!$K$92:$BD$92,0)))</f>
        <v>0</v>
      </c>
      <c r="BB56" s="66" cm="1">
        <f t="array" ref="BB56">IF(BB$40=0,0,INDEX(Scenarios!$K94:$BD94,,MATCH(BB$40,Scenarios!$K$92:$BD$92,0)))</f>
        <v>0</v>
      </c>
      <c r="BC56" s="66" cm="1">
        <f t="array" ref="BC56">IF(BC$40=0,0,INDEX(Scenarios!$K94:$BD94,,MATCH(BC$40,Scenarios!$K$92:$BD$92,0)))</f>
        <v>0</v>
      </c>
      <c r="BD56" s="66" cm="1">
        <f t="array" ref="BD56">IF(BD$40=0,0,INDEX(Scenarios!$K94:$BD94,,MATCH(BD$40,Scenarios!$K$92:$BD$92,0)))</f>
        <v>0</v>
      </c>
      <c r="BE56" s="66" cm="1">
        <f t="array" ref="BE56">IF(BE$40=0,0,INDEX(Scenarios!$K94:$BD94,,MATCH(BE$40,Scenarios!$K$92:$BD$92,0)))</f>
        <v>0</v>
      </c>
      <c r="BF56" s="66" cm="1">
        <f t="array" ref="BF56">IF(BF$40=0,0,INDEX(Scenarios!$K94:$BD94,,MATCH(BF$40,Scenarios!$K$92:$BD$92,0)))</f>
        <v>0</v>
      </c>
      <c r="BG56" s="66" cm="1">
        <f t="array" ref="BG56">IF(BG$40=0,0,INDEX(Scenarios!$K94:$BD94,,MATCH(BG$40,Scenarios!$K$92:$BD$92,0)))</f>
        <v>0</v>
      </c>
      <c r="BH56" s="66" cm="1">
        <f t="array" ref="BH56">IF(BH$40=0,0,INDEX(Scenarios!$K94:$BD94,,MATCH(BH$40,Scenarios!$K$92:$BD$92,0)))</f>
        <v>0</v>
      </c>
      <c r="BI56" s="82"/>
      <c r="BJ56" s="82"/>
      <c r="BK56" s="82"/>
      <c r="BL56" s="82"/>
      <c r="BM56" s="82"/>
      <c r="BN56" s="82"/>
      <c r="BO56" s="82"/>
      <c r="BP56" s="82"/>
      <c r="BQ56" s="82"/>
      <c r="BR56" s="82"/>
      <c r="BS56" s="82"/>
      <c r="BT56" s="82"/>
      <c r="BU56" s="82"/>
      <c r="BV56" s="82"/>
      <c r="BW56" s="82"/>
      <c r="BX56" s="82"/>
      <c r="BY56" s="82"/>
      <c r="BZ56" s="82"/>
      <c r="CA56" s="82"/>
      <c r="CB56" s="82"/>
      <c r="CC56" s="82"/>
      <c r="CD56" s="82"/>
      <c r="CE56" s="82"/>
      <c r="CF56" s="82"/>
      <c r="CG56" s="82"/>
      <c r="CH56" s="82"/>
      <c r="CI56" s="82"/>
      <c r="CJ56" s="82"/>
      <c r="CK56" s="82"/>
      <c r="CL56" s="82"/>
      <c r="CM56" s="82"/>
      <c r="CN56" s="82"/>
      <c r="CO56" s="82"/>
      <c r="CP56" s="82"/>
      <c r="CQ56" s="82"/>
      <c r="CR56" s="82"/>
      <c r="CS56" s="82"/>
      <c r="CT56" s="82"/>
      <c r="CU56" s="82"/>
      <c r="CV56" s="82"/>
    </row>
    <row r="57" spans="1:100">
      <c r="E57" s="135" t="s">
        <v>138</v>
      </c>
      <c r="G57" s="4" t="s">
        <v>101</v>
      </c>
      <c r="H57" s="135" t="s">
        <v>213</v>
      </c>
      <c r="K57" s="101"/>
      <c r="L57" s="66" cm="1">
        <f t="array" ref="L57">IF(L$40=0,0,INDEX(Scenarios!$K95:$BD95,,MATCH(L$40,Scenarios!$K$92:$BD$92,0)))</f>
        <v>0</v>
      </c>
      <c r="M57" s="66" cm="1">
        <f t="array" ref="M57">IF(M$40=0,0,INDEX(Scenarios!$K95:$BD95,,MATCH(M$40,Scenarios!$K$92:$BD$92,0)))</f>
        <v>0</v>
      </c>
      <c r="N57" s="66" cm="1">
        <f t="array" ref="N57">IF(N$40=0,0,INDEX(Scenarios!$K95:$BD95,,MATCH(N$40,Scenarios!$K$92:$BD$92,0)))</f>
        <v>0</v>
      </c>
      <c r="O57" s="66" cm="1">
        <f t="array" ref="O57">IF(O$40=0,0,INDEX(Scenarios!$K95:$BD95,,MATCH(O$40,Scenarios!$K$92:$BD$92,0)))</f>
        <v>0</v>
      </c>
      <c r="P57" s="66" cm="1">
        <f t="array" ref="P57">IF(P$40=0,0,INDEX(Scenarios!$K95:$BD95,,MATCH(P$40,Scenarios!$K$92:$BD$92,0)))</f>
        <v>0</v>
      </c>
      <c r="Q57" s="66" cm="1">
        <f t="array" ref="Q57">IF(Q$40=0,0,INDEX(Scenarios!$K95:$BD95,,MATCH(Q$40,Scenarios!$K$92:$BD$92,0)))</f>
        <v>0</v>
      </c>
      <c r="R57" s="66" cm="1">
        <f t="array" ref="R57">IF(R$40=0,0,INDEX(Scenarios!$K95:$BD95,,MATCH(R$40,Scenarios!$K$92:$BD$92,0)))</f>
        <v>0</v>
      </c>
      <c r="S57" s="66" cm="1">
        <f t="array" ref="S57">IF(S$40=0,0,INDEX(Scenarios!$K95:$BD95,,MATCH(S$40,Scenarios!$K$92:$BD$92,0)))</f>
        <v>0</v>
      </c>
      <c r="T57" s="66" cm="1">
        <f t="array" ref="T57">IF(T$40=0,0,INDEX(Scenarios!$K95:$BD95,,MATCH(T$40,Scenarios!$K$92:$BD$92,0)))</f>
        <v>0</v>
      </c>
      <c r="U57" s="66" cm="1">
        <f t="array" ref="U57">IF(U$40=0,0,INDEX(Scenarios!$K95:$BD95,,MATCH(U$40,Scenarios!$K$92:$BD$92,0)))</f>
        <v>0</v>
      </c>
      <c r="V57" s="66" cm="1">
        <f t="array" ref="V57">IF(V$40=0,0,INDEX(Scenarios!$K95:$BD95,,MATCH(V$40,Scenarios!$K$92:$BD$92,0)))</f>
        <v>0</v>
      </c>
      <c r="W57" s="66" cm="1">
        <f t="array" ref="W57">IF(W$40=0,0,INDEX(Scenarios!$K95:$BD95,,MATCH(W$40,Scenarios!$K$92:$BD$92,0)))</f>
        <v>0</v>
      </c>
      <c r="X57" s="66" cm="1">
        <f t="array" ref="X57">IF(X$40=0,0,INDEX(Scenarios!$K95:$BD95,,MATCH(X$40,Scenarios!$K$92:$BD$92,0)))</f>
        <v>0</v>
      </c>
      <c r="Y57" s="66" cm="1">
        <f t="array" ref="Y57">IF(Y$40=0,0,INDEX(Scenarios!$K95:$BD95,,MATCH(Y$40,Scenarios!$K$92:$BD$92,0)))</f>
        <v>0</v>
      </c>
      <c r="Z57" s="66" cm="1">
        <f t="array" ref="Z57">IF(Z$40=0,0,INDEX(Scenarios!$K95:$BD95,,MATCH(Z$40,Scenarios!$K$92:$BD$92,0)))</f>
        <v>0</v>
      </c>
      <c r="AA57" s="66" cm="1">
        <f t="array" ref="AA57">IF(AA$40=0,0,INDEX(Scenarios!$K95:$BD95,,MATCH(AA$40,Scenarios!$K$92:$BD$92,0)))</f>
        <v>0</v>
      </c>
      <c r="AB57" s="66" cm="1">
        <f t="array" ref="AB57">IF(AB$40=0,0,INDEX(Scenarios!$K95:$BD95,,MATCH(AB$40,Scenarios!$K$92:$BD$92,0)))</f>
        <v>0</v>
      </c>
      <c r="AC57" s="66" cm="1">
        <f t="array" ref="AC57">IF(AC$40=0,0,INDEX(Scenarios!$K95:$BD95,,MATCH(AC$40,Scenarios!$K$92:$BD$92,0)))</f>
        <v>0</v>
      </c>
      <c r="AD57" s="66" cm="1">
        <f t="array" ref="AD57">IF(AD$40=0,0,INDEX(Scenarios!$K95:$BD95,,MATCH(AD$40,Scenarios!$K$92:$BD$92,0)))</f>
        <v>0</v>
      </c>
      <c r="AE57" s="66" cm="1">
        <f t="array" ref="AE57">IF(AE$40=0,0,INDEX(Scenarios!$K95:$BD95,,MATCH(AE$40,Scenarios!$K$92:$BD$92,0)))</f>
        <v>0</v>
      </c>
      <c r="AF57" s="66" cm="1">
        <f t="array" ref="AF57">IF(AF$40=0,0,INDEX(Scenarios!$K95:$BD95,,MATCH(AF$40,Scenarios!$K$92:$BD$92,0)))</f>
        <v>0</v>
      </c>
      <c r="AG57" s="66" cm="1">
        <f t="array" ref="AG57">IF(AG$40=0,0,INDEX(Scenarios!$K95:$BD95,,MATCH(AG$40,Scenarios!$K$92:$BD$92,0)))</f>
        <v>0</v>
      </c>
      <c r="AH57" s="66" cm="1">
        <f t="array" ref="AH57">IF(AH$40=0,0,INDEX(Scenarios!$K95:$BD95,,MATCH(AH$40,Scenarios!$K$92:$BD$92,0)))</f>
        <v>0</v>
      </c>
      <c r="AI57" s="66" cm="1">
        <f t="array" ref="AI57">IF(AI$40=0,0,INDEX(Scenarios!$K95:$BD95,,MATCH(AI$40,Scenarios!$K$92:$BD$92,0)))</f>
        <v>0</v>
      </c>
      <c r="AJ57" s="66" cm="1">
        <f t="array" ref="AJ57">IF(AJ$40=0,0,INDEX(Scenarios!$K95:$BD95,,MATCH(AJ$40,Scenarios!$K$92:$BD$92,0)))</f>
        <v>0</v>
      </c>
      <c r="AK57" s="66" cm="1">
        <f t="array" ref="AK57">IF(AK$40=0,0,INDEX(Scenarios!$K95:$BD95,,MATCH(AK$40,Scenarios!$K$92:$BD$92,0)))</f>
        <v>0</v>
      </c>
      <c r="AL57" s="66" cm="1">
        <f t="array" ref="AL57">IF(AL$40=0,0,INDEX(Scenarios!$K95:$BD95,,MATCH(AL$40,Scenarios!$K$92:$BD$92,0)))</f>
        <v>0</v>
      </c>
      <c r="AM57" s="66" cm="1">
        <f t="array" ref="AM57">IF(AM$40=0,0,INDEX(Scenarios!$K95:$BD95,,MATCH(AM$40,Scenarios!$K$92:$BD$92,0)))</f>
        <v>0</v>
      </c>
      <c r="AN57" s="66" cm="1">
        <f t="array" ref="AN57">IF(AN$40=0,0,INDEX(Scenarios!$K95:$BD95,,MATCH(AN$40,Scenarios!$K$92:$BD$92,0)))</f>
        <v>0</v>
      </c>
      <c r="AO57" s="66" cm="1">
        <f t="array" ref="AO57">IF(AO$40=0,0,INDEX(Scenarios!$K95:$BD95,,MATCH(AO$40,Scenarios!$K$92:$BD$92,0)))</f>
        <v>0</v>
      </c>
      <c r="AP57" s="66" cm="1">
        <f t="array" ref="AP57">IF(AP$40=0,0,INDEX(Scenarios!$K95:$BD95,,MATCH(AP$40,Scenarios!$K$92:$BD$92,0)))</f>
        <v>0</v>
      </c>
      <c r="AQ57" s="66" cm="1">
        <f t="array" ref="AQ57">IF(AQ$40=0,0,INDEX(Scenarios!$K95:$BD95,,MATCH(AQ$40,Scenarios!$K$92:$BD$92,0)))</f>
        <v>0</v>
      </c>
      <c r="AR57" s="66" cm="1">
        <f t="array" ref="AR57">IF(AR$40=0,0,INDEX(Scenarios!$K95:$BD95,,MATCH(AR$40,Scenarios!$K$92:$BD$92,0)))</f>
        <v>0</v>
      </c>
      <c r="AS57" s="66" cm="1">
        <f t="array" ref="AS57">IF(AS$40=0,0,INDEX(Scenarios!$K95:$BD95,,MATCH(AS$40,Scenarios!$K$92:$BD$92,0)))</f>
        <v>0</v>
      </c>
      <c r="AT57" s="66" cm="1">
        <f t="array" ref="AT57">IF(AT$40=0,0,INDEX(Scenarios!$K95:$BD95,,MATCH(AT$40,Scenarios!$K$92:$BD$92,0)))</f>
        <v>0</v>
      </c>
      <c r="AU57" s="66" cm="1">
        <f t="array" ref="AU57">IF(AU$40=0,0,INDEX(Scenarios!$K95:$BD95,,MATCH(AU$40,Scenarios!$K$92:$BD$92,0)))</f>
        <v>0</v>
      </c>
      <c r="AV57" s="66" cm="1">
        <f t="array" ref="AV57">IF(AV$40=0,0,INDEX(Scenarios!$K95:$BD95,,MATCH(AV$40,Scenarios!$K$92:$BD$92,0)))</f>
        <v>0</v>
      </c>
      <c r="AW57" s="66" cm="1">
        <f t="array" ref="AW57">IF(AW$40=0,0,INDEX(Scenarios!$K95:$BD95,,MATCH(AW$40,Scenarios!$K$92:$BD$92,0)))</f>
        <v>0</v>
      </c>
      <c r="AX57" s="66" cm="1">
        <f t="array" ref="AX57">IF(AX$40=0,0,INDEX(Scenarios!$K95:$BD95,,MATCH(AX$40,Scenarios!$K$92:$BD$92,0)))</f>
        <v>0</v>
      </c>
      <c r="AY57" s="66" cm="1">
        <f t="array" ref="AY57">IF(AY$40=0,0,INDEX(Scenarios!$K95:$BD95,,MATCH(AY$40,Scenarios!$K$92:$BD$92,0)))</f>
        <v>0</v>
      </c>
      <c r="AZ57" s="66" cm="1">
        <f t="array" ref="AZ57">IF(AZ$40=0,0,INDEX(Scenarios!$K95:$BD95,,MATCH(AZ$40,Scenarios!$K$92:$BD$92,0)))</f>
        <v>0</v>
      </c>
      <c r="BA57" s="66" cm="1">
        <f t="array" ref="BA57">IF(BA$40=0,0,INDEX(Scenarios!$K95:$BD95,,MATCH(BA$40,Scenarios!$K$92:$BD$92,0)))</f>
        <v>0</v>
      </c>
      <c r="BB57" s="66" cm="1">
        <f t="array" ref="BB57">IF(BB$40=0,0,INDEX(Scenarios!$K95:$BD95,,MATCH(BB$40,Scenarios!$K$92:$BD$92,0)))</f>
        <v>0</v>
      </c>
      <c r="BC57" s="66" cm="1">
        <f t="array" ref="BC57">IF(BC$40=0,0,INDEX(Scenarios!$K95:$BD95,,MATCH(BC$40,Scenarios!$K$92:$BD$92,0)))</f>
        <v>0</v>
      </c>
      <c r="BD57" s="66" cm="1">
        <f t="array" ref="BD57">IF(BD$40=0,0,INDEX(Scenarios!$K95:$BD95,,MATCH(BD$40,Scenarios!$K$92:$BD$92,0)))</f>
        <v>0</v>
      </c>
      <c r="BE57" s="66" cm="1">
        <f t="array" ref="BE57">IF(BE$40=0,0,INDEX(Scenarios!$K95:$BD95,,MATCH(BE$40,Scenarios!$K$92:$BD$92,0)))</f>
        <v>0</v>
      </c>
      <c r="BF57" s="66" cm="1">
        <f t="array" ref="BF57">IF(BF$40=0,0,INDEX(Scenarios!$K95:$BD95,,MATCH(BF$40,Scenarios!$K$92:$BD$92,0)))</f>
        <v>0</v>
      </c>
      <c r="BG57" s="66" cm="1">
        <f t="array" ref="BG57">IF(BG$40=0,0,INDEX(Scenarios!$K95:$BD95,,MATCH(BG$40,Scenarios!$K$92:$BD$92,0)))</f>
        <v>0</v>
      </c>
      <c r="BH57" s="66" cm="1">
        <f t="array" ref="BH57">IF(BH$40=0,0,INDEX(Scenarios!$K95:$BD95,,MATCH(BH$40,Scenarios!$K$92:$BD$92,0)))</f>
        <v>0</v>
      </c>
      <c r="BI57" s="82"/>
      <c r="BJ57" s="82"/>
      <c r="BK57" s="82"/>
      <c r="BL57" s="82"/>
      <c r="BM57" s="82"/>
      <c r="BN57" s="82"/>
      <c r="BO57" s="82"/>
      <c r="BP57" s="82"/>
      <c r="BQ57" s="82"/>
      <c r="BR57" s="82"/>
      <c r="BS57" s="82"/>
      <c r="BT57" s="82"/>
      <c r="BU57" s="82"/>
      <c r="BV57" s="82"/>
      <c r="BW57" s="82"/>
      <c r="BX57" s="82"/>
      <c r="BY57" s="82"/>
      <c r="BZ57" s="82"/>
      <c r="CA57" s="82"/>
      <c r="CB57" s="82"/>
      <c r="CC57" s="82"/>
      <c r="CD57" s="82"/>
      <c r="CE57" s="82"/>
      <c r="CF57" s="82"/>
      <c r="CG57" s="82"/>
      <c r="CH57" s="82"/>
      <c r="CI57" s="82"/>
      <c r="CJ57" s="82"/>
      <c r="CK57" s="82"/>
      <c r="CL57" s="82"/>
      <c r="CM57" s="82"/>
      <c r="CN57" s="82"/>
      <c r="CO57" s="82"/>
      <c r="CP57" s="82"/>
      <c r="CQ57" s="82"/>
      <c r="CR57" s="82"/>
      <c r="CS57" s="82"/>
      <c r="CT57" s="82"/>
      <c r="CU57" s="82"/>
      <c r="CV57" s="82"/>
    </row>
    <row r="58" spans="1:100">
      <c r="E58" s="135" t="s">
        <v>214</v>
      </c>
      <c r="G58" s="4" t="s">
        <v>101</v>
      </c>
      <c r="H58" s="135" t="s">
        <v>215</v>
      </c>
      <c r="K58" s="101"/>
      <c r="L58" s="176"/>
      <c r="M58" s="176"/>
      <c r="N58" s="176"/>
      <c r="O58" s="176"/>
      <c r="P58" s="176"/>
      <c r="Q58" s="176"/>
      <c r="R58" s="176"/>
      <c r="S58" s="67"/>
      <c r="T58" s="176"/>
      <c r="U58" s="176"/>
      <c r="V58" s="176"/>
      <c r="W58" s="176"/>
      <c r="X58" s="176"/>
      <c r="Y58" s="176"/>
      <c r="Z58" s="176"/>
      <c r="AA58" s="176"/>
      <c r="AB58" s="176"/>
      <c r="AC58" s="176"/>
      <c r="AD58" s="176"/>
      <c r="AE58" s="176"/>
      <c r="AF58" s="176"/>
      <c r="AG58" s="176"/>
      <c r="AH58" s="176"/>
      <c r="AI58" s="176"/>
      <c r="AJ58" s="176"/>
      <c r="AK58" s="176"/>
      <c r="AL58" s="176"/>
      <c r="AM58" s="176"/>
      <c r="AN58" s="176"/>
      <c r="AO58" s="176"/>
      <c r="AP58" s="176"/>
      <c r="AQ58" s="176"/>
      <c r="AR58" s="176"/>
      <c r="AS58" s="176"/>
      <c r="AT58" s="176"/>
      <c r="AU58" s="176"/>
      <c r="AV58" s="176"/>
      <c r="AW58" s="176"/>
      <c r="AX58" s="176"/>
      <c r="AY58" s="176"/>
      <c r="AZ58" s="176"/>
      <c r="BA58" s="176"/>
      <c r="BB58" s="176"/>
      <c r="BC58" s="176"/>
      <c r="BD58" s="176"/>
      <c r="BE58" s="176"/>
      <c r="BF58" s="176"/>
      <c r="BG58" s="176"/>
      <c r="BH58" s="176"/>
      <c r="BI58" s="82"/>
      <c r="BJ58" s="82"/>
      <c r="BK58" s="82"/>
      <c r="BL58" s="82"/>
      <c r="BM58" s="82"/>
      <c r="BN58" s="82"/>
      <c r="BO58" s="82"/>
      <c r="BP58" s="82"/>
      <c r="BQ58" s="82"/>
      <c r="BR58" s="82"/>
      <c r="BS58" s="82"/>
      <c r="BT58" s="82"/>
      <c r="BU58" s="82"/>
      <c r="BV58" s="82"/>
      <c r="BW58" s="82"/>
      <c r="BX58" s="82"/>
      <c r="BY58" s="82"/>
      <c r="BZ58" s="82"/>
      <c r="CA58" s="82"/>
      <c r="CB58" s="82"/>
      <c r="CC58" s="82"/>
      <c r="CD58" s="82"/>
      <c r="CE58" s="82"/>
      <c r="CF58" s="82"/>
      <c r="CG58" s="82"/>
      <c r="CH58" s="82"/>
      <c r="CI58" s="82"/>
      <c r="CJ58" s="82"/>
      <c r="CK58" s="82"/>
      <c r="CL58" s="82"/>
      <c r="CM58" s="82"/>
      <c r="CN58" s="82"/>
      <c r="CO58" s="82"/>
      <c r="CP58" s="82"/>
      <c r="CQ58" s="82"/>
      <c r="CR58" s="82"/>
      <c r="CS58" s="82"/>
      <c r="CT58" s="82"/>
      <c r="CU58" s="82"/>
      <c r="CV58" s="82"/>
    </row>
    <row r="59" spans="1:100">
      <c r="E59" s="135" t="s">
        <v>216</v>
      </c>
      <c r="G59" s="4" t="s">
        <v>101</v>
      </c>
      <c r="H59" s="135" t="s">
        <v>215</v>
      </c>
      <c r="K59" s="101"/>
      <c r="L59" s="176"/>
      <c r="M59" s="176"/>
      <c r="N59" s="176"/>
      <c r="O59" s="176"/>
      <c r="P59" s="176"/>
      <c r="Q59" s="176"/>
      <c r="R59" s="176"/>
      <c r="S59" s="67"/>
      <c r="T59" s="176"/>
      <c r="U59" s="176"/>
      <c r="V59" s="176"/>
      <c r="W59" s="176"/>
      <c r="X59" s="176"/>
      <c r="Y59" s="176"/>
      <c r="Z59" s="176"/>
      <c r="AA59" s="176"/>
      <c r="AB59" s="176"/>
      <c r="AC59" s="176"/>
      <c r="AD59" s="176"/>
      <c r="AE59" s="176"/>
      <c r="AF59" s="176"/>
      <c r="AG59" s="176"/>
      <c r="AH59" s="176"/>
      <c r="AI59" s="176"/>
      <c r="AJ59" s="176"/>
      <c r="AK59" s="176"/>
      <c r="AL59" s="176"/>
      <c r="AM59" s="176"/>
      <c r="AN59" s="176"/>
      <c r="AO59" s="176"/>
      <c r="AP59" s="176"/>
      <c r="AQ59" s="176"/>
      <c r="AR59" s="176"/>
      <c r="AS59" s="176"/>
      <c r="AT59" s="176"/>
      <c r="AU59" s="176"/>
      <c r="AV59" s="176"/>
      <c r="AW59" s="176"/>
      <c r="AX59" s="176"/>
      <c r="AY59" s="176"/>
      <c r="AZ59" s="176"/>
      <c r="BA59" s="176"/>
      <c r="BB59" s="176"/>
      <c r="BC59" s="176"/>
      <c r="BD59" s="176"/>
      <c r="BE59" s="176"/>
      <c r="BF59" s="176"/>
      <c r="BG59" s="176"/>
      <c r="BH59" s="176"/>
      <c r="BI59" s="82"/>
      <c r="BJ59" s="82"/>
      <c r="BK59" s="82"/>
      <c r="BL59" s="82"/>
      <c r="BM59" s="82"/>
      <c r="BN59" s="82"/>
      <c r="BO59" s="82"/>
      <c r="BP59" s="82"/>
      <c r="BQ59" s="82"/>
      <c r="BR59" s="82"/>
      <c r="BS59" s="82"/>
      <c r="BT59" s="82"/>
      <c r="BU59" s="82"/>
      <c r="BV59" s="82"/>
      <c r="BW59" s="82"/>
      <c r="BX59" s="82"/>
      <c r="BY59" s="82"/>
      <c r="BZ59" s="82"/>
      <c r="CA59" s="82"/>
      <c r="CB59" s="82"/>
      <c r="CC59" s="82"/>
      <c r="CD59" s="82"/>
      <c r="CE59" s="82"/>
      <c r="CF59" s="82"/>
      <c r="CG59" s="82"/>
      <c r="CH59" s="82"/>
      <c r="CI59" s="82"/>
      <c r="CJ59" s="82"/>
      <c r="CK59" s="82"/>
      <c r="CL59" s="82"/>
      <c r="CM59" s="82"/>
      <c r="CN59" s="82"/>
      <c r="CO59" s="82"/>
      <c r="CP59" s="82"/>
      <c r="CQ59" s="82"/>
      <c r="CR59" s="82"/>
      <c r="CS59" s="82"/>
      <c r="CT59" s="82"/>
      <c r="CU59" s="82"/>
      <c r="CV59" s="82"/>
    </row>
    <row r="60" spans="1:100">
      <c r="K60" s="101"/>
      <c r="L60" s="101"/>
      <c r="M60" s="101"/>
      <c r="N60" s="101"/>
      <c r="O60" s="101"/>
      <c r="P60" s="101"/>
      <c r="Q60" s="101"/>
      <c r="R60" s="101"/>
      <c r="S60" s="201"/>
      <c r="T60" s="101"/>
      <c r="U60" s="101"/>
      <c r="V60" s="101"/>
      <c r="W60" s="101"/>
      <c r="X60" s="101"/>
      <c r="Y60" s="101"/>
      <c r="Z60" s="101"/>
      <c r="AA60" s="101"/>
      <c r="AB60" s="101"/>
      <c r="AC60" s="101"/>
      <c r="AD60" s="101"/>
      <c r="AE60" s="101"/>
      <c r="AF60" s="101"/>
      <c r="AG60" s="101"/>
      <c r="AH60" s="101"/>
      <c r="AI60" s="101"/>
      <c r="AJ60" s="101"/>
      <c r="AK60" s="101"/>
      <c r="AL60" s="101"/>
      <c r="AM60" s="101"/>
      <c r="AN60" s="101"/>
      <c r="AO60" s="101"/>
      <c r="AP60" s="101"/>
      <c r="AQ60" s="101"/>
      <c r="AR60" s="101"/>
      <c r="AS60" s="101"/>
      <c r="AT60" s="101"/>
      <c r="AU60" s="101"/>
      <c r="AV60" s="101"/>
      <c r="AW60" s="101"/>
      <c r="AX60" s="101"/>
      <c r="AY60" s="101"/>
      <c r="AZ60" s="101"/>
      <c r="BA60" s="101"/>
      <c r="BB60" s="101"/>
      <c r="BC60" s="101"/>
      <c r="BD60" s="101"/>
      <c r="BE60" s="101"/>
      <c r="BF60" s="101"/>
      <c r="BG60" s="101"/>
      <c r="BH60" s="101"/>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c r="CN60" s="82"/>
      <c r="CO60" s="82"/>
      <c r="CP60" s="82"/>
      <c r="CQ60" s="82"/>
      <c r="CR60" s="82"/>
      <c r="CS60" s="82"/>
      <c r="CT60" s="82"/>
      <c r="CU60" s="82"/>
      <c r="CV60" s="82"/>
    </row>
    <row r="61" spans="1:100">
      <c r="C61" s="38">
        <f>MAX($B$4:C60)+0.1</f>
        <v>1.2000000000000002</v>
      </c>
      <c r="D61" s="37" t="s">
        <v>217</v>
      </c>
      <c r="E61" s="33"/>
      <c r="F61" s="33"/>
      <c r="G61" s="32"/>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82"/>
      <c r="BM61" s="82"/>
      <c r="BN61" s="82"/>
      <c r="BO61" s="82"/>
      <c r="BP61" s="82"/>
      <c r="BQ61" s="82"/>
      <c r="BR61" s="82"/>
      <c r="BS61" s="82"/>
      <c r="BT61" s="82"/>
      <c r="BU61" s="82"/>
      <c r="BV61" s="82"/>
      <c r="BW61" s="82"/>
      <c r="BX61" s="82"/>
      <c r="BY61" s="82"/>
      <c r="BZ61" s="82"/>
      <c r="CA61" s="82"/>
      <c r="CB61" s="82"/>
      <c r="CC61" s="82"/>
      <c r="CD61" s="82"/>
      <c r="CE61" s="82"/>
      <c r="CF61" s="82"/>
      <c r="CG61" s="82"/>
      <c r="CH61" s="82"/>
      <c r="CI61" s="82"/>
      <c r="CJ61" s="82"/>
      <c r="CK61" s="82"/>
      <c r="CL61" s="82"/>
      <c r="CM61" s="82"/>
      <c r="CN61" s="82"/>
      <c r="CO61" s="82"/>
      <c r="CP61" s="82"/>
      <c r="CQ61" s="82"/>
      <c r="CR61" s="82"/>
      <c r="CS61" s="82"/>
      <c r="CT61" s="82"/>
      <c r="CU61" s="82"/>
      <c r="CV61" s="82"/>
    </row>
    <row r="62" spans="1:100">
      <c r="E62" s="135"/>
      <c r="F62" s="135"/>
      <c r="K62" s="101"/>
      <c r="L62" s="101"/>
      <c r="M62" s="101"/>
      <c r="N62" s="101"/>
      <c r="O62" s="101"/>
      <c r="P62" s="101"/>
      <c r="Q62" s="101"/>
      <c r="R62" s="101"/>
      <c r="S62" s="201"/>
      <c r="T62" s="101"/>
      <c r="U62" s="101"/>
      <c r="V62" s="101"/>
      <c r="W62" s="101"/>
      <c r="X62" s="101"/>
      <c r="Y62" s="101"/>
      <c r="Z62" s="101"/>
      <c r="AA62" s="101"/>
      <c r="AB62" s="101"/>
      <c r="AC62" s="101"/>
      <c r="AD62" s="101"/>
      <c r="AE62" s="101"/>
      <c r="AF62" s="101"/>
      <c r="AG62" s="101"/>
      <c r="AH62" s="101"/>
      <c r="AI62" s="101"/>
      <c r="AJ62" s="101"/>
      <c r="AK62" s="101"/>
      <c r="AL62" s="101"/>
      <c r="AM62" s="101"/>
      <c r="AN62" s="101"/>
      <c r="AO62" s="101"/>
      <c r="AP62" s="101"/>
      <c r="AQ62" s="101"/>
      <c r="AR62" s="101"/>
      <c r="AS62" s="101"/>
      <c r="AT62" s="101"/>
      <c r="AU62" s="101"/>
      <c r="AV62" s="101"/>
      <c r="AW62" s="101"/>
      <c r="AX62" s="101"/>
      <c r="AY62" s="101"/>
      <c r="AZ62" s="101"/>
      <c r="BA62" s="101"/>
      <c r="BB62" s="101"/>
      <c r="BC62" s="101"/>
      <c r="BD62" s="101"/>
      <c r="BE62" s="101"/>
      <c r="BF62" s="101"/>
      <c r="BG62" s="101"/>
      <c r="BH62" s="101"/>
      <c r="BI62" s="82"/>
      <c r="BJ62" s="82"/>
      <c r="BK62" s="82"/>
      <c r="BL62" s="82"/>
      <c r="BM62" s="82"/>
      <c r="BN62" s="82"/>
      <c r="BO62" s="82"/>
      <c r="BP62" s="82"/>
      <c r="BQ62" s="82"/>
      <c r="BR62" s="82"/>
      <c r="BS62" s="82"/>
      <c r="BT62" s="82"/>
      <c r="BU62" s="82"/>
      <c r="BV62" s="82"/>
      <c r="BW62" s="82"/>
      <c r="BX62" s="82"/>
      <c r="BY62" s="82"/>
      <c r="BZ62" s="82"/>
      <c r="CA62" s="82"/>
      <c r="CB62" s="82"/>
      <c r="CC62" s="82"/>
      <c r="CD62" s="82"/>
      <c r="CE62" s="82"/>
      <c r="CF62" s="82"/>
      <c r="CG62" s="82"/>
      <c r="CH62" s="82"/>
      <c r="CI62" s="82"/>
      <c r="CJ62" s="82"/>
      <c r="CK62" s="82"/>
      <c r="CL62" s="82"/>
      <c r="CM62" s="82"/>
      <c r="CN62" s="82"/>
      <c r="CO62" s="82"/>
      <c r="CP62" s="82"/>
      <c r="CQ62" s="82"/>
      <c r="CR62" s="82"/>
      <c r="CS62" s="82"/>
      <c r="CT62" s="82"/>
      <c r="CU62" s="82"/>
      <c r="CV62" s="82"/>
    </row>
    <row r="63" spans="1:100">
      <c r="E63" s="20" t="s">
        <v>139</v>
      </c>
      <c r="G63" s="4" t="s">
        <v>101</v>
      </c>
      <c r="H63" s="135" t="s">
        <v>213</v>
      </c>
      <c r="K63" s="101"/>
      <c r="L63" s="66" cm="1">
        <f t="array" ref="L63">IF(L$40=0,0,INDEX(Scenarios!$K96:$BD96,,MATCH(L$40,Scenarios!$K$92:$BD$92,0)))</f>
        <v>0</v>
      </c>
      <c r="M63" s="66" cm="1">
        <f t="array" ref="M63">IF(M$40=0,0,INDEX(Scenarios!$K96:$BD96,,MATCH(M$40,Scenarios!$K$92:$BD$92,0)))</f>
        <v>0</v>
      </c>
      <c r="N63" s="66" cm="1">
        <f t="array" ref="N63">IF(N$40=0,0,INDEX(Scenarios!$K96:$BD96,,MATCH(N$40,Scenarios!$K$92:$BD$92,0)))</f>
        <v>0</v>
      </c>
      <c r="O63" s="66" cm="1">
        <f t="array" ref="O63">IF(O$40=0,0,INDEX(Scenarios!$K96:$BD96,,MATCH(O$40,Scenarios!$K$92:$BD$92,0)))</f>
        <v>0</v>
      </c>
      <c r="P63" s="66" cm="1">
        <f t="array" ref="P63">IF(P$40=0,0,INDEX(Scenarios!$K96:$BD96,,MATCH(P$40,Scenarios!$K$92:$BD$92,0)))</f>
        <v>0</v>
      </c>
      <c r="Q63" s="66" cm="1">
        <f t="array" ref="Q63">IF(Q$40=0,0,INDEX(Scenarios!$K96:$BD96,,MATCH(Q$40,Scenarios!$K$92:$BD$92,0)))</f>
        <v>0</v>
      </c>
      <c r="R63" s="66" cm="1">
        <f t="array" ref="R63">IF(R$40=0,0,INDEX(Scenarios!$K96:$BD96,,MATCH(R$40,Scenarios!$K$92:$BD$92,0)))</f>
        <v>0</v>
      </c>
      <c r="S63" s="66" cm="1">
        <f t="array" ref="S63">IF(S$40=0,0,INDEX(Scenarios!$K96:$BD96,,MATCH(S$40,Scenarios!$K$92:$BD$92,0)))</f>
        <v>0</v>
      </c>
      <c r="T63" s="66" cm="1">
        <f t="array" ref="T63">IF(T$40=0,0,INDEX(Scenarios!$K96:$BD96,,MATCH(T$40,Scenarios!$K$92:$BD$92,0)))</f>
        <v>0</v>
      </c>
      <c r="U63" s="66" cm="1">
        <f t="array" ref="U63">IF(U$40=0,0,INDEX(Scenarios!$K96:$BD96,,MATCH(U$40,Scenarios!$K$92:$BD$92,0)))</f>
        <v>0</v>
      </c>
      <c r="V63" s="66" cm="1">
        <f t="array" ref="V63">IF(V$40=0,0,INDEX(Scenarios!$K96:$BD96,,MATCH(V$40,Scenarios!$K$92:$BD$92,0)))</f>
        <v>0</v>
      </c>
      <c r="W63" s="66" cm="1">
        <f t="array" ref="W63">IF(W$40=0,0,INDEX(Scenarios!$K96:$BD96,,MATCH(W$40,Scenarios!$K$92:$BD$92,0)))</f>
        <v>0</v>
      </c>
      <c r="X63" s="66" cm="1">
        <f t="array" ref="X63">IF(X$40=0,0,INDEX(Scenarios!$K96:$BD96,,MATCH(X$40,Scenarios!$K$92:$BD$92,0)))</f>
        <v>0</v>
      </c>
      <c r="Y63" s="66" cm="1">
        <f t="array" ref="Y63">IF(Y$40=0,0,INDEX(Scenarios!$K96:$BD96,,MATCH(Y$40,Scenarios!$K$92:$BD$92,0)))</f>
        <v>0</v>
      </c>
      <c r="Z63" s="66" cm="1">
        <f t="array" ref="Z63">IF(Z$40=0,0,INDEX(Scenarios!$K96:$BD96,,MATCH(Z$40,Scenarios!$K$92:$BD$92,0)))</f>
        <v>0</v>
      </c>
      <c r="AA63" s="66" cm="1">
        <f t="array" ref="AA63">IF(AA$40=0,0,INDEX(Scenarios!$K96:$BD96,,MATCH(AA$40,Scenarios!$K$92:$BD$92,0)))</f>
        <v>0</v>
      </c>
      <c r="AB63" s="66" cm="1">
        <f t="array" ref="AB63">IF(AB$40=0,0,INDEX(Scenarios!$K96:$BD96,,MATCH(AB$40,Scenarios!$K$92:$BD$92,0)))</f>
        <v>0</v>
      </c>
      <c r="AC63" s="66" cm="1">
        <f t="array" ref="AC63">IF(AC$40=0,0,INDEX(Scenarios!$K96:$BD96,,MATCH(AC$40,Scenarios!$K$92:$BD$92,0)))</f>
        <v>0</v>
      </c>
      <c r="AD63" s="66" cm="1">
        <f t="array" ref="AD63">IF(AD$40=0,0,INDEX(Scenarios!$K96:$BD96,,MATCH(AD$40,Scenarios!$K$92:$BD$92,0)))</f>
        <v>0</v>
      </c>
      <c r="AE63" s="66" cm="1">
        <f t="array" ref="AE63">IF(AE$40=0,0,INDEX(Scenarios!$K96:$BD96,,MATCH(AE$40,Scenarios!$K$92:$BD$92,0)))</f>
        <v>0</v>
      </c>
      <c r="AF63" s="66" cm="1">
        <f t="array" ref="AF63">IF(AF$40=0,0,INDEX(Scenarios!$K96:$BD96,,MATCH(AF$40,Scenarios!$K$92:$BD$92,0)))</f>
        <v>0</v>
      </c>
      <c r="AG63" s="66" cm="1">
        <f t="array" ref="AG63">IF(AG$40=0,0,INDEX(Scenarios!$K96:$BD96,,MATCH(AG$40,Scenarios!$K$92:$BD$92,0)))</f>
        <v>0</v>
      </c>
      <c r="AH63" s="66" cm="1">
        <f t="array" ref="AH63">IF(AH$40=0,0,INDEX(Scenarios!$K96:$BD96,,MATCH(AH$40,Scenarios!$K$92:$BD$92,0)))</f>
        <v>0</v>
      </c>
      <c r="AI63" s="66" cm="1">
        <f t="array" ref="AI63">IF(AI$40=0,0,INDEX(Scenarios!$K96:$BD96,,MATCH(AI$40,Scenarios!$K$92:$BD$92,0)))</f>
        <v>0</v>
      </c>
      <c r="AJ63" s="66" cm="1">
        <f t="array" ref="AJ63">IF(AJ$40=0,0,INDEX(Scenarios!$K96:$BD96,,MATCH(AJ$40,Scenarios!$K$92:$BD$92,0)))</f>
        <v>0</v>
      </c>
      <c r="AK63" s="66" cm="1">
        <f t="array" ref="AK63">IF(AK$40=0,0,INDEX(Scenarios!$K96:$BD96,,MATCH(AK$40,Scenarios!$K$92:$BD$92,0)))</f>
        <v>0</v>
      </c>
      <c r="AL63" s="66" cm="1">
        <f t="array" ref="AL63">IF(AL$40=0,0,INDEX(Scenarios!$K96:$BD96,,MATCH(AL$40,Scenarios!$K$92:$BD$92,0)))</f>
        <v>0</v>
      </c>
      <c r="AM63" s="66" cm="1">
        <f t="array" ref="AM63">IF(AM$40=0,0,INDEX(Scenarios!$K96:$BD96,,MATCH(AM$40,Scenarios!$K$92:$BD$92,0)))</f>
        <v>0</v>
      </c>
      <c r="AN63" s="66" cm="1">
        <f t="array" ref="AN63">IF(AN$40=0,0,INDEX(Scenarios!$K96:$BD96,,MATCH(AN$40,Scenarios!$K$92:$BD$92,0)))</f>
        <v>0</v>
      </c>
      <c r="AO63" s="66" cm="1">
        <f t="array" ref="AO63">IF(AO$40=0,0,INDEX(Scenarios!$K96:$BD96,,MATCH(AO$40,Scenarios!$K$92:$BD$92,0)))</f>
        <v>0</v>
      </c>
      <c r="AP63" s="66" cm="1">
        <f t="array" ref="AP63">IF(AP$40=0,0,INDEX(Scenarios!$K96:$BD96,,MATCH(AP$40,Scenarios!$K$92:$BD$92,0)))</f>
        <v>0</v>
      </c>
      <c r="AQ63" s="66" cm="1">
        <f t="array" ref="AQ63">IF(AQ$40=0,0,INDEX(Scenarios!$K96:$BD96,,MATCH(AQ$40,Scenarios!$K$92:$BD$92,0)))</f>
        <v>0</v>
      </c>
      <c r="AR63" s="66" cm="1">
        <f t="array" ref="AR63">IF(AR$40=0,0,INDEX(Scenarios!$K96:$BD96,,MATCH(AR$40,Scenarios!$K$92:$BD$92,0)))</f>
        <v>0</v>
      </c>
      <c r="AS63" s="66" cm="1">
        <f t="array" ref="AS63">IF(AS$40=0,0,INDEX(Scenarios!$K96:$BD96,,MATCH(AS$40,Scenarios!$K$92:$BD$92,0)))</f>
        <v>0</v>
      </c>
      <c r="AT63" s="66" cm="1">
        <f t="array" ref="AT63">IF(AT$40=0,0,INDEX(Scenarios!$K96:$BD96,,MATCH(AT$40,Scenarios!$K$92:$BD$92,0)))</f>
        <v>0</v>
      </c>
      <c r="AU63" s="66" cm="1">
        <f t="array" ref="AU63">IF(AU$40=0,0,INDEX(Scenarios!$K96:$BD96,,MATCH(AU$40,Scenarios!$K$92:$BD$92,0)))</f>
        <v>0</v>
      </c>
      <c r="AV63" s="66" cm="1">
        <f t="array" ref="AV63">IF(AV$40=0,0,INDEX(Scenarios!$K96:$BD96,,MATCH(AV$40,Scenarios!$K$92:$BD$92,0)))</f>
        <v>0</v>
      </c>
      <c r="AW63" s="66" cm="1">
        <f t="array" ref="AW63">IF(AW$40=0,0,INDEX(Scenarios!$K96:$BD96,,MATCH(AW$40,Scenarios!$K$92:$BD$92,0)))</f>
        <v>0</v>
      </c>
      <c r="AX63" s="66" cm="1">
        <f t="array" ref="AX63">IF(AX$40=0,0,INDEX(Scenarios!$K96:$BD96,,MATCH(AX$40,Scenarios!$K$92:$BD$92,0)))</f>
        <v>0</v>
      </c>
      <c r="AY63" s="66" cm="1">
        <f t="array" ref="AY63">IF(AY$40=0,0,INDEX(Scenarios!$K96:$BD96,,MATCH(AY$40,Scenarios!$K$92:$BD$92,0)))</f>
        <v>0</v>
      </c>
      <c r="AZ63" s="66" cm="1">
        <f t="array" ref="AZ63">IF(AZ$40=0,0,INDEX(Scenarios!$K96:$BD96,,MATCH(AZ$40,Scenarios!$K$92:$BD$92,0)))</f>
        <v>0</v>
      </c>
      <c r="BA63" s="66" cm="1">
        <f t="array" ref="BA63">IF(BA$40=0,0,INDEX(Scenarios!$K96:$BD96,,MATCH(BA$40,Scenarios!$K$92:$BD$92,0)))</f>
        <v>0</v>
      </c>
      <c r="BB63" s="66" cm="1">
        <f t="array" ref="BB63">IF(BB$40=0,0,INDEX(Scenarios!$K96:$BD96,,MATCH(BB$40,Scenarios!$K$92:$BD$92,0)))</f>
        <v>0</v>
      </c>
      <c r="BC63" s="66" cm="1">
        <f t="array" ref="BC63">IF(BC$40=0,0,INDEX(Scenarios!$K96:$BD96,,MATCH(BC$40,Scenarios!$K$92:$BD$92,0)))</f>
        <v>0</v>
      </c>
      <c r="BD63" s="66" cm="1">
        <f t="array" ref="BD63">IF(BD$40=0,0,INDEX(Scenarios!$K96:$BD96,,MATCH(BD$40,Scenarios!$K$92:$BD$92,0)))</f>
        <v>0</v>
      </c>
      <c r="BE63" s="66" cm="1">
        <f t="array" ref="BE63">IF(BE$40=0,0,INDEX(Scenarios!$K96:$BD96,,MATCH(BE$40,Scenarios!$K$92:$BD$92,0)))</f>
        <v>0</v>
      </c>
      <c r="BF63" s="66" cm="1">
        <f t="array" ref="BF63">IF(BF$40=0,0,INDEX(Scenarios!$K96:$BD96,,MATCH(BF$40,Scenarios!$K$92:$BD$92,0)))</f>
        <v>0</v>
      </c>
      <c r="BG63" s="66" cm="1">
        <f t="array" ref="BG63">IF(BG$40=0,0,INDEX(Scenarios!$K96:$BD96,,MATCH(BG$40,Scenarios!$K$92:$BD$92,0)))</f>
        <v>0</v>
      </c>
      <c r="BH63" s="66" cm="1">
        <f t="array" ref="BH63">IF(BH$40=0,0,INDEX(Scenarios!$K96:$BD96,,MATCH(BH$40,Scenarios!$K$92:$BD$92,0)))</f>
        <v>0</v>
      </c>
      <c r="BI63" s="82"/>
      <c r="BJ63" s="82"/>
      <c r="BK63" s="82"/>
      <c r="BL63" s="82"/>
      <c r="BM63" s="82"/>
      <c r="BN63" s="82"/>
      <c r="BO63" s="82"/>
      <c r="BP63" s="82"/>
      <c r="BQ63" s="82"/>
      <c r="BR63" s="82"/>
      <c r="BS63" s="82"/>
      <c r="BT63" s="82"/>
      <c r="BU63" s="82"/>
      <c r="BV63" s="82"/>
      <c r="BW63" s="82"/>
      <c r="BX63" s="82"/>
      <c r="BY63" s="82"/>
      <c r="BZ63" s="82"/>
      <c r="CA63" s="82"/>
      <c r="CB63" s="82"/>
      <c r="CC63" s="82"/>
      <c r="CD63" s="82"/>
      <c r="CE63" s="82"/>
      <c r="CF63" s="82"/>
      <c r="CG63" s="82"/>
      <c r="CH63" s="82"/>
      <c r="CI63" s="82"/>
      <c r="CJ63" s="82"/>
      <c r="CK63" s="82"/>
      <c r="CL63" s="82"/>
      <c r="CM63" s="82"/>
      <c r="CN63" s="82"/>
      <c r="CO63" s="82"/>
      <c r="CP63" s="82"/>
      <c r="CQ63" s="82"/>
      <c r="CR63" s="82"/>
      <c r="CS63" s="82"/>
      <c r="CT63" s="82"/>
      <c r="CU63" s="82"/>
      <c r="CV63" s="82"/>
    </row>
    <row r="64" spans="1:100">
      <c r="E64" s="135" t="s">
        <v>140</v>
      </c>
      <c r="G64" s="4" t="s">
        <v>101</v>
      </c>
      <c r="H64" s="135" t="s">
        <v>213</v>
      </c>
      <c r="K64" s="101"/>
      <c r="L64" s="66" cm="1">
        <f t="array" ref="L64">IF(L$40=0,0,INDEX(Scenarios!$K97:$BD97,,MATCH(L$40,Scenarios!$K$92:$BD$92,0)))</f>
        <v>0</v>
      </c>
      <c r="M64" s="66" cm="1">
        <f t="array" ref="M64">IF(M$40=0,0,INDEX(Scenarios!$K97:$BD97,,MATCH(M$40,Scenarios!$K$92:$BD$92,0)))</f>
        <v>0</v>
      </c>
      <c r="N64" s="66" cm="1">
        <f t="array" ref="N64">IF(N$40=0,0,INDEX(Scenarios!$K97:$BD97,,MATCH(N$40,Scenarios!$K$92:$BD$92,0)))</f>
        <v>0</v>
      </c>
      <c r="O64" s="66" cm="1">
        <f t="array" ref="O64">IF(O$40=0,0,INDEX(Scenarios!$K97:$BD97,,MATCH(O$40,Scenarios!$K$92:$BD$92,0)))</f>
        <v>0</v>
      </c>
      <c r="P64" s="66" cm="1">
        <f t="array" ref="P64">IF(P$40=0,0,INDEX(Scenarios!$K97:$BD97,,MATCH(P$40,Scenarios!$K$92:$BD$92,0)))</f>
        <v>0</v>
      </c>
      <c r="Q64" s="66" cm="1">
        <f t="array" ref="Q64">IF(Q$40=0,0,INDEX(Scenarios!$K97:$BD97,,MATCH(Q$40,Scenarios!$K$92:$BD$92,0)))</f>
        <v>0</v>
      </c>
      <c r="R64" s="66" cm="1">
        <f t="array" ref="R64">IF(R$40=0,0,INDEX(Scenarios!$K97:$BD97,,MATCH(R$40,Scenarios!$K$92:$BD$92,0)))</f>
        <v>0</v>
      </c>
      <c r="S64" s="66" cm="1">
        <f t="array" ref="S64">IF(S$40=0,0,INDEX(Scenarios!$K97:$BD97,,MATCH(S$40,Scenarios!$K$92:$BD$92,0)))</f>
        <v>0</v>
      </c>
      <c r="T64" s="66" cm="1">
        <f t="array" ref="T64">IF(T$40=0,0,INDEX(Scenarios!$K97:$BD97,,MATCH(T$40,Scenarios!$K$92:$BD$92,0)))</f>
        <v>0</v>
      </c>
      <c r="U64" s="66" cm="1">
        <f t="array" ref="U64">IF(U$40=0,0,INDEX(Scenarios!$K97:$BD97,,MATCH(U$40,Scenarios!$K$92:$BD$92,0)))</f>
        <v>0</v>
      </c>
      <c r="V64" s="66" cm="1">
        <f t="array" ref="V64">IF(V$40=0,0,INDEX(Scenarios!$K97:$BD97,,MATCH(V$40,Scenarios!$K$92:$BD$92,0)))</f>
        <v>0</v>
      </c>
      <c r="W64" s="66" cm="1">
        <f t="array" ref="W64">IF(W$40=0,0,INDEX(Scenarios!$K97:$BD97,,MATCH(W$40,Scenarios!$K$92:$BD$92,0)))</f>
        <v>0</v>
      </c>
      <c r="X64" s="66" cm="1">
        <f t="array" ref="X64">IF(X$40=0,0,INDEX(Scenarios!$K97:$BD97,,MATCH(X$40,Scenarios!$K$92:$BD$92,0)))</f>
        <v>0</v>
      </c>
      <c r="Y64" s="66" cm="1">
        <f t="array" ref="Y64">IF(Y$40=0,0,INDEX(Scenarios!$K97:$BD97,,MATCH(Y$40,Scenarios!$K$92:$BD$92,0)))</f>
        <v>0</v>
      </c>
      <c r="Z64" s="66" cm="1">
        <f t="array" ref="Z64">IF(Z$40=0,0,INDEX(Scenarios!$K97:$BD97,,MATCH(Z$40,Scenarios!$K$92:$BD$92,0)))</f>
        <v>0</v>
      </c>
      <c r="AA64" s="66" cm="1">
        <f t="array" ref="AA64">IF(AA$40=0,0,INDEX(Scenarios!$K97:$BD97,,MATCH(AA$40,Scenarios!$K$92:$BD$92,0)))</f>
        <v>0</v>
      </c>
      <c r="AB64" s="66" cm="1">
        <f t="array" ref="AB64">IF(AB$40=0,0,INDEX(Scenarios!$K97:$BD97,,MATCH(AB$40,Scenarios!$K$92:$BD$92,0)))</f>
        <v>0</v>
      </c>
      <c r="AC64" s="66" cm="1">
        <f t="array" ref="AC64">IF(AC$40=0,0,INDEX(Scenarios!$K97:$BD97,,MATCH(AC$40,Scenarios!$K$92:$BD$92,0)))</f>
        <v>0</v>
      </c>
      <c r="AD64" s="66" cm="1">
        <f t="array" ref="AD64">IF(AD$40=0,0,INDEX(Scenarios!$K97:$BD97,,MATCH(AD$40,Scenarios!$K$92:$BD$92,0)))</f>
        <v>0</v>
      </c>
      <c r="AE64" s="66" cm="1">
        <f t="array" ref="AE64">IF(AE$40=0,0,INDEX(Scenarios!$K97:$BD97,,MATCH(AE$40,Scenarios!$K$92:$BD$92,0)))</f>
        <v>0</v>
      </c>
      <c r="AF64" s="66" cm="1">
        <f t="array" ref="AF64">IF(AF$40=0,0,INDEX(Scenarios!$K97:$BD97,,MATCH(AF$40,Scenarios!$K$92:$BD$92,0)))</f>
        <v>0</v>
      </c>
      <c r="AG64" s="66" cm="1">
        <f t="array" ref="AG64">IF(AG$40=0,0,INDEX(Scenarios!$K97:$BD97,,MATCH(AG$40,Scenarios!$K$92:$BD$92,0)))</f>
        <v>0</v>
      </c>
      <c r="AH64" s="66" cm="1">
        <f t="array" ref="AH64">IF(AH$40=0,0,INDEX(Scenarios!$K97:$BD97,,MATCH(AH$40,Scenarios!$K$92:$BD$92,0)))</f>
        <v>0</v>
      </c>
      <c r="AI64" s="66" cm="1">
        <f t="array" ref="AI64">IF(AI$40=0,0,INDEX(Scenarios!$K97:$BD97,,MATCH(AI$40,Scenarios!$K$92:$BD$92,0)))</f>
        <v>0</v>
      </c>
      <c r="AJ64" s="66" cm="1">
        <f t="array" ref="AJ64">IF(AJ$40=0,0,INDEX(Scenarios!$K97:$BD97,,MATCH(AJ$40,Scenarios!$K$92:$BD$92,0)))</f>
        <v>0</v>
      </c>
      <c r="AK64" s="66" cm="1">
        <f t="array" ref="AK64">IF(AK$40=0,0,INDEX(Scenarios!$K97:$BD97,,MATCH(AK$40,Scenarios!$K$92:$BD$92,0)))</f>
        <v>0</v>
      </c>
      <c r="AL64" s="66" cm="1">
        <f t="array" ref="AL64">IF(AL$40=0,0,INDEX(Scenarios!$K97:$BD97,,MATCH(AL$40,Scenarios!$K$92:$BD$92,0)))</f>
        <v>0</v>
      </c>
      <c r="AM64" s="66" cm="1">
        <f t="array" ref="AM64">IF(AM$40=0,0,INDEX(Scenarios!$K97:$BD97,,MATCH(AM$40,Scenarios!$K$92:$BD$92,0)))</f>
        <v>0</v>
      </c>
      <c r="AN64" s="66" cm="1">
        <f t="array" ref="AN64">IF(AN$40=0,0,INDEX(Scenarios!$K97:$BD97,,MATCH(AN$40,Scenarios!$K$92:$BD$92,0)))</f>
        <v>0</v>
      </c>
      <c r="AO64" s="66" cm="1">
        <f t="array" ref="AO64">IF(AO$40=0,0,INDEX(Scenarios!$K97:$BD97,,MATCH(AO$40,Scenarios!$K$92:$BD$92,0)))</f>
        <v>0</v>
      </c>
      <c r="AP64" s="66" cm="1">
        <f t="array" ref="AP64">IF(AP$40=0,0,INDEX(Scenarios!$K97:$BD97,,MATCH(AP$40,Scenarios!$K$92:$BD$92,0)))</f>
        <v>0</v>
      </c>
      <c r="AQ64" s="66" cm="1">
        <f t="array" ref="AQ64">IF(AQ$40=0,0,INDEX(Scenarios!$K97:$BD97,,MATCH(AQ$40,Scenarios!$K$92:$BD$92,0)))</f>
        <v>0</v>
      </c>
      <c r="AR64" s="66" cm="1">
        <f t="array" ref="AR64">IF(AR$40=0,0,INDEX(Scenarios!$K97:$BD97,,MATCH(AR$40,Scenarios!$K$92:$BD$92,0)))</f>
        <v>0</v>
      </c>
      <c r="AS64" s="66" cm="1">
        <f t="array" ref="AS64">IF(AS$40=0,0,INDEX(Scenarios!$K97:$BD97,,MATCH(AS$40,Scenarios!$K$92:$BD$92,0)))</f>
        <v>0</v>
      </c>
      <c r="AT64" s="66" cm="1">
        <f t="array" ref="AT64">IF(AT$40=0,0,INDEX(Scenarios!$K97:$BD97,,MATCH(AT$40,Scenarios!$K$92:$BD$92,0)))</f>
        <v>0</v>
      </c>
      <c r="AU64" s="66" cm="1">
        <f t="array" ref="AU64">IF(AU$40=0,0,INDEX(Scenarios!$K97:$BD97,,MATCH(AU$40,Scenarios!$K$92:$BD$92,0)))</f>
        <v>0</v>
      </c>
      <c r="AV64" s="66" cm="1">
        <f t="array" ref="AV64">IF(AV$40=0,0,INDEX(Scenarios!$K97:$BD97,,MATCH(AV$40,Scenarios!$K$92:$BD$92,0)))</f>
        <v>0</v>
      </c>
      <c r="AW64" s="66" cm="1">
        <f t="array" ref="AW64">IF(AW$40=0,0,INDEX(Scenarios!$K97:$BD97,,MATCH(AW$40,Scenarios!$K$92:$BD$92,0)))</f>
        <v>0</v>
      </c>
      <c r="AX64" s="66" cm="1">
        <f t="array" ref="AX64">IF(AX$40=0,0,INDEX(Scenarios!$K97:$BD97,,MATCH(AX$40,Scenarios!$K$92:$BD$92,0)))</f>
        <v>0</v>
      </c>
      <c r="AY64" s="66" cm="1">
        <f t="array" ref="AY64">IF(AY$40=0,0,INDEX(Scenarios!$K97:$BD97,,MATCH(AY$40,Scenarios!$K$92:$BD$92,0)))</f>
        <v>0</v>
      </c>
      <c r="AZ64" s="66" cm="1">
        <f t="array" ref="AZ64">IF(AZ$40=0,0,INDEX(Scenarios!$K97:$BD97,,MATCH(AZ$40,Scenarios!$K$92:$BD$92,0)))</f>
        <v>0</v>
      </c>
      <c r="BA64" s="66" cm="1">
        <f t="array" ref="BA64">IF(BA$40=0,0,INDEX(Scenarios!$K97:$BD97,,MATCH(BA$40,Scenarios!$K$92:$BD$92,0)))</f>
        <v>0</v>
      </c>
      <c r="BB64" s="66" cm="1">
        <f t="array" ref="BB64">IF(BB$40=0,0,INDEX(Scenarios!$K97:$BD97,,MATCH(BB$40,Scenarios!$K$92:$BD$92,0)))</f>
        <v>0</v>
      </c>
      <c r="BC64" s="66" cm="1">
        <f t="array" ref="BC64">IF(BC$40=0,0,INDEX(Scenarios!$K97:$BD97,,MATCH(BC$40,Scenarios!$K$92:$BD$92,0)))</f>
        <v>0</v>
      </c>
      <c r="BD64" s="66" cm="1">
        <f t="array" ref="BD64">IF(BD$40=0,0,INDEX(Scenarios!$K97:$BD97,,MATCH(BD$40,Scenarios!$K$92:$BD$92,0)))</f>
        <v>0</v>
      </c>
      <c r="BE64" s="66" cm="1">
        <f t="array" ref="BE64">IF(BE$40=0,0,INDEX(Scenarios!$K97:$BD97,,MATCH(BE$40,Scenarios!$K$92:$BD$92,0)))</f>
        <v>0</v>
      </c>
      <c r="BF64" s="66" cm="1">
        <f t="array" ref="BF64">IF(BF$40=0,0,INDEX(Scenarios!$K97:$BD97,,MATCH(BF$40,Scenarios!$K$92:$BD$92,0)))</f>
        <v>0</v>
      </c>
      <c r="BG64" s="66" cm="1">
        <f t="array" ref="BG64">IF(BG$40=0,0,INDEX(Scenarios!$K97:$BD97,,MATCH(BG$40,Scenarios!$K$92:$BD$92,0)))</f>
        <v>0</v>
      </c>
      <c r="BH64" s="66" cm="1">
        <f t="array" ref="BH64">IF(BH$40=0,0,INDEX(Scenarios!$K97:$BD97,,MATCH(BH$40,Scenarios!$K$92:$BD$92,0)))</f>
        <v>0</v>
      </c>
      <c r="BI64" s="82"/>
      <c r="BJ64" s="82"/>
      <c r="BK64" s="82"/>
      <c r="BL64" s="82"/>
      <c r="BM64" s="82"/>
      <c r="BN64" s="82"/>
      <c r="BO64" s="82"/>
      <c r="BP64" s="82"/>
      <c r="BQ64" s="82"/>
      <c r="BR64" s="82"/>
      <c r="BS64" s="82"/>
      <c r="BT64" s="82"/>
      <c r="BU64" s="82"/>
      <c r="BV64" s="82"/>
      <c r="BW64" s="82"/>
      <c r="BX64" s="82"/>
      <c r="BY64" s="82"/>
      <c r="BZ64" s="82"/>
      <c r="CA64" s="82"/>
      <c r="CB64" s="82"/>
      <c r="CC64" s="82"/>
      <c r="CD64" s="82"/>
      <c r="CE64" s="82"/>
      <c r="CF64" s="82"/>
      <c r="CG64" s="82"/>
      <c r="CH64" s="82"/>
      <c r="CI64" s="82"/>
      <c r="CJ64" s="82"/>
      <c r="CK64" s="82"/>
      <c r="CL64" s="82"/>
      <c r="CM64" s="82"/>
      <c r="CN64" s="82"/>
      <c r="CO64" s="82"/>
      <c r="CP64" s="82"/>
      <c r="CQ64" s="82"/>
      <c r="CR64" s="82"/>
      <c r="CS64" s="82"/>
      <c r="CT64" s="82"/>
      <c r="CU64" s="82"/>
      <c r="CV64" s="82"/>
    </row>
    <row r="65" spans="1:100">
      <c r="E65" s="135" t="s">
        <v>218</v>
      </c>
      <c r="G65" s="4" t="s">
        <v>101</v>
      </c>
      <c r="H65" s="135" t="s">
        <v>213</v>
      </c>
      <c r="K65" s="101"/>
      <c r="L65" s="66" cm="1">
        <f t="array" ref="L65">IF(L$40=0,0,INDEX(Scenarios!$K102:$BD102,,MATCH(L$40,Scenarios!$K$92:$BD$92,0)))</f>
        <v>0</v>
      </c>
      <c r="M65" s="66" cm="1">
        <f t="array" ref="M65">IF(M$40=0,0,INDEX(Scenarios!$K102:$BD102,,MATCH(M$40,Scenarios!$K$92:$BD$92,0)))</f>
        <v>0</v>
      </c>
      <c r="N65" s="66" cm="1">
        <f t="array" ref="N65">IF(N$40=0,0,INDEX(Scenarios!$K102:$BD102,,MATCH(N$40,Scenarios!$K$92:$BD$92,0)))</f>
        <v>0</v>
      </c>
      <c r="O65" s="66" cm="1">
        <f t="array" ref="O65">IF(O$40=0,0,INDEX(Scenarios!$K102:$BD102,,MATCH(O$40,Scenarios!$K$92:$BD$92,0)))</f>
        <v>0</v>
      </c>
      <c r="P65" s="66" cm="1">
        <f t="array" ref="P65">IF(P$40=0,0,INDEX(Scenarios!$K102:$BD102,,MATCH(P$40,Scenarios!$K$92:$BD$92,0)))</f>
        <v>0</v>
      </c>
      <c r="Q65" s="66" cm="1">
        <f t="array" ref="Q65">IF(Q$40=0,0,INDEX(Scenarios!$K102:$BD102,,MATCH(Q$40,Scenarios!$K$92:$BD$92,0)))</f>
        <v>0</v>
      </c>
      <c r="R65" s="66" cm="1">
        <f t="array" ref="R65">IF(R$40=0,0,INDEX(Scenarios!$K102:$BD102,,MATCH(R$40,Scenarios!$K$92:$BD$92,0)))</f>
        <v>0</v>
      </c>
      <c r="S65" s="66" cm="1">
        <f t="array" ref="S65">IF(S$40=0,0,INDEX(Scenarios!$K102:$BD102,,MATCH(S$40,Scenarios!$K$92:$BD$92,0)))</f>
        <v>0</v>
      </c>
      <c r="T65" s="66" cm="1">
        <f t="array" ref="T65">IF(T$40=0,0,INDEX(Scenarios!$K102:$BD102,,MATCH(T$40,Scenarios!$K$92:$BD$92,0)))</f>
        <v>0</v>
      </c>
      <c r="U65" s="66" cm="1">
        <f t="array" ref="U65">IF(U$40=0,0,INDEX(Scenarios!$K102:$BD102,,MATCH(U$40,Scenarios!$K$92:$BD$92,0)))</f>
        <v>0</v>
      </c>
      <c r="V65" s="66" cm="1">
        <f t="array" ref="V65">IF(V$40=0,0,INDEX(Scenarios!$K102:$BD102,,MATCH(V$40,Scenarios!$K$92:$BD$92,0)))</f>
        <v>0</v>
      </c>
      <c r="W65" s="66" cm="1">
        <f t="array" ref="W65">IF(W$40=0,0,INDEX(Scenarios!$K102:$BD102,,MATCH(W$40,Scenarios!$K$92:$BD$92,0)))</f>
        <v>0</v>
      </c>
      <c r="X65" s="66" cm="1">
        <f t="array" ref="X65">IF(X$40=0,0,INDEX(Scenarios!$K102:$BD102,,MATCH(X$40,Scenarios!$K$92:$BD$92,0)))</f>
        <v>0</v>
      </c>
      <c r="Y65" s="66" cm="1">
        <f t="array" ref="Y65">IF(Y$40=0,0,INDEX(Scenarios!$K102:$BD102,,MATCH(Y$40,Scenarios!$K$92:$BD$92,0)))</f>
        <v>0</v>
      </c>
      <c r="Z65" s="66" cm="1">
        <f t="array" ref="Z65">IF(Z$40=0,0,INDEX(Scenarios!$K102:$BD102,,MATCH(Z$40,Scenarios!$K$92:$BD$92,0)))</f>
        <v>0</v>
      </c>
      <c r="AA65" s="66" cm="1">
        <f t="array" ref="AA65">IF(AA$40=0,0,INDEX(Scenarios!$K102:$BD102,,MATCH(AA$40,Scenarios!$K$92:$BD$92,0)))</f>
        <v>0</v>
      </c>
      <c r="AB65" s="66" cm="1">
        <f t="array" ref="AB65">IF(AB$40=0,0,INDEX(Scenarios!$K102:$BD102,,MATCH(AB$40,Scenarios!$K$92:$BD$92,0)))</f>
        <v>0</v>
      </c>
      <c r="AC65" s="66" cm="1">
        <f t="array" ref="AC65">IF(AC$40=0,0,INDEX(Scenarios!$K102:$BD102,,MATCH(AC$40,Scenarios!$K$92:$BD$92,0)))</f>
        <v>0</v>
      </c>
      <c r="AD65" s="66" cm="1">
        <f t="array" ref="AD65">IF(AD$40=0,0,INDEX(Scenarios!$K102:$BD102,,MATCH(AD$40,Scenarios!$K$92:$BD$92,0)))</f>
        <v>0</v>
      </c>
      <c r="AE65" s="66" cm="1">
        <f t="array" ref="AE65">IF(AE$40=0,0,INDEX(Scenarios!$K102:$BD102,,MATCH(AE$40,Scenarios!$K$92:$BD$92,0)))</f>
        <v>0</v>
      </c>
      <c r="AF65" s="66" cm="1">
        <f t="array" ref="AF65">IF(AF$40=0,0,INDEX(Scenarios!$K102:$BD102,,MATCH(AF$40,Scenarios!$K$92:$BD$92,0)))</f>
        <v>0</v>
      </c>
      <c r="AG65" s="66" cm="1">
        <f t="array" ref="AG65">IF(AG$40=0,0,INDEX(Scenarios!$K102:$BD102,,MATCH(AG$40,Scenarios!$K$92:$BD$92,0)))</f>
        <v>0</v>
      </c>
      <c r="AH65" s="66" cm="1">
        <f t="array" ref="AH65">IF(AH$40=0,0,INDEX(Scenarios!$K102:$BD102,,MATCH(AH$40,Scenarios!$K$92:$BD$92,0)))</f>
        <v>0</v>
      </c>
      <c r="AI65" s="66" cm="1">
        <f t="array" ref="AI65">IF(AI$40=0,0,INDEX(Scenarios!$K102:$BD102,,MATCH(AI$40,Scenarios!$K$92:$BD$92,0)))</f>
        <v>0</v>
      </c>
      <c r="AJ65" s="66" cm="1">
        <f t="array" ref="AJ65">IF(AJ$40=0,0,INDEX(Scenarios!$K102:$BD102,,MATCH(AJ$40,Scenarios!$K$92:$BD$92,0)))</f>
        <v>0</v>
      </c>
      <c r="AK65" s="66" cm="1">
        <f t="array" ref="AK65">IF(AK$40=0,0,INDEX(Scenarios!$K102:$BD102,,MATCH(AK$40,Scenarios!$K$92:$BD$92,0)))</f>
        <v>0</v>
      </c>
      <c r="AL65" s="66" cm="1">
        <f t="array" ref="AL65">IF(AL$40=0,0,INDEX(Scenarios!$K102:$BD102,,MATCH(AL$40,Scenarios!$K$92:$BD$92,0)))</f>
        <v>0</v>
      </c>
      <c r="AM65" s="66" cm="1">
        <f t="array" ref="AM65">IF(AM$40=0,0,INDEX(Scenarios!$K102:$BD102,,MATCH(AM$40,Scenarios!$K$92:$BD$92,0)))</f>
        <v>0</v>
      </c>
      <c r="AN65" s="66" cm="1">
        <f t="array" ref="AN65">IF(AN$40=0,0,INDEX(Scenarios!$K102:$BD102,,MATCH(AN$40,Scenarios!$K$92:$BD$92,0)))</f>
        <v>0</v>
      </c>
      <c r="AO65" s="66" cm="1">
        <f t="array" ref="AO65">IF(AO$40=0,0,INDEX(Scenarios!$K102:$BD102,,MATCH(AO$40,Scenarios!$K$92:$BD$92,0)))</f>
        <v>0</v>
      </c>
      <c r="AP65" s="66" cm="1">
        <f t="array" ref="AP65">IF(AP$40=0,0,INDEX(Scenarios!$K102:$BD102,,MATCH(AP$40,Scenarios!$K$92:$BD$92,0)))</f>
        <v>0</v>
      </c>
      <c r="AQ65" s="66" cm="1">
        <f t="array" ref="AQ65">IF(AQ$40=0,0,INDEX(Scenarios!$K102:$BD102,,MATCH(AQ$40,Scenarios!$K$92:$BD$92,0)))</f>
        <v>0</v>
      </c>
      <c r="AR65" s="66" cm="1">
        <f t="array" ref="AR65">IF(AR$40=0,0,INDEX(Scenarios!$K102:$BD102,,MATCH(AR$40,Scenarios!$K$92:$BD$92,0)))</f>
        <v>0</v>
      </c>
      <c r="AS65" s="66" cm="1">
        <f t="array" ref="AS65">IF(AS$40=0,0,INDEX(Scenarios!$K102:$BD102,,MATCH(AS$40,Scenarios!$K$92:$BD$92,0)))</f>
        <v>0</v>
      </c>
      <c r="AT65" s="66" cm="1">
        <f t="array" ref="AT65">IF(AT$40=0,0,INDEX(Scenarios!$K102:$BD102,,MATCH(AT$40,Scenarios!$K$92:$BD$92,0)))</f>
        <v>0</v>
      </c>
      <c r="AU65" s="66" cm="1">
        <f t="array" ref="AU65">IF(AU$40=0,0,INDEX(Scenarios!$K102:$BD102,,MATCH(AU$40,Scenarios!$K$92:$BD$92,0)))</f>
        <v>0</v>
      </c>
      <c r="AV65" s="66" cm="1">
        <f t="array" ref="AV65">IF(AV$40=0,0,INDEX(Scenarios!$K102:$BD102,,MATCH(AV$40,Scenarios!$K$92:$BD$92,0)))</f>
        <v>0</v>
      </c>
      <c r="AW65" s="66" cm="1">
        <f t="array" ref="AW65">IF(AW$40=0,0,INDEX(Scenarios!$K102:$BD102,,MATCH(AW$40,Scenarios!$K$92:$BD$92,0)))</f>
        <v>0</v>
      </c>
      <c r="AX65" s="66" cm="1">
        <f t="array" ref="AX65">IF(AX$40=0,0,INDEX(Scenarios!$K102:$BD102,,MATCH(AX$40,Scenarios!$K$92:$BD$92,0)))</f>
        <v>0</v>
      </c>
      <c r="AY65" s="66" cm="1">
        <f t="array" ref="AY65">IF(AY$40=0,0,INDEX(Scenarios!$K102:$BD102,,MATCH(AY$40,Scenarios!$K$92:$BD$92,0)))</f>
        <v>0</v>
      </c>
      <c r="AZ65" s="66" cm="1">
        <f t="array" ref="AZ65">IF(AZ$40=0,0,INDEX(Scenarios!$K102:$BD102,,MATCH(AZ$40,Scenarios!$K$92:$BD$92,0)))</f>
        <v>0</v>
      </c>
      <c r="BA65" s="66" cm="1">
        <f t="array" ref="BA65">IF(BA$40=0,0,INDEX(Scenarios!$K102:$BD102,,MATCH(BA$40,Scenarios!$K$92:$BD$92,0)))</f>
        <v>0</v>
      </c>
      <c r="BB65" s="66" cm="1">
        <f t="array" ref="BB65">IF(BB$40=0,0,INDEX(Scenarios!$K102:$BD102,,MATCH(BB$40,Scenarios!$K$92:$BD$92,0)))</f>
        <v>0</v>
      </c>
      <c r="BC65" s="66" cm="1">
        <f t="array" ref="BC65">IF(BC$40=0,0,INDEX(Scenarios!$K102:$BD102,,MATCH(BC$40,Scenarios!$K$92:$BD$92,0)))</f>
        <v>0</v>
      </c>
      <c r="BD65" s="66" cm="1">
        <f t="array" ref="BD65">IF(BD$40=0,0,INDEX(Scenarios!$K102:$BD102,,MATCH(BD$40,Scenarios!$K$92:$BD$92,0)))</f>
        <v>0</v>
      </c>
      <c r="BE65" s="66" cm="1">
        <f t="array" ref="BE65">IF(BE$40=0,0,INDEX(Scenarios!$K102:$BD102,,MATCH(BE$40,Scenarios!$K$92:$BD$92,0)))</f>
        <v>0</v>
      </c>
      <c r="BF65" s="66" cm="1">
        <f t="array" ref="BF65">IF(BF$40=0,0,INDEX(Scenarios!$K102:$BD102,,MATCH(BF$40,Scenarios!$K$92:$BD$92,0)))</f>
        <v>0</v>
      </c>
      <c r="BG65" s="66" cm="1">
        <f t="array" ref="BG65">IF(BG$40=0,0,INDEX(Scenarios!$K102:$BD102,,MATCH(BG$40,Scenarios!$K$92:$BD$92,0)))</f>
        <v>0</v>
      </c>
      <c r="BH65" s="66" cm="1">
        <f t="array" ref="BH65">IF(BH$40=0,0,INDEX(Scenarios!$K102:$BD102,,MATCH(BH$40,Scenarios!$K$92:$BD$92,0)))</f>
        <v>0</v>
      </c>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c r="CJ65" s="82"/>
      <c r="CK65" s="82"/>
      <c r="CL65" s="82"/>
      <c r="CM65" s="82"/>
      <c r="CN65" s="82"/>
      <c r="CO65" s="82"/>
      <c r="CP65" s="82"/>
      <c r="CQ65" s="82"/>
      <c r="CR65" s="82"/>
      <c r="CS65" s="82"/>
      <c r="CT65" s="82"/>
      <c r="CU65" s="82"/>
      <c r="CV65" s="82"/>
    </row>
    <row r="66" spans="1:100">
      <c r="E66" s="135" t="s">
        <v>219</v>
      </c>
      <c r="G66" s="4" t="s">
        <v>101</v>
      </c>
      <c r="H66" s="135" t="s">
        <v>215</v>
      </c>
      <c r="K66" s="101"/>
      <c r="L66" s="176"/>
      <c r="M66" s="176"/>
      <c r="N66" s="176"/>
      <c r="O66" s="176"/>
      <c r="P66" s="176"/>
      <c r="Q66" s="176"/>
      <c r="R66" s="176"/>
      <c r="S66" s="67"/>
      <c r="T66" s="176"/>
      <c r="U66" s="176"/>
      <c r="V66" s="176"/>
      <c r="W66" s="176"/>
      <c r="X66" s="176"/>
      <c r="Y66" s="176"/>
      <c r="Z66" s="176"/>
      <c r="AA66" s="176"/>
      <c r="AB66" s="176"/>
      <c r="AC66" s="176"/>
      <c r="AD66" s="176"/>
      <c r="AE66" s="176"/>
      <c r="AF66" s="176"/>
      <c r="AG66" s="176"/>
      <c r="AH66" s="176"/>
      <c r="AI66" s="176"/>
      <c r="AJ66" s="176"/>
      <c r="AK66" s="176"/>
      <c r="AL66" s="176"/>
      <c r="AM66" s="176"/>
      <c r="AN66" s="176"/>
      <c r="AO66" s="176"/>
      <c r="AP66" s="176"/>
      <c r="AQ66" s="176"/>
      <c r="AR66" s="176"/>
      <c r="AS66" s="176"/>
      <c r="AT66" s="176"/>
      <c r="AU66" s="176"/>
      <c r="AV66" s="176"/>
      <c r="AW66" s="176"/>
      <c r="AX66" s="176"/>
      <c r="AY66" s="176"/>
      <c r="AZ66" s="176"/>
      <c r="BA66" s="176"/>
      <c r="BB66" s="176"/>
      <c r="BC66" s="176"/>
      <c r="BD66" s="176"/>
      <c r="BE66" s="176"/>
      <c r="BF66" s="176"/>
      <c r="BG66" s="176"/>
      <c r="BH66" s="176"/>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2"/>
      <c r="CI66" s="82"/>
      <c r="CJ66" s="82"/>
      <c r="CK66" s="82"/>
      <c r="CL66" s="82"/>
      <c r="CM66" s="82"/>
      <c r="CN66" s="82"/>
      <c r="CO66" s="82"/>
      <c r="CP66" s="82"/>
      <c r="CQ66" s="82"/>
      <c r="CR66" s="82"/>
      <c r="CS66" s="82"/>
      <c r="CT66" s="82"/>
      <c r="CU66" s="82"/>
      <c r="CV66" s="82"/>
    </row>
    <row r="67" spans="1:100">
      <c r="E67" s="135" t="s">
        <v>220</v>
      </c>
      <c r="G67" s="4" t="s">
        <v>101</v>
      </c>
      <c r="H67" s="135" t="s">
        <v>215</v>
      </c>
      <c r="K67" s="101"/>
      <c r="L67" s="176"/>
      <c r="M67" s="176"/>
      <c r="N67" s="176"/>
      <c r="O67" s="176"/>
      <c r="P67" s="176"/>
      <c r="Q67" s="176"/>
      <c r="R67" s="176"/>
      <c r="S67" s="67"/>
      <c r="T67" s="176"/>
      <c r="U67" s="176"/>
      <c r="V67" s="176"/>
      <c r="W67" s="176"/>
      <c r="X67" s="176"/>
      <c r="Y67" s="176"/>
      <c r="Z67" s="176"/>
      <c r="AA67" s="176"/>
      <c r="AB67" s="176"/>
      <c r="AC67" s="176"/>
      <c r="AD67" s="176"/>
      <c r="AE67" s="176"/>
      <c r="AF67" s="176"/>
      <c r="AG67" s="176"/>
      <c r="AH67" s="176"/>
      <c r="AI67" s="176"/>
      <c r="AJ67" s="176"/>
      <c r="AK67" s="176"/>
      <c r="AL67" s="176"/>
      <c r="AM67" s="176"/>
      <c r="AN67" s="176"/>
      <c r="AO67" s="176"/>
      <c r="AP67" s="176"/>
      <c r="AQ67" s="176"/>
      <c r="AR67" s="176"/>
      <c r="AS67" s="176"/>
      <c r="AT67" s="176"/>
      <c r="AU67" s="176"/>
      <c r="AV67" s="176"/>
      <c r="AW67" s="176"/>
      <c r="AX67" s="176"/>
      <c r="AY67" s="176"/>
      <c r="AZ67" s="176"/>
      <c r="BA67" s="176"/>
      <c r="BB67" s="176"/>
      <c r="BC67" s="176"/>
      <c r="BD67" s="176"/>
      <c r="BE67" s="176"/>
      <c r="BF67" s="176"/>
      <c r="BG67" s="176"/>
      <c r="BH67" s="176"/>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c r="CJ67" s="82"/>
      <c r="CK67" s="82"/>
      <c r="CL67" s="82"/>
      <c r="CM67" s="82"/>
      <c r="CN67" s="82"/>
      <c r="CO67" s="82"/>
      <c r="CP67" s="82"/>
      <c r="CQ67" s="82"/>
      <c r="CR67" s="82"/>
      <c r="CS67" s="82"/>
      <c r="CT67" s="82"/>
      <c r="CU67" s="82"/>
      <c r="CV67" s="82"/>
    </row>
    <row r="68" spans="1:100">
      <c r="K68" s="101"/>
      <c r="L68" s="101"/>
      <c r="M68" s="101"/>
      <c r="N68" s="101"/>
      <c r="O68" s="101"/>
      <c r="P68" s="101"/>
      <c r="Q68" s="101"/>
      <c r="R68" s="101"/>
      <c r="S68" s="201"/>
      <c r="T68" s="101"/>
      <c r="U68" s="101"/>
      <c r="V68" s="101"/>
      <c r="W68" s="101"/>
      <c r="X68" s="101"/>
      <c r="Y68" s="101"/>
      <c r="Z68" s="101"/>
      <c r="AA68" s="101"/>
      <c r="AB68" s="101"/>
      <c r="AC68" s="101"/>
      <c r="AD68" s="101"/>
      <c r="AE68" s="101"/>
      <c r="AF68" s="101"/>
      <c r="AG68" s="101"/>
      <c r="AH68" s="101"/>
      <c r="AI68" s="101"/>
      <c r="AJ68" s="101"/>
      <c r="AK68" s="101"/>
      <c r="AL68" s="101"/>
      <c r="AM68" s="101"/>
      <c r="AN68" s="101"/>
      <c r="AO68" s="101"/>
      <c r="AP68" s="101"/>
      <c r="AQ68" s="101"/>
      <c r="AR68" s="101"/>
      <c r="AS68" s="101"/>
      <c r="AT68" s="101"/>
      <c r="AU68" s="101"/>
      <c r="AV68" s="101"/>
      <c r="AW68" s="101"/>
      <c r="AX68" s="101"/>
      <c r="AY68" s="101"/>
      <c r="AZ68" s="101"/>
      <c r="BA68" s="101"/>
      <c r="BB68" s="101"/>
      <c r="BC68" s="101"/>
      <c r="BD68" s="101"/>
      <c r="BE68" s="101"/>
      <c r="BF68" s="101"/>
      <c r="BG68" s="101"/>
      <c r="BH68" s="101"/>
      <c r="BI68" s="82"/>
      <c r="BJ68" s="82"/>
      <c r="BK68" s="82"/>
      <c r="BL68" s="82"/>
      <c r="BM68" s="82"/>
      <c r="BN68" s="82"/>
      <c r="BO68" s="82"/>
      <c r="BP68" s="82"/>
      <c r="BQ68" s="82"/>
      <c r="BR68" s="82"/>
      <c r="BS68" s="82"/>
      <c r="BT68" s="82"/>
      <c r="BU68" s="82"/>
      <c r="BV68" s="82"/>
      <c r="BW68" s="82"/>
      <c r="BX68" s="82"/>
      <c r="BY68" s="82"/>
      <c r="BZ68" s="82"/>
      <c r="CA68" s="82"/>
      <c r="CB68" s="82"/>
      <c r="CC68" s="82"/>
      <c r="CD68" s="82"/>
      <c r="CE68" s="82"/>
      <c r="CF68" s="82"/>
      <c r="CG68" s="82"/>
      <c r="CH68" s="82"/>
      <c r="CI68" s="82"/>
      <c r="CJ68" s="82"/>
      <c r="CK68" s="82"/>
      <c r="CL68" s="82"/>
      <c r="CM68" s="82"/>
      <c r="CN68" s="82"/>
      <c r="CO68" s="82"/>
      <c r="CP68" s="82"/>
      <c r="CQ68" s="82"/>
      <c r="CR68" s="82"/>
      <c r="CS68" s="82"/>
      <c r="CT68" s="82"/>
      <c r="CU68" s="82"/>
      <c r="CV68" s="82"/>
    </row>
    <row r="69" spans="1:100">
      <c r="C69" s="38">
        <f>MAX($B$4:C68)+0.1</f>
        <v>1.3000000000000003</v>
      </c>
      <c r="D69" s="37" t="s">
        <v>221</v>
      </c>
      <c r="E69" s="33"/>
      <c r="F69" s="33"/>
      <c r="G69" s="32"/>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82"/>
      <c r="BM69" s="82"/>
      <c r="BN69" s="82"/>
      <c r="BO69" s="82"/>
      <c r="BP69" s="82"/>
      <c r="BQ69" s="82"/>
      <c r="BR69" s="82"/>
      <c r="BS69" s="82"/>
      <c r="BT69" s="82"/>
      <c r="BU69" s="82"/>
      <c r="BV69" s="82"/>
      <c r="BW69" s="82"/>
      <c r="BX69" s="82"/>
      <c r="BY69" s="82"/>
      <c r="BZ69" s="82"/>
      <c r="CA69" s="82"/>
      <c r="CB69" s="82"/>
      <c r="CC69" s="82"/>
      <c r="CD69" s="82"/>
      <c r="CE69" s="82"/>
      <c r="CF69" s="82"/>
      <c r="CG69" s="82"/>
      <c r="CH69" s="82"/>
      <c r="CI69" s="82"/>
      <c r="CJ69" s="82"/>
      <c r="CK69" s="82"/>
      <c r="CL69" s="82"/>
      <c r="CM69" s="82"/>
      <c r="CN69" s="82"/>
      <c r="CO69" s="82"/>
      <c r="CP69" s="82"/>
      <c r="CQ69" s="82"/>
      <c r="CR69" s="82"/>
      <c r="CS69" s="82"/>
      <c r="CT69" s="82"/>
      <c r="CU69" s="82"/>
      <c r="CV69" s="82"/>
    </row>
    <row r="70" spans="1:100">
      <c r="E70" s="135"/>
      <c r="F70" s="135"/>
      <c r="K70" s="101"/>
      <c r="L70" s="101"/>
      <c r="M70" s="101"/>
      <c r="N70" s="101"/>
      <c r="O70" s="101"/>
      <c r="P70" s="101"/>
      <c r="Q70" s="101"/>
      <c r="R70" s="101"/>
      <c r="S70" s="201"/>
      <c r="T70" s="101"/>
      <c r="U70" s="101"/>
      <c r="V70" s="101"/>
      <c r="W70" s="101"/>
      <c r="X70" s="101"/>
      <c r="Y70" s="101"/>
      <c r="Z70" s="101"/>
      <c r="AA70" s="101"/>
      <c r="AB70" s="101"/>
      <c r="AC70" s="101"/>
      <c r="AD70" s="101"/>
      <c r="AE70" s="101"/>
      <c r="AF70" s="101"/>
      <c r="AG70" s="101"/>
      <c r="AH70" s="101"/>
      <c r="AI70" s="101"/>
      <c r="AJ70" s="101"/>
      <c r="AK70" s="101"/>
      <c r="AL70" s="101"/>
      <c r="AM70" s="101"/>
      <c r="AN70" s="101"/>
      <c r="AO70" s="101"/>
      <c r="AP70" s="101"/>
      <c r="AQ70" s="101"/>
      <c r="AR70" s="101"/>
      <c r="AS70" s="101"/>
      <c r="AT70" s="101"/>
      <c r="AU70" s="101"/>
      <c r="AV70" s="101"/>
      <c r="AW70" s="101"/>
      <c r="AX70" s="101"/>
      <c r="AY70" s="101"/>
      <c r="AZ70" s="101"/>
      <c r="BA70" s="101"/>
      <c r="BB70" s="101"/>
      <c r="BC70" s="101"/>
      <c r="BD70" s="101"/>
      <c r="BE70" s="101"/>
      <c r="BF70" s="101"/>
      <c r="BG70" s="101"/>
      <c r="BH70" s="101"/>
      <c r="BI70" s="82"/>
      <c r="BJ70" s="82"/>
      <c r="BK70" s="82"/>
      <c r="BL70" s="82"/>
      <c r="BM70" s="82"/>
      <c r="BN70" s="82"/>
      <c r="BO70" s="82"/>
      <c r="BP70" s="82"/>
      <c r="BQ70" s="82"/>
      <c r="BR70" s="82"/>
      <c r="BS70" s="82"/>
      <c r="BT70" s="82"/>
      <c r="BU70" s="82"/>
      <c r="BV70" s="82"/>
      <c r="BW70" s="82"/>
      <c r="BX70" s="82"/>
      <c r="BY70" s="82"/>
      <c r="BZ70" s="82"/>
      <c r="CA70" s="82"/>
      <c r="CB70" s="82"/>
      <c r="CC70" s="82"/>
      <c r="CD70" s="82"/>
      <c r="CE70" s="82"/>
      <c r="CF70" s="82"/>
      <c r="CG70" s="82"/>
      <c r="CH70" s="82"/>
      <c r="CI70" s="82"/>
      <c r="CJ70" s="82"/>
      <c r="CK70" s="82"/>
      <c r="CL70" s="82"/>
      <c r="CM70" s="82"/>
      <c r="CN70" s="82"/>
      <c r="CO70" s="82"/>
      <c r="CP70" s="82"/>
      <c r="CQ70" s="82"/>
      <c r="CR70" s="82"/>
      <c r="CS70" s="82"/>
      <c r="CT70" s="82"/>
      <c r="CU70" s="82"/>
      <c r="CV70" s="82"/>
    </row>
    <row r="71" spans="1:100">
      <c r="E71" s="20" t="s">
        <v>141</v>
      </c>
      <c r="F71" s="135"/>
      <c r="G71" s="4" t="s">
        <v>101</v>
      </c>
      <c r="H71" s="135" t="s">
        <v>213</v>
      </c>
      <c r="K71" s="101"/>
      <c r="L71" s="66" cm="1">
        <f t="array" ref="L71">IF(L$40=0,0,INDEX(Scenarios!$K98:$BD98,,MATCH(L$40,Scenarios!$K$92:$BD$92,0)))</f>
        <v>0</v>
      </c>
      <c r="M71" s="66" cm="1">
        <f t="array" ref="M71">IF(M$40=0,0,INDEX(Scenarios!$K98:$BD98,,MATCH(M$40,Scenarios!$K$92:$BD$92,0)))</f>
        <v>0</v>
      </c>
      <c r="N71" s="66" cm="1">
        <f t="array" ref="N71">IF(N$40=0,0,INDEX(Scenarios!$K98:$BD98,,MATCH(N$40,Scenarios!$K$92:$BD$92,0)))</f>
        <v>0</v>
      </c>
      <c r="O71" s="66" cm="1">
        <f t="array" ref="O71">IF(O$40=0,0,INDEX(Scenarios!$K98:$BD98,,MATCH(O$40,Scenarios!$K$92:$BD$92,0)))</f>
        <v>0</v>
      </c>
      <c r="P71" s="66" cm="1">
        <f t="array" ref="P71">IF(P$40=0,0,INDEX(Scenarios!$K98:$BD98,,MATCH(P$40,Scenarios!$K$92:$BD$92,0)))</f>
        <v>0</v>
      </c>
      <c r="Q71" s="66" cm="1">
        <f t="array" ref="Q71">IF(Q$40=0,0,INDEX(Scenarios!$K98:$BD98,,MATCH(Q$40,Scenarios!$K$92:$BD$92,0)))</f>
        <v>0</v>
      </c>
      <c r="R71" s="66" cm="1">
        <f t="array" ref="R71">IF(R$40=0,0,INDEX(Scenarios!$K98:$BD98,,MATCH(R$40,Scenarios!$K$92:$BD$92,0)))</f>
        <v>0</v>
      </c>
      <c r="S71" s="66" cm="1">
        <f t="array" ref="S71">IF(S$40=0,0,INDEX(Scenarios!$K98:$BD98,,MATCH(S$40,Scenarios!$K$92:$BD$92,0)))</f>
        <v>0</v>
      </c>
      <c r="T71" s="66" cm="1">
        <f t="array" ref="T71">IF(T$40=0,0,INDEX(Scenarios!$K98:$BD98,,MATCH(T$40,Scenarios!$K$92:$BD$92,0)))</f>
        <v>0</v>
      </c>
      <c r="U71" s="66" cm="1">
        <f t="array" ref="U71">IF(U$40=0,0,INDEX(Scenarios!$K98:$BD98,,MATCH(U$40,Scenarios!$K$92:$BD$92,0)))</f>
        <v>0</v>
      </c>
      <c r="V71" s="66" cm="1">
        <f t="array" ref="V71">IF(V$40=0,0,INDEX(Scenarios!$K98:$BD98,,MATCH(V$40,Scenarios!$K$92:$BD$92,0)))</f>
        <v>0</v>
      </c>
      <c r="W71" s="66" cm="1">
        <f t="array" ref="W71">IF(W$40=0,0,INDEX(Scenarios!$K98:$BD98,,MATCH(W$40,Scenarios!$K$92:$BD$92,0)))</f>
        <v>0</v>
      </c>
      <c r="X71" s="66" cm="1">
        <f t="array" ref="X71">IF(X$40=0,0,INDEX(Scenarios!$K98:$BD98,,MATCH(X$40,Scenarios!$K$92:$BD$92,0)))</f>
        <v>0</v>
      </c>
      <c r="Y71" s="66" cm="1">
        <f t="array" ref="Y71">IF(Y$40=0,0,INDEX(Scenarios!$K98:$BD98,,MATCH(Y$40,Scenarios!$K$92:$BD$92,0)))</f>
        <v>0</v>
      </c>
      <c r="Z71" s="66" cm="1">
        <f t="array" ref="Z71">IF(Z$40=0,0,INDEX(Scenarios!$K98:$BD98,,MATCH(Z$40,Scenarios!$K$92:$BD$92,0)))</f>
        <v>0</v>
      </c>
      <c r="AA71" s="66" cm="1">
        <f t="array" ref="AA71">IF(AA$40=0,0,INDEX(Scenarios!$K98:$BD98,,MATCH(AA$40,Scenarios!$K$92:$BD$92,0)))</f>
        <v>0</v>
      </c>
      <c r="AB71" s="66" cm="1">
        <f t="array" ref="AB71">IF(AB$40=0,0,INDEX(Scenarios!$K98:$BD98,,MATCH(AB$40,Scenarios!$K$92:$BD$92,0)))</f>
        <v>0</v>
      </c>
      <c r="AC71" s="66" cm="1">
        <f t="array" ref="AC71">IF(AC$40=0,0,INDEX(Scenarios!$K98:$BD98,,MATCH(AC$40,Scenarios!$K$92:$BD$92,0)))</f>
        <v>0</v>
      </c>
      <c r="AD71" s="66" cm="1">
        <f t="array" ref="AD71">IF(AD$40=0,0,INDEX(Scenarios!$K98:$BD98,,MATCH(AD$40,Scenarios!$K$92:$BD$92,0)))</f>
        <v>0</v>
      </c>
      <c r="AE71" s="66" cm="1">
        <f t="array" ref="AE71">IF(AE$40=0,0,INDEX(Scenarios!$K98:$BD98,,MATCH(AE$40,Scenarios!$K$92:$BD$92,0)))</f>
        <v>0</v>
      </c>
      <c r="AF71" s="66" cm="1">
        <f t="array" ref="AF71">IF(AF$40=0,0,INDEX(Scenarios!$K98:$BD98,,MATCH(AF$40,Scenarios!$K$92:$BD$92,0)))</f>
        <v>0</v>
      </c>
      <c r="AG71" s="66" cm="1">
        <f t="array" ref="AG71">IF(AG$40=0,0,INDEX(Scenarios!$K98:$BD98,,MATCH(AG$40,Scenarios!$K$92:$BD$92,0)))</f>
        <v>0</v>
      </c>
      <c r="AH71" s="66" cm="1">
        <f t="array" ref="AH71">IF(AH$40=0,0,INDEX(Scenarios!$K98:$BD98,,MATCH(AH$40,Scenarios!$K$92:$BD$92,0)))</f>
        <v>0</v>
      </c>
      <c r="AI71" s="66" cm="1">
        <f t="array" ref="AI71">IF(AI$40=0,0,INDEX(Scenarios!$K98:$BD98,,MATCH(AI$40,Scenarios!$K$92:$BD$92,0)))</f>
        <v>0</v>
      </c>
      <c r="AJ71" s="66" cm="1">
        <f t="array" ref="AJ71">IF(AJ$40=0,0,INDEX(Scenarios!$K98:$BD98,,MATCH(AJ$40,Scenarios!$K$92:$BD$92,0)))</f>
        <v>0</v>
      </c>
      <c r="AK71" s="66" cm="1">
        <f t="array" ref="AK71">IF(AK$40=0,0,INDEX(Scenarios!$K98:$BD98,,MATCH(AK$40,Scenarios!$K$92:$BD$92,0)))</f>
        <v>0</v>
      </c>
      <c r="AL71" s="66" cm="1">
        <f t="array" ref="AL71">IF(AL$40=0,0,INDEX(Scenarios!$K98:$BD98,,MATCH(AL$40,Scenarios!$K$92:$BD$92,0)))</f>
        <v>0</v>
      </c>
      <c r="AM71" s="66" cm="1">
        <f t="array" ref="AM71">IF(AM$40=0,0,INDEX(Scenarios!$K98:$BD98,,MATCH(AM$40,Scenarios!$K$92:$BD$92,0)))</f>
        <v>0</v>
      </c>
      <c r="AN71" s="66" cm="1">
        <f t="array" ref="AN71">IF(AN$40=0,0,INDEX(Scenarios!$K98:$BD98,,MATCH(AN$40,Scenarios!$K$92:$BD$92,0)))</f>
        <v>0</v>
      </c>
      <c r="AO71" s="66" cm="1">
        <f t="array" ref="AO71">IF(AO$40=0,0,INDEX(Scenarios!$K98:$BD98,,MATCH(AO$40,Scenarios!$K$92:$BD$92,0)))</f>
        <v>0</v>
      </c>
      <c r="AP71" s="66" cm="1">
        <f t="array" ref="AP71">IF(AP$40=0,0,INDEX(Scenarios!$K98:$BD98,,MATCH(AP$40,Scenarios!$K$92:$BD$92,0)))</f>
        <v>0</v>
      </c>
      <c r="AQ71" s="66" cm="1">
        <f t="array" ref="AQ71">IF(AQ$40=0,0,INDEX(Scenarios!$K98:$BD98,,MATCH(AQ$40,Scenarios!$K$92:$BD$92,0)))</f>
        <v>0</v>
      </c>
      <c r="AR71" s="66" cm="1">
        <f t="array" ref="AR71">IF(AR$40=0,0,INDEX(Scenarios!$K98:$BD98,,MATCH(AR$40,Scenarios!$K$92:$BD$92,0)))</f>
        <v>0</v>
      </c>
      <c r="AS71" s="66" cm="1">
        <f t="array" ref="AS71">IF(AS$40=0,0,INDEX(Scenarios!$K98:$BD98,,MATCH(AS$40,Scenarios!$K$92:$BD$92,0)))</f>
        <v>0</v>
      </c>
      <c r="AT71" s="66" cm="1">
        <f t="array" ref="AT71">IF(AT$40=0,0,INDEX(Scenarios!$K98:$BD98,,MATCH(AT$40,Scenarios!$K$92:$BD$92,0)))</f>
        <v>0</v>
      </c>
      <c r="AU71" s="66" cm="1">
        <f t="array" ref="AU71">IF(AU$40=0,0,INDEX(Scenarios!$K98:$BD98,,MATCH(AU$40,Scenarios!$K$92:$BD$92,0)))</f>
        <v>0</v>
      </c>
      <c r="AV71" s="66" cm="1">
        <f t="array" ref="AV71">IF(AV$40=0,0,INDEX(Scenarios!$K98:$BD98,,MATCH(AV$40,Scenarios!$K$92:$BD$92,0)))</f>
        <v>0</v>
      </c>
      <c r="AW71" s="66" cm="1">
        <f t="array" ref="AW71">IF(AW$40=0,0,INDEX(Scenarios!$K98:$BD98,,MATCH(AW$40,Scenarios!$K$92:$BD$92,0)))</f>
        <v>0</v>
      </c>
      <c r="AX71" s="66" cm="1">
        <f t="array" ref="AX71">IF(AX$40=0,0,INDEX(Scenarios!$K98:$BD98,,MATCH(AX$40,Scenarios!$K$92:$BD$92,0)))</f>
        <v>0</v>
      </c>
      <c r="AY71" s="66" cm="1">
        <f t="array" ref="AY71">IF(AY$40=0,0,INDEX(Scenarios!$K98:$BD98,,MATCH(AY$40,Scenarios!$K$92:$BD$92,0)))</f>
        <v>0</v>
      </c>
      <c r="AZ71" s="66" cm="1">
        <f t="array" ref="AZ71">IF(AZ$40=0,0,INDEX(Scenarios!$K98:$BD98,,MATCH(AZ$40,Scenarios!$K$92:$BD$92,0)))</f>
        <v>0</v>
      </c>
      <c r="BA71" s="66" cm="1">
        <f t="array" ref="BA71">IF(BA$40=0,0,INDEX(Scenarios!$K98:$BD98,,MATCH(BA$40,Scenarios!$K$92:$BD$92,0)))</f>
        <v>0</v>
      </c>
      <c r="BB71" s="66" cm="1">
        <f t="array" ref="BB71">IF(BB$40=0,0,INDEX(Scenarios!$K98:$BD98,,MATCH(BB$40,Scenarios!$K$92:$BD$92,0)))</f>
        <v>0</v>
      </c>
      <c r="BC71" s="66" cm="1">
        <f t="array" ref="BC71">IF(BC$40=0,0,INDEX(Scenarios!$K98:$BD98,,MATCH(BC$40,Scenarios!$K$92:$BD$92,0)))</f>
        <v>0</v>
      </c>
      <c r="BD71" s="66" cm="1">
        <f t="array" ref="BD71">IF(BD$40=0,0,INDEX(Scenarios!$K98:$BD98,,MATCH(BD$40,Scenarios!$K$92:$BD$92,0)))</f>
        <v>0</v>
      </c>
      <c r="BE71" s="66" cm="1">
        <f t="array" ref="BE71">IF(BE$40=0,0,INDEX(Scenarios!$K98:$BD98,,MATCH(BE$40,Scenarios!$K$92:$BD$92,0)))</f>
        <v>0</v>
      </c>
      <c r="BF71" s="66" cm="1">
        <f t="array" ref="BF71">IF(BF$40=0,0,INDEX(Scenarios!$K98:$BD98,,MATCH(BF$40,Scenarios!$K$92:$BD$92,0)))</f>
        <v>0</v>
      </c>
      <c r="BG71" s="66" cm="1">
        <f t="array" ref="BG71">IF(BG$40=0,0,INDEX(Scenarios!$K98:$BD98,,MATCH(BG$40,Scenarios!$K$92:$BD$92,0)))</f>
        <v>0</v>
      </c>
      <c r="BH71" s="66" cm="1">
        <f t="array" ref="BH71">IF(BH$40=0,0,INDEX(Scenarios!$K98:$BD98,,MATCH(BH$40,Scenarios!$K$92:$BD$92,0)))</f>
        <v>0</v>
      </c>
      <c r="BI71" s="82"/>
      <c r="BJ71" s="82"/>
      <c r="BK71" s="82"/>
      <c r="BL71" s="82"/>
      <c r="BM71" s="82"/>
      <c r="BN71" s="82"/>
      <c r="BO71" s="82"/>
      <c r="BP71" s="82"/>
      <c r="BQ71" s="82"/>
      <c r="BR71" s="82"/>
      <c r="BS71" s="82"/>
      <c r="BT71" s="82"/>
      <c r="BU71" s="82"/>
      <c r="BV71" s="82"/>
      <c r="BW71" s="82"/>
      <c r="BX71" s="82"/>
      <c r="BY71" s="82"/>
      <c r="BZ71" s="82"/>
      <c r="CA71" s="82"/>
      <c r="CB71" s="82"/>
      <c r="CC71" s="82"/>
      <c r="CD71" s="82"/>
      <c r="CE71" s="82"/>
      <c r="CF71" s="82"/>
      <c r="CG71" s="82"/>
      <c r="CH71" s="82"/>
      <c r="CI71" s="82"/>
      <c r="CJ71" s="82"/>
      <c r="CK71" s="82"/>
      <c r="CL71" s="82"/>
      <c r="CM71" s="82"/>
      <c r="CN71" s="82"/>
      <c r="CO71" s="82"/>
      <c r="CP71" s="82"/>
      <c r="CQ71" s="82"/>
      <c r="CR71" s="82"/>
      <c r="CS71" s="82"/>
      <c r="CT71" s="82"/>
      <c r="CU71" s="82"/>
      <c r="CV71" s="82"/>
    </row>
    <row r="72" spans="1:100">
      <c r="E72" s="20" t="s">
        <v>142</v>
      </c>
      <c r="F72" s="135"/>
      <c r="G72" s="4" t="s">
        <v>101</v>
      </c>
      <c r="H72" s="135" t="s">
        <v>213</v>
      </c>
      <c r="K72" s="101"/>
      <c r="L72" s="66" cm="1">
        <f t="array" ref="L72">IF(L$40=0,0,INDEX(Scenarios!$K99:$BD99,,MATCH(L$40,Scenarios!$K$92:$BD$92,0)))</f>
        <v>0</v>
      </c>
      <c r="M72" s="66" cm="1">
        <f t="array" ref="M72">IF(M$40=0,0,INDEX(Scenarios!$K99:$BD99,,MATCH(M$40,Scenarios!$K$92:$BD$92,0)))</f>
        <v>0</v>
      </c>
      <c r="N72" s="66" cm="1">
        <f t="array" ref="N72">IF(N$40=0,0,INDEX(Scenarios!$K99:$BD99,,MATCH(N$40,Scenarios!$K$92:$BD$92,0)))</f>
        <v>0</v>
      </c>
      <c r="O72" s="66" cm="1">
        <f t="array" ref="O72">IF(O$40=0,0,INDEX(Scenarios!$K99:$BD99,,MATCH(O$40,Scenarios!$K$92:$BD$92,0)))</f>
        <v>0</v>
      </c>
      <c r="P72" s="66" cm="1">
        <f t="array" ref="P72">IF(P$40=0,0,INDEX(Scenarios!$K99:$BD99,,MATCH(P$40,Scenarios!$K$92:$BD$92,0)))</f>
        <v>0</v>
      </c>
      <c r="Q72" s="66" cm="1">
        <f t="array" ref="Q72">IF(Q$40=0,0,INDEX(Scenarios!$K99:$BD99,,MATCH(Q$40,Scenarios!$K$92:$BD$92,0)))</f>
        <v>0</v>
      </c>
      <c r="R72" s="66" cm="1">
        <f t="array" ref="R72">IF(R$40=0,0,INDEX(Scenarios!$K99:$BD99,,MATCH(R$40,Scenarios!$K$92:$BD$92,0)))</f>
        <v>0</v>
      </c>
      <c r="S72" s="66" cm="1">
        <f t="array" ref="S72">IF(S$40=0,0,INDEX(Scenarios!$K99:$BD99,,MATCH(S$40,Scenarios!$K$92:$BD$92,0)))</f>
        <v>0</v>
      </c>
      <c r="T72" s="66" cm="1">
        <f t="array" ref="T72">IF(T$40=0,0,INDEX(Scenarios!$K99:$BD99,,MATCH(T$40,Scenarios!$K$92:$BD$92,0)))</f>
        <v>0</v>
      </c>
      <c r="U72" s="66" cm="1">
        <f t="array" ref="U72">IF(U$40=0,0,INDEX(Scenarios!$K99:$BD99,,MATCH(U$40,Scenarios!$K$92:$BD$92,0)))</f>
        <v>0</v>
      </c>
      <c r="V72" s="66" cm="1">
        <f t="array" ref="V72">IF(V$40=0,0,INDEX(Scenarios!$K99:$BD99,,MATCH(V$40,Scenarios!$K$92:$BD$92,0)))</f>
        <v>0</v>
      </c>
      <c r="W72" s="66" cm="1">
        <f t="array" ref="W72">IF(W$40=0,0,INDEX(Scenarios!$K99:$BD99,,MATCH(W$40,Scenarios!$K$92:$BD$92,0)))</f>
        <v>0</v>
      </c>
      <c r="X72" s="66" cm="1">
        <f t="array" ref="X72">IF(X$40=0,0,INDEX(Scenarios!$K99:$BD99,,MATCH(X$40,Scenarios!$K$92:$BD$92,0)))</f>
        <v>0</v>
      </c>
      <c r="Y72" s="66" cm="1">
        <f t="array" ref="Y72">IF(Y$40=0,0,INDEX(Scenarios!$K99:$BD99,,MATCH(Y$40,Scenarios!$K$92:$BD$92,0)))</f>
        <v>0</v>
      </c>
      <c r="Z72" s="66" cm="1">
        <f t="array" ref="Z72">IF(Z$40=0,0,INDEX(Scenarios!$K99:$BD99,,MATCH(Z$40,Scenarios!$K$92:$BD$92,0)))</f>
        <v>0</v>
      </c>
      <c r="AA72" s="66" cm="1">
        <f t="array" ref="AA72">IF(AA$40=0,0,INDEX(Scenarios!$K99:$BD99,,MATCH(AA$40,Scenarios!$K$92:$BD$92,0)))</f>
        <v>0</v>
      </c>
      <c r="AB72" s="66" cm="1">
        <f t="array" ref="AB72">IF(AB$40=0,0,INDEX(Scenarios!$K99:$BD99,,MATCH(AB$40,Scenarios!$K$92:$BD$92,0)))</f>
        <v>0</v>
      </c>
      <c r="AC72" s="66" cm="1">
        <f t="array" ref="AC72">IF(AC$40=0,0,INDEX(Scenarios!$K99:$BD99,,MATCH(AC$40,Scenarios!$K$92:$BD$92,0)))</f>
        <v>0</v>
      </c>
      <c r="AD72" s="66" cm="1">
        <f t="array" ref="AD72">IF(AD$40=0,0,INDEX(Scenarios!$K99:$BD99,,MATCH(AD$40,Scenarios!$K$92:$BD$92,0)))</f>
        <v>0</v>
      </c>
      <c r="AE72" s="66" cm="1">
        <f t="array" ref="AE72">IF(AE$40=0,0,INDEX(Scenarios!$K99:$BD99,,MATCH(AE$40,Scenarios!$K$92:$BD$92,0)))</f>
        <v>0</v>
      </c>
      <c r="AF72" s="66" cm="1">
        <f t="array" ref="AF72">IF(AF$40=0,0,INDEX(Scenarios!$K99:$BD99,,MATCH(AF$40,Scenarios!$K$92:$BD$92,0)))</f>
        <v>0</v>
      </c>
      <c r="AG72" s="66" cm="1">
        <f t="array" ref="AG72">IF(AG$40=0,0,INDEX(Scenarios!$K99:$BD99,,MATCH(AG$40,Scenarios!$K$92:$BD$92,0)))</f>
        <v>0</v>
      </c>
      <c r="AH72" s="66" cm="1">
        <f t="array" ref="AH72">IF(AH$40=0,0,INDEX(Scenarios!$K99:$BD99,,MATCH(AH$40,Scenarios!$K$92:$BD$92,0)))</f>
        <v>0</v>
      </c>
      <c r="AI72" s="66" cm="1">
        <f t="array" ref="AI72">IF(AI$40=0,0,INDEX(Scenarios!$K99:$BD99,,MATCH(AI$40,Scenarios!$K$92:$BD$92,0)))</f>
        <v>0</v>
      </c>
      <c r="AJ72" s="66" cm="1">
        <f t="array" ref="AJ72">IF(AJ$40=0,0,INDEX(Scenarios!$K99:$BD99,,MATCH(AJ$40,Scenarios!$K$92:$BD$92,0)))</f>
        <v>0</v>
      </c>
      <c r="AK72" s="66" cm="1">
        <f t="array" ref="AK72">IF(AK$40=0,0,INDEX(Scenarios!$K99:$BD99,,MATCH(AK$40,Scenarios!$K$92:$BD$92,0)))</f>
        <v>0</v>
      </c>
      <c r="AL72" s="66" cm="1">
        <f t="array" ref="AL72">IF(AL$40=0,0,INDEX(Scenarios!$K99:$BD99,,MATCH(AL$40,Scenarios!$K$92:$BD$92,0)))</f>
        <v>0</v>
      </c>
      <c r="AM72" s="66" cm="1">
        <f t="array" ref="AM72">IF(AM$40=0,0,INDEX(Scenarios!$K99:$BD99,,MATCH(AM$40,Scenarios!$K$92:$BD$92,0)))</f>
        <v>0</v>
      </c>
      <c r="AN72" s="66" cm="1">
        <f t="array" ref="AN72">IF(AN$40=0,0,INDEX(Scenarios!$K99:$BD99,,MATCH(AN$40,Scenarios!$K$92:$BD$92,0)))</f>
        <v>0</v>
      </c>
      <c r="AO72" s="66" cm="1">
        <f t="array" ref="AO72">IF(AO$40=0,0,INDEX(Scenarios!$K99:$BD99,,MATCH(AO$40,Scenarios!$K$92:$BD$92,0)))</f>
        <v>0</v>
      </c>
      <c r="AP72" s="66" cm="1">
        <f t="array" ref="AP72">IF(AP$40=0,0,INDEX(Scenarios!$K99:$BD99,,MATCH(AP$40,Scenarios!$K$92:$BD$92,0)))</f>
        <v>0</v>
      </c>
      <c r="AQ72" s="66" cm="1">
        <f t="array" ref="AQ72">IF(AQ$40=0,0,INDEX(Scenarios!$K99:$BD99,,MATCH(AQ$40,Scenarios!$K$92:$BD$92,0)))</f>
        <v>0</v>
      </c>
      <c r="AR72" s="66" cm="1">
        <f t="array" ref="AR72">IF(AR$40=0,0,INDEX(Scenarios!$K99:$BD99,,MATCH(AR$40,Scenarios!$K$92:$BD$92,0)))</f>
        <v>0</v>
      </c>
      <c r="AS72" s="66" cm="1">
        <f t="array" ref="AS72">IF(AS$40=0,0,INDEX(Scenarios!$K99:$BD99,,MATCH(AS$40,Scenarios!$K$92:$BD$92,0)))</f>
        <v>0</v>
      </c>
      <c r="AT72" s="66" cm="1">
        <f t="array" ref="AT72">IF(AT$40=0,0,INDEX(Scenarios!$K99:$BD99,,MATCH(AT$40,Scenarios!$K$92:$BD$92,0)))</f>
        <v>0</v>
      </c>
      <c r="AU72" s="66" cm="1">
        <f t="array" ref="AU72">IF(AU$40=0,0,INDEX(Scenarios!$K99:$BD99,,MATCH(AU$40,Scenarios!$K$92:$BD$92,0)))</f>
        <v>0</v>
      </c>
      <c r="AV72" s="66" cm="1">
        <f t="array" ref="AV72">IF(AV$40=0,0,INDEX(Scenarios!$K99:$BD99,,MATCH(AV$40,Scenarios!$K$92:$BD$92,0)))</f>
        <v>0</v>
      </c>
      <c r="AW72" s="66" cm="1">
        <f t="array" ref="AW72">IF(AW$40=0,0,INDEX(Scenarios!$K99:$BD99,,MATCH(AW$40,Scenarios!$K$92:$BD$92,0)))</f>
        <v>0</v>
      </c>
      <c r="AX72" s="66" cm="1">
        <f t="array" ref="AX72">IF(AX$40=0,0,INDEX(Scenarios!$K99:$BD99,,MATCH(AX$40,Scenarios!$K$92:$BD$92,0)))</f>
        <v>0</v>
      </c>
      <c r="AY72" s="66" cm="1">
        <f t="array" ref="AY72">IF(AY$40=0,0,INDEX(Scenarios!$K99:$BD99,,MATCH(AY$40,Scenarios!$K$92:$BD$92,0)))</f>
        <v>0</v>
      </c>
      <c r="AZ72" s="66" cm="1">
        <f t="array" ref="AZ72">IF(AZ$40=0,0,INDEX(Scenarios!$K99:$BD99,,MATCH(AZ$40,Scenarios!$K$92:$BD$92,0)))</f>
        <v>0</v>
      </c>
      <c r="BA72" s="66" cm="1">
        <f t="array" ref="BA72">IF(BA$40=0,0,INDEX(Scenarios!$K99:$BD99,,MATCH(BA$40,Scenarios!$K$92:$BD$92,0)))</f>
        <v>0</v>
      </c>
      <c r="BB72" s="66" cm="1">
        <f t="array" ref="BB72">IF(BB$40=0,0,INDEX(Scenarios!$K99:$BD99,,MATCH(BB$40,Scenarios!$K$92:$BD$92,0)))</f>
        <v>0</v>
      </c>
      <c r="BC72" s="66" cm="1">
        <f t="array" ref="BC72">IF(BC$40=0,0,INDEX(Scenarios!$K99:$BD99,,MATCH(BC$40,Scenarios!$K$92:$BD$92,0)))</f>
        <v>0</v>
      </c>
      <c r="BD72" s="66" cm="1">
        <f t="array" ref="BD72">IF(BD$40=0,0,INDEX(Scenarios!$K99:$BD99,,MATCH(BD$40,Scenarios!$K$92:$BD$92,0)))</f>
        <v>0</v>
      </c>
      <c r="BE72" s="66" cm="1">
        <f t="array" ref="BE72">IF(BE$40=0,0,INDEX(Scenarios!$K99:$BD99,,MATCH(BE$40,Scenarios!$K$92:$BD$92,0)))</f>
        <v>0</v>
      </c>
      <c r="BF72" s="66" cm="1">
        <f t="array" ref="BF72">IF(BF$40=0,0,INDEX(Scenarios!$K99:$BD99,,MATCH(BF$40,Scenarios!$K$92:$BD$92,0)))</f>
        <v>0</v>
      </c>
      <c r="BG72" s="66" cm="1">
        <f t="array" ref="BG72">IF(BG$40=0,0,INDEX(Scenarios!$K99:$BD99,,MATCH(BG$40,Scenarios!$K$92:$BD$92,0)))</f>
        <v>0</v>
      </c>
      <c r="BH72" s="66" cm="1">
        <f t="array" ref="BH72">IF(BH$40=0,0,INDEX(Scenarios!$K99:$BD99,,MATCH(BH$40,Scenarios!$K$92:$BD$92,0)))</f>
        <v>0</v>
      </c>
      <c r="BI72" s="82"/>
      <c r="BJ72" s="82"/>
      <c r="BK72" s="82"/>
      <c r="BL72" s="82"/>
      <c r="BM72" s="82"/>
      <c r="BN72" s="82"/>
      <c r="BO72" s="82"/>
      <c r="BP72" s="82"/>
      <c r="BQ72" s="82"/>
      <c r="BR72" s="82"/>
      <c r="BS72" s="82"/>
      <c r="BT72" s="82"/>
      <c r="BU72" s="82"/>
      <c r="BV72" s="82"/>
      <c r="BW72" s="82"/>
      <c r="BX72" s="82"/>
      <c r="BY72" s="82"/>
      <c r="BZ72" s="82"/>
      <c r="CA72" s="82"/>
      <c r="CB72" s="82"/>
      <c r="CC72" s="82"/>
      <c r="CD72" s="82"/>
      <c r="CE72" s="82"/>
      <c r="CF72" s="82"/>
      <c r="CG72" s="82"/>
      <c r="CH72" s="82"/>
      <c r="CI72" s="82"/>
      <c r="CJ72" s="82"/>
      <c r="CK72" s="82"/>
      <c r="CL72" s="82"/>
      <c r="CM72" s="82"/>
      <c r="CN72" s="82"/>
      <c r="CO72" s="82"/>
      <c r="CP72" s="82"/>
      <c r="CQ72" s="82"/>
      <c r="CR72" s="82"/>
      <c r="CS72" s="82"/>
      <c r="CT72" s="82"/>
      <c r="CU72" s="82"/>
      <c r="CV72" s="82"/>
    </row>
    <row r="73" spans="1:100">
      <c r="E73" s="135" t="s">
        <v>143</v>
      </c>
      <c r="G73" s="4" t="s">
        <v>101</v>
      </c>
      <c r="H73" s="135" t="s">
        <v>213</v>
      </c>
      <c r="K73" s="101"/>
      <c r="L73" s="66" cm="1">
        <f t="array" ref="L73">IF(L$40=0,0,INDEX(Scenarios!$K100:$BD100,,MATCH(L$40,Scenarios!$K$92:$BD$92,0)))</f>
        <v>0</v>
      </c>
      <c r="M73" s="66" cm="1">
        <f t="array" ref="M73">IF(M$40=0,0,INDEX(Scenarios!$K100:$BD100,,MATCH(M$40,Scenarios!$K$92:$BD$92,0)))</f>
        <v>0</v>
      </c>
      <c r="N73" s="66" cm="1">
        <f t="array" ref="N73">IF(N$40=0,0,INDEX(Scenarios!$K100:$BD100,,MATCH(N$40,Scenarios!$K$92:$BD$92,0)))</f>
        <v>0</v>
      </c>
      <c r="O73" s="66" cm="1">
        <f t="array" ref="O73">IF(O$40=0,0,INDEX(Scenarios!$K100:$BD100,,MATCH(O$40,Scenarios!$K$92:$BD$92,0)))</f>
        <v>0</v>
      </c>
      <c r="P73" s="66" cm="1">
        <f t="array" ref="P73">IF(P$40=0,0,INDEX(Scenarios!$K100:$BD100,,MATCH(P$40,Scenarios!$K$92:$BD$92,0)))</f>
        <v>0</v>
      </c>
      <c r="Q73" s="66" cm="1">
        <f t="array" ref="Q73">IF(Q$40=0,0,INDEX(Scenarios!$K100:$BD100,,MATCH(Q$40,Scenarios!$K$92:$BD$92,0)))</f>
        <v>0</v>
      </c>
      <c r="R73" s="66" cm="1">
        <f t="array" ref="R73">IF(R$40=0,0,INDEX(Scenarios!$K100:$BD100,,MATCH(R$40,Scenarios!$K$92:$BD$92,0)))</f>
        <v>0</v>
      </c>
      <c r="S73" s="66" cm="1">
        <f t="array" ref="S73">IF(S$40=0,0,INDEX(Scenarios!$K100:$BD100,,MATCH(S$40,Scenarios!$K$92:$BD$92,0)))</f>
        <v>0</v>
      </c>
      <c r="T73" s="66" cm="1">
        <f t="array" ref="T73">IF(T$40=0,0,INDEX(Scenarios!$K100:$BD100,,MATCH(T$40,Scenarios!$K$92:$BD$92,0)))</f>
        <v>0</v>
      </c>
      <c r="U73" s="66" cm="1">
        <f t="array" ref="U73">IF(U$40=0,0,INDEX(Scenarios!$K100:$BD100,,MATCH(U$40,Scenarios!$K$92:$BD$92,0)))</f>
        <v>0</v>
      </c>
      <c r="V73" s="66" cm="1">
        <f t="array" ref="V73">IF(V$40=0,0,INDEX(Scenarios!$K100:$BD100,,MATCH(V$40,Scenarios!$K$92:$BD$92,0)))</f>
        <v>0</v>
      </c>
      <c r="W73" s="66" cm="1">
        <f t="array" ref="W73">IF(W$40=0,0,INDEX(Scenarios!$K100:$BD100,,MATCH(W$40,Scenarios!$K$92:$BD$92,0)))</f>
        <v>0</v>
      </c>
      <c r="X73" s="66" cm="1">
        <f t="array" ref="X73">IF(X$40=0,0,INDEX(Scenarios!$K100:$BD100,,MATCH(X$40,Scenarios!$K$92:$BD$92,0)))</f>
        <v>0</v>
      </c>
      <c r="Y73" s="66" cm="1">
        <f t="array" ref="Y73">IF(Y$40=0,0,INDEX(Scenarios!$K100:$BD100,,MATCH(Y$40,Scenarios!$K$92:$BD$92,0)))</f>
        <v>0</v>
      </c>
      <c r="Z73" s="66" cm="1">
        <f t="array" ref="Z73">IF(Z$40=0,0,INDEX(Scenarios!$K100:$BD100,,MATCH(Z$40,Scenarios!$K$92:$BD$92,0)))</f>
        <v>0</v>
      </c>
      <c r="AA73" s="66" cm="1">
        <f t="array" ref="AA73">IF(AA$40=0,0,INDEX(Scenarios!$K100:$BD100,,MATCH(AA$40,Scenarios!$K$92:$BD$92,0)))</f>
        <v>0</v>
      </c>
      <c r="AB73" s="66" cm="1">
        <f t="array" ref="AB73">IF(AB$40=0,0,INDEX(Scenarios!$K100:$BD100,,MATCH(AB$40,Scenarios!$K$92:$BD$92,0)))</f>
        <v>0</v>
      </c>
      <c r="AC73" s="66" cm="1">
        <f t="array" ref="AC73">IF(AC$40=0,0,INDEX(Scenarios!$K100:$BD100,,MATCH(AC$40,Scenarios!$K$92:$BD$92,0)))</f>
        <v>0</v>
      </c>
      <c r="AD73" s="66" cm="1">
        <f t="array" ref="AD73">IF(AD$40=0,0,INDEX(Scenarios!$K100:$BD100,,MATCH(AD$40,Scenarios!$K$92:$BD$92,0)))</f>
        <v>0</v>
      </c>
      <c r="AE73" s="66" cm="1">
        <f t="array" ref="AE73">IF(AE$40=0,0,INDEX(Scenarios!$K100:$BD100,,MATCH(AE$40,Scenarios!$K$92:$BD$92,0)))</f>
        <v>0</v>
      </c>
      <c r="AF73" s="66" cm="1">
        <f t="array" ref="AF73">IF(AF$40=0,0,INDEX(Scenarios!$K100:$BD100,,MATCH(AF$40,Scenarios!$K$92:$BD$92,0)))</f>
        <v>0</v>
      </c>
      <c r="AG73" s="66" cm="1">
        <f t="array" ref="AG73">IF(AG$40=0,0,INDEX(Scenarios!$K100:$BD100,,MATCH(AG$40,Scenarios!$K$92:$BD$92,0)))</f>
        <v>0</v>
      </c>
      <c r="AH73" s="66" cm="1">
        <f t="array" ref="AH73">IF(AH$40=0,0,INDEX(Scenarios!$K100:$BD100,,MATCH(AH$40,Scenarios!$K$92:$BD$92,0)))</f>
        <v>0</v>
      </c>
      <c r="AI73" s="66" cm="1">
        <f t="array" ref="AI73">IF(AI$40=0,0,INDEX(Scenarios!$K100:$BD100,,MATCH(AI$40,Scenarios!$K$92:$BD$92,0)))</f>
        <v>0</v>
      </c>
      <c r="AJ73" s="66" cm="1">
        <f t="array" ref="AJ73">IF(AJ$40=0,0,INDEX(Scenarios!$K100:$BD100,,MATCH(AJ$40,Scenarios!$K$92:$BD$92,0)))</f>
        <v>0</v>
      </c>
      <c r="AK73" s="66" cm="1">
        <f t="array" ref="AK73">IF(AK$40=0,0,INDEX(Scenarios!$K100:$BD100,,MATCH(AK$40,Scenarios!$K$92:$BD$92,0)))</f>
        <v>0</v>
      </c>
      <c r="AL73" s="66" cm="1">
        <f t="array" ref="AL73">IF(AL$40=0,0,INDEX(Scenarios!$K100:$BD100,,MATCH(AL$40,Scenarios!$K$92:$BD$92,0)))</f>
        <v>0</v>
      </c>
      <c r="AM73" s="66" cm="1">
        <f t="array" ref="AM73">IF(AM$40=0,0,INDEX(Scenarios!$K100:$BD100,,MATCH(AM$40,Scenarios!$K$92:$BD$92,0)))</f>
        <v>0</v>
      </c>
      <c r="AN73" s="66" cm="1">
        <f t="array" ref="AN73">IF(AN$40=0,0,INDEX(Scenarios!$K100:$BD100,,MATCH(AN$40,Scenarios!$K$92:$BD$92,0)))</f>
        <v>0</v>
      </c>
      <c r="AO73" s="66" cm="1">
        <f t="array" ref="AO73">IF(AO$40=0,0,INDEX(Scenarios!$K100:$BD100,,MATCH(AO$40,Scenarios!$K$92:$BD$92,0)))</f>
        <v>0</v>
      </c>
      <c r="AP73" s="66" cm="1">
        <f t="array" ref="AP73">IF(AP$40=0,0,INDEX(Scenarios!$K100:$BD100,,MATCH(AP$40,Scenarios!$K$92:$BD$92,0)))</f>
        <v>0</v>
      </c>
      <c r="AQ73" s="66" cm="1">
        <f t="array" ref="AQ73">IF(AQ$40=0,0,INDEX(Scenarios!$K100:$BD100,,MATCH(AQ$40,Scenarios!$K$92:$BD$92,0)))</f>
        <v>0</v>
      </c>
      <c r="AR73" s="66" cm="1">
        <f t="array" ref="AR73">IF(AR$40=0,0,INDEX(Scenarios!$K100:$BD100,,MATCH(AR$40,Scenarios!$K$92:$BD$92,0)))</f>
        <v>0</v>
      </c>
      <c r="AS73" s="66" cm="1">
        <f t="array" ref="AS73">IF(AS$40=0,0,INDEX(Scenarios!$K100:$BD100,,MATCH(AS$40,Scenarios!$K$92:$BD$92,0)))</f>
        <v>0</v>
      </c>
      <c r="AT73" s="66" cm="1">
        <f t="array" ref="AT73">IF(AT$40=0,0,INDEX(Scenarios!$K100:$BD100,,MATCH(AT$40,Scenarios!$K$92:$BD$92,0)))</f>
        <v>0</v>
      </c>
      <c r="AU73" s="66" cm="1">
        <f t="array" ref="AU73">IF(AU$40=0,0,INDEX(Scenarios!$K100:$BD100,,MATCH(AU$40,Scenarios!$K$92:$BD$92,0)))</f>
        <v>0</v>
      </c>
      <c r="AV73" s="66" cm="1">
        <f t="array" ref="AV73">IF(AV$40=0,0,INDEX(Scenarios!$K100:$BD100,,MATCH(AV$40,Scenarios!$K$92:$BD$92,0)))</f>
        <v>0</v>
      </c>
      <c r="AW73" s="66" cm="1">
        <f t="array" ref="AW73">IF(AW$40=0,0,INDEX(Scenarios!$K100:$BD100,,MATCH(AW$40,Scenarios!$K$92:$BD$92,0)))</f>
        <v>0</v>
      </c>
      <c r="AX73" s="66" cm="1">
        <f t="array" ref="AX73">IF(AX$40=0,0,INDEX(Scenarios!$K100:$BD100,,MATCH(AX$40,Scenarios!$K$92:$BD$92,0)))</f>
        <v>0</v>
      </c>
      <c r="AY73" s="66" cm="1">
        <f t="array" ref="AY73">IF(AY$40=0,0,INDEX(Scenarios!$K100:$BD100,,MATCH(AY$40,Scenarios!$K$92:$BD$92,0)))</f>
        <v>0</v>
      </c>
      <c r="AZ73" s="66" cm="1">
        <f t="array" ref="AZ73">IF(AZ$40=0,0,INDEX(Scenarios!$K100:$BD100,,MATCH(AZ$40,Scenarios!$K$92:$BD$92,0)))</f>
        <v>0</v>
      </c>
      <c r="BA73" s="66" cm="1">
        <f t="array" ref="BA73">IF(BA$40=0,0,INDEX(Scenarios!$K100:$BD100,,MATCH(BA$40,Scenarios!$K$92:$BD$92,0)))</f>
        <v>0</v>
      </c>
      <c r="BB73" s="66" cm="1">
        <f t="array" ref="BB73">IF(BB$40=0,0,INDEX(Scenarios!$K100:$BD100,,MATCH(BB$40,Scenarios!$K$92:$BD$92,0)))</f>
        <v>0</v>
      </c>
      <c r="BC73" s="66" cm="1">
        <f t="array" ref="BC73">IF(BC$40=0,0,INDEX(Scenarios!$K100:$BD100,,MATCH(BC$40,Scenarios!$K$92:$BD$92,0)))</f>
        <v>0</v>
      </c>
      <c r="BD73" s="66" cm="1">
        <f t="array" ref="BD73">IF(BD$40=0,0,INDEX(Scenarios!$K100:$BD100,,MATCH(BD$40,Scenarios!$K$92:$BD$92,0)))</f>
        <v>0</v>
      </c>
      <c r="BE73" s="66" cm="1">
        <f t="array" ref="BE73">IF(BE$40=0,0,INDEX(Scenarios!$K100:$BD100,,MATCH(BE$40,Scenarios!$K$92:$BD$92,0)))</f>
        <v>0</v>
      </c>
      <c r="BF73" s="66" cm="1">
        <f t="array" ref="BF73">IF(BF$40=0,0,INDEX(Scenarios!$K100:$BD100,,MATCH(BF$40,Scenarios!$K$92:$BD$92,0)))</f>
        <v>0</v>
      </c>
      <c r="BG73" s="66" cm="1">
        <f t="array" ref="BG73">IF(BG$40=0,0,INDEX(Scenarios!$K100:$BD100,,MATCH(BG$40,Scenarios!$K$92:$BD$92,0)))</f>
        <v>0</v>
      </c>
      <c r="BH73" s="66" cm="1">
        <f t="array" ref="BH73">IF(BH$40=0,0,INDEX(Scenarios!$K100:$BD100,,MATCH(BH$40,Scenarios!$K$92:$BD$92,0)))</f>
        <v>0</v>
      </c>
      <c r="BI73" s="82"/>
      <c r="BJ73" s="82"/>
      <c r="BK73" s="82"/>
      <c r="BL73" s="82"/>
      <c r="BM73" s="82"/>
      <c r="BN73" s="82"/>
      <c r="BO73" s="82"/>
      <c r="BP73" s="82"/>
      <c r="BQ73" s="82"/>
      <c r="BR73" s="82"/>
      <c r="BS73" s="82"/>
      <c r="BT73" s="82"/>
      <c r="BU73" s="82"/>
      <c r="BV73" s="82"/>
      <c r="BW73" s="82"/>
      <c r="BX73" s="82"/>
      <c r="BY73" s="82"/>
      <c r="BZ73" s="82"/>
      <c r="CA73" s="82"/>
      <c r="CB73" s="82"/>
      <c r="CC73" s="82"/>
      <c r="CD73" s="82"/>
      <c r="CE73" s="82"/>
      <c r="CF73" s="82"/>
      <c r="CG73" s="82"/>
      <c r="CH73" s="82"/>
      <c r="CI73" s="82"/>
      <c r="CJ73" s="82"/>
      <c r="CK73" s="82"/>
      <c r="CL73" s="82"/>
      <c r="CM73" s="82"/>
      <c r="CN73" s="82"/>
      <c r="CO73" s="82"/>
      <c r="CP73" s="82"/>
      <c r="CQ73" s="82"/>
      <c r="CR73" s="82"/>
      <c r="CS73" s="82"/>
      <c r="CT73" s="82"/>
      <c r="CU73" s="82"/>
      <c r="CV73" s="82"/>
    </row>
    <row r="74" spans="1:100">
      <c r="E74" s="135" t="s">
        <v>144</v>
      </c>
      <c r="G74" s="4" t="s">
        <v>101</v>
      </c>
      <c r="H74" s="135" t="s">
        <v>213</v>
      </c>
      <c r="K74" s="101"/>
      <c r="L74" s="66" cm="1">
        <f t="array" ref="L74">IF(L$40=0,0,INDEX(Scenarios!$K101:$BD101,,MATCH(L$40,Scenarios!$K$92:$BD$92,0)))</f>
        <v>0</v>
      </c>
      <c r="M74" s="66" cm="1">
        <f t="array" ref="M74">IF(M$40=0,0,INDEX(Scenarios!$K101:$BD101,,MATCH(M$40,Scenarios!$K$92:$BD$92,0)))</f>
        <v>0</v>
      </c>
      <c r="N74" s="66" cm="1">
        <f t="array" ref="N74">IF(N$40=0,0,INDEX(Scenarios!$K101:$BD101,,MATCH(N$40,Scenarios!$K$92:$BD$92,0)))</f>
        <v>0</v>
      </c>
      <c r="O74" s="66" cm="1">
        <f t="array" ref="O74">IF(O$40=0,0,INDEX(Scenarios!$K101:$BD101,,MATCH(O$40,Scenarios!$K$92:$BD$92,0)))</f>
        <v>0</v>
      </c>
      <c r="P74" s="66" cm="1">
        <f t="array" ref="P74">IF(P$40=0,0,INDEX(Scenarios!$K101:$BD101,,MATCH(P$40,Scenarios!$K$92:$BD$92,0)))</f>
        <v>0</v>
      </c>
      <c r="Q74" s="66" cm="1">
        <f t="array" ref="Q74">IF(Q$40=0,0,INDEX(Scenarios!$K101:$BD101,,MATCH(Q$40,Scenarios!$K$92:$BD$92,0)))</f>
        <v>0</v>
      </c>
      <c r="R74" s="66" cm="1">
        <f t="array" ref="R74">IF(R$40=0,0,INDEX(Scenarios!$K101:$BD101,,MATCH(R$40,Scenarios!$K$92:$BD$92,0)))</f>
        <v>0</v>
      </c>
      <c r="S74" s="66" cm="1">
        <f t="array" ref="S74">IF(S$40=0,0,INDEX(Scenarios!$K101:$BD101,,MATCH(S$40,Scenarios!$K$92:$BD$92,0)))</f>
        <v>0</v>
      </c>
      <c r="T74" s="66" cm="1">
        <f t="array" ref="T74">IF(T$40=0,0,INDEX(Scenarios!$K101:$BD101,,MATCH(T$40,Scenarios!$K$92:$BD$92,0)))</f>
        <v>0</v>
      </c>
      <c r="U74" s="66" cm="1">
        <f t="array" ref="U74">IF(U$40=0,0,INDEX(Scenarios!$K101:$BD101,,MATCH(U$40,Scenarios!$K$92:$BD$92,0)))</f>
        <v>0</v>
      </c>
      <c r="V74" s="66" cm="1">
        <f t="array" ref="V74">IF(V$40=0,0,INDEX(Scenarios!$K101:$BD101,,MATCH(V$40,Scenarios!$K$92:$BD$92,0)))</f>
        <v>0</v>
      </c>
      <c r="W74" s="66" cm="1">
        <f t="array" ref="W74">IF(W$40=0,0,INDEX(Scenarios!$K101:$BD101,,MATCH(W$40,Scenarios!$K$92:$BD$92,0)))</f>
        <v>0</v>
      </c>
      <c r="X74" s="66" cm="1">
        <f t="array" ref="X74">IF(X$40=0,0,INDEX(Scenarios!$K101:$BD101,,MATCH(X$40,Scenarios!$K$92:$BD$92,0)))</f>
        <v>0</v>
      </c>
      <c r="Y74" s="66" cm="1">
        <f t="array" ref="Y74">IF(Y$40=0,0,INDEX(Scenarios!$K101:$BD101,,MATCH(Y$40,Scenarios!$K$92:$BD$92,0)))</f>
        <v>0</v>
      </c>
      <c r="Z74" s="66" cm="1">
        <f t="array" ref="Z74">IF(Z$40=0,0,INDEX(Scenarios!$K101:$BD101,,MATCH(Z$40,Scenarios!$K$92:$BD$92,0)))</f>
        <v>0</v>
      </c>
      <c r="AA74" s="66" cm="1">
        <f t="array" ref="AA74">IF(AA$40=0,0,INDEX(Scenarios!$K101:$BD101,,MATCH(AA$40,Scenarios!$K$92:$BD$92,0)))</f>
        <v>0</v>
      </c>
      <c r="AB74" s="66" cm="1">
        <f t="array" ref="AB74">IF(AB$40=0,0,INDEX(Scenarios!$K101:$BD101,,MATCH(AB$40,Scenarios!$K$92:$BD$92,0)))</f>
        <v>0</v>
      </c>
      <c r="AC74" s="66" cm="1">
        <f t="array" ref="AC74">IF(AC$40=0,0,INDEX(Scenarios!$K101:$BD101,,MATCH(AC$40,Scenarios!$K$92:$BD$92,0)))</f>
        <v>0</v>
      </c>
      <c r="AD74" s="66" cm="1">
        <f t="array" ref="AD74">IF(AD$40=0,0,INDEX(Scenarios!$K101:$BD101,,MATCH(AD$40,Scenarios!$K$92:$BD$92,0)))</f>
        <v>0</v>
      </c>
      <c r="AE74" s="66" cm="1">
        <f t="array" ref="AE74">IF(AE$40=0,0,INDEX(Scenarios!$K101:$BD101,,MATCH(AE$40,Scenarios!$K$92:$BD$92,0)))</f>
        <v>0</v>
      </c>
      <c r="AF74" s="66" cm="1">
        <f t="array" ref="AF74">IF(AF$40=0,0,INDEX(Scenarios!$K101:$BD101,,MATCH(AF$40,Scenarios!$K$92:$BD$92,0)))</f>
        <v>0</v>
      </c>
      <c r="AG74" s="66" cm="1">
        <f t="array" ref="AG74">IF(AG$40=0,0,INDEX(Scenarios!$K101:$BD101,,MATCH(AG$40,Scenarios!$K$92:$BD$92,0)))</f>
        <v>0</v>
      </c>
      <c r="AH74" s="66" cm="1">
        <f t="array" ref="AH74">IF(AH$40=0,0,INDEX(Scenarios!$K101:$BD101,,MATCH(AH$40,Scenarios!$K$92:$BD$92,0)))</f>
        <v>0</v>
      </c>
      <c r="AI74" s="66" cm="1">
        <f t="array" ref="AI74">IF(AI$40=0,0,INDEX(Scenarios!$K101:$BD101,,MATCH(AI$40,Scenarios!$K$92:$BD$92,0)))</f>
        <v>0</v>
      </c>
      <c r="AJ74" s="66" cm="1">
        <f t="array" ref="AJ74">IF(AJ$40=0,0,INDEX(Scenarios!$K101:$BD101,,MATCH(AJ$40,Scenarios!$K$92:$BD$92,0)))</f>
        <v>0</v>
      </c>
      <c r="AK74" s="66" cm="1">
        <f t="array" ref="AK74">IF(AK$40=0,0,INDEX(Scenarios!$K101:$BD101,,MATCH(AK$40,Scenarios!$K$92:$BD$92,0)))</f>
        <v>0</v>
      </c>
      <c r="AL74" s="66" cm="1">
        <f t="array" ref="AL74">IF(AL$40=0,0,INDEX(Scenarios!$K101:$BD101,,MATCH(AL$40,Scenarios!$K$92:$BD$92,0)))</f>
        <v>0</v>
      </c>
      <c r="AM74" s="66" cm="1">
        <f t="array" ref="AM74">IF(AM$40=0,0,INDEX(Scenarios!$K101:$BD101,,MATCH(AM$40,Scenarios!$K$92:$BD$92,0)))</f>
        <v>0</v>
      </c>
      <c r="AN74" s="66" cm="1">
        <f t="array" ref="AN74">IF(AN$40=0,0,INDEX(Scenarios!$K101:$BD101,,MATCH(AN$40,Scenarios!$K$92:$BD$92,0)))</f>
        <v>0</v>
      </c>
      <c r="AO74" s="66" cm="1">
        <f t="array" ref="AO74">IF(AO$40=0,0,INDEX(Scenarios!$K101:$BD101,,MATCH(AO$40,Scenarios!$K$92:$BD$92,0)))</f>
        <v>0</v>
      </c>
      <c r="AP74" s="66" cm="1">
        <f t="array" ref="AP74">IF(AP$40=0,0,INDEX(Scenarios!$K101:$BD101,,MATCH(AP$40,Scenarios!$K$92:$BD$92,0)))</f>
        <v>0</v>
      </c>
      <c r="AQ74" s="66" cm="1">
        <f t="array" ref="AQ74">IF(AQ$40=0,0,INDEX(Scenarios!$K101:$BD101,,MATCH(AQ$40,Scenarios!$K$92:$BD$92,0)))</f>
        <v>0</v>
      </c>
      <c r="AR74" s="66" cm="1">
        <f t="array" ref="AR74">IF(AR$40=0,0,INDEX(Scenarios!$K101:$BD101,,MATCH(AR$40,Scenarios!$K$92:$BD$92,0)))</f>
        <v>0</v>
      </c>
      <c r="AS74" s="66" cm="1">
        <f t="array" ref="AS74">IF(AS$40=0,0,INDEX(Scenarios!$K101:$BD101,,MATCH(AS$40,Scenarios!$K$92:$BD$92,0)))</f>
        <v>0</v>
      </c>
      <c r="AT74" s="66" cm="1">
        <f t="array" ref="AT74">IF(AT$40=0,0,INDEX(Scenarios!$K101:$BD101,,MATCH(AT$40,Scenarios!$K$92:$BD$92,0)))</f>
        <v>0</v>
      </c>
      <c r="AU74" s="66" cm="1">
        <f t="array" ref="AU74">IF(AU$40=0,0,INDEX(Scenarios!$K101:$BD101,,MATCH(AU$40,Scenarios!$K$92:$BD$92,0)))</f>
        <v>0</v>
      </c>
      <c r="AV74" s="66" cm="1">
        <f t="array" ref="AV74">IF(AV$40=0,0,INDEX(Scenarios!$K101:$BD101,,MATCH(AV$40,Scenarios!$K$92:$BD$92,0)))</f>
        <v>0</v>
      </c>
      <c r="AW74" s="66" cm="1">
        <f t="array" ref="AW74">IF(AW$40=0,0,INDEX(Scenarios!$K101:$BD101,,MATCH(AW$40,Scenarios!$K$92:$BD$92,0)))</f>
        <v>0</v>
      </c>
      <c r="AX74" s="66" cm="1">
        <f t="array" ref="AX74">IF(AX$40=0,0,INDEX(Scenarios!$K101:$BD101,,MATCH(AX$40,Scenarios!$K$92:$BD$92,0)))</f>
        <v>0</v>
      </c>
      <c r="AY74" s="66" cm="1">
        <f t="array" ref="AY74">IF(AY$40=0,0,INDEX(Scenarios!$K101:$BD101,,MATCH(AY$40,Scenarios!$K$92:$BD$92,0)))</f>
        <v>0</v>
      </c>
      <c r="AZ74" s="66" cm="1">
        <f t="array" ref="AZ74">IF(AZ$40=0,0,INDEX(Scenarios!$K101:$BD101,,MATCH(AZ$40,Scenarios!$K$92:$BD$92,0)))</f>
        <v>0</v>
      </c>
      <c r="BA74" s="66" cm="1">
        <f t="array" ref="BA74">IF(BA$40=0,0,INDEX(Scenarios!$K101:$BD101,,MATCH(BA$40,Scenarios!$K$92:$BD$92,0)))</f>
        <v>0</v>
      </c>
      <c r="BB74" s="66" cm="1">
        <f t="array" ref="BB74">IF(BB$40=0,0,INDEX(Scenarios!$K101:$BD101,,MATCH(BB$40,Scenarios!$K$92:$BD$92,0)))</f>
        <v>0</v>
      </c>
      <c r="BC74" s="66" cm="1">
        <f t="array" ref="BC74">IF(BC$40=0,0,INDEX(Scenarios!$K101:$BD101,,MATCH(BC$40,Scenarios!$K$92:$BD$92,0)))</f>
        <v>0</v>
      </c>
      <c r="BD74" s="66" cm="1">
        <f t="array" ref="BD74">IF(BD$40=0,0,INDEX(Scenarios!$K101:$BD101,,MATCH(BD$40,Scenarios!$K$92:$BD$92,0)))</f>
        <v>0</v>
      </c>
      <c r="BE74" s="66" cm="1">
        <f t="array" ref="BE74">IF(BE$40=0,0,INDEX(Scenarios!$K101:$BD101,,MATCH(BE$40,Scenarios!$K$92:$BD$92,0)))</f>
        <v>0</v>
      </c>
      <c r="BF74" s="66" cm="1">
        <f t="array" ref="BF74">IF(BF$40=0,0,INDEX(Scenarios!$K101:$BD101,,MATCH(BF$40,Scenarios!$K$92:$BD$92,0)))</f>
        <v>0</v>
      </c>
      <c r="BG74" s="66" cm="1">
        <f t="array" ref="BG74">IF(BG$40=0,0,INDEX(Scenarios!$K101:$BD101,,MATCH(BG$40,Scenarios!$K$92:$BD$92,0)))</f>
        <v>0</v>
      </c>
      <c r="BH74" s="66" cm="1">
        <f t="array" ref="BH74">IF(BH$40=0,0,INDEX(Scenarios!$K101:$BD101,,MATCH(BH$40,Scenarios!$K$92:$BD$92,0)))</f>
        <v>0</v>
      </c>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c r="CJ74" s="82"/>
      <c r="CK74" s="82"/>
      <c r="CL74" s="82"/>
      <c r="CM74" s="82"/>
      <c r="CN74" s="82"/>
      <c r="CO74" s="82"/>
      <c r="CP74" s="82"/>
      <c r="CQ74" s="82"/>
      <c r="CR74" s="82"/>
      <c r="CS74" s="82"/>
      <c r="CT74" s="82"/>
      <c r="CU74" s="82"/>
      <c r="CV74" s="82"/>
    </row>
    <row r="75" spans="1:100">
      <c r="A75" s="307"/>
      <c r="E75" s="135" t="s">
        <v>146</v>
      </c>
      <c r="G75" s="4" t="s">
        <v>101</v>
      </c>
      <c r="H75" s="135" t="s">
        <v>213</v>
      </c>
      <c r="K75" s="101"/>
      <c r="L75" s="66" cm="1">
        <f t="array" ref="L75">IF(L$40=0,0,INDEX(Scenarios!$K103:$BD103,,MATCH(L$40,Scenarios!$K$92:$BD$92,0)))</f>
        <v>0</v>
      </c>
      <c r="M75" s="66" cm="1">
        <f t="array" ref="M75">IF(M$40=0,0,INDEX(Scenarios!$K103:$BD103,,MATCH(M$40,Scenarios!$K$92:$BD$92,0)))</f>
        <v>0</v>
      </c>
      <c r="N75" s="66" cm="1">
        <f t="array" ref="N75">IF(N$40=0,0,INDEX(Scenarios!$K103:$BD103,,MATCH(N$40,Scenarios!$K$92:$BD$92,0)))</f>
        <v>0</v>
      </c>
      <c r="O75" s="66" cm="1">
        <f t="array" ref="O75">IF(O$40=0,0,INDEX(Scenarios!$K103:$BD103,,MATCH(O$40,Scenarios!$K$92:$BD$92,0)))</f>
        <v>0</v>
      </c>
      <c r="P75" s="66" cm="1">
        <f t="array" ref="P75">IF(P$40=0,0,INDEX(Scenarios!$K103:$BD103,,MATCH(P$40,Scenarios!$K$92:$BD$92,0)))</f>
        <v>0</v>
      </c>
      <c r="Q75" s="66" cm="1">
        <f t="array" ref="Q75">IF(Q$40=0,0,INDEX(Scenarios!$K103:$BD103,,MATCH(Q$40,Scenarios!$K$92:$BD$92,0)))</f>
        <v>0</v>
      </c>
      <c r="R75" s="66" cm="1">
        <f t="array" ref="R75">IF(R$40=0,0,INDEX(Scenarios!$K103:$BD103,,MATCH(R$40,Scenarios!$K$92:$BD$92,0)))</f>
        <v>0</v>
      </c>
      <c r="S75" s="66" cm="1">
        <f t="array" ref="S75">IF(S$40=0,0,INDEX(Scenarios!$K103:$BD103,,MATCH(S$40,Scenarios!$K$92:$BD$92,0)))</f>
        <v>0</v>
      </c>
      <c r="T75" s="66" cm="1">
        <f t="array" ref="T75">IF(T$40=0,0,INDEX(Scenarios!$K103:$BD103,,MATCH(T$40,Scenarios!$K$92:$BD$92,0)))</f>
        <v>0</v>
      </c>
      <c r="U75" s="66" cm="1">
        <f t="array" ref="U75">IF(U$40=0,0,INDEX(Scenarios!$K103:$BD103,,MATCH(U$40,Scenarios!$K$92:$BD$92,0)))</f>
        <v>0</v>
      </c>
      <c r="V75" s="66" cm="1">
        <f t="array" ref="V75">IF(V$40=0,0,INDEX(Scenarios!$K103:$BD103,,MATCH(V$40,Scenarios!$K$92:$BD$92,0)))</f>
        <v>0</v>
      </c>
      <c r="W75" s="66" cm="1">
        <f t="array" ref="W75">IF(W$40=0,0,INDEX(Scenarios!$K103:$BD103,,MATCH(W$40,Scenarios!$K$92:$BD$92,0)))</f>
        <v>0</v>
      </c>
      <c r="X75" s="66" cm="1">
        <f t="array" ref="X75">IF(X$40=0,0,INDEX(Scenarios!$K103:$BD103,,MATCH(X$40,Scenarios!$K$92:$BD$92,0)))</f>
        <v>0</v>
      </c>
      <c r="Y75" s="66" cm="1">
        <f t="array" ref="Y75">IF(Y$40=0,0,INDEX(Scenarios!$K103:$BD103,,MATCH(Y$40,Scenarios!$K$92:$BD$92,0)))</f>
        <v>0</v>
      </c>
      <c r="Z75" s="66" cm="1">
        <f t="array" ref="Z75">IF(Z$40=0,0,INDEX(Scenarios!$K103:$BD103,,MATCH(Z$40,Scenarios!$K$92:$BD$92,0)))</f>
        <v>0</v>
      </c>
      <c r="AA75" s="66" cm="1">
        <f t="array" ref="AA75">IF(AA$40=0,0,INDEX(Scenarios!$K103:$BD103,,MATCH(AA$40,Scenarios!$K$92:$BD$92,0)))</f>
        <v>0</v>
      </c>
      <c r="AB75" s="66" cm="1">
        <f t="array" ref="AB75">IF(AB$40=0,0,INDEX(Scenarios!$K103:$BD103,,MATCH(AB$40,Scenarios!$K$92:$BD$92,0)))</f>
        <v>0</v>
      </c>
      <c r="AC75" s="66" cm="1">
        <f t="array" ref="AC75">IF(AC$40=0,0,INDEX(Scenarios!$K103:$BD103,,MATCH(AC$40,Scenarios!$K$92:$BD$92,0)))</f>
        <v>0</v>
      </c>
      <c r="AD75" s="66" cm="1">
        <f t="array" ref="AD75">IF(AD$40=0,0,INDEX(Scenarios!$K103:$BD103,,MATCH(AD$40,Scenarios!$K$92:$BD$92,0)))</f>
        <v>0</v>
      </c>
      <c r="AE75" s="66" cm="1">
        <f t="array" ref="AE75">IF(AE$40=0,0,INDEX(Scenarios!$K103:$BD103,,MATCH(AE$40,Scenarios!$K$92:$BD$92,0)))</f>
        <v>0</v>
      </c>
      <c r="AF75" s="66" cm="1">
        <f t="array" ref="AF75">IF(AF$40=0,0,INDEX(Scenarios!$K103:$BD103,,MATCH(AF$40,Scenarios!$K$92:$BD$92,0)))</f>
        <v>0</v>
      </c>
      <c r="AG75" s="66" cm="1">
        <f t="array" ref="AG75">IF(AG$40=0,0,INDEX(Scenarios!$K103:$BD103,,MATCH(AG$40,Scenarios!$K$92:$BD$92,0)))</f>
        <v>0</v>
      </c>
      <c r="AH75" s="66" cm="1">
        <f t="array" ref="AH75">IF(AH$40=0,0,INDEX(Scenarios!$K103:$BD103,,MATCH(AH$40,Scenarios!$K$92:$BD$92,0)))</f>
        <v>0</v>
      </c>
      <c r="AI75" s="66" cm="1">
        <f t="array" ref="AI75">IF(AI$40=0,0,INDEX(Scenarios!$K103:$BD103,,MATCH(AI$40,Scenarios!$K$92:$BD$92,0)))</f>
        <v>0</v>
      </c>
      <c r="AJ75" s="66" cm="1">
        <f t="array" ref="AJ75">IF(AJ$40=0,0,INDEX(Scenarios!$K103:$BD103,,MATCH(AJ$40,Scenarios!$K$92:$BD$92,0)))</f>
        <v>0</v>
      </c>
      <c r="AK75" s="66" cm="1">
        <f t="array" ref="AK75">IF(AK$40=0,0,INDEX(Scenarios!$K103:$BD103,,MATCH(AK$40,Scenarios!$K$92:$BD$92,0)))</f>
        <v>0</v>
      </c>
      <c r="AL75" s="66" cm="1">
        <f t="array" ref="AL75">IF(AL$40=0,0,INDEX(Scenarios!$K103:$BD103,,MATCH(AL$40,Scenarios!$K$92:$BD$92,0)))</f>
        <v>0</v>
      </c>
      <c r="AM75" s="66" cm="1">
        <f t="array" ref="AM75">IF(AM$40=0,0,INDEX(Scenarios!$K103:$BD103,,MATCH(AM$40,Scenarios!$K$92:$BD$92,0)))</f>
        <v>0</v>
      </c>
      <c r="AN75" s="66" cm="1">
        <f t="array" ref="AN75">IF(AN$40=0,0,INDEX(Scenarios!$K103:$BD103,,MATCH(AN$40,Scenarios!$K$92:$BD$92,0)))</f>
        <v>0</v>
      </c>
      <c r="AO75" s="66" cm="1">
        <f t="array" ref="AO75">IF(AO$40=0,0,INDEX(Scenarios!$K103:$BD103,,MATCH(AO$40,Scenarios!$K$92:$BD$92,0)))</f>
        <v>0</v>
      </c>
      <c r="AP75" s="66" cm="1">
        <f t="array" ref="AP75">IF(AP$40=0,0,INDEX(Scenarios!$K103:$BD103,,MATCH(AP$40,Scenarios!$K$92:$BD$92,0)))</f>
        <v>0</v>
      </c>
      <c r="AQ75" s="66" cm="1">
        <f t="array" ref="AQ75">IF(AQ$40=0,0,INDEX(Scenarios!$K103:$BD103,,MATCH(AQ$40,Scenarios!$K$92:$BD$92,0)))</f>
        <v>0</v>
      </c>
      <c r="AR75" s="66" cm="1">
        <f t="array" ref="AR75">IF(AR$40=0,0,INDEX(Scenarios!$K103:$BD103,,MATCH(AR$40,Scenarios!$K$92:$BD$92,0)))</f>
        <v>0</v>
      </c>
      <c r="AS75" s="66" cm="1">
        <f t="array" ref="AS75">IF(AS$40=0,0,INDEX(Scenarios!$K103:$BD103,,MATCH(AS$40,Scenarios!$K$92:$BD$92,0)))</f>
        <v>0</v>
      </c>
      <c r="AT75" s="66" cm="1">
        <f t="array" ref="AT75">IF(AT$40=0,0,INDEX(Scenarios!$K103:$BD103,,MATCH(AT$40,Scenarios!$K$92:$BD$92,0)))</f>
        <v>0</v>
      </c>
      <c r="AU75" s="66" cm="1">
        <f t="array" ref="AU75">IF(AU$40=0,0,INDEX(Scenarios!$K103:$BD103,,MATCH(AU$40,Scenarios!$K$92:$BD$92,0)))</f>
        <v>0</v>
      </c>
      <c r="AV75" s="66" cm="1">
        <f t="array" ref="AV75">IF(AV$40=0,0,INDEX(Scenarios!$K103:$BD103,,MATCH(AV$40,Scenarios!$K$92:$BD$92,0)))</f>
        <v>0</v>
      </c>
      <c r="AW75" s="66" cm="1">
        <f t="array" ref="AW75">IF(AW$40=0,0,INDEX(Scenarios!$K103:$BD103,,MATCH(AW$40,Scenarios!$K$92:$BD$92,0)))</f>
        <v>0</v>
      </c>
      <c r="AX75" s="66" cm="1">
        <f t="array" ref="AX75">IF(AX$40=0,0,INDEX(Scenarios!$K103:$BD103,,MATCH(AX$40,Scenarios!$K$92:$BD$92,0)))</f>
        <v>0</v>
      </c>
      <c r="AY75" s="66" cm="1">
        <f t="array" ref="AY75">IF(AY$40=0,0,INDEX(Scenarios!$K103:$BD103,,MATCH(AY$40,Scenarios!$K$92:$BD$92,0)))</f>
        <v>0</v>
      </c>
      <c r="AZ75" s="66" cm="1">
        <f t="array" ref="AZ75">IF(AZ$40=0,0,INDEX(Scenarios!$K103:$BD103,,MATCH(AZ$40,Scenarios!$K$92:$BD$92,0)))</f>
        <v>0</v>
      </c>
      <c r="BA75" s="66" cm="1">
        <f t="array" ref="BA75">IF(BA$40=0,0,INDEX(Scenarios!$K103:$BD103,,MATCH(BA$40,Scenarios!$K$92:$BD$92,0)))</f>
        <v>0</v>
      </c>
      <c r="BB75" s="66" cm="1">
        <f t="array" ref="BB75">IF(BB$40=0,0,INDEX(Scenarios!$K103:$BD103,,MATCH(BB$40,Scenarios!$K$92:$BD$92,0)))</f>
        <v>0</v>
      </c>
      <c r="BC75" s="66" cm="1">
        <f t="array" ref="BC75">IF(BC$40=0,0,INDEX(Scenarios!$K103:$BD103,,MATCH(BC$40,Scenarios!$K$92:$BD$92,0)))</f>
        <v>0</v>
      </c>
      <c r="BD75" s="66" cm="1">
        <f t="array" ref="BD75">IF(BD$40=0,0,INDEX(Scenarios!$K103:$BD103,,MATCH(BD$40,Scenarios!$K$92:$BD$92,0)))</f>
        <v>0</v>
      </c>
      <c r="BE75" s="66" cm="1">
        <f t="array" ref="BE75">IF(BE$40=0,0,INDEX(Scenarios!$K103:$BD103,,MATCH(BE$40,Scenarios!$K$92:$BD$92,0)))</f>
        <v>0</v>
      </c>
      <c r="BF75" s="66" cm="1">
        <f t="array" ref="BF75">IF(BF$40=0,0,INDEX(Scenarios!$K103:$BD103,,MATCH(BF$40,Scenarios!$K$92:$BD$92,0)))</f>
        <v>0</v>
      </c>
      <c r="BG75" s="66" cm="1">
        <f t="array" ref="BG75">IF(BG$40=0,0,INDEX(Scenarios!$K103:$BD103,,MATCH(BG$40,Scenarios!$K$92:$BD$92,0)))</f>
        <v>0</v>
      </c>
      <c r="BH75" s="66" cm="1">
        <f t="array" ref="BH75">IF(BH$40=0,0,INDEX(Scenarios!$K103:$BD103,,MATCH(BH$40,Scenarios!$K$92:$BD$92,0)))</f>
        <v>0</v>
      </c>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c r="CN75" s="82"/>
      <c r="CO75" s="82"/>
      <c r="CP75" s="82"/>
      <c r="CQ75" s="82"/>
      <c r="CR75" s="82"/>
      <c r="CS75" s="82"/>
      <c r="CT75" s="82"/>
      <c r="CU75" s="82"/>
      <c r="CV75" s="82"/>
    </row>
    <row r="76" spans="1:100">
      <c r="L76" s="19"/>
      <c r="M76" s="19"/>
      <c r="N76" s="19"/>
      <c r="O76" s="19"/>
      <c r="P76" s="19"/>
      <c r="Q76" s="19"/>
      <c r="R76" s="19"/>
      <c r="S76" s="202"/>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row>
    <row r="77" spans="1:100">
      <c r="A77" s="307"/>
      <c r="C77" s="38">
        <f>MAX($B$4:C76)+0.1</f>
        <v>1.4000000000000004</v>
      </c>
      <c r="D77" s="37" t="s">
        <v>222</v>
      </c>
      <c r="E77" s="33"/>
      <c r="F77" s="33"/>
      <c r="G77" s="32"/>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82"/>
      <c r="BM77" s="82"/>
      <c r="BN77" s="82"/>
      <c r="BO77" s="82"/>
      <c r="BP77" s="82"/>
      <c r="BQ77" s="82"/>
      <c r="BR77" s="82"/>
      <c r="BS77" s="82"/>
      <c r="BT77" s="82"/>
      <c r="BU77" s="82"/>
      <c r="BV77" s="82"/>
      <c r="BW77" s="82"/>
      <c r="BX77" s="82"/>
      <c r="BY77" s="82"/>
      <c r="BZ77" s="82"/>
      <c r="CA77" s="82"/>
      <c r="CB77" s="82"/>
      <c r="CC77" s="82"/>
      <c r="CD77" s="82"/>
      <c r="CE77" s="82"/>
      <c r="CF77" s="82"/>
      <c r="CG77" s="82"/>
      <c r="CH77" s="82"/>
      <c r="CI77" s="82"/>
      <c r="CJ77" s="82"/>
      <c r="CK77" s="82"/>
      <c r="CL77" s="82"/>
      <c r="CM77" s="82"/>
      <c r="CN77" s="82"/>
      <c r="CO77" s="82"/>
      <c r="CP77" s="82"/>
      <c r="CQ77" s="82"/>
      <c r="CR77" s="82"/>
      <c r="CS77" s="82"/>
      <c r="CT77" s="82"/>
      <c r="CU77" s="82"/>
      <c r="CV77" s="82"/>
    </row>
    <row r="78" spans="1:100">
      <c r="A78" s="307"/>
      <c r="C78" s="110"/>
      <c r="E78" s="135"/>
      <c r="H78" s="135"/>
      <c r="K78" s="101"/>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c r="AT78" s="66"/>
      <c r="AU78" s="66"/>
      <c r="AV78" s="66"/>
      <c r="AW78" s="66"/>
      <c r="AX78" s="66"/>
      <c r="AY78" s="66"/>
      <c r="AZ78" s="66"/>
      <c r="BA78" s="66"/>
      <c r="BB78" s="66"/>
      <c r="BC78" s="66"/>
      <c r="BD78" s="66"/>
      <c r="BE78" s="66"/>
      <c r="BF78" s="66"/>
      <c r="BG78" s="66"/>
      <c r="BH78" s="66"/>
      <c r="BI78" s="82"/>
      <c r="BJ78" s="82"/>
      <c r="BK78" s="82"/>
      <c r="BL78" s="82"/>
      <c r="BM78" s="82"/>
      <c r="BN78" s="82"/>
      <c r="BO78" s="82"/>
      <c r="BP78" s="82"/>
      <c r="BQ78" s="82"/>
      <c r="BR78" s="82"/>
      <c r="BS78" s="82"/>
      <c r="BT78" s="82"/>
      <c r="BU78" s="82"/>
      <c r="BV78" s="82"/>
      <c r="BW78" s="82"/>
      <c r="BX78" s="82"/>
      <c r="BY78" s="82"/>
      <c r="BZ78" s="82"/>
      <c r="CA78" s="82"/>
      <c r="CB78" s="82"/>
      <c r="CC78" s="82"/>
      <c r="CD78" s="82"/>
      <c r="CE78" s="82"/>
      <c r="CF78" s="82"/>
      <c r="CG78" s="82"/>
      <c r="CH78" s="82"/>
      <c r="CI78" s="82"/>
      <c r="CJ78" s="82"/>
      <c r="CK78" s="82"/>
      <c r="CL78" s="82"/>
      <c r="CM78" s="82"/>
      <c r="CN78" s="82"/>
      <c r="CO78" s="82"/>
      <c r="CP78" s="82"/>
      <c r="CQ78" s="82"/>
      <c r="CR78" s="82"/>
      <c r="CS78" s="82"/>
      <c r="CT78" s="82"/>
      <c r="CU78" s="82"/>
      <c r="CV78" s="82"/>
    </row>
    <row r="79" spans="1:100">
      <c r="A79" s="307"/>
      <c r="C79" s="110"/>
      <c r="E79" s="135" t="s">
        <v>223</v>
      </c>
      <c r="G79" s="4" t="s">
        <v>101</v>
      </c>
      <c r="H79" s="135" t="s">
        <v>213</v>
      </c>
      <c r="K79" s="101"/>
      <c r="L79" s="176"/>
      <c r="M79" s="176"/>
      <c r="N79" s="176"/>
      <c r="O79" s="176"/>
      <c r="P79" s="176"/>
      <c r="Q79" s="176"/>
      <c r="R79" s="176"/>
      <c r="S79" s="176"/>
      <c r="T79" s="176"/>
      <c r="U79" s="176"/>
      <c r="V79" s="176"/>
      <c r="W79" s="176"/>
      <c r="X79" s="176"/>
      <c r="Y79" s="176"/>
      <c r="Z79" s="176"/>
      <c r="AA79" s="176"/>
      <c r="AB79" s="176"/>
      <c r="AC79" s="176"/>
      <c r="AD79" s="176"/>
      <c r="AE79" s="176"/>
      <c r="AF79" s="176"/>
      <c r="AG79" s="176"/>
      <c r="AH79" s="176"/>
      <c r="AI79" s="176"/>
      <c r="AJ79" s="176"/>
      <c r="AK79" s="176"/>
      <c r="AL79" s="176"/>
      <c r="AM79" s="176"/>
      <c r="AN79" s="176"/>
      <c r="AO79" s="176"/>
      <c r="AP79" s="176"/>
      <c r="AQ79" s="176"/>
      <c r="AR79" s="176"/>
      <c r="AS79" s="176"/>
      <c r="AT79" s="176"/>
      <c r="AU79" s="176"/>
      <c r="AV79" s="176"/>
      <c r="AW79" s="176"/>
      <c r="AX79" s="176"/>
      <c r="AY79" s="176"/>
      <c r="AZ79" s="176"/>
      <c r="BA79" s="176"/>
      <c r="BB79" s="176"/>
      <c r="BC79" s="176"/>
      <c r="BD79" s="176"/>
      <c r="BE79" s="176"/>
      <c r="BF79" s="176"/>
      <c r="BG79" s="176"/>
      <c r="BH79" s="176"/>
      <c r="BI79" s="22"/>
      <c r="BJ79" s="82"/>
      <c r="BK79" s="82"/>
      <c r="BL79" s="82"/>
      <c r="BM79" s="82"/>
      <c r="BN79" s="82"/>
      <c r="BO79" s="82"/>
      <c r="BP79" s="82"/>
      <c r="BQ79" s="82"/>
      <c r="BR79" s="82"/>
      <c r="BS79" s="82"/>
      <c r="BT79" s="82"/>
      <c r="BU79" s="82"/>
      <c r="BV79" s="82"/>
      <c r="BW79" s="82"/>
      <c r="BX79" s="82"/>
      <c r="BY79" s="82"/>
      <c r="BZ79" s="82"/>
      <c r="CA79" s="82"/>
      <c r="CB79" s="82"/>
      <c r="CC79" s="82"/>
      <c r="CD79" s="82"/>
      <c r="CE79" s="82"/>
      <c r="CF79" s="82"/>
      <c r="CG79" s="82"/>
      <c r="CH79" s="82"/>
      <c r="CI79" s="82"/>
      <c r="CJ79" s="82"/>
      <c r="CK79" s="82"/>
      <c r="CL79" s="82"/>
      <c r="CM79" s="82"/>
      <c r="CN79" s="82"/>
      <c r="CO79" s="82"/>
      <c r="CP79" s="82"/>
      <c r="CQ79" s="82"/>
      <c r="CR79" s="82"/>
      <c r="CS79" s="82"/>
      <c r="CT79" s="82"/>
      <c r="CU79" s="82"/>
      <c r="CV79" s="82"/>
    </row>
    <row r="80" spans="1:100">
      <c r="A80" s="307"/>
      <c r="C80" s="110"/>
      <c r="E80" s="135" t="s">
        <v>224</v>
      </c>
      <c r="G80" s="4" t="s">
        <v>101</v>
      </c>
      <c r="H80" s="135" t="s">
        <v>213</v>
      </c>
      <c r="K80" s="101"/>
      <c r="L80" s="176"/>
      <c r="M80" s="176"/>
      <c r="N80" s="176"/>
      <c r="O80" s="176"/>
      <c r="P80" s="176"/>
      <c r="Q80" s="176"/>
      <c r="R80" s="176"/>
      <c r="S80" s="176"/>
      <c r="T80" s="176"/>
      <c r="U80" s="176"/>
      <c r="V80" s="176"/>
      <c r="W80" s="176"/>
      <c r="X80" s="176"/>
      <c r="Y80" s="176"/>
      <c r="Z80" s="176"/>
      <c r="AA80" s="176"/>
      <c r="AB80" s="176"/>
      <c r="AC80" s="176"/>
      <c r="AD80" s="176"/>
      <c r="AE80" s="176"/>
      <c r="AF80" s="176"/>
      <c r="AG80" s="176"/>
      <c r="AH80" s="176"/>
      <c r="AI80" s="176"/>
      <c r="AJ80" s="176"/>
      <c r="AK80" s="176"/>
      <c r="AL80" s="176"/>
      <c r="AM80" s="176"/>
      <c r="AN80" s="176"/>
      <c r="AO80" s="176"/>
      <c r="AP80" s="176"/>
      <c r="AQ80" s="176"/>
      <c r="AR80" s="176"/>
      <c r="AS80" s="176"/>
      <c r="AT80" s="176"/>
      <c r="AU80" s="176"/>
      <c r="AV80" s="176"/>
      <c r="AW80" s="176"/>
      <c r="AX80" s="176"/>
      <c r="AY80" s="176"/>
      <c r="AZ80" s="176"/>
      <c r="BA80" s="176"/>
      <c r="BB80" s="176"/>
      <c r="BC80" s="176"/>
      <c r="BD80" s="176"/>
      <c r="BE80" s="176"/>
      <c r="BF80" s="176"/>
      <c r="BG80" s="176"/>
      <c r="BH80" s="176"/>
      <c r="BI80" s="22"/>
      <c r="BJ80" s="82"/>
      <c r="BK80" s="82"/>
      <c r="BL80" s="82"/>
      <c r="BM80" s="82"/>
      <c r="BN80" s="82"/>
      <c r="BO80" s="82"/>
      <c r="BP80" s="82"/>
      <c r="BQ80" s="82"/>
      <c r="BR80" s="82"/>
      <c r="BS80" s="82"/>
      <c r="BT80" s="82"/>
      <c r="BU80" s="82"/>
      <c r="BV80" s="82"/>
      <c r="BW80" s="82"/>
      <c r="BX80" s="82"/>
      <c r="BY80" s="82"/>
      <c r="BZ80" s="82"/>
      <c r="CA80" s="82"/>
      <c r="CB80" s="82"/>
      <c r="CC80" s="82"/>
      <c r="CD80" s="82"/>
      <c r="CE80" s="82"/>
      <c r="CF80" s="82"/>
      <c r="CG80" s="82"/>
      <c r="CH80" s="82"/>
      <c r="CI80" s="82"/>
      <c r="CJ80" s="82"/>
      <c r="CK80" s="82"/>
      <c r="CL80" s="82"/>
      <c r="CM80" s="82"/>
      <c r="CN80" s="82"/>
      <c r="CO80" s="82"/>
      <c r="CP80" s="82"/>
      <c r="CQ80" s="82"/>
      <c r="CR80" s="82"/>
      <c r="CS80" s="82"/>
      <c r="CT80" s="82"/>
      <c r="CU80" s="82"/>
      <c r="CV80" s="82"/>
    </row>
    <row r="81" spans="1:100">
      <c r="A81" s="307"/>
      <c r="C81" s="110"/>
      <c r="E81" s="135" t="s">
        <v>225</v>
      </c>
      <c r="G81" s="4" t="s">
        <v>101</v>
      </c>
      <c r="H81" s="135" t="s">
        <v>213</v>
      </c>
      <c r="K81" s="101"/>
      <c r="L81" s="176"/>
      <c r="M81" s="176"/>
      <c r="N81" s="176"/>
      <c r="O81" s="176"/>
      <c r="P81" s="176"/>
      <c r="Q81" s="176"/>
      <c r="R81" s="176"/>
      <c r="S81" s="176"/>
      <c r="T81" s="176"/>
      <c r="U81" s="176"/>
      <c r="V81" s="176"/>
      <c r="W81" s="176"/>
      <c r="X81" s="176"/>
      <c r="Y81" s="176"/>
      <c r="Z81" s="176"/>
      <c r="AA81" s="176"/>
      <c r="AB81" s="176"/>
      <c r="AC81" s="176"/>
      <c r="AD81" s="176"/>
      <c r="AE81" s="176"/>
      <c r="AF81" s="176"/>
      <c r="AG81" s="176"/>
      <c r="AH81" s="176"/>
      <c r="AI81" s="176"/>
      <c r="AJ81" s="176"/>
      <c r="AK81" s="176"/>
      <c r="AL81" s="176"/>
      <c r="AM81" s="176"/>
      <c r="AN81" s="176"/>
      <c r="AO81" s="176"/>
      <c r="AP81" s="176"/>
      <c r="AQ81" s="176"/>
      <c r="AR81" s="176"/>
      <c r="AS81" s="176"/>
      <c r="AT81" s="176"/>
      <c r="AU81" s="176"/>
      <c r="AV81" s="176"/>
      <c r="AW81" s="176"/>
      <c r="AX81" s="176"/>
      <c r="AY81" s="176"/>
      <c r="AZ81" s="176"/>
      <c r="BA81" s="176"/>
      <c r="BB81" s="176"/>
      <c r="BC81" s="176"/>
      <c r="BD81" s="176"/>
      <c r="BE81" s="176"/>
      <c r="BF81" s="176"/>
      <c r="BG81" s="176"/>
      <c r="BH81" s="176"/>
      <c r="BI81" s="22"/>
      <c r="BJ81" s="82"/>
      <c r="BK81" s="82"/>
      <c r="BL81" s="82"/>
      <c r="BM81" s="82"/>
      <c r="BN81" s="82"/>
      <c r="BO81" s="82"/>
      <c r="BP81" s="82"/>
      <c r="BQ81" s="82"/>
      <c r="BR81" s="82"/>
      <c r="BS81" s="82"/>
      <c r="BT81" s="82"/>
      <c r="BU81" s="82"/>
      <c r="BV81" s="82"/>
      <c r="BW81" s="82"/>
      <c r="BX81" s="82"/>
      <c r="BY81" s="82"/>
      <c r="BZ81" s="82"/>
      <c r="CA81" s="82"/>
      <c r="CB81" s="82"/>
      <c r="CC81" s="82"/>
      <c r="CD81" s="82"/>
      <c r="CE81" s="82"/>
      <c r="CF81" s="82"/>
      <c r="CG81" s="82"/>
      <c r="CH81" s="82"/>
      <c r="CI81" s="82"/>
      <c r="CJ81" s="82"/>
      <c r="CK81" s="82"/>
      <c r="CL81" s="82"/>
      <c r="CM81" s="82"/>
      <c r="CN81" s="82"/>
      <c r="CO81" s="82"/>
      <c r="CP81" s="82"/>
      <c r="CQ81" s="82"/>
      <c r="CR81" s="82"/>
      <c r="CS81" s="82"/>
      <c r="CT81" s="82"/>
      <c r="CU81" s="82"/>
      <c r="CV81" s="82"/>
    </row>
    <row r="82" spans="1:100">
      <c r="A82" s="307"/>
      <c r="C82" s="110"/>
      <c r="E82" s="135" t="s">
        <v>226</v>
      </c>
      <c r="G82" s="4" t="s">
        <v>101</v>
      </c>
      <c r="H82" s="135" t="s">
        <v>213</v>
      </c>
      <c r="K82" s="101"/>
      <c r="L82" s="176"/>
      <c r="M82" s="176"/>
      <c r="N82" s="176"/>
      <c r="O82" s="176"/>
      <c r="P82" s="176"/>
      <c r="Q82" s="176"/>
      <c r="R82" s="176"/>
      <c r="S82" s="176"/>
      <c r="T82" s="176"/>
      <c r="U82" s="176"/>
      <c r="V82" s="176"/>
      <c r="W82" s="176"/>
      <c r="X82" s="176"/>
      <c r="Y82" s="176"/>
      <c r="Z82" s="176"/>
      <c r="AA82" s="176"/>
      <c r="AB82" s="176"/>
      <c r="AC82" s="176"/>
      <c r="AD82" s="176"/>
      <c r="AE82" s="176"/>
      <c r="AF82" s="176"/>
      <c r="AG82" s="176"/>
      <c r="AH82" s="176"/>
      <c r="AI82" s="176"/>
      <c r="AJ82" s="176"/>
      <c r="AK82" s="176"/>
      <c r="AL82" s="176"/>
      <c r="AM82" s="176"/>
      <c r="AN82" s="176"/>
      <c r="AO82" s="176"/>
      <c r="AP82" s="176"/>
      <c r="AQ82" s="176"/>
      <c r="AR82" s="176"/>
      <c r="AS82" s="176"/>
      <c r="AT82" s="176"/>
      <c r="AU82" s="176"/>
      <c r="AV82" s="176"/>
      <c r="AW82" s="176"/>
      <c r="AX82" s="176"/>
      <c r="AY82" s="176"/>
      <c r="AZ82" s="176"/>
      <c r="BA82" s="176"/>
      <c r="BB82" s="176"/>
      <c r="BC82" s="176"/>
      <c r="BD82" s="176"/>
      <c r="BE82" s="176"/>
      <c r="BF82" s="176"/>
      <c r="BG82" s="176"/>
      <c r="BH82" s="176"/>
      <c r="BI82" s="22"/>
      <c r="BJ82" s="82"/>
      <c r="BK82" s="82"/>
      <c r="BL82" s="82"/>
      <c r="BM82" s="82"/>
      <c r="BN82" s="82"/>
      <c r="BO82" s="82"/>
      <c r="BP82" s="82"/>
      <c r="BQ82" s="82"/>
      <c r="BR82" s="82"/>
      <c r="BS82" s="82"/>
      <c r="BT82" s="82"/>
      <c r="BU82" s="82"/>
      <c r="BV82" s="82"/>
      <c r="BW82" s="82"/>
      <c r="BX82" s="82"/>
      <c r="BY82" s="82"/>
      <c r="BZ82" s="82"/>
      <c r="CA82" s="82"/>
      <c r="CB82" s="82"/>
      <c r="CC82" s="82"/>
      <c r="CD82" s="82"/>
      <c r="CE82" s="82"/>
      <c r="CF82" s="82"/>
      <c r="CG82" s="82"/>
      <c r="CH82" s="82"/>
      <c r="CI82" s="82"/>
      <c r="CJ82" s="82"/>
      <c r="CK82" s="82"/>
      <c r="CL82" s="82"/>
      <c r="CM82" s="82"/>
      <c r="CN82" s="82"/>
      <c r="CO82" s="82"/>
      <c r="CP82" s="82"/>
      <c r="CQ82" s="82"/>
      <c r="CR82" s="82"/>
      <c r="CS82" s="82"/>
      <c r="CT82" s="82"/>
      <c r="CU82" s="82"/>
      <c r="CV82" s="82"/>
    </row>
    <row r="83" spans="1:100">
      <c r="A83" s="307"/>
      <c r="C83" s="110"/>
      <c r="E83" s="135" t="s">
        <v>227</v>
      </c>
      <c r="G83" s="4" t="s">
        <v>101</v>
      </c>
      <c r="H83" s="135" t="s">
        <v>213</v>
      </c>
      <c r="K83" s="101"/>
      <c r="L83" s="176"/>
      <c r="M83" s="176"/>
      <c r="N83" s="176"/>
      <c r="O83" s="176"/>
      <c r="P83" s="176"/>
      <c r="Q83" s="176"/>
      <c r="R83" s="176"/>
      <c r="S83" s="176"/>
      <c r="T83" s="176"/>
      <c r="U83" s="176"/>
      <c r="V83" s="176"/>
      <c r="W83" s="176"/>
      <c r="X83" s="176"/>
      <c r="Y83" s="176"/>
      <c r="Z83" s="176"/>
      <c r="AA83" s="176"/>
      <c r="AB83" s="176"/>
      <c r="AC83" s="176"/>
      <c r="AD83" s="176"/>
      <c r="AE83" s="176"/>
      <c r="AF83" s="176"/>
      <c r="AG83" s="176"/>
      <c r="AH83" s="176"/>
      <c r="AI83" s="176"/>
      <c r="AJ83" s="176"/>
      <c r="AK83" s="176"/>
      <c r="AL83" s="176"/>
      <c r="AM83" s="176"/>
      <c r="AN83" s="176"/>
      <c r="AO83" s="176"/>
      <c r="AP83" s="176"/>
      <c r="AQ83" s="176"/>
      <c r="AR83" s="176"/>
      <c r="AS83" s="176"/>
      <c r="AT83" s="176"/>
      <c r="AU83" s="176"/>
      <c r="AV83" s="176"/>
      <c r="AW83" s="176"/>
      <c r="AX83" s="176"/>
      <c r="AY83" s="176"/>
      <c r="AZ83" s="176"/>
      <c r="BA83" s="176"/>
      <c r="BB83" s="176"/>
      <c r="BC83" s="176"/>
      <c r="BD83" s="176"/>
      <c r="BE83" s="176"/>
      <c r="BF83" s="176"/>
      <c r="BG83" s="176"/>
      <c r="BH83" s="176"/>
      <c r="BI83" s="22"/>
      <c r="BJ83" s="82"/>
      <c r="BK83" s="82"/>
      <c r="BL83" s="82"/>
      <c r="BM83" s="82"/>
      <c r="BN83" s="82"/>
      <c r="BO83" s="82"/>
      <c r="BP83" s="82"/>
      <c r="BQ83" s="82"/>
      <c r="BR83" s="82"/>
      <c r="BS83" s="82"/>
      <c r="BT83" s="82"/>
      <c r="BU83" s="82"/>
      <c r="BV83" s="82"/>
      <c r="BW83" s="82"/>
      <c r="BX83" s="82"/>
      <c r="BY83" s="82"/>
      <c r="BZ83" s="82"/>
      <c r="CA83" s="82"/>
      <c r="CB83" s="82"/>
      <c r="CC83" s="82"/>
      <c r="CD83" s="82"/>
      <c r="CE83" s="82"/>
      <c r="CF83" s="82"/>
      <c r="CG83" s="82"/>
      <c r="CH83" s="82"/>
      <c r="CI83" s="82"/>
      <c r="CJ83" s="82"/>
      <c r="CK83" s="82"/>
      <c r="CL83" s="82"/>
      <c r="CM83" s="82"/>
      <c r="CN83" s="82"/>
      <c r="CO83" s="82"/>
      <c r="CP83" s="82"/>
      <c r="CQ83" s="82"/>
      <c r="CR83" s="82"/>
      <c r="CS83" s="82"/>
      <c r="CT83" s="82"/>
      <c r="CU83" s="82"/>
      <c r="CV83" s="82"/>
    </row>
    <row r="84" spans="1:100">
      <c r="A84" s="307"/>
      <c r="C84" s="110"/>
      <c r="E84" s="135" t="s">
        <v>228</v>
      </c>
      <c r="G84" s="4" t="s">
        <v>101</v>
      </c>
      <c r="H84" s="135" t="s">
        <v>213</v>
      </c>
      <c r="K84" s="101"/>
      <c r="L84" s="176"/>
      <c r="M84" s="176"/>
      <c r="N84" s="176"/>
      <c r="O84" s="176"/>
      <c r="P84" s="176"/>
      <c r="Q84" s="176"/>
      <c r="R84" s="176"/>
      <c r="S84" s="176"/>
      <c r="T84" s="176"/>
      <c r="U84" s="176"/>
      <c r="V84" s="176"/>
      <c r="W84" s="176"/>
      <c r="X84" s="176"/>
      <c r="Y84" s="176"/>
      <c r="Z84" s="176"/>
      <c r="AA84" s="176"/>
      <c r="AB84" s="176"/>
      <c r="AC84" s="176"/>
      <c r="AD84" s="176"/>
      <c r="AE84" s="176"/>
      <c r="AF84" s="176"/>
      <c r="AG84" s="176"/>
      <c r="AH84" s="176"/>
      <c r="AI84" s="176"/>
      <c r="AJ84" s="176"/>
      <c r="AK84" s="176"/>
      <c r="AL84" s="176"/>
      <c r="AM84" s="176"/>
      <c r="AN84" s="176"/>
      <c r="AO84" s="176"/>
      <c r="AP84" s="176"/>
      <c r="AQ84" s="176"/>
      <c r="AR84" s="176"/>
      <c r="AS84" s="176"/>
      <c r="AT84" s="176"/>
      <c r="AU84" s="176"/>
      <c r="AV84" s="176"/>
      <c r="AW84" s="176"/>
      <c r="AX84" s="176"/>
      <c r="AY84" s="176"/>
      <c r="AZ84" s="176"/>
      <c r="BA84" s="176"/>
      <c r="BB84" s="176"/>
      <c r="BC84" s="176"/>
      <c r="BD84" s="176"/>
      <c r="BE84" s="176"/>
      <c r="BF84" s="176"/>
      <c r="BG84" s="176"/>
      <c r="BH84" s="176"/>
      <c r="BI84" s="22"/>
      <c r="BJ84" s="82"/>
      <c r="BK84" s="82"/>
      <c r="BL84" s="82"/>
      <c r="BM84" s="82"/>
      <c r="BN84" s="82"/>
      <c r="BO84" s="82"/>
      <c r="BP84" s="82"/>
      <c r="BQ84" s="82"/>
      <c r="BR84" s="82"/>
      <c r="BS84" s="82"/>
      <c r="BT84" s="82"/>
      <c r="BU84" s="82"/>
      <c r="BV84" s="82"/>
      <c r="BW84" s="82"/>
      <c r="BX84" s="82"/>
      <c r="BY84" s="82"/>
      <c r="BZ84" s="82"/>
      <c r="CA84" s="82"/>
      <c r="CB84" s="82"/>
      <c r="CC84" s="82"/>
      <c r="CD84" s="82"/>
      <c r="CE84" s="82"/>
      <c r="CF84" s="82"/>
      <c r="CG84" s="82"/>
      <c r="CH84" s="82"/>
      <c r="CI84" s="82"/>
      <c r="CJ84" s="82"/>
      <c r="CK84" s="82"/>
      <c r="CL84" s="82"/>
      <c r="CM84" s="82"/>
      <c r="CN84" s="82"/>
      <c r="CO84" s="82"/>
      <c r="CP84" s="82"/>
      <c r="CQ84" s="82"/>
      <c r="CR84" s="82"/>
      <c r="CS84" s="82"/>
      <c r="CT84" s="82"/>
      <c r="CU84" s="82"/>
      <c r="CV84" s="82"/>
    </row>
    <row r="85" spans="1:100">
      <c r="A85" s="307"/>
      <c r="C85" s="110"/>
      <c r="E85" s="135" t="s">
        <v>229</v>
      </c>
      <c r="G85" s="4" t="s">
        <v>101</v>
      </c>
      <c r="H85" s="135" t="s">
        <v>213</v>
      </c>
      <c r="K85" s="101"/>
      <c r="L85" s="176"/>
      <c r="M85" s="176"/>
      <c r="N85" s="176"/>
      <c r="O85" s="176"/>
      <c r="P85" s="176"/>
      <c r="Q85" s="176"/>
      <c r="R85" s="176"/>
      <c r="S85" s="176"/>
      <c r="T85" s="176"/>
      <c r="U85" s="176"/>
      <c r="V85" s="176"/>
      <c r="W85" s="176"/>
      <c r="X85" s="176"/>
      <c r="Y85" s="176"/>
      <c r="Z85" s="176"/>
      <c r="AA85" s="176"/>
      <c r="AB85" s="176"/>
      <c r="AC85" s="176"/>
      <c r="AD85" s="176"/>
      <c r="AE85" s="176"/>
      <c r="AF85" s="176"/>
      <c r="AG85" s="176"/>
      <c r="AH85" s="176"/>
      <c r="AI85" s="176"/>
      <c r="AJ85" s="176"/>
      <c r="AK85" s="176"/>
      <c r="AL85" s="176"/>
      <c r="AM85" s="176"/>
      <c r="AN85" s="176"/>
      <c r="AO85" s="176"/>
      <c r="AP85" s="176"/>
      <c r="AQ85" s="176"/>
      <c r="AR85" s="176"/>
      <c r="AS85" s="176"/>
      <c r="AT85" s="176"/>
      <c r="AU85" s="176"/>
      <c r="AV85" s="176"/>
      <c r="AW85" s="176"/>
      <c r="AX85" s="176"/>
      <c r="AY85" s="176"/>
      <c r="AZ85" s="176"/>
      <c r="BA85" s="176"/>
      <c r="BB85" s="176"/>
      <c r="BC85" s="176"/>
      <c r="BD85" s="176"/>
      <c r="BE85" s="176"/>
      <c r="BF85" s="176"/>
      <c r="BG85" s="176"/>
      <c r="BH85" s="176"/>
      <c r="BI85" s="22"/>
      <c r="BJ85" s="82"/>
      <c r="BK85" s="82"/>
      <c r="BL85" s="82"/>
      <c r="BM85" s="82"/>
      <c r="BN85" s="82"/>
      <c r="BO85" s="82"/>
      <c r="BP85" s="82"/>
      <c r="BQ85" s="82"/>
      <c r="BR85" s="82"/>
      <c r="BS85" s="82"/>
      <c r="BT85" s="82"/>
      <c r="BU85" s="82"/>
      <c r="BV85" s="82"/>
      <c r="BW85" s="82"/>
      <c r="BX85" s="82"/>
      <c r="BY85" s="82"/>
      <c r="BZ85" s="82"/>
      <c r="CA85" s="82"/>
      <c r="CB85" s="82"/>
      <c r="CC85" s="82"/>
      <c r="CD85" s="82"/>
      <c r="CE85" s="82"/>
      <c r="CF85" s="82"/>
      <c r="CG85" s="82"/>
      <c r="CH85" s="82"/>
      <c r="CI85" s="82"/>
      <c r="CJ85" s="82"/>
      <c r="CK85" s="82"/>
      <c r="CL85" s="82"/>
      <c r="CM85" s="82"/>
      <c r="CN85" s="82"/>
      <c r="CO85" s="82"/>
      <c r="CP85" s="82"/>
      <c r="CQ85" s="82"/>
      <c r="CR85" s="82"/>
      <c r="CS85" s="82"/>
      <c r="CT85" s="82"/>
      <c r="CU85" s="82"/>
      <c r="CV85" s="82"/>
    </row>
    <row r="86" spans="1:100">
      <c r="A86" s="307"/>
      <c r="C86" s="110"/>
      <c r="E86" s="135" t="s">
        <v>230</v>
      </c>
      <c r="G86" s="4" t="s">
        <v>101</v>
      </c>
      <c r="H86" s="135" t="s">
        <v>213</v>
      </c>
      <c r="K86" s="101"/>
      <c r="L86" s="176"/>
      <c r="M86" s="176"/>
      <c r="N86" s="176"/>
      <c r="O86" s="176"/>
      <c r="P86" s="176"/>
      <c r="Q86" s="176"/>
      <c r="R86" s="176"/>
      <c r="S86" s="176"/>
      <c r="T86" s="176"/>
      <c r="U86" s="176"/>
      <c r="V86" s="176"/>
      <c r="W86" s="176"/>
      <c r="X86" s="176"/>
      <c r="Y86" s="176"/>
      <c r="Z86" s="176"/>
      <c r="AA86" s="176"/>
      <c r="AB86" s="176"/>
      <c r="AC86" s="176"/>
      <c r="AD86" s="176"/>
      <c r="AE86" s="176"/>
      <c r="AF86" s="176"/>
      <c r="AG86" s="176"/>
      <c r="AH86" s="176"/>
      <c r="AI86" s="176"/>
      <c r="AJ86" s="176"/>
      <c r="AK86" s="176"/>
      <c r="AL86" s="176"/>
      <c r="AM86" s="176"/>
      <c r="AN86" s="176"/>
      <c r="AO86" s="176"/>
      <c r="AP86" s="176"/>
      <c r="AQ86" s="176"/>
      <c r="AR86" s="176"/>
      <c r="AS86" s="176"/>
      <c r="AT86" s="176"/>
      <c r="AU86" s="176"/>
      <c r="AV86" s="176"/>
      <c r="AW86" s="176"/>
      <c r="AX86" s="176"/>
      <c r="AY86" s="176"/>
      <c r="AZ86" s="176"/>
      <c r="BA86" s="176"/>
      <c r="BB86" s="176"/>
      <c r="BC86" s="176"/>
      <c r="BD86" s="176"/>
      <c r="BE86" s="176"/>
      <c r="BF86" s="176"/>
      <c r="BG86" s="176"/>
      <c r="BH86" s="176"/>
      <c r="BI86" s="22"/>
      <c r="BJ86" s="82"/>
      <c r="BK86" s="82"/>
      <c r="BL86" s="82"/>
      <c r="BM86" s="82"/>
      <c r="BN86" s="82"/>
      <c r="BO86" s="82"/>
      <c r="BP86" s="82"/>
      <c r="BQ86" s="82"/>
      <c r="BR86" s="82"/>
      <c r="BS86" s="82"/>
      <c r="BT86" s="82"/>
      <c r="BU86" s="82"/>
      <c r="BV86" s="82"/>
      <c r="BW86" s="82"/>
      <c r="BX86" s="82"/>
      <c r="BY86" s="82"/>
      <c r="BZ86" s="82"/>
      <c r="CA86" s="82"/>
      <c r="CB86" s="82"/>
      <c r="CC86" s="82"/>
      <c r="CD86" s="82"/>
      <c r="CE86" s="82"/>
      <c r="CF86" s="82"/>
      <c r="CG86" s="82"/>
      <c r="CH86" s="82"/>
      <c r="CI86" s="82"/>
      <c r="CJ86" s="82"/>
      <c r="CK86" s="82"/>
      <c r="CL86" s="82"/>
      <c r="CM86" s="82"/>
      <c r="CN86" s="82"/>
      <c r="CO86" s="82"/>
      <c r="CP86" s="82"/>
      <c r="CQ86" s="82"/>
      <c r="CR86" s="82"/>
      <c r="CS86" s="82"/>
      <c r="CT86" s="82"/>
      <c r="CU86" s="82"/>
      <c r="CV86" s="82"/>
    </row>
    <row r="87" spans="1:100">
      <c r="A87" s="307"/>
      <c r="C87" s="110"/>
      <c r="E87" s="20" t="s">
        <v>146</v>
      </c>
      <c r="G87" s="4" t="s">
        <v>101</v>
      </c>
      <c r="H87" s="135" t="s">
        <v>213</v>
      </c>
      <c r="K87" s="101"/>
      <c r="L87" s="176"/>
      <c r="M87" s="176"/>
      <c r="N87" s="176"/>
      <c r="O87" s="176"/>
      <c r="P87" s="176"/>
      <c r="Q87" s="176"/>
      <c r="R87" s="176"/>
      <c r="S87" s="176"/>
      <c r="T87" s="176"/>
      <c r="U87" s="176"/>
      <c r="V87" s="176"/>
      <c r="W87" s="176"/>
      <c r="X87" s="176"/>
      <c r="Y87" s="176"/>
      <c r="Z87" s="176"/>
      <c r="AA87" s="176"/>
      <c r="AB87" s="176"/>
      <c r="AC87" s="176"/>
      <c r="AD87" s="176"/>
      <c r="AE87" s="176"/>
      <c r="AF87" s="176"/>
      <c r="AG87" s="176"/>
      <c r="AH87" s="176"/>
      <c r="AI87" s="176"/>
      <c r="AJ87" s="176"/>
      <c r="AK87" s="176"/>
      <c r="AL87" s="176"/>
      <c r="AM87" s="176"/>
      <c r="AN87" s="176"/>
      <c r="AO87" s="176"/>
      <c r="AP87" s="176"/>
      <c r="AQ87" s="176"/>
      <c r="AR87" s="176"/>
      <c r="AS87" s="176"/>
      <c r="AT87" s="176"/>
      <c r="AU87" s="176"/>
      <c r="AV87" s="176"/>
      <c r="AW87" s="176"/>
      <c r="AX87" s="176"/>
      <c r="AY87" s="176"/>
      <c r="AZ87" s="176"/>
      <c r="BA87" s="176"/>
      <c r="BB87" s="176"/>
      <c r="BC87" s="176"/>
      <c r="BD87" s="176"/>
      <c r="BE87" s="176"/>
      <c r="BF87" s="176"/>
      <c r="BG87" s="176"/>
      <c r="BH87" s="176"/>
      <c r="BI87" s="22"/>
      <c r="BJ87" s="82"/>
      <c r="BK87" s="82"/>
      <c r="BL87" s="82"/>
      <c r="BM87" s="82"/>
      <c r="BN87" s="82"/>
      <c r="BO87" s="82"/>
      <c r="BP87" s="82"/>
      <c r="BQ87" s="82"/>
      <c r="BR87" s="82"/>
      <c r="BS87" s="82"/>
      <c r="BT87" s="82"/>
      <c r="BU87" s="82"/>
      <c r="BV87" s="82"/>
      <c r="BW87" s="82"/>
      <c r="BX87" s="82"/>
      <c r="BY87" s="82"/>
      <c r="BZ87" s="82"/>
      <c r="CA87" s="82"/>
      <c r="CB87" s="82"/>
      <c r="CC87" s="82"/>
      <c r="CD87" s="82"/>
      <c r="CE87" s="82"/>
      <c r="CF87" s="82"/>
      <c r="CG87" s="82"/>
      <c r="CH87" s="82"/>
      <c r="CI87" s="82"/>
      <c r="CJ87" s="82"/>
      <c r="CK87" s="82"/>
      <c r="CL87" s="82"/>
      <c r="CM87" s="82"/>
      <c r="CN87" s="82"/>
      <c r="CO87" s="82"/>
      <c r="CP87" s="82"/>
      <c r="CQ87" s="82"/>
      <c r="CR87" s="82"/>
      <c r="CS87" s="82"/>
      <c r="CT87" s="82"/>
      <c r="CU87" s="82"/>
      <c r="CV87" s="82"/>
    </row>
    <row r="88" spans="1:100">
      <c r="A88" s="307"/>
      <c r="C88" s="110"/>
      <c r="E88" s="135"/>
      <c r="H88" s="135"/>
      <c r="K88" s="101"/>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c r="AT88" s="66"/>
      <c r="AU88" s="66"/>
      <c r="AV88" s="66"/>
      <c r="AW88" s="66"/>
      <c r="AX88" s="66"/>
      <c r="AY88" s="66"/>
      <c r="AZ88" s="66"/>
      <c r="BA88" s="66"/>
      <c r="BB88" s="66"/>
      <c r="BC88" s="66"/>
      <c r="BD88" s="66"/>
      <c r="BE88" s="66"/>
      <c r="BF88" s="66"/>
      <c r="BG88" s="66"/>
      <c r="BH88" s="66"/>
      <c r="BI88" s="82"/>
      <c r="BJ88" s="82"/>
      <c r="BK88" s="82"/>
      <c r="BL88" s="82"/>
      <c r="BM88" s="82"/>
      <c r="BN88" s="82"/>
      <c r="BO88" s="82"/>
      <c r="BP88" s="82"/>
      <c r="BQ88" s="82"/>
      <c r="BR88" s="82"/>
      <c r="BS88" s="82"/>
      <c r="BT88" s="82"/>
      <c r="BU88" s="82"/>
      <c r="BV88" s="82"/>
      <c r="BW88" s="82"/>
      <c r="BX88" s="82"/>
      <c r="BY88" s="82"/>
      <c r="BZ88" s="82"/>
      <c r="CA88" s="82"/>
      <c r="CB88" s="82"/>
      <c r="CC88" s="82"/>
      <c r="CD88" s="82"/>
      <c r="CE88" s="82"/>
      <c r="CF88" s="82"/>
      <c r="CG88" s="82"/>
      <c r="CH88" s="82"/>
      <c r="CI88" s="82"/>
      <c r="CJ88" s="82"/>
      <c r="CK88" s="82"/>
      <c r="CL88" s="82"/>
      <c r="CM88" s="82"/>
      <c r="CN88" s="82"/>
      <c r="CO88" s="82"/>
      <c r="CP88" s="82"/>
      <c r="CQ88" s="82"/>
      <c r="CR88" s="82"/>
      <c r="CS88" s="82"/>
      <c r="CT88" s="82"/>
      <c r="CU88" s="82"/>
      <c r="CV88" s="82"/>
    </row>
    <row r="89" spans="1:100">
      <c r="A89" s="307"/>
      <c r="C89" s="38">
        <f>MAX($B$4:C88)+0.1</f>
        <v>1.5000000000000004</v>
      </c>
      <c r="D89" s="37" t="s">
        <v>231</v>
      </c>
      <c r="E89" s="33"/>
      <c r="F89" s="33"/>
      <c r="G89" s="32"/>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82"/>
      <c r="BM89" s="82"/>
      <c r="BN89" s="82"/>
      <c r="BO89" s="82"/>
      <c r="BP89" s="82"/>
      <c r="BQ89" s="82"/>
      <c r="BR89" s="82"/>
      <c r="BS89" s="82"/>
      <c r="BT89" s="82"/>
      <c r="BU89" s="82"/>
      <c r="BV89" s="82"/>
      <c r="BW89" s="82"/>
      <c r="BX89" s="82"/>
      <c r="BY89" s="82"/>
      <c r="BZ89" s="82"/>
      <c r="CA89" s="82"/>
      <c r="CB89" s="82"/>
      <c r="CC89" s="82"/>
      <c r="CD89" s="82"/>
      <c r="CE89" s="82"/>
      <c r="CF89" s="82"/>
      <c r="CG89" s="82"/>
      <c r="CH89" s="82"/>
      <c r="CI89" s="82"/>
      <c r="CJ89" s="82"/>
      <c r="CK89" s="82"/>
      <c r="CL89" s="82"/>
      <c r="CM89" s="82"/>
      <c r="CN89" s="82"/>
      <c r="CO89" s="82"/>
      <c r="CP89" s="82"/>
      <c r="CQ89" s="82"/>
      <c r="CR89" s="82"/>
      <c r="CS89" s="82"/>
      <c r="CT89" s="82"/>
      <c r="CU89" s="82"/>
      <c r="CV89" s="82"/>
    </row>
    <row r="90" spans="1:100">
      <c r="A90" s="307"/>
      <c r="C90" s="110"/>
      <c r="E90" s="135"/>
      <c r="H90" s="135"/>
      <c r="K90" s="101"/>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c r="AT90" s="66"/>
      <c r="AU90" s="66"/>
      <c r="AV90" s="66"/>
      <c r="AW90" s="66"/>
      <c r="AX90" s="66"/>
      <c r="AY90" s="66"/>
      <c r="AZ90" s="66"/>
      <c r="BA90" s="66"/>
      <c r="BB90" s="66"/>
      <c r="BC90" s="66"/>
      <c r="BD90" s="66"/>
      <c r="BE90" s="66"/>
      <c r="BF90" s="66"/>
      <c r="BG90" s="66"/>
      <c r="BH90" s="66"/>
      <c r="BI90" s="82"/>
      <c r="BJ90" s="82"/>
      <c r="BK90" s="82"/>
      <c r="BL90" s="82"/>
      <c r="BM90" s="82"/>
      <c r="BN90" s="82"/>
      <c r="BO90" s="82"/>
      <c r="BP90" s="82"/>
      <c r="BQ90" s="82"/>
      <c r="BR90" s="82"/>
      <c r="BS90" s="82"/>
      <c r="BT90" s="82"/>
      <c r="BU90" s="82"/>
      <c r="BV90" s="82"/>
      <c r="BW90" s="82"/>
      <c r="BX90" s="82"/>
      <c r="BY90" s="82"/>
      <c r="BZ90" s="82"/>
      <c r="CA90" s="82"/>
      <c r="CB90" s="82"/>
      <c r="CC90" s="82"/>
      <c r="CD90" s="82"/>
      <c r="CE90" s="82"/>
      <c r="CF90" s="82"/>
      <c r="CG90" s="82"/>
      <c r="CH90" s="82"/>
      <c r="CI90" s="82"/>
      <c r="CJ90" s="82"/>
      <c r="CK90" s="82"/>
      <c r="CL90" s="82"/>
      <c r="CM90" s="82"/>
      <c r="CN90" s="82"/>
      <c r="CO90" s="82"/>
      <c r="CP90" s="82"/>
      <c r="CQ90" s="82"/>
      <c r="CR90" s="82"/>
      <c r="CS90" s="82"/>
      <c r="CT90" s="82"/>
      <c r="CU90" s="82"/>
      <c r="CV90" s="82"/>
    </row>
    <row r="91" spans="1:100">
      <c r="A91" s="307"/>
      <c r="C91" s="110"/>
      <c r="E91" s="135" t="s">
        <v>223</v>
      </c>
      <c r="G91" s="4" t="s">
        <v>101</v>
      </c>
      <c r="H91" s="135" t="s">
        <v>213</v>
      </c>
      <c r="K91" s="101"/>
      <c r="L91" s="176"/>
      <c r="M91" s="176"/>
      <c r="N91" s="176"/>
      <c r="O91" s="176"/>
      <c r="P91" s="176"/>
      <c r="Q91" s="176"/>
      <c r="R91" s="176"/>
      <c r="S91" s="176"/>
      <c r="T91" s="176"/>
      <c r="U91" s="176"/>
      <c r="V91" s="176"/>
      <c r="W91" s="176"/>
      <c r="X91" s="176"/>
      <c r="Y91" s="176"/>
      <c r="Z91" s="176"/>
      <c r="AA91" s="176"/>
      <c r="AB91" s="176"/>
      <c r="AC91" s="176"/>
      <c r="AD91" s="176"/>
      <c r="AE91" s="176"/>
      <c r="AF91" s="176"/>
      <c r="AG91" s="176"/>
      <c r="AH91" s="176"/>
      <c r="AI91" s="176"/>
      <c r="AJ91" s="176"/>
      <c r="AK91" s="176"/>
      <c r="AL91" s="176"/>
      <c r="AM91" s="176"/>
      <c r="AN91" s="176"/>
      <c r="AO91" s="176"/>
      <c r="AP91" s="176"/>
      <c r="AQ91" s="176"/>
      <c r="AR91" s="176"/>
      <c r="AS91" s="176"/>
      <c r="AT91" s="176"/>
      <c r="AU91" s="176"/>
      <c r="AV91" s="176"/>
      <c r="AW91" s="176"/>
      <c r="AX91" s="176"/>
      <c r="AY91" s="176"/>
      <c r="AZ91" s="176"/>
      <c r="BA91" s="176"/>
      <c r="BB91" s="176"/>
      <c r="BC91" s="176"/>
      <c r="BD91" s="176"/>
      <c r="BE91" s="176"/>
      <c r="BF91" s="176"/>
      <c r="BG91" s="176"/>
      <c r="BH91" s="176"/>
      <c r="BI91" s="22"/>
      <c r="BJ91" s="82"/>
      <c r="BK91" s="82"/>
      <c r="BL91" s="82"/>
      <c r="BM91" s="82"/>
      <c r="BN91" s="82"/>
      <c r="BO91" s="82"/>
      <c r="BP91" s="82"/>
      <c r="BQ91" s="82"/>
      <c r="BR91" s="82"/>
      <c r="BS91" s="82"/>
      <c r="BT91" s="82"/>
      <c r="BU91" s="82"/>
      <c r="BV91" s="82"/>
      <c r="BW91" s="82"/>
      <c r="BX91" s="82"/>
      <c r="BY91" s="82"/>
      <c r="BZ91" s="82"/>
      <c r="CA91" s="82"/>
      <c r="CB91" s="82"/>
      <c r="CC91" s="82"/>
      <c r="CD91" s="82"/>
      <c r="CE91" s="82"/>
      <c r="CF91" s="82"/>
      <c r="CG91" s="82"/>
      <c r="CH91" s="82"/>
      <c r="CI91" s="82"/>
      <c r="CJ91" s="82"/>
      <c r="CK91" s="82"/>
      <c r="CL91" s="82"/>
      <c r="CM91" s="82"/>
      <c r="CN91" s="82"/>
      <c r="CO91" s="82"/>
      <c r="CP91" s="82"/>
      <c r="CQ91" s="82"/>
      <c r="CR91" s="82"/>
      <c r="CS91" s="82"/>
      <c r="CT91" s="82"/>
      <c r="CU91" s="82"/>
      <c r="CV91" s="82"/>
    </row>
    <row r="92" spans="1:100">
      <c r="A92" s="307"/>
      <c r="C92" s="110"/>
      <c r="E92" s="135" t="s">
        <v>224</v>
      </c>
      <c r="G92" s="4" t="s">
        <v>101</v>
      </c>
      <c r="H92" s="135" t="s">
        <v>213</v>
      </c>
      <c r="K92" s="101"/>
      <c r="L92" s="176"/>
      <c r="M92" s="176"/>
      <c r="N92" s="176"/>
      <c r="O92" s="176"/>
      <c r="P92" s="176"/>
      <c r="Q92" s="176"/>
      <c r="R92" s="176"/>
      <c r="S92" s="176"/>
      <c r="T92" s="176"/>
      <c r="U92" s="176"/>
      <c r="V92" s="176"/>
      <c r="W92" s="176"/>
      <c r="X92" s="176"/>
      <c r="Y92" s="176"/>
      <c r="Z92" s="176"/>
      <c r="AA92" s="176"/>
      <c r="AB92" s="176"/>
      <c r="AC92" s="176"/>
      <c r="AD92" s="176"/>
      <c r="AE92" s="176"/>
      <c r="AF92" s="176"/>
      <c r="AG92" s="176"/>
      <c r="AH92" s="176"/>
      <c r="AI92" s="176"/>
      <c r="AJ92" s="176"/>
      <c r="AK92" s="176"/>
      <c r="AL92" s="176"/>
      <c r="AM92" s="176"/>
      <c r="AN92" s="176"/>
      <c r="AO92" s="176"/>
      <c r="AP92" s="176"/>
      <c r="AQ92" s="176"/>
      <c r="AR92" s="176"/>
      <c r="AS92" s="176"/>
      <c r="AT92" s="176"/>
      <c r="AU92" s="176"/>
      <c r="AV92" s="176"/>
      <c r="AW92" s="176"/>
      <c r="AX92" s="176"/>
      <c r="AY92" s="176"/>
      <c r="AZ92" s="176"/>
      <c r="BA92" s="176"/>
      <c r="BB92" s="176"/>
      <c r="BC92" s="176"/>
      <c r="BD92" s="176"/>
      <c r="BE92" s="176"/>
      <c r="BF92" s="176"/>
      <c r="BG92" s="176"/>
      <c r="BH92" s="176"/>
      <c r="BI92" s="22"/>
      <c r="BJ92" s="82"/>
      <c r="BK92" s="82"/>
      <c r="BL92" s="82"/>
      <c r="BM92" s="82"/>
      <c r="BN92" s="82"/>
      <c r="BO92" s="82"/>
      <c r="BP92" s="82"/>
      <c r="BQ92" s="82"/>
      <c r="BR92" s="82"/>
      <c r="BS92" s="82"/>
      <c r="BT92" s="82"/>
      <c r="BU92" s="82"/>
      <c r="BV92" s="82"/>
      <c r="BW92" s="82"/>
      <c r="BX92" s="82"/>
      <c r="BY92" s="82"/>
      <c r="BZ92" s="82"/>
      <c r="CA92" s="82"/>
      <c r="CB92" s="82"/>
      <c r="CC92" s="82"/>
      <c r="CD92" s="82"/>
      <c r="CE92" s="82"/>
      <c r="CF92" s="82"/>
      <c r="CG92" s="82"/>
      <c r="CH92" s="82"/>
      <c r="CI92" s="82"/>
      <c r="CJ92" s="82"/>
      <c r="CK92" s="82"/>
      <c r="CL92" s="82"/>
      <c r="CM92" s="82"/>
      <c r="CN92" s="82"/>
      <c r="CO92" s="82"/>
      <c r="CP92" s="82"/>
      <c r="CQ92" s="82"/>
      <c r="CR92" s="82"/>
      <c r="CS92" s="82"/>
      <c r="CT92" s="82"/>
      <c r="CU92" s="82"/>
      <c r="CV92" s="82"/>
    </row>
    <row r="93" spans="1:100">
      <c r="A93" s="307"/>
      <c r="C93" s="110"/>
      <c r="E93" s="135" t="s">
        <v>225</v>
      </c>
      <c r="G93" s="4" t="s">
        <v>101</v>
      </c>
      <c r="H93" s="135" t="s">
        <v>213</v>
      </c>
      <c r="K93" s="101"/>
      <c r="L93" s="176"/>
      <c r="M93" s="176"/>
      <c r="N93" s="176"/>
      <c r="O93" s="176"/>
      <c r="P93" s="176"/>
      <c r="Q93" s="176"/>
      <c r="R93" s="176"/>
      <c r="S93" s="176"/>
      <c r="T93" s="176"/>
      <c r="U93" s="176"/>
      <c r="V93" s="176"/>
      <c r="W93" s="176"/>
      <c r="X93" s="176"/>
      <c r="Y93" s="176"/>
      <c r="Z93" s="176"/>
      <c r="AA93" s="176"/>
      <c r="AB93" s="176"/>
      <c r="AC93" s="176"/>
      <c r="AD93" s="176"/>
      <c r="AE93" s="176"/>
      <c r="AF93" s="176"/>
      <c r="AG93" s="176"/>
      <c r="AH93" s="176"/>
      <c r="AI93" s="176"/>
      <c r="AJ93" s="176"/>
      <c r="AK93" s="176"/>
      <c r="AL93" s="176"/>
      <c r="AM93" s="176"/>
      <c r="AN93" s="176"/>
      <c r="AO93" s="176"/>
      <c r="AP93" s="176"/>
      <c r="AQ93" s="176"/>
      <c r="AR93" s="176"/>
      <c r="AS93" s="176"/>
      <c r="AT93" s="176"/>
      <c r="AU93" s="176"/>
      <c r="AV93" s="176"/>
      <c r="AW93" s="176"/>
      <c r="AX93" s="176"/>
      <c r="AY93" s="176"/>
      <c r="AZ93" s="176"/>
      <c r="BA93" s="176"/>
      <c r="BB93" s="176"/>
      <c r="BC93" s="176"/>
      <c r="BD93" s="176"/>
      <c r="BE93" s="176"/>
      <c r="BF93" s="176"/>
      <c r="BG93" s="176"/>
      <c r="BH93" s="176"/>
      <c r="BI93" s="22"/>
      <c r="BJ93" s="82"/>
      <c r="BK93" s="82"/>
      <c r="BL93" s="82"/>
      <c r="BM93" s="82"/>
      <c r="BN93" s="82"/>
      <c r="BO93" s="82"/>
      <c r="BP93" s="82"/>
      <c r="BQ93" s="82"/>
      <c r="BR93" s="82"/>
      <c r="BS93" s="82"/>
      <c r="BT93" s="82"/>
      <c r="BU93" s="82"/>
      <c r="BV93" s="82"/>
      <c r="BW93" s="82"/>
      <c r="BX93" s="82"/>
      <c r="BY93" s="82"/>
      <c r="BZ93" s="82"/>
      <c r="CA93" s="82"/>
      <c r="CB93" s="82"/>
      <c r="CC93" s="82"/>
      <c r="CD93" s="82"/>
      <c r="CE93" s="82"/>
      <c r="CF93" s="82"/>
      <c r="CG93" s="82"/>
      <c r="CH93" s="82"/>
      <c r="CI93" s="82"/>
      <c r="CJ93" s="82"/>
      <c r="CK93" s="82"/>
      <c r="CL93" s="82"/>
      <c r="CM93" s="82"/>
      <c r="CN93" s="82"/>
      <c r="CO93" s="82"/>
      <c r="CP93" s="82"/>
      <c r="CQ93" s="82"/>
      <c r="CR93" s="82"/>
      <c r="CS93" s="82"/>
      <c r="CT93" s="82"/>
      <c r="CU93" s="82"/>
      <c r="CV93" s="82"/>
    </row>
    <row r="94" spans="1:100">
      <c r="A94" s="307"/>
      <c r="C94" s="110"/>
      <c r="E94" s="135" t="s">
        <v>226</v>
      </c>
      <c r="G94" s="4" t="s">
        <v>101</v>
      </c>
      <c r="H94" s="135" t="s">
        <v>213</v>
      </c>
      <c r="K94" s="101"/>
      <c r="L94" s="176"/>
      <c r="M94" s="176"/>
      <c r="N94" s="176"/>
      <c r="O94" s="176"/>
      <c r="P94" s="176"/>
      <c r="Q94" s="176"/>
      <c r="R94" s="176"/>
      <c r="S94" s="176"/>
      <c r="T94" s="176"/>
      <c r="U94" s="176"/>
      <c r="V94" s="176"/>
      <c r="W94" s="176"/>
      <c r="X94" s="176"/>
      <c r="Y94" s="176"/>
      <c r="Z94" s="176"/>
      <c r="AA94" s="176"/>
      <c r="AB94" s="176"/>
      <c r="AC94" s="176"/>
      <c r="AD94" s="176"/>
      <c r="AE94" s="176"/>
      <c r="AF94" s="176"/>
      <c r="AG94" s="176"/>
      <c r="AH94" s="176"/>
      <c r="AI94" s="176"/>
      <c r="AJ94" s="176"/>
      <c r="AK94" s="176"/>
      <c r="AL94" s="176"/>
      <c r="AM94" s="176"/>
      <c r="AN94" s="176"/>
      <c r="AO94" s="176"/>
      <c r="AP94" s="176"/>
      <c r="AQ94" s="176"/>
      <c r="AR94" s="176"/>
      <c r="AS94" s="176"/>
      <c r="AT94" s="176"/>
      <c r="AU94" s="176"/>
      <c r="AV94" s="176"/>
      <c r="AW94" s="176"/>
      <c r="AX94" s="176"/>
      <c r="AY94" s="176"/>
      <c r="AZ94" s="176"/>
      <c r="BA94" s="176"/>
      <c r="BB94" s="176"/>
      <c r="BC94" s="176"/>
      <c r="BD94" s="176"/>
      <c r="BE94" s="176"/>
      <c r="BF94" s="176"/>
      <c r="BG94" s="176"/>
      <c r="BH94" s="176"/>
      <c r="BI94" s="22"/>
      <c r="BJ94" s="82"/>
      <c r="BK94" s="82"/>
      <c r="BL94" s="82"/>
      <c r="BM94" s="82"/>
      <c r="BN94" s="82"/>
      <c r="BO94" s="82"/>
      <c r="BP94" s="82"/>
      <c r="BQ94" s="82"/>
      <c r="BR94" s="82"/>
      <c r="BS94" s="82"/>
      <c r="BT94" s="82"/>
      <c r="BU94" s="82"/>
      <c r="BV94" s="82"/>
      <c r="BW94" s="82"/>
      <c r="BX94" s="82"/>
      <c r="BY94" s="82"/>
      <c r="BZ94" s="82"/>
      <c r="CA94" s="82"/>
      <c r="CB94" s="82"/>
      <c r="CC94" s="82"/>
      <c r="CD94" s="82"/>
      <c r="CE94" s="82"/>
      <c r="CF94" s="82"/>
      <c r="CG94" s="82"/>
      <c r="CH94" s="82"/>
      <c r="CI94" s="82"/>
      <c r="CJ94" s="82"/>
      <c r="CK94" s="82"/>
      <c r="CL94" s="82"/>
      <c r="CM94" s="82"/>
      <c r="CN94" s="82"/>
      <c r="CO94" s="82"/>
      <c r="CP94" s="82"/>
      <c r="CQ94" s="82"/>
      <c r="CR94" s="82"/>
      <c r="CS94" s="82"/>
      <c r="CT94" s="82"/>
      <c r="CU94" s="82"/>
      <c r="CV94" s="82"/>
    </row>
    <row r="95" spans="1:100">
      <c r="A95" s="307"/>
      <c r="C95" s="110"/>
      <c r="E95" s="135" t="s">
        <v>227</v>
      </c>
      <c r="G95" s="4" t="s">
        <v>101</v>
      </c>
      <c r="H95" s="135" t="s">
        <v>213</v>
      </c>
      <c r="K95" s="101"/>
      <c r="L95" s="176"/>
      <c r="M95" s="176"/>
      <c r="N95" s="176"/>
      <c r="O95" s="176"/>
      <c r="P95" s="176"/>
      <c r="Q95" s="176"/>
      <c r="R95" s="176"/>
      <c r="S95" s="176"/>
      <c r="T95" s="176"/>
      <c r="U95" s="176"/>
      <c r="V95" s="176"/>
      <c r="W95" s="176"/>
      <c r="X95" s="176"/>
      <c r="Y95" s="176"/>
      <c r="Z95" s="176"/>
      <c r="AA95" s="176"/>
      <c r="AB95" s="176"/>
      <c r="AC95" s="176"/>
      <c r="AD95" s="176"/>
      <c r="AE95" s="176"/>
      <c r="AF95" s="176"/>
      <c r="AG95" s="176"/>
      <c r="AH95" s="176"/>
      <c r="AI95" s="176"/>
      <c r="AJ95" s="176"/>
      <c r="AK95" s="176"/>
      <c r="AL95" s="176"/>
      <c r="AM95" s="176"/>
      <c r="AN95" s="176"/>
      <c r="AO95" s="176"/>
      <c r="AP95" s="176"/>
      <c r="AQ95" s="176"/>
      <c r="AR95" s="176"/>
      <c r="AS95" s="176"/>
      <c r="AT95" s="176"/>
      <c r="AU95" s="176"/>
      <c r="AV95" s="176"/>
      <c r="AW95" s="176"/>
      <c r="AX95" s="176"/>
      <c r="AY95" s="176"/>
      <c r="AZ95" s="176"/>
      <c r="BA95" s="176"/>
      <c r="BB95" s="176"/>
      <c r="BC95" s="176"/>
      <c r="BD95" s="176"/>
      <c r="BE95" s="176"/>
      <c r="BF95" s="176"/>
      <c r="BG95" s="176"/>
      <c r="BH95" s="176"/>
      <c r="BI95" s="22"/>
      <c r="BJ95" s="82"/>
      <c r="BK95" s="82"/>
      <c r="BL95" s="82"/>
      <c r="BM95" s="82"/>
      <c r="BN95" s="82"/>
      <c r="BO95" s="82"/>
      <c r="BP95" s="82"/>
      <c r="BQ95" s="82"/>
      <c r="BR95" s="82"/>
      <c r="BS95" s="82"/>
      <c r="BT95" s="82"/>
      <c r="BU95" s="82"/>
      <c r="BV95" s="82"/>
      <c r="BW95" s="82"/>
      <c r="BX95" s="82"/>
      <c r="BY95" s="82"/>
      <c r="BZ95" s="82"/>
      <c r="CA95" s="82"/>
      <c r="CB95" s="82"/>
      <c r="CC95" s="82"/>
      <c r="CD95" s="82"/>
      <c r="CE95" s="82"/>
      <c r="CF95" s="82"/>
      <c r="CG95" s="82"/>
      <c r="CH95" s="82"/>
      <c r="CI95" s="82"/>
      <c r="CJ95" s="82"/>
      <c r="CK95" s="82"/>
      <c r="CL95" s="82"/>
      <c r="CM95" s="82"/>
      <c r="CN95" s="82"/>
      <c r="CO95" s="82"/>
      <c r="CP95" s="82"/>
      <c r="CQ95" s="82"/>
      <c r="CR95" s="82"/>
      <c r="CS95" s="82"/>
      <c r="CT95" s="82"/>
      <c r="CU95" s="82"/>
      <c r="CV95" s="82"/>
    </row>
    <row r="96" spans="1:100">
      <c r="A96" s="307"/>
      <c r="C96" s="110"/>
      <c r="E96" s="135" t="s">
        <v>228</v>
      </c>
      <c r="G96" s="4" t="s">
        <v>101</v>
      </c>
      <c r="H96" s="135" t="s">
        <v>213</v>
      </c>
      <c r="K96" s="101"/>
      <c r="L96" s="176"/>
      <c r="M96" s="176"/>
      <c r="N96" s="176"/>
      <c r="O96" s="176"/>
      <c r="P96" s="176"/>
      <c r="Q96" s="176"/>
      <c r="R96" s="176"/>
      <c r="S96" s="176"/>
      <c r="T96" s="176"/>
      <c r="U96" s="176"/>
      <c r="V96" s="176"/>
      <c r="W96" s="176"/>
      <c r="X96" s="176"/>
      <c r="Y96" s="176"/>
      <c r="Z96" s="176"/>
      <c r="AA96" s="176"/>
      <c r="AB96" s="176"/>
      <c r="AC96" s="176"/>
      <c r="AD96" s="176"/>
      <c r="AE96" s="176"/>
      <c r="AF96" s="176"/>
      <c r="AG96" s="176"/>
      <c r="AH96" s="176"/>
      <c r="AI96" s="176"/>
      <c r="AJ96" s="176"/>
      <c r="AK96" s="176"/>
      <c r="AL96" s="176"/>
      <c r="AM96" s="176"/>
      <c r="AN96" s="176"/>
      <c r="AO96" s="176"/>
      <c r="AP96" s="176"/>
      <c r="AQ96" s="176"/>
      <c r="AR96" s="176"/>
      <c r="AS96" s="176"/>
      <c r="AT96" s="176"/>
      <c r="AU96" s="176"/>
      <c r="AV96" s="176"/>
      <c r="AW96" s="176"/>
      <c r="AX96" s="176"/>
      <c r="AY96" s="176"/>
      <c r="AZ96" s="176"/>
      <c r="BA96" s="176"/>
      <c r="BB96" s="176"/>
      <c r="BC96" s="176"/>
      <c r="BD96" s="176"/>
      <c r="BE96" s="176"/>
      <c r="BF96" s="176"/>
      <c r="BG96" s="176"/>
      <c r="BH96" s="176"/>
      <c r="BI96" s="2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c r="CH96" s="82"/>
      <c r="CI96" s="82"/>
      <c r="CJ96" s="82"/>
      <c r="CK96" s="82"/>
      <c r="CL96" s="82"/>
      <c r="CM96" s="82"/>
      <c r="CN96" s="82"/>
      <c r="CO96" s="82"/>
      <c r="CP96" s="82"/>
      <c r="CQ96" s="82"/>
      <c r="CR96" s="82"/>
      <c r="CS96" s="82"/>
      <c r="CT96" s="82"/>
      <c r="CU96" s="82"/>
      <c r="CV96" s="82"/>
    </row>
    <row r="97" spans="1:100">
      <c r="A97" s="307"/>
      <c r="C97" s="110"/>
      <c r="E97" s="135" t="s">
        <v>229</v>
      </c>
      <c r="G97" s="4" t="s">
        <v>101</v>
      </c>
      <c r="H97" s="135" t="s">
        <v>213</v>
      </c>
      <c r="K97" s="101"/>
      <c r="L97" s="176"/>
      <c r="M97" s="176"/>
      <c r="N97" s="176"/>
      <c r="O97" s="176"/>
      <c r="P97" s="176"/>
      <c r="Q97" s="176"/>
      <c r="R97" s="176"/>
      <c r="S97" s="176"/>
      <c r="T97" s="176"/>
      <c r="U97" s="176"/>
      <c r="V97" s="176"/>
      <c r="W97" s="176"/>
      <c r="X97" s="176"/>
      <c r="Y97" s="176"/>
      <c r="Z97" s="176"/>
      <c r="AA97" s="176"/>
      <c r="AB97" s="176"/>
      <c r="AC97" s="176"/>
      <c r="AD97" s="176"/>
      <c r="AE97" s="176"/>
      <c r="AF97" s="176"/>
      <c r="AG97" s="176"/>
      <c r="AH97" s="176"/>
      <c r="AI97" s="176"/>
      <c r="AJ97" s="176"/>
      <c r="AK97" s="176"/>
      <c r="AL97" s="176"/>
      <c r="AM97" s="176"/>
      <c r="AN97" s="176"/>
      <c r="AO97" s="176"/>
      <c r="AP97" s="176"/>
      <c r="AQ97" s="176"/>
      <c r="AR97" s="176"/>
      <c r="AS97" s="176"/>
      <c r="AT97" s="176"/>
      <c r="AU97" s="176"/>
      <c r="AV97" s="176"/>
      <c r="AW97" s="176"/>
      <c r="AX97" s="176"/>
      <c r="AY97" s="176"/>
      <c r="AZ97" s="176"/>
      <c r="BA97" s="176"/>
      <c r="BB97" s="176"/>
      <c r="BC97" s="176"/>
      <c r="BD97" s="176"/>
      <c r="BE97" s="176"/>
      <c r="BF97" s="176"/>
      <c r="BG97" s="176"/>
      <c r="BH97" s="176"/>
      <c r="BI97" s="22"/>
      <c r="BJ97" s="82"/>
      <c r="BK97" s="82"/>
      <c r="BL97" s="82"/>
      <c r="BM97" s="82"/>
      <c r="BN97" s="82"/>
      <c r="BO97" s="82"/>
      <c r="BP97" s="82"/>
      <c r="BQ97" s="82"/>
      <c r="BR97" s="82"/>
      <c r="BS97" s="82"/>
      <c r="BT97" s="82"/>
      <c r="BU97" s="82"/>
      <c r="BV97" s="82"/>
      <c r="BW97" s="82"/>
      <c r="BX97" s="82"/>
      <c r="BY97" s="82"/>
      <c r="BZ97" s="82"/>
      <c r="CA97" s="82"/>
      <c r="CB97" s="82"/>
      <c r="CC97" s="82"/>
      <c r="CD97" s="82"/>
      <c r="CE97" s="82"/>
      <c r="CF97" s="82"/>
      <c r="CG97" s="82"/>
      <c r="CH97" s="82"/>
      <c r="CI97" s="82"/>
      <c r="CJ97" s="82"/>
      <c r="CK97" s="82"/>
      <c r="CL97" s="82"/>
      <c r="CM97" s="82"/>
      <c r="CN97" s="82"/>
      <c r="CO97" s="82"/>
      <c r="CP97" s="82"/>
      <c r="CQ97" s="82"/>
      <c r="CR97" s="82"/>
      <c r="CS97" s="82"/>
      <c r="CT97" s="82"/>
      <c r="CU97" s="82"/>
      <c r="CV97" s="82"/>
    </row>
    <row r="98" spans="1:100">
      <c r="A98" s="307"/>
      <c r="C98" s="110"/>
      <c r="E98" s="135" t="s">
        <v>230</v>
      </c>
      <c r="G98" s="4" t="s">
        <v>101</v>
      </c>
      <c r="H98" s="135" t="s">
        <v>213</v>
      </c>
      <c r="K98" s="101"/>
      <c r="L98" s="176"/>
      <c r="M98" s="176"/>
      <c r="N98" s="176"/>
      <c r="O98" s="176"/>
      <c r="P98" s="176"/>
      <c r="Q98" s="176"/>
      <c r="R98" s="176"/>
      <c r="S98" s="176"/>
      <c r="T98" s="176"/>
      <c r="U98" s="176"/>
      <c r="V98" s="176"/>
      <c r="W98" s="176"/>
      <c r="X98" s="176"/>
      <c r="Y98" s="176"/>
      <c r="Z98" s="176"/>
      <c r="AA98" s="176"/>
      <c r="AB98" s="176"/>
      <c r="AC98" s="176"/>
      <c r="AD98" s="176"/>
      <c r="AE98" s="176"/>
      <c r="AF98" s="176"/>
      <c r="AG98" s="176"/>
      <c r="AH98" s="176"/>
      <c r="AI98" s="176"/>
      <c r="AJ98" s="176"/>
      <c r="AK98" s="176"/>
      <c r="AL98" s="176"/>
      <c r="AM98" s="176"/>
      <c r="AN98" s="176"/>
      <c r="AO98" s="176"/>
      <c r="AP98" s="176"/>
      <c r="AQ98" s="176"/>
      <c r="AR98" s="176"/>
      <c r="AS98" s="176"/>
      <c r="AT98" s="176"/>
      <c r="AU98" s="176"/>
      <c r="AV98" s="176"/>
      <c r="AW98" s="176"/>
      <c r="AX98" s="176"/>
      <c r="AY98" s="176"/>
      <c r="AZ98" s="176"/>
      <c r="BA98" s="176"/>
      <c r="BB98" s="176"/>
      <c r="BC98" s="176"/>
      <c r="BD98" s="176"/>
      <c r="BE98" s="176"/>
      <c r="BF98" s="176"/>
      <c r="BG98" s="176"/>
      <c r="BH98" s="176"/>
      <c r="BI98" s="22"/>
      <c r="BJ98" s="82"/>
      <c r="BK98" s="82"/>
      <c r="BL98" s="82"/>
      <c r="BM98" s="82"/>
      <c r="BN98" s="82"/>
      <c r="BO98" s="82"/>
      <c r="BP98" s="82"/>
      <c r="BQ98" s="82"/>
      <c r="BR98" s="82"/>
      <c r="BS98" s="82"/>
      <c r="BT98" s="82"/>
      <c r="BU98" s="82"/>
      <c r="BV98" s="82"/>
      <c r="BW98" s="82"/>
      <c r="BX98" s="82"/>
      <c r="BY98" s="82"/>
      <c r="BZ98" s="82"/>
      <c r="CA98" s="82"/>
      <c r="CB98" s="82"/>
      <c r="CC98" s="82"/>
      <c r="CD98" s="82"/>
      <c r="CE98" s="82"/>
      <c r="CF98" s="82"/>
      <c r="CG98" s="82"/>
      <c r="CH98" s="82"/>
      <c r="CI98" s="82"/>
      <c r="CJ98" s="82"/>
      <c r="CK98" s="82"/>
      <c r="CL98" s="82"/>
      <c r="CM98" s="82"/>
      <c r="CN98" s="82"/>
      <c r="CO98" s="82"/>
      <c r="CP98" s="82"/>
      <c r="CQ98" s="82"/>
      <c r="CR98" s="82"/>
      <c r="CS98" s="82"/>
      <c r="CT98" s="82"/>
      <c r="CU98" s="82"/>
      <c r="CV98" s="82"/>
    </row>
    <row r="99" spans="1:100">
      <c r="A99" s="307"/>
      <c r="C99" s="110"/>
      <c r="E99" s="20" t="s">
        <v>146</v>
      </c>
      <c r="G99" s="4" t="s">
        <v>101</v>
      </c>
      <c r="H99" s="135" t="s">
        <v>213</v>
      </c>
      <c r="K99" s="101"/>
      <c r="L99" s="176"/>
      <c r="M99" s="176"/>
      <c r="N99" s="176"/>
      <c r="O99" s="176"/>
      <c r="P99" s="176"/>
      <c r="Q99" s="176"/>
      <c r="R99" s="176"/>
      <c r="S99" s="176"/>
      <c r="T99" s="176"/>
      <c r="U99" s="176"/>
      <c r="V99" s="176"/>
      <c r="W99" s="176"/>
      <c r="X99" s="176"/>
      <c r="Y99" s="176"/>
      <c r="Z99" s="176"/>
      <c r="AA99" s="176"/>
      <c r="AB99" s="176"/>
      <c r="AC99" s="176"/>
      <c r="AD99" s="176"/>
      <c r="AE99" s="176"/>
      <c r="AF99" s="176"/>
      <c r="AG99" s="176"/>
      <c r="AH99" s="176"/>
      <c r="AI99" s="176"/>
      <c r="AJ99" s="176"/>
      <c r="AK99" s="176"/>
      <c r="AL99" s="176"/>
      <c r="AM99" s="176"/>
      <c r="AN99" s="176"/>
      <c r="AO99" s="176"/>
      <c r="AP99" s="176"/>
      <c r="AQ99" s="176"/>
      <c r="AR99" s="176"/>
      <c r="AS99" s="176"/>
      <c r="AT99" s="176"/>
      <c r="AU99" s="176"/>
      <c r="AV99" s="176"/>
      <c r="AW99" s="176"/>
      <c r="AX99" s="176"/>
      <c r="AY99" s="176"/>
      <c r="AZ99" s="176"/>
      <c r="BA99" s="176"/>
      <c r="BB99" s="176"/>
      <c r="BC99" s="176"/>
      <c r="BD99" s="176"/>
      <c r="BE99" s="176"/>
      <c r="BF99" s="176"/>
      <c r="BG99" s="176"/>
      <c r="BH99" s="176"/>
      <c r="BI99" s="22"/>
      <c r="BJ99" s="82"/>
      <c r="BK99" s="82"/>
      <c r="BL99" s="82"/>
      <c r="BM99" s="82"/>
      <c r="BN99" s="82"/>
      <c r="BO99" s="82"/>
      <c r="BP99" s="82"/>
      <c r="BQ99" s="82"/>
      <c r="BR99" s="82"/>
      <c r="BS99" s="82"/>
      <c r="BT99" s="82"/>
      <c r="BU99" s="82"/>
      <c r="BV99" s="82"/>
      <c r="BW99" s="82"/>
      <c r="BX99" s="82"/>
      <c r="BY99" s="82"/>
      <c r="BZ99" s="82"/>
      <c r="CA99" s="82"/>
      <c r="CB99" s="82"/>
      <c r="CC99" s="82"/>
      <c r="CD99" s="82"/>
      <c r="CE99" s="82"/>
      <c r="CF99" s="82"/>
      <c r="CG99" s="82"/>
      <c r="CH99" s="82"/>
      <c r="CI99" s="82"/>
      <c r="CJ99" s="82"/>
      <c r="CK99" s="82"/>
      <c r="CL99" s="82"/>
      <c r="CM99" s="82"/>
      <c r="CN99" s="82"/>
      <c r="CO99" s="82"/>
      <c r="CP99" s="82"/>
      <c r="CQ99" s="82"/>
      <c r="CR99" s="82"/>
      <c r="CS99" s="82"/>
      <c r="CT99" s="82"/>
      <c r="CU99" s="82"/>
      <c r="CV99" s="82"/>
    </row>
    <row r="100" spans="1:100">
      <c r="A100" s="307"/>
      <c r="C100" s="110"/>
      <c r="E100" s="135"/>
      <c r="H100" s="135"/>
      <c r="K100" s="101"/>
      <c r="L100" s="66"/>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c r="AT100" s="66"/>
      <c r="AU100" s="66"/>
      <c r="AV100" s="66"/>
      <c r="AW100" s="66"/>
      <c r="AX100" s="66"/>
      <c r="AY100" s="66"/>
      <c r="AZ100" s="66"/>
      <c r="BA100" s="66"/>
      <c r="BB100" s="66"/>
      <c r="BC100" s="66"/>
      <c r="BD100" s="66"/>
      <c r="BE100" s="66"/>
      <c r="BF100" s="66"/>
      <c r="BG100" s="66"/>
      <c r="BH100" s="66"/>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E100" s="82"/>
      <c r="CF100" s="82"/>
      <c r="CG100" s="82"/>
      <c r="CH100" s="82"/>
      <c r="CI100" s="82"/>
      <c r="CJ100" s="82"/>
      <c r="CK100" s="82"/>
      <c r="CL100" s="82"/>
      <c r="CM100" s="82"/>
      <c r="CN100" s="82"/>
      <c r="CO100" s="82"/>
      <c r="CP100" s="82"/>
      <c r="CQ100" s="82"/>
      <c r="CR100" s="82"/>
      <c r="CS100" s="82"/>
      <c r="CT100" s="82"/>
      <c r="CU100" s="82"/>
      <c r="CV100" s="82"/>
    </row>
    <row r="101" spans="1:100">
      <c r="A101" s="307"/>
      <c r="C101" s="38">
        <f>MAX($B$4:C100)+0.1</f>
        <v>1.6000000000000005</v>
      </c>
      <c r="D101" s="37" t="s">
        <v>232</v>
      </c>
      <c r="E101" s="33"/>
      <c r="F101" s="33"/>
      <c r="G101" s="32"/>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82"/>
      <c r="BM101" s="82"/>
      <c r="BN101" s="82"/>
      <c r="BO101" s="82"/>
      <c r="BP101" s="82"/>
      <c r="BQ101" s="82"/>
      <c r="BR101" s="82"/>
      <c r="BS101" s="82"/>
      <c r="BT101" s="82"/>
      <c r="BU101" s="82"/>
      <c r="BV101" s="82"/>
      <c r="BW101" s="82"/>
      <c r="BX101" s="82"/>
      <c r="BY101" s="82"/>
      <c r="BZ101" s="82"/>
      <c r="CA101" s="82"/>
      <c r="CB101" s="82"/>
      <c r="CC101" s="82"/>
      <c r="CD101" s="82"/>
      <c r="CE101" s="82"/>
      <c r="CF101" s="82"/>
      <c r="CG101" s="82"/>
      <c r="CH101" s="82"/>
      <c r="CI101" s="82"/>
      <c r="CJ101" s="82"/>
      <c r="CK101" s="82"/>
      <c r="CL101" s="82"/>
      <c r="CM101" s="82"/>
      <c r="CN101" s="82"/>
      <c r="CO101" s="82"/>
      <c r="CP101" s="82"/>
      <c r="CQ101" s="82"/>
      <c r="CR101" s="82"/>
      <c r="CS101" s="82"/>
      <c r="CT101" s="82"/>
      <c r="CU101" s="82"/>
      <c r="CV101" s="82"/>
    </row>
    <row r="102" spans="1:100">
      <c r="A102" s="307"/>
      <c r="C102" s="110"/>
      <c r="E102" s="135"/>
      <c r="H102" s="135"/>
      <c r="K102" s="101"/>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c r="AT102" s="66"/>
      <c r="AU102" s="66"/>
      <c r="AV102" s="66"/>
      <c r="AW102" s="66"/>
      <c r="AX102" s="66"/>
      <c r="AY102" s="66"/>
      <c r="AZ102" s="66"/>
      <c r="BA102" s="66"/>
      <c r="BB102" s="66"/>
      <c r="BC102" s="66"/>
      <c r="BD102" s="66"/>
      <c r="BE102" s="66"/>
      <c r="BF102" s="66"/>
      <c r="BG102" s="66"/>
      <c r="BH102" s="66"/>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c r="CE102" s="82"/>
      <c r="CF102" s="82"/>
      <c r="CG102" s="82"/>
      <c r="CH102" s="82"/>
      <c r="CI102" s="82"/>
      <c r="CJ102" s="82"/>
      <c r="CK102" s="82"/>
      <c r="CL102" s="82"/>
      <c r="CM102" s="82"/>
      <c r="CN102" s="82"/>
      <c r="CO102" s="82"/>
      <c r="CP102" s="82"/>
      <c r="CQ102" s="82"/>
      <c r="CR102" s="82"/>
      <c r="CS102" s="82"/>
      <c r="CT102" s="82"/>
      <c r="CU102" s="82"/>
      <c r="CV102" s="82"/>
    </row>
    <row r="103" spans="1:100">
      <c r="A103" s="307"/>
      <c r="C103" s="110"/>
      <c r="E103" s="135" t="s">
        <v>223</v>
      </c>
      <c r="G103" s="4" t="s">
        <v>101</v>
      </c>
      <c r="H103" s="135" t="s">
        <v>213</v>
      </c>
      <c r="K103" s="101"/>
      <c r="L103" s="176"/>
      <c r="M103" s="176"/>
      <c r="N103" s="176"/>
      <c r="O103" s="176"/>
      <c r="P103" s="176"/>
      <c r="Q103" s="176"/>
      <c r="R103" s="176"/>
      <c r="S103" s="176"/>
      <c r="T103" s="176"/>
      <c r="U103" s="176"/>
      <c r="V103" s="176"/>
      <c r="W103" s="176"/>
      <c r="X103" s="176"/>
      <c r="Y103" s="176"/>
      <c r="Z103" s="176"/>
      <c r="AA103" s="176"/>
      <c r="AB103" s="176"/>
      <c r="AC103" s="176"/>
      <c r="AD103" s="176"/>
      <c r="AE103" s="176"/>
      <c r="AF103" s="176"/>
      <c r="AG103" s="176"/>
      <c r="AH103" s="176"/>
      <c r="AI103" s="176"/>
      <c r="AJ103" s="176"/>
      <c r="AK103" s="176"/>
      <c r="AL103" s="176"/>
      <c r="AM103" s="176"/>
      <c r="AN103" s="176"/>
      <c r="AO103" s="176"/>
      <c r="AP103" s="176"/>
      <c r="AQ103" s="176"/>
      <c r="AR103" s="176"/>
      <c r="AS103" s="176"/>
      <c r="AT103" s="176"/>
      <c r="AU103" s="176"/>
      <c r="AV103" s="176"/>
      <c r="AW103" s="176"/>
      <c r="AX103" s="176"/>
      <c r="AY103" s="176"/>
      <c r="AZ103" s="176"/>
      <c r="BA103" s="176"/>
      <c r="BB103" s="176"/>
      <c r="BC103" s="176"/>
      <c r="BD103" s="176"/>
      <c r="BE103" s="176"/>
      <c r="BF103" s="176"/>
      <c r="BG103" s="176"/>
      <c r="BH103" s="176"/>
      <c r="BI103" s="176"/>
      <c r="BJ103" s="82"/>
      <c r="BK103" s="82"/>
      <c r="BL103" s="82"/>
      <c r="BM103" s="82"/>
      <c r="BN103" s="82"/>
      <c r="BO103" s="82"/>
      <c r="BP103" s="82"/>
      <c r="BQ103" s="82"/>
      <c r="BR103" s="82"/>
      <c r="BS103" s="82"/>
      <c r="BT103" s="82"/>
      <c r="BU103" s="82"/>
      <c r="BV103" s="82"/>
      <c r="BW103" s="82"/>
      <c r="BX103" s="82"/>
      <c r="BY103" s="82"/>
      <c r="BZ103" s="82"/>
      <c r="CA103" s="82"/>
      <c r="CB103" s="82"/>
      <c r="CC103" s="82"/>
      <c r="CD103" s="82"/>
      <c r="CE103" s="82"/>
      <c r="CF103" s="82"/>
      <c r="CG103" s="82"/>
      <c r="CH103" s="82"/>
      <c r="CI103" s="82"/>
      <c r="CJ103" s="82"/>
      <c r="CK103" s="82"/>
      <c r="CL103" s="82"/>
      <c r="CM103" s="82"/>
      <c r="CN103" s="82"/>
      <c r="CO103" s="82"/>
      <c r="CP103" s="82"/>
      <c r="CQ103" s="82"/>
      <c r="CR103" s="82"/>
      <c r="CS103" s="82"/>
      <c r="CT103" s="82"/>
      <c r="CU103" s="82"/>
      <c r="CV103" s="82"/>
    </row>
    <row r="104" spans="1:100">
      <c r="A104" s="307"/>
      <c r="C104" s="110"/>
      <c r="E104" s="135" t="s">
        <v>224</v>
      </c>
      <c r="G104" s="4" t="s">
        <v>101</v>
      </c>
      <c r="H104" s="135" t="s">
        <v>213</v>
      </c>
      <c r="K104" s="101"/>
      <c r="L104" s="176"/>
      <c r="M104" s="176"/>
      <c r="N104" s="176"/>
      <c r="O104" s="176"/>
      <c r="P104" s="176"/>
      <c r="Q104" s="176"/>
      <c r="R104" s="176"/>
      <c r="S104" s="176"/>
      <c r="T104" s="176"/>
      <c r="U104" s="176"/>
      <c r="V104" s="176"/>
      <c r="W104" s="176"/>
      <c r="X104" s="176"/>
      <c r="Y104" s="176"/>
      <c r="Z104" s="176"/>
      <c r="AA104" s="176"/>
      <c r="AB104" s="176"/>
      <c r="AC104" s="176"/>
      <c r="AD104" s="176"/>
      <c r="AE104" s="176"/>
      <c r="AF104" s="176"/>
      <c r="AG104" s="176"/>
      <c r="AH104" s="176"/>
      <c r="AI104" s="176"/>
      <c r="AJ104" s="176"/>
      <c r="AK104" s="176"/>
      <c r="AL104" s="176"/>
      <c r="AM104" s="176"/>
      <c r="AN104" s="176"/>
      <c r="AO104" s="176"/>
      <c r="AP104" s="176"/>
      <c r="AQ104" s="176"/>
      <c r="AR104" s="176"/>
      <c r="AS104" s="176"/>
      <c r="AT104" s="176"/>
      <c r="AU104" s="176"/>
      <c r="AV104" s="176"/>
      <c r="AW104" s="176"/>
      <c r="AX104" s="176"/>
      <c r="AY104" s="176"/>
      <c r="AZ104" s="176"/>
      <c r="BA104" s="176"/>
      <c r="BB104" s="176"/>
      <c r="BC104" s="176"/>
      <c r="BD104" s="176"/>
      <c r="BE104" s="176"/>
      <c r="BF104" s="176"/>
      <c r="BG104" s="176"/>
      <c r="BH104" s="176"/>
      <c r="BI104" s="82"/>
      <c r="BJ104" s="82"/>
      <c r="BK104" s="82"/>
      <c r="BL104" s="82"/>
      <c r="BM104" s="82"/>
      <c r="BN104" s="82"/>
      <c r="BO104" s="82"/>
      <c r="BP104" s="82"/>
      <c r="BQ104" s="82"/>
      <c r="BR104" s="82"/>
      <c r="BS104" s="82"/>
      <c r="BT104" s="82"/>
      <c r="BU104" s="82"/>
      <c r="BV104" s="82"/>
      <c r="BW104" s="82"/>
      <c r="BX104" s="82"/>
      <c r="BY104" s="82"/>
      <c r="BZ104" s="82"/>
      <c r="CA104" s="82"/>
      <c r="CB104" s="82"/>
      <c r="CC104" s="82"/>
      <c r="CD104" s="82"/>
      <c r="CE104" s="82"/>
      <c r="CF104" s="82"/>
      <c r="CG104" s="82"/>
      <c r="CH104" s="82"/>
      <c r="CI104" s="82"/>
      <c r="CJ104" s="82"/>
      <c r="CK104" s="82"/>
      <c r="CL104" s="82"/>
      <c r="CM104" s="82"/>
      <c r="CN104" s="82"/>
      <c r="CO104" s="82"/>
      <c r="CP104" s="82"/>
      <c r="CQ104" s="82"/>
      <c r="CR104" s="82"/>
      <c r="CS104" s="82"/>
      <c r="CT104" s="82"/>
      <c r="CU104" s="82"/>
      <c r="CV104" s="82"/>
    </row>
    <row r="105" spans="1:100">
      <c r="A105" s="307"/>
      <c r="C105" s="110"/>
      <c r="E105" s="135" t="s">
        <v>225</v>
      </c>
      <c r="G105" s="4" t="s">
        <v>101</v>
      </c>
      <c r="H105" s="135" t="s">
        <v>213</v>
      </c>
      <c r="K105" s="101"/>
      <c r="L105" s="176"/>
      <c r="M105" s="176"/>
      <c r="N105" s="176"/>
      <c r="O105" s="176"/>
      <c r="P105" s="176"/>
      <c r="Q105" s="176"/>
      <c r="R105" s="176"/>
      <c r="S105" s="176"/>
      <c r="T105" s="176"/>
      <c r="U105" s="176"/>
      <c r="V105" s="176"/>
      <c r="W105" s="176"/>
      <c r="X105" s="176"/>
      <c r="Y105" s="176"/>
      <c r="Z105" s="176"/>
      <c r="AA105" s="176"/>
      <c r="AB105" s="176"/>
      <c r="AC105" s="176"/>
      <c r="AD105" s="176"/>
      <c r="AE105" s="176"/>
      <c r="AF105" s="176"/>
      <c r="AG105" s="176"/>
      <c r="AH105" s="176"/>
      <c r="AI105" s="176"/>
      <c r="AJ105" s="176"/>
      <c r="AK105" s="176"/>
      <c r="AL105" s="176"/>
      <c r="AM105" s="176"/>
      <c r="AN105" s="176"/>
      <c r="AO105" s="176"/>
      <c r="AP105" s="176"/>
      <c r="AQ105" s="176"/>
      <c r="AR105" s="176"/>
      <c r="AS105" s="176"/>
      <c r="AT105" s="176"/>
      <c r="AU105" s="176"/>
      <c r="AV105" s="176"/>
      <c r="AW105" s="176"/>
      <c r="AX105" s="176"/>
      <c r="AY105" s="176"/>
      <c r="AZ105" s="176"/>
      <c r="BA105" s="176"/>
      <c r="BB105" s="176"/>
      <c r="BC105" s="176"/>
      <c r="BD105" s="176"/>
      <c r="BE105" s="176"/>
      <c r="BF105" s="176"/>
      <c r="BG105" s="176"/>
      <c r="BH105" s="176"/>
      <c r="BI105" s="82"/>
      <c r="BJ105" s="82"/>
      <c r="BK105" s="82"/>
      <c r="BL105" s="82"/>
      <c r="BM105" s="82"/>
      <c r="BN105" s="82"/>
      <c r="BO105" s="82"/>
      <c r="BP105" s="82"/>
      <c r="BQ105" s="82"/>
      <c r="BR105" s="82"/>
      <c r="BS105" s="82"/>
      <c r="BT105" s="82"/>
      <c r="BU105" s="82"/>
      <c r="BV105" s="82"/>
      <c r="BW105" s="82"/>
      <c r="BX105" s="82"/>
      <c r="BY105" s="82"/>
      <c r="BZ105" s="82"/>
      <c r="CA105" s="82"/>
      <c r="CB105" s="82"/>
      <c r="CC105" s="82"/>
      <c r="CD105" s="82"/>
      <c r="CE105" s="82"/>
      <c r="CF105" s="82"/>
      <c r="CG105" s="82"/>
      <c r="CH105" s="82"/>
      <c r="CI105" s="82"/>
      <c r="CJ105" s="82"/>
      <c r="CK105" s="82"/>
      <c r="CL105" s="82"/>
      <c r="CM105" s="82"/>
      <c r="CN105" s="82"/>
      <c r="CO105" s="82"/>
      <c r="CP105" s="82"/>
      <c r="CQ105" s="82"/>
      <c r="CR105" s="82"/>
      <c r="CS105" s="82"/>
      <c r="CT105" s="82"/>
      <c r="CU105" s="82"/>
      <c r="CV105" s="82"/>
    </row>
    <row r="106" spans="1:100">
      <c r="A106" s="307"/>
      <c r="C106" s="110"/>
      <c r="E106" s="135" t="s">
        <v>233</v>
      </c>
      <c r="G106" s="4" t="s">
        <v>101</v>
      </c>
      <c r="H106" s="135" t="s">
        <v>213</v>
      </c>
      <c r="K106" s="101"/>
      <c r="L106" s="176"/>
      <c r="M106" s="176"/>
      <c r="N106" s="176"/>
      <c r="O106" s="176"/>
      <c r="P106" s="176"/>
      <c r="Q106" s="176"/>
      <c r="R106" s="176"/>
      <c r="S106" s="176"/>
      <c r="T106" s="176"/>
      <c r="U106" s="176"/>
      <c r="V106" s="176"/>
      <c r="W106" s="176"/>
      <c r="X106" s="176"/>
      <c r="Y106" s="176"/>
      <c r="Z106" s="176"/>
      <c r="AA106" s="176"/>
      <c r="AB106" s="176"/>
      <c r="AC106" s="176"/>
      <c r="AD106" s="176"/>
      <c r="AE106" s="176"/>
      <c r="AF106" s="176"/>
      <c r="AG106" s="176"/>
      <c r="AH106" s="176"/>
      <c r="AI106" s="176"/>
      <c r="AJ106" s="176"/>
      <c r="AK106" s="176"/>
      <c r="AL106" s="176"/>
      <c r="AM106" s="176"/>
      <c r="AN106" s="176"/>
      <c r="AO106" s="176"/>
      <c r="AP106" s="176"/>
      <c r="AQ106" s="176"/>
      <c r="AR106" s="176"/>
      <c r="AS106" s="176"/>
      <c r="AT106" s="176"/>
      <c r="AU106" s="176"/>
      <c r="AV106" s="176"/>
      <c r="AW106" s="176"/>
      <c r="AX106" s="176"/>
      <c r="AY106" s="176"/>
      <c r="AZ106" s="176"/>
      <c r="BA106" s="176"/>
      <c r="BB106" s="176"/>
      <c r="BC106" s="176"/>
      <c r="BD106" s="176"/>
      <c r="BE106" s="176"/>
      <c r="BF106" s="176"/>
      <c r="BG106" s="176"/>
      <c r="BH106" s="176"/>
      <c r="BI106" s="82"/>
      <c r="BJ106" s="82"/>
      <c r="BK106" s="82"/>
      <c r="BL106" s="82"/>
      <c r="BM106" s="82"/>
      <c r="BN106" s="82"/>
      <c r="BO106" s="82"/>
      <c r="BP106" s="82"/>
      <c r="BQ106" s="82"/>
      <c r="BR106" s="82"/>
      <c r="BS106" s="82"/>
      <c r="BT106" s="82"/>
      <c r="BU106" s="82"/>
      <c r="BV106" s="82"/>
      <c r="BW106" s="82"/>
      <c r="BX106" s="82"/>
      <c r="BY106" s="82"/>
      <c r="BZ106" s="82"/>
      <c r="CA106" s="82"/>
      <c r="CB106" s="82"/>
      <c r="CC106" s="82"/>
      <c r="CD106" s="82"/>
      <c r="CE106" s="82"/>
      <c r="CF106" s="82"/>
      <c r="CG106" s="82"/>
      <c r="CH106" s="82"/>
      <c r="CI106" s="82"/>
      <c r="CJ106" s="82"/>
      <c r="CK106" s="82"/>
      <c r="CL106" s="82"/>
      <c r="CM106" s="82"/>
      <c r="CN106" s="82"/>
      <c r="CO106" s="82"/>
      <c r="CP106" s="82"/>
      <c r="CQ106" s="82"/>
      <c r="CR106" s="82"/>
      <c r="CS106" s="82"/>
      <c r="CT106" s="82"/>
      <c r="CU106" s="82"/>
      <c r="CV106" s="82"/>
    </row>
    <row r="107" spans="1:100">
      <c r="A107" s="307"/>
      <c r="C107" s="110"/>
      <c r="E107" s="135" t="s">
        <v>234</v>
      </c>
      <c r="G107" s="4" t="s">
        <v>101</v>
      </c>
      <c r="H107" s="135" t="s">
        <v>213</v>
      </c>
      <c r="K107" s="101"/>
      <c r="L107" s="176"/>
      <c r="M107" s="176"/>
      <c r="N107" s="176"/>
      <c r="O107" s="176"/>
      <c r="P107" s="176"/>
      <c r="Q107" s="176"/>
      <c r="R107" s="176"/>
      <c r="S107" s="176"/>
      <c r="T107" s="176"/>
      <c r="U107" s="176"/>
      <c r="V107" s="176"/>
      <c r="W107" s="176"/>
      <c r="X107" s="176"/>
      <c r="Y107" s="176"/>
      <c r="Z107" s="176"/>
      <c r="AA107" s="176"/>
      <c r="AB107" s="176"/>
      <c r="AC107" s="176"/>
      <c r="AD107" s="176"/>
      <c r="AE107" s="176"/>
      <c r="AF107" s="176"/>
      <c r="AG107" s="176"/>
      <c r="AH107" s="176"/>
      <c r="AI107" s="176"/>
      <c r="AJ107" s="176"/>
      <c r="AK107" s="176"/>
      <c r="AL107" s="176"/>
      <c r="AM107" s="176"/>
      <c r="AN107" s="176"/>
      <c r="AO107" s="176"/>
      <c r="AP107" s="176"/>
      <c r="AQ107" s="176"/>
      <c r="AR107" s="176"/>
      <c r="AS107" s="176"/>
      <c r="AT107" s="176"/>
      <c r="AU107" s="176"/>
      <c r="AV107" s="176"/>
      <c r="AW107" s="176"/>
      <c r="AX107" s="176"/>
      <c r="AY107" s="176"/>
      <c r="AZ107" s="176"/>
      <c r="BA107" s="176"/>
      <c r="BB107" s="176"/>
      <c r="BC107" s="176"/>
      <c r="BD107" s="176"/>
      <c r="BE107" s="176"/>
      <c r="BF107" s="176"/>
      <c r="BG107" s="176"/>
      <c r="BH107" s="176"/>
      <c r="BI107" s="82"/>
      <c r="BJ107" s="82"/>
      <c r="BK107" s="82"/>
      <c r="BL107" s="82"/>
      <c r="BM107" s="82"/>
      <c r="BN107" s="82"/>
      <c r="BO107" s="82"/>
      <c r="BP107" s="82"/>
      <c r="BQ107" s="82"/>
      <c r="BR107" s="82"/>
      <c r="BS107" s="82"/>
      <c r="BT107" s="82"/>
      <c r="BU107" s="82"/>
      <c r="BV107" s="82"/>
      <c r="BW107" s="82"/>
      <c r="BX107" s="82"/>
      <c r="BY107" s="82"/>
      <c r="BZ107" s="82"/>
      <c r="CA107" s="82"/>
      <c r="CB107" s="82"/>
      <c r="CC107" s="82"/>
      <c r="CD107" s="82"/>
      <c r="CE107" s="82"/>
      <c r="CF107" s="82"/>
      <c r="CG107" s="82"/>
      <c r="CH107" s="82"/>
      <c r="CI107" s="82"/>
      <c r="CJ107" s="82"/>
      <c r="CK107" s="82"/>
      <c r="CL107" s="82"/>
      <c r="CM107" s="82"/>
      <c r="CN107" s="82"/>
      <c r="CO107" s="82"/>
      <c r="CP107" s="82"/>
      <c r="CQ107" s="82"/>
      <c r="CR107" s="82"/>
      <c r="CS107" s="82"/>
      <c r="CT107" s="82"/>
      <c r="CU107" s="82"/>
      <c r="CV107" s="82"/>
    </row>
    <row r="108" spans="1:100">
      <c r="A108" s="307"/>
      <c r="C108" s="110"/>
      <c r="E108" s="135" t="s">
        <v>140</v>
      </c>
      <c r="G108" s="4" t="s">
        <v>101</v>
      </c>
      <c r="H108" s="135" t="s">
        <v>213</v>
      </c>
      <c r="K108" s="101"/>
      <c r="L108" s="176"/>
      <c r="M108" s="176"/>
      <c r="N108" s="176"/>
      <c r="O108" s="176"/>
      <c r="P108" s="176"/>
      <c r="Q108" s="176"/>
      <c r="R108" s="176"/>
      <c r="S108" s="176"/>
      <c r="T108" s="176"/>
      <c r="U108" s="176"/>
      <c r="V108" s="176"/>
      <c r="W108" s="176"/>
      <c r="X108" s="176"/>
      <c r="Y108" s="176"/>
      <c r="Z108" s="176"/>
      <c r="AA108" s="176"/>
      <c r="AB108" s="176"/>
      <c r="AC108" s="176"/>
      <c r="AD108" s="176"/>
      <c r="AE108" s="176"/>
      <c r="AF108" s="176"/>
      <c r="AG108" s="176"/>
      <c r="AH108" s="176"/>
      <c r="AI108" s="176"/>
      <c r="AJ108" s="176"/>
      <c r="AK108" s="176"/>
      <c r="AL108" s="176"/>
      <c r="AM108" s="176"/>
      <c r="AN108" s="176"/>
      <c r="AO108" s="176"/>
      <c r="AP108" s="176"/>
      <c r="AQ108" s="176"/>
      <c r="AR108" s="176"/>
      <c r="AS108" s="176"/>
      <c r="AT108" s="176"/>
      <c r="AU108" s="176"/>
      <c r="AV108" s="176"/>
      <c r="AW108" s="176"/>
      <c r="AX108" s="176"/>
      <c r="AY108" s="176"/>
      <c r="AZ108" s="176"/>
      <c r="BA108" s="176"/>
      <c r="BB108" s="176"/>
      <c r="BC108" s="176"/>
      <c r="BD108" s="176"/>
      <c r="BE108" s="176"/>
      <c r="BF108" s="176"/>
      <c r="BG108" s="176"/>
      <c r="BH108" s="176"/>
      <c r="BI108" s="22"/>
      <c r="BJ108" s="82"/>
      <c r="BK108" s="82"/>
      <c r="BL108" s="82"/>
      <c r="BM108" s="82"/>
      <c r="BN108" s="82"/>
      <c r="BO108" s="82"/>
      <c r="BP108" s="82"/>
      <c r="BQ108" s="82"/>
      <c r="BR108" s="82"/>
      <c r="BS108" s="82"/>
      <c r="BT108" s="82"/>
      <c r="BU108" s="82"/>
      <c r="BV108" s="82"/>
      <c r="BW108" s="82"/>
      <c r="BX108" s="82"/>
      <c r="BY108" s="82"/>
      <c r="BZ108" s="82"/>
      <c r="CA108" s="82"/>
      <c r="CB108" s="82"/>
      <c r="CC108" s="82"/>
      <c r="CD108" s="82"/>
      <c r="CE108" s="82"/>
      <c r="CF108" s="82"/>
      <c r="CG108" s="82"/>
      <c r="CH108" s="82"/>
      <c r="CI108" s="82"/>
      <c r="CJ108" s="82"/>
      <c r="CK108" s="82"/>
      <c r="CL108" s="82"/>
      <c r="CM108" s="82"/>
      <c r="CN108" s="82"/>
      <c r="CO108" s="82"/>
      <c r="CP108" s="82"/>
      <c r="CQ108" s="82"/>
      <c r="CR108" s="82"/>
      <c r="CS108" s="82"/>
      <c r="CT108" s="82"/>
      <c r="CU108" s="82"/>
      <c r="CV108" s="82"/>
    </row>
    <row r="109" spans="1:100">
      <c r="A109" s="307"/>
      <c r="E109" s="135" t="s">
        <v>228</v>
      </c>
      <c r="G109" s="4" t="s">
        <v>101</v>
      </c>
      <c r="H109" s="135" t="s">
        <v>213</v>
      </c>
      <c r="K109" s="101"/>
      <c r="L109" s="176"/>
      <c r="M109" s="176"/>
      <c r="N109" s="176"/>
      <c r="O109" s="176"/>
      <c r="P109" s="176"/>
      <c r="Q109" s="176"/>
      <c r="R109" s="176"/>
      <c r="S109" s="176"/>
      <c r="T109" s="176"/>
      <c r="U109" s="176"/>
      <c r="V109" s="176"/>
      <c r="W109" s="176"/>
      <c r="X109" s="176"/>
      <c r="Y109" s="176"/>
      <c r="Z109" s="176"/>
      <c r="AA109" s="176"/>
      <c r="AB109" s="176"/>
      <c r="AC109" s="176"/>
      <c r="AD109" s="176"/>
      <c r="AE109" s="176"/>
      <c r="AF109" s="176"/>
      <c r="AG109" s="176"/>
      <c r="AH109" s="176"/>
      <c r="AI109" s="176"/>
      <c r="AJ109" s="176"/>
      <c r="AK109" s="176"/>
      <c r="AL109" s="176"/>
      <c r="AM109" s="176"/>
      <c r="AN109" s="176"/>
      <c r="AO109" s="176"/>
      <c r="AP109" s="176"/>
      <c r="AQ109" s="176"/>
      <c r="AR109" s="176"/>
      <c r="AS109" s="176"/>
      <c r="AT109" s="176"/>
      <c r="AU109" s="176"/>
      <c r="AV109" s="176"/>
      <c r="AW109" s="176"/>
      <c r="AX109" s="176"/>
      <c r="AY109" s="176"/>
      <c r="AZ109" s="176"/>
      <c r="BA109" s="176"/>
      <c r="BB109" s="176"/>
      <c r="BC109" s="176"/>
      <c r="BD109" s="176"/>
      <c r="BE109" s="176"/>
      <c r="BF109" s="176"/>
      <c r="BG109" s="176"/>
      <c r="BH109" s="176"/>
      <c r="BI109" s="22"/>
      <c r="BJ109" s="82"/>
      <c r="BK109" s="82"/>
      <c r="BL109" s="82"/>
      <c r="BM109" s="82"/>
      <c r="BN109" s="82"/>
      <c r="BO109" s="82"/>
      <c r="BP109" s="82"/>
      <c r="BQ109" s="82"/>
      <c r="BR109" s="82"/>
      <c r="BS109" s="82"/>
      <c r="BT109" s="82"/>
      <c r="BU109" s="82"/>
      <c r="BV109" s="82"/>
      <c r="BW109" s="82"/>
      <c r="BX109" s="82"/>
      <c r="BY109" s="82"/>
      <c r="BZ109" s="82"/>
      <c r="CA109" s="82"/>
      <c r="CB109" s="82"/>
      <c r="CC109" s="82"/>
      <c r="CD109" s="82"/>
      <c r="CE109" s="82"/>
      <c r="CF109" s="82"/>
      <c r="CG109" s="82"/>
      <c r="CH109" s="82"/>
      <c r="CI109" s="82"/>
      <c r="CJ109" s="82"/>
      <c r="CK109" s="82"/>
      <c r="CL109" s="82"/>
      <c r="CM109" s="82"/>
      <c r="CN109" s="82"/>
      <c r="CO109" s="82"/>
      <c r="CP109" s="82"/>
      <c r="CQ109" s="82"/>
      <c r="CR109" s="82"/>
      <c r="CS109" s="82"/>
      <c r="CT109" s="82"/>
      <c r="CU109" s="82"/>
      <c r="CV109" s="82"/>
    </row>
    <row r="110" spans="1:100">
      <c r="A110" s="307"/>
      <c r="E110" s="135" t="s">
        <v>229</v>
      </c>
      <c r="G110" s="4" t="s">
        <v>101</v>
      </c>
      <c r="H110" s="135" t="s">
        <v>213</v>
      </c>
      <c r="K110" s="101"/>
      <c r="L110" s="176"/>
      <c r="M110" s="176"/>
      <c r="N110" s="176"/>
      <c r="O110" s="176"/>
      <c r="P110" s="176"/>
      <c r="Q110" s="176"/>
      <c r="R110" s="176"/>
      <c r="S110" s="176"/>
      <c r="T110" s="176"/>
      <c r="U110" s="176"/>
      <c r="V110" s="176"/>
      <c r="W110" s="176"/>
      <c r="X110" s="176"/>
      <c r="Y110" s="176"/>
      <c r="Z110" s="176"/>
      <c r="AA110" s="176"/>
      <c r="AB110" s="176"/>
      <c r="AC110" s="176"/>
      <c r="AD110" s="176"/>
      <c r="AE110" s="176"/>
      <c r="AF110" s="176"/>
      <c r="AG110" s="176"/>
      <c r="AH110" s="176"/>
      <c r="AI110" s="176"/>
      <c r="AJ110" s="176"/>
      <c r="AK110" s="176"/>
      <c r="AL110" s="176"/>
      <c r="AM110" s="176"/>
      <c r="AN110" s="176"/>
      <c r="AO110" s="176"/>
      <c r="AP110" s="176"/>
      <c r="AQ110" s="176"/>
      <c r="AR110" s="176"/>
      <c r="AS110" s="176"/>
      <c r="AT110" s="176"/>
      <c r="AU110" s="176"/>
      <c r="AV110" s="176"/>
      <c r="AW110" s="176"/>
      <c r="AX110" s="176"/>
      <c r="AY110" s="176"/>
      <c r="AZ110" s="176"/>
      <c r="BA110" s="176"/>
      <c r="BB110" s="176"/>
      <c r="BC110" s="176"/>
      <c r="BD110" s="176"/>
      <c r="BE110" s="176"/>
      <c r="BF110" s="176"/>
      <c r="BG110" s="176"/>
      <c r="BH110" s="176"/>
      <c r="BI110" s="22"/>
      <c r="BJ110" s="82"/>
      <c r="BK110" s="82"/>
      <c r="BL110" s="82"/>
      <c r="BM110" s="82"/>
      <c r="BN110" s="82"/>
      <c r="BO110" s="82"/>
      <c r="BP110" s="82"/>
      <c r="BQ110" s="82"/>
      <c r="BR110" s="82"/>
      <c r="BS110" s="82"/>
      <c r="BT110" s="82"/>
      <c r="BU110" s="82"/>
      <c r="BV110" s="82"/>
      <c r="BW110" s="82"/>
      <c r="BX110" s="82"/>
      <c r="BY110" s="82"/>
      <c r="BZ110" s="82"/>
      <c r="CA110" s="82"/>
      <c r="CB110" s="82"/>
      <c r="CC110" s="82"/>
      <c r="CD110" s="82"/>
      <c r="CE110" s="82"/>
      <c r="CF110" s="82"/>
      <c r="CG110" s="82"/>
      <c r="CH110" s="82"/>
      <c r="CI110" s="82"/>
      <c r="CJ110" s="82"/>
      <c r="CK110" s="82"/>
      <c r="CL110" s="82"/>
      <c r="CM110" s="82"/>
      <c r="CN110" s="82"/>
      <c r="CO110" s="82"/>
      <c r="CP110" s="82"/>
      <c r="CQ110" s="82"/>
      <c r="CR110" s="82"/>
      <c r="CS110" s="82"/>
      <c r="CT110" s="82"/>
      <c r="CU110" s="82"/>
      <c r="CV110" s="82"/>
    </row>
    <row r="111" spans="1:100">
      <c r="A111" s="307"/>
      <c r="E111" s="135" t="s">
        <v>235</v>
      </c>
      <c r="G111" s="4" t="s">
        <v>101</v>
      </c>
      <c r="H111" s="135" t="s">
        <v>213</v>
      </c>
      <c r="K111" s="101"/>
      <c r="L111" s="176"/>
      <c r="M111" s="176"/>
      <c r="N111" s="176"/>
      <c r="O111" s="176"/>
      <c r="P111" s="176"/>
      <c r="Q111" s="176"/>
      <c r="R111" s="176"/>
      <c r="S111" s="176"/>
      <c r="T111" s="176"/>
      <c r="U111" s="176"/>
      <c r="V111" s="176"/>
      <c r="W111" s="176"/>
      <c r="X111" s="176"/>
      <c r="Y111" s="176"/>
      <c r="Z111" s="176"/>
      <c r="AA111" s="176"/>
      <c r="AB111" s="176"/>
      <c r="AC111" s="176"/>
      <c r="AD111" s="176"/>
      <c r="AE111" s="176"/>
      <c r="AF111" s="176"/>
      <c r="AG111" s="176"/>
      <c r="AH111" s="176"/>
      <c r="AI111" s="176"/>
      <c r="AJ111" s="176"/>
      <c r="AK111" s="176"/>
      <c r="AL111" s="176"/>
      <c r="AM111" s="176"/>
      <c r="AN111" s="176"/>
      <c r="AO111" s="176"/>
      <c r="AP111" s="176"/>
      <c r="AQ111" s="176"/>
      <c r="AR111" s="176"/>
      <c r="AS111" s="176"/>
      <c r="AT111" s="176"/>
      <c r="AU111" s="176"/>
      <c r="AV111" s="176"/>
      <c r="AW111" s="176"/>
      <c r="AX111" s="176"/>
      <c r="AY111" s="176"/>
      <c r="AZ111" s="176"/>
      <c r="BA111" s="176"/>
      <c r="BB111" s="176"/>
      <c r="BC111" s="176"/>
      <c r="BD111" s="176"/>
      <c r="BE111" s="176"/>
      <c r="BF111" s="176"/>
      <c r="BG111" s="176"/>
      <c r="BH111" s="176"/>
      <c r="BI111" s="22"/>
      <c r="BJ111" s="82"/>
      <c r="BK111" s="82"/>
      <c r="BL111" s="82"/>
      <c r="BM111" s="82"/>
      <c r="BN111" s="82"/>
      <c r="BO111" s="82"/>
      <c r="BP111" s="82"/>
      <c r="BQ111" s="82"/>
      <c r="BR111" s="82"/>
      <c r="BS111" s="82"/>
      <c r="BT111" s="82"/>
      <c r="BU111" s="82"/>
      <c r="BV111" s="82"/>
      <c r="BW111" s="82"/>
      <c r="BX111" s="82"/>
      <c r="BY111" s="82"/>
      <c r="BZ111" s="82"/>
      <c r="CA111" s="82"/>
      <c r="CB111" s="82"/>
      <c r="CC111" s="82"/>
      <c r="CD111" s="82"/>
      <c r="CE111" s="82"/>
      <c r="CF111" s="82"/>
      <c r="CG111" s="82"/>
      <c r="CH111" s="82"/>
      <c r="CI111" s="82"/>
      <c r="CJ111" s="82"/>
      <c r="CK111" s="82"/>
      <c r="CL111" s="82"/>
      <c r="CM111" s="82"/>
      <c r="CN111" s="82"/>
      <c r="CO111" s="82"/>
      <c r="CP111" s="82"/>
      <c r="CQ111" s="82"/>
      <c r="CR111" s="82"/>
      <c r="CS111" s="82"/>
      <c r="CT111" s="82"/>
      <c r="CU111" s="82"/>
      <c r="CV111" s="82"/>
    </row>
    <row r="112" spans="1:100">
      <c r="A112" s="307"/>
      <c r="E112" s="135" t="s">
        <v>236</v>
      </c>
      <c r="G112" s="4" t="s">
        <v>101</v>
      </c>
      <c r="H112" s="135" t="s">
        <v>213</v>
      </c>
      <c r="K112" s="101"/>
      <c r="L112" s="176"/>
      <c r="M112" s="176"/>
      <c r="N112" s="176"/>
      <c r="O112" s="176"/>
      <c r="P112" s="176"/>
      <c r="Q112" s="176"/>
      <c r="R112" s="176"/>
      <c r="S112" s="176"/>
      <c r="T112" s="176"/>
      <c r="U112" s="176"/>
      <c r="V112" s="176"/>
      <c r="W112" s="176"/>
      <c r="X112" s="176"/>
      <c r="Y112" s="176"/>
      <c r="Z112" s="176"/>
      <c r="AA112" s="176"/>
      <c r="AB112" s="176"/>
      <c r="AC112" s="176"/>
      <c r="AD112" s="176"/>
      <c r="AE112" s="176"/>
      <c r="AF112" s="176"/>
      <c r="AG112" s="176"/>
      <c r="AH112" s="176"/>
      <c r="AI112" s="176"/>
      <c r="AJ112" s="176"/>
      <c r="AK112" s="176"/>
      <c r="AL112" s="176"/>
      <c r="AM112" s="176"/>
      <c r="AN112" s="176"/>
      <c r="AO112" s="176"/>
      <c r="AP112" s="176"/>
      <c r="AQ112" s="176"/>
      <c r="AR112" s="176"/>
      <c r="AS112" s="176"/>
      <c r="AT112" s="176"/>
      <c r="AU112" s="176"/>
      <c r="AV112" s="176"/>
      <c r="AW112" s="176"/>
      <c r="AX112" s="176"/>
      <c r="AY112" s="176"/>
      <c r="AZ112" s="176"/>
      <c r="BA112" s="176"/>
      <c r="BB112" s="176"/>
      <c r="BC112" s="176"/>
      <c r="BD112" s="176"/>
      <c r="BE112" s="176"/>
      <c r="BF112" s="176"/>
      <c r="BG112" s="176"/>
      <c r="BH112" s="176"/>
      <c r="BI112" s="22"/>
      <c r="BJ112" s="82"/>
      <c r="BK112" s="82"/>
      <c r="BL112" s="82"/>
      <c r="BM112" s="82"/>
      <c r="BN112" s="82"/>
      <c r="BO112" s="82"/>
      <c r="BP112" s="82"/>
      <c r="BQ112" s="82"/>
      <c r="BR112" s="82"/>
      <c r="BS112" s="82"/>
      <c r="BT112" s="82"/>
      <c r="BU112" s="82"/>
      <c r="BV112" s="82"/>
      <c r="BW112" s="82"/>
      <c r="BX112" s="82"/>
      <c r="BY112" s="82"/>
      <c r="BZ112" s="82"/>
      <c r="CA112" s="82"/>
      <c r="CB112" s="82"/>
      <c r="CC112" s="82"/>
      <c r="CD112" s="82"/>
      <c r="CE112" s="82"/>
      <c r="CF112" s="82"/>
      <c r="CG112" s="82"/>
      <c r="CH112" s="82"/>
      <c r="CI112" s="82"/>
      <c r="CJ112" s="82"/>
      <c r="CK112" s="82"/>
      <c r="CL112" s="82"/>
      <c r="CM112" s="82"/>
      <c r="CN112" s="82"/>
      <c r="CO112" s="82"/>
      <c r="CP112" s="82"/>
      <c r="CQ112" s="82"/>
      <c r="CR112" s="82"/>
      <c r="CS112" s="82"/>
      <c r="CT112" s="82"/>
      <c r="CU112" s="82"/>
      <c r="CV112" s="82"/>
    </row>
    <row r="113" spans="1:100">
      <c r="A113" s="307"/>
      <c r="E113" s="135" t="s">
        <v>237</v>
      </c>
      <c r="G113" s="4" t="s">
        <v>101</v>
      </c>
      <c r="H113" s="135" t="s">
        <v>213</v>
      </c>
      <c r="K113" s="101"/>
      <c r="L113" s="176"/>
      <c r="M113" s="176"/>
      <c r="N113" s="176"/>
      <c r="O113" s="176"/>
      <c r="P113" s="176"/>
      <c r="Q113" s="176"/>
      <c r="R113" s="176"/>
      <c r="S113" s="176"/>
      <c r="T113" s="176"/>
      <c r="U113" s="176"/>
      <c r="V113" s="176"/>
      <c r="W113" s="176"/>
      <c r="X113" s="176"/>
      <c r="Y113" s="176"/>
      <c r="Z113" s="176"/>
      <c r="AA113" s="176"/>
      <c r="AB113" s="176"/>
      <c r="AC113" s="176"/>
      <c r="AD113" s="176"/>
      <c r="AE113" s="176"/>
      <c r="AF113" s="176"/>
      <c r="AG113" s="176"/>
      <c r="AH113" s="176"/>
      <c r="AI113" s="176"/>
      <c r="AJ113" s="176"/>
      <c r="AK113" s="176"/>
      <c r="AL113" s="176"/>
      <c r="AM113" s="176"/>
      <c r="AN113" s="176"/>
      <c r="AO113" s="176"/>
      <c r="AP113" s="176"/>
      <c r="AQ113" s="176"/>
      <c r="AR113" s="176"/>
      <c r="AS113" s="176"/>
      <c r="AT113" s="176"/>
      <c r="AU113" s="176"/>
      <c r="AV113" s="176"/>
      <c r="AW113" s="176"/>
      <c r="AX113" s="176"/>
      <c r="AY113" s="176"/>
      <c r="AZ113" s="176"/>
      <c r="BA113" s="176"/>
      <c r="BB113" s="176"/>
      <c r="BC113" s="176"/>
      <c r="BD113" s="176"/>
      <c r="BE113" s="176"/>
      <c r="BF113" s="176"/>
      <c r="BG113" s="176"/>
      <c r="BH113" s="176"/>
      <c r="BI113" s="22"/>
      <c r="BJ113" s="82"/>
      <c r="BK113" s="82"/>
      <c r="BL113" s="82"/>
      <c r="BM113" s="82"/>
      <c r="BN113" s="82"/>
      <c r="BO113" s="82"/>
      <c r="BP113" s="82"/>
      <c r="BQ113" s="82"/>
      <c r="BR113" s="82"/>
      <c r="BS113" s="82"/>
      <c r="BT113" s="82"/>
      <c r="BU113" s="82"/>
      <c r="BV113" s="82"/>
      <c r="BW113" s="82"/>
      <c r="BX113" s="82"/>
      <c r="BY113" s="82"/>
      <c r="BZ113" s="82"/>
      <c r="CA113" s="82"/>
      <c r="CB113" s="82"/>
      <c r="CC113" s="82"/>
      <c r="CD113" s="82"/>
      <c r="CE113" s="82"/>
      <c r="CF113" s="82"/>
      <c r="CG113" s="82"/>
      <c r="CH113" s="82"/>
      <c r="CI113" s="82"/>
      <c r="CJ113" s="82"/>
      <c r="CK113" s="82"/>
      <c r="CL113" s="82"/>
      <c r="CM113" s="82"/>
      <c r="CN113" s="82"/>
      <c r="CO113" s="82"/>
      <c r="CP113" s="82"/>
      <c r="CQ113" s="82"/>
      <c r="CR113" s="82"/>
      <c r="CS113" s="82"/>
      <c r="CT113" s="82"/>
      <c r="CU113" s="82"/>
      <c r="CV113" s="82"/>
    </row>
    <row r="114" spans="1:100">
      <c r="A114" s="307"/>
      <c r="E114" s="20" t="s">
        <v>146</v>
      </c>
      <c r="G114" s="4" t="s">
        <v>101</v>
      </c>
      <c r="H114" s="135" t="s">
        <v>213</v>
      </c>
      <c r="K114" s="101"/>
      <c r="L114" s="176"/>
      <c r="M114" s="176"/>
      <c r="N114" s="176"/>
      <c r="O114" s="176"/>
      <c r="P114" s="176"/>
      <c r="Q114" s="176"/>
      <c r="R114" s="176"/>
      <c r="S114" s="176"/>
      <c r="T114" s="176"/>
      <c r="U114" s="176"/>
      <c r="V114" s="176"/>
      <c r="W114" s="176"/>
      <c r="X114" s="176"/>
      <c r="Y114" s="176"/>
      <c r="Z114" s="176"/>
      <c r="AA114" s="176"/>
      <c r="AB114" s="176"/>
      <c r="AC114" s="176"/>
      <c r="AD114" s="176"/>
      <c r="AE114" s="176"/>
      <c r="AF114" s="176"/>
      <c r="AG114" s="176"/>
      <c r="AH114" s="176"/>
      <c r="AI114" s="176"/>
      <c r="AJ114" s="176"/>
      <c r="AK114" s="176"/>
      <c r="AL114" s="176"/>
      <c r="AM114" s="176"/>
      <c r="AN114" s="176"/>
      <c r="AO114" s="176"/>
      <c r="AP114" s="176"/>
      <c r="AQ114" s="176"/>
      <c r="AR114" s="176"/>
      <c r="AS114" s="176"/>
      <c r="AT114" s="176"/>
      <c r="AU114" s="176"/>
      <c r="AV114" s="176"/>
      <c r="AW114" s="176"/>
      <c r="AX114" s="176"/>
      <c r="AY114" s="176"/>
      <c r="AZ114" s="176"/>
      <c r="BA114" s="176"/>
      <c r="BB114" s="176"/>
      <c r="BC114" s="176"/>
      <c r="BD114" s="176"/>
      <c r="BE114" s="176"/>
      <c r="BF114" s="176"/>
      <c r="BG114" s="176"/>
      <c r="BH114" s="176"/>
      <c r="BI114" s="22"/>
      <c r="BJ114" s="82"/>
      <c r="BK114" s="82"/>
      <c r="BL114" s="82"/>
      <c r="BM114" s="82"/>
      <c r="BN114" s="82"/>
      <c r="BO114" s="82"/>
      <c r="BP114" s="82"/>
      <c r="BQ114" s="82"/>
      <c r="BR114" s="82"/>
      <c r="BS114" s="82"/>
      <c r="BT114" s="82"/>
      <c r="BU114" s="82"/>
      <c r="BV114" s="82"/>
      <c r="BW114" s="82"/>
      <c r="BX114" s="82"/>
      <c r="BY114" s="82"/>
      <c r="BZ114" s="82"/>
      <c r="CA114" s="82"/>
      <c r="CB114" s="82"/>
      <c r="CC114" s="82"/>
      <c r="CD114" s="82"/>
      <c r="CE114" s="82"/>
      <c r="CF114" s="82"/>
      <c r="CG114" s="82"/>
      <c r="CH114" s="82"/>
      <c r="CI114" s="82"/>
      <c r="CJ114" s="82"/>
      <c r="CK114" s="82"/>
      <c r="CL114" s="82"/>
      <c r="CM114" s="82"/>
      <c r="CN114" s="82"/>
      <c r="CO114" s="82"/>
      <c r="CP114" s="82"/>
      <c r="CQ114" s="82"/>
      <c r="CR114" s="82"/>
      <c r="CS114" s="82"/>
      <c r="CT114" s="82"/>
      <c r="CU114" s="82"/>
      <c r="CV114" s="82"/>
    </row>
    <row r="115" spans="1:100">
      <c r="L115" s="19"/>
      <c r="M115" s="19"/>
      <c r="N115" s="19"/>
      <c r="O115" s="19"/>
      <c r="P115" s="19"/>
      <c r="Q115" s="19"/>
      <c r="R115" s="19"/>
      <c r="S115" s="202"/>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row>
    <row r="116" spans="1:100">
      <c r="B116" s="7">
        <f>MAX($B$4:B62)+1</f>
        <v>2</v>
      </c>
      <c r="C116" s="7" t="s">
        <v>238</v>
      </c>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row>
    <row r="117" spans="1:100">
      <c r="E117" s="135"/>
      <c r="F117" s="135"/>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row>
    <row r="118" spans="1:100">
      <c r="C118" s="38">
        <f>MAX($B$4:C117)+0.1</f>
        <v>2.1</v>
      </c>
      <c r="D118" s="37" t="s">
        <v>212</v>
      </c>
      <c r="E118" s="33"/>
      <c r="F118" s="33"/>
      <c r="G118" s="32"/>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c r="AX118" s="34"/>
      <c r="AY118" s="34"/>
      <c r="AZ118" s="34"/>
      <c r="BA118" s="34"/>
      <c r="BB118" s="34"/>
      <c r="BC118" s="34"/>
      <c r="BD118" s="34"/>
      <c r="BE118" s="34"/>
      <c r="BF118" s="34"/>
      <c r="BG118" s="34"/>
      <c r="BH118" s="34"/>
      <c r="BI118" s="34"/>
      <c r="BJ118" s="34"/>
      <c r="BK118" s="34"/>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c r="CP118" s="19"/>
      <c r="CQ118" s="19"/>
      <c r="CR118" s="19"/>
      <c r="CS118" s="19"/>
      <c r="CT118" s="19"/>
      <c r="CU118" s="19"/>
      <c r="CV118" s="19"/>
    </row>
    <row r="119" spans="1:100">
      <c r="E119" s="135"/>
      <c r="F119" s="135"/>
      <c r="L119" s="19"/>
      <c r="M119" s="19"/>
      <c r="N119" s="19"/>
      <c r="O119" s="19"/>
      <c r="P119" s="19"/>
      <c r="Q119" s="19"/>
      <c r="R119" s="19"/>
      <c r="S119" s="202"/>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c r="CO119" s="19"/>
      <c r="CP119" s="19"/>
      <c r="CQ119" s="19"/>
      <c r="CR119" s="19"/>
      <c r="CS119" s="19"/>
      <c r="CT119" s="19"/>
      <c r="CU119" s="19"/>
      <c r="CV119" s="19"/>
    </row>
    <row r="120" spans="1:100">
      <c r="E120" s="135" t="s">
        <v>136</v>
      </c>
      <c r="G120" s="4" t="s">
        <v>101</v>
      </c>
      <c r="H120" s="135" t="s">
        <v>213</v>
      </c>
      <c r="L120" s="182" cm="1">
        <f t="array" ref="L120">L55*IFERROR(INDEX(Scenarios!$K271:$BD271,,MATCH(L$40,Scenarios!$K$270:$BD$270,0)),0)</f>
        <v>0</v>
      </c>
      <c r="M120" s="182" cm="1">
        <f t="array" ref="M120">M55*IFERROR(INDEX(Scenarios!$K271:$BD271,,MATCH(M$40,Scenarios!$K$270:$BD$270,0)),0)</f>
        <v>0</v>
      </c>
      <c r="N120" s="182" cm="1">
        <f t="array" ref="N120">N55*IFERROR(INDEX(Scenarios!$K271:$BD271,,MATCH(N$40,Scenarios!$K$270:$BD$270,0)),0)</f>
        <v>0</v>
      </c>
      <c r="O120" s="182" cm="1">
        <f t="array" ref="O120">O55*IFERROR(INDEX(Scenarios!$K271:$BD271,,MATCH(O$40,Scenarios!$K$270:$BD$270,0)),0)</f>
        <v>0</v>
      </c>
      <c r="P120" s="182" cm="1">
        <f t="array" ref="P120">P55*IFERROR(INDEX(Scenarios!$K271:$BD271,,MATCH(P$40,Scenarios!$K$270:$BD$270,0)),0)</f>
        <v>0</v>
      </c>
      <c r="Q120" s="182" cm="1">
        <f t="array" ref="Q120">Q55*IFERROR(INDEX(Scenarios!$K271:$BD271,,MATCH(Q$40,Scenarios!$K$270:$BD$270,0)),0)</f>
        <v>0</v>
      </c>
      <c r="R120" s="182" cm="1">
        <f t="array" ref="R120">R55*IFERROR(INDEX(Scenarios!$K271:$BD271,,MATCH(R$40,Scenarios!$K$270:$BD$270,0)),0)</f>
        <v>0</v>
      </c>
      <c r="S120" s="182" cm="1">
        <f t="array" ref="S120">S55*IFERROR(INDEX(Scenarios!$K271:$BD271,,MATCH(S$40,Scenarios!$K$270:$BD$270,0)),0)</f>
        <v>0</v>
      </c>
      <c r="T120" s="182" cm="1">
        <f t="array" ref="T120">T55*IFERROR(INDEX(Scenarios!$K271:$BD271,,MATCH(T$40,Scenarios!$K$270:$BD$270,0)),0)</f>
        <v>0</v>
      </c>
      <c r="U120" s="182" cm="1">
        <f t="array" ref="U120">U55*IFERROR(INDEX(Scenarios!$K271:$BD271,,MATCH(U$40,Scenarios!$K$270:$BD$270,0)),0)</f>
        <v>0</v>
      </c>
      <c r="V120" s="182" cm="1">
        <f t="array" ref="V120">V55*IFERROR(INDEX(Scenarios!$K271:$BD271,,MATCH(V$40,Scenarios!$K$270:$BD$270,0)),0)</f>
        <v>0</v>
      </c>
      <c r="W120" s="182" cm="1">
        <f t="array" ref="W120">W55*IFERROR(INDEX(Scenarios!$K271:$BD271,,MATCH(W$40,Scenarios!$K$270:$BD$270,0)),0)</f>
        <v>0</v>
      </c>
      <c r="X120" s="182" cm="1">
        <f t="array" ref="X120">X55*IFERROR(INDEX(Scenarios!$K271:$BD271,,MATCH(X$40,Scenarios!$K$270:$BD$270,0)),0)</f>
        <v>0</v>
      </c>
      <c r="Y120" s="182" cm="1">
        <f t="array" ref="Y120">Y55*IFERROR(INDEX(Scenarios!$K271:$BD271,,MATCH(Y$40,Scenarios!$K$270:$BD$270,0)),0)</f>
        <v>0</v>
      </c>
      <c r="Z120" s="182" cm="1">
        <f t="array" ref="Z120">Z55*IFERROR(INDEX(Scenarios!$K271:$BD271,,MATCH(Z$40,Scenarios!$K$270:$BD$270,0)),0)</f>
        <v>0</v>
      </c>
      <c r="AA120" s="182" cm="1">
        <f t="array" ref="AA120">AA55*IFERROR(INDEX(Scenarios!$K271:$BD271,,MATCH(AA$40,Scenarios!$K$270:$BD$270,0)),0)</f>
        <v>0</v>
      </c>
      <c r="AB120" s="182" cm="1">
        <f t="array" ref="AB120">AB55*IFERROR(INDEX(Scenarios!$K271:$BD271,,MATCH(AB$40,Scenarios!$K$270:$BD$270,0)),0)</f>
        <v>0</v>
      </c>
      <c r="AC120" s="182" cm="1">
        <f t="array" ref="AC120">AC55*IFERROR(INDEX(Scenarios!$K271:$BD271,,MATCH(AC$40,Scenarios!$K$270:$BD$270,0)),0)</f>
        <v>0</v>
      </c>
      <c r="AD120" s="182" cm="1">
        <f t="array" ref="AD120">AD55*IFERROR(INDEX(Scenarios!$K271:$BD271,,MATCH(AD$40,Scenarios!$K$270:$BD$270,0)),0)</f>
        <v>0</v>
      </c>
      <c r="AE120" s="182" cm="1">
        <f t="array" ref="AE120">AE55*IFERROR(INDEX(Scenarios!$K271:$BD271,,MATCH(AE$40,Scenarios!$K$270:$BD$270,0)),0)</f>
        <v>0</v>
      </c>
      <c r="AF120" s="182" cm="1">
        <f t="array" ref="AF120">AF55*IFERROR(INDEX(Scenarios!$K271:$BD271,,MATCH(AF$40,Scenarios!$K$270:$BD$270,0)),0)</f>
        <v>0</v>
      </c>
      <c r="AG120" s="182" cm="1">
        <f t="array" ref="AG120">AG55*IFERROR(INDEX(Scenarios!$K271:$BD271,,MATCH(AG$40,Scenarios!$K$270:$BD$270,0)),0)</f>
        <v>0</v>
      </c>
      <c r="AH120" s="182" cm="1">
        <f t="array" ref="AH120">AH55*IFERROR(INDEX(Scenarios!$K271:$BD271,,MATCH(AH$40,Scenarios!$K$270:$BD$270,0)),0)</f>
        <v>0</v>
      </c>
      <c r="AI120" s="182" cm="1">
        <f t="array" ref="AI120">AI55*IFERROR(INDEX(Scenarios!$K271:$BD271,,MATCH(AI$40,Scenarios!$K$270:$BD$270,0)),0)</f>
        <v>0</v>
      </c>
      <c r="AJ120" s="182" cm="1">
        <f t="array" ref="AJ120">AJ55*IFERROR(INDEX(Scenarios!$K271:$BD271,,MATCH(AJ$40,Scenarios!$K$270:$BD$270,0)),0)</f>
        <v>0</v>
      </c>
      <c r="AK120" s="182" cm="1">
        <f t="array" ref="AK120">AK55*IFERROR(INDEX(Scenarios!$K271:$BD271,,MATCH(AK$40,Scenarios!$K$270:$BD$270,0)),0)</f>
        <v>0</v>
      </c>
      <c r="AL120" s="182" cm="1">
        <f t="array" ref="AL120">AL55*IFERROR(INDEX(Scenarios!$K271:$BD271,,MATCH(AL$40,Scenarios!$K$270:$BD$270,0)),0)</f>
        <v>0</v>
      </c>
      <c r="AM120" s="182" cm="1">
        <f t="array" ref="AM120">AM55*IFERROR(INDEX(Scenarios!$K271:$BD271,,MATCH(AM$40,Scenarios!$K$270:$BD$270,0)),0)</f>
        <v>0</v>
      </c>
      <c r="AN120" s="182" cm="1">
        <f t="array" ref="AN120">AN55*IFERROR(INDEX(Scenarios!$K271:$BD271,,MATCH(AN$40,Scenarios!$K$270:$BD$270,0)),0)</f>
        <v>0</v>
      </c>
      <c r="AO120" s="182" cm="1">
        <f t="array" ref="AO120">AO55*IFERROR(INDEX(Scenarios!$K271:$BD271,,MATCH(AO$40,Scenarios!$K$270:$BD$270,0)),0)</f>
        <v>0</v>
      </c>
      <c r="AP120" s="182" cm="1">
        <f t="array" ref="AP120">AP55*IFERROR(INDEX(Scenarios!$K271:$BD271,,MATCH(AP$40,Scenarios!$K$270:$BD$270,0)),0)</f>
        <v>0</v>
      </c>
      <c r="AQ120" s="182" cm="1">
        <f t="array" ref="AQ120">AQ55*IFERROR(INDEX(Scenarios!$K271:$BD271,,MATCH(AQ$40,Scenarios!$K$270:$BD$270,0)),0)</f>
        <v>0</v>
      </c>
      <c r="AR120" s="182" cm="1">
        <f t="array" ref="AR120">AR55*IFERROR(INDEX(Scenarios!$K271:$BD271,,MATCH(AR$40,Scenarios!$K$270:$BD$270,0)),0)</f>
        <v>0</v>
      </c>
      <c r="AS120" s="182" cm="1">
        <f t="array" ref="AS120">AS55*IFERROR(INDEX(Scenarios!$K271:$BD271,,MATCH(AS$40,Scenarios!$K$270:$BD$270,0)),0)</f>
        <v>0</v>
      </c>
      <c r="AT120" s="182" cm="1">
        <f t="array" ref="AT120">AT55*IFERROR(INDEX(Scenarios!$K271:$BD271,,MATCH(AT$40,Scenarios!$K$270:$BD$270,0)),0)</f>
        <v>0</v>
      </c>
      <c r="AU120" s="182" cm="1">
        <f t="array" ref="AU120">AU55*IFERROR(INDEX(Scenarios!$K271:$BD271,,MATCH(AU$40,Scenarios!$K$270:$BD$270,0)),0)</f>
        <v>0</v>
      </c>
      <c r="AV120" s="182" cm="1">
        <f t="array" ref="AV120">AV55*IFERROR(INDEX(Scenarios!$K271:$BD271,,MATCH(AV$40,Scenarios!$K$270:$BD$270,0)),0)</f>
        <v>0</v>
      </c>
      <c r="AW120" s="182" cm="1">
        <f t="array" ref="AW120">AW55*IFERROR(INDEX(Scenarios!$K271:$BD271,,MATCH(AW$40,Scenarios!$K$270:$BD$270,0)),0)</f>
        <v>0</v>
      </c>
      <c r="AX120" s="182" cm="1">
        <f t="array" ref="AX120">AX55*IFERROR(INDEX(Scenarios!$K271:$BD271,,MATCH(AX$40,Scenarios!$K$270:$BD$270,0)),0)</f>
        <v>0</v>
      </c>
      <c r="AY120" s="182" cm="1">
        <f t="array" ref="AY120">AY55*IFERROR(INDEX(Scenarios!$K271:$BD271,,MATCH(AY$40,Scenarios!$K$270:$BD$270,0)),0)</f>
        <v>0</v>
      </c>
      <c r="AZ120" s="182" cm="1">
        <f t="array" ref="AZ120">AZ55*IFERROR(INDEX(Scenarios!$K271:$BD271,,MATCH(AZ$40,Scenarios!$K$270:$BD$270,0)),0)</f>
        <v>0</v>
      </c>
      <c r="BA120" s="182" cm="1">
        <f t="array" ref="BA120">BA55*IFERROR(INDEX(Scenarios!$K271:$BD271,,MATCH(BA$40,Scenarios!$K$270:$BD$270,0)),0)</f>
        <v>0</v>
      </c>
      <c r="BB120" s="182" cm="1">
        <f t="array" ref="BB120">BB55*IFERROR(INDEX(Scenarios!$K271:$BD271,,MATCH(BB$40,Scenarios!$K$270:$BD$270,0)),0)</f>
        <v>0</v>
      </c>
      <c r="BC120" s="182" cm="1">
        <f t="array" ref="BC120">BC55*IFERROR(INDEX(Scenarios!$K271:$BD271,,MATCH(BC$40,Scenarios!$K$270:$BD$270,0)),0)</f>
        <v>0</v>
      </c>
      <c r="BD120" s="182" cm="1">
        <f t="array" ref="BD120">BD55*IFERROR(INDEX(Scenarios!$K271:$BD271,,MATCH(BD$40,Scenarios!$K$270:$BD$270,0)),0)</f>
        <v>0</v>
      </c>
      <c r="BE120" s="182" cm="1">
        <f t="array" ref="BE120">BE55*IFERROR(INDEX(Scenarios!$K271:$BD271,,MATCH(BE$40,Scenarios!$K$270:$BD$270,0)),0)</f>
        <v>0</v>
      </c>
      <c r="BF120" s="182" cm="1">
        <f t="array" ref="BF120">BF55*IFERROR(INDEX(Scenarios!$K271:$BD271,,MATCH(BF$40,Scenarios!$K$270:$BD$270,0)),0)</f>
        <v>0</v>
      </c>
      <c r="BG120" s="182" cm="1">
        <f t="array" ref="BG120">BG55*IFERROR(INDEX(Scenarios!$K271:$BD271,,MATCH(BG$40,Scenarios!$K$270:$BD$270,0)),0)</f>
        <v>0</v>
      </c>
      <c r="BH120" s="182" cm="1">
        <f t="array" ref="BH120">BH55*IFERROR(INDEX(Scenarios!$K271:$BD271,,MATCH(BH$40,Scenarios!$K$270:$BD$270,0)),0)</f>
        <v>0</v>
      </c>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c r="CP120" s="19"/>
      <c r="CQ120" s="19"/>
      <c r="CR120" s="19"/>
      <c r="CS120" s="19"/>
      <c r="CT120" s="19"/>
      <c r="CU120" s="19"/>
      <c r="CV120" s="19"/>
    </row>
    <row r="121" spans="1:100">
      <c r="E121" s="135" t="s">
        <v>137</v>
      </c>
      <c r="G121" s="4" t="s">
        <v>101</v>
      </c>
      <c r="H121" s="135" t="s">
        <v>213</v>
      </c>
      <c r="L121" s="150" cm="1">
        <f t="array" ref="L121">L56*IFERROR(INDEX(Scenarios!$K272:$BD272,,MATCH(L$40,Scenarios!$K$270:$BD$270,0)),0)</f>
        <v>0</v>
      </c>
      <c r="M121" s="150" cm="1">
        <f t="array" ref="M121">M56*IFERROR(INDEX(Scenarios!$K272:$BD272,,MATCH(M$40,Scenarios!$K$270:$BD$270,0)),0)</f>
        <v>0</v>
      </c>
      <c r="N121" s="150" cm="1">
        <f t="array" ref="N121">N56*IFERROR(INDEX(Scenarios!$K272:$BD272,,MATCH(N$40,Scenarios!$K$270:$BD$270,0)),0)</f>
        <v>0</v>
      </c>
      <c r="O121" s="150" cm="1">
        <f t="array" ref="O121">O56*IFERROR(INDEX(Scenarios!$K272:$BD272,,MATCH(O$40,Scenarios!$K$270:$BD$270,0)),0)</f>
        <v>0</v>
      </c>
      <c r="P121" s="150" cm="1">
        <f t="array" ref="P121">P56*IFERROR(INDEX(Scenarios!$K272:$BD272,,MATCH(P$40,Scenarios!$K$270:$BD$270,0)),0)</f>
        <v>0</v>
      </c>
      <c r="Q121" s="150" cm="1">
        <f t="array" ref="Q121">Q56*IFERROR(INDEX(Scenarios!$K272:$BD272,,MATCH(Q$40,Scenarios!$K$270:$BD$270,0)),0)</f>
        <v>0</v>
      </c>
      <c r="R121" s="150" cm="1">
        <f t="array" ref="R121">R56*IFERROR(INDEX(Scenarios!$K272:$BD272,,MATCH(R$40,Scenarios!$K$270:$BD$270,0)),0)</f>
        <v>0</v>
      </c>
      <c r="S121" s="150" cm="1">
        <f t="array" ref="S121">S56*IFERROR(INDEX(Scenarios!$K272:$BD272,,MATCH(S$40,Scenarios!$K$270:$BD$270,0)),0)</f>
        <v>0</v>
      </c>
      <c r="T121" s="150" cm="1">
        <f t="array" ref="T121">T56*IFERROR(INDEX(Scenarios!$K272:$BD272,,MATCH(T$40,Scenarios!$K$270:$BD$270,0)),0)</f>
        <v>0</v>
      </c>
      <c r="U121" s="150" cm="1">
        <f t="array" ref="U121">U56*IFERROR(INDEX(Scenarios!$K272:$BD272,,MATCH(U$40,Scenarios!$K$270:$BD$270,0)),0)</f>
        <v>0</v>
      </c>
      <c r="V121" s="150" cm="1">
        <f t="array" ref="V121">V56*IFERROR(INDEX(Scenarios!$K272:$BD272,,MATCH(V$40,Scenarios!$K$270:$BD$270,0)),0)</f>
        <v>0</v>
      </c>
      <c r="W121" s="150" cm="1">
        <f t="array" ref="W121">W56*IFERROR(INDEX(Scenarios!$K272:$BD272,,MATCH(W$40,Scenarios!$K$270:$BD$270,0)),0)</f>
        <v>0</v>
      </c>
      <c r="X121" s="150" cm="1">
        <f t="array" ref="X121">X56*IFERROR(INDEX(Scenarios!$K272:$BD272,,MATCH(X$40,Scenarios!$K$270:$BD$270,0)),0)</f>
        <v>0</v>
      </c>
      <c r="Y121" s="150" cm="1">
        <f t="array" ref="Y121">Y56*IFERROR(INDEX(Scenarios!$K272:$BD272,,MATCH(Y$40,Scenarios!$K$270:$BD$270,0)),0)</f>
        <v>0</v>
      </c>
      <c r="Z121" s="150" cm="1">
        <f t="array" ref="Z121">Z56*IFERROR(INDEX(Scenarios!$K272:$BD272,,MATCH(Z$40,Scenarios!$K$270:$BD$270,0)),0)</f>
        <v>0</v>
      </c>
      <c r="AA121" s="150" cm="1">
        <f t="array" ref="AA121">AA56*IFERROR(INDEX(Scenarios!$K272:$BD272,,MATCH(AA$40,Scenarios!$K$270:$BD$270,0)),0)</f>
        <v>0</v>
      </c>
      <c r="AB121" s="150" cm="1">
        <f t="array" ref="AB121">AB56*IFERROR(INDEX(Scenarios!$K272:$BD272,,MATCH(AB$40,Scenarios!$K$270:$BD$270,0)),0)</f>
        <v>0</v>
      </c>
      <c r="AC121" s="150" cm="1">
        <f t="array" ref="AC121">AC56*IFERROR(INDEX(Scenarios!$K272:$BD272,,MATCH(AC$40,Scenarios!$K$270:$BD$270,0)),0)</f>
        <v>0</v>
      </c>
      <c r="AD121" s="150" cm="1">
        <f t="array" ref="AD121">AD56*IFERROR(INDEX(Scenarios!$K272:$BD272,,MATCH(AD$40,Scenarios!$K$270:$BD$270,0)),0)</f>
        <v>0</v>
      </c>
      <c r="AE121" s="150" cm="1">
        <f t="array" ref="AE121">AE56*IFERROR(INDEX(Scenarios!$K272:$BD272,,MATCH(AE$40,Scenarios!$K$270:$BD$270,0)),0)</f>
        <v>0</v>
      </c>
      <c r="AF121" s="150" cm="1">
        <f t="array" ref="AF121">AF56*IFERROR(INDEX(Scenarios!$K272:$BD272,,MATCH(AF$40,Scenarios!$K$270:$BD$270,0)),0)</f>
        <v>0</v>
      </c>
      <c r="AG121" s="150" cm="1">
        <f t="array" ref="AG121">AG56*IFERROR(INDEX(Scenarios!$K272:$BD272,,MATCH(AG$40,Scenarios!$K$270:$BD$270,0)),0)</f>
        <v>0</v>
      </c>
      <c r="AH121" s="150" cm="1">
        <f t="array" ref="AH121">AH56*IFERROR(INDEX(Scenarios!$K272:$BD272,,MATCH(AH$40,Scenarios!$K$270:$BD$270,0)),0)</f>
        <v>0</v>
      </c>
      <c r="AI121" s="150" cm="1">
        <f t="array" ref="AI121">AI56*IFERROR(INDEX(Scenarios!$K272:$BD272,,MATCH(AI$40,Scenarios!$K$270:$BD$270,0)),0)</f>
        <v>0</v>
      </c>
      <c r="AJ121" s="150" cm="1">
        <f t="array" ref="AJ121">AJ56*IFERROR(INDEX(Scenarios!$K272:$BD272,,MATCH(AJ$40,Scenarios!$K$270:$BD$270,0)),0)</f>
        <v>0</v>
      </c>
      <c r="AK121" s="150" cm="1">
        <f t="array" ref="AK121">AK56*IFERROR(INDEX(Scenarios!$K272:$BD272,,MATCH(AK$40,Scenarios!$K$270:$BD$270,0)),0)</f>
        <v>0</v>
      </c>
      <c r="AL121" s="150" cm="1">
        <f t="array" ref="AL121">AL56*IFERROR(INDEX(Scenarios!$K272:$BD272,,MATCH(AL$40,Scenarios!$K$270:$BD$270,0)),0)</f>
        <v>0</v>
      </c>
      <c r="AM121" s="150" cm="1">
        <f t="array" ref="AM121">AM56*IFERROR(INDEX(Scenarios!$K272:$BD272,,MATCH(AM$40,Scenarios!$K$270:$BD$270,0)),0)</f>
        <v>0</v>
      </c>
      <c r="AN121" s="150" cm="1">
        <f t="array" ref="AN121">AN56*IFERROR(INDEX(Scenarios!$K272:$BD272,,MATCH(AN$40,Scenarios!$K$270:$BD$270,0)),0)</f>
        <v>0</v>
      </c>
      <c r="AO121" s="150" cm="1">
        <f t="array" ref="AO121">AO56*IFERROR(INDEX(Scenarios!$K272:$BD272,,MATCH(AO$40,Scenarios!$K$270:$BD$270,0)),0)</f>
        <v>0</v>
      </c>
      <c r="AP121" s="150" cm="1">
        <f t="array" ref="AP121">AP56*IFERROR(INDEX(Scenarios!$K272:$BD272,,MATCH(AP$40,Scenarios!$K$270:$BD$270,0)),0)</f>
        <v>0</v>
      </c>
      <c r="AQ121" s="150" cm="1">
        <f t="array" ref="AQ121">AQ56*IFERROR(INDEX(Scenarios!$K272:$BD272,,MATCH(AQ$40,Scenarios!$K$270:$BD$270,0)),0)</f>
        <v>0</v>
      </c>
      <c r="AR121" s="150" cm="1">
        <f t="array" ref="AR121">AR56*IFERROR(INDEX(Scenarios!$K272:$BD272,,MATCH(AR$40,Scenarios!$K$270:$BD$270,0)),0)</f>
        <v>0</v>
      </c>
      <c r="AS121" s="150" cm="1">
        <f t="array" ref="AS121">AS56*IFERROR(INDEX(Scenarios!$K272:$BD272,,MATCH(AS$40,Scenarios!$K$270:$BD$270,0)),0)</f>
        <v>0</v>
      </c>
      <c r="AT121" s="150" cm="1">
        <f t="array" ref="AT121">AT56*IFERROR(INDEX(Scenarios!$K272:$BD272,,MATCH(AT$40,Scenarios!$K$270:$BD$270,0)),0)</f>
        <v>0</v>
      </c>
      <c r="AU121" s="150" cm="1">
        <f t="array" ref="AU121">AU56*IFERROR(INDEX(Scenarios!$K272:$BD272,,MATCH(AU$40,Scenarios!$K$270:$BD$270,0)),0)</f>
        <v>0</v>
      </c>
      <c r="AV121" s="150" cm="1">
        <f t="array" ref="AV121">AV56*IFERROR(INDEX(Scenarios!$K272:$BD272,,MATCH(AV$40,Scenarios!$K$270:$BD$270,0)),0)</f>
        <v>0</v>
      </c>
      <c r="AW121" s="150" cm="1">
        <f t="array" ref="AW121">AW56*IFERROR(INDEX(Scenarios!$K272:$BD272,,MATCH(AW$40,Scenarios!$K$270:$BD$270,0)),0)</f>
        <v>0</v>
      </c>
      <c r="AX121" s="150" cm="1">
        <f t="array" ref="AX121">AX56*IFERROR(INDEX(Scenarios!$K272:$BD272,,MATCH(AX$40,Scenarios!$K$270:$BD$270,0)),0)</f>
        <v>0</v>
      </c>
      <c r="AY121" s="150" cm="1">
        <f t="array" ref="AY121">AY56*IFERROR(INDEX(Scenarios!$K272:$BD272,,MATCH(AY$40,Scenarios!$K$270:$BD$270,0)),0)</f>
        <v>0</v>
      </c>
      <c r="AZ121" s="150" cm="1">
        <f t="array" ref="AZ121">AZ56*IFERROR(INDEX(Scenarios!$K272:$BD272,,MATCH(AZ$40,Scenarios!$K$270:$BD$270,0)),0)</f>
        <v>0</v>
      </c>
      <c r="BA121" s="150" cm="1">
        <f t="array" ref="BA121">BA56*IFERROR(INDEX(Scenarios!$K272:$BD272,,MATCH(BA$40,Scenarios!$K$270:$BD$270,0)),0)</f>
        <v>0</v>
      </c>
      <c r="BB121" s="150" cm="1">
        <f t="array" ref="BB121">BB56*IFERROR(INDEX(Scenarios!$K272:$BD272,,MATCH(BB$40,Scenarios!$K$270:$BD$270,0)),0)</f>
        <v>0</v>
      </c>
      <c r="BC121" s="150" cm="1">
        <f t="array" ref="BC121">BC56*IFERROR(INDEX(Scenarios!$K272:$BD272,,MATCH(BC$40,Scenarios!$K$270:$BD$270,0)),0)</f>
        <v>0</v>
      </c>
      <c r="BD121" s="150" cm="1">
        <f t="array" ref="BD121">BD56*IFERROR(INDEX(Scenarios!$K272:$BD272,,MATCH(BD$40,Scenarios!$K$270:$BD$270,0)),0)</f>
        <v>0</v>
      </c>
      <c r="BE121" s="150" cm="1">
        <f t="array" ref="BE121">BE56*IFERROR(INDEX(Scenarios!$K272:$BD272,,MATCH(BE$40,Scenarios!$K$270:$BD$270,0)),0)</f>
        <v>0</v>
      </c>
      <c r="BF121" s="150" cm="1">
        <f t="array" ref="BF121">BF56*IFERROR(INDEX(Scenarios!$K272:$BD272,,MATCH(BF$40,Scenarios!$K$270:$BD$270,0)),0)</f>
        <v>0</v>
      </c>
      <c r="BG121" s="150" cm="1">
        <f t="array" ref="BG121">BG56*IFERROR(INDEX(Scenarios!$K272:$BD272,,MATCH(BG$40,Scenarios!$K$270:$BD$270,0)),0)</f>
        <v>0</v>
      </c>
      <c r="BH121" s="150" cm="1">
        <f t="array" ref="BH121">BH56*IFERROR(INDEX(Scenarios!$K272:$BD272,,MATCH(BH$40,Scenarios!$K$270:$BD$270,0)),0)</f>
        <v>0</v>
      </c>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c r="CP121" s="19"/>
      <c r="CQ121" s="19"/>
      <c r="CR121" s="19"/>
      <c r="CS121" s="19"/>
      <c r="CT121" s="19"/>
      <c r="CU121" s="19"/>
      <c r="CV121" s="19"/>
    </row>
    <row r="122" spans="1:100">
      <c r="E122" s="135" t="s">
        <v>138</v>
      </c>
      <c r="G122" s="4" t="s">
        <v>101</v>
      </c>
      <c r="H122" s="135" t="s">
        <v>213</v>
      </c>
      <c r="L122" s="150" cm="1">
        <f t="array" ref="L122">L57*IFERROR(INDEX(Scenarios!$K273:$BD273,,MATCH(L$40,Scenarios!$K$270:$BD$270,0)),0)</f>
        <v>0</v>
      </c>
      <c r="M122" s="150" cm="1">
        <f t="array" ref="M122">M57*IFERROR(INDEX(Scenarios!$K273:$BD273,,MATCH(M$40,Scenarios!$K$270:$BD$270,0)),0)</f>
        <v>0</v>
      </c>
      <c r="N122" s="150" cm="1">
        <f t="array" ref="N122">N57*IFERROR(INDEX(Scenarios!$K273:$BD273,,MATCH(N$40,Scenarios!$K$270:$BD$270,0)),0)</f>
        <v>0</v>
      </c>
      <c r="O122" s="150" cm="1">
        <f t="array" ref="O122">O57*IFERROR(INDEX(Scenarios!$K273:$BD273,,MATCH(O$40,Scenarios!$K$270:$BD$270,0)),0)</f>
        <v>0</v>
      </c>
      <c r="P122" s="150" cm="1">
        <f t="array" ref="P122">P57*IFERROR(INDEX(Scenarios!$K273:$BD273,,MATCH(P$40,Scenarios!$K$270:$BD$270,0)),0)</f>
        <v>0</v>
      </c>
      <c r="Q122" s="150" cm="1">
        <f t="array" ref="Q122">Q57*IFERROR(INDEX(Scenarios!$K273:$BD273,,MATCH(Q$40,Scenarios!$K$270:$BD$270,0)),0)</f>
        <v>0</v>
      </c>
      <c r="R122" s="150" cm="1">
        <f t="array" ref="R122">R57*IFERROR(INDEX(Scenarios!$K273:$BD273,,MATCH(R$40,Scenarios!$K$270:$BD$270,0)),0)</f>
        <v>0</v>
      </c>
      <c r="S122" s="150" cm="1">
        <f t="array" ref="S122">S57*IFERROR(INDEX(Scenarios!$K273:$BD273,,MATCH(S$40,Scenarios!$K$270:$BD$270,0)),0)</f>
        <v>0</v>
      </c>
      <c r="T122" s="150" cm="1">
        <f t="array" ref="T122">T57*IFERROR(INDEX(Scenarios!$K273:$BD273,,MATCH(T$40,Scenarios!$K$270:$BD$270,0)),0)</f>
        <v>0</v>
      </c>
      <c r="U122" s="150" cm="1">
        <f t="array" ref="U122">U57*IFERROR(INDEX(Scenarios!$K273:$BD273,,MATCH(U$40,Scenarios!$K$270:$BD$270,0)),0)</f>
        <v>0</v>
      </c>
      <c r="V122" s="150" cm="1">
        <f t="array" ref="V122">V57*IFERROR(INDEX(Scenarios!$K273:$BD273,,MATCH(V$40,Scenarios!$K$270:$BD$270,0)),0)</f>
        <v>0</v>
      </c>
      <c r="W122" s="150" cm="1">
        <f t="array" ref="W122">W57*IFERROR(INDEX(Scenarios!$K273:$BD273,,MATCH(W$40,Scenarios!$K$270:$BD$270,0)),0)</f>
        <v>0</v>
      </c>
      <c r="X122" s="150" cm="1">
        <f t="array" ref="X122">X57*IFERROR(INDEX(Scenarios!$K273:$BD273,,MATCH(X$40,Scenarios!$K$270:$BD$270,0)),0)</f>
        <v>0</v>
      </c>
      <c r="Y122" s="150" cm="1">
        <f t="array" ref="Y122">Y57*IFERROR(INDEX(Scenarios!$K273:$BD273,,MATCH(Y$40,Scenarios!$K$270:$BD$270,0)),0)</f>
        <v>0</v>
      </c>
      <c r="Z122" s="150" cm="1">
        <f t="array" ref="Z122">Z57*IFERROR(INDEX(Scenarios!$K273:$BD273,,MATCH(Z$40,Scenarios!$K$270:$BD$270,0)),0)</f>
        <v>0</v>
      </c>
      <c r="AA122" s="150" cm="1">
        <f t="array" ref="AA122">AA57*IFERROR(INDEX(Scenarios!$K273:$BD273,,MATCH(AA$40,Scenarios!$K$270:$BD$270,0)),0)</f>
        <v>0</v>
      </c>
      <c r="AB122" s="150" cm="1">
        <f t="array" ref="AB122">AB57*IFERROR(INDEX(Scenarios!$K273:$BD273,,MATCH(AB$40,Scenarios!$K$270:$BD$270,0)),0)</f>
        <v>0</v>
      </c>
      <c r="AC122" s="150" cm="1">
        <f t="array" ref="AC122">AC57*IFERROR(INDEX(Scenarios!$K273:$BD273,,MATCH(AC$40,Scenarios!$K$270:$BD$270,0)),0)</f>
        <v>0</v>
      </c>
      <c r="AD122" s="150" cm="1">
        <f t="array" ref="AD122">AD57*IFERROR(INDEX(Scenarios!$K273:$BD273,,MATCH(AD$40,Scenarios!$K$270:$BD$270,0)),0)</f>
        <v>0</v>
      </c>
      <c r="AE122" s="150" cm="1">
        <f t="array" ref="AE122">AE57*IFERROR(INDEX(Scenarios!$K273:$BD273,,MATCH(AE$40,Scenarios!$K$270:$BD$270,0)),0)</f>
        <v>0</v>
      </c>
      <c r="AF122" s="150" cm="1">
        <f t="array" ref="AF122">AF57*IFERROR(INDEX(Scenarios!$K273:$BD273,,MATCH(AF$40,Scenarios!$K$270:$BD$270,0)),0)</f>
        <v>0</v>
      </c>
      <c r="AG122" s="150" cm="1">
        <f t="array" ref="AG122">AG57*IFERROR(INDEX(Scenarios!$K273:$BD273,,MATCH(AG$40,Scenarios!$K$270:$BD$270,0)),0)</f>
        <v>0</v>
      </c>
      <c r="AH122" s="150" cm="1">
        <f t="array" ref="AH122">AH57*IFERROR(INDEX(Scenarios!$K273:$BD273,,MATCH(AH$40,Scenarios!$K$270:$BD$270,0)),0)</f>
        <v>0</v>
      </c>
      <c r="AI122" s="150" cm="1">
        <f t="array" ref="AI122">AI57*IFERROR(INDEX(Scenarios!$K273:$BD273,,MATCH(AI$40,Scenarios!$K$270:$BD$270,0)),0)</f>
        <v>0</v>
      </c>
      <c r="AJ122" s="150" cm="1">
        <f t="array" ref="AJ122">AJ57*IFERROR(INDEX(Scenarios!$K273:$BD273,,MATCH(AJ$40,Scenarios!$K$270:$BD$270,0)),0)</f>
        <v>0</v>
      </c>
      <c r="AK122" s="150" cm="1">
        <f t="array" ref="AK122">AK57*IFERROR(INDEX(Scenarios!$K273:$BD273,,MATCH(AK$40,Scenarios!$K$270:$BD$270,0)),0)</f>
        <v>0</v>
      </c>
      <c r="AL122" s="150" cm="1">
        <f t="array" ref="AL122">AL57*IFERROR(INDEX(Scenarios!$K273:$BD273,,MATCH(AL$40,Scenarios!$K$270:$BD$270,0)),0)</f>
        <v>0</v>
      </c>
      <c r="AM122" s="150" cm="1">
        <f t="array" ref="AM122">AM57*IFERROR(INDEX(Scenarios!$K273:$BD273,,MATCH(AM$40,Scenarios!$K$270:$BD$270,0)),0)</f>
        <v>0</v>
      </c>
      <c r="AN122" s="150" cm="1">
        <f t="array" ref="AN122">AN57*IFERROR(INDEX(Scenarios!$K273:$BD273,,MATCH(AN$40,Scenarios!$K$270:$BD$270,0)),0)</f>
        <v>0</v>
      </c>
      <c r="AO122" s="150" cm="1">
        <f t="array" ref="AO122">AO57*IFERROR(INDEX(Scenarios!$K273:$BD273,,MATCH(AO$40,Scenarios!$K$270:$BD$270,0)),0)</f>
        <v>0</v>
      </c>
      <c r="AP122" s="150" cm="1">
        <f t="array" ref="AP122">AP57*IFERROR(INDEX(Scenarios!$K273:$BD273,,MATCH(AP$40,Scenarios!$K$270:$BD$270,0)),0)</f>
        <v>0</v>
      </c>
      <c r="AQ122" s="150" cm="1">
        <f t="array" ref="AQ122">AQ57*IFERROR(INDEX(Scenarios!$K273:$BD273,,MATCH(AQ$40,Scenarios!$K$270:$BD$270,0)),0)</f>
        <v>0</v>
      </c>
      <c r="AR122" s="150" cm="1">
        <f t="array" ref="AR122">AR57*IFERROR(INDEX(Scenarios!$K273:$BD273,,MATCH(AR$40,Scenarios!$K$270:$BD$270,0)),0)</f>
        <v>0</v>
      </c>
      <c r="AS122" s="150" cm="1">
        <f t="array" ref="AS122">AS57*IFERROR(INDEX(Scenarios!$K273:$BD273,,MATCH(AS$40,Scenarios!$K$270:$BD$270,0)),0)</f>
        <v>0</v>
      </c>
      <c r="AT122" s="150" cm="1">
        <f t="array" ref="AT122">AT57*IFERROR(INDEX(Scenarios!$K273:$BD273,,MATCH(AT$40,Scenarios!$K$270:$BD$270,0)),0)</f>
        <v>0</v>
      </c>
      <c r="AU122" s="150" cm="1">
        <f t="array" ref="AU122">AU57*IFERROR(INDEX(Scenarios!$K273:$BD273,,MATCH(AU$40,Scenarios!$K$270:$BD$270,0)),0)</f>
        <v>0</v>
      </c>
      <c r="AV122" s="150" cm="1">
        <f t="array" ref="AV122">AV57*IFERROR(INDEX(Scenarios!$K273:$BD273,,MATCH(AV$40,Scenarios!$K$270:$BD$270,0)),0)</f>
        <v>0</v>
      </c>
      <c r="AW122" s="150" cm="1">
        <f t="array" ref="AW122">AW57*IFERROR(INDEX(Scenarios!$K273:$BD273,,MATCH(AW$40,Scenarios!$K$270:$BD$270,0)),0)</f>
        <v>0</v>
      </c>
      <c r="AX122" s="150" cm="1">
        <f t="array" ref="AX122">AX57*IFERROR(INDEX(Scenarios!$K273:$BD273,,MATCH(AX$40,Scenarios!$K$270:$BD$270,0)),0)</f>
        <v>0</v>
      </c>
      <c r="AY122" s="150" cm="1">
        <f t="array" ref="AY122">AY57*IFERROR(INDEX(Scenarios!$K273:$BD273,,MATCH(AY$40,Scenarios!$K$270:$BD$270,0)),0)</f>
        <v>0</v>
      </c>
      <c r="AZ122" s="150" cm="1">
        <f t="array" ref="AZ122">AZ57*IFERROR(INDEX(Scenarios!$K273:$BD273,,MATCH(AZ$40,Scenarios!$K$270:$BD$270,0)),0)</f>
        <v>0</v>
      </c>
      <c r="BA122" s="150" cm="1">
        <f t="array" ref="BA122">BA57*IFERROR(INDEX(Scenarios!$K273:$BD273,,MATCH(BA$40,Scenarios!$K$270:$BD$270,0)),0)</f>
        <v>0</v>
      </c>
      <c r="BB122" s="150" cm="1">
        <f t="array" ref="BB122">BB57*IFERROR(INDEX(Scenarios!$K273:$BD273,,MATCH(BB$40,Scenarios!$K$270:$BD$270,0)),0)</f>
        <v>0</v>
      </c>
      <c r="BC122" s="150" cm="1">
        <f t="array" ref="BC122">BC57*IFERROR(INDEX(Scenarios!$K273:$BD273,,MATCH(BC$40,Scenarios!$K$270:$BD$270,0)),0)</f>
        <v>0</v>
      </c>
      <c r="BD122" s="150" cm="1">
        <f t="array" ref="BD122">BD57*IFERROR(INDEX(Scenarios!$K273:$BD273,,MATCH(BD$40,Scenarios!$K$270:$BD$270,0)),0)</f>
        <v>0</v>
      </c>
      <c r="BE122" s="150" cm="1">
        <f t="array" ref="BE122">BE57*IFERROR(INDEX(Scenarios!$K273:$BD273,,MATCH(BE$40,Scenarios!$K$270:$BD$270,0)),0)</f>
        <v>0</v>
      </c>
      <c r="BF122" s="150" cm="1">
        <f t="array" ref="BF122">BF57*IFERROR(INDEX(Scenarios!$K273:$BD273,,MATCH(BF$40,Scenarios!$K$270:$BD$270,0)),0)</f>
        <v>0</v>
      </c>
      <c r="BG122" s="150" cm="1">
        <f t="array" ref="BG122">BG57*IFERROR(INDEX(Scenarios!$K273:$BD273,,MATCH(BG$40,Scenarios!$K$270:$BD$270,0)),0)</f>
        <v>0</v>
      </c>
      <c r="BH122" s="150" cm="1">
        <f t="array" ref="BH122">BH57*IFERROR(INDEX(Scenarios!$K273:$BD273,,MATCH(BH$40,Scenarios!$K$270:$BD$270,0)),0)</f>
        <v>0</v>
      </c>
      <c r="BI122" s="19"/>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c r="CO122" s="19"/>
      <c r="CP122" s="19"/>
      <c r="CQ122" s="19"/>
      <c r="CR122" s="19"/>
      <c r="CS122" s="19"/>
      <c r="CT122" s="19"/>
      <c r="CU122" s="19"/>
      <c r="CV122" s="19"/>
    </row>
    <row r="123" spans="1:100">
      <c r="E123" s="135" t="s">
        <v>214</v>
      </c>
      <c r="G123" s="4" t="s">
        <v>101</v>
      </c>
      <c r="H123" s="135" t="s">
        <v>215</v>
      </c>
      <c r="L123" s="150" cm="1">
        <f t="array" ref="L123">L58*IFERROR(INDEX(Scenarios!$K274:$BD274,,MATCH(L$40,Scenarios!$K$270:$BD$270,0)),0)</f>
        <v>0</v>
      </c>
      <c r="M123" s="150" cm="1">
        <f t="array" ref="M123">M58*IFERROR(INDEX(Scenarios!$K274:$BD274,,MATCH(M$40,Scenarios!$K$270:$BD$270,0)),0)</f>
        <v>0</v>
      </c>
      <c r="N123" s="150" cm="1">
        <f t="array" ref="N123">N58*IFERROR(INDEX(Scenarios!$K274:$BD274,,MATCH(N$40,Scenarios!$K$270:$BD$270,0)),0)</f>
        <v>0</v>
      </c>
      <c r="O123" s="150" cm="1">
        <f t="array" ref="O123">O58*IFERROR(INDEX(Scenarios!$K274:$BD274,,MATCH(O$40,Scenarios!$K$270:$BD$270,0)),0)</f>
        <v>0</v>
      </c>
      <c r="P123" s="150" cm="1">
        <f t="array" ref="P123">P58*IFERROR(INDEX(Scenarios!$K274:$BD274,,MATCH(P$40,Scenarios!$K$270:$BD$270,0)),0)</f>
        <v>0</v>
      </c>
      <c r="Q123" s="150" cm="1">
        <f t="array" ref="Q123">Q58*IFERROR(INDEX(Scenarios!$K274:$BD274,,MATCH(Q$40,Scenarios!$K$270:$BD$270,0)),0)</f>
        <v>0</v>
      </c>
      <c r="R123" s="150" cm="1">
        <f t="array" ref="R123">R58*IFERROR(INDEX(Scenarios!$K274:$BD274,,MATCH(R$40,Scenarios!$K$270:$BD$270,0)),0)</f>
        <v>0</v>
      </c>
      <c r="S123" s="150" cm="1">
        <f t="array" ref="S123">S58*IFERROR(INDEX(Scenarios!$K274:$BD274,,MATCH(S$40,Scenarios!$K$270:$BD$270,0)),0)</f>
        <v>0</v>
      </c>
      <c r="T123" s="150" cm="1">
        <f t="array" ref="T123">T58*IFERROR(INDEX(Scenarios!$K274:$BD274,,MATCH(T$40,Scenarios!$K$270:$BD$270,0)),0)</f>
        <v>0</v>
      </c>
      <c r="U123" s="150" cm="1">
        <f t="array" ref="U123">U58*IFERROR(INDEX(Scenarios!$K274:$BD274,,MATCH(U$40,Scenarios!$K$270:$BD$270,0)),0)</f>
        <v>0</v>
      </c>
      <c r="V123" s="150" cm="1">
        <f t="array" ref="V123">V58*IFERROR(INDEX(Scenarios!$K274:$BD274,,MATCH(V$40,Scenarios!$K$270:$BD$270,0)),0)</f>
        <v>0</v>
      </c>
      <c r="W123" s="150" cm="1">
        <f t="array" ref="W123">W58*IFERROR(INDEX(Scenarios!$K274:$BD274,,MATCH(W$40,Scenarios!$K$270:$BD$270,0)),0)</f>
        <v>0</v>
      </c>
      <c r="X123" s="150" cm="1">
        <f t="array" ref="X123">X58*IFERROR(INDEX(Scenarios!$K274:$BD274,,MATCH(X$40,Scenarios!$K$270:$BD$270,0)),0)</f>
        <v>0</v>
      </c>
      <c r="Y123" s="150" cm="1">
        <f t="array" ref="Y123">Y58*IFERROR(INDEX(Scenarios!$K274:$BD274,,MATCH(Y$40,Scenarios!$K$270:$BD$270,0)),0)</f>
        <v>0</v>
      </c>
      <c r="Z123" s="150" cm="1">
        <f t="array" ref="Z123">Z58*IFERROR(INDEX(Scenarios!$K274:$BD274,,MATCH(Z$40,Scenarios!$K$270:$BD$270,0)),0)</f>
        <v>0</v>
      </c>
      <c r="AA123" s="150" cm="1">
        <f t="array" ref="AA123">AA58*IFERROR(INDEX(Scenarios!$K274:$BD274,,MATCH(AA$40,Scenarios!$K$270:$BD$270,0)),0)</f>
        <v>0</v>
      </c>
      <c r="AB123" s="150" cm="1">
        <f t="array" ref="AB123">AB58*IFERROR(INDEX(Scenarios!$K274:$BD274,,MATCH(AB$40,Scenarios!$K$270:$BD$270,0)),0)</f>
        <v>0</v>
      </c>
      <c r="AC123" s="150" cm="1">
        <f t="array" ref="AC123">AC58*IFERROR(INDEX(Scenarios!$K274:$BD274,,MATCH(AC$40,Scenarios!$K$270:$BD$270,0)),0)</f>
        <v>0</v>
      </c>
      <c r="AD123" s="150" cm="1">
        <f t="array" ref="AD123">AD58*IFERROR(INDEX(Scenarios!$K274:$BD274,,MATCH(AD$40,Scenarios!$K$270:$BD$270,0)),0)</f>
        <v>0</v>
      </c>
      <c r="AE123" s="150" cm="1">
        <f t="array" ref="AE123">AE58*IFERROR(INDEX(Scenarios!$K274:$BD274,,MATCH(AE$40,Scenarios!$K$270:$BD$270,0)),0)</f>
        <v>0</v>
      </c>
      <c r="AF123" s="150" cm="1">
        <f t="array" ref="AF123">AF58*IFERROR(INDEX(Scenarios!$K274:$BD274,,MATCH(AF$40,Scenarios!$K$270:$BD$270,0)),0)</f>
        <v>0</v>
      </c>
      <c r="AG123" s="150" cm="1">
        <f t="array" ref="AG123">AG58*IFERROR(INDEX(Scenarios!$K274:$BD274,,MATCH(AG$40,Scenarios!$K$270:$BD$270,0)),0)</f>
        <v>0</v>
      </c>
      <c r="AH123" s="150" cm="1">
        <f t="array" ref="AH123">AH58*IFERROR(INDEX(Scenarios!$K274:$BD274,,MATCH(AH$40,Scenarios!$K$270:$BD$270,0)),0)</f>
        <v>0</v>
      </c>
      <c r="AI123" s="150" cm="1">
        <f t="array" ref="AI123">AI58*IFERROR(INDEX(Scenarios!$K274:$BD274,,MATCH(AI$40,Scenarios!$K$270:$BD$270,0)),0)</f>
        <v>0</v>
      </c>
      <c r="AJ123" s="150" cm="1">
        <f t="array" ref="AJ123">AJ58*IFERROR(INDEX(Scenarios!$K274:$BD274,,MATCH(AJ$40,Scenarios!$K$270:$BD$270,0)),0)</f>
        <v>0</v>
      </c>
      <c r="AK123" s="150" cm="1">
        <f t="array" ref="AK123">AK58*IFERROR(INDEX(Scenarios!$K274:$BD274,,MATCH(AK$40,Scenarios!$K$270:$BD$270,0)),0)</f>
        <v>0</v>
      </c>
      <c r="AL123" s="150" cm="1">
        <f t="array" ref="AL123">AL58*IFERROR(INDEX(Scenarios!$K274:$BD274,,MATCH(AL$40,Scenarios!$K$270:$BD$270,0)),0)</f>
        <v>0</v>
      </c>
      <c r="AM123" s="150" cm="1">
        <f t="array" ref="AM123">AM58*IFERROR(INDEX(Scenarios!$K274:$BD274,,MATCH(AM$40,Scenarios!$K$270:$BD$270,0)),0)</f>
        <v>0</v>
      </c>
      <c r="AN123" s="150" cm="1">
        <f t="array" ref="AN123">AN58*IFERROR(INDEX(Scenarios!$K274:$BD274,,MATCH(AN$40,Scenarios!$K$270:$BD$270,0)),0)</f>
        <v>0</v>
      </c>
      <c r="AO123" s="150" cm="1">
        <f t="array" ref="AO123">AO58*IFERROR(INDEX(Scenarios!$K274:$BD274,,MATCH(AO$40,Scenarios!$K$270:$BD$270,0)),0)</f>
        <v>0</v>
      </c>
      <c r="AP123" s="150" cm="1">
        <f t="array" ref="AP123">AP58*IFERROR(INDEX(Scenarios!$K274:$BD274,,MATCH(AP$40,Scenarios!$K$270:$BD$270,0)),0)</f>
        <v>0</v>
      </c>
      <c r="AQ123" s="150" cm="1">
        <f t="array" ref="AQ123">AQ58*IFERROR(INDEX(Scenarios!$K274:$BD274,,MATCH(AQ$40,Scenarios!$K$270:$BD$270,0)),0)</f>
        <v>0</v>
      </c>
      <c r="AR123" s="150" cm="1">
        <f t="array" ref="AR123">AR58*IFERROR(INDEX(Scenarios!$K274:$BD274,,MATCH(AR$40,Scenarios!$K$270:$BD$270,0)),0)</f>
        <v>0</v>
      </c>
      <c r="AS123" s="150" cm="1">
        <f t="array" ref="AS123">AS58*IFERROR(INDEX(Scenarios!$K274:$BD274,,MATCH(AS$40,Scenarios!$K$270:$BD$270,0)),0)</f>
        <v>0</v>
      </c>
      <c r="AT123" s="150" cm="1">
        <f t="array" ref="AT123">AT58*IFERROR(INDEX(Scenarios!$K274:$BD274,,MATCH(AT$40,Scenarios!$K$270:$BD$270,0)),0)</f>
        <v>0</v>
      </c>
      <c r="AU123" s="150" cm="1">
        <f t="array" ref="AU123">AU58*IFERROR(INDEX(Scenarios!$K274:$BD274,,MATCH(AU$40,Scenarios!$K$270:$BD$270,0)),0)</f>
        <v>0</v>
      </c>
      <c r="AV123" s="150" cm="1">
        <f t="array" ref="AV123">AV58*IFERROR(INDEX(Scenarios!$K274:$BD274,,MATCH(AV$40,Scenarios!$K$270:$BD$270,0)),0)</f>
        <v>0</v>
      </c>
      <c r="AW123" s="150" cm="1">
        <f t="array" ref="AW123">AW58*IFERROR(INDEX(Scenarios!$K274:$BD274,,MATCH(AW$40,Scenarios!$K$270:$BD$270,0)),0)</f>
        <v>0</v>
      </c>
      <c r="AX123" s="150" cm="1">
        <f t="array" ref="AX123">AX58*IFERROR(INDEX(Scenarios!$K274:$BD274,,MATCH(AX$40,Scenarios!$K$270:$BD$270,0)),0)</f>
        <v>0</v>
      </c>
      <c r="AY123" s="150" cm="1">
        <f t="array" ref="AY123">AY58*IFERROR(INDEX(Scenarios!$K274:$BD274,,MATCH(AY$40,Scenarios!$K$270:$BD$270,0)),0)</f>
        <v>0</v>
      </c>
      <c r="AZ123" s="150" cm="1">
        <f t="array" ref="AZ123">AZ58*IFERROR(INDEX(Scenarios!$K274:$BD274,,MATCH(AZ$40,Scenarios!$K$270:$BD$270,0)),0)</f>
        <v>0</v>
      </c>
      <c r="BA123" s="150" cm="1">
        <f t="array" ref="BA123">BA58*IFERROR(INDEX(Scenarios!$K274:$BD274,,MATCH(BA$40,Scenarios!$K$270:$BD$270,0)),0)</f>
        <v>0</v>
      </c>
      <c r="BB123" s="150" cm="1">
        <f t="array" ref="BB123">BB58*IFERROR(INDEX(Scenarios!$K274:$BD274,,MATCH(BB$40,Scenarios!$K$270:$BD$270,0)),0)</f>
        <v>0</v>
      </c>
      <c r="BC123" s="150" cm="1">
        <f t="array" ref="BC123">BC58*IFERROR(INDEX(Scenarios!$K274:$BD274,,MATCH(BC$40,Scenarios!$K$270:$BD$270,0)),0)</f>
        <v>0</v>
      </c>
      <c r="BD123" s="150" cm="1">
        <f t="array" ref="BD123">BD58*IFERROR(INDEX(Scenarios!$K274:$BD274,,MATCH(BD$40,Scenarios!$K$270:$BD$270,0)),0)</f>
        <v>0</v>
      </c>
      <c r="BE123" s="150" cm="1">
        <f t="array" ref="BE123">BE58*IFERROR(INDEX(Scenarios!$K274:$BD274,,MATCH(BE$40,Scenarios!$K$270:$BD$270,0)),0)</f>
        <v>0</v>
      </c>
      <c r="BF123" s="150" cm="1">
        <f t="array" ref="BF123">BF58*IFERROR(INDEX(Scenarios!$K274:$BD274,,MATCH(BF$40,Scenarios!$K$270:$BD$270,0)),0)</f>
        <v>0</v>
      </c>
      <c r="BG123" s="150" cm="1">
        <f t="array" ref="BG123">BG58*IFERROR(INDEX(Scenarios!$K274:$BD274,,MATCH(BG$40,Scenarios!$K$270:$BD$270,0)),0)</f>
        <v>0</v>
      </c>
      <c r="BH123" s="150" cm="1">
        <f t="array" ref="BH123">BH58*IFERROR(INDEX(Scenarios!$K274:$BD274,,MATCH(BH$40,Scenarios!$K$270:$BD$270,0)),0)</f>
        <v>0</v>
      </c>
      <c r="BI123" s="19"/>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c r="CO123" s="19"/>
      <c r="CP123" s="19"/>
      <c r="CQ123" s="19"/>
      <c r="CR123" s="19"/>
      <c r="CS123" s="19"/>
      <c r="CT123" s="19"/>
      <c r="CU123" s="19"/>
      <c r="CV123" s="19"/>
    </row>
    <row r="124" spans="1:100">
      <c r="E124" s="135" t="s">
        <v>216</v>
      </c>
      <c r="G124" s="4" t="s">
        <v>101</v>
      </c>
      <c r="H124" s="135" t="s">
        <v>215</v>
      </c>
      <c r="L124" s="150" cm="1">
        <f t="array" ref="L124">L59*IFERROR(INDEX(Scenarios!$K275:$BD275,,MATCH(L$40,Scenarios!$K$270:$BD$270,0)),0)</f>
        <v>0</v>
      </c>
      <c r="M124" s="150" cm="1">
        <f t="array" ref="M124">M59*IFERROR(INDEX(Scenarios!$K275:$BD275,,MATCH(M$40,Scenarios!$K$270:$BD$270,0)),0)</f>
        <v>0</v>
      </c>
      <c r="N124" s="150" cm="1">
        <f t="array" ref="N124">N59*IFERROR(INDEX(Scenarios!$K275:$BD275,,MATCH(N$40,Scenarios!$K$270:$BD$270,0)),0)</f>
        <v>0</v>
      </c>
      <c r="O124" s="150" cm="1">
        <f t="array" ref="O124">O59*IFERROR(INDEX(Scenarios!$K275:$BD275,,MATCH(O$40,Scenarios!$K$270:$BD$270,0)),0)</f>
        <v>0</v>
      </c>
      <c r="P124" s="150" cm="1">
        <f t="array" ref="P124">P59*IFERROR(INDEX(Scenarios!$K275:$BD275,,MATCH(P$40,Scenarios!$K$270:$BD$270,0)),0)</f>
        <v>0</v>
      </c>
      <c r="Q124" s="150" cm="1">
        <f t="array" ref="Q124">Q59*IFERROR(INDEX(Scenarios!$K275:$BD275,,MATCH(Q$40,Scenarios!$K$270:$BD$270,0)),0)</f>
        <v>0</v>
      </c>
      <c r="R124" s="150" cm="1">
        <f t="array" ref="R124">R59*IFERROR(INDEX(Scenarios!$K275:$BD275,,MATCH(R$40,Scenarios!$K$270:$BD$270,0)),0)</f>
        <v>0</v>
      </c>
      <c r="S124" s="150" cm="1">
        <f t="array" ref="S124">S59*IFERROR(INDEX(Scenarios!$K275:$BD275,,MATCH(S$40,Scenarios!$K$270:$BD$270,0)),0)</f>
        <v>0</v>
      </c>
      <c r="T124" s="150" cm="1">
        <f t="array" ref="T124">T59*IFERROR(INDEX(Scenarios!$K275:$BD275,,MATCH(T$40,Scenarios!$K$270:$BD$270,0)),0)</f>
        <v>0</v>
      </c>
      <c r="U124" s="150" cm="1">
        <f t="array" ref="U124">U59*IFERROR(INDEX(Scenarios!$K275:$BD275,,MATCH(U$40,Scenarios!$K$270:$BD$270,0)),0)</f>
        <v>0</v>
      </c>
      <c r="V124" s="150" cm="1">
        <f t="array" ref="V124">V59*IFERROR(INDEX(Scenarios!$K275:$BD275,,MATCH(V$40,Scenarios!$K$270:$BD$270,0)),0)</f>
        <v>0</v>
      </c>
      <c r="W124" s="150" cm="1">
        <f t="array" ref="W124">W59*IFERROR(INDEX(Scenarios!$K275:$BD275,,MATCH(W$40,Scenarios!$K$270:$BD$270,0)),0)</f>
        <v>0</v>
      </c>
      <c r="X124" s="150" cm="1">
        <f t="array" ref="X124">X59*IFERROR(INDEX(Scenarios!$K275:$BD275,,MATCH(X$40,Scenarios!$K$270:$BD$270,0)),0)</f>
        <v>0</v>
      </c>
      <c r="Y124" s="150" cm="1">
        <f t="array" ref="Y124">Y59*IFERROR(INDEX(Scenarios!$K275:$BD275,,MATCH(Y$40,Scenarios!$K$270:$BD$270,0)),0)</f>
        <v>0</v>
      </c>
      <c r="Z124" s="150" cm="1">
        <f t="array" ref="Z124">Z59*IFERROR(INDEX(Scenarios!$K275:$BD275,,MATCH(Z$40,Scenarios!$K$270:$BD$270,0)),0)</f>
        <v>0</v>
      </c>
      <c r="AA124" s="150" cm="1">
        <f t="array" ref="AA124">AA59*IFERROR(INDEX(Scenarios!$K275:$BD275,,MATCH(AA$40,Scenarios!$K$270:$BD$270,0)),0)</f>
        <v>0</v>
      </c>
      <c r="AB124" s="150" cm="1">
        <f t="array" ref="AB124">AB59*IFERROR(INDEX(Scenarios!$K275:$BD275,,MATCH(AB$40,Scenarios!$K$270:$BD$270,0)),0)</f>
        <v>0</v>
      </c>
      <c r="AC124" s="150" cm="1">
        <f t="array" ref="AC124">AC59*IFERROR(INDEX(Scenarios!$K275:$BD275,,MATCH(AC$40,Scenarios!$K$270:$BD$270,0)),0)</f>
        <v>0</v>
      </c>
      <c r="AD124" s="150" cm="1">
        <f t="array" ref="AD124">AD59*IFERROR(INDEX(Scenarios!$K275:$BD275,,MATCH(AD$40,Scenarios!$K$270:$BD$270,0)),0)</f>
        <v>0</v>
      </c>
      <c r="AE124" s="150" cm="1">
        <f t="array" ref="AE124">AE59*IFERROR(INDEX(Scenarios!$K275:$BD275,,MATCH(AE$40,Scenarios!$K$270:$BD$270,0)),0)</f>
        <v>0</v>
      </c>
      <c r="AF124" s="150" cm="1">
        <f t="array" ref="AF124">AF59*IFERROR(INDEX(Scenarios!$K275:$BD275,,MATCH(AF$40,Scenarios!$K$270:$BD$270,0)),0)</f>
        <v>0</v>
      </c>
      <c r="AG124" s="150" cm="1">
        <f t="array" ref="AG124">AG59*IFERROR(INDEX(Scenarios!$K275:$BD275,,MATCH(AG$40,Scenarios!$K$270:$BD$270,0)),0)</f>
        <v>0</v>
      </c>
      <c r="AH124" s="150" cm="1">
        <f t="array" ref="AH124">AH59*IFERROR(INDEX(Scenarios!$K275:$BD275,,MATCH(AH$40,Scenarios!$K$270:$BD$270,0)),0)</f>
        <v>0</v>
      </c>
      <c r="AI124" s="150" cm="1">
        <f t="array" ref="AI124">AI59*IFERROR(INDEX(Scenarios!$K275:$BD275,,MATCH(AI$40,Scenarios!$K$270:$BD$270,0)),0)</f>
        <v>0</v>
      </c>
      <c r="AJ124" s="150" cm="1">
        <f t="array" ref="AJ124">AJ59*IFERROR(INDEX(Scenarios!$K275:$BD275,,MATCH(AJ$40,Scenarios!$K$270:$BD$270,0)),0)</f>
        <v>0</v>
      </c>
      <c r="AK124" s="150" cm="1">
        <f t="array" ref="AK124">AK59*IFERROR(INDEX(Scenarios!$K275:$BD275,,MATCH(AK$40,Scenarios!$K$270:$BD$270,0)),0)</f>
        <v>0</v>
      </c>
      <c r="AL124" s="150" cm="1">
        <f t="array" ref="AL124">AL59*IFERROR(INDEX(Scenarios!$K275:$BD275,,MATCH(AL$40,Scenarios!$K$270:$BD$270,0)),0)</f>
        <v>0</v>
      </c>
      <c r="AM124" s="150" cm="1">
        <f t="array" ref="AM124">AM59*IFERROR(INDEX(Scenarios!$K275:$BD275,,MATCH(AM$40,Scenarios!$K$270:$BD$270,0)),0)</f>
        <v>0</v>
      </c>
      <c r="AN124" s="150" cm="1">
        <f t="array" ref="AN124">AN59*IFERROR(INDEX(Scenarios!$K275:$BD275,,MATCH(AN$40,Scenarios!$K$270:$BD$270,0)),0)</f>
        <v>0</v>
      </c>
      <c r="AO124" s="150" cm="1">
        <f t="array" ref="AO124">AO59*IFERROR(INDEX(Scenarios!$K275:$BD275,,MATCH(AO$40,Scenarios!$K$270:$BD$270,0)),0)</f>
        <v>0</v>
      </c>
      <c r="AP124" s="150" cm="1">
        <f t="array" ref="AP124">AP59*IFERROR(INDEX(Scenarios!$K275:$BD275,,MATCH(AP$40,Scenarios!$K$270:$BD$270,0)),0)</f>
        <v>0</v>
      </c>
      <c r="AQ124" s="150" cm="1">
        <f t="array" ref="AQ124">AQ59*IFERROR(INDEX(Scenarios!$K275:$BD275,,MATCH(AQ$40,Scenarios!$K$270:$BD$270,0)),0)</f>
        <v>0</v>
      </c>
      <c r="AR124" s="150" cm="1">
        <f t="array" ref="AR124">AR59*IFERROR(INDEX(Scenarios!$K275:$BD275,,MATCH(AR$40,Scenarios!$K$270:$BD$270,0)),0)</f>
        <v>0</v>
      </c>
      <c r="AS124" s="150" cm="1">
        <f t="array" ref="AS124">AS59*IFERROR(INDEX(Scenarios!$K275:$BD275,,MATCH(AS$40,Scenarios!$K$270:$BD$270,0)),0)</f>
        <v>0</v>
      </c>
      <c r="AT124" s="150" cm="1">
        <f t="array" ref="AT124">AT59*IFERROR(INDEX(Scenarios!$K275:$BD275,,MATCH(AT$40,Scenarios!$K$270:$BD$270,0)),0)</f>
        <v>0</v>
      </c>
      <c r="AU124" s="150" cm="1">
        <f t="array" ref="AU124">AU59*IFERROR(INDEX(Scenarios!$K275:$BD275,,MATCH(AU$40,Scenarios!$K$270:$BD$270,0)),0)</f>
        <v>0</v>
      </c>
      <c r="AV124" s="150" cm="1">
        <f t="array" ref="AV124">AV59*IFERROR(INDEX(Scenarios!$K275:$BD275,,MATCH(AV$40,Scenarios!$K$270:$BD$270,0)),0)</f>
        <v>0</v>
      </c>
      <c r="AW124" s="150" cm="1">
        <f t="array" ref="AW124">AW59*IFERROR(INDEX(Scenarios!$K275:$BD275,,MATCH(AW$40,Scenarios!$K$270:$BD$270,0)),0)</f>
        <v>0</v>
      </c>
      <c r="AX124" s="150" cm="1">
        <f t="array" ref="AX124">AX59*IFERROR(INDEX(Scenarios!$K275:$BD275,,MATCH(AX$40,Scenarios!$K$270:$BD$270,0)),0)</f>
        <v>0</v>
      </c>
      <c r="AY124" s="150" cm="1">
        <f t="array" ref="AY124">AY59*IFERROR(INDEX(Scenarios!$K275:$BD275,,MATCH(AY$40,Scenarios!$K$270:$BD$270,0)),0)</f>
        <v>0</v>
      </c>
      <c r="AZ124" s="150" cm="1">
        <f t="array" ref="AZ124">AZ59*IFERROR(INDEX(Scenarios!$K275:$BD275,,MATCH(AZ$40,Scenarios!$K$270:$BD$270,0)),0)</f>
        <v>0</v>
      </c>
      <c r="BA124" s="150" cm="1">
        <f t="array" ref="BA124">BA59*IFERROR(INDEX(Scenarios!$K275:$BD275,,MATCH(BA$40,Scenarios!$K$270:$BD$270,0)),0)</f>
        <v>0</v>
      </c>
      <c r="BB124" s="150" cm="1">
        <f t="array" ref="BB124">BB59*IFERROR(INDEX(Scenarios!$K275:$BD275,,MATCH(BB$40,Scenarios!$K$270:$BD$270,0)),0)</f>
        <v>0</v>
      </c>
      <c r="BC124" s="150" cm="1">
        <f t="array" ref="BC124">BC59*IFERROR(INDEX(Scenarios!$K275:$BD275,,MATCH(BC$40,Scenarios!$K$270:$BD$270,0)),0)</f>
        <v>0</v>
      </c>
      <c r="BD124" s="150" cm="1">
        <f t="array" ref="BD124">BD59*IFERROR(INDEX(Scenarios!$K275:$BD275,,MATCH(BD$40,Scenarios!$K$270:$BD$270,0)),0)</f>
        <v>0</v>
      </c>
      <c r="BE124" s="150" cm="1">
        <f t="array" ref="BE124">BE59*IFERROR(INDEX(Scenarios!$K275:$BD275,,MATCH(BE$40,Scenarios!$K$270:$BD$270,0)),0)</f>
        <v>0</v>
      </c>
      <c r="BF124" s="150" cm="1">
        <f t="array" ref="BF124">BF59*IFERROR(INDEX(Scenarios!$K275:$BD275,,MATCH(BF$40,Scenarios!$K$270:$BD$270,0)),0)</f>
        <v>0</v>
      </c>
      <c r="BG124" s="150" cm="1">
        <f t="array" ref="BG124">BG59*IFERROR(INDEX(Scenarios!$K275:$BD275,,MATCH(BG$40,Scenarios!$K$270:$BD$270,0)),0)</f>
        <v>0</v>
      </c>
      <c r="BH124" s="150" cm="1">
        <f t="array" ref="BH124">BH59*IFERROR(INDEX(Scenarios!$K275:$BD275,,MATCH(BH$40,Scenarios!$K$270:$BD$270,0)),0)</f>
        <v>0</v>
      </c>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c r="CU124" s="19"/>
      <c r="CV124" s="19"/>
    </row>
    <row r="125" spans="1:100">
      <c r="L125" s="182"/>
      <c r="M125" s="182"/>
      <c r="N125" s="182"/>
      <c r="O125" s="182"/>
      <c r="P125" s="182"/>
      <c r="Q125" s="182"/>
      <c r="R125" s="182"/>
      <c r="S125" s="182"/>
      <c r="T125" s="182"/>
      <c r="U125" s="182"/>
      <c r="V125" s="182"/>
      <c r="W125" s="182"/>
      <c r="X125" s="182"/>
      <c r="Y125" s="182"/>
      <c r="Z125" s="182"/>
      <c r="AA125" s="182"/>
      <c r="AB125" s="182"/>
      <c r="AC125" s="182"/>
      <c r="AD125" s="182"/>
      <c r="AE125" s="182"/>
      <c r="AF125" s="182"/>
      <c r="AG125" s="182"/>
      <c r="AH125" s="182"/>
      <c r="AI125" s="182"/>
      <c r="AJ125" s="182"/>
      <c r="AK125" s="182"/>
      <c r="AL125" s="182"/>
      <c r="AM125" s="182"/>
      <c r="AN125" s="182"/>
      <c r="AO125" s="182"/>
      <c r="AP125" s="182"/>
      <c r="AQ125" s="182"/>
      <c r="AR125" s="182"/>
      <c r="AS125" s="182"/>
      <c r="AT125" s="182"/>
      <c r="AU125" s="182"/>
      <c r="AV125" s="182"/>
      <c r="AW125" s="182"/>
      <c r="AX125" s="182"/>
      <c r="AY125" s="182"/>
      <c r="AZ125" s="182"/>
      <c r="BA125" s="182"/>
      <c r="BB125" s="182"/>
      <c r="BC125" s="182"/>
      <c r="BD125" s="182"/>
      <c r="BE125" s="182"/>
      <c r="BF125" s="182"/>
      <c r="BG125" s="182"/>
      <c r="BH125" s="182"/>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c r="CU125" s="19"/>
      <c r="CV125" s="19"/>
    </row>
    <row r="126" spans="1:100">
      <c r="C126" s="38">
        <f>MAX($B$4:C125)+0.1</f>
        <v>2.2000000000000002</v>
      </c>
      <c r="D126" s="37" t="s">
        <v>217</v>
      </c>
      <c r="E126" s="33"/>
      <c r="F126" s="33"/>
      <c r="G126" s="32"/>
      <c r="H126" s="34"/>
      <c r="I126" s="34"/>
      <c r="J126" s="34"/>
      <c r="K126" s="34"/>
      <c r="L126" s="183"/>
      <c r="M126" s="183"/>
      <c r="N126" s="183"/>
      <c r="O126" s="183"/>
      <c r="P126" s="183"/>
      <c r="Q126" s="183"/>
      <c r="R126" s="183"/>
      <c r="S126" s="183"/>
      <c r="T126" s="183"/>
      <c r="U126" s="183"/>
      <c r="V126" s="183"/>
      <c r="W126" s="183"/>
      <c r="X126" s="183"/>
      <c r="Y126" s="183"/>
      <c r="Z126" s="183"/>
      <c r="AA126" s="183"/>
      <c r="AB126" s="183"/>
      <c r="AC126" s="183"/>
      <c r="AD126" s="183"/>
      <c r="AE126" s="183"/>
      <c r="AF126" s="183"/>
      <c r="AG126" s="183"/>
      <c r="AH126" s="183"/>
      <c r="AI126" s="183"/>
      <c r="AJ126" s="183"/>
      <c r="AK126" s="183"/>
      <c r="AL126" s="183"/>
      <c r="AM126" s="183"/>
      <c r="AN126" s="183"/>
      <c r="AO126" s="183"/>
      <c r="AP126" s="183"/>
      <c r="AQ126" s="183"/>
      <c r="AR126" s="183"/>
      <c r="AS126" s="183"/>
      <c r="AT126" s="183"/>
      <c r="AU126" s="183"/>
      <c r="AV126" s="183"/>
      <c r="AW126" s="183"/>
      <c r="AX126" s="183"/>
      <c r="AY126" s="183"/>
      <c r="AZ126" s="183"/>
      <c r="BA126" s="183"/>
      <c r="BB126" s="183"/>
      <c r="BC126" s="183"/>
      <c r="BD126" s="183"/>
      <c r="BE126" s="183"/>
      <c r="BF126" s="183"/>
      <c r="BG126" s="183"/>
      <c r="BH126" s="183"/>
      <c r="BI126" s="34"/>
      <c r="BJ126" s="34"/>
      <c r="BK126" s="34"/>
      <c r="BL126" s="19"/>
      <c r="BM126" s="19"/>
      <c r="BN126" s="19"/>
      <c r="BO126" s="19"/>
      <c r="BP126" s="19"/>
      <c r="BQ126" s="19"/>
      <c r="BR126" s="19"/>
      <c r="BS126" s="19"/>
      <c r="BT126" s="19"/>
      <c r="BU126" s="19"/>
      <c r="BV126" s="19"/>
      <c r="BW126" s="19"/>
      <c r="BX126" s="19"/>
      <c r="BY126" s="19"/>
      <c r="BZ126" s="19"/>
      <c r="CA126" s="19"/>
      <c r="CB126" s="19"/>
      <c r="CC126" s="19"/>
      <c r="CD126" s="19"/>
      <c r="CE126" s="19"/>
      <c r="CF126" s="19"/>
      <c r="CG126" s="19"/>
      <c r="CH126" s="19"/>
      <c r="CI126" s="19"/>
      <c r="CJ126" s="19"/>
      <c r="CK126" s="19"/>
      <c r="CL126" s="19"/>
      <c r="CM126" s="19"/>
      <c r="CN126" s="19"/>
      <c r="CO126" s="19"/>
      <c r="CP126" s="19"/>
      <c r="CQ126" s="19"/>
      <c r="CR126" s="19"/>
      <c r="CS126" s="19"/>
      <c r="CT126" s="19"/>
      <c r="CU126" s="19"/>
      <c r="CV126" s="19"/>
    </row>
    <row r="127" spans="1:100">
      <c r="E127" s="135"/>
      <c r="F127" s="135"/>
      <c r="L127" s="182"/>
      <c r="M127" s="182"/>
      <c r="N127" s="182"/>
      <c r="O127" s="182"/>
      <c r="P127" s="182"/>
      <c r="Q127" s="182"/>
      <c r="R127" s="182"/>
      <c r="S127" s="182"/>
      <c r="T127" s="182"/>
      <c r="U127" s="182"/>
      <c r="V127" s="182"/>
      <c r="W127" s="182"/>
      <c r="X127" s="182"/>
      <c r="Y127" s="182"/>
      <c r="Z127" s="182"/>
      <c r="AA127" s="182"/>
      <c r="AB127" s="182"/>
      <c r="AC127" s="182"/>
      <c r="AD127" s="182"/>
      <c r="AE127" s="182"/>
      <c r="AF127" s="182"/>
      <c r="AG127" s="182"/>
      <c r="AH127" s="182"/>
      <c r="AI127" s="182"/>
      <c r="AJ127" s="182"/>
      <c r="AK127" s="182"/>
      <c r="AL127" s="182"/>
      <c r="AM127" s="182"/>
      <c r="AN127" s="182"/>
      <c r="AO127" s="182"/>
      <c r="AP127" s="182"/>
      <c r="AQ127" s="182"/>
      <c r="AR127" s="182"/>
      <c r="AS127" s="182"/>
      <c r="AT127" s="182"/>
      <c r="AU127" s="182"/>
      <c r="AV127" s="182"/>
      <c r="AW127" s="182"/>
      <c r="AX127" s="182"/>
      <c r="AY127" s="182"/>
      <c r="AZ127" s="182"/>
      <c r="BA127" s="182"/>
      <c r="BB127" s="182"/>
      <c r="BC127" s="182"/>
      <c r="BD127" s="182"/>
      <c r="BE127" s="182"/>
      <c r="BF127" s="182"/>
      <c r="BG127" s="182"/>
      <c r="BH127" s="182"/>
      <c r="BI127" s="19"/>
      <c r="BJ127" s="19"/>
      <c r="BK127" s="19"/>
      <c r="BL127" s="19"/>
      <c r="BM127" s="19"/>
      <c r="BN127" s="19"/>
      <c r="BO127" s="19"/>
      <c r="BP127" s="19"/>
      <c r="BQ127" s="19"/>
      <c r="BR127" s="19"/>
      <c r="BS127" s="19"/>
      <c r="BT127" s="19"/>
      <c r="BU127" s="19"/>
      <c r="BV127" s="19"/>
      <c r="BW127" s="19"/>
      <c r="BX127" s="19"/>
      <c r="BY127" s="19"/>
      <c r="BZ127" s="19"/>
      <c r="CA127" s="19"/>
      <c r="CB127" s="19"/>
      <c r="CC127" s="19"/>
      <c r="CD127" s="19"/>
      <c r="CE127" s="19"/>
      <c r="CF127" s="19"/>
      <c r="CG127" s="19"/>
      <c r="CH127" s="19"/>
      <c r="CI127" s="19"/>
      <c r="CJ127" s="19"/>
      <c r="CK127" s="19"/>
      <c r="CL127" s="19"/>
      <c r="CM127" s="19"/>
      <c r="CN127" s="19"/>
      <c r="CO127" s="19"/>
      <c r="CP127" s="19"/>
      <c r="CQ127" s="19"/>
      <c r="CR127" s="19"/>
      <c r="CS127" s="19"/>
      <c r="CT127" s="19"/>
      <c r="CU127" s="19"/>
      <c r="CV127" s="19"/>
    </row>
    <row r="128" spans="1:100">
      <c r="E128" s="20" t="s">
        <v>139</v>
      </c>
      <c r="G128" s="4" t="s">
        <v>101</v>
      </c>
      <c r="H128" s="135" t="s">
        <v>213</v>
      </c>
      <c r="L128" s="150" cm="1">
        <f t="array" ref="L128">L63*IFERROR(INDEX(Scenarios!$K276:$BD276,,MATCH(L$40,Scenarios!$K$270:$BD$270,0)),0)</f>
        <v>0</v>
      </c>
      <c r="M128" s="150" cm="1">
        <f t="array" ref="M128">M63*IFERROR(INDEX(Scenarios!$K276:$BD276,,MATCH(M$40,Scenarios!$K$270:$BD$270,0)),0)</f>
        <v>0</v>
      </c>
      <c r="N128" s="150" cm="1">
        <f t="array" ref="N128">N63*IFERROR(INDEX(Scenarios!$K276:$BD276,,MATCH(N$40,Scenarios!$K$270:$BD$270,0)),0)</f>
        <v>0</v>
      </c>
      <c r="O128" s="150" cm="1">
        <f t="array" ref="O128">O63*IFERROR(INDEX(Scenarios!$K276:$BD276,,MATCH(O$40,Scenarios!$K$270:$BD$270,0)),0)</f>
        <v>0</v>
      </c>
      <c r="P128" s="150" cm="1">
        <f t="array" ref="P128">P63*IFERROR(INDEX(Scenarios!$K276:$BD276,,MATCH(P$40,Scenarios!$K$270:$BD$270,0)),0)</f>
        <v>0</v>
      </c>
      <c r="Q128" s="150" cm="1">
        <f t="array" ref="Q128">Q63*IFERROR(INDEX(Scenarios!$K276:$BD276,,MATCH(Q$40,Scenarios!$K$270:$BD$270,0)),0)</f>
        <v>0</v>
      </c>
      <c r="R128" s="150" cm="1">
        <f t="array" ref="R128">R63*IFERROR(INDEX(Scenarios!$K276:$BD276,,MATCH(R$40,Scenarios!$K$270:$BD$270,0)),0)</f>
        <v>0</v>
      </c>
      <c r="S128" s="150" cm="1">
        <f t="array" ref="S128">S63*IFERROR(INDEX(Scenarios!$K276:$BD276,,MATCH(S$40,Scenarios!$K$270:$BD$270,0)),0)</f>
        <v>0</v>
      </c>
      <c r="T128" s="150" cm="1">
        <f t="array" ref="T128">T63*IFERROR(INDEX(Scenarios!$K276:$BD276,,MATCH(T$40,Scenarios!$K$270:$BD$270,0)),0)</f>
        <v>0</v>
      </c>
      <c r="U128" s="150" cm="1">
        <f t="array" ref="U128">U63*IFERROR(INDEX(Scenarios!$K276:$BD276,,MATCH(U$40,Scenarios!$K$270:$BD$270,0)),0)</f>
        <v>0</v>
      </c>
      <c r="V128" s="150" cm="1">
        <f t="array" ref="V128">V63*IFERROR(INDEX(Scenarios!$K276:$BD276,,MATCH(V$40,Scenarios!$K$270:$BD$270,0)),0)</f>
        <v>0</v>
      </c>
      <c r="W128" s="150" cm="1">
        <f t="array" ref="W128">W63*IFERROR(INDEX(Scenarios!$K276:$BD276,,MATCH(W$40,Scenarios!$K$270:$BD$270,0)),0)</f>
        <v>0</v>
      </c>
      <c r="X128" s="150" cm="1">
        <f t="array" ref="X128">X63*IFERROR(INDEX(Scenarios!$K276:$BD276,,MATCH(X$40,Scenarios!$K$270:$BD$270,0)),0)</f>
        <v>0</v>
      </c>
      <c r="Y128" s="150" cm="1">
        <f t="array" ref="Y128">Y63*IFERROR(INDEX(Scenarios!$K276:$BD276,,MATCH(Y$40,Scenarios!$K$270:$BD$270,0)),0)</f>
        <v>0</v>
      </c>
      <c r="Z128" s="150" cm="1">
        <f t="array" ref="Z128">Z63*IFERROR(INDEX(Scenarios!$K276:$BD276,,MATCH(Z$40,Scenarios!$K$270:$BD$270,0)),0)</f>
        <v>0</v>
      </c>
      <c r="AA128" s="150" cm="1">
        <f t="array" ref="AA128">AA63*IFERROR(INDEX(Scenarios!$K276:$BD276,,MATCH(AA$40,Scenarios!$K$270:$BD$270,0)),0)</f>
        <v>0</v>
      </c>
      <c r="AB128" s="150" cm="1">
        <f t="array" ref="AB128">AB63*IFERROR(INDEX(Scenarios!$K276:$BD276,,MATCH(AB$40,Scenarios!$K$270:$BD$270,0)),0)</f>
        <v>0</v>
      </c>
      <c r="AC128" s="150" cm="1">
        <f t="array" ref="AC128">AC63*IFERROR(INDEX(Scenarios!$K276:$BD276,,MATCH(AC$40,Scenarios!$K$270:$BD$270,0)),0)</f>
        <v>0</v>
      </c>
      <c r="AD128" s="150" cm="1">
        <f t="array" ref="AD128">AD63*IFERROR(INDEX(Scenarios!$K276:$BD276,,MATCH(AD$40,Scenarios!$K$270:$BD$270,0)),0)</f>
        <v>0</v>
      </c>
      <c r="AE128" s="150" cm="1">
        <f t="array" ref="AE128">AE63*IFERROR(INDEX(Scenarios!$K276:$BD276,,MATCH(AE$40,Scenarios!$K$270:$BD$270,0)),0)</f>
        <v>0</v>
      </c>
      <c r="AF128" s="150" cm="1">
        <f t="array" ref="AF128">AF63*IFERROR(INDEX(Scenarios!$K276:$BD276,,MATCH(AF$40,Scenarios!$K$270:$BD$270,0)),0)</f>
        <v>0</v>
      </c>
      <c r="AG128" s="150" cm="1">
        <f t="array" ref="AG128">AG63*IFERROR(INDEX(Scenarios!$K276:$BD276,,MATCH(AG$40,Scenarios!$K$270:$BD$270,0)),0)</f>
        <v>0</v>
      </c>
      <c r="AH128" s="150" cm="1">
        <f t="array" ref="AH128">AH63*IFERROR(INDEX(Scenarios!$K276:$BD276,,MATCH(AH$40,Scenarios!$K$270:$BD$270,0)),0)</f>
        <v>0</v>
      </c>
      <c r="AI128" s="150" cm="1">
        <f t="array" ref="AI128">AI63*IFERROR(INDEX(Scenarios!$K276:$BD276,,MATCH(AI$40,Scenarios!$K$270:$BD$270,0)),0)</f>
        <v>0</v>
      </c>
      <c r="AJ128" s="150" cm="1">
        <f t="array" ref="AJ128">AJ63*IFERROR(INDEX(Scenarios!$K276:$BD276,,MATCH(AJ$40,Scenarios!$K$270:$BD$270,0)),0)</f>
        <v>0</v>
      </c>
      <c r="AK128" s="150" cm="1">
        <f t="array" ref="AK128">AK63*IFERROR(INDEX(Scenarios!$K276:$BD276,,MATCH(AK$40,Scenarios!$K$270:$BD$270,0)),0)</f>
        <v>0</v>
      </c>
      <c r="AL128" s="150" cm="1">
        <f t="array" ref="AL128">AL63*IFERROR(INDEX(Scenarios!$K276:$BD276,,MATCH(AL$40,Scenarios!$K$270:$BD$270,0)),0)</f>
        <v>0</v>
      </c>
      <c r="AM128" s="150" cm="1">
        <f t="array" ref="AM128">AM63*IFERROR(INDEX(Scenarios!$K276:$BD276,,MATCH(AM$40,Scenarios!$K$270:$BD$270,0)),0)</f>
        <v>0</v>
      </c>
      <c r="AN128" s="150" cm="1">
        <f t="array" ref="AN128">AN63*IFERROR(INDEX(Scenarios!$K276:$BD276,,MATCH(AN$40,Scenarios!$K$270:$BD$270,0)),0)</f>
        <v>0</v>
      </c>
      <c r="AO128" s="150" cm="1">
        <f t="array" ref="AO128">AO63*IFERROR(INDEX(Scenarios!$K276:$BD276,,MATCH(AO$40,Scenarios!$K$270:$BD$270,0)),0)</f>
        <v>0</v>
      </c>
      <c r="AP128" s="150" cm="1">
        <f t="array" ref="AP128">AP63*IFERROR(INDEX(Scenarios!$K276:$BD276,,MATCH(AP$40,Scenarios!$K$270:$BD$270,0)),0)</f>
        <v>0</v>
      </c>
      <c r="AQ128" s="150" cm="1">
        <f t="array" ref="AQ128">AQ63*IFERROR(INDEX(Scenarios!$K276:$BD276,,MATCH(AQ$40,Scenarios!$K$270:$BD$270,0)),0)</f>
        <v>0</v>
      </c>
      <c r="AR128" s="150" cm="1">
        <f t="array" ref="AR128">AR63*IFERROR(INDEX(Scenarios!$K276:$BD276,,MATCH(AR$40,Scenarios!$K$270:$BD$270,0)),0)</f>
        <v>0</v>
      </c>
      <c r="AS128" s="150" cm="1">
        <f t="array" ref="AS128">AS63*IFERROR(INDEX(Scenarios!$K276:$BD276,,MATCH(AS$40,Scenarios!$K$270:$BD$270,0)),0)</f>
        <v>0</v>
      </c>
      <c r="AT128" s="150" cm="1">
        <f t="array" ref="AT128">AT63*IFERROR(INDEX(Scenarios!$K276:$BD276,,MATCH(AT$40,Scenarios!$K$270:$BD$270,0)),0)</f>
        <v>0</v>
      </c>
      <c r="AU128" s="150" cm="1">
        <f t="array" ref="AU128">AU63*IFERROR(INDEX(Scenarios!$K276:$BD276,,MATCH(AU$40,Scenarios!$K$270:$BD$270,0)),0)</f>
        <v>0</v>
      </c>
      <c r="AV128" s="150" cm="1">
        <f t="array" ref="AV128">AV63*IFERROR(INDEX(Scenarios!$K276:$BD276,,MATCH(AV$40,Scenarios!$K$270:$BD$270,0)),0)</f>
        <v>0</v>
      </c>
      <c r="AW128" s="150" cm="1">
        <f t="array" ref="AW128">AW63*IFERROR(INDEX(Scenarios!$K276:$BD276,,MATCH(AW$40,Scenarios!$K$270:$BD$270,0)),0)</f>
        <v>0</v>
      </c>
      <c r="AX128" s="150" cm="1">
        <f t="array" ref="AX128">AX63*IFERROR(INDEX(Scenarios!$K276:$BD276,,MATCH(AX$40,Scenarios!$K$270:$BD$270,0)),0)</f>
        <v>0</v>
      </c>
      <c r="AY128" s="150" cm="1">
        <f t="array" ref="AY128">AY63*IFERROR(INDEX(Scenarios!$K276:$BD276,,MATCH(AY$40,Scenarios!$K$270:$BD$270,0)),0)</f>
        <v>0</v>
      </c>
      <c r="AZ128" s="150" cm="1">
        <f t="array" ref="AZ128">AZ63*IFERROR(INDEX(Scenarios!$K276:$BD276,,MATCH(AZ$40,Scenarios!$K$270:$BD$270,0)),0)</f>
        <v>0</v>
      </c>
      <c r="BA128" s="150" cm="1">
        <f t="array" ref="BA128">BA63*IFERROR(INDEX(Scenarios!$K276:$BD276,,MATCH(BA$40,Scenarios!$K$270:$BD$270,0)),0)</f>
        <v>0</v>
      </c>
      <c r="BB128" s="150" cm="1">
        <f t="array" ref="BB128">BB63*IFERROR(INDEX(Scenarios!$K276:$BD276,,MATCH(BB$40,Scenarios!$K$270:$BD$270,0)),0)</f>
        <v>0</v>
      </c>
      <c r="BC128" s="150" cm="1">
        <f t="array" ref="BC128">BC63*IFERROR(INDEX(Scenarios!$K276:$BD276,,MATCH(BC$40,Scenarios!$K$270:$BD$270,0)),0)</f>
        <v>0</v>
      </c>
      <c r="BD128" s="150" cm="1">
        <f t="array" ref="BD128">BD63*IFERROR(INDEX(Scenarios!$K276:$BD276,,MATCH(BD$40,Scenarios!$K$270:$BD$270,0)),0)</f>
        <v>0</v>
      </c>
      <c r="BE128" s="150" cm="1">
        <f t="array" ref="BE128">BE63*IFERROR(INDEX(Scenarios!$K276:$BD276,,MATCH(BE$40,Scenarios!$K$270:$BD$270,0)),0)</f>
        <v>0</v>
      </c>
      <c r="BF128" s="150" cm="1">
        <f t="array" ref="BF128">BF63*IFERROR(INDEX(Scenarios!$K276:$BD276,,MATCH(BF$40,Scenarios!$K$270:$BD$270,0)),0)</f>
        <v>0</v>
      </c>
      <c r="BG128" s="150" cm="1">
        <f t="array" ref="BG128">BG63*IFERROR(INDEX(Scenarios!$K276:$BD276,,MATCH(BG$40,Scenarios!$K$270:$BD$270,0)),0)</f>
        <v>0</v>
      </c>
      <c r="BH128" s="150" cm="1">
        <f t="array" ref="BH128">BH63*IFERROR(INDEX(Scenarios!$K276:$BD276,,MATCH(BH$40,Scenarios!$K$270:$BD$270,0)),0)</f>
        <v>0</v>
      </c>
      <c r="BI128" s="19"/>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19"/>
      <c r="CG128" s="19"/>
      <c r="CH128" s="19"/>
      <c r="CI128" s="19"/>
      <c r="CJ128" s="19"/>
      <c r="CK128" s="19"/>
      <c r="CL128" s="19"/>
      <c r="CM128" s="19"/>
      <c r="CN128" s="19"/>
      <c r="CO128" s="19"/>
      <c r="CP128" s="19"/>
      <c r="CQ128" s="19"/>
      <c r="CR128" s="19"/>
      <c r="CS128" s="19"/>
      <c r="CT128" s="19"/>
      <c r="CU128" s="19"/>
      <c r="CV128" s="19"/>
    </row>
    <row r="129" spans="1:103">
      <c r="E129" s="135" t="s">
        <v>140</v>
      </c>
      <c r="G129" s="4" t="s">
        <v>101</v>
      </c>
      <c r="H129" s="135" t="s">
        <v>213</v>
      </c>
      <c r="L129" s="150" cm="1">
        <f t="array" ref="L129">L64*IFERROR(INDEX(Scenarios!$K277:$BD277,,MATCH(L$40,Scenarios!$K$270:$BD$270,0)),0)</f>
        <v>0</v>
      </c>
      <c r="M129" s="150" cm="1">
        <f t="array" ref="M129">M64*IFERROR(INDEX(Scenarios!$K277:$BD277,,MATCH(M$40,Scenarios!$K$270:$BD$270,0)),0)</f>
        <v>0</v>
      </c>
      <c r="N129" s="150" cm="1">
        <f t="array" ref="N129">N64*IFERROR(INDEX(Scenarios!$K277:$BD277,,MATCH(N$40,Scenarios!$K$270:$BD$270,0)),0)</f>
        <v>0</v>
      </c>
      <c r="O129" s="150" cm="1">
        <f t="array" ref="O129">O64*IFERROR(INDEX(Scenarios!$K277:$BD277,,MATCH(O$40,Scenarios!$K$270:$BD$270,0)),0)</f>
        <v>0</v>
      </c>
      <c r="P129" s="150" cm="1">
        <f t="array" ref="P129">P64*IFERROR(INDEX(Scenarios!$K277:$BD277,,MATCH(P$40,Scenarios!$K$270:$BD$270,0)),0)</f>
        <v>0</v>
      </c>
      <c r="Q129" s="150" cm="1">
        <f t="array" ref="Q129">Q64*IFERROR(INDEX(Scenarios!$K277:$BD277,,MATCH(Q$40,Scenarios!$K$270:$BD$270,0)),0)</f>
        <v>0</v>
      </c>
      <c r="R129" s="150" cm="1">
        <f t="array" ref="R129">R64*IFERROR(INDEX(Scenarios!$K277:$BD277,,MATCH(R$40,Scenarios!$K$270:$BD$270,0)),0)</f>
        <v>0</v>
      </c>
      <c r="S129" s="150" cm="1">
        <f t="array" ref="S129">S64*IFERROR(INDEX(Scenarios!$K277:$BD277,,MATCH(S$40,Scenarios!$K$270:$BD$270,0)),0)</f>
        <v>0</v>
      </c>
      <c r="T129" s="150" cm="1">
        <f t="array" ref="T129">T64*IFERROR(INDEX(Scenarios!$K277:$BD277,,MATCH(T$40,Scenarios!$K$270:$BD$270,0)),0)</f>
        <v>0</v>
      </c>
      <c r="U129" s="150" cm="1">
        <f t="array" ref="U129">U64*IFERROR(INDEX(Scenarios!$K277:$BD277,,MATCH(U$40,Scenarios!$K$270:$BD$270,0)),0)</f>
        <v>0</v>
      </c>
      <c r="V129" s="150" cm="1">
        <f t="array" ref="V129">V64*IFERROR(INDEX(Scenarios!$K277:$BD277,,MATCH(V$40,Scenarios!$K$270:$BD$270,0)),0)</f>
        <v>0</v>
      </c>
      <c r="W129" s="150" cm="1">
        <f t="array" ref="W129">W64*IFERROR(INDEX(Scenarios!$K277:$BD277,,MATCH(W$40,Scenarios!$K$270:$BD$270,0)),0)</f>
        <v>0</v>
      </c>
      <c r="X129" s="150" cm="1">
        <f t="array" ref="X129">X64*IFERROR(INDEX(Scenarios!$K277:$BD277,,MATCH(X$40,Scenarios!$K$270:$BD$270,0)),0)</f>
        <v>0</v>
      </c>
      <c r="Y129" s="150" cm="1">
        <f t="array" ref="Y129">Y64*IFERROR(INDEX(Scenarios!$K277:$BD277,,MATCH(Y$40,Scenarios!$K$270:$BD$270,0)),0)</f>
        <v>0</v>
      </c>
      <c r="Z129" s="150" cm="1">
        <f t="array" ref="Z129">Z64*IFERROR(INDEX(Scenarios!$K277:$BD277,,MATCH(Z$40,Scenarios!$K$270:$BD$270,0)),0)</f>
        <v>0</v>
      </c>
      <c r="AA129" s="150" cm="1">
        <f t="array" ref="AA129">AA64*IFERROR(INDEX(Scenarios!$K277:$BD277,,MATCH(AA$40,Scenarios!$K$270:$BD$270,0)),0)</f>
        <v>0</v>
      </c>
      <c r="AB129" s="150" cm="1">
        <f t="array" ref="AB129">AB64*IFERROR(INDEX(Scenarios!$K277:$BD277,,MATCH(AB$40,Scenarios!$K$270:$BD$270,0)),0)</f>
        <v>0</v>
      </c>
      <c r="AC129" s="150" cm="1">
        <f t="array" ref="AC129">AC64*IFERROR(INDEX(Scenarios!$K277:$BD277,,MATCH(AC$40,Scenarios!$K$270:$BD$270,0)),0)</f>
        <v>0</v>
      </c>
      <c r="AD129" s="150" cm="1">
        <f t="array" ref="AD129">AD64*IFERROR(INDEX(Scenarios!$K277:$BD277,,MATCH(AD$40,Scenarios!$K$270:$BD$270,0)),0)</f>
        <v>0</v>
      </c>
      <c r="AE129" s="150" cm="1">
        <f t="array" ref="AE129">AE64*IFERROR(INDEX(Scenarios!$K277:$BD277,,MATCH(AE$40,Scenarios!$K$270:$BD$270,0)),0)</f>
        <v>0</v>
      </c>
      <c r="AF129" s="150" cm="1">
        <f t="array" ref="AF129">AF64*IFERROR(INDEX(Scenarios!$K277:$BD277,,MATCH(AF$40,Scenarios!$K$270:$BD$270,0)),0)</f>
        <v>0</v>
      </c>
      <c r="AG129" s="150" cm="1">
        <f t="array" ref="AG129">AG64*IFERROR(INDEX(Scenarios!$K277:$BD277,,MATCH(AG$40,Scenarios!$K$270:$BD$270,0)),0)</f>
        <v>0</v>
      </c>
      <c r="AH129" s="150" cm="1">
        <f t="array" ref="AH129">AH64*IFERROR(INDEX(Scenarios!$K277:$BD277,,MATCH(AH$40,Scenarios!$K$270:$BD$270,0)),0)</f>
        <v>0</v>
      </c>
      <c r="AI129" s="150" cm="1">
        <f t="array" ref="AI129">AI64*IFERROR(INDEX(Scenarios!$K277:$BD277,,MATCH(AI$40,Scenarios!$K$270:$BD$270,0)),0)</f>
        <v>0</v>
      </c>
      <c r="AJ129" s="150" cm="1">
        <f t="array" ref="AJ129">AJ64*IFERROR(INDEX(Scenarios!$K277:$BD277,,MATCH(AJ$40,Scenarios!$K$270:$BD$270,0)),0)</f>
        <v>0</v>
      </c>
      <c r="AK129" s="150" cm="1">
        <f t="array" ref="AK129">AK64*IFERROR(INDEX(Scenarios!$K277:$BD277,,MATCH(AK$40,Scenarios!$K$270:$BD$270,0)),0)</f>
        <v>0</v>
      </c>
      <c r="AL129" s="150" cm="1">
        <f t="array" ref="AL129">AL64*IFERROR(INDEX(Scenarios!$K277:$BD277,,MATCH(AL$40,Scenarios!$K$270:$BD$270,0)),0)</f>
        <v>0</v>
      </c>
      <c r="AM129" s="150" cm="1">
        <f t="array" ref="AM129">AM64*IFERROR(INDEX(Scenarios!$K277:$BD277,,MATCH(AM$40,Scenarios!$K$270:$BD$270,0)),0)</f>
        <v>0</v>
      </c>
      <c r="AN129" s="150" cm="1">
        <f t="array" ref="AN129">AN64*IFERROR(INDEX(Scenarios!$K277:$BD277,,MATCH(AN$40,Scenarios!$K$270:$BD$270,0)),0)</f>
        <v>0</v>
      </c>
      <c r="AO129" s="150" cm="1">
        <f t="array" ref="AO129">AO64*IFERROR(INDEX(Scenarios!$K277:$BD277,,MATCH(AO$40,Scenarios!$K$270:$BD$270,0)),0)</f>
        <v>0</v>
      </c>
      <c r="AP129" s="150" cm="1">
        <f t="array" ref="AP129">AP64*IFERROR(INDEX(Scenarios!$K277:$BD277,,MATCH(AP$40,Scenarios!$K$270:$BD$270,0)),0)</f>
        <v>0</v>
      </c>
      <c r="AQ129" s="150" cm="1">
        <f t="array" ref="AQ129">AQ64*IFERROR(INDEX(Scenarios!$K277:$BD277,,MATCH(AQ$40,Scenarios!$K$270:$BD$270,0)),0)</f>
        <v>0</v>
      </c>
      <c r="AR129" s="150" cm="1">
        <f t="array" ref="AR129">AR64*IFERROR(INDEX(Scenarios!$K277:$BD277,,MATCH(AR$40,Scenarios!$K$270:$BD$270,0)),0)</f>
        <v>0</v>
      </c>
      <c r="AS129" s="150" cm="1">
        <f t="array" ref="AS129">AS64*IFERROR(INDEX(Scenarios!$K277:$BD277,,MATCH(AS$40,Scenarios!$K$270:$BD$270,0)),0)</f>
        <v>0</v>
      </c>
      <c r="AT129" s="150" cm="1">
        <f t="array" ref="AT129">AT64*IFERROR(INDEX(Scenarios!$K277:$BD277,,MATCH(AT$40,Scenarios!$K$270:$BD$270,0)),0)</f>
        <v>0</v>
      </c>
      <c r="AU129" s="150" cm="1">
        <f t="array" ref="AU129">AU64*IFERROR(INDEX(Scenarios!$K277:$BD277,,MATCH(AU$40,Scenarios!$K$270:$BD$270,0)),0)</f>
        <v>0</v>
      </c>
      <c r="AV129" s="150" cm="1">
        <f t="array" ref="AV129">AV64*IFERROR(INDEX(Scenarios!$K277:$BD277,,MATCH(AV$40,Scenarios!$K$270:$BD$270,0)),0)</f>
        <v>0</v>
      </c>
      <c r="AW129" s="150" cm="1">
        <f t="array" ref="AW129">AW64*IFERROR(INDEX(Scenarios!$K277:$BD277,,MATCH(AW$40,Scenarios!$K$270:$BD$270,0)),0)</f>
        <v>0</v>
      </c>
      <c r="AX129" s="150" cm="1">
        <f t="array" ref="AX129">AX64*IFERROR(INDEX(Scenarios!$K277:$BD277,,MATCH(AX$40,Scenarios!$K$270:$BD$270,0)),0)</f>
        <v>0</v>
      </c>
      <c r="AY129" s="150" cm="1">
        <f t="array" ref="AY129">AY64*IFERROR(INDEX(Scenarios!$K277:$BD277,,MATCH(AY$40,Scenarios!$K$270:$BD$270,0)),0)</f>
        <v>0</v>
      </c>
      <c r="AZ129" s="150" cm="1">
        <f t="array" ref="AZ129">AZ64*IFERROR(INDEX(Scenarios!$K277:$BD277,,MATCH(AZ$40,Scenarios!$K$270:$BD$270,0)),0)</f>
        <v>0</v>
      </c>
      <c r="BA129" s="150" cm="1">
        <f t="array" ref="BA129">BA64*IFERROR(INDEX(Scenarios!$K277:$BD277,,MATCH(BA$40,Scenarios!$K$270:$BD$270,0)),0)</f>
        <v>0</v>
      </c>
      <c r="BB129" s="150" cm="1">
        <f t="array" ref="BB129">BB64*IFERROR(INDEX(Scenarios!$K277:$BD277,,MATCH(BB$40,Scenarios!$K$270:$BD$270,0)),0)</f>
        <v>0</v>
      </c>
      <c r="BC129" s="150" cm="1">
        <f t="array" ref="BC129">BC64*IFERROR(INDEX(Scenarios!$K277:$BD277,,MATCH(BC$40,Scenarios!$K$270:$BD$270,0)),0)</f>
        <v>0</v>
      </c>
      <c r="BD129" s="150" cm="1">
        <f t="array" ref="BD129">BD64*IFERROR(INDEX(Scenarios!$K277:$BD277,,MATCH(BD$40,Scenarios!$K$270:$BD$270,0)),0)</f>
        <v>0</v>
      </c>
      <c r="BE129" s="150" cm="1">
        <f t="array" ref="BE129">BE64*IFERROR(INDEX(Scenarios!$K277:$BD277,,MATCH(BE$40,Scenarios!$K$270:$BD$270,0)),0)</f>
        <v>0</v>
      </c>
      <c r="BF129" s="150" cm="1">
        <f t="array" ref="BF129">BF64*IFERROR(INDEX(Scenarios!$K277:$BD277,,MATCH(BF$40,Scenarios!$K$270:$BD$270,0)),0)</f>
        <v>0</v>
      </c>
      <c r="BG129" s="150" cm="1">
        <f t="array" ref="BG129">BG64*IFERROR(INDEX(Scenarios!$K277:$BD277,,MATCH(BG$40,Scenarios!$K$270:$BD$270,0)),0)</f>
        <v>0</v>
      </c>
      <c r="BH129" s="150" cm="1">
        <f t="array" ref="BH129">BH64*IFERROR(INDEX(Scenarios!$K277:$BD277,,MATCH(BH$40,Scenarios!$K$270:$BD$270,0)),0)</f>
        <v>0</v>
      </c>
      <c r="BI129" s="19"/>
      <c r="BJ129" s="19"/>
      <c r="BK129" s="19"/>
      <c r="BL129" s="19"/>
      <c r="BM129" s="19"/>
      <c r="BN129" s="19"/>
      <c r="BO129" s="19"/>
      <c r="BP129" s="19"/>
      <c r="BQ129" s="19"/>
      <c r="BR129" s="19"/>
      <c r="BS129" s="19"/>
      <c r="BT129" s="19"/>
      <c r="BU129" s="19"/>
      <c r="BV129" s="19"/>
      <c r="BW129" s="19"/>
      <c r="BX129" s="19"/>
      <c r="BY129" s="19"/>
      <c r="BZ129" s="19"/>
      <c r="CA129" s="19"/>
      <c r="CB129" s="19"/>
      <c r="CC129" s="19"/>
      <c r="CD129" s="19"/>
      <c r="CE129" s="19"/>
      <c r="CF129" s="19"/>
      <c r="CG129" s="19"/>
      <c r="CH129" s="19"/>
      <c r="CI129" s="19"/>
      <c r="CJ129" s="19"/>
      <c r="CK129" s="19"/>
      <c r="CL129" s="19"/>
      <c r="CM129" s="19"/>
      <c r="CN129" s="19"/>
      <c r="CO129" s="19"/>
      <c r="CP129" s="19"/>
      <c r="CQ129" s="19"/>
      <c r="CR129" s="19"/>
      <c r="CS129" s="19"/>
      <c r="CT129" s="19"/>
      <c r="CU129" s="19"/>
      <c r="CV129" s="19"/>
    </row>
    <row r="130" spans="1:103">
      <c r="E130" s="135" t="s">
        <v>218</v>
      </c>
      <c r="G130" s="4" t="s">
        <v>101</v>
      </c>
      <c r="H130" s="135" t="s">
        <v>213</v>
      </c>
      <c r="L130" s="150" cm="1">
        <f t="array" ref="L130">L65*IFERROR(INDEX(Scenarios!$K278:$BD278,,MATCH(L$40,Scenarios!$K$270:$BD$270,0)),0)</f>
        <v>0</v>
      </c>
      <c r="M130" s="150" cm="1">
        <f t="array" ref="M130">M65*IFERROR(INDEX(Scenarios!$K278:$BD278,,MATCH(M$40,Scenarios!$K$270:$BD$270,0)),0)</f>
        <v>0</v>
      </c>
      <c r="N130" s="150" cm="1">
        <f t="array" ref="N130">N65*IFERROR(INDEX(Scenarios!$K278:$BD278,,MATCH(N$40,Scenarios!$K$270:$BD$270,0)),0)</f>
        <v>0</v>
      </c>
      <c r="O130" s="150" cm="1">
        <f t="array" ref="O130">O65*IFERROR(INDEX(Scenarios!$K278:$BD278,,MATCH(O$40,Scenarios!$K$270:$BD$270,0)),0)</f>
        <v>0</v>
      </c>
      <c r="P130" s="150" cm="1">
        <f t="array" ref="P130">P65*IFERROR(INDEX(Scenarios!$K278:$BD278,,MATCH(P$40,Scenarios!$K$270:$BD$270,0)),0)</f>
        <v>0</v>
      </c>
      <c r="Q130" s="150" cm="1">
        <f t="array" ref="Q130">Q65*IFERROR(INDEX(Scenarios!$K278:$BD278,,MATCH(Q$40,Scenarios!$K$270:$BD$270,0)),0)</f>
        <v>0</v>
      </c>
      <c r="R130" s="150" cm="1">
        <f t="array" ref="R130">R65*IFERROR(INDEX(Scenarios!$K278:$BD278,,MATCH(R$40,Scenarios!$K$270:$BD$270,0)),0)</f>
        <v>0</v>
      </c>
      <c r="S130" s="150" cm="1">
        <f t="array" ref="S130">S65*IFERROR(INDEX(Scenarios!$K278:$BD278,,MATCH(S$40,Scenarios!$K$270:$BD$270,0)),0)</f>
        <v>0</v>
      </c>
      <c r="T130" s="150" cm="1">
        <f t="array" ref="T130">T65*IFERROR(INDEX(Scenarios!$K278:$BD278,,MATCH(T$40,Scenarios!$K$270:$BD$270,0)),0)</f>
        <v>0</v>
      </c>
      <c r="U130" s="150" cm="1">
        <f t="array" ref="U130">U65*IFERROR(INDEX(Scenarios!$K278:$BD278,,MATCH(U$40,Scenarios!$K$270:$BD$270,0)),0)</f>
        <v>0</v>
      </c>
      <c r="V130" s="150" cm="1">
        <f t="array" ref="V130">V65*IFERROR(INDEX(Scenarios!$K278:$BD278,,MATCH(V$40,Scenarios!$K$270:$BD$270,0)),0)</f>
        <v>0</v>
      </c>
      <c r="W130" s="150" cm="1">
        <f t="array" ref="W130">W65*IFERROR(INDEX(Scenarios!$K278:$BD278,,MATCH(W$40,Scenarios!$K$270:$BD$270,0)),0)</f>
        <v>0</v>
      </c>
      <c r="X130" s="150" cm="1">
        <f t="array" ref="X130">X65*IFERROR(INDEX(Scenarios!$K278:$BD278,,MATCH(X$40,Scenarios!$K$270:$BD$270,0)),0)</f>
        <v>0</v>
      </c>
      <c r="Y130" s="150" cm="1">
        <f t="array" ref="Y130">Y65*IFERROR(INDEX(Scenarios!$K278:$BD278,,MATCH(Y$40,Scenarios!$K$270:$BD$270,0)),0)</f>
        <v>0</v>
      </c>
      <c r="Z130" s="150" cm="1">
        <f t="array" ref="Z130">Z65*IFERROR(INDEX(Scenarios!$K278:$BD278,,MATCH(Z$40,Scenarios!$K$270:$BD$270,0)),0)</f>
        <v>0</v>
      </c>
      <c r="AA130" s="150" cm="1">
        <f t="array" ref="AA130">AA65*IFERROR(INDEX(Scenarios!$K278:$BD278,,MATCH(AA$40,Scenarios!$K$270:$BD$270,0)),0)</f>
        <v>0</v>
      </c>
      <c r="AB130" s="150" cm="1">
        <f t="array" ref="AB130">AB65*IFERROR(INDEX(Scenarios!$K278:$BD278,,MATCH(AB$40,Scenarios!$K$270:$BD$270,0)),0)</f>
        <v>0</v>
      </c>
      <c r="AC130" s="150" cm="1">
        <f t="array" ref="AC130">AC65*IFERROR(INDEX(Scenarios!$K278:$BD278,,MATCH(AC$40,Scenarios!$K$270:$BD$270,0)),0)</f>
        <v>0</v>
      </c>
      <c r="AD130" s="150" cm="1">
        <f t="array" ref="AD130">AD65*IFERROR(INDEX(Scenarios!$K278:$BD278,,MATCH(AD$40,Scenarios!$K$270:$BD$270,0)),0)</f>
        <v>0</v>
      </c>
      <c r="AE130" s="150" cm="1">
        <f t="array" ref="AE130">AE65*IFERROR(INDEX(Scenarios!$K278:$BD278,,MATCH(AE$40,Scenarios!$K$270:$BD$270,0)),0)</f>
        <v>0</v>
      </c>
      <c r="AF130" s="150" cm="1">
        <f t="array" ref="AF130">AF65*IFERROR(INDEX(Scenarios!$K278:$BD278,,MATCH(AF$40,Scenarios!$K$270:$BD$270,0)),0)</f>
        <v>0</v>
      </c>
      <c r="AG130" s="150" cm="1">
        <f t="array" ref="AG130">AG65*IFERROR(INDEX(Scenarios!$K278:$BD278,,MATCH(AG$40,Scenarios!$K$270:$BD$270,0)),0)</f>
        <v>0</v>
      </c>
      <c r="AH130" s="150" cm="1">
        <f t="array" ref="AH130">AH65*IFERROR(INDEX(Scenarios!$K278:$BD278,,MATCH(AH$40,Scenarios!$K$270:$BD$270,0)),0)</f>
        <v>0</v>
      </c>
      <c r="AI130" s="150" cm="1">
        <f t="array" ref="AI130">AI65*IFERROR(INDEX(Scenarios!$K278:$BD278,,MATCH(AI$40,Scenarios!$K$270:$BD$270,0)),0)</f>
        <v>0</v>
      </c>
      <c r="AJ130" s="150" cm="1">
        <f t="array" ref="AJ130">AJ65*IFERROR(INDEX(Scenarios!$K278:$BD278,,MATCH(AJ$40,Scenarios!$K$270:$BD$270,0)),0)</f>
        <v>0</v>
      </c>
      <c r="AK130" s="150" cm="1">
        <f t="array" ref="AK130">AK65*IFERROR(INDEX(Scenarios!$K278:$BD278,,MATCH(AK$40,Scenarios!$K$270:$BD$270,0)),0)</f>
        <v>0</v>
      </c>
      <c r="AL130" s="150" cm="1">
        <f t="array" ref="AL130">AL65*IFERROR(INDEX(Scenarios!$K278:$BD278,,MATCH(AL$40,Scenarios!$K$270:$BD$270,0)),0)</f>
        <v>0</v>
      </c>
      <c r="AM130" s="150" cm="1">
        <f t="array" ref="AM130">AM65*IFERROR(INDEX(Scenarios!$K278:$BD278,,MATCH(AM$40,Scenarios!$K$270:$BD$270,0)),0)</f>
        <v>0</v>
      </c>
      <c r="AN130" s="150" cm="1">
        <f t="array" ref="AN130">AN65*IFERROR(INDEX(Scenarios!$K278:$BD278,,MATCH(AN$40,Scenarios!$K$270:$BD$270,0)),0)</f>
        <v>0</v>
      </c>
      <c r="AO130" s="150" cm="1">
        <f t="array" ref="AO130">AO65*IFERROR(INDEX(Scenarios!$K278:$BD278,,MATCH(AO$40,Scenarios!$K$270:$BD$270,0)),0)</f>
        <v>0</v>
      </c>
      <c r="AP130" s="150" cm="1">
        <f t="array" ref="AP130">AP65*IFERROR(INDEX(Scenarios!$K278:$BD278,,MATCH(AP$40,Scenarios!$K$270:$BD$270,0)),0)</f>
        <v>0</v>
      </c>
      <c r="AQ130" s="150" cm="1">
        <f t="array" ref="AQ130">AQ65*IFERROR(INDEX(Scenarios!$K278:$BD278,,MATCH(AQ$40,Scenarios!$K$270:$BD$270,0)),0)</f>
        <v>0</v>
      </c>
      <c r="AR130" s="150" cm="1">
        <f t="array" ref="AR130">AR65*IFERROR(INDEX(Scenarios!$K278:$BD278,,MATCH(AR$40,Scenarios!$K$270:$BD$270,0)),0)</f>
        <v>0</v>
      </c>
      <c r="AS130" s="150" cm="1">
        <f t="array" ref="AS130">AS65*IFERROR(INDEX(Scenarios!$K278:$BD278,,MATCH(AS$40,Scenarios!$K$270:$BD$270,0)),0)</f>
        <v>0</v>
      </c>
      <c r="AT130" s="150" cm="1">
        <f t="array" ref="AT130">AT65*IFERROR(INDEX(Scenarios!$K278:$BD278,,MATCH(AT$40,Scenarios!$K$270:$BD$270,0)),0)</f>
        <v>0</v>
      </c>
      <c r="AU130" s="150" cm="1">
        <f t="array" ref="AU130">AU65*IFERROR(INDEX(Scenarios!$K278:$BD278,,MATCH(AU$40,Scenarios!$K$270:$BD$270,0)),0)</f>
        <v>0</v>
      </c>
      <c r="AV130" s="150" cm="1">
        <f t="array" ref="AV130">AV65*IFERROR(INDEX(Scenarios!$K278:$BD278,,MATCH(AV$40,Scenarios!$K$270:$BD$270,0)),0)</f>
        <v>0</v>
      </c>
      <c r="AW130" s="150" cm="1">
        <f t="array" ref="AW130">AW65*IFERROR(INDEX(Scenarios!$K278:$BD278,,MATCH(AW$40,Scenarios!$K$270:$BD$270,0)),0)</f>
        <v>0</v>
      </c>
      <c r="AX130" s="150" cm="1">
        <f t="array" ref="AX130">AX65*IFERROR(INDEX(Scenarios!$K278:$BD278,,MATCH(AX$40,Scenarios!$K$270:$BD$270,0)),0)</f>
        <v>0</v>
      </c>
      <c r="AY130" s="150" cm="1">
        <f t="array" ref="AY130">AY65*IFERROR(INDEX(Scenarios!$K278:$BD278,,MATCH(AY$40,Scenarios!$K$270:$BD$270,0)),0)</f>
        <v>0</v>
      </c>
      <c r="AZ130" s="150" cm="1">
        <f t="array" ref="AZ130">AZ65*IFERROR(INDEX(Scenarios!$K278:$BD278,,MATCH(AZ$40,Scenarios!$K$270:$BD$270,0)),0)</f>
        <v>0</v>
      </c>
      <c r="BA130" s="150" cm="1">
        <f t="array" ref="BA130">BA65*IFERROR(INDEX(Scenarios!$K278:$BD278,,MATCH(BA$40,Scenarios!$K$270:$BD$270,0)),0)</f>
        <v>0</v>
      </c>
      <c r="BB130" s="150" cm="1">
        <f t="array" ref="BB130">BB65*IFERROR(INDEX(Scenarios!$K278:$BD278,,MATCH(BB$40,Scenarios!$K$270:$BD$270,0)),0)</f>
        <v>0</v>
      </c>
      <c r="BC130" s="150" cm="1">
        <f t="array" ref="BC130">BC65*IFERROR(INDEX(Scenarios!$K278:$BD278,,MATCH(BC$40,Scenarios!$K$270:$BD$270,0)),0)</f>
        <v>0</v>
      </c>
      <c r="BD130" s="150" cm="1">
        <f t="array" ref="BD130">BD65*IFERROR(INDEX(Scenarios!$K278:$BD278,,MATCH(BD$40,Scenarios!$K$270:$BD$270,0)),0)</f>
        <v>0</v>
      </c>
      <c r="BE130" s="150" cm="1">
        <f t="array" ref="BE130">BE65*IFERROR(INDEX(Scenarios!$K278:$BD278,,MATCH(BE$40,Scenarios!$K$270:$BD$270,0)),0)</f>
        <v>0</v>
      </c>
      <c r="BF130" s="150" cm="1">
        <f t="array" ref="BF130">BF65*IFERROR(INDEX(Scenarios!$K278:$BD278,,MATCH(BF$40,Scenarios!$K$270:$BD$270,0)),0)</f>
        <v>0</v>
      </c>
      <c r="BG130" s="150" cm="1">
        <f t="array" ref="BG130">BG65*IFERROR(INDEX(Scenarios!$K278:$BD278,,MATCH(BG$40,Scenarios!$K$270:$BD$270,0)),0)</f>
        <v>0</v>
      </c>
      <c r="BH130" s="150" cm="1">
        <f t="array" ref="BH130">BH65*IFERROR(INDEX(Scenarios!$K278:$BD278,,MATCH(BH$40,Scenarios!$K$270:$BD$270,0)),0)</f>
        <v>0</v>
      </c>
      <c r="BI130" s="19"/>
      <c r="BJ130" s="19"/>
      <c r="BK130" s="19"/>
      <c r="BL130" s="19"/>
      <c r="BM130" s="19"/>
      <c r="BN130" s="19"/>
      <c r="BO130" s="19"/>
      <c r="BP130" s="19"/>
      <c r="BQ130" s="19"/>
      <c r="BR130" s="19"/>
      <c r="BS130" s="19"/>
      <c r="BT130" s="19"/>
      <c r="BU130" s="19"/>
      <c r="BV130" s="19"/>
      <c r="BW130" s="19"/>
      <c r="BX130" s="19"/>
      <c r="BY130" s="19"/>
      <c r="BZ130" s="19"/>
      <c r="CA130" s="19"/>
      <c r="CB130" s="19"/>
      <c r="CC130" s="19"/>
      <c r="CD130" s="19"/>
      <c r="CE130" s="19"/>
      <c r="CF130" s="19"/>
      <c r="CG130" s="19"/>
      <c r="CH130" s="19"/>
      <c r="CI130" s="19"/>
      <c r="CJ130" s="19"/>
      <c r="CK130" s="19"/>
      <c r="CL130" s="19"/>
      <c r="CM130" s="19"/>
      <c r="CN130" s="19"/>
      <c r="CO130" s="19"/>
      <c r="CP130" s="19"/>
      <c r="CQ130" s="19"/>
      <c r="CR130" s="19"/>
      <c r="CS130" s="19"/>
      <c r="CT130" s="19"/>
      <c r="CU130" s="19"/>
      <c r="CV130" s="19"/>
    </row>
    <row r="131" spans="1:103">
      <c r="E131" s="135" t="s">
        <v>219</v>
      </c>
      <c r="G131" s="4" t="s">
        <v>101</v>
      </c>
      <c r="H131" s="135" t="s">
        <v>215</v>
      </c>
      <c r="L131" s="150" cm="1">
        <f t="array" ref="L131">L66*IFERROR(INDEX(Scenarios!$K279:$BD279,,MATCH(L$40,Scenarios!$K$270:$BD$270,0)),0)</f>
        <v>0</v>
      </c>
      <c r="M131" s="150" cm="1">
        <f t="array" ref="M131">M66*IFERROR(INDEX(Scenarios!$K279:$BD279,,MATCH(M$40,Scenarios!$K$270:$BD$270,0)),0)</f>
        <v>0</v>
      </c>
      <c r="N131" s="150" cm="1">
        <f t="array" ref="N131">N66*IFERROR(INDEX(Scenarios!$K279:$BD279,,MATCH(N$40,Scenarios!$K$270:$BD$270,0)),0)</f>
        <v>0</v>
      </c>
      <c r="O131" s="150" cm="1">
        <f t="array" ref="O131">O66*IFERROR(INDEX(Scenarios!$K279:$BD279,,MATCH(O$40,Scenarios!$K$270:$BD$270,0)),0)</f>
        <v>0</v>
      </c>
      <c r="P131" s="150" cm="1">
        <f t="array" ref="P131">P66*IFERROR(INDEX(Scenarios!$K279:$BD279,,MATCH(P$40,Scenarios!$K$270:$BD$270,0)),0)</f>
        <v>0</v>
      </c>
      <c r="Q131" s="150" cm="1">
        <f t="array" ref="Q131">Q66*IFERROR(INDEX(Scenarios!$K279:$BD279,,MATCH(Q$40,Scenarios!$K$270:$BD$270,0)),0)</f>
        <v>0</v>
      </c>
      <c r="R131" s="150" cm="1">
        <f t="array" ref="R131">R66*IFERROR(INDEX(Scenarios!$K279:$BD279,,MATCH(R$40,Scenarios!$K$270:$BD$270,0)),0)</f>
        <v>0</v>
      </c>
      <c r="S131" s="150" cm="1">
        <f t="array" ref="S131">S66*IFERROR(INDEX(Scenarios!$K279:$BD279,,MATCH(S$40,Scenarios!$K$270:$BD$270,0)),0)</f>
        <v>0</v>
      </c>
      <c r="T131" s="150" cm="1">
        <f t="array" ref="T131">T66*IFERROR(INDEX(Scenarios!$K279:$BD279,,MATCH(T$40,Scenarios!$K$270:$BD$270,0)),0)</f>
        <v>0</v>
      </c>
      <c r="U131" s="150" cm="1">
        <f t="array" ref="U131">U66*IFERROR(INDEX(Scenarios!$K279:$BD279,,MATCH(U$40,Scenarios!$K$270:$BD$270,0)),0)</f>
        <v>0</v>
      </c>
      <c r="V131" s="150" cm="1">
        <f t="array" ref="V131">V66*IFERROR(INDEX(Scenarios!$K279:$BD279,,MATCH(V$40,Scenarios!$K$270:$BD$270,0)),0)</f>
        <v>0</v>
      </c>
      <c r="W131" s="150" cm="1">
        <f t="array" ref="W131">W66*IFERROR(INDEX(Scenarios!$K279:$BD279,,MATCH(W$40,Scenarios!$K$270:$BD$270,0)),0)</f>
        <v>0</v>
      </c>
      <c r="X131" s="150" cm="1">
        <f t="array" ref="X131">X66*IFERROR(INDEX(Scenarios!$K279:$BD279,,MATCH(X$40,Scenarios!$K$270:$BD$270,0)),0)</f>
        <v>0</v>
      </c>
      <c r="Y131" s="150" cm="1">
        <f t="array" ref="Y131">Y66*IFERROR(INDEX(Scenarios!$K279:$BD279,,MATCH(Y$40,Scenarios!$K$270:$BD$270,0)),0)</f>
        <v>0</v>
      </c>
      <c r="Z131" s="150" cm="1">
        <f t="array" ref="Z131">Z66*IFERROR(INDEX(Scenarios!$K279:$BD279,,MATCH(Z$40,Scenarios!$K$270:$BD$270,0)),0)</f>
        <v>0</v>
      </c>
      <c r="AA131" s="150" cm="1">
        <f t="array" ref="AA131">AA66*IFERROR(INDEX(Scenarios!$K279:$BD279,,MATCH(AA$40,Scenarios!$K$270:$BD$270,0)),0)</f>
        <v>0</v>
      </c>
      <c r="AB131" s="150" cm="1">
        <f t="array" ref="AB131">AB66*IFERROR(INDEX(Scenarios!$K279:$BD279,,MATCH(AB$40,Scenarios!$K$270:$BD$270,0)),0)</f>
        <v>0</v>
      </c>
      <c r="AC131" s="150" cm="1">
        <f t="array" ref="AC131">AC66*IFERROR(INDEX(Scenarios!$K279:$BD279,,MATCH(AC$40,Scenarios!$K$270:$BD$270,0)),0)</f>
        <v>0</v>
      </c>
      <c r="AD131" s="150" cm="1">
        <f t="array" ref="AD131">AD66*IFERROR(INDEX(Scenarios!$K279:$BD279,,MATCH(AD$40,Scenarios!$K$270:$BD$270,0)),0)</f>
        <v>0</v>
      </c>
      <c r="AE131" s="150" cm="1">
        <f t="array" ref="AE131">AE66*IFERROR(INDEX(Scenarios!$K279:$BD279,,MATCH(AE$40,Scenarios!$K$270:$BD$270,0)),0)</f>
        <v>0</v>
      </c>
      <c r="AF131" s="150" cm="1">
        <f t="array" ref="AF131">AF66*IFERROR(INDEX(Scenarios!$K279:$BD279,,MATCH(AF$40,Scenarios!$K$270:$BD$270,0)),0)</f>
        <v>0</v>
      </c>
      <c r="AG131" s="150" cm="1">
        <f t="array" ref="AG131">AG66*IFERROR(INDEX(Scenarios!$K279:$BD279,,MATCH(AG$40,Scenarios!$K$270:$BD$270,0)),0)</f>
        <v>0</v>
      </c>
      <c r="AH131" s="150" cm="1">
        <f t="array" ref="AH131">AH66*IFERROR(INDEX(Scenarios!$K279:$BD279,,MATCH(AH$40,Scenarios!$K$270:$BD$270,0)),0)</f>
        <v>0</v>
      </c>
      <c r="AI131" s="150" cm="1">
        <f t="array" ref="AI131">AI66*IFERROR(INDEX(Scenarios!$K279:$BD279,,MATCH(AI$40,Scenarios!$K$270:$BD$270,0)),0)</f>
        <v>0</v>
      </c>
      <c r="AJ131" s="150" cm="1">
        <f t="array" ref="AJ131">AJ66*IFERROR(INDEX(Scenarios!$K279:$BD279,,MATCH(AJ$40,Scenarios!$K$270:$BD$270,0)),0)</f>
        <v>0</v>
      </c>
      <c r="AK131" s="150" cm="1">
        <f t="array" ref="AK131">AK66*IFERROR(INDEX(Scenarios!$K279:$BD279,,MATCH(AK$40,Scenarios!$K$270:$BD$270,0)),0)</f>
        <v>0</v>
      </c>
      <c r="AL131" s="150" cm="1">
        <f t="array" ref="AL131">AL66*IFERROR(INDEX(Scenarios!$K279:$BD279,,MATCH(AL$40,Scenarios!$K$270:$BD$270,0)),0)</f>
        <v>0</v>
      </c>
      <c r="AM131" s="150" cm="1">
        <f t="array" ref="AM131">AM66*IFERROR(INDEX(Scenarios!$K279:$BD279,,MATCH(AM$40,Scenarios!$K$270:$BD$270,0)),0)</f>
        <v>0</v>
      </c>
      <c r="AN131" s="150" cm="1">
        <f t="array" ref="AN131">AN66*IFERROR(INDEX(Scenarios!$K279:$BD279,,MATCH(AN$40,Scenarios!$K$270:$BD$270,0)),0)</f>
        <v>0</v>
      </c>
      <c r="AO131" s="150" cm="1">
        <f t="array" ref="AO131">AO66*IFERROR(INDEX(Scenarios!$K279:$BD279,,MATCH(AO$40,Scenarios!$K$270:$BD$270,0)),0)</f>
        <v>0</v>
      </c>
      <c r="AP131" s="150" cm="1">
        <f t="array" ref="AP131">AP66*IFERROR(INDEX(Scenarios!$K279:$BD279,,MATCH(AP$40,Scenarios!$K$270:$BD$270,0)),0)</f>
        <v>0</v>
      </c>
      <c r="AQ131" s="150" cm="1">
        <f t="array" ref="AQ131">AQ66*IFERROR(INDEX(Scenarios!$K279:$BD279,,MATCH(AQ$40,Scenarios!$K$270:$BD$270,0)),0)</f>
        <v>0</v>
      </c>
      <c r="AR131" s="150" cm="1">
        <f t="array" ref="AR131">AR66*IFERROR(INDEX(Scenarios!$K279:$BD279,,MATCH(AR$40,Scenarios!$K$270:$BD$270,0)),0)</f>
        <v>0</v>
      </c>
      <c r="AS131" s="150" cm="1">
        <f t="array" ref="AS131">AS66*IFERROR(INDEX(Scenarios!$K279:$BD279,,MATCH(AS$40,Scenarios!$K$270:$BD$270,0)),0)</f>
        <v>0</v>
      </c>
      <c r="AT131" s="150" cm="1">
        <f t="array" ref="AT131">AT66*IFERROR(INDEX(Scenarios!$K279:$BD279,,MATCH(AT$40,Scenarios!$K$270:$BD$270,0)),0)</f>
        <v>0</v>
      </c>
      <c r="AU131" s="150" cm="1">
        <f t="array" ref="AU131">AU66*IFERROR(INDEX(Scenarios!$K279:$BD279,,MATCH(AU$40,Scenarios!$K$270:$BD$270,0)),0)</f>
        <v>0</v>
      </c>
      <c r="AV131" s="150" cm="1">
        <f t="array" ref="AV131">AV66*IFERROR(INDEX(Scenarios!$K279:$BD279,,MATCH(AV$40,Scenarios!$K$270:$BD$270,0)),0)</f>
        <v>0</v>
      </c>
      <c r="AW131" s="150" cm="1">
        <f t="array" ref="AW131">AW66*IFERROR(INDEX(Scenarios!$K279:$BD279,,MATCH(AW$40,Scenarios!$K$270:$BD$270,0)),0)</f>
        <v>0</v>
      </c>
      <c r="AX131" s="150" cm="1">
        <f t="array" ref="AX131">AX66*IFERROR(INDEX(Scenarios!$K279:$BD279,,MATCH(AX$40,Scenarios!$K$270:$BD$270,0)),0)</f>
        <v>0</v>
      </c>
      <c r="AY131" s="150" cm="1">
        <f t="array" ref="AY131">AY66*IFERROR(INDEX(Scenarios!$K279:$BD279,,MATCH(AY$40,Scenarios!$K$270:$BD$270,0)),0)</f>
        <v>0</v>
      </c>
      <c r="AZ131" s="150" cm="1">
        <f t="array" ref="AZ131">AZ66*IFERROR(INDEX(Scenarios!$K279:$BD279,,MATCH(AZ$40,Scenarios!$K$270:$BD$270,0)),0)</f>
        <v>0</v>
      </c>
      <c r="BA131" s="150" cm="1">
        <f t="array" ref="BA131">BA66*IFERROR(INDEX(Scenarios!$K279:$BD279,,MATCH(BA$40,Scenarios!$K$270:$BD$270,0)),0)</f>
        <v>0</v>
      </c>
      <c r="BB131" s="150" cm="1">
        <f t="array" ref="BB131">BB66*IFERROR(INDEX(Scenarios!$K279:$BD279,,MATCH(BB$40,Scenarios!$K$270:$BD$270,0)),0)</f>
        <v>0</v>
      </c>
      <c r="BC131" s="150" cm="1">
        <f t="array" ref="BC131">BC66*IFERROR(INDEX(Scenarios!$K279:$BD279,,MATCH(BC$40,Scenarios!$K$270:$BD$270,0)),0)</f>
        <v>0</v>
      </c>
      <c r="BD131" s="150" cm="1">
        <f t="array" ref="BD131">BD66*IFERROR(INDEX(Scenarios!$K279:$BD279,,MATCH(BD$40,Scenarios!$K$270:$BD$270,0)),0)</f>
        <v>0</v>
      </c>
      <c r="BE131" s="150" cm="1">
        <f t="array" ref="BE131">BE66*IFERROR(INDEX(Scenarios!$K279:$BD279,,MATCH(BE$40,Scenarios!$K$270:$BD$270,0)),0)</f>
        <v>0</v>
      </c>
      <c r="BF131" s="150" cm="1">
        <f t="array" ref="BF131">BF66*IFERROR(INDEX(Scenarios!$K279:$BD279,,MATCH(BF$40,Scenarios!$K$270:$BD$270,0)),0)</f>
        <v>0</v>
      </c>
      <c r="BG131" s="150" cm="1">
        <f t="array" ref="BG131">BG66*IFERROR(INDEX(Scenarios!$K279:$BD279,,MATCH(BG$40,Scenarios!$K$270:$BD$270,0)),0)</f>
        <v>0</v>
      </c>
      <c r="BH131" s="150" cm="1">
        <f t="array" ref="BH131">BH66*IFERROR(INDEX(Scenarios!$K279:$BD279,,MATCH(BH$40,Scenarios!$K$270:$BD$270,0)),0)</f>
        <v>0</v>
      </c>
      <c r="BI131" s="19"/>
      <c r="BJ131" s="19"/>
      <c r="BK131" s="19"/>
      <c r="BL131" s="19"/>
      <c r="BM131" s="19"/>
      <c r="BN131" s="19"/>
      <c r="BO131" s="19"/>
      <c r="BP131" s="19"/>
      <c r="BQ131" s="19"/>
      <c r="BR131" s="19"/>
      <c r="BS131" s="19"/>
      <c r="BT131" s="19"/>
      <c r="BU131" s="19"/>
      <c r="BV131" s="19"/>
      <c r="BW131" s="19"/>
      <c r="BX131" s="19"/>
      <c r="BY131" s="19"/>
      <c r="BZ131" s="19"/>
      <c r="CA131" s="19"/>
      <c r="CB131" s="19"/>
      <c r="CC131" s="19"/>
      <c r="CD131" s="19"/>
      <c r="CE131" s="19"/>
      <c r="CF131" s="19"/>
      <c r="CG131" s="19"/>
      <c r="CH131" s="19"/>
      <c r="CI131" s="19"/>
      <c r="CJ131" s="19"/>
      <c r="CK131" s="19"/>
      <c r="CL131" s="19"/>
      <c r="CM131" s="19"/>
      <c r="CN131" s="19"/>
      <c r="CO131" s="19"/>
      <c r="CP131" s="19"/>
      <c r="CQ131" s="19"/>
      <c r="CR131" s="19"/>
      <c r="CS131" s="19"/>
      <c r="CT131" s="19"/>
      <c r="CU131" s="19"/>
      <c r="CV131" s="19"/>
    </row>
    <row r="132" spans="1:103">
      <c r="E132" s="135" t="s">
        <v>216</v>
      </c>
      <c r="G132" s="4" t="s">
        <v>101</v>
      </c>
      <c r="H132" s="135" t="s">
        <v>215</v>
      </c>
      <c r="L132" s="150" cm="1">
        <f t="array" ref="L132">L67*IFERROR(INDEX(Scenarios!$K280:$BD280,,MATCH(L$40,Scenarios!$K$270:$BD$270,0)),0)</f>
        <v>0</v>
      </c>
      <c r="M132" s="150" cm="1">
        <f t="array" ref="M132">M67*IFERROR(INDEX(Scenarios!$K280:$BD280,,MATCH(M$40,Scenarios!$K$270:$BD$270,0)),0)</f>
        <v>0</v>
      </c>
      <c r="N132" s="150" cm="1">
        <f t="array" ref="N132">N67*IFERROR(INDEX(Scenarios!$K280:$BD280,,MATCH(N$40,Scenarios!$K$270:$BD$270,0)),0)</f>
        <v>0</v>
      </c>
      <c r="O132" s="150" cm="1">
        <f t="array" ref="O132">O67*IFERROR(INDEX(Scenarios!$K280:$BD280,,MATCH(O$40,Scenarios!$K$270:$BD$270,0)),0)</f>
        <v>0</v>
      </c>
      <c r="P132" s="150" cm="1">
        <f t="array" ref="P132">P67*IFERROR(INDEX(Scenarios!$K280:$BD280,,MATCH(P$40,Scenarios!$K$270:$BD$270,0)),0)</f>
        <v>0</v>
      </c>
      <c r="Q132" s="150" cm="1">
        <f t="array" ref="Q132">Q67*IFERROR(INDEX(Scenarios!$K280:$BD280,,MATCH(Q$40,Scenarios!$K$270:$BD$270,0)),0)</f>
        <v>0</v>
      </c>
      <c r="R132" s="150" cm="1">
        <f t="array" ref="R132">R67*IFERROR(INDEX(Scenarios!$K280:$BD280,,MATCH(R$40,Scenarios!$K$270:$BD$270,0)),0)</f>
        <v>0</v>
      </c>
      <c r="S132" s="150" cm="1">
        <f t="array" ref="S132">S67*IFERROR(INDEX(Scenarios!$K280:$BD280,,MATCH(S$40,Scenarios!$K$270:$BD$270,0)),0)</f>
        <v>0</v>
      </c>
      <c r="T132" s="150" cm="1">
        <f t="array" ref="T132">T67*IFERROR(INDEX(Scenarios!$K280:$BD280,,MATCH(T$40,Scenarios!$K$270:$BD$270,0)),0)</f>
        <v>0</v>
      </c>
      <c r="U132" s="150" cm="1">
        <f t="array" ref="U132">U67*IFERROR(INDEX(Scenarios!$K280:$BD280,,MATCH(U$40,Scenarios!$K$270:$BD$270,0)),0)</f>
        <v>0</v>
      </c>
      <c r="V132" s="150" cm="1">
        <f t="array" ref="V132">V67*IFERROR(INDEX(Scenarios!$K280:$BD280,,MATCH(V$40,Scenarios!$K$270:$BD$270,0)),0)</f>
        <v>0</v>
      </c>
      <c r="W132" s="150" cm="1">
        <f t="array" ref="W132">W67*IFERROR(INDEX(Scenarios!$K280:$BD280,,MATCH(W$40,Scenarios!$K$270:$BD$270,0)),0)</f>
        <v>0</v>
      </c>
      <c r="X132" s="150" cm="1">
        <f t="array" ref="X132">X67*IFERROR(INDEX(Scenarios!$K280:$BD280,,MATCH(X$40,Scenarios!$K$270:$BD$270,0)),0)</f>
        <v>0</v>
      </c>
      <c r="Y132" s="150" cm="1">
        <f t="array" ref="Y132">Y67*IFERROR(INDEX(Scenarios!$K280:$BD280,,MATCH(Y$40,Scenarios!$K$270:$BD$270,0)),0)</f>
        <v>0</v>
      </c>
      <c r="Z132" s="150" cm="1">
        <f t="array" ref="Z132">Z67*IFERROR(INDEX(Scenarios!$K280:$BD280,,MATCH(Z$40,Scenarios!$K$270:$BD$270,0)),0)</f>
        <v>0</v>
      </c>
      <c r="AA132" s="150" cm="1">
        <f t="array" ref="AA132">AA67*IFERROR(INDEX(Scenarios!$K280:$BD280,,MATCH(AA$40,Scenarios!$K$270:$BD$270,0)),0)</f>
        <v>0</v>
      </c>
      <c r="AB132" s="150" cm="1">
        <f t="array" ref="AB132">AB67*IFERROR(INDEX(Scenarios!$K280:$BD280,,MATCH(AB$40,Scenarios!$K$270:$BD$270,0)),0)</f>
        <v>0</v>
      </c>
      <c r="AC132" s="150" cm="1">
        <f t="array" ref="AC132">AC67*IFERROR(INDEX(Scenarios!$K280:$BD280,,MATCH(AC$40,Scenarios!$K$270:$BD$270,0)),0)</f>
        <v>0</v>
      </c>
      <c r="AD132" s="150" cm="1">
        <f t="array" ref="AD132">AD67*IFERROR(INDEX(Scenarios!$K280:$BD280,,MATCH(AD$40,Scenarios!$K$270:$BD$270,0)),0)</f>
        <v>0</v>
      </c>
      <c r="AE132" s="150" cm="1">
        <f t="array" ref="AE132">AE67*IFERROR(INDEX(Scenarios!$K280:$BD280,,MATCH(AE$40,Scenarios!$K$270:$BD$270,0)),0)</f>
        <v>0</v>
      </c>
      <c r="AF132" s="150" cm="1">
        <f t="array" ref="AF132">AF67*IFERROR(INDEX(Scenarios!$K280:$BD280,,MATCH(AF$40,Scenarios!$K$270:$BD$270,0)),0)</f>
        <v>0</v>
      </c>
      <c r="AG132" s="150" cm="1">
        <f t="array" ref="AG132">AG67*IFERROR(INDEX(Scenarios!$K280:$BD280,,MATCH(AG$40,Scenarios!$K$270:$BD$270,0)),0)</f>
        <v>0</v>
      </c>
      <c r="AH132" s="150" cm="1">
        <f t="array" ref="AH132">AH67*IFERROR(INDEX(Scenarios!$K280:$BD280,,MATCH(AH$40,Scenarios!$K$270:$BD$270,0)),0)</f>
        <v>0</v>
      </c>
      <c r="AI132" s="150" cm="1">
        <f t="array" ref="AI132">AI67*IFERROR(INDEX(Scenarios!$K280:$BD280,,MATCH(AI$40,Scenarios!$K$270:$BD$270,0)),0)</f>
        <v>0</v>
      </c>
      <c r="AJ132" s="150" cm="1">
        <f t="array" ref="AJ132">AJ67*IFERROR(INDEX(Scenarios!$K280:$BD280,,MATCH(AJ$40,Scenarios!$K$270:$BD$270,0)),0)</f>
        <v>0</v>
      </c>
      <c r="AK132" s="150" cm="1">
        <f t="array" ref="AK132">AK67*IFERROR(INDEX(Scenarios!$K280:$BD280,,MATCH(AK$40,Scenarios!$K$270:$BD$270,0)),0)</f>
        <v>0</v>
      </c>
      <c r="AL132" s="150" cm="1">
        <f t="array" ref="AL132">AL67*IFERROR(INDEX(Scenarios!$K280:$BD280,,MATCH(AL$40,Scenarios!$K$270:$BD$270,0)),0)</f>
        <v>0</v>
      </c>
      <c r="AM132" s="150" cm="1">
        <f t="array" ref="AM132">AM67*IFERROR(INDEX(Scenarios!$K280:$BD280,,MATCH(AM$40,Scenarios!$K$270:$BD$270,0)),0)</f>
        <v>0</v>
      </c>
      <c r="AN132" s="150" cm="1">
        <f t="array" ref="AN132">AN67*IFERROR(INDEX(Scenarios!$K280:$BD280,,MATCH(AN$40,Scenarios!$K$270:$BD$270,0)),0)</f>
        <v>0</v>
      </c>
      <c r="AO132" s="150" cm="1">
        <f t="array" ref="AO132">AO67*IFERROR(INDEX(Scenarios!$K280:$BD280,,MATCH(AO$40,Scenarios!$K$270:$BD$270,0)),0)</f>
        <v>0</v>
      </c>
      <c r="AP132" s="150" cm="1">
        <f t="array" ref="AP132">AP67*IFERROR(INDEX(Scenarios!$K280:$BD280,,MATCH(AP$40,Scenarios!$K$270:$BD$270,0)),0)</f>
        <v>0</v>
      </c>
      <c r="AQ132" s="150" cm="1">
        <f t="array" ref="AQ132">AQ67*IFERROR(INDEX(Scenarios!$K280:$BD280,,MATCH(AQ$40,Scenarios!$K$270:$BD$270,0)),0)</f>
        <v>0</v>
      </c>
      <c r="AR132" s="150" cm="1">
        <f t="array" ref="AR132">AR67*IFERROR(INDEX(Scenarios!$K280:$BD280,,MATCH(AR$40,Scenarios!$K$270:$BD$270,0)),0)</f>
        <v>0</v>
      </c>
      <c r="AS132" s="150" cm="1">
        <f t="array" ref="AS132">AS67*IFERROR(INDEX(Scenarios!$K280:$BD280,,MATCH(AS$40,Scenarios!$K$270:$BD$270,0)),0)</f>
        <v>0</v>
      </c>
      <c r="AT132" s="150" cm="1">
        <f t="array" ref="AT132">AT67*IFERROR(INDEX(Scenarios!$K280:$BD280,,MATCH(AT$40,Scenarios!$K$270:$BD$270,0)),0)</f>
        <v>0</v>
      </c>
      <c r="AU132" s="150" cm="1">
        <f t="array" ref="AU132">AU67*IFERROR(INDEX(Scenarios!$K280:$BD280,,MATCH(AU$40,Scenarios!$K$270:$BD$270,0)),0)</f>
        <v>0</v>
      </c>
      <c r="AV132" s="150" cm="1">
        <f t="array" ref="AV132">AV67*IFERROR(INDEX(Scenarios!$K280:$BD280,,MATCH(AV$40,Scenarios!$K$270:$BD$270,0)),0)</f>
        <v>0</v>
      </c>
      <c r="AW132" s="150" cm="1">
        <f t="array" ref="AW132">AW67*IFERROR(INDEX(Scenarios!$K280:$BD280,,MATCH(AW$40,Scenarios!$K$270:$BD$270,0)),0)</f>
        <v>0</v>
      </c>
      <c r="AX132" s="150" cm="1">
        <f t="array" ref="AX132">AX67*IFERROR(INDEX(Scenarios!$K280:$BD280,,MATCH(AX$40,Scenarios!$K$270:$BD$270,0)),0)</f>
        <v>0</v>
      </c>
      <c r="AY132" s="150" cm="1">
        <f t="array" ref="AY132">AY67*IFERROR(INDEX(Scenarios!$K280:$BD280,,MATCH(AY$40,Scenarios!$K$270:$BD$270,0)),0)</f>
        <v>0</v>
      </c>
      <c r="AZ132" s="150" cm="1">
        <f t="array" ref="AZ132">AZ67*IFERROR(INDEX(Scenarios!$K280:$BD280,,MATCH(AZ$40,Scenarios!$K$270:$BD$270,0)),0)</f>
        <v>0</v>
      </c>
      <c r="BA132" s="150" cm="1">
        <f t="array" ref="BA132">BA67*IFERROR(INDEX(Scenarios!$K280:$BD280,,MATCH(BA$40,Scenarios!$K$270:$BD$270,0)),0)</f>
        <v>0</v>
      </c>
      <c r="BB132" s="150" cm="1">
        <f t="array" ref="BB132">BB67*IFERROR(INDEX(Scenarios!$K280:$BD280,,MATCH(BB$40,Scenarios!$K$270:$BD$270,0)),0)</f>
        <v>0</v>
      </c>
      <c r="BC132" s="150" cm="1">
        <f t="array" ref="BC132">BC67*IFERROR(INDEX(Scenarios!$K280:$BD280,,MATCH(BC$40,Scenarios!$K$270:$BD$270,0)),0)</f>
        <v>0</v>
      </c>
      <c r="BD132" s="150" cm="1">
        <f t="array" ref="BD132">BD67*IFERROR(INDEX(Scenarios!$K280:$BD280,,MATCH(BD$40,Scenarios!$K$270:$BD$270,0)),0)</f>
        <v>0</v>
      </c>
      <c r="BE132" s="150" cm="1">
        <f t="array" ref="BE132">BE67*IFERROR(INDEX(Scenarios!$K280:$BD280,,MATCH(BE$40,Scenarios!$K$270:$BD$270,0)),0)</f>
        <v>0</v>
      </c>
      <c r="BF132" s="150" cm="1">
        <f t="array" ref="BF132">BF67*IFERROR(INDEX(Scenarios!$K280:$BD280,,MATCH(BF$40,Scenarios!$K$270:$BD$270,0)),0)</f>
        <v>0</v>
      </c>
      <c r="BG132" s="150" cm="1">
        <f t="array" ref="BG132">BG67*IFERROR(INDEX(Scenarios!$K280:$BD280,,MATCH(BG$40,Scenarios!$K$270:$BD$270,0)),0)</f>
        <v>0</v>
      </c>
      <c r="BH132" s="150" cm="1">
        <f t="array" ref="BH132">BH67*IFERROR(INDEX(Scenarios!$K280:$BD280,,MATCH(BH$40,Scenarios!$K$270:$BD$270,0)),0)</f>
        <v>0</v>
      </c>
      <c r="BI132" s="19"/>
      <c r="BJ132" s="19"/>
      <c r="BK132" s="19"/>
      <c r="BL132" s="19"/>
      <c r="BM132" s="19"/>
      <c r="BN132" s="19"/>
      <c r="BO132" s="19"/>
      <c r="BP132" s="19"/>
      <c r="BQ132" s="19"/>
      <c r="BR132" s="19"/>
      <c r="BS132" s="19"/>
      <c r="BT132" s="19"/>
      <c r="BU132" s="19"/>
      <c r="BV132" s="19"/>
      <c r="BW132" s="19"/>
      <c r="BX132" s="19"/>
      <c r="BY132" s="19"/>
      <c r="BZ132" s="19"/>
      <c r="CA132" s="19"/>
      <c r="CB132" s="19"/>
      <c r="CC132" s="19"/>
      <c r="CD132" s="19"/>
      <c r="CE132" s="19"/>
      <c r="CF132" s="19"/>
      <c r="CG132" s="19"/>
      <c r="CH132" s="19"/>
      <c r="CI132" s="19"/>
      <c r="CJ132" s="19"/>
      <c r="CK132" s="19"/>
      <c r="CL132" s="19"/>
      <c r="CM132" s="19"/>
      <c r="CN132" s="19"/>
      <c r="CO132" s="19"/>
      <c r="CP132" s="19"/>
      <c r="CQ132" s="19"/>
      <c r="CR132" s="19"/>
      <c r="CS132" s="19"/>
      <c r="CT132" s="19"/>
      <c r="CU132" s="19"/>
      <c r="CV132" s="19"/>
    </row>
    <row r="133" spans="1:103">
      <c r="L133" s="182"/>
      <c r="M133" s="182"/>
      <c r="N133" s="182"/>
      <c r="O133" s="182"/>
      <c r="P133" s="182"/>
      <c r="Q133" s="182"/>
      <c r="R133" s="182"/>
      <c r="S133" s="182"/>
      <c r="T133" s="182"/>
      <c r="U133" s="182"/>
      <c r="V133" s="182"/>
      <c r="W133" s="182"/>
      <c r="X133" s="182"/>
      <c r="Y133" s="182"/>
      <c r="Z133" s="182"/>
      <c r="AA133" s="182"/>
      <c r="AB133" s="182"/>
      <c r="AC133" s="182"/>
      <c r="AD133" s="182"/>
      <c r="AE133" s="182"/>
      <c r="AF133" s="182"/>
      <c r="AG133" s="182"/>
      <c r="AH133" s="182"/>
      <c r="AI133" s="182"/>
      <c r="AJ133" s="182"/>
      <c r="AK133" s="182"/>
      <c r="AL133" s="182"/>
      <c r="AM133" s="182"/>
      <c r="AN133" s="182"/>
      <c r="AO133" s="182"/>
      <c r="AP133" s="182"/>
      <c r="AQ133" s="182"/>
      <c r="AR133" s="182"/>
      <c r="AS133" s="182"/>
      <c r="AT133" s="182"/>
      <c r="AU133" s="182"/>
      <c r="AV133" s="182"/>
      <c r="AW133" s="182"/>
      <c r="AX133" s="182"/>
      <c r="AY133" s="182"/>
      <c r="AZ133" s="182"/>
      <c r="BA133" s="182"/>
      <c r="BB133" s="182"/>
      <c r="BC133" s="182"/>
      <c r="BD133" s="182"/>
      <c r="BE133" s="182"/>
      <c r="BF133" s="182"/>
      <c r="BG133" s="182"/>
      <c r="BH133" s="182"/>
      <c r="BI133" s="19"/>
      <c r="BJ133" s="19"/>
      <c r="BK133" s="19"/>
      <c r="BL133" s="19"/>
      <c r="BM133" s="19"/>
      <c r="BN133" s="19"/>
      <c r="BO133" s="19"/>
      <c r="BP133" s="19"/>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19"/>
      <c r="CM133" s="19"/>
      <c r="CN133" s="19"/>
      <c r="CO133" s="19"/>
      <c r="CP133" s="19"/>
      <c r="CQ133" s="19"/>
      <c r="CR133" s="19"/>
      <c r="CS133" s="19"/>
      <c r="CT133" s="19"/>
      <c r="CU133" s="19"/>
      <c r="CV133" s="19"/>
    </row>
    <row r="134" spans="1:103">
      <c r="C134" s="38">
        <f>MAX($B$4:C133)+0.1</f>
        <v>2.3000000000000003</v>
      </c>
      <c r="D134" s="37" t="s">
        <v>221</v>
      </c>
      <c r="E134" s="33"/>
      <c r="F134" s="33"/>
      <c r="G134" s="32"/>
      <c r="H134" s="34"/>
      <c r="I134" s="34"/>
      <c r="J134" s="34"/>
      <c r="K134" s="34"/>
      <c r="L134" s="183"/>
      <c r="M134" s="183"/>
      <c r="N134" s="183"/>
      <c r="O134" s="183"/>
      <c r="P134" s="183"/>
      <c r="Q134" s="183"/>
      <c r="R134" s="183"/>
      <c r="S134" s="183"/>
      <c r="T134" s="183"/>
      <c r="U134" s="183"/>
      <c r="V134" s="183"/>
      <c r="W134" s="183"/>
      <c r="X134" s="183"/>
      <c r="Y134" s="183"/>
      <c r="Z134" s="183"/>
      <c r="AA134" s="183"/>
      <c r="AB134" s="183"/>
      <c r="AC134" s="183"/>
      <c r="AD134" s="183"/>
      <c r="AE134" s="183"/>
      <c r="AF134" s="183"/>
      <c r="AG134" s="183"/>
      <c r="AH134" s="183"/>
      <c r="AI134" s="183"/>
      <c r="AJ134" s="183"/>
      <c r="AK134" s="183"/>
      <c r="AL134" s="183"/>
      <c r="AM134" s="183"/>
      <c r="AN134" s="183"/>
      <c r="AO134" s="183"/>
      <c r="AP134" s="183"/>
      <c r="AQ134" s="183"/>
      <c r="AR134" s="183"/>
      <c r="AS134" s="183"/>
      <c r="AT134" s="183"/>
      <c r="AU134" s="183"/>
      <c r="AV134" s="183"/>
      <c r="AW134" s="183"/>
      <c r="AX134" s="183"/>
      <c r="AY134" s="183"/>
      <c r="AZ134" s="183"/>
      <c r="BA134" s="183"/>
      <c r="BB134" s="183"/>
      <c r="BC134" s="183"/>
      <c r="BD134" s="183"/>
      <c r="BE134" s="183"/>
      <c r="BF134" s="183"/>
      <c r="BG134" s="183"/>
      <c r="BH134" s="183"/>
      <c r="BI134" s="34"/>
      <c r="BJ134" s="34"/>
      <c r="BK134" s="34"/>
      <c r="BL134" s="184"/>
      <c r="BM134" s="19"/>
      <c r="BN134" s="19"/>
      <c r="BO134" s="19"/>
      <c r="BP134" s="19"/>
      <c r="BQ134" s="19"/>
      <c r="BR134" s="19"/>
      <c r="BS134" s="19"/>
      <c r="BT134" s="19"/>
      <c r="BU134" s="19"/>
      <c r="BV134" s="19"/>
      <c r="BW134" s="19"/>
      <c r="BX134" s="19"/>
      <c r="BY134" s="19"/>
      <c r="BZ134" s="19"/>
      <c r="CA134" s="19"/>
      <c r="CB134" s="19"/>
      <c r="CC134" s="19"/>
      <c r="CD134" s="19"/>
      <c r="CE134" s="19"/>
      <c r="CF134" s="19"/>
      <c r="CG134" s="19"/>
      <c r="CH134" s="19"/>
      <c r="CI134" s="19"/>
      <c r="CJ134" s="19"/>
      <c r="CK134" s="19"/>
      <c r="CL134" s="19"/>
      <c r="CM134" s="19"/>
      <c r="CN134" s="19"/>
      <c r="CO134" s="19"/>
      <c r="CP134" s="19"/>
      <c r="CQ134" s="19"/>
      <c r="CR134" s="19"/>
      <c r="CS134" s="19"/>
      <c r="CT134" s="19"/>
      <c r="CU134" s="19"/>
      <c r="CV134" s="19"/>
    </row>
    <row r="135" spans="1:103">
      <c r="E135" s="135"/>
      <c r="F135" s="135"/>
      <c r="L135" s="182"/>
      <c r="M135" s="182"/>
      <c r="N135" s="182"/>
      <c r="O135" s="182"/>
      <c r="P135" s="182"/>
      <c r="Q135" s="182"/>
      <c r="R135" s="182"/>
      <c r="S135" s="182"/>
      <c r="T135" s="182"/>
      <c r="U135" s="182"/>
      <c r="V135" s="182"/>
      <c r="W135" s="182"/>
      <c r="X135" s="182"/>
      <c r="Y135" s="182"/>
      <c r="Z135" s="182"/>
      <c r="AA135" s="182"/>
      <c r="AB135" s="182"/>
      <c r="AC135" s="182"/>
      <c r="AD135" s="182"/>
      <c r="AE135" s="182"/>
      <c r="AF135" s="182"/>
      <c r="AG135" s="182"/>
      <c r="AH135" s="182"/>
      <c r="AI135" s="182"/>
      <c r="AJ135" s="182"/>
      <c r="AK135" s="182"/>
      <c r="AL135" s="182"/>
      <c r="AM135" s="182"/>
      <c r="AN135" s="182"/>
      <c r="AO135" s="182"/>
      <c r="AP135" s="182"/>
      <c r="AQ135" s="182"/>
      <c r="AR135" s="182"/>
      <c r="AS135" s="182"/>
      <c r="AT135" s="182"/>
      <c r="AU135" s="182"/>
      <c r="AV135" s="182"/>
      <c r="AW135" s="182"/>
      <c r="AX135" s="182"/>
      <c r="AY135" s="182"/>
      <c r="AZ135" s="182"/>
      <c r="BA135" s="182"/>
      <c r="BB135" s="182"/>
      <c r="BC135" s="182"/>
      <c r="BD135" s="182"/>
      <c r="BE135" s="182"/>
      <c r="BF135" s="182"/>
      <c r="BG135" s="182"/>
      <c r="BH135" s="182"/>
      <c r="BI135" s="19"/>
      <c r="BJ135" s="19"/>
      <c r="BK135" s="19"/>
      <c r="BL135" s="19"/>
      <c r="BM135" s="19"/>
      <c r="BN135" s="19"/>
      <c r="BO135" s="19"/>
      <c r="BP135" s="19"/>
      <c r="BQ135" s="19"/>
      <c r="BR135" s="19"/>
      <c r="BS135" s="19"/>
      <c r="BT135" s="19"/>
      <c r="BU135" s="19"/>
      <c r="BV135" s="19"/>
      <c r="BW135" s="19"/>
      <c r="BX135" s="19"/>
      <c r="BY135" s="19"/>
      <c r="BZ135" s="19"/>
      <c r="CA135" s="19"/>
      <c r="CB135" s="19"/>
      <c r="CC135" s="19"/>
      <c r="CD135" s="19"/>
      <c r="CE135" s="19"/>
      <c r="CF135" s="19"/>
      <c r="CG135" s="19"/>
      <c r="CH135" s="19"/>
      <c r="CI135" s="19"/>
      <c r="CJ135" s="19"/>
      <c r="CK135" s="19"/>
      <c r="CL135" s="19"/>
      <c r="CM135" s="19"/>
      <c r="CN135" s="19"/>
      <c r="CO135" s="19"/>
      <c r="CP135" s="19"/>
      <c r="CQ135" s="19"/>
      <c r="CR135" s="19"/>
      <c r="CS135" s="19"/>
      <c r="CT135" s="19"/>
      <c r="CU135" s="19"/>
      <c r="CV135" s="19"/>
    </row>
    <row r="136" spans="1:103">
      <c r="E136" s="20" t="s">
        <v>141</v>
      </c>
      <c r="F136" s="135"/>
      <c r="G136" s="4" t="s">
        <v>101</v>
      </c>
      <c r="H136" s="135" t="s">
        <v>213</v>
      </c>
      <c r="L136" s="150" cm="1">
        <f t="array" ref="L136">L71*IFERROR(INDEX(Scenarios!$K281:$BD281,,MATCH(L$40,Scenarios!$K$270:$BD$270,0)),0)</f>
        <v>0</v>
      </c>
      <c r="M136" s="150" cm="1">
        <f t="array" ref="M136">M71*IFERROR(INDEX(Scenarios!$K281:$BD281,,MATCH(M$40,Scenarios!$K$270:$BD$270,0)),0)</f>
        <v>0</v>
      </c>
      <c r="N136" s="150" cm="1">
        <f t="array" ref="N136">N71*IFERROR(INDEX(Scenarios!$K281:$BD281,,MATCH(N$40,Scenarios!$K$270:$BD$270,0)),0)</f>
        <v>0</v>
      </c>
      <c r="O136" s="150" cm="1">
        <f t="array" ref="O136">O71*IFERROR(INDEX(Scenarios!$K281:$BD281,,MATCH(O$40,Scenarios!$K$270:$BD$270,0)),0)</f>
        <v>0</v>
      </c>
      <c r="P136" s="150" cm="1">
        <f t="array" ref="P136">P71*IFERROR(INDEX(Scenarios!$K281:$BD281,,MATCH(P$40,Scenarios!$K$270:$BD$270,0)),0)</f>
        <v>0</v>
      </c>
      <c r="Q136" s="150" cm="1">
        <f t="array" ref="Q136">Q71*IFERROR(INDEX(Scenarios!$K281:$BD281,,MATCH(Q$40,Scenarios!$K$270:$BD$270,0)),0)</f>
        <v>0</v>
      </c>
      <c r="R136" s="150" cm="1">
        <f t="array" ref="R136">R71*IFERROR(INDEX(Scenarios!$K281:$BD281,,MATCH(R$40,Scenarios!$K$270:$BD$270,0)),0)</f>
        <v>0</v>
      </c>
      <c r="S136" s="150" cm="1">
        <f t="array" ref="S136">S71*IFERROR(INDEX(Scenarios!$K281:$BD281,,MATCH(S$40,Scenarios!$K$270:$BD$270,0)),0)</f>
        <v>0</v>
      </c>
      <c r="T136" s="150" cm="1">
        <f t="array" ref="T136">T71*IFERROR(INDEX(Scenarios!$K281:$BD281,,MATCH(T$40,Scenarios!$K$270:$BD$270,0)),0)</f>
        <v>0</v>
      </c>
      <c r="U136" s="150" cm="1">
        <f t="array" ref="U136">U71*IFERROR(INDEX(Scenarios!$K281:$BD281,,MATCH(U$40,Scenarios!$K$270:$BD$270,0)),0)</f>
        <v>0</v>
      </c>
      <c r="V136" s="150" cm="1">
        <f t="array" ref="V136">V71*IFERROR(INDEX(Scenarios!$K281:$BD281,,MATCH(V$40,Scenarios!$K$270:$BD$270,0)),0)</f>
        <v>0</v>
      </c>
      <c r="W136" s="150" cm="1">
        <f t="array" ref="W136">W71*IFERROR(INDEX(Scenarios!$K281:$BD281,,MATCH(W$40,Scenarios!$K$270:$BD$270,0)),0)</f>
        <v>0</v>
      </c>
      <c r="X136" s="150" cm="1">
        <f t="array" ref="X136">X71*IFERROR(INDEX(Scenarios!$K281:$BD281,,MATCH(X$40,Scenarios!$K$270:$BD$270,0)),0)</f>
        <v>0</v>
      </c>
      <c r="Y136" s="150" cm="1">
        <f t="array" ref="Y136">Y71*IFERROR(INDEX(Scenarios!$K281:$BD281,,MATCH(Y$40,Scenarios!$K$270:$BD$270,0)),0)</f>
        <v>0</v>
      </c>
      <c r="Z136" s="150" cm="1">
        <f t="array" ref="Z136">Z71*IFERROR(INDEX(Scenarios!$K281:$BD281,,MATCH(Z$40,Scenarios!$K$270:$BD$270,0)),0)</f>
        <v>0</v>
      </c>
      <c r="AA136" s="150" cm="1">
        <f t="array" ref="AA136">AA71*IFERROR(INDEX(Scenarios!$K281:$BD281,,MATCH(AA$40,Scenarios!$K$270:$BD$270,0)),0)</f>
        <v>0</v>
      </c>
      <c r="AB136" s="150" cm="1">
        <f t="array" ref="AB136">AB71*IFERROR(INDEX(Scenarios!$K281:$BD281,,MATCH(AB$40,Scenarios!$K$270:$BD$270,0)),0)</f>
        <v>0</v>
      </c>
      <c r="AC136" s="150" cm="1">
        <f t="array" ref="AC136">AC71*IFERROR(INDEX(Scenarios!$K281:$BD281,,MATCH(AC$40,Scenarios!$K$270:$BD$270,0)),0)</f>
        <v>0</v>
      </c>
      <c r="AD136" s="150" cm="1">
        <f t="array" ref="AD136">AD71*IFERROR(INDEX(Scenarios!$K281:$BD281,,MATCH(AD$40,Scenarios!$K$270:$BD$270,0)),0)</f>
        <v>0</v>
      </c>
      <c r="AE136" s="150" cm="1">
        <f t="array" ref="AE136">AE71*IFERROR(INDEX(Scenarios!$K281:$BD281,,MATCH(AE$40,Scenarios!$K$270:$BD$270,0)),0)</f>
        <v>0</v>
      </c>
      <c r="AF136" s="150" cm="1">
        <f t="array" ref="AF136">AF71*IFERROR(INDEX(Scenarios!$K281:$BD281,,MATCH(AF$40,Scenarios!$K$270:$BD$270,0)),0)</f>
        <v>0</v>
      </c>
      <c r="AG136" s="150" cm="1">
        <f t="array" ref="AG136">AG71*IFERROR(INDEX(Scenarios!$K281:$BD281,,MATCH(AG$40,Scenarios!$K$270:$BD$270,0)),0)</f>
        <v>0</v>
      </c>
      <c r="AH136" s="150" cm="1">
        <f t="array" ref="AH136">AH71*IFERROR(INDEX(Scenarios!$K281:$BD281,,MATCH(AH$40,Scenarios!$K$270:$BD$270,0)),0)</f>
        <v>0</v>
      </c>
      <c r="AI136" s="150" cm="1">
        <f t="array" ref="AI136">AI71*IFERROR(INDEX(Scenarios!$K281:$BD281,,MATCH(AI$40,Scenarios!$K$270:$BD$270,0)),0)</f>
        <v>0</v>
      </c>
      <c r="AJ136" s="150" cm="1">
        <f t="array" ref="AJ136">AJ71*IFERROR(INDEX(Scenarios!$K281:$BD281,,MATCH(AJ$40,Scenarios!$K$270:$BD$270,0)),0)</f>
        <v>0</v>
      </c>
      <c r="AK136" s="150" cm="1">
        <f t="array" ref="AK136">AK71*IFERROR(INDEX(Scenarios!$K281:$BD281,,MATCH(AK$40,Scenarios!$K$270:$BD$270,0)),0)</f>
        <v>0</v>
      </c>
      <c r="AL136" s="150" cm="1">
        <f t="array" ref="AL136">AL71*IFERROR(INDEX(Scenarios!$K281:$BD281,,MATCH(AL$40,Scenarios!$K$270:$BD$270,0)),0)</f>
        <v>0</v>
      </c>
      <c r="AM136" s="150" cm="1">
        <f t="array" ref="AM136">AM71*IFERROR(INDEX(Scenarios!$K281:$BD281,,MATCH(AM$40,Scenarios!$K$270:$BD$270,0)),0)</f>
        <v>0</v>
      </c>
      <c r="AN136" s="150" cm="1">
        <f t="array" ref="AN136">AN71*IFERROR(INDEX(Scenarios!$K281:$BD281,,MATCH(AN$40,Scenarios!$K$270:$BD$270,0)),0)</f>
        <v>0</v>
      </c>
      <c r="AO136" s="150" cm="1">
        <f t="array" ref="AO136">AO71*IFERROR(INDEX(Scenarios!$K281:$BD281,,MATCH(AO$40,Scenarios!$K$270:$BD$270,0)),0)</f>
        <v>0</v>
      </c>
      <c r="AP136" s="150" cm="1">
        <f t="array" ref="AP136">AP71*IFERROR(INDEX(Scenarios!$K281:$BD281,,MATCH(AP$40,Scenarios!$K$270:$BD$270,0)),0)</f>
        <v>0</v>
      </c>
      <c r="AQ136" s="150" cm="1">
        <f t="array" ref="AQ136">AQ71*IFERROR(INDEX(Scenarios!$K281:$BD281,,MATCH(AQ$40,Scenarios!$K$270:$BD$270,0)),0)</f>
        <v>0</v>
      </c>
      <c r="AR136" s="150" cm="1">
        <f t="array" ref="AR136">AR71*IFERROR(INDEX(Scenarios!$K281:$BD281,,MATCH(AR$40,Scenarios!$K$270:$BD$270,0)),0)</f>
        <v>0</v>
      </c>
      <c r="AS136" s="150" cm="1">
        <f t="array" ref="AS136">AS71*IFERROR(INDEX(Scenarios!$K281:$BD281,,MATCH(AS$40,Scenarios!$K$270:$BD$270,0)),0)</f>
        <v>0</v>
      </c>
      <c r="AT136" s="150" cm="1">
        <f t="array" ref="AT136">AT71*IFERROR(INDEX(Scenarios!$K281:$BD281,,MATCH(AT$40,Scenarios!$K$270:$BD$270,0)),0)</f>
        <v>0</v>
      </c>
      <c r="AU136" s="150" cm="1">
        <f t="array" ref="AU136">AU71*IFERROR(INDEX(Scenarios!$K281:$BD281,,MATCH(AU$40,Scenarios!$K$270:$BD$270,0)),0)</f>
        <v>0</v>
      </c>
      <c r="AV136" s="150" cm="1">
        <f t="array" ref="AV136">AV71*IFERROR(INDEX(Scenarios!$K281:$BD281,,MATCH(AV$40,Scenarios!$K$270:$BD$270,0)),0)</f>
        <v>0</v>
      </c>
      <c r="AW136" s="150" cm="1">
        <f t="array" ref="AW136">AW71*IFERROR(INDEX(Scenarios!$K281:$BD281,,MATCH(AW$40,Scenarios!$K$270:$BD$270,0)),0)</f>
        <v>0</v>
      </c>
      <c r="AX136" s="150" cm="1">
        <f t="array" ref="AX136">AX71*IFERROR(INDEX(Scenarios!$K281:$BD281,,MATCH(AX$40,Scenarios!$K$270:$BD$270,0)),0)</f>
        <v>0</v>
      </c>
      <c r="AY136" s="150" cm="1">
        <f t="array" ref="AY136">AY71*IFERROR(INDEX(Scenarios!$K281:$BD281,,MATCH(AY$40,Scenarios!$K$270:$BD$270,0)),0)</f>
        <v>0</v>
      </c>
      <c r="AZ136" s="150" cm="1">
        <f t="array" ref="AZ136">AZ71*IFERROR(INDEX(Scenarios!$K281:$BD281,,MATCH(AZ$40,Scenarios!$K$270:$BD$270,0)),0)</f>
        <v>0</v>
      </c>
      <c r="BA136" s="150" cm="1">
        <f t="array" ref="BA136">BA71*IFERROR(INDEX(Scenarios!$K281:$BD281,,MATCH(BA$40,Scenarios!$K$270:$BD$270,0)),0)</f>
        <v>0</v>
      </c>
      <c r="BB136" s="150" cm="1">
        <f t="array" ref="BB136">BB71*IFERROR(INDEX(Scenarios!$K281:$BD281,,MATCH(BB$40,Scenarios!$K$270:$BD$270,0)),0)</f>
        <v>0</v>
      </c>
      <c r="BC136" s="150" cm="1">
        <f t="array" ref="BC136">BC71*IFERROR(INDEX(Scenarios!$K281:$BD281,,MATCH(BC$40,Scenarios!$K$270:$BD$270,0)),0)</f>
        <v>0</v>
      </c>
      <c r="BD136" s="150" cm="1">
        <f t="array" ref="BD136">BD71*IFERROR(INDEX(Scenarios!$K281:$BD281,,MATCH(BD$40,Scenarios!$K$270:$BD$270,0)),0)</f>
        <v>0</v>
      </c>
      <c r="BE136" s="150" cm="1">
        <f t="array" ref="BE136">BE71*IFERROR(INDEX(Scenarios!$K281:$BD281,,MATCH(BE$40,Scenarios!$K$270:$BD$270,0)),0)</f>
        <v>0</v>
      </c>
      <c r="BF136" s="150" cm="1">
        <f t="array" ref="BF136">BF71*IFERROR(INDEX(Scenarios!$K281:$BD281,,MATCH(BF$40,Scenarios!$K$270:$BD$270,0)),0)</f>
        <v>0</v>
      </c>
      <c r="BG136" s="150" cm="1">
        <f t="array" ref="BG136">BG71*IFERROR(INDEX(Scenarios!$K281:$BD281,,MATCH(BG$40,Scenarios!$K$270:$BD$270,0)),0)</f>
        <v>0</v>
      </c>
      <c r="BH136" s="150" cm="1">
        <f t="array" ref="BH136">BH71*IFERROR(INDEX(Scenarios!$K281:$BD281,,MATCH(BH$40,Scenarios!$K$270:$BD$270,0)),0)</f>
        <v>0</v>
      </c>
      <c r="BI136" s="19"/>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c r="CM136" s="19"/>
      <c r="CN136" s="19"/>
      <c r="CO136" s="19"/>
      <c r="CP136" s="19"/>
      <c r="CQ136" s="19"/>
      <c r="CR136" s="19"/>
      <c r="CS136" s="19"/>
      <c r="CT136" s="19"/>
      <c r="CU136" s="19"/>
      <c r="CV136" s="19"/>
    </row>
    <row r="137" spans="1:103">
      <c r="E137" s="20" t="s">
        <v>142</v>
      </c>
      <c r="F137" s="135"/>
      <c r="G137" s="4" t="s">
        <v>101</v>
      </c>
      <c r="H137" s="135" t="s">
        <v>213</v>
      </c>
      <c r="L137" s="150" cm="1">
        <f t="array" ref="L137">L72*IFERROR(INDEX(Scenarios!$K282:$BD282,,MATCH(L$40,Scenarios!$K$270:$BD$270,0)),0)</f>
        <v>0</v>
      </c>
      <c r="M137" s="150" cm="1">
        <f t="array" ref="M137">M72*IFERROR(INDEX(Scenarios!$K282:$BD282,,MATCH(M$40,Scenarios!$K$270:$BD$270,0)),0)</f>
        <v>0</v>
      </c>
      <c r="N137" s="150" cm="1">
        <f t="array" ref="N137">N72*IFERROR(INDEX(Scenarios!$K282:$BD282,,MATCH(N$40,Scenarios!$K$270:$BD$270,0)),0)</f>
        <v>0</v>
      </c>
      <c r="O137" s="150" cm="1">
        <f t="array" ref="O137">O72*IFERROR(INDEX(Scenarios!$K282:$BD282,,MATCH(O$40,Scenarios!$K$270:$BD$270,0)),0)</f>
        <v>0</v>
      </c>
      <c r="P137" s="150" cm="1">
        <f t="array" ref="P137">P72*IFERROR(INDEX(Scenarios!$K282:$BD282,,MATCH(P$40,Scenarios!$K$270:$BD$270,0)),0)</f>
        <v>0</v>
      </c>
      <c r="Q137" s="150" cm="1">
        <f t="array" ref="Q137">Q72*IFERROR(INDEX(Scenarios!$K282:$BD282,,MATCH(Q$40,Scenarios!$K$270:$BD$270,0)),0)</f>
        <v>0</v>
      </c>
      <c r="R137" s="150" cm="1">
        <f t="array" ref="R137">R72*IFERROR(INDEX(Scenarios!$K282:$BD282,,MATCH(R$40,Scenarios!$K$270:$BD$270,0)),0)</f>
        <v>0</v>
      </c>
      <c r="S137" s="150" cm="1">
        <f t="array" ref="S137">S72*IFERROR(INDEX(Scenarios!$K282:$BD282,,MATCH(S$40,Scenarios!$K$270:$BD$270,0)),0)</f>
        <v>0</v>
      </c>
      <c r="T137" s="150" cm="1">
        <f t="array" ref="T137">T72*IFERROR(INDEX(Scenarios!$K282:$BD282,,MATCH(T$40,Scenarios!$K$270:$BD$270,0)),0)</f>
        <v>0</v>
      </c>
      <c r="U137" s="150" cm="1">
        <f t="array" ref="U137">U72*IFERROR(INDEX(Scenarios!$K282:$BD282,,MATCH(U$40,Scenarios!$K$270:$BD$270,0)),0)</f>
        <v>0</v>
      </c>
      <c r="V137" s="150" cm="1">
        <f t="array" ref="V137">V72*IFERROR(INDEX(Scenarios!$K282:$BD282,,MATCH(V$40,Scenarios!$K$270:$BD$270,0)),0)</f>
        <v>0</v>
      </c>
      <c r="W137" s="150" cm="1">
        <f t="array" ref="W137">W72*IFERROR(INDEX(Scenarios!$K282:$BD282,,MATCH(W$40,Scenarios!$K$270:$BD$270,0)),0)</f>
        <v>0</v>
      </c>
      <c r="X137" s="150" cm="1">
        <f t="array" ref="X137">X72*IFERROR(INDEX(Scenarios!$K282:$BD282,,MATCH(X$40,Scenarios!$K$270:$BD$270,0)),0)</f>
        <v>0</v>
      </c>
      <c r="Y137" s="150" cm="1">
        <f t="array" ref="Y137">Y72*IFERROR(INDEX(Scenarios!$K282:$BD282,,MATCH(Y$40,Scenarios!$K$270:$BD$270,0)),0)</f>
        <v>0</v>
      </c>
      <c r="Z137" s="150" cm="1">
        <f t="array" ref="Z137">Z72*IFERROR(INDEX(Scenarios!$K282:$BD282,,MATCH(Z$40,Scenarios!$K$270:$BD$270,0)),0)</f>
        <v>0</v>
      </c>
      <c r="AA137" s="150" cm="1">
        <f t="array" ref="AA137">AA72*IFERROR(INDEX(Scenarios!$K282:$BD282,,MATCH(AA$40,Scenarios!$K$270:$BD$270,0)),0)</f>
        <v>0</v>
      </c>
      <c r="AB137" s="150" cm="1">
        <f t="array" ref="AB137">AB72*IFERROR(INDEX(Scenarios!$K282:$BD282,,MATCH(AB$40,Scenarios!$K$270:$BD$270,0)),0)</f>
        <v>0</v>
      </c>
      <c r="AC137" s="150" cm="1">
        <f t="array" ref="AC137">AC72*IFERROR(INDEX(Scenarios!$K282:$BD282,,MATCH(AC$40,Scenarios!$K$270:$BD$270,0)),0)</f>
        <v>0</v>
      </c>
      <c r="AD137" s="150" cm="1">
        <f t="array" ref="AD137">AD72*IFERROR(INDEX(Scenarios!$K282:$BD282,,MATCH(AD$40,Scenarios!$K$270:$BD$270,0)),0)</f>
        <v>0</v>
      </c>
      <c r="AE137" s="150" cm="1">
        <f t="array" ref="AE137">AE72*IFERROR(INDEX(Scenarios!$K282:$BD282,,MATCH(AE$40,Scenarios!$K$270:$BD$270,0)),0)</f>
        <v>0</v>
      </c>
      <c r="AF137" s="150" cm="1">
        <f t="array" ref="AF137">AF72*IFERROR(INDEX(Scenarios!$K282:$BD282,,MATCH(AF$40,Scenarios!$K$270:$BD$270,0)),0)</f>
        <v>0</v>
      </c>
      <c r="AG137" s="150" cm="1">
        <f t="array" ref="AG137">AG72*IFERROR(INDEX(Scenarios!$K282:$BD282,,MATCH(AG$40,Scenarios!$K$270:$BD$270,0)),0)</f>
        <v>0</v>
      </c>
      <c r="AH137" s="150" cm="1">
        <f t="array" ref="AH137">AH72*IFERROR(INDEX(Scenarios!$K282:$BD282,,MATCH(AH$40,Scenarios!$K$270:$BD$270,0)),0)</f>
        <v>0</v>
      </c>
      <c r="AI137" s="150" cm="1">
        <f t="array" ref="AI137">AI72*IFERROR(INDEX(Scenarios!$K282:$BD282,,MATCH(AI$40,Scenarios!$K$270:$BD$270,0)),0)</f>
        <v>0</v>
      </c>
      <c r="AJ137" s="150" cm="1">
        <f t="array" ref="AJ137">AJ72*IFERROR(INDEX(Scenarios!$K282:$BD282,,MATCH(AJ$40,Scenarios!$K$270:$BD$270,0)),0)</f>
        <v>0</v>
      </c>
      <c r="AK137" s="150" cm="1">
        <f t="array" ref="AK137">AK72*IFERROR(INDEX(Scenarios!$K282:$BD282,,MATCH(AK$40,Scenarios!$K$270:$BD$270,0)),0)</f>
        <v>0</v>
      </c>
      <c r="AL137" s="150" cm="1">
        <f t="array" ref="AL137">AL72*IFERROR(INDEX(Scenarios!$K282:$BD282,,MATCH(AL$40,Scenarios!$K$270:$BD$270,0)),0)</f>
        <v>0</v>
      </c>
      <c r="AM137" s="150" cm="1">
        <f t="array" ref="AM137">AM72*IFERROR(INDEX(Scenarios!$K282:$BD282,,MATCH(AM$40,Scenarios!$K$270:$BD$270,0)),0)</f>
        <v>0</v>
      </c>
      <c r="AN137" s="150" cm="1">
        <f t="array" ref="AN137">AN72*IFERROR(INDEX(Scenarios!$K282:$BD282,,MATCH(AN$40,Scenarios!$K$270:$BD$270,0)),0)</f>
        <v>0</v>
      </c>
      <c r="AO137" s="150" cm="1">
        <f t="array" ref="AO137">AO72*IFERROR(INDEX(Scenarios!$K282:$BD282,,MATCH(AO$40,Scenarios!$K$270:$BD$270,0)),0)</f>
        <v>0</v>
      </c>
      <c r="AP137" s="150" cm="1">
        <f t="array" ref="AP137">AP72*IFERROR(INDEX(Scenarios!$K282:$BD282,,MATCH(AP$40,Scenarios!$K$270:$BD$270,0)),0)</f>
        <v>0</v>
      </c>
      <c r="AQ137" s="150" cm="1">
        <f t="array" ref="AQ137">AQ72*IFERROR(INDEX(Scenarios!$K282:$BD282,,MATCH(AQ$40,Scenarios!$K$270:$BD$270,0)),0)</f>
        <v>0</v>
      </c>
      <c r="AR137" s="150" cm="1">
        <f t="array" ref="AR137">AR72*IFERROR(INDEX(Scenarios!$K282:$BD282,,MATCH(AR$40,Scenarios!$K$270:$BD$270,0)),0)</f>
        <v>0</v>
      </c>
      <c r="AS137" s="150" cm="1">
        <f t="array" ref="AS137">AS72*IFERROR(INDEX(Scenarios!$K282:$BD282,,MATCH(AS$40,Scenarios!$K$270:$BD$270,0)),0)</f>
        <v>0</v>
      </c>
      <c r="AT137" s="150" cm="1">
        <f t="array" ref="AT137">AT72*IFERROR(INDEX(Scenarios!$K282:$BD282,,MATCH(AT$40,Scenarios!$K$270:$BD$270,0)),0)</f>
        <v>0</v>
      </c>
      <c r="AU137" s="150" cm="1">
        <f t="array" ref="AU137">AU72*IFERROR(INDEX(Scenarios!$K282:$BD282,,MATCH(AU$40,Scenarios!$K$270:$BD$270,0)),0)</f>
        <v>0</v>
      </c>
      <c r="AV137" s="150" cm="1">
        <f t="array" ref="AV137">AV72*IFERROR(INDEX(Scenarios!$K282:$BD282,,MATCH(AV$40,Scenarios!$K$270:$BD$270,0)),0)</f>
        <v>0</v>
      </c>
      <c r="AW137" s="150" cm="1">
        <f t="array" ref="AW137">AW72*IFERROR(INDEX(Scenarios!$K282:$BD282,,MATCH(AW$40,Scenarios!$K$270:$BD$270,0)),0)</f>
        <v>0</v>
      </c>
      <c r="AX137" s="150" cm="1">
        <f t="array" ref="AX137">AX72*IFERROR(INDEX(Scenarios!$K282:$BD282,,MATCH(AX$40,Scenarios!$K$270:$BD$270,0)),0)</f>
        <v>0</v>
      </c>
      <c r="AY137" s="150" cm="1">
        <f t="array" ref="AY137">AY72*IFERROR(INDEX(Scenarios!$K282:$BD282,,MATCH(AY$40,Scenarios!$K$270:$BD$270,0)),0)</f>
        <v>0</v>
      </c>
      <c r="AZ137" s="150" cm="1">
        <f t="array" ref="AZ137">AZ72*IFERROR(INDEX(Scenarios!$K282:$BD282,,MATCH(AZ$40,Scenarios!$K$270:$BD$270,0)),0)</f>
        <v>0</v>
      </c>
      <c r="BA137" s="150" cm="1">
        <f t="array" ref="BA137">BA72*IFERROR(INDEX(Scenarios!$K282:$BD282,,MATCH(BA$40,Scenarios!$K$270:$BD$270,0)),0)</f>
        <v>0</v>
      </c>
      <c r="BB137" s="150" cm="1">
        <f t="array" ref="BB137">BB72*IFERROR(INDEX(Scenarios!$K282:$BD282,,MATCH(BB$40,Scenarios!$K$270:$BD$270,0)),0)</f>
        <v>0</v>
      </c>
      <c r="BC137" s="150" cm="1">
        <f t="array" ref="BC137">BC72*IFERROR(INDEX(Scenarios!$K282:$BD282,,MATCH(BC$40,Scenarios!$K$270:$BD$270,0)),0)</f>
        <v>0</v>
      </c>
      <c r="BD137" s="150" cm="1">
        <f t="array" ref="BD137">BD72*IFERROR(INDEX(Scenarios!$K282:$BD282,,MATCH(BD$40,Scenarios!$K$270:$BD$270,0)),0)</f>
        <v>0</v>
      </c>
      <c r="BE137" s="150" cm="1">
        <f t="array" ref="BE137">BE72*IFERROR(INDEX(Scenarios!$K282:$BD282,,MATCH(BE$40,Scenarios!$K$270:$BD$270,0)),0)</f>
        <v>0</v>
      </c>
      <c r="BF137" s="150" cm="1">
        <f t="array" ref="BF137">BF72*IFERROR(INDEX(Scenarios!$K282:$BD282,,MATCH(BF$40,Scenarios!$K$270:$BD$270,0)),0)</f>
        <v>0</v>
      </c>
      <c r="BG137" s="150" cm="1">
        <f t="array" ref="BG137">BG72*IFERROR(INDEX(Scenarios!$K282:$BD282,,MATCH(BG$40,Scenarios!$K$270:$BD$270,0)),0)</f>
        <v>0</v>
      </c>
      <c r="BH137" s="150" cm="1">
        <f t="array" ref="BH137">BH72*IFERROR(INDEX(Scenarios!$K282:$BD282,,MATCH(BH$40,Scenarios!$K$270:$BD$270,0)),0)</f>
        <v>0</v>
      </c>
      <c r="BI137" s="19"/>
      <c r="BJ137" s="19"/>
      <c r="BK137" s="19"/>
      <c r="BL137" s="19"/>
      <c r="BM137" s="19"/>
      <c r="BN137" s="19"/>
      <c r="BO137" s="19"/>
      <c r="BP137" s="19"/>
      <c r="BQ137" s="19"/>
      <c r="BR137" s="19"/>
      <c r="BS137" s="19"/>
      <c r="BT137" s="19"/>
      <c r="BU137" s="19"/>
      <c r="BV137" s="19"/>
      <c r="BW137" s="19"/>
      <c r="BX137" s="19"/>
      <c r="BY137" s="19"/>
      <c r="BZ137" s="19"/>
      <c r="CA137" s="19"/>
      <c r="CB137" s="19"/>
      <c r="CC137" s="19"/>
      <c r="CD137" s="19"/>
      <c r="CE137" s="19"/>
      <c r="CF137" s="19"/>
      <c r="CG137" s="19"/>
      <c r="CH137" s="19"/>
      <c r="CI137" s="19"/>
      <c r="CJ137" s="19"/>
      <c r="CK137" s="19"/>
      <c r="CL137" s="19"/>
      <c r="CM137" s="19"/>
      <c r="CN137" s="19"/>
      <c r="CO137" s="19"/>
      <c r="CP137" s="19"/>
      <c r="CQ137" s="19"/>
      <c r="CR137" s="19"/>
      <c r="CS137" s="19"/>
      <c r="CT137" s="19"/>
      <c r="CU137" s="19"/>
      <c r="CV137" s="19"/>
    </row>
    <row r="138" spans="1:103">
      <c r="E138" s="135" t="s">
        <v>143</v>
      </c>
      <c r="G138" s="4" t="s">
        <v>101</v>
      </c>
      <c r="H138" s="135" t="s">
        <v>213</v>
      </c>
      <c r="L138" s="150" cm="1">
        <f t="array" ref="L138">L73*IFERROR(INDEX(Scenarios!$K283:$BD283,,MATCH(L$40,Scenarios!$K$270:$BD$270,0)),0)</f>
        <v>0</v>
      </c>
      <c r="M138" s="150" cm="1">
        <f t="array" ref="M138">M73*IFERROR(INDEX(Scenarios!$K283:$BD283,,MATCH(M$40,Scenarios!$K$270:$BD$270,0)),0)</f>
        <v>0</v>
      </c>
      <c r="N138" s="150" cm="1">
        <f t="array" ref="N138">N73*IFERROR(INDEX(Scenarios!$K283:$BD283,,MATCH(N$40,Scenarios!$K$270:$BD$270,0)),0)</f>
        <v>0</v>
      </c>
      <c r="O138" s="150" cm="1">
        <f t="array" ref="O138">O73*IFERROR(INDEX(Scenarios!$K283:$BD283,,MATCH(O$40,Scenarios!$K$270:$BD$270,0)),0)</f>
        <v>0</v>
      </c>
      <c r="P138" s="150" cm="1">
        <f t="array" ref="P138">P73*IFERROR(INDEX(Scenarios!$K283:$BD283,,MATCH(P$40,Scenarios!$K$270:$BD$270,0)),0)</f>
        <v>0</v>
      </c>
      <c r="Q138" s="150" cm="1">
        <f t="array" ref="Q138">Q73*IFERROR(INDEX(Scenarios!$K283:$BD283,,MATCH(Q$40,Scenarios!$K$270:$BD$270,0)),0)</f>
        <v>0</v>
      </c>
      <c r="R138" s="150" cm="1">
        <f t="array" ref="R138">R73*IFERROR(INDEX(Scenarios!$K283:$BD283,,MATCH(R$40,Scenarios!$K$270:$BD$270,0)),0)</f>
        <v>0</v>
      </c>
      <c r="S138" s="150" cm="1">
        <f t="array" ref="S138">S73*IFERROR(INDEX(Scenarios!$K283:$BD283,,MATCH(S$40,Scenarios!$K$270:$BD$270,0)),0)</f>
        <v>0</v>
      </c>
      <c r="T138" s="150" cm="1">
        <f t="array" ref="T138">T73*IFERROR(INDEX(Scenarios!$K283:$BD283,,MATCH(T$40,Scenarios!$K$270:$BD$270,0)),0)</f>
        <v>0</v>
      </c>
      <c r="U138" s="150" cm="1">
        <f t="array" ref="U138">U73*IFERROR(INDEX(Scenarios!$K283:$BD283,,MATCH(U$40,Scenarios!$K$270:$BD$270,0)),0)</f>
        <v>0</v>
      </c>
      <c r="V138" s="150" cm="1">
        <f t="array" ref="V138">V73*IFERROR(INDEX(Scenarios!$K283:$BD283,,MATCH(V$40,Scenarios!$K$270:$BD$270,0)),0)</f>
        <v>0</v>
      </c>
      <c r="W138" s="150" cm="1">
        <f t="array" ref="W138">W73*IFERROR(INDEX(Scenarios!$K283:$BD283,,MATCH(W$40,Scenarios!$K$270:$BD$270,0)),0)</f>
        <v>0</v>
      </c>
      <c r="X138" s="150" cm="1">
        <f t="array" ref="X138">X73*IFERROR(INDEX(Scenarios!$K283:$BD283,,MATCH(X$40,Scenarios!$K$270:$BD$270,0)),0)</f>
        <v>0</v>
      </c>
      <c r="Y138" s="150" cm="1">
        <f t="array" ref="Y138">Y73*IFERROR(INDEX(Scenarios!$K283:$BD283,,MATCH(Y$40,Scenarios!$K$270:$BD$270,0)),0)</f>
        <v>0</v>
      </c>
      <c r="Z138" s="150" cm="1">
        <f t="array" ref="Z138">Z73*IFERROR(INDEX(Scenarios!$K283:$BD283,,MATCH(Z$40,Scenarios!$K$270:$BD$270,0)),0)</f>
        <v>0</v>
      </c>
      <c r="AA138" s="150" cm="1">
        <f t="array" ref="AA138">AA73*IFERROR(INDEX(Scenarios!$K283:$BD283,,MATCH(AA$40,Scenarios!$K$270:$BD$270,0)),0)</f>
        <v>0</v>
      </c>
      <c r="AB138" s="150" cm="1">
        <f t="array" ref="AB138">AB73*IFERROR(INDEX(Scenarios!$K283:$BD283,,MATCH(AB$40,Scenarios!$K$270:$BD$270,0)),0)</f>
        <v>0</v>
      </c>
      <c r="AC138" s="150" cm="1">
        <f t="array" ref="AC138">AC73*IFERROR(INDEX(Scenarios!$K283:$BD283,,MATCH(AC$40,Scenarios!$K$270:$BD$270,0)),0)</f>
        <v>0</v>
      </c>
      <c r="AD138" s="150" cm="1">
        <f t="array" ref="AD138">AD73*IFERROR(INDEX(Scenarios!$K283:$BD283,,MATCH(AD$40,Scenarios!$K$270:$BD$270,0)),0)</f>
        <v>0</v>
      </c>
      <c r="AE138" s="150" cm="1">
        <f t="array" ref="AE138">AE73*IFERROR(INDEX(Scenarios!$K283:$BD283,,MATCH(AE$40,Scenarios!$K$270:$BD$270,0)),0)</f>
        <v>0</v>
      </c>
      <c r="AF138" s="150" cm="1">
        <f t="array" ref="AF138">AF73*IFERROR(INDEX(Scenarios!$K283:$BD283,,MATCH(AF$40,Scenarios!$K$270:$BD$270,0)),0)</f>
        <v>0</v>
      </c>
      <c r="AG138" s="150" cm="1">
        <f t="array" ref="AG138">AG73*IFERROR(INDEX(Scenarios!$K283:$BD283,,MATCH(AG$40,Scenarios!$K$270:$BD$270,0)),0)</f>
        <v>0</v>
      </c>
      <c r="AH138" s="150" cm="1">
        <f t="array" ref="AH138">AH73*IFERROR(INDEX(Scenarios!$K283:$BD283,,MATCH(AH$40,Scenarios!$K$270:$BD$270,0)),0)</f>
        <v>0</v>
      </c>
      <c r="AI138" s="150" cm="1">
        <f t="array" ref="AI138">AI73*IFERROR(INDEX(Scenarios!$K283:$BD283,,MATCH(AI$40,Scenarios!$K$270:$BD$270,0)),0)</f>
        <v>0</v>
      </c>
      <c r="AJ138" s="150" cm="1">
        <f t="array" ref="AJ138">AJ73*IFERROR(INDEX(Scenarios!$K283:$BD283,,MATCH(AJ$40,Scenarios!$K$270:$BD$270,0)),0)</f>
        <v>0</v>
      </c>
      <c r="AK138" s="150" cm="1">
        <f t="array" ref="AK138">AK73*IFERROR(INDEX(Scenarios!$K283:$BD283,,MATCH(AK$40,Scenarios!$K$270:$BD$270,0)),0)</f>
        <v>0</v>
      </c>
      <c r="AL138" s="150" cm="1">
        <f t="array" ref="AL138">AL73*IFERROR(INDEX(Scenarios!$K283:$BD283,,MATCH(AL$40,Scenarios!$K$270:$BD$270,0)),0)</f>
        <v>0</v>
      </c>
      <c r="AM138" s="150" cm="1">
        <f t="array" ref="AM138">AM73*IFERROR(INDEX(Scenarios!$K283:$BD283,,MATCH(AM$40,Scenarios!$K$270:$BD$270,0)),0)</f>
        <v>0</v>
      </c>
      <c r="AN138" s="150" cm="1">
        <f t="array" ref="AN138">AN73*IFERROR(INDEX(Scenarios!$K283:$BD283,,MATCH(AN$40,Scenarios!$K$270:$BD$270,0)),0)</f>
        <v>0</v>
      </c>
      <c r="AO138" s="150" cm="1">
        <f t="array" ref="AO138">AO73*IFERROR(INDEX(Scenarios!$K283:$BD283,,MATCH(AO$40,Scenarios!$K$270:$BD$270,0)),0)</f>
        <v>0</v>
      </c>
      <c r="AP138" s="150" cm="1">
        <f t="array" ref="AP138">AP73*IFERROR(INDEX(Scenarios!$K283:$BD283,,MATCH(AP$40,Scenarios!$K$270:$BD$270,0)),0)</f>
        <v>0</v>
      </c>
      <c r="AQ138" s="150" cm="1">
        <f t="array" ref="AQ138">AQ73*IFERROR(INDEX(Scenarios!$K283:$BD283,,MATCH(AQ$40,Scenarios!$K$270:$BD$270,0)),0)</f>
        <v>0</v>
      </c>
      <c r="AR138" s="150" cm="1">
        <f t="array" ref="AR138">AR73*IFERROR(INDEX(Scenarios!$K283:$BD283,,MATCH(AR$40,Scenarios!$K$270:$BD$270,0)),0)</f>
        <v>0</v>
      </c>
      <c r="AS138" s="150" cm="1">
        <f t="array" ref="AS138">AS73*IFERROR(INDEX(Scenarios!$K283:$BD283,,MATCH(AS$40,Scenarios!$K$270:$BD$270,0)),0)</f>
        <v>0</v>
      </c>
      <c r="AT138" s="150" cm="1">
        <f t="array" ref="AT138">AT73*IFERROR(INDEX(Scenarios!$K283:$BD283,,MATCH(AT$40,Scenarios!$K$270:$BD$270,0)),0)</f>
        <v>0</v>
      </c>
      <c r="AU138" s="150" cm="1">
        <f t="array" ref="AU138">AU73*IFERROR(INDEX(Scenarios!$K283:$BD283,,MATCH(AU$40,Scenarios!$K$270:$BD$270,0)),0)</f>
        <v>0</v>
      </c>
      <c r="AV138" s="150" cm="1">
        <f t="array" ref="AV138">AV73*IFERROR(INDEX(Scenarios!$K283:$BD283,,MATCH(AV$40,Scenarios!$K$270:$BD$270,0)),0)</f>
        <v>0</v>
      </c>
      <c r="AW138" s="150" cm="1">
        <f t="array" ref="AW138">AW73*IFERROR(INDEX(Scenarios!$K283:$BD283,,MATCH(AW$40,Scenarios!$K$270:$BD$270,0)),0)</f>
        <v>0</v>
      </c>
      <c r="AX138" s="150" cm="1">
        <f t="array" ref="AX138">AX73*IFERROR(INDEX(Scenarios!$K283:$BD283,,MATCH(AX$40,Scenarios!$K$270:$BD$270,0)),0)</f>
        <v>0</v>
      </c>
      <c r="AY138" s="150" cm="1">
        <f t="array" ref="AY138">AY73*IFERROR(INDEX(Scenarios!$K283:$BD283,,MATCH(AY$40,Scenarios!$K$270:$BD$270,0)),0)</f>
        <v>0</v>
      </c>
      <c r="AZ138" s="150" cm="1">
        <f t="array" ref="AZ138">AZ73*IFERROR(INDEX(Scenarios!$K283:$BD283,,MATCH(AZ$40,Scenarios!$K$270:$BD$270,0)),0)</f>
        <v>0</v>
      </c>
      <c r="BA138" s="150" cm="1">
        <f t="array" ref="BA138">BA73*IFERROR(INDEX(Scenarios!$K283:$BD283,,MATCH(BA$40,Scenarios!$K$270:$BD$270,0)),0)</f>
        <v>0</v>
      </c>
      <c r="BB138" s="150" cm="1">
        <f t="array" ref="BB138">BB73*IFERROR(INDEX(Scenarios!$K283:$BD283,,MATCH(BB$40,Scenarios!$K$270:$BD$270,0)),0)</f>
        <v>0</v>
      </c>
      <c r="BC138" s="150" cm="1">
        <f t="array" ref="BC138">BC73*IFERROR(INDEX(Scenarios!$K283:$BD283,,MATCH(BC$40,Scenarios!$K$270:$BD$270,0)),0)</f>
        <v>0</v>
      </c>
      <c r="BD138" s="150" cm="1">
        <f t="array" ref="BD138">BD73*IFERROR(INDEX(Scenarios!$K283:$BD283,,MATCH(BD$40,Scenarios!$K$270:$BD$270,0)),0)</f>
        <v>0</v>
      </c>
      <c r="BE138" s="150" cm="1">
        <f t="array" ref="BE138">BE73*IFERROR(INDEX(Scenarios!$K283:$BD283,,MATCH(BE$40,Scenarios!$K$270:$BD$270,0)),0)</f>
        <v>0</v>
      </c>
      <c r="BF138" s="150" cm="1">
        <f t="array" ref="BF138">BF73*IFERROR(INDEX(Scenarios!$K283:$BD283,,MATCH(BF$40,Scenarios!$K$270:$BD$270,0)),0)</f>
        <v>0</v>
      </c>
      <c r="BG138" s="150" cm="1">
        <f t="array" ref="BG138">BG73*IFERROR(INDEX(Scenarios!$K283:$BD283,,MATCH(BG$40,Scenarios!$K$270:$BD$270,0)),0)</f>
        <v>0</v>
      </c>
      <c r="BH138" s="150" cm="1">
        <f t="array" ref="BH138">BH73*IFERROR(INDEX(Scenarios!$K283:$BD283,,MATCH(BH$40,Scenarios!$K$270:$BD$270,0)),0)</f>
        <v>0</v>
      </c>
      <c r="BI138" s="19"/>
      <c r="BJ138" s="19"/>
      <c r="BK138" s="19"/>
      <c r="BL138" s="19"/>
      <c r="BM138" s="19"/>
      <c r="BN138" s="19"/>
      <c r="BO138" s="19"/>
      <c r="BP138" s="19"/>
      <c r="BQ138" s="19"/>
      <c r="BR138" s="19"/>
      <c r="BS138" s="19"/>
      <c r="BT138" s="19"/>
      <c r="BU138" s="19"/>
      <c r="BV138" s="19"/>
      <c r="BW138" s="19"/>
      <c r="BX138" s="19"/>
      <c r="BY138" s="19"/>
      <c r="BZ138" s="19"/>
      <c r="CA138" s="19"/>
      <c r="CB138" s="19"/>
      <c r="CC138" s="19"/>
      <c r="CD138" s="19"/>
      <c r="CE138" s="19"/>
      <c r="CF138" s="19"/>
      <c r="CG138" s="19"/>
      <c r="CH138" s="19"/>
      <c r="CI138" s="19"/>
      <c r="CJ138" s="19"/>
      <c r="CK138" s="19"/>
      <c r="CL138" s="19"/>
      <c r="CM138" s="19"/>
      <c r="CN138" s="19"/>
      <c r="CO138" s="19"/>
      <c r="CP138" s="19"/>
      <c r="CQ138" s="19"/>
      <c r="CR138" s="19"/>
      <c r="CS138" s="19"/>
      <c r="CT138" s="19"/>
      <c r="CU138" s="19"/>
      <c r="CV138" s="19"/>
    </row>
    <row r="139" spans="1:103">
      <c r="E139" s="135" t="s">
        <v>144</v>
      </c>
      <c r="G139" s="4" t="s">
        <v>101</v>
      </c>
      <c r="H139" s="135" t="s">
        <v>213</v>
      </c>
      <c r="L139" s="150" cm="1">
        <f t="array" ref="L139">L74*IFERROR(INDEX(Scenarios!$K284:$BD284,,MATCH(L$40,Scenarios!$K$270:$BD$270,0)),0)</f>
        <v>0</v>
      </c>
      <c r="M139" s="150" cm="1">
        <f t="array" ref="M139">M74*IFERROR(INDEX(Scenarios!$K284:$BD284,,MATCH(M$40,Scenarios!$K$270:$BD$270,0)),0)</f>
        <v>0</v>
      </c>
      <c r="N139" s="150" cm="1">
        <f t="array" ref="N139">N74*IFERROR(INDEX(Scenarios!$K284:$BD284,,MATCH(N$40,Scenarios!$K$270:$BD$270,0)),0)</f>
        <v>0</v>
      </c>
      <c r="O139" s="150" cm="1">
        <f t="array" ref="O139">O74*IFERROR(INDEX(Scenarios!$K284:$BD284,,MATCH(O$40,Scenarios!$K$270:$BD$270,0)),0)</f>
        <v>0</v>
      </c>
      <c r="P139" s="150" cm="1">
        <f t="array" ref="P139">P74*IFERROR(INDEX(Scenarios!$K284:$BD284,,MATCH(P$40,Scenarios!$K$270:$BD$270,0)),0)</f>
        <v>0</v>
      </c>
      <c r="Q139" s="150" cm="1">
        <f t="array" ref="Q139">Q74*IFERROR(INDEX(Scenarios!$K284:$BD284,,MATCH(Q$40,Scenarios!$K$270:$BD$270,0)),0)</f>
        <v>0</v>
      </c>
      <c r="R139" s="150" cm="1">
        <f t="array" ref="R139">R74*IFERROR(INDEX(Scenarios!$K284:$BD284,,MATCH(R$40,Scenarios!$K$270:$BD$270,0)),0)</f>
        <v>0</v>
      </c>
      <c r="S139" s="150" cm="1">
        <f t="array" ref="S139">S74*IFERROR(INDEX(Scenarios!$K284:$BD284,,MATCH(S$40,Scenarios!$K$270:$BD$270,0)),0)</f>
        <v>0</v>
      </c>
      <c r="T139" s="150" cm="1">
        <f t="array" ref="T139">T74*IFERROR(INDEX(Scenarios!$K284:$BD284,,MATCH(T$40,Scenarios!$K$270:$BD$270,0)),0)</f>
        <v>0</v>
      </c>
      <c r="U139" s="150" cm="1">
        <f t="array" ref="U139">U74*IFERROR(INDEX(Scenarios!$K284:$BD284,,MATCH(U$40,Scenarios!$K$270:$BD$270,0)),0)</f>
        <v>0</v>
      </c>
      <c r="V139" s="150" cm="1">
        <f t="array" ref="V139">V74*IFERROR(INDEX(Scenarios!$K284:$BD284,,MATCH(V$40,Scenarios!$K$270:$BD$270,0)),0)</f>
        <v>0</v>
      </c>
      <c r="W139" s="150" cm="1">
        <f t="array" ref="W139">W74*IFERROR(INDEX(Scenarios!$K284:$BD284,,MATCH(W$40,Scenarios!$K$270:$BD$270,0)),0)</f>
        <v>0</v>
      </c>
      <c r="X139" s="150" cm="1">
        <f t="array" ref="X139">X74*IFERROR(INDEX(Scenarios!$K284:$BD284,,MATCH(X$40,Scenarios!$K$270:$BD$270,0)),0)</f>
        <v>0</v>
      </c>
      <c r="Y139" s="150" cm="1">
        <f t="array" ref="Y139">Y74*IFERROR(INDEX(Scenarios!$K284:$BD284,,MATCH(Y$40,Scenarios!$K$270:$BD$270,0)),0)</f>
        <v>0</v>
      </c>
      <c r="Z139" s="150" cm="1">
        <f t="array" ref="Z139">Z74*IFERROR(INDEX(Scenarios!$K284:$BD284,,MATCH(Z$40,Scenarios!$K$270:$BD$270,0)),0)</f>
        <v>0</v>
      </c>
      <c r="AA139" s="150" cm="1">
        <f t="array" ref="AA139">AA74*IFERROR(INDEX(Scenarios!$K284:$BD284,,MATCH(AA$40,Scenarios!$K$270:$BD$270,0)),0)</f>
        <v>0</v>
      </c>
      <c r="AB139" s="150" cm="1">
        <f t="array" ref="AB139">AB74*IFERROR(INDEX(Scenarios!$K284:$BD284,,MATCH(AB$40,Scenarios!$K$270:$BD$270,0)),0)</f>
        <v>0</v>
      </c>
      <c r="AC139" s="150" cm="1">
        <f t="array" ref="AC139">AC74*IFERROR(INDEX(Scenarios!$K284:$BD284,,MATCH(AC$40,Scenarios!$K$270:$BD$270,0)),0)</f>
        <v>0</v>
      </c>
      <c r="AD139" s="150" cm="1">
        <f t="array" ref="AD139">AD74*IFERROR(INDEX(Scenarios!$K284:$BD284,,MATCH(AD$40,Scenarios!$K$270:$BD$270,0)),0)</f>
        <v>0</v>
      </c>
      <c r="AE139" s="150" cm="1">
        <f t="array" ref="AE139">AE74*IFERROR(INDEX(Scenarios!$K284:$BD284,,MATCH(AE$40,Scenarios!$K$270:$BD$270,0)),0)</f>
        <v>0</v>
      </c>
      <c r="AF139" s="150" cm="1">
        <f t="array" ref="AF139">AF74*IFERROR(INDEX(Scenarios!$K284:$BD284,,MATCH(AF$40,Scenarios!$K$270:$BD$270,0)),0)</f>
        <v>0</v>
      </c>
      <c r="AG139" s="150" cm="1">
        <f t="array" ref="AG139">AG74*IFERROR(INDEX(Scenarios!$K284:$BD284,,MATCH(AG$40,Scenarios!$K$270:$BD$270,0)),0)</f>
        <v>0</v>
      </c>
      <c r="AH139" s="150" cm="1">
        <f t="array" ref="AH139">AH74*IFERROR(INDEX(Scenarios!$K284:$BD284,,MATCH(AH$40,Scenarios!$K$270:$BD$270,0)),0)</f>
        <v>0</v>
      </c>
      <c r="AI139" s="150" cm="1">
        <f t="array" ref="AI139">AI74*IFERROR(INDEX(Scenarios!$K284:$BD284,,MATCH(AI$40,Scenarios!$K$270:$BD$270,0)),0)</f>
        <v>0</v>
      </c>
      <c r="AJ139" s="150" cm="1">
        <f t="array" ref="AJ139">AJ74*IFERROR(INDEX(Scenarios!$K284:$BD284,,MATCH(AJ$40,Scenarios!$K$270:$BD$270,0)),0)</f>
        <v>0</v>
      </c>
      <c r="AK139" s="150" cm="1">
        <f t="array" ref="AK139">AK74*IFERROR(INDEX(Scenarios!$K284:$BD284,,MATCH(AK$40,Scenarios!$K$270:$BD$270,0)),0)</f>
        <v>0</v>
      </c>
      <c r="AL139" s="150" cm="1">
        <f t="array" ref="AL139">AL74*IFERROR(INDEX(Scenarios!$K284:$BD284,,MATCH(AL$40,Scenarios!$K$270:$BD$270,0)),0)</f>
        <v>0</v>
      </c>
      <c r="AM139" s="150" cm="1">
        <f t="array" ref="AM139">AM74*IFERROR(INDEX(Scenarios!$K284:$BD284,,MATCH(AM$40,Scenarios!$K$270:$BD$270,0)),0)</f>
        <v>0</v>
      </c>
      <c r="AN139" s="150" cm="1">
        <f t="array" ref="AN139">AN74*IFERROR(INDEX(Scenarios!$K284:$BD284,,MATCH(AN$40,Scenarios!$K$270:$BD$270,0)),0)</f>
        <v>0</v>
      </c>
      <c r="AO139" s="150" cm="1">
        <f t="array" ref="AO139">AO74*IFERROR(INDEX(Scenarios!$K284:$BD284,,MATCH(AO$40,Scenarios!$K$270:$BD$270,0)),0)</f>
        <v>0</v>
      </c>
      <c r="AP139" s="150" cm="1">
        <f t="array" ref="AP139">AP74*IFERROR(INDEX(Scenarios!$K284:$BD284,,MATCH(AP$40,Scenarios!$K$270:$BD$270,0)),0)</f>
        <v>0</v>
      </c>
      <c r="AQ139" s="150" cm="1">
        <f t="array" ref="AQ139">AQ74*IFERROR(INDEX(Scenarios!$K284:$BD284,,MATCH(AQ$40,Scenarios!$K$270:$BD$270,0)),0)</f>
        <v>0</v>
      </c>
      <c r="AR139" s="150" cm="1">
        <f t="array" ref="AR139">AR74*IFERROR(INDEX(Scenarios!$K284:$BD284,,MATCH(AR$40,Scenarios!$K$270:$BD$270,0)),0)</f>
        <v>0</v>
      </c>
      <c r="AS139" s="150" cm="1">
        <f t="array" ref="AS139">AS74*IFERROR(INDEX(Scenarios!$K284:$BD284,,MATCH(AS$40,Scenarios!$K$270:$BD$270,0)),0)</f>
        <v>0</v>
      </c>
      <c r="AT139" s="150" cm="1">
        <f t="array" ref="AT139">AT74*IFERROR(INDEX(Scenarios!$K284:$BD284,,MATCH(AT$40,Scenarios!$K$270:$BD$270,0)),0)</f>
        <v>0</v>
      </c>
      <c r="AU139" s="150" cm="1">
        <f t="array" ref="AU139">AU74*IFERROR(INDEX(Scenarios!$K284:$BD284,,MATCH(AU$40,Scenarios!$K$270:$BD$270,0)),0)</f>
        <v>0</v>
      </c>
      <c r="AV139" s="150" cm="1">
        <f t="array" ref="AV139">AV74*IFERROR(INDEX(Scenarios!$K284:$BD284,,MATCH(AV$40,Scenarios!$K$270:$BD$270,0)),0)</f>
        <v>0</v>
      </c>
      <c r="AW139" s="150" cm="1">
        <f t="array" ref="AW139">AW74*IFERROR(INDEX(Scenarios!$K284:$BD284,,MATCH(AW$40,Scenarios!$K$270:$BD$270,0)),0)</f>
        <v>0</v>
      </c>
      <c r="AX139" s="150" cm="1">
        <f t="array" ref="AX139">AX74*IFERROR(INDEX(Scenarios!$K284:$BD284,,MATCH(AX$40,Scenarios!$K$270:$BD$270,0)),0)</f>
        <v>0</v>
      </c>
      <c r="AY139" s="150" cm="1">
        <f t="array" ref="AY139">AY74*IFERROR(INDEX(Scenarios!$K284:$BD284,,MATCH(AY$40,Scenarios!$K$270:$BD$270,0)),0)</f>
        <v>0</v>
      </c>
      <c r="AZ139" s="150" cm="1">
        <f t="array" ref="AZ139">AZ74*IFERROR(INDEX(Scenarios!$K284:$BD284,,MATCH(AZ$40,Scenarios!$K$270:$BD$270,0)),0)</f>
        <v>0</v>
      </c>
      <c r="BA139" s="150" cm="1">
        <f t="array" ref="BA139">BA74*IFERROR(INDEX(Scenarios!$K284:$BD284,,MATCH(BA$40,Scenarios!$K$270:$BD$270,0)),0)</f>
        <v>0</v>
      </c>
      <c r="BB139" s="150" cm="1">
        <f t="array" ref="BB139">BB74*IFERROR(INDEX(Scenarios!$K284:$BD284,,MATCH(BB$40,Scenarios!$K$270:$BD$270,0)),0)</f>
        <v>0</v>
      </c>
      <c r="BC139" s="150" cm="1">
        <f t="array" ref="BC139">BC74*IFERROR(INDEX(Scenarios!$K284:$BD284,,MATCH(BC$40,Scenarios!$K$270:$BD$270,0)),0)</f>
        <v>0</v>
      </c>
      <c r="BD139" s="150" cm="1">
        <f t="array" ref="BD139">BD74*IFERROR(INDEX(Scenarios!$K284:$BD284,,MATCH(BD$40,Scenarios!$K$270:$BD$270,0)),0)</f>
        <v>0</v>
      </c>
      <c r="BE139" s="150" cm="1">
        <f t="array" ref="BE139">BE74*IFERROR(INDEX(Scenarios!$K284:$BD284,,MATCH(BE$40,Scenarios!$K$270:$BD$270,0)),0)</f>
        <v>0</v>
      </c>
      <c r="BF139" s="150" cm="1">
        <f t="array" ref="BF139">BF74*IFERROR(INDEX(Scenarios!$K284:$BD284,,MATCH(BF$40,Scenarios!$K$270:$BD$270,0)),0)</f>
        <v>0</v>
      </c>
      <c r="BG139" s="150" cm="1">
        <f t="array" ref="BG139">BG74*IFERROR(INDEX(Scenarios!$K284:$BD284,,MATCH(BG$40,Scenarios!$K$270:$BD$270,0)),0)</f>
        <v>0</v>
      </c>
      <c r="BH139" s="150" cm="1">
        <f t="array" ref="BH139">BH74*IFERROR(INDEX(Scenarios!$K284:$BD284,,MATCH(BH$40,Scenarios!$K$270:$BD$270,0)),0)</f>
        <v>0</v>
      </c>
      <c r="BI139" s="19"/>
      <c r="BJ139" s="19"/>
      <c r="BK139" s="19"/>
      <c r="BL139" s="19"/>
      <c r="BM139" s="19"/>
      <c r="BN139" s="19"/>
      <c r="BO139" s="19"/>
      <c r="BP139" s="19"/>
      <c r="BQ139" s="19"/>
      <c r="BR139" s="19"/>
      <c r="BS139" s="19"/>
      <c r="BT139" s="19"/>
      <c r="BU139" s="19"/>
      <c r="BV139" s="19"/>
      <c r="BW139" s="19"/>
      <c r="BX139" s="19"/>
      <c r="BY139" s="19"/>
      <c r="BZ139" s="19"/>
      <c r="CA139" s="19"/>
      <c r="CB139" s="19"/>
      <c r="CC139" s="19"/>
      <c r="CD139" s="19"/>
      <c r="CE139" s="19"/>
      <c r="CF139" s="19"/>
      <c r="CG139" s="19"/>
      <c r="CH139" s="19"/>
      <c r="CI139" s="19"/>
      <c r="CJ139" s="19"/>
      <c r="CK139" s="19"/>
      <c r="CL139" s="19"/>
      <c r="CM139" s="19"/>
      <c r="CN139" s="19"/>
      <c r="CO139" s="19"/>
      <c r="CP139" s="19"/>
      <c r="CQ139" s="19"/>
      <c r="CR139" s="19"/>
      <c r="CS139" s="19"/>
      <c r="CT139" s="19"/>
      <c r="CU139" s="19"/>
      <c r="CV139" s="19"/>
    </row>
    <row r="140" spans="1:103">
      <c r="A140" s="307"/>
      <c r="E140" s="135" t="s">
        <v>146</v>
      </c>
      <c r="G140" s="4" t="s">
        <v>101</v>
      </c>
      <c r="H140" s="135" t="s">
        <v>213</v>
      </c>
      <c r="L140" s="150" cm="1">
        <f t="array" ref="L140">L75*IFERROR(INDEX(Scenarios!$K285:$BD285,,MATCH(L$40,Scenarios!$K$270:$BD$270,0)),0)</f>
        <v>0</v>
      </c>
      <c r="M140" s="150" cm="1">
        <f t="array" ref="M140">M75*IFERROR(INDEX(Scenarios!$K285:$BD285,,MATCH(M$40,Scenarios!$K$270:$BD$270,0)),0)</f>
        <v>0</v>
      </c>
      <c r="N140" s="150" cm="1">
        <f t="array" ref="N140">N75*IFERROR(INDEX(Scenarios!$K285:$BD285,,MATCH(N$40,Scenarios!$K$270:$BD$270,0)),0)</f>
        <v>0</v>
      </c>
      <c r="O140" s="150" cm="1">
        <f t="array" ref="O140">O75*IFERROR(INDEX(Scenarios!$K285:$BD285,,MATCH(O$40,Scenarios!$K$270:$BD$270,0)),0)</f>
        <v>0</v>
      </c>
      <c r="P140" s="150" cm="1">
        <f t="array" ref="P140">P75*IFERROR(INDEX(Scenarios!$K285:$BD285,,MATCH(P$40,Scenarios!$K$270:$BD$270,0)),0)</f>
        <v>0</v>
      </c>
      <c r="Q140" s="150" cm="1">
        <f t="array" ref="Q140">Q75*IFERROR(INDEX(Scenarios!$K285:$BD285,,MATCH(Q$40,Scenarios!$K$270:$BD$270,0)),0)</f>
        <v>0</v>
      </c>
      <c r="R140" s="150" cm="1">
        <f t="array" ref="R140">R75*IFERROR(INDEX(Scenarios!$K285:$BD285,,MATCH(R$40,Scenarios!$K$270:$BD$270,0)),0)</f>
        <v>0</v>
      </c>
      <c r="S140" s="150" cm="1">
        <f t="array" ref="S140">S75*IFERROR(INDEX(Scenarios!$K285:$BD285,,MATCH(S$40,Scenarios!$K$270:$BD$270,0)),0)</f>
        <v>0</v>
      </c>
      <c r="T140" s="150" cm="1">
        <f t="array" ref="T140">T75*IFERROR(INDEX(Scenarios!$K285:$BD285,,MATCH(T$40,Scenarios!$K$270:$BD$270,0)),0)</f>
        <v>0</v>
      </c>
      <c r="U140" s="150" cm="1">
        <f t="array" ref="U140">U75*IFERROR(INDEX(Scenarios!$K285:$BD285,,MATCH(U$40,Scenarios!$K$270:$BD$270,0)),0)</f>
        <v>0</v>
      </c>
      <c r="V140" s="150" cm="1">
        <f t="array" ref="V140">V75*IFERROR(INDEX(Scenarios!$K285:$BD285,,MATCH(V$40,Scenarios!$K$270:$BD$270,0)),0)</f>
        <v>0</v>
      </c>
      <c r="W140" s="150" cm="1">
        <f t="array" ref="W140">W75*IFERROR(INDEX(Scenarios!$K285:$BD285,,MATCH(W$40,Scenarios!$K$270:$BD$270,0)),0)</f>
        <v>0</v>
      </c>
      <c r="X140" s="150" cm="1">
        <f t="array" ref="X140">X75*IFERROR(INDEX(Scenarios!$K285:$BD285,,MATCH(X$40,Scenarios!$K$270:$BD$270,0)),0)</f>
        <v>0</v>
      </c>
      <c r="Y140" s="150" cm="1">
        <f t="array" ref="Y140">Y75*IFERROR(INDEX(Scenarios!$K285:$BD285,,MATCH(Y$40,Scenarios!$K$270:$BD$270,0)),0)</f>
        <v>0</v>
      </c>
      <c r="Z140" s="150" cm="1">
        <f t="array" ref="Z140">Z75*IFERROR(INDEX(Scenarios!$K285:$BD285,,MATCH(Z$40,Scenarios!$K$270:$BD$270,0)),0)</f>
        <v>0</v>
      </c>
      <c r="AA140" s="150" cm="1">
        <f t="array" ref="AA140">AA75*IFERROR(INDEX(Scenarios!$K285:$BD285,,MATCH(AA$40,Scenarios!$K$270:$BD$270,0)),0)</f>
        <v>0</v>
      </c>
      <c r="AB140" s="150" cm="1">
        <f t="array" ref="AB140">AB75*IFERROR(INDEX(Scenarios!$K285:$BD285,,MATCH(AB$40,Scenarios!$K$270:$BD$270,0)),0)</f>
        <v>0</v>
      </c>
      <c r="AC140" s="150" cm="1">
        <f t="array" ref="AC140">AC75*IFERROR(INDEX(Scenarios!$K285:$BD285,,MATCH(AC$40,Scenarios!$K$270:$BD$270,0)),0)</f>
        <v>0</v>
      </c>
      <c r="AD140" s="150" cm="1">
        <f t="array" ref="AD140">AD75*IFERROR(INDEX(Scenarios!$K285:$BD285,,MATCH(AD$40,Scenarios!$K$270:$BD$270,0)),0)</f>
        <v>0</v>
      </c>
      <c r="AE140" s="150" cm="1">
        <f t="array" ref="AE140">AE75*IFERROR(INDEX(Scenarios!$K285:$BD285,,MATCH(AE$40,Scenarios!$K$270:$BD$270,0)),0)</f>
        <v>0</v>
      </c>
      <c r="AF140" s="150" cm="1">
        <f t="array" ref="AF140">AF75*IFERROR(INDEX(Scenarios!$K285:$BD285,,MATCH(AF$40,Scenarios!$K$270:$BD$270,0)),0)</f>
        <v>0</v>
      </c>
      <c r="AG140" s="150" cm="1">
        <f t="array" ref="AG140">AG75*IFERROR(INDEX(Scenarios!$K285:$BD285,,MATCH(AG$40,Scenarios!$K$270:$BD$270,0)),0)</f>
        <v>0</v>
      </c>
      <c r="AH140" s="150" cm="1">
        <f t="array" ref="AH140">AH75*IFERROR(INDEX(Scenarios!$K285:$BD285,,MATCH(AH$40,Scenarios!$K$270:$BD$270,0)),0)</f>
        <v>0</v>
      </c>
      <c r="AI140" s="150" cm="1">
        <f t="array" ref="AI140">AI75*IFERROR(INDEX(Scenarios!$K285:$BD285,,MATCH(AI$40,Scenarios!$K$270:$BD$270,0)),0)</f>
        <v>0</v>
      </c>
      <c r="AJ140" s="150" cm="1">
        <f t="array" ref="AJ140">AJ75*IFERROR(INDEX(Scenarios!$K285:$BD285,,MATCH(AJ$40,Scenarios!$K$270:$BD$270,0)),0)</f>
        <v>0</v>
      </c>
      <c r="AK140" s="150" cm="1">
        <f t="array" ref="AK140">AK75*IFERROR(INDEX(Scenarios!$K285:$BD285,,MATCH(AK$40,Scenarios!$K$270:$BD$270,0)),0)</f>
        <v>0</v>
      </c>
      <c r="AL140" s="150" cm="1">
        <f t="array" ref="AL140">AL75*IFERROR(INDEX(Scenarios!$K285:$BD285,,MATCH(AL$40,Scenarios!$K$270:$BD$270,0)),0)</f>
        <v>0</v>
      </c>
      <c r="AM140" s="150" cm="1">
        <f t="array" ref="AM140">AM75*IFERROR(INDEX(Scenarios!$K285:$BD285,,MATCH(AM$40,Scenarios!$K$270:$BD$270,0)),0)</f>
        <v>0</v>
      </c>
      <c r="AN140" s="150" cm="1">
        <f t="array" ref="AN140">AN75*IFERROR(INDEX(Scenarios!$K285:$BD285,,MATCH(AN$40,Scenarios!$K$270:$BD$270,0)),0)</f>
        <v>0</v>
      </c>
      <c r="AO140" s="150" cm="1">
        <f t="array" ref="AO140">AO75*IFERROR(INDEX(Scenarios!$K285:$BD285,,MATCH(AO$40,Scenarios!$K$270:$BD$270,0)),0)</f>
        <v>0</v>
      </c>
      <c r="AP140" s="150" cm="1">
        <f t="array" ref="AP140">AP75*IFERROR(INDEX(Scenarios!$K285:$BD285,,MATCH(AP$40,Scenarios!$K$270:$BD$270,0)),0)</f>
        <v>0</v>
      </c>
      <c r="AQ140" s="150" cm="1">
        <f t="array" ref="AQ140">AQ75*IFERROR(INDEX(Scenarios!$K285:$BD285,,MATCH(AQ$40,Scenarios!$K$270:$BD$270,0)),0)</f>
        <v>0</v>
      </c>
      <c r="AR140" s="150" cm="1">
        <f t="array" ref="AR140">AR75*IFERROR(INDEX(Scenarios!$K285:$BD285,,MATCH(AR$40,Scenarios!$K$270:$BD$270,0)),0)</f>
        <v>0</v>
      </c>
      <c r="AS140" s="150" cm="1">
        <f t="array" ref="AS140">AS75*IFERROR(INDEX(Scenarios!$K285:$BD285,,MATCH(AS$40,Scenarios!$K$270:$BD$270,0)),0)</f>
        <v>0</v>
      </c>
      <c r="AT140" s="150" cm="1">
        <f t="array" ref="AT140">AT75*IFERROR(INDEX(Scenarios!$K285:$BD285,,MATCH(AT$40,Scenarios!$K$270:$BD$270,0)),0)</f>
        <v>0</v>
      </c>
      <c r="AU140" s="150" cm="1">
        <f t="array" ref="AU140">AU75*IFERROR(INDEX(Scenarios!$K285:$BD285,,MATCH(AU$40,Scenarios!$K$270:$BD$270,0)),0)</f>
        <v>0</v>
      </c>
      <c r="AV140" s="150" cm="1">
        <f t="array" ref="AV140">AV75*IFERROR(INDEX(Scenarios!$K285:$BD285,,MATCH(AV$40,Scenarios!$K$270:$BD$270,0)),0)</f>
        <v>0</v>
      </c>
      <c r="AW140" s="150" cm="1">
        <f t="array" ref="AW140">AW75*IFERROR(INDEX(Scenarios!$K285:$BD285,,MATCH(AW$40,Scenarios!$K$270:$BD$270,0)),0)</f>
        <v>0</v>
      </c>
      <c r="AX140" s="150" cm="1">
        <f t="array" ref="AX140">AX75*IFERROR(INDEX(Scenarios!$K285:$BD285,,MATCH(AX$40,Scenarios!$K$270:$BD$270,0)),0)</f>
        <v>0</v>
      </c>
      <c r="AY140" s="150" cm="1">
        <f t="array" ref="AY140">AY75*IFERROR(INDEX(Scenarios!$K285:$BD285,,MATCH(AY$40,Scenarios!$K$270:$BD$270,0)),0)</f>
        <v>0</v>
      </c>
      <c r="AZ140" s="150" cm="1">
        <f t="array" ref="AZ140">AZ75*IFERROR(INDEX(Scenarios!$K285:$BD285,,MATCH(AZ$40,Scenarios!$K$270:$BD$270,0)),0)</f>
        <v>0</v>
      </c>
      <c r="BA140" s="150" cm="1">
        <f t="array" ref="BA140">BA75*IFERROR(INDEX(Scenarios!$K285:$BD285,,MATCH(BA$40,Scenarios!$K$270:$BD$270,0)),0)</f>
        <v>0</v>
      </c>
      <c r="BB140" s="150" cm="1">
        <f t="array" ref="BB140">BB75*IFERROR(INDEX(Scenarios!$K285:$BD285,,MATCH(BB$40,Scenarios!$K$270:$BD$270,0)),0)</f>
        <v>0</v>
      </c>
      <c r="BC140" s="150" cm="1">
        <f t="array" ref="BC140">BC75*IFERROR(INDEX(Scenarios!$K285:$BD285,,MATCH(BC$40,Scenarios!$K$270:$BD$270,0)),0)</f>
        <v>0</v>
      </c>
      <c r="BD140" s="150" cm="1">
        <f t="array" ref="BD140">BD75*IFERROR(INDEX(Scenarios!$K285:$BD285,,MATCH(BD$40,Scenarios!$K$270:$BD$270,0)),0)</f>
        <v>0</v>
      </c>
      <c r="BE140" s="150" cm="1">
        <f t="array" ref="BE140">BE75*IFERROR(INDEX(Scenarios!$K285:$BD285,,MATCH(BE$40,Scenarios!$K$270:$BD$270,0)),0)</f>
        <v>0</v>
      </c>
      <c r="BF140" s="150" cm="1">
        <f t="array" ref="BF140">BF75*IFERROR(INDEX(Scenarios!$K285:$BD285,,MATCH(BF$40,Scenarios!$K$270:$BD$270,0)),0)</f>
        <v>0</v>
      </c>
      <c r="BG140" s="150" cm="1">
        <f t="array" ref="BG140">BG75*IFERROR(INDEX(Scenarios!$K285:$BD285,,MATCH(BG$40,Scenarios!$K$270:$BD$270,0)),0)</f>
        <v>0</v>
      </c>
      <c r="BH140" s="150" cm="1">
        <f t="array" ref="BH140">BH75*IFERROR(INDEX(Scenarios!$K285:$BD285,,MATCH(BH$40,Scenarios!$K$270:$BD$270,0)),0)</f>
        <v>0</v>
      </c>
      <c r="BI140" s="19"/>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c r="CO140" s="19"/>
      <c r="CP140" s="19"/>
      <c r="CQ140" s="19"/>
      <c r="CR140" s="19"/>
      <c r="CS140" s="19"/>
      <c r="CT140" s="19"/>
      <c r="CU140" s="19"/>
      <c r="CV140" s="19"/>
    </row>
    <row r="141" spans="1:103">
      <c r="L141" s="19"/>
      <c r="M141" s="19"/>
      <c r="N141" s="19"/>
      <c r="O141" s="19"/>
      <c r="P141" s="19"/>
      <c r="Q141" s="19"/>
      <c r="R141" s="19"/>
      <c r="S141" s="202"/>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c r="BD141" s="19"/>
      <c r="BE141" s="19"/>
      <c r="BF141" s="19"/>
      <c r="BG141" s="19"/>
      <c r="BH141" s="19"/>
      <c r="BI141" s="19"/>
      <c r="BJ141" s="19"/>
      <c r="BK141" s="19"/>
      <c r="BL141" s="19"/>
      <c r="BM141" s="19"/>
      <c r="BN141" s="19"/>
      <c r="BO141" s="19"/>
      <c r="BP141" s="19"/>
      <c r="BQ141" s="19"/>
      <c r="BR141" s="19"/>
      <c r="BS141" s="19"/>
      <c r="BT141" s="19"/>
      <c r="BU141" s="19"/>
      <c r="BV141" s="19"/>
      <c r="BW141" s="19"/>
      <c r="BX141" s="19"/>
      <c r="BY141" s="19"/>
      <c r="BZ141" s="19"/>
      <c r="CA141" s="19"/>
      <c r="CB141" s="19"/>
      <c r="CC141" s="19"/>
      <c r="CD141" s="19"/>
      <c r="CE141" s="19"/>
      <c r="CF141" s="19"/>
      <c r="CG141" s="19"/>
      <c r="CH141" s="19"/>
      <c r="CI141" s="19"/>
      <c r="CJ141" s="19"/>
      <c r="CK141" s="19"/>
      <c r="CL141" s="19"/>
      <c r="CM141" s="19"/>
      <c r="CN141" s="19"/>
      <c r="CO141" s="19"/>
      <c r="CP141" s="19"/>
      <c r="CQ141" s="19"/>
      <c r="CR141" s="19"/>
      <c r="CS141" s="19"/>
      <c r="CT141" s="19"/>
      <c r="CU141" s="19"/>
      <c r="CV141" s="19"/>
    </row>
    <row r="142" spans="1:103">
      <c r="B142" s="245">
        <f>MAX($B$4:B141)+1</f>
        <v>3</v>
      </c>
      <c r="C142" s="7" t="s">
        <v>76</v>
      </c>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8"/>
      <c r="CX142" s="8"/>
      <c r="CY142" s="8"/>
    </row>
    <row r="143" spans="1:103" s="89" customFormat="1">
      <c r="B143" s="68" t="s">
        <v>239</v>
      </c>
      <c r="C143" s="246"/>
      <c r="D143" s="246"/>
      <c r="E143" s="246"/>
      <c r="F143" s="246"/>
      <c r="G143" s="246"/>
      <c r="H143" s="247"/>
      <c r="I143" s="247"/>
      <c r="J143" s="247"/>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c r="BB143" s="246"/>
      <c r="BC143" s="246"/>
      <c r="BD143" s="246"/>
      <c r="BE143" s="246"/>
      <c r="BF143" s="246"/>
      <c r="BG143" s="246"/>
      <c r="BH143" s="246"/>
    </row>
    <row r="144" spans="1:103">
      <c r="C144" s="29"/>
      <c r="D144" s="29"/>
      <c r="E144" s="20" t="s">
        <v>240</v>
      </c>
      <c r="F144" s="20"/>
      <c r="G144" s="4" t="s">
        <v>91</v>
      </c>
      <c r="L144" s="98">
        <f>Scenarios!L297</f>
        <v>0.6</v>
      </c>
      <c r="M144" s="98">
        <f>Scenarios!M297</f>
        <v>0.6</v>
      </c>
      <c r="N144" s="98">
        <f>Scenarios!N297</f>
        <v>0.6</v>
      </c>
      <c r="O144" s="98">
        <f>Scenarios!O297</f>
        <v>0.6</v>
      </c>
      <c r="P144" s="98">
        <f>Scenarios!P297</f>
        <v>0.6</v>
      </c>
      <c r="Q144" s="98">
        <f>Scenarios!Q297</f>
        <v>0.6</v>
      </c>
      <c r="R144" s="98">
        <f>Scenarios!R297</f>
        <v>0.6</v>
      </c>
      <c r="S144" s="98">
        <f>Scenarios!S297</f>
        <v>0.6</v>
      </c>
      <c r="T144" s="98">
        <f>Scenarios!T297</f>
        <v>0.6</v>
      </c>
      <c r="U144" s="98">
        <f>Scenarios!U297</f>
        <v>0.6</v>
      </c>
      <c r="V144" s="98">
        <f>Scenarios!V297</f>
        <v>0.6</v>
      </c>
      <c r="W144" s="98">
        <f>Scenarios!W297</f>
        <v>0.6</v>
      </c>
      <c r="X144" s="98">
        <f>Scenarios!X297</f>
        <v>0.6</v>
      </c>
      <c r="Y144" s="98">
        <f>Scenarios!Y297</f>
        <v>0.6</v>
      </c>
      <c r="Z144" s="98">
        <f>Scenarios!Z297</f>
        <v>0.6</v>
      </c>
      <c r="AA144" s="98">
        <f>Scenarios!AA297</f>
        <v>0.6</v>
      </c>
      <c r="AB144" s="98">
        <f>Scenarios!AB297</f>
        <v>0.6</v>
      </c>
      <c r="AC144" s="98">
        <f>Scenarios!AC297</f>
        <v>0.6</v>
      </c>
      <c r="AD144" s="98">
        <f>Scenarios!AD297</f>
        <v>0.6</v>
      </c>
      <c r="AE144" s="98">
        <f>Scenarios!AE297</f>
        <v>0.6</v>
      </c>
      <c r="AF144" s="98">
        <f>Scenarios!AF297</f>
        <v>0.6</v>
      </c>
      <c r="AG144" s="98">
        <f>Scenarios!AG297</f>
        <v>0.6</v>
      </c>
      <c r="AH144" s="98">
        <f>Scenarios!AH297</f>
        <v>0.6</v>
      </c>
      <c r="AI144" s="98">
        <f>Scenarios!AI297</f>
        <v>0.6</v>
      </c>
      <c r="AJ144" s="98">
        <f>Scenarios!AJ297</f>
        <v>0.6</v>
      </c>
      <c r="AK144" s="98">
        <f>Scenarios!AK297</f>
        <v>0.6</v>
      </c>
      <c r="AL144" s="98">
        <f>Scenarios!AL297</f>
        <v>0.6</v>
      </c>
      <c r="AM144" s="98">
        <f>Scenarios!AM297</f>
        <v>0.6</v>
      </c>
      <c r="AN144" s="98">
        <f>Scenarios!AN297</f>
        <v>0.6</v>
      </c>
      <c r="AO144" s="98">
        <f>Scenarios!AO297</f>
        <v>0.6</v>
      </c>
      <c r="AP144" s="98">
        <f>Scenarios!AP297</f>
        <v>0.6</v>
      </c>
      <c r="AQ144" s="98">
        <f>Scenarios!AQ297</f>
        <v>0.6</v>
      </c>
      <c r="AR144" s="98">
        <f>Scenarios!AR297</f>
        <v>0.6</v>
      </c>
      <c r="AS144" s="98">
        <f>Scenarios!AS297</f>
        <v>0.6</v>
      </c>
      <c r="AT144" s="98">
        <f>Scenarios!AT297</f>
        <v>0.6</v>
      </c>
      <c r="AU144" s="98">
        <f>Scenarios!AU297</f>
        <v>0.6</v>
      </c>
      <c r="AV144" s="98">
        <f>Scenarios!AV297</f>
        <v>0.6</v>
      </c>
      <c r="AW144" s="98">
        <f>Scenarios!AW297</f>
        <v>0.6</v>
      </c>
      <c r="AX144" s="98">
        <f>Scenarios!AX297</f>
        <v>0.6</v>
      </c>
      <c r="AY144" s="98">
        <f>Scenarios!AY297</f>
        <v>0.6</v>
      </c>
      <c r="AZ144" s="98">
        <f>Scenarios!AZ297</f>
        <v>0.6</v>
      </c>
      <c r="BA144" s="98">
        <f>Scenarios!BA297</f>
        <v>0.6</v>
      </c>
      <c r="BB144" s="98">
        <f>Scenarios!BB297</f>
        <v>0.6</v>
      </c>
      <c r="BC144" s="98">
        <f>Scenarios!BC297</f>
        <v>0.6</v>
      </c>
      <c r="BD144" s="98">
        <f>Scenarios!BD297</f>
        <v>0.6</v>
      </c>
      <c r="BE144" s="98">
        <f>Scenarios!BE297</f>
        <v>0.6</v>
      </c>
      <c r="BF144" s="98">
        <f>Scenarios!BF297</f>
        <v>0.6</v>
      </c>
      <c r="BG144" s="98">
        <f>Scenarios!BG297</f>
        <v>0.6</v>
      </c>
      <c r="BH144" s="98">
        <f>Scenarios!BH297</f>
        <v>0.6</v>
      </c>
    </row>
    <row r="145" spans="2:63">
      <c r="C145" s="29"/>
      <c r="D145" s="29"/>
      <c r="E145" s="20"/>
      <c r="F145" s="20"/>
      <c r="L145" s="78"/>
      <c r="M145" s="78"/>
      <c r="N145" s="78"/>
      <c r="O145" s="78"/>
      <c r="P145" s="78"/>
      <c r="Q145" s="78"/>
      <c r="R145" s="78"/>
      <c r="S145" s="78"/>
      <c r="T145" s="78"/>
      <c r="U145" s="78"/>
      <c r="V145" s="78"/>
      <c r="W145" s="78"/>
      <c r="X145" s="78"/>
      <c r="Y145" s="78"/>
      <c r="Z145" s="78"/>
      <c r="AA145" s="78"/>
      <c r="AB145" s="78"/>
      <c r="AC145" s="78"/>
      <c r="AD145" s="78"/>
      <c r="AE145" s="78"/>
      <c r="AF145" s="78"/>
      <c r="AG145" s="78"/>
      <c r="AH145" s="78"/>
      <c r="AI145" s="78"/>
      <c r="AJ145" s="78"/>
      <c r="AK145" s="78"/>
      <c r="AL145" s="78"/>
      <c r="AM145" s="78"/>
      <c r="AN145" s="78"/>
      <c r="AO145" s="78"/>
      <c r="AP145" s="78"/>
      <c r="AQ145" s="78"/>
      <c r="AR145" s="78"/>
      <c r="AS145" s="78"/>
      <c r="AT145" s="78"/>
      <c r="AU145" s="78"/>
      <c r="AV145" s="78"/>
      <c r="AW145" s="78"/>
      <c r="AX145" s="78"/>
      <c r="AY145" s="78"/>
      <c r="AZ145" s="78"/>
      <c r="BA145" s="78"/>
      <c r="BB145" s="78"/>
      <c r="BC145" s="78"/>
      <c r="BD145" s="78"/>
      <c r="BE145" s="78"/>
      <c r="BF145" s="78"/>
      <c r="BG145" s="78"/>
      <c r="BH145" s="78"/>
    </row>
    <row r="146" spans="2:63">
      <c r="C146" s="29"/>
      <c r="D146" s="29"/>
      <c r="E146" s="20" t="s">
        <v>241</v>
      </c>
      <c r="F146" s="20"/>
      <c r="G146" s="4" t="s">
        <v>78</v>
      </c>
      <c r="L146" s="98" cm="1">
        <f t="array" aca="1" ref="L146" ca="1">IF(L43=0,0,IF(L43&gt;($H$42-1),Interface!$J$47,INDEX(Interface!$J$44:$J$47,L$43)))</f>
        <v>0</v>
      </c>
      <c r="M146" s="98" cm="1">
        <f t="array" aca="1" ref="M146" ca="1">IF(M43=0,0,IF(M43&gt;($H$42-1),Interface!$J$47,INDEX(Interface!$J$44:$J$47,M$43)))</f>
        <v>0</v>
      </c>
      <c r="N146" s="98" cm="1">
        <f t="array" aca="1" ref="N146" ca="1">IF(N43=0,0,IF(N43&gt;($H$42-1),Interface!$J$47,INDEX(Interface!$J$44:$J$47,N$43)))</f>
        <v>0</v>
      </c>
      <c r="O146" s="98" cm="1">
        <f t="array" aca="1" ref="O146" ca="1">IF(O43=0,0,IF(O43&gt;($H$42-1),Interface!$J$47,INDEX(Interface!$J$44:$J$47,O$43)))</f>
        <v>0</v>
      </c>
      <c r="P146" s="98" cm="1">
        <f t="array" aca="1" ref="P146" ca="1">IF(P43=0,0,IF(P43&gt;($H$42-1),Interface!$J$47,INDEX(Interface!$J$44:$J$47,P$43)))</f>
        <v>0</v>
      </c>
      <c r="Q146" s="98" cm="1">
        <f t="array" aca="1" ref="Q146" ca="1">IF(Q43=0,0,IF(Q43&gt;($H$42-1),Interface!$J$47,INDEX(Interface!$J$44:$J$47,Q$43)))</f>
        <v>0</v>
      </c>
      <c r="R146" s="98" cm="1">
        <f t="array" aca="1" ref="R146" ca="1">IF(R43=0,0,IF(R43&gt;($H$42-1),Interface!$J$47,INDEX(Interface!$J$44:$J$47,R$43)))</f>
        <v>0</v>
      </c>
      <c r="S146" s="98" cm="1">
        <f t="array" aca="1" ref="S146" ca="1">IF(S43=0,0,IF(S43&gt;($H$42-1),Interface!$J$47,INDEX(Interface!$J$44:$J$47,S$43)))</f>
        <v>0</v>
      </c>
      <c r="T146" s="98" cm="1">
        <f t="array" aca="1" ref="T146" ca="1">IF(T43=0,0,IF(T43&gt;($H$42-1),Interface!$J$47,INDEX(Interface!$J$44:$J$47,T$43)))</f>
        <v>0</v>
      </c>
      <c r="U146" s="98" cm="1">
        <f t="array" aca="1" ref="U146" ca="1">IF(U43=0,0,IF(U43&gt;($H$42-1),Interface!$J$47,INDEX(Interface!$J$44:$J$47,U$43)))</f>
        <v>0</v>
      </c>
      <c r="V146" s="98" cm="1">
        <f t="array" aca="1" ref="V146" ca="1">IF(V43=0,0,IF(V43&gt;($H$42-1),Interface!$J$47,INDEX(Interface!$J$44:$J$47,V$43)))</f>
        <v>0</v>
      </c>
      <c r="W146" s="98" cm="1">
        <f t="array" aca="1" ref="W146" ca="1">IF(W43=0,0,IF(W43&gt;($H$42-1),Interface!$J$47,INDEX(Interface!$J$44:$J$47,W$43)))</f>
        <v>0</v>
      </c>
      <c r="X146" s="98" cm="1">
        <f t="array" aca="1" ref="X146" ca="1">IF(X43=0,0,IF(X43&gt;($H$42-1),Interface!$J$47,INDEX(Interface!$J$44:$J$47,X$43)))</f>
        <v>0</v>
      </c>
      <c r="Y146" s="98" cm="1">
        <f t="array" aca="1" ref="Y146" ca="1">IF(Y43=0,0,IF(Y43&gt;($H$42-1),Interface!$J$47,INDEX(Interface!$J$44:$J$47,Y$43)))</f>
        <v>0</v>
      </c>
      <c r="Z146" s="98" cm="1">
        <f t="array" aca="1" ref="Z146" ca="1">IF(Z43=0,0,IF(Z43&gt;($H$42-1),Interface!$J$47,INDEX(Interface!$J$44:$J$47,Z$43)))</f>
        <v>0</v>
      </c>
      <c r="AA146" s="98" cm="1">
        <f t="array" aca="1" ref="AA146" ca="1">IF(AA43=0,0,IF(AA43&gt;($H$42-1),Interface!$J$47,INDEX(Interface!$J$44:$J$47,AA$43)))</f>
        <v>0</v>
      </c>
      <c r="AB146" s="98" cm="1">
        <f t="array" aca="1" ref="AB146" ca="1">IF(AB43=0,0,IF(AB43&gt;($H$42-1),Interface!$J$47,INDEX(Interface!$J$44:$J$47,AB$43)))</f>
        <v>0</v>
      </c>
      <c r="AC146" s="98" cm="1">
        <f t="array" aca="1" ref="AC146" ca="1">IF(AC43=0,0,IF(AC43&gt;($H$42-1),Interface!$J$47,INDEX(Interface!$J$44:$J$47,AC$43)))</f>
        <v>0</v>
      </c>
      <c r="AD146" s="98" cm="1">
        <f t="array" aca="1" ref="AD146" ca="1">IF(AD43=0,0,IF(AD43&gt;($H$42-1),Interface!$J$47,INDEX(Interface!$J$44:$J$47,AD$43)))</f>
        <v>0</v>
      </c>
      <c r="AE146" s="98" cm="1">
        <f t="array" aca="1" ref="AE146" ca="1">IF(AE43=0,0,IF(AE43&gt;($H$42-1),Interface!$J$47,INDEX(Interface!$J$44:$J$47,AE$43)))</f>
        <v>0</v>
      </c>
      <c r="AF146" s="98" cm="1">
        <f t="array" aca="1" ref="AF146" ca="1">IF(AF43=0,0,IF(AF43&gt;($H$42-1),Interface!$J$47,INDEX(Interface!$J$44:$J$47,AF$43)))</f>
        <v>0</v>
      </c>
      <c r="AG146" s="98" cm="1">
        <f t="array" aca="1" ref="AG146" ca="1">IF(AG43=0,0,IF(AG43&gt;($H$42-1),Interface!$J$47,INDEX(Interface!$J$44:$J$47,AG$43)))</f>
        <v>0</v>
      </c>
      <c r="AH146" s="98" cm="1">
        <f t="array" aca="1" ref="AH146" ca="1">IF(AH43=0,0,IF(AH43&gt;($H$42-1),Interface!$J$47,INDEX(Interface!$J$44:$J$47,AH$43)))</f>
        <v>0</v>
      </c>
      <c r="AI146" s="98" cm="1">
        <f t="array" aca="1" ref="AI146" ca="1">IF(AI43=0,0,IF(AI43&gt;($H$42-1),Interface!$J$47,INDEX(Interface!$J$44:$J$47,AI$43)))</f>
        <v>0</v>
      </c>
      <c r="AJ146" s="98" cm="1">
        <f t="array" aca="1" ref="AJ146" ca="1">IF(AJ43=0,0,IF(AJ43&gt;($H$42-1),Interface!$J$47,INDEX(Interface!$J$44:$J$47,AJ$43)))</f>
        <v>0</v>
      </c>
      <c r="AK146" s="98" cm="1">
        <f t="array" aca="1" ref="AK146" ca="1">IF(AK43=0,0,IF(AK43&gt;($H$42-1),Interface!$J$47,INDEX(Interface!$J$44:$J$47,AK$43)))</f>
        <v>0</v>
      </c>
      <c r="AL146" s="98" cm="1">
        <f t="array" aca="1" ref="AL146" ca="1">IF(AL43=0,0,IF(AL43&gt;($H$42-1),Interface!$J$47,INDEX(Interface!$J$44:$J$47,AL$43)))</f>
        <v>0</v>
      </c>
      <c r="AM146" s="98" cm="1">
        <f t="array" aca="1" ref="AM146" ca="1">IF(AM43=0,0,IF(AM43&gt;($H$42-1),Interface!$J$47,INDEX(Interface!$J$44:$J$47,AM$43)))</f>
        <v>0</v>
      </c>
      <c r="AN146" s="98" cm="1">
        <f t="array" aca="1" ref="AN146" ca="1">IF(AN43=0,0,IF(AN43&gt;($H$42-1),Interface!$J$47,INDEX(Interface!$J$44:$J$47,AN$43)))</f>
        <v>0</v>
      </c>
      <c r="AO146" s="98" cm="1">
        <f t="array" aca="1" ref="AO146" ca="1">IF(AO43=0,0,IF(AO43&gt;($H$42-1),Interface!$J$47,INDEX(Interface!$J$44:$J$47,AO$43)))</f>
        <v>0</v>
      </c>
      <c r="AP146" s="98" cm="1">
        <f t="array" aca="1" ref="AP146" ca="1">IF(AP43=0,0,IF(AP43&gt;($H$42-1),Interface!$J$47,INDEX(Interface!$J$44:$J$47,AP$43)))</f>
        <v>0</v>
      </c>
      <c r="AQ146" s="98" cm="1">
        <f t="array" aca="1" ref="AQ146" ca="1">IF(AQ43=0,0,IF(AQ43&gt;($H$42-1),Interface!$J$47,INDEX(Interface!$J$44:$J$47,AQ$43)))</f>
        <v>0</v>
      </c>
      <c r="AR146" s="98" cm="1">
        <f t="array" aca="1" ref="AR146" ca="1">IF(AR43=0,0,IF(AR43&gt;($H$42-1),Interface!$J$47,INDEX(Interface!$J$44:$J$47,AR$43)))</f>
        <v>0</v>
      </c>
      <c r="AS146" s="98" cm="1">
        <f t="array" aca="1" ref="AS146" ca="1">IF(AS43=0,0,IF(AS43&gt;($H$42-1),Interface!$J$47,INDEX(Interface!$J$44:$J$47,AS$43)))</f>
        <v>0</v>
      </c>
      <c r="AT146" s="98" cm="1">
        <f t="array" aca="1" ref="AT146" ca="1">IF(AT43=0,0,IF(AT43&gt;($H$42-1),Interface!$J$47,INDEX(Interface!$J$44:$J$47,AT$43)))</f>
        <v>0</v>
      </c>
      <c r="AU146" s="98" cm="1">
        <f t="array" aca="1" ref="AU146" ca="1">IF(AU43=0,0,IF(AU43&gt;($H$42-1),Interface!$J$47,INDEX(Interface!$J$44:$J$47,AU$43)))</f>
        <v>0</v>
      </c>
      <c r="AV146" s="98" cm="1">
        <f t="array" aca="1" ref="AV146" ca="1">IF(AV43=0,0,IF(AV43&gt;($H$42-1),Interface!$J$47,INDEX(Interface!$J$44:$J$47,AV$43)))</f>
        <v>0</v>
      </c>
      <c r="AW146" s="98" cm="1">
        <f t="array" aca="1" ref="AW146" ca="1">IF(AW43=0,0,IF(AW43&gt;($H$42-1),Interface!$J$47,INDEX(Interface!$J$44:$J$47,AW$43)))</f>
        <v>0</v>
      </c>
      <c r="AX146" s="98" cm="1">
        <f t="array" aca="1" ref="AX146" ca="1">IF(AX43=0,0,IF(AX43&gt;($H$42-1),Interface!$J$47,INDEX(Interface!$J$44:$J$47,AX$43)))</f>
        <v>0</v>
      </c>
      <c r="AY146" s="98" cm="1">
        <f t="array" aca="1" ref="AY146" ca="1">IF(AY43=0,0,IF(AY43&gt;($H$42-1),Interface!$J$47,INDEX(Interface!$J$44:$J$47,AY$43)))</f>
        <v>0</v>
      </c>
      <c r="AZ146" s="98" cm="1">
        <f t="array" aca="1" ref="AZ146" ca="1">IF(AZ43=0,0,IF(AZ43&gt;($H$42-1),Interface!$J$47,INDEX(Interface!$J$44:$J$47,AZ$43)))</f>
        <v>0</v>
      </c>
      <c r="BA146" s="98" cm="1">
        <f t="array" aca="1" ref="BA146" ca="1">IF(BA43=0,0,IF(BA43&gt;($H$42-1),Interface!$J$47,INDEX(Interface!$J$44:$J$47,BA$43)))</f>
        <v>0</v>
      </c>
      <c r="BB146" s="98" cm="1">
        <f t="array" aca="1" ref="BB146" ca="1">IF(BB43=0,0,IF(BB43&gt;($H$42-1),Interface!$J$47,INDEX(Interface!$J$44:$J$47,BB$43)))</f>
        <v>0</v>
      </c>
      <c r="BC146" s="98" cm="1">
        <f t="array" aca="1" ref="BC146" ca="1">IF(BC43=0,0,IF(BC43&gt;($H$42-1),Interface!$J$47,INDEX(Interface!$J$44:$J$47,BC$43)))</f>
        <v>0</v>
      </c>
      <c r="BD146" s="98" cm="1">
        <f t="array" aca="1" ref="BD146" ca="1">IF(BD43=0,0,IF(BD43&gt;($H$42-1),Interface!$J$47,INDEX(Interface!$J$44:$J$47,BD$43)))</f>
        <v>0</v>
      </c>
      <c r="BE146" s="98" cm="1">
        <f t="array" aca="1" ref="BE146" ca="1">IF(BE43=0,0,IF(BE43&gt;($H$42-1),Interface!$J$47,INDEX(Interface!$J$44:$J$47,BE$43)))</f>
        <v>0</v>
      </c>
      <c r="BF146" s="98" cm="1">
        <f t="array" aca="1" ref="BF146" ca="1">IF(BF43=0,0,IF(BF43&gt;($H$42-1),Interface!$J$47,INDEX(Interface!$J$44:$J$47,BF$43)))</f>
        <v>0</v>
      </c>
      <c r="BG146" s="98" cm="1">
        <f t="array" aca="1" ref="BG146" ca="1">IF(BG43=0,0,IF(BG43&gt;($H$42-1),Interface!$J$47,INDEX(Interface!$J$44:$J$47,BG$43)))</f>
        <v>0</v>
      </c>
      <c r="BH146" s="98" cm="1">
        <f t="array" aca="1" ref="BH146" ca="1">IF(BH43=0,0,IF(BH43&gt;($H$42-1),Interface!$J$47,INDEX(Interface!$J$44:$J$47,BH$43)))</f>
        <v>0</v>
      </c>
    </row>
    <row r="147" spans="2:63">
      <c r="C147" s="29"/>
      <c r="D147" s="29"/>
      <c r="E147" s="20" t="s">
        <v>242</v>
      </c>
      <c r="F147" s="20"/>
      <c r="G147" s="4" t="s">
        <v>78</v>
      </c>
      <c r="L147" s="98" cm="1">
        <f t="array" aca="1" ref="L147" ca="1">IF(L43=0,0,IF(L43&gt;($H$42-1),K147,INDEX(Interface!$J$39:$J$42,L$43)))</f>
        <v>0</v>
      </c>
      <c r="M147" s="98" cm="1">
        <f t="array" aca="1" ref="M147" ca="1">IF(M43=0,0,IF(M43&gt;($H$42-1),L147,INDEX(Interface!$J$39:$J$42,M$43)))</f>
        <v>0</v>
      </c>
      <c r="N147" s="98" cm="1">
        <f t="array" aca="1" ref="N147" ca="1">IF(N43=0,0,IF(N43&gt;($H$42-1),M147,INDEX(Interface!$J$39:$J$42,N$43)))</f>
        <v>0</v>
      </c>
      <c r="O147" s="98" cm="1">
        <f t="array" aca="1" ref="O147" ca="1">IF(O43=0,0,IF(O43&gt;($H$42-1),N147,INDEX(Interface!$J$39:$J$42,O$43)))</f>
        <v>0</v>
      </c>
      <c r="P147" s="98" cm="1">
        <f t="array" aca="1" ref="P147" ca="1">IF(P43=0,0,IF(P43&gt;($H$42-1),O147,INDEX(Interface!$J$39:$J$42,P$43)))</f>
        <v>0</v>
      </c>
      <c r="Q147" s="98" cm="1">
        <f t="array" aca="1" ref="Q147" ca="1">IF(Q43=0,0,IF(Q43&gt;($H$42-1),P147,INDEX(Interface!$J$39:$J$42,Q$43)))</f>
        <v>0</v>
      </c>
      <c r="R147" s="98" cm="1">
        <f t="array" aca="1" ref="R147" ca="1">IF(R43=0,0,IF(R43&gt;($H$42-1),Q147,INDEX(Interface!$J$39:$J$42,R$43)))</f>
        <v>0</v>
      </c>
      <c r="S147" s="98" cm="1">
        <f t="array" aca="1" ref="S147" ca="1">IF(S43=0,0,IF(S43&gt;($H$42-1),R147,INDEX(Interface!$J$39:$J$42,S$43)))</f>
        <v>0</v>
      </c>
      <c r="T147" s="98" cm="1">
        <f t="array" aca="1" ref="T147" ca="1">IF(T43=0,0,IF(T43&gt;($H$42-1),S147,INDEX(Interface!$J$39:$J$42,T$43)))</f>
        <v>0</v>
      </c>
      <c r="U147" s="98" cm="1">
        <f t="array" aca="1" ref="U147" ca="1">IF(U43=0,0,IF(U43&gt;($H$42-1),T147,INDEX(Interface!$J$39:$J$42,U$43)))</f>
        <v>0</v>
      </c>
      <c r="V147" s="98" cm="1">
        <f t="array" aca="1" ref="V147" ca="1">IF(V43=0,0,IF(V43&gt;($H$42-1),U147,INDEX(Interface!$J$39:$J$42,V$43)))</f>
        <v>0</v>
      </c>
      <c r="W147" s="98" cm="1">
        <f t="array" aca="1" ref="W147" ca="1">IF(W43=0,0,IF(W43&gt;($H$42-1),V147,INDEX(Interface!$J$39:$J$42,W$43)))</f>
        <v>0</v>
      </c>
      <c r="X147" s="98" cm="1">
        <f t="array" aca="1" ref="X147" ca="1">IF(X43=0,0,IF(X43&gt;($H$42-1),W147,INDEX(Interface!$J$39:$J$42,X$43)))</f>
        <v>0</v>
      </c>
      <c r="Y147" s="98" cm="1">
        <f t="array" aca="1" ref="Y147" ca="1">IF(Y43=0,0,IF(Y43&gt;($H$42-1),X147,INDEX(Interface!$J$39:$J$42,Y$43)))</f>
        <v>0</v>
      </c>
      <c r="Z147" s="98" cm="1">
        <f t="array" aca="1" ref="Z147" ca="1">IF(Z43=0,0,IF(Z43&gt;($H$42-1),Y147,INDEX(Interface!$J$39:$J$42,Z$43)))</f>
        <v>0</v>
      </c>
      <c r="AA147" s="98" cm="1">
        <f t="array" aca="1" ref="AA147" ca="1">IF(AA43=0,0,IF(AA43&gt;($H$42-1),Z147,INDEX(Interface!$J$39:$J$42,AA$43)))</f>
        <v>0</v>
      </c>
      <c r="AB147" s="98" cm="1">
        <f t="array" aca="1" ref="AB147" ca="1">IF(AB43=0,0,IF(AB43&gt;($H$42-1),AA147,INDEX(Interface!$J$39:$J$42,AB$43)))</f>
        <v>0</v>
      </c>
      <c r="AC147" s="98" cm="1">
        <f t="array" aca="1" ref="AC147" ca="1">IF(AC43=0,0,IF(AC43&gt;($H$42-1),AB147,INDEX(Interface!$J$39:$J$42,AC$43)))</f>
        <v>0</v>
      </c>
      <c r="AD147" s="98" cm="1">
        <f t="array" aca="1" ref="AD147" ca="1">IF(AD43=0,0,IF(AD43&gt;($H$42-1),AC147,INDEX(Interface!$J$39:$J$42,AD$43)))</f>
        <v>0</v>
      </c>
      <c r="AE147" s="98" cm="1">
        <f t="array" aca="1" ref="AE147" ca="1">IF(AE43=0,0,IF(AE43&gt;($H$42-1),AD147,INDEX(Interface!$J$39:$J$42,AE$43)))</f>
        <v>0</v>
      </c>
      <c r="AF147" s="98" cm="1">
        <f t="array" aca="1" ref="AF147" ca="1">IF(AF43=0,0,IF(AF43&gt;($H$42-1),AE147,INDEX(Interface!$J$39:$J$42,AF$43)))</f>
        <v>0</v>
      </c>
      <c r="AG147" s="98" cm="1">
        <f t="array" aca="1" ref="AG147" ca="1">IF(AG43=0,0,IF(AG43&gt;($H$42-1),AF147,INDEX(Interface!$J$39:$J$42,AG$43)))</f>
        <v>0</v>
      </c>
      <c r="AH147" s="98" cm="1">
        <f t="array" aca="1" ref="AH147" ca="1">IF(AH43=0,0,IF(AH43&gt;($H$42-1),AG147,INDEX(Interface!$J$39:$J$42,AH$43)))</f>
        <v>0</v>
      </c>
      <c r="AI147" s="98" cm="1">
        <f t="array" aca="1" ref="AI147" ca="1">IF(AI43=0,0,IF(AI43&gt;($H$42-1),AH147,INDEX(Interface!$J$39:$J$42,AI$43)))</f>
        <v>0</v>
      </c>
      <c r="AJ147" s="98" cm="1">
        <f t="array" aca="1" ref="AJ147" ca="1">IF(AJ43=0,0,IF(AJ43&gt;($H$42-1),AI147,INDEX(Interface!$J$39:$J$42,AJ$43)))</f>
        <v>0</v>
      </c>
      <c r="AK147" s="98" cm="1">
        <f t="array" aca="1" ref="AK147" ca="1">IF(AK43=0,0,IF(AK43&gt;($H$42-1),AJ147,INDEX(Interface!$J$39:$J$42,AK$43)))</f>
        <v>0</v>
      </c>
      <c r="AL147" s="98" cm="1">
        <f t="array" aca="1" ref="AL147" ca="1">IF(AL43=0,0,IF(AL43&gt;($H$42-1),AK147,INDEX(Interface!$J$39:$J$42,AL$43)))</f>
        <v>0</v>
      </c>
      <c r="AM147" s="98" cm="1">
        <f t="array" aca="1" ref="AM147" ca="1">IF(AM43=0,0,IF(AM43&gt;($H$42-1),AL147,INDEX(Interface!$J$39:$J$42,AM$43)))</f>
        <v>0</v>
      </c>
      <c r="AN147" s="98" cm="1">
        <f t="array" aca="1" ref="AN147" ca="1">IF(AN43=0,0,IF(AN43&gt;($H$42-1),AM147,INDEX(Interface!$J$39:$J$42,AN$43)))</f>
        <v>0</v>
      </c>
      <c r="AO147" s="98" cm="1">
        <f t="array" aca="1" ref="AO147" ca="1">IF(AO43=0,0,IF(AO43&gt;($H$42-1),AN147,INDEX(Interface!$J$39:$J$42,AO$43)))</f>
        <v>0</v>
      </c>
      <c r="AP147" s="98" cm="1">
        <f t="array" aca="1" ref="AP147" ca="1">IF(AP43=0,0,IF(AP43&gt;($H$42-1),AO147,INDEX(Interface!$J$39:$J$42,AP$43)))</f>
        <v>0</v>
      </c>
      <c r="AQ147" s="98" cm="1">
        <f t="array" aca="1" ref="AQ147" ca="1">IF(AQ43=0,0,IF(AQ43&gt;($H$42-1),AP147,INDEX(Interface!$J$39:$J$42,AQ$43)))</f>
        <v>0</v>
      </c>
      <c r="AR147" s="98" cm="1">
        <f t="array" aca="1" ref="AR147" ca="1">IF(AR43=0,0,IF(AR43&gt;($H$42-1),AQ147,INDEX(Interface!$J$39:$J$42,AR$43)))</f>
        <v>0</v>
      </c>
      <c r="AS147" s="98" cm="1">
        <f t="array" aca="1" ref="AS147" ca="1">IF(AS43=0,0,IF(AS43&gt;($H$42-1),AR147,INDEX(Interface!$J$39:$J$42,AS$43)))</f>
        <v>0</v>
      </c>
      <c r="AT147" s="98" cm="1">
        <f t="array" aca="1" ref="AT147" ca="1">IF(AT43=0,0,IF(AT43&gt;($H$42-1),AS147,INDEX(Interface!$J$39:$J$42,AT$43)))</f>
        <v>0</v>
      </c>
      <c r="AU147" s="98" cm="1">
        <f t="array" aca="1" ref="AU147" ca="1">IF(AU43=0,0,IF(AU43&gt;($H$42-1),AT147,INDEX(Interface!$J$39:$J$42,AU$43)))</f>
        <v>0</v>
      </c>
      <c r="AV147" s="98" cm="1">
        <f t="array" aca="1" ref="AV147" ca="1">IF(AV43=0,0,IF(AV43&gt;($H$42-1),AU147,INDEX(Interface!$J$39:$J$42,AV$43)))</f>
        <v>0</v>
      </c>
      <c r="AW147" s="98" cm="1">
        <f t="array" aca="1" ref="AW147" ca="1">IF(AW43=0,0,IF(AW43&gt;($H$42-1),AV147,INDEX(Interface!$J$39:$J$42,AW$43)))</f>
        <v>0</v>
      </c>
      <c r="AX147" s="98" cm="1">
        <f t="array" aca="1" ref="AX147" ca="1">IF(AX43=0,0,IF(AX43&gt;($H$42-1),AW147,INDEX(Interface!$J$39:$J$42,AX$43)))</f>
        <v>0</v>
      </c>
      <c r="AY147" s="98" cm="1">
        <f t="array" aca="1" ref="AY147" ca="1">IF(AY43=0,0,IF(AY43&gt;($H$42-1),AX147,INDEX(Interface!$J$39:$J$42,AY$43)))</f>
        <v>0</v>
      </c>
      <c r="AZ147" s="98" cm="1">
        <f t="array" aca="1" ref="AZ147" ca="1">IF(AZ43=0,0,IF(AZ43&gt;($H$42-1),AY147,INDEX(Interface!$J$39:$J$42,AZ$43)))</f>
        <v>0</v>
      </c>
      <c r="BA147" s="98" cm="1">
        <f t="array" aca="1" ref="BA147" ca="1">IF(BA43=0,0,IF(BA43&gt;($H$42-1),AZ147,INDEX(Interface!$J$39:$J$42,BA$43)))</f>
        <v>0</v>
      </c>
      <c r="BB147" s="98" cm="1">
        <f t="array" aca="1" ref="BB147" ca="1">IF(BB43=0,0,IF(BB43&gt;($H$42-1),BA147,INDEX(Interface!$J$39:$J$42,BB$43)))</f>
        <v>0</v>
      </c>
      <c r="BC147" s="98" cm="1">
        <f t="array" aca="1" ref="BC147" ca="1">IF(BC43=0,0,IF(BC43&gt;($H$42-1),BB147,INDEX(Interface!$J$39:$J$42,BC$43)))</f>
        <v>0</v>
      </c>
      <c r="BD147" s="98" cm="1">
        <f t="array" aca="1" ref="BD147" ca="1">IF(BD43=0,0,IF(BD43&gt;($H$42-1),BC147,INDEX(Interface!$J$39:$J$42,BD$43)))</f>
        <v>0</v>
      </c>
      <c r="BE147" s="98" cm="1">
        <f t="array" aca="1" ref="BE147" ca="1">IF(BE43=0,0,IF(BE43&gt;($H$42-1),BD147,INDEX(Interface!$J$39:$J$42,BE$43)))</f>
        <v>0</v>
      </c>
      <c r="BF147" s="98" cm="1">
        <f t="array" aca="1" ref="BF147" ca="1">IF(BF43=0,0,IF(BF43&gt;($H$42-1),BE147,INDEX(Interface!$J$39:$J$42,BF$43)))</f>
        <v>0</v>
      </c>
      <c r="BG147" s="98" cm="1">
        <f t="array" aca="1" ref="BG147" ca="1">IF(BG43=0,0,IF(BG43&gt;($H$42-1),BF147,INDEX(Interface!$J$39:$J$42,BG$43)))</f>
        <v>0</v>
      </c>
      <c r="BH147" s="98" cm="1">
        <f t="array" aca="1" ref="BH147" ca="1">IF(BH43=0,0,IF(BH43&gt;($H$42-1),BG147,INDEX(Interface!$J$39:$J$42,BH$43)))</f>
        <v>0</v>
      </c>
    </row>
    <row r="148" spans="2:6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row>
    <row r="149" spans="2:63">
      <c r="B149" s="7">
        <f>MAX($B$5:B147)+1</f>
        <v>4</v>
      </c>
      <c r="C149" s="7" t="s">
        <v>89</v>
      </c>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8"/>
      <c r="BJ149" s="8"/>
      <c r="BK149" s="8"/>
    </row>
    <row r="150" spans="2:63">
      <c r="E150" s="20"/>
      <c r="F150" s="20"/>
      <c r="K150" s="21"/>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c r="BH150" s="22"/>
    </row>
    <row r="151" spans="2:63">
      <c r="E151" s="4" t="s">
        <v>243</v>
      </c>
      <c r="G151" s="4" t="s">
        <v>91</v>
      </c>
      <c r="K151" s="21"/>
      <c r="L151" s="22">
        <f>Interface!$J$53</f>
        <v>0</v>
      </c>
      <c r="M151" s="22">
        <f>Interface!$J$53</f>
        <v>0</v>
      </c>
      <c r="N151" s="22">
        <f>Interface!$J$53</f>
        <v>0</v>
      </c>
      <c r="O151" s="22">
        <f>Interface!$J$53</f>
        <v>0</v>
      </c>
      <c r="P151" s="22">
        <f>Interface!$J$53</f>
        <v>0</v>
      </c>
      <c r="Q151" s="22">
        <f>Interface!$J$53</f>
        <v>0</v>
      </c>
      <c r="R151" s="22">
        <f>Interface!$J$53</f>
        <v>0</v>
      </c>
      <c r="S151" s="22">
        <f>Interface!$J$53</f>
        <v>0</v>
      </c>
      <c r="T151" s="22">
        <f>Interface!$J$53</f>
        <v>0</v>
      </c>
      <c r="U151" s="22">
        <f>Interface!$J$53</f>
        <v>0</v>
      </c>
      <c r="V151" s="22">
        <f>Interface!$J$53</f>
        <v>0</v>
      </c>
      <c r="W151" s="22">
        <f>Interface!$J$53</f>
        <v>0</v>
      </c>
      <c r="X151" s="22">
        <f>Interface!$J$53</f>
        <v>0</v>
      </c>
      <c r="Y151" s="22">
        <f>Interface!$J$53</f>
        <v>0</v>
      </c>
      <c r="Z151" s="22">
        <f>Interface!$J$53</f>
        <v>0</v>
      </c>
      <c r="AA151" s="22">
        <f>Interface!$J$53</f>
        <v>0</v>
      </c>
      <c r="AB151" s="22">
        <f>Interface!$J$53</f>
        <v>0</v>
      </c>
      <c r="AC151" s="22">
        <f>Interface!$J$53</f>
        <v>0</v>
      </c>
      <c r="AD151" s="22">
        <f>Interface!$J$53</f>
        <v>0</v>
      </c>
      <c r="AE151" s="22">
        <f>Interface!$J$53</f>
        <v>0</v>
      </c>
      <c r="AF151" s="22">
        <f>Interface!$J$53</f>
        <v>0</v>
      </c>
      <c r="AG151" s="22">
        <f>Interface!$J$53</f>
        <v>0</v>
      </c>
      <c r="AH151" s="22">
        <f>Interface!$J$53</f>
        <v>0</v>
      </c>
      <c r="AI151" s="22">
        <f>Interface!$J$53</f>
        <v>0</v>
      </c>
      <c r="AJ151" s="22">
        <f>Interface!$J$53</f>
        <v>0</v>
      </c>
      <c r="AK151" s="22">
        <f>Interface!$J$53</f>
        <v>0</v>
      </c>
      <c r="AL151" s="22">
        <f>Interface!$J$53</f>
        <v>0</v>
      </c>
      <c r="AM151" s="22">
        <f>Interface!$J$53</f>
        <v>0</v>
      </c>
      <c r="AN151" s="22">
        <f>Interface!$J$53</f>
        <v>0</v>
      </c>
      <c r="AO151" s="22">
        <f>Interface!$J$53</f>
        <v>0</v>
      </c>
      <c r="AP151" s="22">
        <f>Interface!$J$53</f>
        <v>0</v>
      </c>
      <c r="AQ151" s="22">
        <f>Interface!$J$53</f>
        <v>0</v>
      </c>
      <c r="AR151" s="22">
        <f>Interface!$J$53</f>
        <v>0</v>
      </c>
      <c r="AS151" s="22">
        <f>Interface!$J$53</f>
        <v>0</v>
      </c>
      <c r="AT151" s="22">
        <f>Interface!$J$53</f>
        <v>0</v>
      </c>
      <c r="AU151" s="22">
        <f>Interface!$J$53</f>
        <v>0</v>
      </c>
      <c r="AV151" s="22">
        <f>Interface!$J$53</f>
        <v>0</v>
      </c>
      <c r="AW151" s="22">
        <f>Interface!$J$53</f>
        <v>0</v>
      </c>
      <c r="AX151" s="22">
        <f>Interface!$J$53</f>
        <v>0</v>
      </c>
      <c r="AY151" s="22">
        <f>Interface!$J$53</f>
        <v>0</v>
      </c>
      <c r="AZ151" s="22">
        <f>Interface!$J$53</f>
        <v>0</v>
      </c>
      <c r="BA151" s="22">
        <f>Interface!$J$53</f>
        <v>0</v>
      </c>
      <c r="BB151" s="22">
        <f>Interface!$J$53</f>
        <v>0</v>
      </c>
      <c r="BC151" s="22">
        <f>Interface!$J$53</f>
        <v>0</v>
      </c>
      <c r="BD151" s="22">
        <f>Interface!$J$53</f>
        <v>0</v>
      </c>
      <c r="BE151" s="22">
        <f>Interface!$J$53</f>
        <v>0</v>
      </c>
      <c r="BF151" s="22">
        <f>Interface!$J$53</f>
        <v>0</v>
      </c>
      <c r="BG151" s="22">
        <f>Interface!$J$53</f>
        <v>0</v>
      </c>
      <c r="BH151" s="22">
        <f>Interface!$J$53</f>
        <v>0</v>
      </c>
    </row>
    <row r="152" spans="2:63">
      <c r="E152" s="4" t="s">
        <v>92</v>
      </c>
      <c r="G152" s="4" t="s">
        <v>91</v>
      </c>
      <c r="J152" s="77"/>
      <c r="K152" s="21"/>
      <c r="L152" s="22">
        <f>Interface!$J$54</f>
        <v>0</v>
      </c>
      <c r="M152" s="22">
        <f>Interface!$J$54</f>
        <v>0</v>
      </c>
      <c r="N152" s="22">
        <f>Interface!$J$54</f>
        <v>0</v>
      </c>
      <c r="O152" s="22">
        <f>Interface!$J$54</f>
        <v>0</v>
      </c>
      <c r="P152" s="22">
        <f>Interface!$J$54</f>
        <v>0</v>
      </c>
      <c r="Q152" s="22">
        <f>Interface!$J$54</f>
        <v>0</v>
      </c>
      <c r="R152" s="22">
        <f>Interface!$J$54</f>
        <v>0</v>
      </c>
      <c r="S152" s="22">
        <f>Interface!$J$54</f>
        <v>0</v>
      </c>
      <c r="T152" s="22">
        <f>Interface!$J$54</f>
        <v>0</v>
      </c>
      <c r="U152" s="22">
        <f>Interface!$J$54</f>
        <v>0</v>
      </c>
      <c r="V152" s="22">
        <f>Interface!$J$54</f>
        <v>0</v>
      </c>
      <c r="W152" s="22">
        <f>Interface!$J$54</f>
        <v>0</v>
      </c>
      <c r="X152" s="22">
        <f>Interface!$J$54</f>
        <v>0</v>
      </c>
      <c r="Y152" s="22">
        <f>Interface!$J$54</f>
        <v>0</v>
      </c>
      <c r="Z152" s="22">
        <f>Interface!$J$54</f>
        <v>0</v>
      </c>
      <c r="AA152" s="22">
        <f>Interface!$J$54</f>
        <v>0</v>
      </c>
      <c r="AB152" s="22">
        <f>Interface!$J$54</f>
        <v>0</v>
      </c>
      <c r="AC152" s="22">
        <f>Interface!$J$54</f>
        <v>0</v>
      </c>
      <c r="AD152" s="22">
        <f>Interface!$J$54</f>
        <v>0</v>
      </c>
      <c r="AE152" s="22">
        <f>Interface!$J$54</f>
        <v>0</v>
      </c>
      <c r="AF152" s="22">
        <f>Interface!$J$54</f>
        <v>0</v>
      </c>
      <c r="AG152" s="22">
        <f>Interface!$J$54</f>
        <v>0</v>
      </c>
      <c r="AH152" s="22">
        <f>Interface!$J$54</f>
        <v>0</v>
      </c>
      <c r="AI152" s="22">
        <f>Interface!$J$54</f>
        <v>0</v>
      </c>
      <c r="AJ152" s="22">
        <f>Interface!$J$54</f>
        <v>0</v>
      </c>
      <c r="AK152" s="22">
        <f>Interface!$J$54</f>
        <v>0</v>
      </c>
      <c r="AL152" s="22">
        <f>Interface!$J$54</f>
        <v>0</v>
      </c>
      <c r="AM152" s="22">
        <f>Interface!$J$54</f>
        <v>0</v>
      </c>
      <c r="AN152" s="22">
        <f>Interface!$J$54</f>
        <v>0</v>
      </c>
      <c r="AO152" s="22">
        <f>Interface!$J$54</f>
        <v>0</v>
      </c>
      <c r="AP152" s="22">
        <f>Interface!$J$54</f>
        <v>0</v>
      </c>
      <c r="AQ152" s="22">
        <f>Interface!$J$54</f>
        <v>0</v>
      </c>
      <c r="AR152" s="22">
        <f>Interface!$J$54</f>
        <v>0</v>
      </c>
      <c r="AS152" s="22">
        <f>Interface!$J$54</f>
        <v>0</v>
      </c>
      <c r="AT152" s="22">
        <f>Interface!$J$54</f>
        <v>0</v>
      </c>
      <c r="AU152" s="22">
        <f>Interface!$J$54</f>
        <v>0</v>
      </c>
      <c r="AV152" s="22">
        <f>Interface!$J$54</f>
        <v>0</v>
      </c>
      <c r="AW152" s="22">
        <f>Interface!$J$54</f>
        <v>0</v>
      </c>
      <c r="AX152" s="22">
        <f>Interface!$J$54</f>
        <v>0</v>
      </c>
      <c r="AY152" s="22">
        <f>Interface!$J$54</f>
        <v>0</v>
      </c>
      <c r="AZ152" s="22">
        <f>Interface!$J$54</f>
        <v>0</v>
      </c>
      <c r="BA152" s="22">
        <f>Interface!$J$54</f>
        <v>0</v>
      </c>
      <c r="BB152" s="22">
        <f>Interface!$J$54</f>
        <v>0</v>
      </c>
      <c r="BC152" s="22">
        <f>Interface!$J$54</f>
        <v>0</v>
      </c>
      <c r="BD152" s="22">
        <f>Interface!$J$54</f>
        <v>0</v>
      </c>
      <c r="BE152" s="22">
        <f>Interface!$J$54</f>
        <v>0</v>
      </c>
      <c r="BF152" s="22">
        <f>Interface!$J$54</f>
        <v>0</v>
      </c>
      <c r="BG152" s="22">
        <f>Interface!$J$54</f>
        <v>0</v>
      </c>
      <c r="BH152" s="22">
        <f>Interface!$J$54</f>
        <v>0</v>
      </c>
    </row>
    <row r="153" spans="2:63">
      <c r="E153" s="4" t="s">
        <v>244</v>
      </c>
      <c r="G153" s="4" t="s">
        <v>91</v>
      </c>
      <c r="J153" s="77"/>
      <c r="K153" s="21"/>
      <c r="L153" s="22">
        <f>Interface!$J$55</f>
        <v>0</v>
      </c>
      <c r="M153" s="22">
        <f>Interface!$J$55</f>
        <v>0</v>
      </c>
      <c r="N153" s="22">
        <f>Interface!$J$55</f>
        <v>0</v>
      </c>
      <c r="O153" s="22">
        <f>Interface!$J$55</f>
        <v>0</v>
      </c>
      <c r="P153" s="22">
        <f>Interface!$J$55</f>
        <v>0</v>
      </c>
      <c r="Q153" s="22">
        <f>Interface!$J$55</f>
        <v>0</v>
      </c>
      <c r="R153" s="22">
        <f>Interface!$J$55</f>
        <v>0</v>
      </c>
      <c r="S153" s="22">
        <f>Interface!$J$55</f>
        <v>0</v>
      </c>
      <c r="T153" s="22">
        <f>Interface!$J$55</f>
        <v>0</v>
      </c>
      <c r="U153" s="22">
        <f>Interface!$J$55</f>
        <v>0</v>
      </c>
      <c r="V153" s="22">
        <f>Interface!$J$55</f>
        <v>0</v>
      </c>
      <c r="W153" s="22">
        <f>Interface!$J$55</f>
        <v>0</v>
      </c>
      <c r="X153" s="22">
        <f>Interface!$J$55</f>
        <v>0</v>
      </c>
      <c r="Y153" s="22">
        <f>Interface!$J$55</f>
        <v>0</v>
      </c>
      <c r="Z153" s="22">
        <f>Interface!$J$55</f>
        <v>0</v>
      </c>
      <c r="AA153" s="22">
        <f>Interface!$J$55</f>
        <v>0</v>
      </c>
      <c r="AB153" s="22">
        <f>Interface!$J$55</f>
        <v>0</v>
      </c>
      <c r="AC153" s="22">
        <f>Interface!$J$55</f>
        <v>0</v>
      </c>
      <c r="AD153" s="22">
        <f>Interface!$J$55</f>
        <v>0</v>
      </c>
      <c r="AE153" s="22">
        <f>Interface!$J$55</f>
        <v>0</v>
      </c>
      <c r="AF153" s="22">
        <f>Interface!$J$55</f>
        <v>0</v>
      </c>
      <c r="AG153" s="22">
        <f>Interface!$J$55</f>
        <v>0</v>
      </c>
      <c r="AH153" s="22">
        <f>Interface!$J$55</f>
        <v>0</v>
      </c>
      <c r="AI153" s="22">
        <f>Interface!$J$55</f>
        <v>0</v>
      </c>
      <c r="AJ153" s="22">
        <f>Interface!$J$55</f>
        <v>0</v>
      </c>
      <c r="AK153" s="22">
        <f>Interface!$J$55</f>
        <v>0</v>
      </c>
      <c r="AL153" s="22">
        <f>Interface!$J$55</f>
        <v>0</v>
      </c>
      <c r="AM153" s="22">
        <f>Interface!$J$55</f>
        <v>0</v>
      </c>
      <c r="AN153" s="22">
        <f>Interface!$J$55</f>
        <v>0</v>
      </c>
      <c r="AO153" s="22">
        <f>Interface!$J$55</f>
        <v>0</v>
      </c>
      <c r="AP153" s="22">
        <f>Interface!$J$55</f>
        <v>0</v>
      </c>
      <c r="AQ153" s="22">
        <f>Interface!$J$55</f>
        <v>0</v>
      </c>
      <c r="AR153" s="22">
        <f>Interface!$J$55</f>
        <v>0</v>
      </c>
      <c r="AS153" s="22">
        <f>Interface!$J$55</f>
        <v>0</v>
      </c>
      <c r="AT153" s="22">
        <f>Interface!$J$55</f>
        <v>0</v>
      </c>
      <c r="AU153" s="22">
        <f>Interface!$J$55</f>
        <v>0</v>
      </c>
      <c r="AV153" s="22">
        <f>Interface!$J$55</f>
        <v>0</v>
      </c>
      <c r="AW153" s="22">
        <f>Interface!$J$55</f>
        <v>0</v>
      </c>
      <c r="AX153" s="22">
        <f>Interface!$J$55</f>
        <v>0</v>
      </c>
      <c r="AY153" s="22">
        <f>Interface!$J$55</f>
        <v>0</v>
      </c>
      <c r="AZ153" s="22">
        <f>Interface!$J$55</f>
        <v>0</v>
      </c>
      <c r="BA153" s="22">
        <f>Interface!$J$55</f>
        <v>0</v>
      </c>
      <c r="BB153" s="22">
        <f>Interface!$J$55</f>
        <v>0</v>
      </c>
      <c r="BC153" s="22">
        <f>Interface!$J$55</f>
        <v>0</v>
      </c>
      <c r="BD153" s="22">
        <f>Interface!$J$55</f>
        <v>0</v>
      </c>
      <c r="BE153" s="22">
        <f>Interface!$J$55</f>
        <v>0</v>
      </c>
      <c r="BF153" s="22">
        <f>Interface!$J$55</f>
        <v>0</v>
      </c>
      <c r="BG153" s="22">
        <f>Interface!$J$55</f>
        <v>0</v>
      </c>
      <c r="BH153" s="22">
        <f>Interface!$J$55</f>
        <v>0</v>
      </c>
    </row>
    <row r="154" spans="2:63">
      <c r="E154" s="20"/>
      <c r="F154" s="20"/>
      <c r="K154" s="21"/>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c r="BF154" s="22"/>
      <c r="BG154" s="22"/>
      <c r="BH154" s="22"/>
    </row>
    <row r="155" spans="2:63">
      <c r="B155" s="7">
        <f>MAX($B$5:B154)+1</f>
        <v>5</v>
      </c>
      <c r="C155" s="7" t="s">
        <v>245</v>
      </c>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8"/>
      <c r="BJ155" s="8"/>
      <c r="BK155" s="8"/>
    </row>
    <row r="156" spans="2:63">
      <c r="B156" s="68" t="s">
        <v>246</v>
      </c>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c r="BJ156" s="68"/>
      <c r="BK156" s="68"/>
    </row>
    <row r="157" spans="2:63">
      <c r="B157" s="68" t="s">
        <v>247</v>
      </c>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c r="BJ157" s="68"/>
      <c r="BK157" s="68"/>
    </row>
    <row r="158" spans="2:63">
      <c r="E158" s="4" t="s">
        <v>248</v>
      </c>
      <c r="G158" s="4" t="s">
        <v>91</v>
      </c>
      <c r="K158" s="21"/>
      <c r="L158" s="72">
        <v>0.19</v>
      </c>
      <c r="M158" s="72">
        <v>0.19</v>
      </c>
      <c r="N158" s="72">
        <v>0.25</v>
      </c>
      <c r="O158" s="72">
        <v>0.25</v>
      </c>
      <c r="P158" s="72">
        <v>0.25</v>
      </c>
      <c r="Q158" s="72">
        <v>0.25</v>
      </c>
      <c r="R158" s="72">
        <v>0.25</v>
      </c>
      <c r="S158" s="72">
        <v>0.25</v>
      </c>
      <c r="T158" s="72">
        <v>0.25</v>
      </c>
      <c r="U158" s="72">
        <v>0.25</v>
      </c>
      <c r="V158" s="72">
        <v>0.25</v>
      </c>
      <c r="W158" s="72">
        <v>0.25</v>
      </c>
      <c r="X158" s="72">
        <v>0.25</v>
      </c>
      <c r="Y158" s="72">
        <v>0.25</v>
      </c>
      <c r="Z158" s="72">
        <v>0.25</v>
      </c>
      <c r="AA158" s="72">
        <v>0.25</v>
      </c>
      <c r="AB158" s="72">
        <v>0.25</v>
      </c>
      <c r="AC158" s="72">
        <v>0.25</v>
      </c>
      <c r="AD158" s="72">
        <v>0.25</v>
      </c>
      <c r="AE158" s="72">
        <v>0.25</v>
      </c>
      <c r="AF158" s="72">
        <v>0.25</v>
      </c>
      <c r="AG158" s="72">
        <v>0.25</v>
      </c>
      <c r="AH158" s="72">
        <v>0.25</v>
      </c>
      <c r="AI158" s="72">
        <v>0.25</v>
      </c>
      <c r="AJ158" s="72">
        <v>0.25</v>
      </c>
      <c r="AK158" s="72">
        <v>0.25</v>
      </c>
      <c r="AL158" s="72">
        <v>0.25</v>
      </c>
      <c r="AM158" s="72">
        <v>0.25</v>
      </c>
      <c r="AN158" s="72">
        <v>0.25</v>
      </c>
      <c r="AO158" s="72">
        <v>0.25</v>
      </c>
      <c r="AP158" s="72">
        <v>0.25</v>
      </c>
      <c r="AQ158" s="72">
        <v>0.25</v>
      </c>
      <c r="AR158" s="72">
        <v>0.25</v>
      </c>
      <c r="AS158" s="72">
        <v>0.25</v>
      </c>
      <c r="AT158" s="72">
        <v>0.25</v>
      </c>
      <c r="AU158" s="72">
        <v>0.25</v>
      </c>
      <c r="AV158" s="72">
        <v>0.25</v>
      </c>
      <c r="AW158" s="72">
        <v>0.25</v>
      </c>
      <c r="AX158" s="72">
        <v>0.25</v>
      </c>
      <c r="AY158" s="72">
        <v>0.25</v>
      </c>
      <c r="AZ158" s="72">
        <v>0.25</v>
      </c>
      <c r="BA158" s="72">
        <v>0.25</v>
      </c>
      <c r="BB158" s="72">
        <v>0.25</v>
      </c>
      <c r="BC158" s="72">
        <v>0.25</v>
      </c>
      <c r="BD158" s="72">
        <v>0.25</v>
      </c>
      <c r="BE158" s="72">
        <v>0.25</v>
      </c>
      <c r="BF158" s="72">
        <v>0.25</v>
      </c>
      <c r="BG158" s="72">
        <v>0.25</v>
      </c>
      <c r="BH158" s="72">
        <v>0.25</v>
      </c>
    </row>
    <row r="159" spans="2:63">
      <c r="E159" s="20" t="s">
        <v>249</v>
      </c>
      <c r="F159" s="20"/>
      <c r="G159" s="4" t="s">
        <v>91</v>
      </c>
      <c r="K159" s="21"/>
      <c r="L159" s="72">
        <v>0.18</v>
      </c>
      <c r="M159" s="72">
        <v>0.18</v>
      </c>
      <c r="N159" s="72">
        <v>0.18</v>
      </c>
      <c r="O159" s="72">
        <v>0.18</v>
      </c>
      <c r="P159" s="72">
        <v>0.18</v>
      </c>
      <c r="Q159" s="72">
        <v>0.18</v>
      </c>
      <c r="R159" s="72">
        <v>0.18</v>
      </c>
      <c r="S159" s="72">
        <v>0.18</v>
      </c>
      <c r="T159" s="72">
        <v>0.18</v>
      </c>
      <c r="U159" s="72">
        <v>0.18</v>
      </c>
      <c r="V159" s="72">
        <v>0.18</v>
      </c>
      <c r="W159" s="72">
        <v>0.18</v>
      </c>
      <c r="X159" s="72">
        <v>0.18</v>
      </c>
      <c r="Y159" s="72">
        <v>0.18</v>
      </c>
      <c r="Z159" s="72">
        <v>0.18</v>
      </c>
      <c r="AA159" s="72">
        <v>0.18</v>
      </c>
      <c r="AB159" s="72">
        <v>0.18</v>
      </c>
      <c r="AC159" s="72">
        <v>0.18</v>
      </c>
      <c r="AD159" s="72">
        <v>0.18</v>
      </c>
      <c r="AE159" s="72">
        <v>0.18</v>
      </c>
      <c r="AF159" s="72">
        <v>0.18</v>
      </c>
      <c r="AG159" s="72">
        <v>0.18</v>
      </c>
      <c r="AH159" s="72">
        <v>0.18</v>
      </c>
      <c r="AI159" s="72">
        <v>0.18</v>
      </c>
      <c r="AJ159" s="72">
        <v>0.18</v>
      </c>
      <c r="AK159" s="72">
        <v>0.18</v>
      </c>
      <c r="AL159" s="72">
        <v>0.18</v>
      </c>
      <c r="AM159" s="72">
        <v>0.18</v>
      </c>
      <c r="AN159" s="72">
        <v>0.18</v>
      </c>
      <c r="AO159" s="72">
        <v>0.18</v>
      </c>
      <c r="AP159" s="72">
        <v>0.18</v>
      </c>
      <c r="AQ159" s="72">
        <v>0.18</v>
      </c>
      <c r="AR159" s="72">
        <v>0.18</v>
      </c>
      <c r="AS159" s="72">
        <v>0.18</v>
      </c>
      <c r="AT159" s="72">
        <v>0.18</v>
      </c>
      <c r="AU159" s="72">
        <v>0.18</v>
      </c>
      <c r="AV159" s="72">
        <v>0.18</v>
      </c>
      <c r="AW159" s="72">
        <v>0.18</v>
      </c>
      <c r="AX159" s="72">
        <v>0.18</v>
      </c>
      <c r="AY159" s="72">
        <v>0.18</v>
      </c>
      <c r="AZ159" s="72">
        <v>0.18</v>
      </c>
      <c r="BA159" s="72">
        <v>0.18</v>
      </c>
      <c r="BB159" s="72">
        <v>0.18</v>
      </c>
      <c r="BC159" s="72">
        <v>0.18</v>
      </c>
      <c r="BD159" s="72">
        <v>0.18</v>
      </c>
      <c r="BE159" s="72">
        <v>0.18</v>
      </c>
      <c r="BF159" s="72">
        <v>0.18</v>
      </c>
      <c r="BG159" s="72">
        <v>0.18</v>
      </c>
      <c r="BH159" s="72">
        <v>0.18</v>
      </c>
    </row>
    <row r="160" spans="2:63">
      <c r="E160" s="20" t="s">
        <v>250</v>
      </c>
      <c r="F160" s="20"/>
      <c r="G160" s="4" t="s">
        <v>91</v>
      </c>
      <c r="K160" s="21"/>
      <c r="L160" s="72">
        <v>0.06</v>
      </c>
      <c r="M160" s="72">
        <v>0.06</v>
      </c>
      <c r="N160" s="72">
        <v>0.06</v>
      </c>
      <c r="O160" s="72">
        <v>0.06</v>
      </c>
      <c r="P160" s="72">
        <v>0.06</v>
      </c>
      <c r="Q160" s="72">
        <v>0.06</v>
      </c>
      <c r="R160" s="72">
        <v>0.06</v>
      </c>
      <c r="S160" s="72">
        <v>0.06</v>
      </c>
      <c r="T160" s="72">
        <v>0.06</v>
      </c>
      <c r="U160" s="72">
        <v>0.06</v>
      </c>
      <c r="V160" s="72">
        <v>0.06</v>
      </c>
      <c r="W160" s="72">
        <v>0.06</v>
      </c>
      <c r="X160" s="72">
        <v>0.06</v>
      </c>
      <c r="Y160" s="72">
        <v>0.06</v>
      </c>
      <c r="Z160" s="72">
        <v>0.06</v>
      </c>
      <c r="AA160" s="72">
        <v>0.06</v>
      </c>
      <c r="AB160" s="72">
        <v>0.06</v>
      </c>
      <c r="AC160" s="72">
        <v>0.06</v>
      </c>
      <c r="AD160" s="72">
        <v>0.06</v>
      </c>
      <c r="AE160" s="72">
        <v>0.06</v>
      </c>
      <c r="AF160" s="72">
        <v>0.06</v>
      </c>
      <c r="AG160" s="72">
        <v>0.06</v>
      </c>
      <c r="AH160" s="72">
        <v>0.06</v>
      </c>
      <c r="AI160" s="72">
        <v>0.06</v>
      </c>
      <c r="AJ160" s="72">
        <v>0.06</v>
      </c>
      <c r="AK160" s="72">
        <v>0.06</v>
      </c>
      <c r="AL160" s="72">
        <v>0.06</v>
      </c>
      <c r="AM160" s="72">
        <v>0.06</v>
      </c>
      <c r="AN160" s="72">
        <v>0.06</v>
      </c>
      <c r="AO160" s="72">
        <v>0.06</v>
      </c>
      <c r="AP160" s="72">
        <v>0.06</v>
      </c>
      <c r="AQ160" s="72">
        <v>0.06</v>
      </c>
      <c r="AR160" s="72">
        <v>0.06</v>
      </c>
      <c r="AS160" s="72">
        <v>0.06</v>
      </c>
      <c r="AT160" s="72">
        <v>0.06</v>
      </c>
      <c r="AU160" s="72">
        <v>0.06</v>
      </c>
      <c r="AV160" s="72">
        <v>0.06</v>
      </c>
      <c r="AW160" s="72">
        <v>0.06</v>
      </c>
      <c r="AX160" s="72">
        <v>0.06</v>
      </c>
      <c r="AY160" s="72">
        <v>0.06</v>
      </c>
      <c r="AZ160" s="72">
        <v>0.06</v>
      </c>
      <c r="BA160" s="72">
        <v>0.06</v>
      </c>
      <c r="BB160" s="72">
        <v>0.06</v>
      </c>
      <c r="BC160" s="72">
        <v>0.06</v>
      </c>
      <c r="BD160" s="72">
        <v>0.06</v>
      </c>
      <c r="BE160" s="72">
        <v>0.06</v>
      </c>
      <c r="BF160" s="72">
        <v>0.06</v>
      </c>
      <c r="BG160" s="72">
        <v>0.06</v>
      </c>
      <c r="BH160" s="72">
        <v>0.06</v>
      </c>
    </row>
    <row r="161" spans="5:60">
      <c r="E161" s="20" t="s">
        <v>251</v>
      </c>
      <c r="F161" s="20"/>
      <c r="G161" s="4" t="s">
        <v>91</v>
      </c>
      <c r="K161" s="21"/>
      <c r="L161" s="72">
        <v>0.03</v>
      </c>
      <c r="M161" s="72">
        <v>0.03</v>
      </c>
      <c r="N161" s="72">
        <v>0.03</v>
      </c>
      <c r="O161" s="72">
        <v>0.03</v>
      </c>
      <c r="P161" s="72">
        <v>0.03</v>
      </c>
      <c r="Q161" s="72">
        <v>0.03</v>
      </c>
      <c r="R161" s="72">
        <v>0.03</v>
      </c>
      <c r="S161" s="72">
        <v>0.03</v>
      </c>
      <c r="T161" s="72">
        <v>0.03</v>
      </c>
      <c r="U161" s="72">
        <v>0.03</v>
      </c>
      <c r="V161" s="72">
        <v>0.03</v>
      </c>
      <c r="W161" s="72">
        <v>0.03</v>
      </c>
      <c r="X161" s="72">
        <v>0.03</v>
      </c>
      <c r="Y161" s="72">
        <v>0.03</v>
      </c>
      <c r="Z161" s="72">
        <v>0.03</v>
      </c>
      <c r="AA161" s="72">
        <v>0.03</v>
      </c>
      <c r="AB161" s="72">
        <v>0.03</v>
      </c>
      <c r="AC161" s="72">
        <v>0.03</v>
      </c>
      <c r="AD161" s="72">
        <v>0.03</v>
      </c>
      <c r="AE161" s="72">
        <v>0.03</v>
      </c>
      <c r="AF161" s="72">
        <v>0.03</v>
      </c>
      <c r="AG161" s="72">
        <v>0.03</v>
      </c>
      <c r="AH161" s="72">
        <v>0.03</v>
      </c>
      <c r="AI161" s="72">
        <v>0.03</v>
      </c>
      <c r="AJ161" s="72">
        <v>0.03</v>
      </c>
      <c r="AK161" s="72">
        <v>0.03</v>
      </c>
      <c r="AL161" s="72">
        <v>0.03</v>
      </c>
      <c r="AM161" s="72">
        <v>0.03</v>
      </c>
      <c r="AN161" s="72">
        <v>0.03</v>
      </c>
      <c r="AO161" s="72">
        <v>0.03</v>
      </c>
      <c r="AP161" s="72">
        <v>0.03</v>
      </c>
      <c r="AQ161" s="72">
        <v>0.03</v>
      </c>
      <c r="AR161" s="72">
        <v>0.03</v>
      </c>
      <c r="AS161" s="72">
        <v>0.03</v>
      </c>
      <c r="AT161" s="72">
        <v>0.03</v>
      </c>
      <c r="AU161" s="72">
        <v>0.03</v>
      </c>
      <c r="AV161" s="72">
        <v>0.03</v>
      </c>
      <c r="AW161" s="72">
        <v>0.03</v>
      </c>
      <c r="AX161" s="72">
        <v>0.03</v>
      </c>
      <c r="AY161" s="72">
        <v>0.03</v>
      </c>
      <c r="AZ161" s="72">
        <v>0.03</v>
      </c>
      <c r="BA161" s="72">
        <v>0.03</v>
      </c>
      <c r="BB161" s="72">
        <v>0.03</v>
      </c>
      <c r="BC161" s="72">
        <v>0.03</v>
      </c>
      <c r="BD161" s="72">
        <v>0.03</v>
      </c>
      <c r="BE161" s="72">
        <v>0.03</v>
      </c>
      <c r="BF161" s="72">
        <v>0.03</v>
      </c>
      <c r="BG161" s="72">
        <v>0.03</v>
      </c>
      <c r="BH161" s="72">
        <v>0.03</v>
      </c>
    </row>
    <row r="162" spans="5:60">
      <c r="E162" s="20"/>
      <c r="F162" s="20"/>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row>
    <row r="163" spans="5:60">
      <c r="E163" s="20" t="s">
        <v>252</v>
      </c>
      <c r="F163" s="20"/>
      <c r="G163" s="4" t="s">
        <v>91</v>
      </c>
      <c r="K163" s="21"/>
      <c r="L163" s="72">
        <v>0</v>
      </c>
      <c r="M163" s="72">
        <v>0</v>
      </c>
      <c r="N163" s="72">
        <v>0</v>
      </c>
      <c r="O163" s="72">
        <v>0</v>
      </c>
      <c r="P163" s="72">
        <v>0</v>
      </c>
      <c r="Q163" s="72">
        <v>0</v>
      </c>
      <c r="R163" s="72">
        <v>0</v>
      </c>
      <c r="S163" s="72">
        <v>0</v>
      </c>
      <c r="T163" s="72">
        <v>0</v>
      </c>
      <c r="U163" s="72">
        <v>0</v>
      </c>
      <c r="V163" s="72">
        <v>0</v>
      </c>
      <c r="W163" s="72">
        <v>0</v>
      </c>
      <c r="X163" s="72">
        <v>0</v>
      </c>
      <c r="Y163" s="72">
        <v>0</v>
      </c>
      <c r="Z163" s="72">
        <v>0</v>
      </c>
      <c r="AA163" s="72">
        <v>0</v>
      </c>
      <c r="AB163" s="72">
        <v>0</v>
      </c>
      <c r="AC163" s="72">
        <v>0</v>
      </c>
      <c r="AD163" s="72">
        <v>0</v>
      </c>
      <c r="AE163" s="72">
        <v>0</v>
      </c>
      <c r="AF163" s="72">
        <v>0</v>
      </c>
      <c r="AG163" s="72">
        <v>0</v>
      </c>
      <c r="AH163" s="72">
        <v>0</v>
      </c>
      <c r="AI163" s="72">
        <v>0</v>
      </c>
      <c r="AJ163" s="72">
        <v>0</v>
      </c>
      <c r="AK163" s="72">
        <v>0</v>
      </c>
      <c r="AL163" s="72">
        <v>0</v>
      </c>
      <c r="AM163" s="72">
        <v>0</v>
      </c>
      <c r="AN163" s="72">
        <v>0</v>
      </c>
      <c r="AO163" s="72">
        <v>0</v>
      </c>
      <c r="AP163" s="72">
        <v>0</v>
      </c>
      <c r="AQ163" s="72">
        <v>0</v>
      </c>
      <c r="AR163" s="72">
        <v>0</v>
      </c>
      <c r="AS163" s="72">
        <v>0</v>
      </c>
      <c r="AT163" s="72">
        <v>0</v>
      </c>
      <c r="AU163" s="72">
        <v>0</v>
      </c>
      <c r="AV163" s="72">
        <v>0</v>
      </c>
      <c r="AW163" s="72">
        <v>0</v>
      </c>
      <c r="AX163" s="72">
        <v>0</v>
      </c>
      <c r="AY163" s="72">
        <v>0</v>
      </c>
      <c r="AZ163" s="72">
        <v>0</v>
      </c>
      <c r="BA163" s="72">
        <v>0</v>
      </c>
      <c r="BB163" s="72">
        <v>0</v>
      </c>
      <c r="BC163" s="72">
        <v>0</v>
      </c>
      <c r="BD163" s="72">
        <v>0</v>
      </c>
      <c r="BE163" s="72">
        <v>0</v>
      </c>
      <c r="BF163" s="72">
        <v>0</v>
      </c>
      <c r="BG163" s="72">
        <v>0</v>
      </c>
      <c r="BH163" s="72">
        <v>0</v>
      </c>
    </row>
    <row r="164" spans="5:60">
      <c r="E164" s="20" t="s">
        <v>253</v>
      </c>
      <c r="F164" s="20"/>
      <c r="G164" s="4" t="s">
        <v>91</v>
      </c>
      <c r="K164" s="21"/>
      <c r="L164" s="72">
        <v>0</v>
      </c>
      <c r="M164" s="72">
        <v>0</v>
      </c>
      <c r="N164" s="72">
        <v>0</v>
      </c>
      <c r="O164" s="72">
        <v>0</v>
      </c>
      <c r="P164" s="72">
        <v>0</v>
      </c>
      <c r="Q164" s="72">
        <v>0</v>
      </c>
      <c r="R164" s="72">
        <v>0</v>
      </c>
      <c r="S164" s="72">
        <v>0</v>
      </c>
      <c r="T164" s="72">
        <v>0</v>
      </c>
      <c r="U164" s="72">
        <v>0</v>
      </c>
      <c r="V164" s="72">
        <v>0</v>
      </c>
      <c r="W164" s="72">
        <v>0</v>
      </c>
      <c r="X164" s="72">
        <v>0</v>
      </c>
      <c r="Y164" s="72">
        <v>0</v>
      </c>
      <c r="Z164" s="72">
        <v>0</v>
      </c>
      <c r="AA164" s="72">
        <v>0</v>
      </c>
      <c r="AB164" s="72">
        <v>0</v>
      </c>
      <c r="AC164" s="72">
        <v>0</v>
      </c>
      <c r="AD164" s="72">
        <v>0</v>
      </c>
      <c r="AE164" s="72">
        <v>0</v>
      </c>
      <c r="AF164" s="72">
        <v>0</v>
      </c>
      <c r="AG164" s="72">
        <v>0</v>
      </c>
      <c r="AH164" s="72">
        <v>0</v>
      </c>
      <c r="AI164" s="72">
        <v>0</v>
      </c>
      <c r="AJ164" s="72">
        <v>0</v>
      </c>
      <c r="AK164" s="72">
        <v>0</v>
      </c>
      <c r="AL164" s="72">
        <v>0</v>
      </c>
      <c r="AM164" s="72">
        <v>0</v>
      </c>
      <c r="AN164" s="72">
        <v>0</v>
      </c>
      <c r="AO164" s="72">
        <v>0</v>
      </c>
      <c r="AP164" s="72">
        <v>0</v>
      </c>
      <c r="AQ164" s="72">
        <v>0</v>
      </c>
      <c r="AR164" s="72">
        <v>0</v>
      </c>
      <c r="AS164" s="72">
        <v>0</v>
      </c>
      <c r="AT164" s="72">
        <v>0</v>
      </c>
      <c r="AU164" s="72">
        <v>0</v>
      </c>
      <c r="AV164" s="72">
        <v>0</v>
      </c>
      <c r="AW164" s="72">
        <v>0</v>
      </c>
      <c r="AX164" s="72">
        <v>0</v>
      </c>
      <c r="AY164" s="72">
        <v>0</v>
      </c>
      <c r="AZ164" s="72">
        <v>0</v>
      </c>
      <c r="BA164" s="72">
        <v>0</v>
      </c>
      <c r="BB164" s="72">
        <v>0</v>
      </c>
      <c r="BC164" s="72">
        <v>0</v>
      </c>
      <c r="BD164" s="72">
        <v>0</v>
      </c>
      <c r="BE164" s="72">
        <v>0</v>
      </c>
      <c r="BF164" s="72">
        <v>0</v>
      </c>
      <c r="BG164" s="72">
        <v>0</v>
      </c>
      <c r="BH164" s="72">
        <v>0</v>
      </c>
    </row>
    <row r="165" spans="5:60">
      <c r="E165" s="20" t="s">
        <v>254</v>
      </c>
      <c r="F165" s="20"/>
      <c r="G165" s="4" t="s">
        <v>91</v>
      </c>
      <c r="K165" s="21"/>
      <c r="L165" s="72">
        <v>0</v>
      </c>
      <c r="M165" s="72">
        <v>0</v>
      </c>
      <c r="N165" s="72">
        <v>0</v>
      </c>
      <c r="O165" s="72">
        <v>0</v>
      </c>
      <c r="P165" s="72">
        <v>0</v>
      </c>
      <c r="Q165" s="72">
        <v>0</v>
      </c>
      <c r="R165" s="72">
        <v>0</v>
      </c>
      <c r="S165" s="72">
        <v>0</v>
      </c>
      <c r="T165" s="72">
        <v>0</v>
      </c>
      <c r="U165" s="72">
        <v>0</v>
      </c>
      <c r="V165" s="72">
        <v>0</v>
      </c>
      <c r="W165" s="72">
        <v>0</v>
      </c>
      <c r="X165" s="72">
        <v>0</v>
      </c>
      <c r="Y165" s="72">
        <v>0</v>
      </c>
      <c r="Z165" s="72">
        <v>0</v>
      </c>
      <c r="AA165" s="72">
        <v>0</v>
      </c>
      <c r="AB165" s="72">
        <v>0</v>
      </c>
      <c r="AC165" s="72">
        <v>0</v>
      </c>
      <c r="AD165" s="72">
        <v>0</v>
      </c>
      <c r="AE165" s="72">
        <v>0</v>
      </c>
      <c r="AF165" s="72">
        <v>0</v>
      </c>
      <c r="AG165" s="72">
        <v>0</v>
      </c>
      <c r="AH165" s="72">
        <v>0</v>
      </c>
      <c r="AI165" s="72">
        <v>0</v>
      </c>
      <c r="AJ165" s="72">
        <v>0</v>
      </c>
      <c r="AK165" s="72">
        <v>0</v>
      </c>
      <c r="AL165" s="72">
        <v>0</v>
      </c>
      <c r="AM165" s="72">
        <v>0</v>
      </c>
      <c r="AN165" s="72">
        <v>0</v>
      </c>
      <c r="AO165" s="72">
        <v>0</v>
      </c>
      <c r="AP165" s="72">
        <v>0</v>
      </c>
      <c r="AQ165" s="72">
        <v>0</v>
      </c>
      <c r="AR165" s="72">
        <v>0</v>
      </c>
      <c r="AS165" s="72">
        <v>0</v>
      </c>
      <c r="AT165" s="72">
        <v>0</v>
      </c>
      <c r="AU165" s="72">
        <v>0</v>
      </c>
      <c r="AV165" s="72">
        <v>0</v>
      </c>
      <c r="AW165" s="72">
        <v>0</v>
      </c>
      <c r="AX165" s="72">
        <v>0</v>
      </c>
      <c r="AY165" s="72">
        <v>0</v>
      </c>
      <c r="AZ165" s="72">
        <v>0</v>
      </c>
      <c r="BA165" s="72">
        <v>0</v>
      </c>
      <c r="BB165" s="72">
        <v>0</v>
      </c>
      <c r="BC165" s="72">
        <v>0</v>
      </c>
      <c r="BD165" s="72">
        <v>0</v>
      </c>
      <c r="BE165" s="72">
        <v>0</v>
      </c>
      <c r="BF165" s="72">
        <v>0</v>
      </c>
      <c r="BG165" s="72">
        <v>0</v>
      </c>
      <c r="BH165" s="72">
        <v>0</v>
      </c>
    </row>
    <row r="166" spans="5:60">
      <c r="E166" s="4" t="s">
        <v>255</v>
      </c>
      <c r="G166" s="4" t="s">
        <v>91</v>
      </c>
      <c r="K166" s="21"/>
      <c r="L166" s="72">
        <v>0</v>
      </c>
      <c r="M166" s="72">
        <v>0</v>
      </c>
      <c r="N166" s="72">
        <v>0</v>
      </c>
      <c r="O166" s="72">
        <v>0</v>
      </c>
      <c r="P166" s="72">
        <v>0</v>
      </c>
      <c r="Q166" s="72">
        <v>0</v>
      </c>
      <c r="R166" s="72">
        <v>0</v>
      </c>
      <c r="S166" s="72">
        <v>0</v>
      </c>
      <c r="T166" s="72">
        <v>0</v>
      </c>
      <c r="U166" s="72">
        <v>0</v>
      </c>
      <c r="V166" s="72">
        <v>0</v>
      </c>
      <c r="W166" s="72">
        <v>0</v>
      </c>
      <c r="X166" s="72">
        <v>0</v>
      </c>
      <c r="Y166" s="72">
        <v>0</v>
      </c>
      <c r="Z166" s="72">
        <v>0</v>
      </c>
      <c r="AA166" s="72">
        <v>0</v>
      </c>
      <c r="AB166" s="72">
        <v>0</v>
      </c>
      <c r="AC166" s="72">
        <v>0</v>
      </c>
      <c r="AD166" s="72">
        <v>0</v>
      </c>
      <c r="AE166" s="72">
        <v>0</v>
      </c>
      <c r="AF166" s="72">
        <v>0</v>
      </c>
      <c r="AG166" s="72">
        <v>0</v>
      </c>
      <c r="AH166" s="72">
        <v>0</v>
      </c>
      <c r="AI166" s="72">
        <v>0</v>
      </c>
      <c r="AJ166" s="72">
        <v>0</v>
      </c>
      <c r="AK166" s="72">
        <v>0</v>
      </c>
      <c r="AL166" s="72">
        <v>0</v>
      </c>
      <c r="AM166" s="72">
        <v>0</v>
      </c>
      <c r="AN166" s="72">
        <v>0</v>
      </c>
      <c r="AO166" s="72">
        <v>0</v>
      </c>
      <c r="AP166" s="72">
        <v>0</v>
      </c>
      <c r="AQ166" s="72">
        <v>0</v>
      </c>
      <c r="AR166" s="72">
        <v>0</v>
      </c>
      <c r="AS166" s="72">
        <v>0</v>
      </c>
      <c r="AT166" s="72">
        <v>0</v>
      </c>
      <c r="AU166" s="72">
        <v>0</v>
      </c>
      <c r="AV166" s="72">
        <v>0</v>
      </c>
      <c r="AW166" s="72">
        <v>0</v>
      </c>
      <c r="AX166" s="72">
        <v>0</v>
      </c>
      <c r="AY166" s="72">
        <v>0</v>
      </c>
      <c r="AZ166" s="72">
        <v>0</v>
      </c>
      <c r="BA166" s="72">
        <v>0</v>
      </c>
      <c r="BB166" s="72">
        <v>0</v>
      </c>
      <c r="BC166" s="72">
        <v>0</v>
      </c>
      <c r="BD166" s="72">
        <v>0</v>
      </c>
      <c r="BE166" s="72">
        <v>0</v>
      </c>
      <c r="BF166" s="72">
        <v>0</v>
      </c>
      <c r="BG166" s="72">
        <v>0</v>
      </c>
      <c r="BH166" s="72">
        <v>0</v>
      </c>
    </row>
    <row r="167" spans="5:60">
      <c r="E167" s="4" t="s">
        <v>256</v>
      </c>
      <c r="G167" s="4" t="s">
        <v>91</v>
      </c>
      <c r="K167" s="21"/>
      <c r="L167" s="72">
        <v>0</v>
      </c>
      <c r="M167" s="72">
        <v>0</v>
      </c>
      <c r="N167" s="72">
        <v>0</v>
      </c>
      <c r="O167" s="72">
        <v>0</v>
      </c>
      <c r="P167" s="72">
        <v>0</v>
      </c>
      <c r="Q167" s="72">
        <v>0</v>
      </c>
      <c r="R167" s="72">
        <v>0</v>
      </c>
      <c r="S167" s="72">
        <v>0</v>
      </c>
      <c r="T167" s="72">
        <v>0</v>
      </c>
      <c r="U167" s="72">
        <v>0</v>
      </c>
      <c r="V167" s="72">
        <v>0</v>
      </c>
      <c r="W167" s="72">
        <v>0</v>
      </c>
      <c r="X167" s="72">
        <v>0</v>
      </c>
      <c r="Y167" s="72">
        <v>0</v>
      </c>
      <c r="Z167" s="72">
        <v>0</v>
      </c>
      <c r="AA167" s="72">
        <v>0</v>
      </c>
      <c r="AB167" s="72">
        <v>0</v>
      </c>
      <c r="AC167" s="72">
        <v>0</v>
      </c>
      <c r="AD167" s="72">
        <v>0</v>
      </c>
      <c r="AE167" s="72">
        <v>0</v>
      </c>
      <c r="AF167" s="72">
        <v>0</v>
      </c>
      <c r="AG167" s="72">
        <v>0</v>
      </c>
      <c r="AH167" s="72">
        <v>0</v>
      </c>
      <c r="AI167" s="72">
        <v>0</v>
      </c>
      <c r="AJ167" s="72">
        <v>0</v>
      </c>
      <c r="AK167" s="72">
        <v>0</v>
      </c>
      <c r="AL167" s="72">
        <v>0</v>
      </c>
      <c r="AM167" s="72">
        <v>0</v>
      </c>
      <c r="AN167" s="72">
        <v>0</v>
      </c>
      <c r="AO167" s="72">
        <v>0</v>
      </c>
      <c r="AP167" s="72">
        <v>0</v>
      </c>
      <c r="AQ167" s="72">
        <v>0</v>
      </c>
      <c r="AR167" s="72">
        <v>0</v>
      </c>
      <c r="AS167" s="72">
        <v>0</v>
      </c>
      <c r="AT167" s="72">
        <v>0</v>
      </c>
      <c r="AU167" s="72">
        <v>0</v>
      </c>
      <c r="AV167" s="72">
        <v>0</v>
      </c>
      <c r="AW167" s="72">
        <v>0</v>
      </c>
      <c r="AX167" s="72">
        <v>0</v>
      </c>
      <c r="AY167" s="72">
        <v>0</v>
      </c>
      <c r="AZ167" s="72">
        <v>0</v>
      </c>
      <c r="BA167" s="72">
        <v>0</v>
      </c>
      <c r="BB167" s="72">
        <v>0</v>
      </c>
      <c r="BC167" s="72">
        <v>0</v>
      </c>
      <c r="BD167" s="72">
        <v>0</v>
      </c>
      <c r="BE167" s="72">
        <v>0</v>
      </c>
      <c r="BF167" s="72">
        <v>0</v>
      </c>
      <c r="BG167" s="72">
        <v>0</v>
      </c>
      <c r="BH167" s="72">
        <v>0</v>
      </c>
    </row>
    <row r="168" spans="5:60">
      <c r="K168" s="21"/>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row>
    <row r="169" spans="5:60">
      <c r="E169" s="4" t="s">
        <v>257</v>
      </c>
      <c r="G169" s="4" t="s">
        <v>91</v>
      </c>
      <c r="K169" s="21"/>
      <c r="L169" s="122"/>
      <c r="M169" s="122"/>
      <c r="N169" s="122"/>
      <c r="O169" s="122"/>
      <c r="P169" s="122"/>
      <c r="Q169" s="122"/>
      <c r="R169" s="122"/>
      <c r="S169" s="122"/>
      <c r="T169" s="122"/>
      <c r="U169" s="122"/>
      <c r="V169" s="122"/>
      <c r="W169" s="122"/>
      <c r="X169" s="122"/>
      <c r="Y169" s="122"/>
      <c r="Z169" s="122"/>
      <c r="AA169" s="122"/>
      <c r="AB169" s="122"/>
      <c r="AC169" s="122"/>
      <c r="AD169" s="122"/>
      <c r="AE169" s="122"/>
      <c r="AF169" s="122"/>
      <c r="AG169" s="122"/>
      <c r="AH169" s="122"/>
      <c r="AI169" s="122"/>
      <c r="AJ169" s="122"/>
      <c r="AK169" s="122"/>
      <c r="AL169" s="122"/>
      <c r="AM169" s="122"/>
      <c r="AN169" s="122"/>
      <c r="AO169" s="122"/>
      <c r="AP169" s="122"/>
      <c r="AQ169" s="122"/>
      <c r="AR169" s="122"/>
      <c r="AS169" s="122"/>
      <c r="AT169" s="122"/>
      <c r="AU169" s="122"/>
      <c r="AV169" s="122"/>
      <c r="AW169" s="122"/>
      <c r="AX169" s="122"/>
      <c r="AY169" s="122"/>
      <c r="AZ169" s="122"/>
      <c r="BA169" s="122"/>
      <c r="BB169" s="122"/>
      <c r="BC169" s="122"/>
      <c r="BD169" s="122"/>
      <c r="BE169" s="122"/>
      <c r="BF169" s="122"/>
      <c r="BG169" s="122"/>
      <c r="BH169" s="122"/>
    </row>
    <row r="170" spans="5:60">
      <c r="E170" s="4" t="s">
        <v>258</v>
      </c>
      <c r="G170" s="4" t="s">
        <v>91</v>
      </c>
      <c r="K170" s="21"/>
      <c r="L170" s="122"/>
      <c r="M170" s="122"/>
      <c r="N170" s="122"/>
      <c r="O170" s="122"/>
      <c r="P170" s="122"/>
      <c r="Q170" s="122"/>
      <c r="R170" s="122"/>
      <c r="S170" s="122"/>
      <c r="T170" s="122"/>
      <c r="U170" s="122"/>
      <c r="V170" s="122"/>
      <c r="W170" s="122"/>
      <c r="X170" s="122"/>
      <c r="Y170" s="122"/>
      <c r="Z170" s="122"/>
      <c r="AA170" s="122"/>
      <c r="AB170" s="122"/>
      <c r="AC170" s="122"/>
      <c r="AD170" s="122"/>
      <c r="AE170" s="122"/>
      <c r="AF170" s="122"/>
      <c r="AG170" s="122"/>
      <c r="AH170" s="122"/>
      <c r="AI170" s="122"/>
      <c r="AJ170" s="122"/>
      <c r="AK170" s="122"/>
      <c r="AL170" s="122"/>
      <c r="AM170" s="122"/>
      <c r="AN170" s="122"/>
      <c r="AO170" s="122"/>
      <c r="AP170" s="122"/>
      <c r="AQ170" s="122"/>
      <c r="AR170" s="122"/>
      <c r="AS170" s="122"/>
      <c r="AT170" s="122"/>
      <c r="AU170" s="122"/>
      <c r="AV170" s="122"/>
      <c r="AW170" s="122"/>
      <c r="AX170" s="122"/>
      <c r="AY170" s="122"/>
      <c r="AZ170" s="122"/>
      <c r="BA170" s="122"/>
      <c r="BB170" s="122"/>
      <c r="BC170" s="122"/>
      <c r="BD170" s="122"/>
      <c r="BE170" s="122"/>
      <c r="BF170" s="122"/>
      <c r="BG170" s="122"/>
      <c r="BH170" s="122"/>
    </row>
    <row r="171" spans="5:60">
      <c r="K171" s="21"/>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c r="AP171" s="22"/>
      <c r="AQ171" s="22"/>
      <c r="AR171" s="22"/>
      <c r="AS171" s="22"/>
      <c r="AT171" s="22"/>
      <c r="AU171" s="22"/>
      <c r="AV171" s="22"/>
      <c r="AW171" s="22"/>
      <c r="AX171" s="22"/>
      <c r="AY171" s="22"/>
      <c r="AZ171" s="22"/>
      <c r="BA171" s="22"/>
      <c r="BB171" s="22"/>
      <c r="BC171" s="22"/>
      <c r="BD171" s="22"/>
      <c r="BE171" s="22"/>
      <c r="BF171" s="22"/>
      <c r="BG171" s="22"/>
      <c r="BH171" s="22"/>
    </row>
    <row r="172" spans="5:60">
      <c r="E172" s="4" t="s">
        <v>259</v>
      </c>
      <c r="G172" s="4" t="s">
        <v>260</v>
      </c>
      <c r="K172" s="21"/>
      <c r="L172" s="122"/>
      <c r="M172" s="122"/>
      <c r="N172" s="122"/>
      <c r="O172" s="122"/>
      <c r="P172" s="122"/>
      <c r="Q172" s="122"/>
      <c r="R172" s="122"/>
      <c r="S172" s="122"/>
      <c r="T172" s="122"/>
      <c r="U172" s="122"/>
      <c r="V172" s="122"/>
      <c r="W172" s="122"/>
      <c r="X172" s="122"/>
      <c r="Y172" s="122"/>
      <c r="Z172" s="122"/>
      <c r="AA172" s="122"/>
      <c r="AB172" s="122"/>
      <c r="AC172" s="122"/>
      <c r="AD172" s="122"/>
      <c r="AE172" s="122"/>
      <c r="AF172" s="122"/>
      <c r="AG172" s="122"/>
      <c r="AH172" s="122"/>
      <c r="AI172" s="122"/>
      <c r="AJ172" s="122"/>
      <c r="AK172" s="122"/>
      <c r="AL172" s="122"/>
      <c r="AM172" s="122"/>
      <c r="AN172" s="122"/>
      <c r="AO172" s="122"/>
      <c r="AP172" s="122"/>
      <c r="AQ172" s="122"/>
      <c r="AR172" s="122"/>
      <c r="AS172" s="122"/>
      <c r="AT172" s="122"/>
      <c r="AU172" s="122"/>
      <c r="AV172" s="122"/>
      <c r="AW172" s="122"/>
      <c r="AX172" s="122"/>
      <c r="AY172" s="122"/>
      <c r="AZ172" s="122"/>
      <c r="BA172" s="122"/>
      <c r="BB172" s="122"/>
      <c r="BC172" s="122"/>
      <c r="BD172" s="122"/>
      <c r="BE172" s="122"/>
      <c r="BF172" s="122"/>
      <c r="BG172" s="122"/>
      <c r="BH172" s="122"/>
    </row>
    <row r="173" spans="5:60">
      <c r="E173" s="4" t="s">
        <v>261</v>
      </c>
      <c r="G173" s="4" t="s">
        <v>260</v>
      </c>
      <c r="K173" s="21"/>
      <c r="L173" s="122"/>
      <c r="M173" s="122"/>
      <c r="N173" s="122"/>
      <c r="O173" s="122"/>
      <c r="P173" s="122"/>
      <c r="Q173" s="122"/>
      <c r="R173" s="122"/>
      <c r="S173" s="122"/>
      <c r="T173" s="122"/>
      <c r="U173" s="122"/>
      <c r="V173" s="122"/>
      <c r="W173" s="122"/>
      <c r="X173" s="122"/>
      <c r="Y173" s="122"/>
      <c r="Z173" s="122"/>
      <c r="AA173" s="122"/>
      <c r="AB173" s="122"/>
      <c r="AC173" s="122"/>
      <c r="AD173" s="122"/>
      <c r="AE173" s="122"/>
      <c r="AF173" s="122"/>
      <c r="AG173" s="122"/>
      <c r="AH173" s="122"/>
      <c r="AI173" s="122"/>
      <c r="AJ173" s="122"/>
      <c r="AK173" s="122"/>
      <c r="AL173" s="122"/>
      <c r="AM173" s="122"/>
      <c r="AN173" s="122"/>
      <c r="AO173" s="122"/>
      <c r="AP173" s="122"/>
      <c r="AQ173" s="122"/>
      <c r="AR173" s="122"/>
      <c r="AS173" s="122"/>
      <c r="AT173" s="122"/>
      <c r="AU173" s="122"/>
      <c r="AV173" s="122"/>
      <c r="AW173" s="122"/>
      <c r="AX173" s="122"/>
      <c r="AY173" s="122"/>
      <c r="AZ173" s="122"/>
      <c r="BA173" s="122"/>
      <c r="BB173" s="122"/>
      <c r="BC173" s="122"/>
      <c r="BD173" s="122"/>
      <c r="BE173" s="122"/>
      <c r="BF173" s="122"/>
      <c r="BG173" s="122"/>
      <c r="BH173" s="122"/>
    </row>
    <row r="174" spans="5:60">
      <c r="E174" s="4" t="s">
        <v>262</v>
      </c>
      <c r="G174" s="4" t="s">
        <v>260</v>
      </c>
      <c r="K174" s="21"/>
      <c r="L174" s="122"/>
      <c r="M174" s="122"/>
      <c r="N174" s="122"/>
      <c r="O174" s="122"/>
      <c r="P174" s="122"/>
      <c r="Q174" s="122"/>
      <c r="R174" s="122"/>
      <c r="S174" s="122"/>
      <c r="T174" s="122"/>
      <c r="U174" s="122"/>
      <c r="V174" s="122"/>
      <c r="W174" s="122"/>
      <c r="X174" s="122"/>
      <c r="Y174" s="122"/>
      <c r="Z174" s="122"/>
      <c r="AA174" s="122"/>
      <c r="AB174" s="122"/>
      <c r="AC174" s="122"/>
      <c r="AD174" s="122"/>
      <c r="AE174" s="122"/>
      <c r="AF174" s="122"/>
      <c r="AG174" s="122"/>
      <c r="AH174" s="122"/>
      <c r="AI174" s="122"/>
      <c r="AJ174" s="122"/>
      <c r="AK174" s="122"/>
      <c r="AL174" s="122"/>
      <c r="AM174" s="122"/>
      <c r="AN174" s="122"/>
      <c r="AO174" s="122"/>
      <c r="AP174" s="122"/>
      <c r="AQ174" s="122"/>
      <c r="AR174" s="122"/>
      <c r="AS174" s="122"/>
      <c r="AT174" s="122"/>
      <c r="AU174" s="122"/>
      <c r="AV174" s="122"/>
      <c r="AW174" s="122"/>
      <c r="AX174" s="122"/>
      <c r="AY174" s="122"/>
      <c r="AZ174" s="122"/>
      <c r="BA174" s="122"/>
      <c r="BB174" s="122"/>
      <c r="BC174" s="122"/>
      <c r="BD174" s="122"/>
      <c r="BE174" s="122"/>
      <c r="BF174" s="122"/>
      <c r="BG174" s="122"/>
      <c r="BH174" s="122"/>
    </row>
    <row r="175" spans="5:60">
      <c r="K175" s="21"/>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c r="BD175" s="22"/>
      <c r="BE175" s="22"/>
      <c r="BF175" s="22"/>
      <c r="BG175" s="22"/>
      <c r="BH175" s="22"/>
    </row>
    <row r="176" spans="5:60">
      <c r="E176" s="4" t="s">
        <v>263</v>
      </c>
      <c r="G176" s="4" t="s">
        <v>260</v>
      </c>
      <c r="K176" s="21"/>
      <c r="L176" s="122"/>
      <c r="M176" s="122"/>
      <c r="N176" s="122"/>
      <c r="O176" s="122"/>
      <c r="P176" s="122"/>
      <c r="Q176" s="122"/>
      <c r="R176" s="122"/>
      <c r="S176" s="122"/>
      <c r="T176" s="122"/>
      <c r="U176" s="122"/>
      <c r="V176" s="122"/>
      <c r="W176" s="122"/>
      <c r="X176" s="122"/>
      <c r="Y176" s="122"/>
      <c r="Z176" s="122"/>
      <c r="AA176" s="122"/>
      <c r="AB176" s="122"/>
      <c r="AC176" s="122"/>
      <c r="AD176" s="122"/>
      <c r="AE176" s="122"/>
      <c r="AF176" s="122"/>
      <c r="AG176" s="122"/>
      <c r="AH176" s="122"/>
      <c r="AI176" s="122"/>
      <c r="AJ176" s="122"/>
      <c r="AK176" s="122"/>
      <c r="AL176" s="122"/>
      <c r="AM176" s="122"/>
      <c r="AN176" s="122"/>
      <c r="AO176" s="122"/>
      <c r="AP176" s="122"/>
      <c r="AQ176" s="122"/>
      <c r="AR176" s="122"/>
      <c r="AS176" s="122"/>
      <c r="AT176" s="122"/>
      <c r="AU176" s="122"/>
      <c r="AV176" s="122"/>
      <c r="AW176" s="122"/>
      <c r="AX176" s="122"/>
      <c r="AY176" s="122"/>
      <c r="AZ176" s="122"/>
      <c r="BA176" s="122"/>
      <c r="BB176" s="122"/>
      <c r="BC176" s="122"/>
      <c r="BD176" s="122"/>
      <c r="BE176" s="122"/>
      <c r="BF176" s="122"/>
      <c r="BG176" s="122"/>
      <c r="BH176" s="122"/>
    </row>
    <row r="177" spans="2:67">
      <c r="E177" s="4" t="s">
        <v>264</v>
      </c>
      <c r="G177" s="4" t="s">
        <v>260</v>
      </c>
      <c r="K177" s="21"/>
      <c r="L177" s="122"/>
      <c r="M177" s="122"/>
      <c r="N177" s="122"/>
      <c r="O177" s="122"/>
      <c r="P177" s="122"/>
      <c r="Q177" s="122"/>
      <c r="R177" s="122"/>
      <c r="S177" s="122"/>
      <c r="T177" s="122"/>
      <c r="U177" s="122"/>
      <c r="V177" s="122"/>
      <c r="W177" s="122"/>
      <c r="X177" s="122"/>
      <c r="Y177" s="122"/>
      <c r="Z177" s="122"/>
      <c r="AA177" s="122"/>
      <c r="AB177" s="122"/>
      <c r="AC177" s="122"/>
      <c r="AD177" s="122"/>
      <c r="AE177" s="122"/>
      <c r="AF177" s="122"/>
      <c r="AG177" s="122"/>
      <c r="AH177" s="122"/>
      <c r="AI177" s="122"/>
      <c r="AJ177" s="122"/>
      <c r="AK177" s="122"/>
      <c r="AL177" s="122"/>
      <c r="AM177" s="122"/>
      <c r="AN177" s="122"/>
      <c r="AO177" s="122"/>
      <c r="AP177" s="122"/>
      <c r="AQ177" s="122"/>
      <c r="AR177" s="122"/>
      <c r="AS177" s="122"/>
      <c r="AT177" s="122"/>
      <c r="AU177" s="122"/>
      <c r="AV177" s="122"/>
      <c r="AW177" s="122"/>
      <c r="AX177" s="122"/>
      <c r="AY177" s="122"/>
      <c r="AZ177" s="122"/>
      <c r="BA177" s="122"/>
      <c r="BB177" s="122"/>
      <c r="BC177" s="122"/>
      <c r="BD177" s="122"/>
      <c r="BE177" s="122"/>
      <c r="BF177" s="122"/>
      <c r="BG177" s="122"/>
      <c r="BH177" s="122"/>
    </row>
    <row r="178" spans="2:67">
      <c r="E178" s="20" t="s">
        <v>265</v>
      </c>
      <c r="F178" s="20"/>
      <c r="G178" s="4" t="s">
        <v>260</v>
      </c>
      <c r="K178" s="21"/>
      <c r="L178" s="122"/>
      <c r="M178" s="122"/>
      <c r="N178" s="122"/>
      <c r="O178" s="122"/>
      <c r="P178" s="122"/>
      <c r="Q178" s="122"/>
      <c r="R178" s="122"/>
      <c r="S178" s="122"/>
      <c r="T178" s="122"/>
      <c r="U178" s="122"/>
      <c r="V178" s="122"/>
      <c r="W178" s="122"/>
      <c r="X178" s="122"/>
      <c r="Y178" s="122"/>
      <c r="Z178" s="122"/>
      <c r="AA178" s="122"/>
      <c r="AB178" s="122"/>
      <c r="AC178" s="122"/>
      <c r="AD178" s="122"/>
      <c r="AE178" s="122"/>
      <c r="AF178" s="122"/>
      <c r="AG178" s="122"/>
      <c r="AH178" s="122"/>
      <c r="AI178" s="122"/>
      <c r="AJ178" s="122"/>
      <c r="AK178" s="122"/>
      <c r="AL178" s="122"/>
      <c r="AM178" s="122"/>
      <c r="AN178" s="122"/>
      <c r="AO178" s="122"/>
      <c r="AP178" s="122"/>
      <c r="AQ178" s="122"/>
      <c r="AR178" s="122"/>
      <c r="AS178" s="122"/>
      <c r="AT178" s="122"/>
      <c r="AU178" s="122"/>
      <c r="AV178" s="122"/>
      <c r="AW178" s="122"/>
      <c r="AX178" s="122"/>
      <c r="AY178" s="122"/>
      <c r="AZ178" s="122"/>
      <c r="BA178" s="122"/>
      <c r="BB178" s="122"/>
      <c r="BC178" s="122"/>
      <c r="BD178" s="122"/>
      <c r="BE178" s="122"/>
      <c r="BF178" s="122"/>
      <c r="BG178" s="122"/>
      <c r="BH178" s="122"/>
    </row>
    <row r="179" spans="2:67">
      <c r="E179" s="20" t="s">
        <v>266</v>
      </c>
      <c r="F179" s="20"/>
      <c r="G179" s="4" t="s">
        <v>260</v>
      </c>
      <c r="K179" s="21"/>
      <c r="L179" s="122"/>
      <c r="M179" s="122"/>
      <c r="N179" s="122"/>
      <c r="O179" s="122"/>
      <c r="P179" s="122"/>
      <c r="Q179" s="122"/>
      <c r="R179" s="122"/>
      <c r="S179" s="122"/>
      <c r="T179" s="122"/>
      <c r="U179" s="122"/>
      <c r="V179" s="122"/>
      <c r="W179" s="122"/>
      <c r="X179" s="122"/>
      <c r="Y179" s="122"/>
      <c r="Z179" s="122"/>
      <c r="AA179" s="122"/>
      <c r="AB179" s="122"/>
      <c r="AC179" s="122"/>
      <c r="AD179" s="122"/>
      <c r="AE179" s="122"/>
      <c r="AF179" s="122"/>
      <c r="AG179" s="122"/>
      <c r="AH179" s="122"/>
      <c r="AI179" s="122"/>
      <c r="AJ179" s="122"/>
      <c r="AK179" s="122"/>
      <c r="AL179" s="122"/>
      <c r="AM179" s="122"/>
      <c r="AN179" s="122"/>
      <c r="AO179" s="122"/>
      <c r="AP179" s="122"/>
      <c r="AQ179" s="122"/>
      <c r="AR179" s="122"/>
      <c r="AS179" s="122"/>
      <c r="AT179" s="122"/>
      <c r="AU179" s="122"/>
      <c r="AV179" s="122"/>
      <c r="AW179" s="122"/>
      <c r="AX179" s="122"/>
      <c r="AY179" s="122"/>
      <c r="AZ179" s="122"/>
      <c r="BA179" s="122"/>
      <c r="BB179" s="122"/>
      <c r="BC179" s="122"/>
      <c r="BD179" s="122"/>
      <c r="BE179" s="122"/>
      <c r="BF179" s="122"/>
      <c r="BG179" s="122"/>
      <c r="BH179" s="122"/>
    </row>
    <row r="180" spans="2:67">
      <c r="E180" s="20"/>
      <c r="F180" s="20"/>
      <c r="K180" s="21"/>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2"/>
      <c r="BC180" s="22"/>
      <c r="BD180" s="22"/>
      <c r="BE180" s="22"/>
      <c r="BF180" s="22"/>
      <c r="BG180" s="22"/>
      <c r="BH180" s="22"/>
    </row>
    <row r="181" spans="2:67">
      <c r="B181" s="7">
        <f>MAX(B$5:$B180)+1</f>
        <v>6</v>
      </c>
      <c r="C181" s="7" t="s">
        <v>267</v>
      </c>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24"/>
      <c r="BM181" s="24"/>
      <c r="BN181" s="24"/>
      <c r="BO181" s="24"/>
    </row>
    <row r="182" spans="2:67">
      <c r="B182" s="68" t="s">
        <v>268</v>
      </c>
      <c r="C182" s="132"/>
      <c r="D182" s="132"/>
      <c r="E182" s="132"/>
      <c r="F182" s="132"/>
      <c r="G182" s="132"/>
      <c r="H182" s="132"/>
      <c r="I182" s="132"/>
      <c r="J182" s="132"/>
      <c r="K182" s="132"/>
      <c r="L182" s="132"/>
      <c r="M182" s="132"/>
      <c r="N182" s="132"/>
      <c r="O182" s="132"/>
      <c r="P182" s="132"/>
      <c r="Q182" s="132"/>
      <c r="R182" s="132"/>
      <c r="S182" s="132"/>
      <c r="T182" s="132"/>
      <c r="U182" s="132"/>
      <c r="V182" s="132"/>
      <c r="W182" s="132"/>
      <c r="X182" s="132"/>
      <c r="Y182" s="132"/>
      <c r="Z182" s="132"/>
      <c r="AA182" s="132"/>
      <c r="AB182" s="132"/>
      <c r="AC182" s="132"/>
      <c r="AD182" s="132"/>
      <c r="AE182" s="132"/>
      <c r="AF182" s="132"/>
      <c r="AG182" s="132"/>
      <c r="AH182" s="132"/>
      <c r="AI182" s="132"/>
      <c r="AJ182" s="132"/>
      <c r="AK182" s="132"/>
      <c r="AL182" s="132"/>
      <c r="AM182" s="132"/>
      <c r="AN182" s="132"/>
      <c r="AO182" s="132"/>
      <c r="AP182" s="132"/>
      <c r="AQ182" s="132"/>
      <c r="AR182" s="132"/>
      <c r="AS182" s="132"/>
      <c r="AT182" s="132"/>
      <c r="AU182" s="132"/>
      <c r="AV182" s="132"/>
      <c r="AW182" s="132"/>
      <c r="AX182" s="132"/>
      <c r="AY182" s="132"/>
      <c r="AZ182" s="132"/>
      <c r="BA182" s="132"/>
      <c r="BB182" s="132"/>
      <c r="BC182" s="132"/>
      <c r="BD182" s="132"/>
      <c r="BE182" s="132"/>
      <c r="BF182" s="132"/>
      <c r="BG182" s="132"/>
      <c r="BH182" s="132"/>
      <c r="BI182" s="132"/>
      <c r="BJ182" s="132"/>
      <c r="BK182" s="132"/>
    </row>
    <row r="183" spans="2:67">
      <c r="E183" s="20" t="s">
        <v>269</v>
      </c>
      <c r="F183" s="20"/>
      <c r="G183" s="4" t="s">
        <v>91</v>
      </c>
      <c r="K183" s="21"/>
      <c r="L183" s="22" cm="1">
        <f t="array" ref="L183">IF(L11=1,INDEX(Scenarios!$K$308:$AJ$308,1,SUM($L$11:L$11)),0)</f>
        <v>0</v>
      </c>
      <c r="M183" s="22" cm="1">
        <f t="array" ref="M183">IF(M11=1,INDEX(Scenarios!$K$308:$AJ$308,1,SUM($L$11:M$11)),0)</f>
        <v>0</v>
      </c>
      <c r="N183" s="22" cm="1">
        <f t="array" ref="N183">IF(N11=1,INDEX(Scenarios!$K$308:$AJ$308,1,SUM($L$11:N$11)),0)</f>
        <v>0</v>
      </c>
      <c r="O183" s="22" cm="1">
        <f t="array" ref="O183">IF(O11=1,INDEX(Scenarios!$K$308:$AJ$308,1,SUM($L$11:O$11)),0)</f>
        <v>0.95</v>
      </c>
      <c r="P183" s="22" cm="1">
        <f t="array" ref="P183">IF(P11=1,INDEX(Scenarios!$K$308:$AJ$308,1,SUM($L$11:P$11)),0)</f>
        <v>0.95</v>
      </c>
      <c r="Q183" s="22" cm="1">
        <f t="array" ref="Q183">IF(Q11=1,INDEX(Scenarios!$K$308:$AJ$308,1,SUM($L$11:Q$11)),0)</f>
        <v>0.95</v>
      </c>
      <c r="R183" s="22" cm="1">
        <f t="array" ref="R183">IF(R11=1,INDEX(Scenarios!$K$308:$AJ$308,1,SUM($L$11:R$11)),0)</f>
        <v>0.95</v>
      </c>
      <c r="S183" s="22" cm="1">
        <f t="array" ref="S183">IF(S11=1,INDEX(Scenarios!$K$308:$AJ$308,1,SUM($L$11:S$11)),0)</f>
        <v>0.95</v>
      </c>
      <c r="T183" s="22" cm="1">
        <f t="array" ref="T183">IF(T11=1,INDEX(Scenarios!$K$308:$AJ$308,1,SUM($L$11:T$11)),0)</f>
        <v>0.95</v>
      </c>
      <c r="U183" s="22" cm="1">
        <f t="array" ref="U183">IF(U11=1,INDEX(Scenarios!$K$308:$AJ$308,1,SUM($L$11:U$11)),0)</f>
        <v>0.95</v>
      </c>
      <c r="V183" s="22" cm="1">
        <f t="array" ref="V183">IF(V11=1,INDEX(Scenarios!$K$308:$AJ$308,1,SUM($L$11:V$11)),0)</f>
        <v>0.95</v>
      </c>
      <c r="W183" s="22" cm="1">
        <f t="array" ref="W183">IF(W11=1,INDEX(Scenarios!$K$308:$AJ$308,1,SUM($L$11:W$11)),0)</f>
        <v>0.95</v>
      </c>
      <c r="X183" s="22" cm="1">
        <f t="array" ref="X183">IF(X11=1,INDEX(Scenarios!$K$308:$AJ$308,1,SUM($L$11:X$11)),0)</f>
        <v>0.95</v>
      </c>
      <c r="Y183" s="22" cm="1">
        <f t="array" ref="Y183">IF(Y11=1,INDEX(Scenarios!$K$308:$AJ$308,1,SUM($L$11:Y$11)),0)</f>
        <v>0.95</v>
      </c>
      <c r="Z183" s="22" cm="1">
        <f t="array" ref="Z183">IF(Z11=1,INDEX(Scenarios!$K$308:$AJ$308,1,SUM($L$11:Z$11)),0)</f>
        <v>0.95</v>
      </c>
      <c r="AA183" s="22" cm="1">
        <f t="array" ref="AA183">IF(AA11=1,INDEX(Scenarios!$K$308:$AJ$308,1,SUM($L$11:AA$11)),0)</f>
        <v>0.95</v>
      </c>
      <c r="AB183" s="22" cm="1">
        <f t="array" ref="AB183">IF(AB11=1,INDEX(Scenarios!$K$308:$AJ$308,1,SUM($L$11:AB$11)),0)</f>
        <v>0.95</v>
      </c>
      <c r="AC183" s="22" cm="1">
        <f t="array" ref="AC183">IF(AC11=1,INDEX(Scenarios!$K$308:$AJ$308,1,SUM($L$11:AC$11)),0)</f>
        <v>0.95</v>
      </c>
      <c r="AD183" s="22" cm="1">
        <f t="array" ref="AD183">IF(AD11=1,INDEX(Scenarios!$K$308:$AJ$308,1,SUM($L$11:AD$11)),0)</f>
        <v>0.95</v>
      </c>
      <c r="AE183" s="22" cm="1">
        <f t="array" ref="AE183">IF(AE11=1,INDEX(Scenarios!$K$308:$AJ$308,1,SUM($L$11:AE$11)),0)</f>
        <v>0.95</v>
      </c>
      <c r="AF183" s="22" cm="1">
        <f t="array" ref="AF183">IF(AF11=1,INDEX(Scenarios!$K$308:$AJ$308,1,SUM($L$11:AF$11)),0)</f>
        <v>0.95</v>
      </c>
      <c r="AG183" s="22" cm="1">
        <f t="array" ref="AG183">IF(AG11=1,INDEX(Scenarios!$K$308:$AJ$308,1,SUM($L$11:AG$11)),0)</f>
        <v>0.95</v>
      </c>
      <c r="AH183" s="22" cm="1">
        <f t="array" ref="AH183">IF(AH11=1,INDEX(Scenarios!$K$308:$AJ$308,1,SUM($L$11:AH$11)),0)</f>
        <v>0.95</v>
      </c>
      <c r="AI183" s="22" cm="1">
        <f t="array" ref="AI183">IF(AI11=1,INDEX(Scenarios!$K$308:$AJ$308,1,SUM($L$11:AI$11)),0)</f>
        <v>0.95</v>
      </c>
      <c r="AJ183" s="22" cm="1">
        <f t="array" ref="AJ183">IF(AJ11=1,INDEX(Scenarios!$K$308:$AJ$308,1,SUM($L$11:AJ$11)),0)</f>
        <v>0.95</v>
      </c>
      <c r="AK183" s="22" cm="1">
        <f t="array" ref="AK183">IF(AK11=1,INDEX(Scenarios!$K$308:$AJ$308,1,SUM($L$11:AK$11)),0)</f>
        <v>0.95</v>
      </c>
      <c r="AL183" s="22" cm="1">
        <f t="array" ref="AL183">IF(AL11=1,INDEX(Scenarios!$K$308:$AJ$308,1,SUM($L$11:AL$11)),0)</f>
        <v>0.95</v>
      </c>
      <c r="AM183" s="22" cm="1">
        <f t="array" ref="AM183">IF(AM11=1,INDEX(Scenarios!$K$308:$AJ$308,1,SUM($L$11:AM$11)),0)</f>
        <v>0.95</v>
      </c>
      <c r="AN183" s="22" cm="1">
        <f t="array" ref="AN183">IF(AN11=1,INDEX(Scenarios!$K$308:$AJ$308,1,SUM($L$11:AN$11)),0)</f>
        <v>0.95</v>
      </c>
      <c r="AO183" s="22" cm="1">
        <f t="array" ref="AO183">IF(AO11=1,INDEX(Scenarios!$K$308:$AJ$308,1,SUM($L$11:AO$11)),0)</f>
        <v>0</v>
      </c>
      <c r="AP183" s="22" cm="1">
        <f t="array" ref="AP183">IF(AP11=1,INDEX(Scenarios!$K$308:$AJ$308,1,SUM($L$11:AP$11)),0)</f>
        <v>0</v>
      </c>
      <c r="AQ183" s="22" cm="1">
        <f t="array" ref="AQ183">IF(AQ11=1,INDEX(Scenarios!$K$308:$AJ$308,1,SUM($L$11:AQ$11)),0)</f>
        <v>0</v>
      </c>
      <c r="AR183" s="22" cm="1">
        <f t="array" ref="AR183">IF(AR11=1,INDEX(Scenarios!$K$308:$AJ$308,1,SUM($L$11:AR$11)),0)</f>
        <v>0</v>
      </c>
      <c r="AS183" s="22" cm="1">
        <f t="array" ref="AS183">IF(AS11=1,INDEX(Scenarios!$K$308:$AJ$308,1,SUM($L$11:AS$11)),0)</f>
        <v>0</v>
      </c>
      <c r="AT183" s="22" cm="1">
        <f t="array" ref="AT183">IF(AT11=1,INDEX(Scenarios!$K$308:$AJ$308,1,SUM($L$11:AT$11)),0)</f>
        <v>0</v>
      </c>
      <c r="AU183" s="22" cm="1">
        <f t="array" ref="AU183">IF(AU11=1,INDEX(Scenarios!$K$308:$AJ$308,1,SUM($L$11:AU$11)),0)</f>
        <v>0</v>
      </c>
      <c r="AV183" s="22" cm="1">
        <f t="array" ref="AV183">IF(AV11=1,INDEX(Scenarios!$K$308:$AJ$308,1,SUM($L$11:AV$11)),0)</f>
        <v>0</v>
      </c>
      <c r="AW183" s="22" cm="1">
        <f t="array" ref="AW183">IF(AW11=1,INDEX(Scenarios!$K$308:$AJ$308,1,SUM($L$11:AW$11)),0)</f>
        <v>0</v>
      </c>
      <c r="AX183" s="22" cm="1">
        <f t="array" ref="AX183">IF(AX11=1,INDEX(Scenarios!$K$308:$AJ$308,1,SUM($L$11:AX$11)),0)</f>
        <v>0</v>
      </c>
      <c r="AY183" s="22" cm="1">
        <f t="array" ref="AY183">IF(AY11=1,INDEX(Scenarios!$K$308:$AJ$308,1,SUM($L$11:AY$11)),0)</f>
        <v>0</v>
      </c>
      <c r="AZ183" s="22" cm="1">
        <f t="array" ref="AZ183">IF(AZ11=1,INDEX(Scenarios!$K$308:$AJ$308,1,SUM($L$11:AZ$11)),0)</f>
        <v>0</v>
      </c>
      <c r="BA183" s="22" cm="1">
        <f t="array" ref="BA183">IF(BA11=1,INDEX(Scenarios!$K$308:$AJ$308,1,SUM($L$11:BA$11)),0)</f>
        <v>0</v>
      </c>
      <c r="BB183" s="22" cm="1">
        <f t="array" ref="BB183">IF(BB11=1,INDEX(Scenarios!$K$308:$AJ$308,1,SUM($L$11:BB$11)),0)</f>
        <v>0</v>
      </c>
      <c r="BC183" s="22" cm="1">
        <f t="array" ref="BC183">IF(BC11=1,INDEX(Scenarios!$K$308:$AJ$308,1,SUM($L$11:BC$11)),0)</f>
        <v>0</v>
      </c>
      <c r="BD183" s="22" cm="1">
        <f t="array" ref="BD183">IF(BD11=1,INDEX(Scenarios!$K$308:$AJ$308,1,SUM($L$11:BD$11)),0)</f>
        <v>0</v>
      </c>
      <c r="BE183" s="22" cm="1">
        <f t="array" ref="BE183">IF(BE11=1,INDEX(Scenarios!$K$308:$AJ$308,1,SUM($L$11:BE$11)),0)</f>
        <v>0</v>
      </c>
      <c r="BF183" s="22" cm="1">
        <f t="array" ref="BF183">IF(BF11=1,INDEX(Scenarios!$K$308:$AJ$308,1,SUM($L$11:BF$11)),0)</f>
        <v>0</v>
      </c>
      <c r="BG183" s="22" cm="1">
        <f t="array" ref="BG183">IF(BG11=1,INDEX(Scenarios!$K$308:$AJ$308,1,SUM($L$11:BG$11)),0)</f>
        <v>0</v>
      </c>
      <c r="BH183" s="22" cm="1">
        <f t="array" ref="BH183">IF(BH11=1,INDEX(Scenarios!$K$308:$AJ$308,1,SUM($L$11:BH$11)),0)</f>
        <v>0</v>
      </c>
    </row>
    <row r="184" spans="2:67">
      <c r="E184" s="20" t="s">
        <v>114</v>
      </c>
      <c r="F184" s="20"/>
      <c r="G184" s="4" t="s">
        <v>91</v>
      </c>
      <c r="K184" s="21"/>
      <c r="L184" s="81" cm="1">
        <f t="array" ref="L184">IF(L11=1,INDEX(Scenarios!$K$317:$AJ$317,1,SUM($L$11:L$11)),0)</f>
        <v>0</v>
      </c>
      <c r="M184" s="81" cm="1">
        <f t="array" ref="M184">IF(M11=1,INDEX(Scenarios!$K$317:$AJ$317,1,SUM($L$11:M$11)),0)</f>
        <v>0</v>
      </c>
      <c r="N184" s="81" cm="1">
        <f t="array" ref="N184">IF(N11=1,INDEX(Scenarios!$K$317:$AJ$317,1,SUM($L$11:N$11)),0)</f>
        <v>0</v>
      </c>
      <c r="O184" s="81" cm="1">
        <f t="array" ref="O184">IF(O11=1,INDEX(Scenarios!$K$317:$AJ$317,1,SUM($L$11:O$11)),0)</f>
        <v>0.95</v>
      </c>
      <c r="P184" s="81" cm="1">
        <f t="array" ref="P184">IF(P11=1,INDEX(Scenarios!$K$317:$AJ$317,1,SUM($L$11:P$11)),0)</f>
        <v>0.95</v>
      </c>
      <c r="Q184" s="81" cm="1">
        <f t="array" ref="Q184">IF(Q11=1,INDEX(Scenarios!$K$317:$AJ$317,1,SUM($L$11:Q$11)),0)</f>
        <v>0.95</v>
      </c>
      <c r="R184" s="81" cm="1">
        <f t="array" ref="R184">IF(R11=1,INDEX(Scenarios!$K$317:$AJ$317,1,SUM($L$11:R$11)),0)</f>
        <v>0.95</v>
      </c>
      <c r="S184" s="81" cm="1">
        <f t="array" ref="S184">IF(S11=1,INDEX(Scenarios!$K$317:$AJ$317,1,SUM($L$11:S$11)),0)</f>
        <v>0.95</v>
      </c>
      <c r="T184" s="81" cm="1">
        <f t="array" ref="T184">IF(T11=1,INDEX(Scenarios!$K$317:$AJ$317,1,SUM($L$11:T$11)),0)</f>
        <v>0.95</v>
      </c>
      <c r="U184" s="81" cm="1">
        <f t="array" ref="U184">IF(U11=1,INDEX(Scenarios!$K$317:$AJ$317,1,SUM($L$11:U$11)),0)</f>
        <v>0.95</v>
      </c>
      <c r="V184" s="81" cm="1">
        <f t="array" ref="V184">IF(V11=1,INDEX(Scenarios!$K$317:$AJ$317,1,SUM($L$11:V$11)),0)</f>
        <v>0.95</v>
      </c>
      <c r="W184" s="81" cm="1">
        <f t="array" ref="W184">IF(W11=1,INDEX(Scenarios!$K$317:$AJ$317,1,SUM($L$11:W$11)),0)</f>
        <v>0.95</v>
      </c>
      <c r="X184" s="81" cm="1">
        <f t="array" ref="X184">IF(X11=1,INDEX(Scenarios!$K$317:$AJ$317,1,SUM($L$11:X$11)),0)</f>
        <v>0.95</v>
      </c>
      <c r="Y184" s="81" cm="1">
        <f t="array" ref="Y184">IF(Y11=1,INDEX(Scenarios!$K$317:$AJ$317,1,SUM($L$11:Y$11)),0)</f>
        <v>0.95</v>
      </c>
      <c r="Z184" s="81" cm="1">
        <f t="array" ref="Z184">IF(Z11=1,INDEX(Scenarios!$K$317:$AJ$317,1,SUM($L$11:Z$11)),0)</f>
        <v>0.95</v>
      </c>
      <c r="AA184" s="81" cm="1">
        <f t="array" ref="AA184">IF(AA11=1,INDEX(Scenarios!$K$317:$AJ$317,1,SUM($L$11:AA$11)),0)</f>
        <v>0.95</v>
      </c>
      <c r="AB184" s="81" cm="1">
        <f t="array" ref="AB184">IF(AB11=1,INDEX(Scenarios!$K$317:$AJ$317,1,SUM($L$11:AB$11)),0)</f>
        <v>0.95</v>
      </c>
      <c r="AC184" s="81" cm="1">
        <f t="array" ref="AC184">IF(AC11=1,INDEX(Scenarios!$K$317:$AJ$317,1,SUM($L$11:AC$11)),0)</f>
        <v>0.95</v>
      </c>
      <c r="AD184" s="81" cm="1">
        <f t="array" ref="AD184">IF(AD11=1,INDEX(Scenarios!$K$317:$AJ$317,1,SUM($L$11:AD$11)),0)</f>
        <v>0.95</v>
      </c>
      <c r="AE184" s="81" cm="1">
        <f t="array" ref="AE184">IF(AE11=1,INDEX(Scenarios!$K$317:$AJ$317,1,SUM($L$11:AE$11)),0)</f>
        <v>0.95</v>
      </c>
      <c r="AF184" s="81" cm="1">
        <f t="array" ref="AF184">IF(AF11=1,INDEX(Scenarios!$K$317:$AJ$317,1,SUM($L$11:AF$11)),0)</f>
        <v>0.95</v>
      </c>
      <c r="AG184" s="81" cm="1">
        <f t="array" ref="AG184">IF(AG11=1,INDEX(Scenarios!$K$317:$AJ$317,1,SUM($L$11:AG$11)),0)</f>
        <v>0.95</v>
      </c>
      <c r="AH184" s="81" cm="1">
        <f t="array" ref="AH184">IF(AH11=1,INDEX(Scenarios!$K$317:$AJ$317,1,SUM($L$11:AH$11)),0)</f>
        <v>0.95</v>
      </c>
      <c r="AI184" s="81" cm="1">
        <f t="array" ref="AI184">IF(AI11=1,INDEX(Scenarios!$K$317:$AJ$317,1,SUM($L$11:AI$11)),0)</f>
        <v>0.95</v>
      </c>
      <c r="AJ184" s="81" cm="1">
        <f t="array" ref="AJ184">IF(AJ11=1,INDEX(Scenarios!$K$317:$AJ$317,1,SUM($L$11:AJ$11)),0)</f>
        <v>0.95</v>
      </c>
      <c r="AK184" s="81" cm="1">
        <f t="array" ref="AK184">IF(AK11=1,INDEX(Scenarios!$K$317:$AJ$317,1,SUM($L$11:AK$11)),0)</f>
        <v>0.95</v>
      </c>
      <c r="AL184" s="81" cm="1">
        <f t="array" ref="AL184">IF(AL11=1,INDEX(Scenarios!$K$317:$AJ$317,1,SUM($L$11:AL$11)),0)</f>
        <v>0.95</v>
      </c>
      <c r="AM184" s="81" cm="1">
        <f t="array" ref="AM184">IF(AM11=1,INDEX(Scenarios!$K$317:$AJ$317,1,SUM($L$11:AM$11)),0)</f>
        <v>0.95</v>
      </c>
      <c r="AN184" s="81" cm="1">
        <f t="array" ref="AN184">IF(AN11=1,INDEX(Scenarios!$K$317:$AJ$317,1,SUM($L$11:AN$11)),0)</f>
        <v>0.95</v>
      </c>
      <c r="AO184" s="81" cm="1">
        <f t="array" ref="AO184">IF(AO11=1,INDEX(Scenarios!$K$317:$AJ$317,1,SUM($L$11:AO$11)),0)</f>
        <v>0</v>
      </c>
      <c r="AP184" s="81" cm="1">
        <f t="array" ref="AP184">IF(AP11=1,INDEX(Scenarios!$K$317:$AJ$317,1,SUM($L$11:AP$11)),0)</f>
        <v>0</v>
      </c>
      <c r="AQ184" s="81" cm="1">
        <f t="array" ref="AQ184">IF(AQ11=1,INDEX(Scenarios!$K$317:$AJ$317,1,SUM($L$11:AQ$11)),0)</f>
        <v>0</v>
      </c>
      <c r="AR184" s="81" cm="1">
        <f t="array" ref="AR184">IF(AR11=1,INDEX(Scenarios!$K$317:$AJ$317,1,SUM($L$11:AR$11)),0)</f>
        <v>0</v>
      </c>
      <c r="AS184" s="81" cm="1">
        <f t="array" ref="AS184">IF(AS11=1,INDEX(Scenarios!$K$317:$AJ$317,1,SUM($L$11:AS$11)),0)</f>
        <v>0</v>
      </c>
      <c r="AT184" s="81" cm="1">
        <f t="array" ref="AT184">IF(AT11=1,INDEX(Scenarios!$K$317:$AJ$317,1,SUM($L$11:AT$11)),0)</f>
        <v>0</v>
      </c>
      <c r="AU184" s="81" cm="1">
        <f t="array" ref="AU184">IF(AU11=1,INDEX(Scenarios!$K$317:$AJ$317,1,SUM($L$11:AU$11)),0)</f>
        <v>0</v>
      </c>
      <c r="AV184" s="81" cm="1">
        <f t="array" ref="AV184">IF(AV11=1,INDEX(Scenarios!$K$317:$AJ$317,1,SUM($L$11:AV$11)),0)</f>
        <v>0</v>
      </c>
      <c r="AW184" s="81" cm="1">
        <f t="array" ref="AW184">IF(AW11=1,INDEX(Scenarios!$K$317:$AJ$317,1,SUM($L$11:AW$11)),0)</f>
        <v>0</v>
      </c>
      <c r="AX184" s="81" cm="1">
        <f t="array" ref="AX184">IF(AX11=1,INDEX(Scenarios!$K$317:$AJ$317,1,SUM($L$11:AX$11)),0)</f>
        <v>0</v>
      </c>
      <c r="AY184" s="81" cm="1">
        <f t="array" ref="AY184">IF(AY11=1,INDEX(Scenarios!$K$317:$AJ$317,1,SUM($L$11:AY$11)),0)</f>
        <v>0</v>
      </c>
      <c r="AZ184" s="81" cm="1">
        <f t="array" ref="AZ184">IF(AZ11=1,INDEX(Scenarios!$K$317:$AJ$317,1,SUM($L$11:AZ$11)),0)</f>
        <v>0</v>
      </c>
      <c r="BA184" s="81" cm="1">
        <f t="array" ref="BA184">IF(BA11=1,INDEX(Scenarios!$K$317:$AJ$317,1,SUM($L$11:BA$11)),0)</f>
        <v>0</v>
      </c>
      <c r="BB184" s="81" cm="1">
        <f t="array" ref="BB184">IF(BB11=1,INDEX(Scenarios!$K$317:$AJ$317,1,SUM($L$11:BB$11)),0)</f>
        <v>0</v>
      </c>
      <c r="BC184" s="81" cm="1">
        <f t="array" ref="BC184">IF(BC11=1,INDEX(Scenarios!$K$317:$AJ$317,1,SUM($L$11:BC$11)),0)</f>
        <v>0</v>
      </c>
      <c r="BD184" s="81" cm="1">
        <f t="array" ref="BD184">IF(BD11=1,INDEX(Scenarios!$K$317:$AJ$317,1,SUM($L$11:BD$11)),0)</f>
        <v>0</v>
      </c>
      <c r="BE184" s="81" cm="1">
        <f t="array" ref="BE184">IF(BE11=1,INDEX(Scenarios!$K$317:$AJ$317,1,SUM($L$11:BE$11)),0)</f>
        <v>0</v>
      </c>
      <c r="BF184" s="81" cm="1">
        <f t="array" ref="BF184">IF(BF11=1,INDEX(Scenarios!$K$317:$AJ$317,1,SUM($L$11:BF$11)),0)</f>
        <v>0</v>
      </c>
      <c r="BG184" s="81" cm="1">
        <f t="array" ref="BG184">IF(BG11=1,INDEX(Scenarios!$K$317:$AJ$317,1,SUM($L$11:BG$11)),0)</f>
        <v>0</v>
      </c>
      <c r="BH184" s="81" cm="1">
        <f t="array" ref="BH184">IF(BH11=1,INDEX(Scenarios!$K$317:$AJ$317,1,SUM($L$11:BH$11)),0)</f>
        <v>0</v>
      </c>
    </row>
    <row r="185" spans="2:67">
      <c r="E185" s="20"/>
      <c r="F185" s="20"/>
      <c r="K185" s="21"/>
      <c r="L185" s="142"/>
      <c r="M185" s="142"/>
      <c r="N185" s="142"/>
      <c r="O185" s="142"/>
      <c r="P185" s="142"/>
      <c r="Q185" s="142"/>
      <c r="R185" s="142"/>
      <c r="S185" s="142"/>
      <c r="T185" s="142"/>
      <c r="U185" s="142"/>
      <c r="V185" s="142"/>
      <c r="W185" s="142"/>
      <c r="X185" s="142"/>
      <c r="Y185" s="142"/>
      <c r="Z185" s="142"/>
      <c r="AA185" s="142"/>
      <c r="AB185" s="142"/>
      <c r="AC185" s="142"/>
      <c r="AD185" s="142"/>
      <c r="AE185" s="142"/>
      <c r="AF185" s="142"/>
      <c r="AG185" s="142"/>
      <c r="AH185" s="142"/>
      <c r="AI185" s="142"/>
      <c r="AJ185" s="142"/>
      <c r="AK185" s="142"/>
      <c r="AL185" s="142"/>
      <c r="AM185" s="142"/>
      <c r="AN185" s="142"/>
      <c r="AO185" s="142"/>
      <c r="AP185" s="142"/>
      <c r="AQ185" s="142"/>
      <c r="AR185" s="142"/>
      <c r="AS185" s="142"/>
      <c r="AT185" s="142"/>
      <c r="AU185" s="142"/>
      <c r="AV185" s="142"/>
      <c r="AW185" s="142"/>
      <c r="AX185" s="142"/>
      <c r="AY185" s="142"/>
      <c r="AZ185" s="142"/>
      <c r="BA185" s="142"/>
      <c r="BB185" s="142"/>
      <c r="BC185" s="142"/>
      <c r="BD185" s="142"/>
      <c r="BE185" s="142"/>
      <c r="BF185" s="142"/>
      <c r="BG185" s="142"/>
      <c r="BH185" s="142"/>
    </row>
    <row r="186" spans="2:67">
      <c r="E186" s="20" t="s">
        <v>270</v>
      </c>
      <c r="F186" s="20"/>
      <c r="K186" s="21"/>
      <c r="L186" s="122">
        <v>0</v>
      </c>
      <c r="M186" s="122">
        <v>0</v>
      </c>
      <c r="N186" s="122">
        <v>0</v>
      </c>
      <c r="O186" s="122">
        <v>0</v>
      </c>
      <c r="P186" s="122">
        <v>0</v>
      </c>
      <c r="Q186" s="122">
        <v>0</v>
      </c>
      <c r="R186" s="122">
        <v>0</v>
      </c>
      <c r="S186" s="122">
        <v>0</v>
      </c>
      <c r="T186" s="122">
        <v>0</v>
      </c>
      <c r="U186" s="122">
        <v>0</v>
      </c>
      <c r="V186" s="122">
        <v>0</v>
      </c>
      <c r="W186" s="122">
        <v>0</v>
      </c>
      <c r="X186" s="122">
        <v>0</v>
      </c>
      <c r="Y186" s="122">
        <v>0</v>
      </c>
      <c r="Z186" s="122">
        <v>0</v>
      </c>
      <c r="AA186" s="122">
        <v>0</v>
      </c>
      <c r="AB186" s="122">
        <v>0</v>
      </c>
      <c r="AC186" s="122">
        <v>0</v>
      </c>
      <c r="AD186" s="122">
        <v>0</v>
      </c>
      <c r="AE186" s="122">
        <v>0</v>
      </c>
      <c r="AF186" s="122">
        <v>0</v>
      </c>
      <c r="AG186" s="122">
        <v>0</v>
      </c>
      <c r="AH186" s="122">
        <v>0</v>
      </c>
      <c r="AI186" s="122">
        <v>0</v>
      </c>
      <c r="AJ186" s="122">
        <v>0</v>
      </c>
      <c r="AK186" s="122">
        <v>0</v>
      </c>
      <c r="AL186" s="122">
        <v>0</v>
      </c>
      <c r="AM186" s="122">
        <v>0</v>
      </c>
      <c r="AN186" s="122">
        <v>0</v>
      </c>
      <c r="AO186" s="122">
        <v>0</v>
      </c>
      <c r="AP186" s="122">
        <v>0</v>
      </c>
      <c r="AQ186" s="122">
        <v>0</v>
      </c>
      <c r="AR186" s="122">
        <v>0</v>
      </c>
      <c r="AS186" s="122">
        <v>0</v>
      </c>
      <c r="AT186" s="122">
        <v>0</v>
      </c>
      <c r="AU186" s="122">
        <v>0</v>
      </c>
      <c r="AV186" s="122">
        <v>0</v>
      </c>
      <c r="AW186" s="122">
        <v>0</v>
      </c>
      <c r="AX186" s="122">
        <v>0</v>
      </c>
      <c r="AY186" s="122">
        <v>0</v>
      </c>
      <c r="AZ186" s="122">
        <v>0</v>
      </c>
      <c r="BA186" s="122">
        <v>0</v>
      </c>
      <c r="BB186" s="122">
        <v>0</v>
      </c>
      <c r="BC186" s="122">
        <v>0</v>
      </c>
      <c r="BD186" s="122">
        <v>0</v>
      </c>
      <c r="BE186" s="122">
        <v>0</v>
      </c>
      <c r="BF186" s="122">
        <v>0</v>
      </c>
      <c r="BG186" s="122">
        <v>0</v>
      </c>
      <c r="BH186" s="122">
        <v>0</v>
      </c>
    </row>
    <row r="187" spans="2:67">
      <c r="E187" s="20"/>
      <c r="F187" s="20"/>
      <c r="K187" s="21"/>
      <c r="L187" s="142"/>
      <c r="M187" s="142"/>
      <c r="N187" s="142"/>
      <c r="O187" s="142"/>
      <c r="P187" s="142"/>
      <c r="Q187" s="142"/>
      <c r="R187" s="142"/>
      <c r="S187" s="142"/>
      <c r="T187" s="142"/>
      <c r="U187" s="142"/>
      <c r="V187" s="142"/>
      <c r="W187" s="142"/>
      <c r="X187" s="142"/>
      <c r="Y187" s="142"/>
      <c r="Z187" s="142"/>
      <c r="AA187" s="142"/>
      <c r="AB187" s="142"/>
      <c r="AC187" s="142"/>
      <c r="AD187" s="142"/>
      <c r="AE187" s="142"/>
      <c r="AF187" s="142"/>
      <c r="AG187" s="142"/>
      <c r="AH187" s="142"/>
      <c r="AI187" s="142"/>
      <c r="AJ187" s="142"/>
      <c r="AK187" s="142"/>
      <c r="AL187" s="142"/>
      <c r="AM187" s="142"/>
      <c r="AN187" s="142"/>
      <c r="AO187" s="142"/>
      <c r="AP187" s="142"/>
      <c r="AQ187" s="142"/>
      <c r="AR187" s="142"/>
      <c r="AS187" s="142"/>
      <c r="AT187" s="142"/>
      <c r="AU187" s="142"/>
      <c r="AV187" s="142"/>
      <c r="AW187" s="142"/>
      <c r="AX187" s="142"/>
      <c r="AY187" s="142"/>
      <c r="AZ187" s="142"/>
      <c r="BA187" s="142"/>
      <c r="BB187" s="142"/>
      <c r="BC187" s="142"/>
      <c r="BD187" s="142"/>
      <c r="BE187" s="142"/>
      <c r="BF187" s="142"/>
      <c r="BG187" s="142"/>
      <c r="BH187" s="142"/>
    </row>
    <row r="188" spans="2:67">
      <c r="E188" s="20" t="s">
        <v>118</v>
      </c>
      <c r="F188" s="20"/>
      <c r="G188" s="4" t="s">
        <v>91</v>
      </c>
      <c r="K188" s="21"/>
      <c r="L188" s="22" cm="1">
        <f t="array" ref="L188">IF(L11=1,INDEX(Scenarios!$K$326:$AJ$326,1,SUM($L$11:L$11)),0)</f>
        <v>0</v>
      </c>
      <c r="M188" s="22" cm="1">
        <f t="array" ref="M188">IF(M11=1,INDEX(Scenarios!$K$326:$AJ$326,1,SUM($L$11:M$11)),0)</f>
        <v>0</v>
      </c>
      <c r="N188" s="22" cm="1">
        <f t="array" ref="N188">IF(N11=1,INDEX(Scenarios!$K$326:$AJ$326,1,SUM($L$11:N$11)),0)</f>
        <v>0</v>
      </c>
      <c r="O188" s="22" cm="1">
        <f t="array" ref="O188">IF(O11=1,INDEX(Scenarios!$K$326:$AJ$326,1,SUM($L$11:O$11)),0)</f>
        <v>0.75</v>
      </c>
      <c r="P188" s="22" cm="1">
        <f t="array" ref="P188">IF(P11=1,INDEX(Scenarios!$K$326:$AJ$326,1,SUM($L$11:P$11)),0)</f>
        <v>0.75</v>
      </c>
      <c r="Q188" s="22" cm="1">
        <f t="array" ref="Q188">IF(Q11=1,INDEX(Scenarios!$K$326:$AJ$326,1,SUM($L$11:Q$11)),0)</f>
        <v>0.75</v>
      </c>
      <c r="R188" s="22" cm="1">
        <f t="array" ref="R188">IF(R11=1,INDEX(Scenarios!$K$326:$AJ$326,1,SUM($L$11:R$11)),0)</f>
        <v>0.75</v>
      </c>
      <c r="S188" s="22" cm="1">
        <f t="array" ref="S188">IF(S11=1,INDEX(Scenarios!$K$326:$AJ$326,1,SUM($L$11:S$11)),0)</f>
        <v>0.75</v>
      </c>
      <c r="T188" s="22" cm="1">
        <f t="array" ref="T188">IF(T11=1,INDEX(Scenarios!$K$326:$AJ$326,1,SUM($L$11:T$11)),0)</f>
        <v>0.75</v>
      </c>
      <c r="U188" s="22" cm="1">
        <f t="array" ref="U188">IF(U11=1,INDEX(Scenarios!$K$326:$AJ$326,1,SUM($L$11:U$11)),0)</f>
        <v>0.75</v>
      </c>
      <c r="V188" s="22" cm="1">
        <f t="array" ref="V188">IF(V11=1,INDEX(Scenarios!$K$326:$AJ$326,1,SUM($L$11:V$11)),0)</f>
        <v>0.75</v>
      </c>
      <c r="W188" s="22" cm="1">
        <f t="array" ref="W188">IF(W11=1,INDEX(Scenarios!$K$326:$AJ$326,1,SUM($L$11:W$11)),0)</f>
        <v>0.75</v>
      </c>
      <c r="X188" s="22" cm="1">
        <f t="array" ref="X188">IF(X11=1,INDEX(Scenarios!$K$326:$AJ$326,1,SUM($L$11:X$11)),0)</f>
        <v>0.75</v>
      </c>
      <c r="Y188" s="22" cm="1">
        <f t="array" ref="Y188">IF(Y11=1,INDEX(Scenarios!$K$326:$AJ$326,1,SUM($L$11:Y$11)),0)</f>
        <v>0.75</v>
      </c>
      <c r="Z188" s="22" cm="1">
        <f t="array" ref="Z188">IF(Z11=1,INDEX(Scenarios!$K$326:$AJ$326,1,SUM($L$11:Z$11)),0)</f>
        <v>0.75</v>
      </c>
      <c r="AA188" s="22" cm="1">
        <f t="array" ref="AA188">IF(AA11=1,INDEX(Scenarios!$K$326:$AJ$326,1,SUM($L$11:AA$11)),0)</f>
        <v>0.75</v>
      </c>
      <c r="AB188" s="22" cm="1">
        <f t="array" ref="AB188">IF(AB11=1,INDEX(Scenarios!$K$326:$AJ$326,1,SUM($L$11:AB$11)),0)</f>
        <v>0.75</v>
      </c>
      <c r="AC188" s="22" cm="1">
        <f t="array" ref="AC188">IF(AC11=1,INDEX(Scenarios!$K$326:$AJ$326,1,SUM($L$11:AC$11)),0)</f>
        <v>0.75</v>
      </c>
      <c r="AD188" s="22" cm="1">
        <f t="array" ref="AD188">IF(AD11=1,INDEX(Scenarios!$K$326:$AJ$326,1,SUM($L$11:AD$11)),0)</f>
        <v>0.75</v>
      </c>
      <c r="AE188" s="22" cm="1">
        <f t="array" ref="AE188">IF(AE11=1,INDEX(Scenarios!$K$326:$AJ$326,1,SUM($L$11:AE$11)),0)</f>
        <v>0.75</v>
      </c>
      <c r="AF188" s="22" cm="1">
        <f t="array" ref="AF188">IF(AF11=1,INDEX(Scenarios!$K$326:$AJ$326,1,SUM($L$11:AF$11)),0)</f>
        <v>0.75</v>
      </c>
      <c r="AG188" s="22" cm="1">
        <f t="array" ref="AG188">IF(AG11=1,INDEX(Scenarios!$K$326:$AJ$326,1,SUM($L$11:AG$11)),0)</f>
        <v>0.75</v>
      </c>
      <c r="AH188" s="22" cm="1">
        <f t="array" ref="AH188">IF(AH11=1,INDEX(Scenarios!$K$326:$AJ$326,1,SUM($L$11:AH$11)),0)</f>
        <v>0.75</v>
      </c>
      <c r="AI188" s="22" cm="1">
        <f t="array" ref="AI188">IF(AI11=1,INDEX(Scenarios!$K$326:$AJ$326,1,SUM($L$11:AI$11)),0)</f>
        <v>0.75</v>
      </c>
      <c r="AJ188" s="22" cm="1">
        <f t="array" ref="AJ188">IF(AJ11=1,INDEX(Scenarios!$K$326:$AJ$326,1,SUM($L$11:AJ$11)),0)</f>
        <v>0.75</v>
      </c>
      <c r="AK188" s="22" cm="1">
        <f t="array" ref="AK188">IF(AK11=1,INDEX(Scenarios!$K$326:$AJ$326,1,SUM($L$11:AK$11)),0)</f>
        <v>0.75</v>
      </c>
      <c r="AL188" s="22" cm="1">
        <f t="array" ref="AL188">IF(AL11=1,INDEX(Scenarios!$K$326:$AJ$326,1,SUM($L$11:AL$11)),0)</f>
        <v>0.75</v>
      </c>
      <c r="AM188" s="22" cm="1">
        <f t="array" ref="AM188">IF(AM11=1,INDEX(Scenarios!$K$326:$AJ$326,1,SUM($L$11:AM$11)),0)</f>
        <v>0.75</v>
      </c>
      <c r="AN188" s="22" cm="1">
        <f t="array" ref="AN188">IF(AN11=1,INDEX(Scenarios!$K$326:$AJ$326,1,SUM($L$11:AN$11)),0)</f>
        <v>0.75</v>
      </c>
      <c r="AO188" s="22" cm="1">
        <f t="array" ref="AO188">IF(AO11=1,INDEX(Scenarios!$K$326:$AJ$326,1,SUM($L$11:AO$11)),0)</f>
        <v>0</v>
      </c>
      <c r="AP188" s="22" cm="1">
        <f t="array" ref="AP188">IF(AP11=1,INDEX(Scenarios!$K$326:$AJ$326,1,SUM($L$11:AP$11)),0)</f>
        <v>0</v>
      </c>
      <c r="AQ188" s="22" cm="1">
        <f t="array" ref="AQ188">IF(AQ11=1,INDEX(Scenarios!$K$326:$AJ$326,1,SUM($L$11:AQ$11)),0)</f>
        <v>0</v>
      </c>
      <c r="AR188" s="22" cm="1">
        <f t="array" ref="AR188">IF(AR11=1,INDEX(Scenarios!$K$326:$AJ$326,1,SUM($L$11:AR$11)),0)</f>
        <v>0</v>
      </c>
      <c r="AS188" s="22" cm="1">
        <f t="array" ref="AS188">IF(AS11=1,INDEX(Scenarios!$K$326:$AJ$326,1,SUM($L$11:AS$11)),0)</f>
        <v>0</v>
      </c>
      <c r="AT188" s="22" cm="1">
        <f t="array" ref="AT188">IF(AT11=1,INDEX(Scenarios!$K$326:$AJ$326,1,SUM($L$11:AT$11)),0)</f>
        <v>0</v>
      </c>
      <c r="AU188" s="22" cm="1">
        <f t="array" ref="AU188">IF(AU11=1,INDEX(Scenarios!$K$326:$AJ$326,1,SUM($L$11:AU$11)),0)</f>
        <v>0</v>
      </c>
      <c r="AV188" s="22" cm="1">
        <f t="array" ref="AV188">IF(AV11=1,INDEX(Scenarios!$K$326:$AJ$326,1,SUM($L$11:AV$11)),0)</f>
        <v>0</v>
      </c>
      <c r="AW188" s="22" cm="1">
        <f t="array" ref="AW188">IF(AW11=1,INDEX(Scenarios!$K$326:$AJ$326,1,SUM($L$11:AW$11)),0)</f>
        <v>0</v>
      </c>
      <c r="AX188" s="22" cm="1">
        <f t="array" ref="AX188">IF(AX11=1,INDEX(Scenarios!$K$326:$AJ$326,1,SUM($L$11:AX$11)),0)</f>
        <v>0</v>
      </c>
      <c r="AY188" s="22" cm="1">
        <f t="array" ref="AY188">IF(AY11=1,INDEX(Scenarios!$K$326:$AJ$326,1,SUM($L$11:AY$11)),0)</f>
        <v>0</v>
      </c>
      <c r="AZ188" s="22" cm="1">
        <f t="array" ref="AZ188">IF(AZ11=1,INDEX(Scenarios!$K$326:$AJ$326,1,SUM($L$11:AZ$11)),0)</f>
        <v>0</v>
      </c>
      <c r="BA188" s="22" cm="1">
        <f t="array" ref="BA188">IF(BA11=1,INDEX(Scenarios!$K$326:$AJ$326,1,SUM($L$11:BA$11)),0)</f>
        <v>0</v>
      </c>
      <c r="BB188" s="22" cm="1">
        <f t="array" ref="BB188">IF(BB11=1,INDEX(Scenarios!$K$326:$AJ$326,1,SUM($L$11:BB$11)),0)</f>
        <v>0</v>
      </c>
      <c r="BC188" s="22" cm="1">
        <f t="array" ref="BC188">IF(BC11=1,INDEX(Scenarios!$K$326:$AJ$326,1,SUM($L$11:BC$11)),0)</f>
        <v>0</v>
      </c>
      <c r="BD188" s="22" cm="1">
        <f t="array" ref="BD188">IF(BD11=1,INDEX(Scenarios!$K$326:$AJ$326,1,SUM($L$11:BD$11)),0)</f>
        <v>0</v>
      </c>
      <c r="BE188" s="22" cm="1">
        <f t="array" ref="BE188">IF(BE11=1,INDEX(Scenarios!$K$326:$AJ$326,1,SUM($L$11:BE$11)),0)</f>
        <v>0</v>
      </c>
      <c r="BF188" s="22" cm="1">
        <f t="array" ref="BF188">IF(BF11=1,INDEX(Scenarios!$K$326:$AJ$326,1,SUM($L$11:BF$11)),0)</f>
        <v>0</v>
      </c>
      <c r="BG188" s="22" cm="1">
        <f t="array" ref="BG188">IF(BG11=1,INDEX(Scenarios!$K$326:$AJ$326,1,SUM($L$11:BG$11)),0)</f>
        <v>0</v>
      </c>
      <c r="BH188" s="22" cm="1">
        <f t="array" ref="BH188">IF(BH11=1,INDEX(Scenarios!$K$326:$AJ$326,1,SUM($L$11:BH$11)),0)</f>
        <v>0</v>
      </c>
    </row>
    <row r="189" spans="2:67">
      <c r="E189" s="20" t="s">
        <v>271</v>
      </c>
      <c r="F189" s="20"/>
      <c r="G189" s="4" t="s">
        <v>91</v>
      </c>
      <c r="K189" s="21"/>
      <c r="L189" s="22" cm="1">
        <f t="array" ref="L189">IF(L11=1,INDEX(Scenarios!$K$335:$AJ$335,1,SUM($L$11:L$11)),0)</f>
        <v>0</v>
      </c>
      <c r="M189" s="22" cm="1">
        <f t="array" ref="M189">IF(M11=1,INDEX(Scenarios!$K$335:$AJ$335,1,SUM($L$11:M$11)),0)</f>
        <v>0</v>
      </c>
      <c r="N189" s="22" cm="1">
        <f t="array" ref="N189">IF(N11=1,INDEX(Scenarios!$K$335:$AJ$335,1,SUM($L$11:N$11)),0)</f>
        <v>0</v>
      </c>
      <c r="O189" s="22" cm="1">
        <f t="array" ref="O189">IF(O11=1,INDEX(Scenarios!$K$335:$AJ$335,1,SUM($L$11:O$11)),0)</f>
        <v>0.99</v>
      </c>
      <c r="P189" s="22" cm="1">
        <f t="array" ref="P189">IF(P11=1,INDEX(Scenarios!$K$335:$AJ$335,1,SUM($L$11:P$11)),0)</f>
        <v>0.99</v>
      </c>
      <c r="Q189" s="22" cm="1">
        <f t="array" ref="Q189">IF(Q11=1,INDEX(Scenarios!$K$335:$AJ$335,1,SUM($L$11:Q$11)),0)</f>
        <v>0.99</v>
      </c>
      <c r="R189" s="22" cm="1">
        <f t="array" ref="R189">IF(R11=1,INDEX(Scenarios!$K$335:$AJ$335,1,SUM($L$11:R$11)),0)</f>
        <v>0.99</v>
      </c>
      <c r="S189" s="22" cm="1">
        <f t="array" ref="S189">IF(S11=1,INDEX(Scenarios!$K$335:$AJ$335,1,SUM($L$11:S$11)),0)</f>
        <v>0.99</v>
      </c>
      <c r="T189" s="22" cm="1">
        <f t="array" ref="T189">IF(T11=1,INDEX(Scenarios!$K$335:$AJ$335,1,SUM($L$11:T$11)),0)</f>
        <v>0.99</v>
      </c>
      <c r="U189" s="22" cm="1">
        <f t="array" ref="U189">IF(U11=1,INDEX(Scenarios!$K$335:$AJ$335,1,SUM($L$11:U$11)),0)</f>
        <v>0.99</v>
      </c>
      <c r="V189" s="22" cm="1">
        <f t="array" ref="V189">IF(V11=1,INDEX(Scenarios!$K$335:$AJ$335,1,SUM($L$11:V$11)),0)</f>
        <v>0.99</v>
      </c>
      <c r="W189" s="22" cm="1">
        <f t="array" ref="W189">IF(W11=1,INDEX(Scenarios!$K$335:$AJ$335,1,SUM($L$11:W$11)),0)</f>
        <v>0.99</v>
      </c>
      <c r="X189" s="22" cm="1">
        <f t="array" ref="X189">IF(X11=1,INDEX(Scenarios!$K$335:$AJ$335,1,SUM($L$11:X$11)),0)</f>
        <v>0.99</v>
      </c>
      <c r="Y189" s="22" cm="1">
        <f t="array" ref="Y189">IF(Y11=1,INDEX(Scenarios!$K$335:$AJ$335,1,SUM($L$11:Y$11)),0)</f>
        <v>0.99</v>
      </c>
      <c r="Z189" s="22" cm="1">
        <f t="array" ref="Z189">IF(Z11=1,INDEX(Scenarios!$K$335:$AJ$335,1,SUM($L$11:Z$11)),0)</f>
        <v>0.99</v>
      </c>
      <c r="AA189" s="22" cm="1">
        <f t="array" ref="AA189">IF(AA11=1,INDEX(Scenarios!$K$335:$AJ$335,1,SUM($L$11:AA$11)),0)</f>
        <v>0.99</v>
      </c>
      <c r="AB189" s="22" cm="1">
        <f t="array" ref="AB189">IF(AB11=1,INDEX(Scenarios!$K$335:$AJ$335,1,SUM($L$11:AB$11)),0)</f>
        <v>0.99</v>
      </c>
      <c r="AC189" s="22" cm="1">
        <f t="array" ref="AC189">IF(AC11=1,INDEX(Scenarios!$K$335:$AJ$335,1,SUM($L$11:AC$11)),0)</f>
        <v>0.99</v>
      </c>
      <c r="AD189" s="22" cm="1">
        <f t="array" ref="AD189">IF(AD11=1,INDEX(Scenarios!$K$335:$AJ$335,1,SUM($L$11:AD$11)),0)</f>
        <v>0.99</v>
      </c>
      <c r="AE189" s="22" cm="1">
        <f t="array" ref="AE189">IF(AE11=1,INDEX(Scenarios!$K$335:$AJ$335,1,SUM($L$11:AE$11)),0)</f>
        <v>0.99</v>
      </c>
      <c r="AF189" s="22" cm="1">
        <f t="array" ref="AF189">IF(AF11=1,INDEX(Scenarios!$K$335:$AJ$335,1,SUM($L$11:AF$11)),0)</f>
        <v>0.99</v>
      </c>
      <c r="AG189" s="22" cm="1">
        <f t="array" ref="AG189">IF(AG11=1,INDEX(Scenarios!$K$335:$AJ$335,1,SUM($L$11:AG$11)),0)</f>
        <v>0.99</v>
      </c>
      <c r="AH189" s="22" cm="1">
        <f t="array" ref="AH189">IF(AH11=1,INDEX(Scenarios!$K$335:$AJ$335,1,SUM($L$11:AH$11)),0)</f>
        <v>0.99</v>
      </c>
      <c r="AI189" s="22" cm="1">
        <f t="array" ref="AI189">IF(AI11=1,INDEX(Scenarios!$K$335:$AJ$335,1,SUM($L$11:AI$11)),0)</f>
        <v>0.99</v>
      </c>
      <c r="AJ189" s="22" cm="1">
        <f t="array" ref="AJ189">IF(AJ11=1,INDEX(Scenarios!$K$335:$AJ$335,1,SUM($L$11:AJ$11)),0)</f>
        <v>0.99</v>
      </c>
      <c r="AK189" s="22" cm="1">
        <f t="array" ref="AK189">IF(AK11=1,INDEX(Scenarios!$K$335:$AJ$335,1,SUM($L$11:AK$11)),0)</f>
        <v>0.99</v>
      </c>
      <c r="AL189" s="22" cm="1">
        <f t="array" ref="AL189">IF(AL11=1,INDEX(Scenarios!$K$335:$AJ$335,1,SUM($L$11:AL$11)),0)</f>
        <v>0.99</v>
      </c>
      <c r="AM189" s="22" cm="1">
        <f t="array" ref="AM189">IF(AM11=1,INDEX(Scenarios!$K$335:$AJ$335,1,SUM($L$11:AM$11)),0)</f>
        <v>0.99</v>
      </c>
      <c r="AN189" s="22" cm="1">
        <f t="array" ref="AN189">IF(AN11=1,INDEX(Scenarios!$K$335:$AJ$335,1,SUM($L$11:AN$11)),0)</f>
        <v>0.99</v>
      </c>
      <c r="AO189" s="22" cm="1">
        <f t="array" ref="AO189">IF(AO11=1,INDEX(Scenarios!$K$335:$AJ$335,1,SUM($L$11:AO$11)),0)</f>
        <v>0</v>
      </c>
      <c r="AP189" s="22" cm="1">
        <f t="array" ref="AP189">IF(AP11=1,INDEX(Scenarios!$K$335:$AJ$335,1,SUM($L$11:AP$11)),0)</f>
        <v>0</v>
      </c>
      <c r="AQ189" s="22" cm="1">
        <f t="array" ref="AQ189">IF(AQ11=1,INDEX(Scenarios!$K$335:$AJ$335,1,SUM($L$11:AQ$11)),0)</f>
        <v>0</v>
      </c>
      <c r="AR189" s="22" cm="1">
        <f t="array" ref="AR189">IF(AR11=1,INDEX(Scenarios!$K$335:$AJ$335,1,SUM($L$11:AR$11)),0)</f>
        <v>0</v>
      </c>
      <c r="AS189" s="22" cm="1">
        <f t="array" ref="AS189">IF(AS11=1,INDEX(Scenarios!$K$335:$AJ$335,1,SUM($L$11:AS$11)),0)</f>
        <v>0</v>
      </c>
      <c r="AT189" s="22" cm="1">
        <f t="array" ref="AT189">IF(AT11=1,INDEX(Scenarios!$K$335:$AJ$335,1,SUM($L$11:AT$11)),0)</f>
        <v>0</v>
      </c>
      <c r="AU189" s="22" cm="1">
        <f t="array" ref="AU189">IF(AU11=1,INDEX(Scenarios!$K$335:$AJ$335,1,SUM($L$11:AU$11)),0)</f>
        <v>0</v>
      </c>
      <c r="AV189" s="22" cm="1">
        <f t="array" ref="AV189">IF(AV11=1,INDEX(Scenarios!$K$335:$AJ$335,1,SUM($L$11:AV$11)),0)</f>
        <v>0</v>
      </c>
      <c r="AW189" s="22" cm="1">
        <f t="array" ref="AW189">IF(AW11=1,INDEX(Scenarios!$K$335:$AJ$335,1,SUM($L$11:AW$11)),0)</f>
        <v>0</v>
      </c>
      <c r="AX189" s="22" cm="1">
        <f t="array" ref="AX189">IF(AX11=1,INDEX(Scenarios!$K$335:$AJ$335,1,SUM($L$11:AX$11)),0)</f>
        <v>0</v>
      </c>
      <c r="AY189" s="22" cm="1">
        <f t="array" ref="AY189">IF(AY11=1,INDEX(Scenarios!$K$335:$AJ$335,1,SUM($L$11:AY$11)),0)</f>
        <v>0</v>
      </c>
      <c r="AZ189" s="22" cm="1">
        <f t="array" ref="AZ189">IF(AZ11=1,INDEX(Scenarios!$K$335:$AJ$335,1,SUM($L$11:AZ$11)),0)</f>
        <v>0</v>
      </c>
      <c r="BA189" s="22" cm="1">
        <f t="array" ref="BA189">IF(BA11=1,INDEX(Scenarios!$K$335:$AJ$335,1,SUM($L$11:BA$11)),0)</f>
        <v>0</v>
      </c>
      <c r="BB189" s="22" cm="1">
        <f t="array" ref="BB189">IF(BB11=1,INDEX(Scenarios!$K$335:$AJ$335,1,SUM($L$11:BB$11)),0)</f>
        <v>0</v>
      </c>
      <c r="BC189" s="22" cm="1">
        <f t="array" ref="BC189">IF(BC11=1,INDEX(Scenarios!$K$335:$AJ$335,1,SUM($L$11:BC$11)),0)</f>
        <v>0</v>
      </c>
      <c r="BD189" s="22" cm="1">
        <f t="array" ref="BD189">IF(BD11=1,INDEX(Scenarios!$K$335:$AJ$335,1,SUM($L$11:BD$11)),0)</f>
        <v>0</v>
      </c>
      <c r="BE189" s="22" cm="1">
        <f t="array" ref="BE189">IF(BE11=1,INDEX(Scenarios!$K$335:$AJ$335,1,SUM($L$11:BE$11)),0)</f>
        <v>0</v>
      </c>
      <c r="BF189" s="22" cm="1">
        <f t="array" ref="BF189">IF(BF11=1,INDEX(Scenarios!$K$335:$AJ$335,1,SUM($L$11:BF$11)),0)</f>
        <v>0</v>
      </c>
      <c r="BG189" s="22" cm="1">
        <f t="array" ref="BG189">IF(BG11=1,INDEX(Scenarios!$K$335:$AJ$335,1,SUM($L$11:BG$11)),0)</f>
        <v>0</v>
      </c>
      <c r="BH189" s="22" cm="1">
        <f t="array" ref="BH189">IF(BH11=1,INDEX(Scenarios!$K$335:$AJ$335,1,SUM($L$11:BH$11)),0)</f>
        <v>0</v>
      </c>
    </row>
    <row r="190" spans="2:67">
      <c r="E190" s="20" t="s">
        <v>117</v>
      </c>
      <c r="F190" s="20"/>
      <c r="G190" s="4" t="s">
        <v>91</v>
      </c>
      <c r="K190" s="21"/>
      <c r="L190" s="22">
        <f>Interface!$J$83</f>
        <v>1</v>
      </c>
      <c r="M190" s="22">
        <f>Interface!$J$83</f>
        <v>1</v>
      </c>
      <c r="N190" s="22">
        <f>Interface!$J$83</f>
        <v>1</v>
      </c>
      <c r="O190" s="22">
        <f>Interface!$J$83</f>
        <v>1</v>
      </c>
      <c r="P190" s="22">
        <f>Interface!$J$83</f>
        <v>1</v>
      </c>
      <c r="Q190" s="22">
        <f>Interface!$J$83</f>
        <v>1</v>
      </c>
      <c r="R190" s="22">
        <f>Interface!$J$83</f>
        <v>1</v>
      </c>
      <c r="S190" s="22">
        <f>Interface!$J$83</f>
        <v>1</v>
      </c>
      <c r="T190" s="22">
        <f>Interface!$J$83</f>
        <v>1</v>
      </c>
      <c r="U190" s="22">
        <f>Interface!$J$83</f>
        <v>1</v>
      </c>
      <c r="V190" s="22">
        <f>Interface!$J$83</f>
        <v>1</v>
      </c>
      <c r="W190" s="22">
        <f>Interface!$J$83</f>
        <v>1</v>
      </c>
      <c r="X190" s="22">
        <f>Interface!$J$83</f>
        <v>1</v>
      </c>
      <c r="Y190" s="22">
        <f>Interface!$J$83</f>
        <v>1</v>
      </c>
      <c r="Z190" s="22">
        <f>Interface!$J$83</f>
        <v>1</v>
      </c>
      <c r="AA190" s="22">
        <f>Interface!$J$83</f>
        <v>1</v>
      </c>
      <c r="AB190" s="22">
        <f>Interface!$J$83</f>
        <v>1</v>
      </c>
      <c r="AC190" s="22">
        <f>Interface!$J$83</f>
        <v>1</v>
      </c>
      <c r="AD190" s="22">
        <f>Interface!$J$83</f>
        <v>1</v>
      </c>
      <c r="AE190" s="22">
        <f>Interface!$J$83</f>
        <v>1</v>
      </c>
      <c r="AF190" s="22">
        <f>Interface!$J$83</f>
        <v>1</v>
      </c>
      <c r="AG190" s="22">
        <f>Interface!$J$83</f>
        <v>1</v>
      </c>
      <c r="AH190" s="22">
        <f>Interface!$J$83</f>
        <v>1</v>
      </c>
      <c r="AI190" s="22">
        <f>Interface!$J$83</f>
        <v>1</v>
      </c>
      <c r="AJ190" s="22">
        <f>Interface!$J$83</f>
        <v>1</v>
      </c>
      <c r="AK190" s="22">
        <f>Interface!$J$83</f>
        <v>1</v>
      </c>
      <c r="AL190" s="22">
        <f>Interface!$J$83</f>
        <v>1</v>
      </c>
      <c r="AM190" s="22">
        <f>Interface!$J$83</f>
        <v>1</v>
      </c>
      <c r="AN190" s="22">
        <f>Interface!$J$83</f>
        <v>1</v>
      </c>
      <c r="AO190" s="22">
        <f>Interface!$J$83</f>
        <v>1</v>
      </c>
      <c r="AP190" s="22">
        <f>Interface!$J$83</f>
        <v>1</v>
      </c>
      <c r="AQ190" s="22">
        <f>Interface!$J$83</f>
        <v>1</v>
      </c>
      <c r="AR190" s="22">
        <f>Interface!$J$83</f>
        <v>1</v>
      </c>
      <c r="AS190" s="22">
        <f>Interface!$J$83</f>
        <v>1</v>
      </c>
      <c r="AT190" s="22">
        <f>Interface!$J$83</f>
        <v>1</v>
      </c>
      <c r="AU190" s="22">
        <f>Interface!$J$83</f>
        <v>1</v>
      </c>
      <c r="AV190" s="22">
        <f>Interface!$J$83</f>
        <v>1</v>
      </c>
      <c r="AW190" s="22">
        <f>Interface!$J$83</f>
        <v>1</v>
      </c>
      <c r="AX190" s="22">
        <f>Interface!$J$83</f>
        <v>1</v>
      </c>
      <c r="AY190" s="22">
        <f>Interface!$J$83</f>
        <v>1</v>
      </c>
      <c r="AZ190" s="22">
        <f>Interface!$J$83</f>
        <v>1</v>
      </c>
      <c r="BA190" s="22">
        <f>Interface!$J$83</f>
        <v>1</v>
      </c>
      <c r="BB190" s="22">
        <f>Interface!$J$83</f>
        <v>1</v>
      </c>
      <c r="BC190" s="22">
        <f>Interface!$J$83</f>
        <v>1</v>
      </c>
      <c r="BD190" s="22">
        <f>Interface!$J$83</f>
        <v>1</v>
      </c>
      <c r="BE190" s="22">
        <f>Interface!$J$83</f>
        <v>1</v>
      </c>
      <c r="BF190" s="22">
        <f>Interface!$J$83</f>
        <v>1</v>
      </c>
      <c r="BG190" s="22">
        <f>Interface!$J$83</f>
        <v>1</v>
      </c>
      <c r="BH190" s="22">
        <f>Interface!$J$83</f>
        <v>1</v>
      </c>
    </row>
    <row r="191" spans="2:67">
      <c r="E191" s="20" t="s">
        <v>116</v>
      </c>
      <c r="F191" s="20"/>
      <c r="G191" s="4" t="s">
        <v>91</v>
      </c>
      <c r="K191" s="21"/>
      <c r="L191" s="22">
        <f>Interface!$J$82</f>
        <v>0.25</v>
      </c>
      <c r="M191" s="22">
        <f>Interface!$J$82</f>
        <v>0.25</v>
      </c>
      <c r="N191" s="22">
        <f>Interface!$J$82</f>
        <v>0.25</v>
      </c>
      <c r="O191" s="22">
        <f>Interface!$J$82</f>
        <v>0.25</v>
      </c>
      <c r="P191" s="22">
        <f>Interface!$J$82</f>
        <v>0.25</v>
      </c>
      <c r="Q191" s="22">
        <f>Interface!$J$82</f>
        <v>0.25</v>
      </c>
      <c r="R191" s="22">
        <f>Interface!$J$82</f>
        <v>0.25</v>
      </c>
      <c r="S191" s="22">
        <f>Interface!$J$82</f>
        <v>0.25</v>
      </c>
      <c r="T191" s="22">
        <f>Interface!$J$82</f>
        <v>0.25</v>
      </c>
      <c r="U191" s="22">
        <f>Interface!$J$82</f>
        <v>0.25</v>
      </c>
      <c r="V191" s="22">
        <f>Interface!$J$82</f>
        <v>0.25</v>
      </c>
      <c r="W191" s="22">
        <f>Interface!$J$82</f>
        <v>0.25</v>
      </c>
      <c r="X191" s="22">
        <f>Interface!$J$82</f>
        <v>0.25</v>
      </c>
      <c r="Y191" s="22">
        <f>Interface!$J$82</f>
        <v>0.25</v>
      </c>
      <c r="Z191" s="22">
        <f>Interface!$J$82</f>
        <v>0.25</v>
      </c>
      <c r="AA191" s="22">
        <f>Interface!$J$82</f>
        <v>0.25</v>
      </c>
      <c r="AB191" s="22">
        <f>Interface!$J$82</f>
        <v>0.25</v>
      </c>
      <c r="AC191" s="22">
        <f>Interface!$J$82</f>
        <v>0.25</v>
      </c>
      <c r="AD191" s="22">
        <f>Interface!$J$82</f>
        <v>0.25</v>
      </c>
      <c r="AE191" s="22">
        <f>Interface!$J$82</f>
        <v>0.25</v>
      </c>
      <c r="AF191" s="22">
        <f>Interface!$J$82</f>
        <v>0.25</v>
      </c>
      <c r="AG191" s="22">
        <f>Interface!$J$82</f>
        <v>0.25</v>
      </c>
      <c r="AH191" s="22">
        <f>Interface!$J$82</f>
        <v>0.25</v>
      </c>
      <c r="AI191" s="22">
        <f>Interface!$J$82</f>
        <v>0.25</v>
      </c>
      <c r="AJ191" s="22">
        <f>Interface!$J$82</f>
        <v>0.25</v>
      </c>
      <c r="AK191" s="22">
        <f>Interface!$J$82</f>
        <v>0.25</v>
      </c>
      <c r="AL191" s="22">
        <f>Interface!$J$82</f>
        <v>0.25</v>
      </c>
      <c r="AM191" s="22">
        <f>Interface!$J$82</f>
        <v>0.25</v>
      </c>
      <c r="AN191" s="22">
        <f>Interface!$J$82</f>
        <v>0.25</v>
      </c>
      <c r="AO191" s="22">
        <f>Interface!$J$82</f>
        <v>0.25</v>
      </c>
      <c r="AP191" s="22">
        <f>Interface!$J$82</f>
        <v>0.25</v>
      </c>
      <c r="AQ191" s="22">
        <f>Interface!$J$82</f>
        <v>0.25</v>
      </c>
      <c r="AR191" s="22">
        <f>Interface!$J$82</f>
        <v>0.25</v>
      </c>
      <c r="AS191" s="22">
        <f>Interface!$J$82</f>
        <v>0.25</v>
      </c>
      <c r="AT191" s="22">
        <f>Interface!$J$82</f>
        <v>0.25</v>
      </c>
      <c r="AU191" s="22">
        <f>Interface!$J$82</f>
        <v>0.25</v>
      </c>
      <c r="AV191" s="22">
        <f>Interface!$J$82</f>
        <v>0.25</v>
      </c>
      <c r="AW191" s="22">
        <f>Interface!$J$82</f>
        <v>0.25</v>
      </c>
      <c r="AX191" s="22">
        <f>Interface!$J$82</f>
        <v>0.25</v>
      </c>
      <c r="AY191" s="22">
        <f>Interface!$J$82</f>
        <v>0.25</v>
      </c>
      <c r="AZ191" s="22">
        <f>Interface!$J$82</f>
        <v>0.25</v>
      </c>
      <c r="BA191" s="22">
        <f>Interface!$J$82</f>
        <v>0.25</v>
      </c>
      <c r="BB191" s="22">
        <f>Interface!$J$82</f>
        <v>0.25</v>
      </c>
      <c r="BC191" s="22">
        <f>Interface!$J$82</f>
        <v>0.25</v>
      </c>
      <c r="BD191" s="22">
        <f>Interface!$J$82</f>
        <v>0.25</v>
      </c>
      <c r="BE191" s="22">
        <f>Interface!$J$82</f>
        <v>0.25</v>
      </c>
      <c r="BF191" s="22">
        <f>Interface!$J$82</f>
        <v>0.25</v>
      </c>
      <c r="BG191" s="22">
        <f>Interface!$J$82</f>
        <v>0.25</v>
      </c>
      <c r="BH191" s="22">
        <f>Interface!$J$82</f>
        <v>0.25</v>
      </c>
    </row>
    <row r="192" spans="2:67">
      <c r="E192" s="20"/>
      <c r="F192" s="20"/>
      <c r="K192" s="21"/>
      <c r="L192" s="70"/>
      <c r="M192" s="70"/>
      <c r="N192" s="70"/>
      <c r="O192" s="70"/>
      <c r="P192" s="70"/>
      <c r="Q192" s="70"/>
      <c r="R192" s="70"/>
      <c r="S192" s="70"/>
      <c r="T192" s="70"/>
      <c r="U192" s="70"/>
      <c r="V192" s="70"/>
      <c r="W192" s="70"/>
      <c r="X192" s="70"/>
      <c r="Y192" s="70"/>
      <c r="Z192" s="70"/>
      <c r="AA192" s="70"/>
      <c r="AB192" s="70"/>
      <c r="AC192" s="70"/>
      <c r="AD192" s="70"/>
      <c r="AE192" s="70"/>
      <c r="AF192" s="70"/>
      <c r="AG192" s="70"/>
      <c r="AH192" s="70"/>
      <c r="AI192" s="70"/>
      <c r="AJ192" s="70"/>
      <c r="AK192" s="70"/>
      <c r="AL192" s="70"/>
      <c r="AM192" s="70"/>
      <c r="AN192" s="70"/>
      <c r="AO192" s="70"/>
      <c r="AP192" s="70"/>
      <c r="AQ192" s="70"/>
      <c r="AR192" s="70"/>
      <c r="AS192" s="70"/>
      <c r="AT192" s="70"/>
      <c r="AU192" s="70"/>
      <c r="AV192" s="70"/>
      <c r="AW192" s="70"/>
      <c r="AX192" s="70"/>
      <c r="AY192" s="70"/>
      <c r="AZ192" s="70"/>
      <c r="BA192" s="70"/>
      <c r="BB192" s="70"/>
      <c r="BC192" s="70"/>
      <c r="BD192" s="70"/>
      <c r="BE192" s="70"/>
      <c r="BF192" s="70"/>
      <c r="BG192" s="70"/>
      <c r="BH192" s="70"/>
    </row>
    <row r="193" spans="2:67">
      <c r="B193" s="7">
        <f>MAX(B$5:$B192)+1</f>
        <v>7</v>
      </c>
      <c r="C193" s="7" t="s">
        <v>230</v>
      </c>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24"/>
      <c r="BM193" s="24"/>
      <c r="BN193" s="24"/>
      <c r="BO193" s="24"/>
    </row>
    <row r="194" spans="2:67">
      <c r="E194" s="20"/>
      <c r="F194" s="20"/>
      <c r="K194" s="21"/>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c r="AQ194" s="22"/>
      <c r="AR194" s="22"/>
      <c r="AS194" s="22"/>
      <c r="AT194" s="22"/>
      <c r="AU194" s="22"/>
      <c r="AV194" s="22"/>
      <c r="AW194" s="22"/>
      <c r="AX194" s="22"/>
      <c r="AY194" s="22"/>
      <c r="AZ194" s="22"/>
      <c r="BA194" s="22"/>
      <c r="BB194" s="22"/>
      <c r="BC194" s="22"/>
      <c r="BD194" s="22"/>
      <c r="BE194" s="22"/>
      <c r="BF194" s="22"/>
      <c r="BG194" s="22"/>
      <c r="BH194" s="22"/>
    </row>
    <row r="195" spans="2:67">
      <c r="E195" s="4" t="s">
        <v>272</v>
      </c>
      <c r="F195" s="20"/>
      <c r="G195" s="4" t="s">
        <v>101</v>
      </c>
      <c r="K195" s="21"/>
      <c r="L195" s="122"/>
      <c r="M195" s="122"/>
      <c r="N195" s="122"/>
      <c r="O195" s="122"/>
      <c r="P195" s="122"/>
      <c r="Q195" s="122"/>
      <c r="R195" s="122"/>
      <c r="S195" s="122"/>
      <c r="T195" s="122"/>
      <c r="U195" s="122"/>
      <c r="V195" s="122"/>
      <c r="W195" s="122"/>
      <c r="X195" s="122"/>
      <c r="Y195" s="122"/>
      <c r="Z195" s="122"/>
      <c r="AA195" s="122"/>
      <c r="AB195" s="122"/>
      <c r="AC195" s="122"/>
      <c r="AD195" s="122"/>
      <c r="AE195" s="122"/>
      <c r="AF195" s="122"/>
      <c r="AG195" s="122"/>
      <c r="AH195" s="122"/>
      <c r="AI195" s="122"/>
      <c r="AJ195" s="122"/>
      <c r="AK195" s="122"/>
      <c r="AL195" s="122"/>
      <c r="AM195" s="122"/>
      <c r="AN195" s="122"/>
      <c r="AO195" s="122"/>
      <c r="AP195" s="122"/>
      <c r="AQ195" s="122"/>
      <c r="AR195" s="122"/>
      <c r="AS195" s="122"/>
      <c r="AT195" s="122"/>
      <c r="AU195" s="122"/>
      <c r="AV195" s="122"/>
      <c r="AW195" s="122"/>
      <c r="AX195" s="122"/>
      <c r="AY195" s="122"/>
      <c r="AZ195" s="122"/>
      <c r="BA195" s="122"/>
      <c r="BB195" s="122"/>
      <c r="BC195" s="122"/>
      <c r="BD195" s="122"/>
      <c r="BE195" s="122"/>
      <c r="BF195" s="122"/>
      <c r="BG195" s="122"/>
      <c r="BH195" s="122"/>
    </row>
    <row r="196" spans="2:67">
      <c r="E196" s="4" t="s">
        <v>273</v>
      </c>
      <c r="F196" s="20"/>
      <c r="G196" s="4" t="s">
        <v>101</v>
      </c>
      <c r="K196" s="21"/>
      <c r="L196" s="122"/>
      <c r="M196" s="122"/>
      <c r="N196" s="122"/>
      <c r="O196" s="122"/>
      <c r="P196" s="122"/>
      <c r="Q196" s="122"/>
      <c r="R196" s="122"/>
      <c r="S196" s="122"/>
      <c r="T196" s="122"/>
      <c r="U196" s="122"/>
      <c r="V196" s="122"/>
      <c r="W196" s="122"/>
      <c r="X196" s="122"/>
      <c r="Y196" s="122"/>
      <c r="Z196" s="122"/>
      <c r="AA196" s="122"/>
      <c r="AB196" s="122"/>
      <c r="AC196" s="122"/>
      <c r="AD196" s="122"/>
      <c r="AE196" s="122"/>
      <c r="AF196" s="122"/>
      <c r="AG196" s="122"/>
      <c r="AH196" s="122"/>
      <c r="AI196" s="122"/>
      <c r="AJ196" s="122"/>
      <c r="AK196" s="122"/>
      <c r="AL196" s="122"/>
      <c r="AM196" s="122"/>
      <c r="AN196" s="122"/>
      <c r="AO196" s="122"/>
      <c r="AP196" s="122"/>
      <c r="AQ196" s="122"/>
      <c r="AR196" s="122"/>
      <c r="AS196" s="122"/>
      <c r="AT196" s="122"/>
      <c r="AU196" s="122"/>
      <c r="AV196" s="122"/>
      <c r="AW196" s="122"/>
      <c r="AX196" s="122"/>
      <c r="AY196" s="122"/>
      <c r="AZ196" s="122"/>
      <c r="BA196" s="122"/>
      <c r="BB196" s="122"/>
      <c r="BC196" s="122"/>
      <c r="BD196" s="122"/>
      <c r="BE196" s="122"/>
      <c r="BF196" s="122"/>
      <c r="BG196" s="122"/>
      <c r="BH196" s="122"/>
    </row>
    <row r="197" spans="2:67">
      <c r="E197" s="4" t="s">
        <v>274</v>
      </c>
      <c r="F197" s="20"/>
      <c r="G197" s="4" t="s">
        <v>101</v>
      </c>
      <c r="K197" s="21"/>
      <c r="L197" s="122"/>
      <c r="M197" s="122"/>
      <c r="N197" s="122"/>
      <c r="O197" s="122"/>
      <c r="P197" s="122"/>
      <c r="Q197" s="122"/>
      <c r="R197" s="122"/>
      <c r="S197" s="122"/>
      <c r="T197" s="122"/>
      <c r="U197" s="122"/>
      <c r="V197" s="122"/>
      <c r="W197" s="122"/>
      <c r="X197" s="122"/>
      <c r="Y197" s="122"/>
      <c r="Z197" s="122"/>
      <c r="AA197" s="122"/>
      <c r="AB197" s="122"/>
      <c r="AC197" s="122"/>
      <c r="AD197" s="122"/>
      <c r="AE197" s="122"/>
      <c r="AF197" s="122"/>
      <c r="AG197" s="122"/>
      <c r="AH197" s="122"/>
      <c r="AI197" s="122"/>
      <c r="AJ197" s="122"/>
      <c r="AK197" s="122"/>
      <c r="AL197" s="122"/>
      <c r="AM197" s="122"/>
      <c r="AN197" s="122"/>
      <c r="AO197" s="122"/>
      <c r="AP197" s="122"/>
      <c r="AQ197" s="122"/>
      <c r="AR197" s="122"/>
      <c r="AS197" s="122"/>
      <c r="AT197" s="122"/>
      <c r="AU197" s="122"/>
      <c r="AV197" s="122"/>
      <c r="AW197" s="122"/>
      <c r="AX197" s="122"/>
      <c r="AY197" s="122"/>
      <c r="AZ197" s="122"/>
      <c r="BA197" s="122"/>
      <c r="BB197" s="122"/>
      <c r="BC197" s="122"/>
      <c r="BD197" s="122"/>
      <c r="BE197" s="122"/>
      <c r="BF197" s="122"/>
      <c r="BG197" s="122"/>
      <c r="BH197" s="122"/>
    </row>
    <row r="198" spans="2:67">
      <c r="E198" s="4" t="s">
        <v>275</v>
      </c>
      <c r="F198" s="20"/>
      <c r="G198" s="4" t="s">
        <v>101</v>
      </c>
      <c r="K198" s="21"/>
      <c r="L198" s="122"/>
      <c r="M198" s="122"/>
      <c r="N198" s="122"/>
      <c r="O198" s="122"/>
      <c r="P198" s="122"/>
      <c r="Q198" s="122"/>
      <c r="R198" s="122"/>
      <c r="S198" s="122"/>
      <c r="T198" s="122"/>
      <c r="U198" s="122"/>
      <c r="V198" s="122"/>
      <c r="W198" s="122"/>
      <c r="X198" s="122"/>
      <c r="Y198" s="122"/>
      <c r="Z198" s="122"/>
      <c r="AA198" s="122"/>
      <c r="AB198" s="122"/>
      <c r="AC198" s="122"/>
      <c r="AD198" s="122"/>
      <c r="AE198" s="122"/>
      <c r="AF198" s="122"/>
      <c r="AG198" s="122"/>
      <c r="AH198" s="122"/>
      <c r="AI198" s="122"/>
      <c r="AJ198" s="122"/>
      <c r="AK198" s="122"/>
      <c r="AL198" s="122"/>
      <c r="AM198" s="122"/>
      <c r="AN198" s="122"/>
      <c r="AO198" s="122"/>
      <c r="AP198" s="122"/>
      <c r="AQ198" s="122"/>
      <c r="AR198" s="122"/>
      <c r="AS198" s="122"/>
      <c r="AT198" s="122"/>
      <c r="AU198" s="122"/>
      <c r="AV198" s="122"/>
      <c r="AW198" s="122"/>
      <c r="AX198" s="122"/>
      <c r="AY198" s="122"/>
      <c r="AZ198" s="122"/>
      <c r="BA198" s="122"/>
      <c r="BB198" s="122"/>
      <c r="BC198" s="122"/>
      <c r="BD198" s="122"/>
      <c r="BE198" s="122"/>
      <c r="BF198" s="122"/>
      <c r="BG198" s="122"/>
      <c r="BH198" s="122"/>
    </row>
    <row r="199" spans="2:67">
      <c r="E199" s="4" t="s">
        <v>276</v>
      </c>
      <c r="F199" s="20"/>
      <c r="G199" s="4" t="s">
        <v>101</v>
      </c>
      <c r="K199" s="21"/>
      <c r="L199" s="122"/>
      <c r="M199" s="122"/>
      <c r="N199" s="122"/>
      <c r="O199" s="122"/>
      <c r="P199" s="122"/>
      <c r="Q199" s="122"/>
      <c r="R199" s="122"/>
      <c r="S199" s="122"/>
      <c r="T199" s="122"/>
      <c r="U199" s="122"/>
      <c r="V199" s="122"/>
      <c r="W199" s="122"/>
      <c r="X199" s="122"/>
      <c r="Y199" s="122"/>
      <c r="Z199" s="122"/>
      <c r="AA199" s="122"/>
      <c r="AB199" s="122"/>
      <c r="AC199" s="122"/>
      <c r="AD199" s="122"/>
      <c r="AE199" s="122"/>
      <c r="AF199" s="122"/>
      <c r="AG199" s="122"/>
      <c r="AH199" s="122"/>
      <c r="AI199" s="122"/>
      <c r="AJ199" s="122"/>
      <c r="AK199" s="122"/>
      <c r="AL199" s="122"/>
      <c r="AM199" s="122"/>
      <c r="AN199" s="122"/>
      <c r="AO199" s="122"/>
      <c r="AP199" s="122"/>
      <c r="AQ199" s="122"/>
      <c r="AR199" s="122"/>
      <c r="AS199" s="122"/>
      <c r="AT199" s="122"/>
      <c r="AU199" s="122"/>
      <c r="AV199" s="122"/>
      <c r="AW199" s="122"/>
      <c r="AX199" s="122"/>
      <c r="AY199" s="122"/>
      <c r="AZ199" s="122"/>
      <c r="BA199" s="122"/>
      <c r="BB199" s="122"/>
      <c r="BC199" s="122"/>
      <c r="BD199" s="122"/>
      <c r="BE199" s="122"/>
      <c r="BF199" s="122"/>
      <c r="BG199" s="122"/>
      <c r="BH199" s="122"/>
    </row>
    <row r="200" spans="2:67">
      <c r="E200" s="4" t="s">
        <v>277</v>
      </c>
      <c r="F200" s="20"/>
      <c r="G200" s="4" t="s">
        <v>101</v>
      </c>
      <c r="K200" s="21"/>
      <c r="L200" s="122"/>
      <c r="M200" s="122"/>
      <c r="N200" s="122"/>
      <c r="O200" s="122"/>
      <c r="P200" s="122"/>
      <c r="Q200" s="122"/>
      <c r="R200" s="122"/>
      <c r="S200" s="122"/>
      <c r="T200" s="122"/>
      <c r="U200" s="122"/>
      <c r="V200" s="122"/>
      <c r="W200" s="122"/>
      <c r="X200" s="122"/>
      <c r="Y200" s="122"/>
      <c r="Z200" s="122"/>
      <c r="AA200" s="122"/>
      <c r="AB200" s="122"/>
      <c r="AC200" s="122"/>
      <c r="AD200" s="122"/>
      <c r="AE200" s="122"/>
      <c r="AF200" s="122"/>
      <c r="AG200" s="122"/>
      <c r="AH200" s="122"/>
      <c r="AI200" s="122"/>
      <c r="AJ200" s="122"/>
      <c r="AK200" s="122"/>
      <c r="AL200" s="122"/>
      <c r="AM200" s="122"/>
      <c r="AN200" s="122"/>
      <c r="AO200" s="122"/>
      <c r="AP200" s="122"/>
      <c r="AQ200" s="122"/>
      <c r="AR200" s="122"/>
      <c r="AS200" s="122"/>
      <c r="AT200" s="122"/>
      <c r="AU200" s="122"/>
      <c r="AV200" s="122"/>
      <c r="AW200" s="122"/>
      <c r="AX200" s="122"/>
      <c r="AY200" s="122"/>
      <c r="AZ200" s="122"/>
      <c r="BA200" s="122"/>
      <c r="BB200" s="122"/>
      <c r="BC200" s="122"/>
      <c r="BD200" s="122"/>
      <c r="BE200" s="122"/>
      <c r="BF200" s="122"/>
      <c r="BG200" s="122"/>
      <c r="BH200" s="122"/>
    </row>
    <row r="201" spans="2:67">
      <c r="E201" s="4" t="s">
        <v>278</v>
      </c>
      <c r="F201" s="20"/>
      <c r="G201" s="4" t="s">
        <v>101</v>
      </c>
      <c r="K201" s="21"/>
      <c r="L201" s="122"/>
      <c r="M201" s="122"/>
      <c r="N201" s="122"/>
      <c r="O201" s="122"/>
      <c r="P201" s="122"/>
      <c r="Q201" s="122"/>
      <c r="R201" s="122"/>
      <c r="S201" s="122"/>
      <c r="T201" s="122"/>
      <c r="U201" s="122"/>
      <c r="V201" s="122"/>
      <c r="W201" s="122"/>
      <c r="X201" s="122"/>
      <c r="Y201" s="122"/>
      <c r="Z201" s="122"/>
      <c r="AA201" s="122"/>
      <c r="AB201" s="122"/>
      <c r="AC201" s="122"/>
      <c r="AD201" s="122"/>
      <c r="AE201" s="122"/>
      <c r="AF201" s="122"/>
      <c r="AG201" s="122"/>
      <c r="AH201" s="122"/>
      <c r="AI201" s="122"/>
      <c r="AJ201" s="122"/>
      <c r="AK201" s="122"/>
      <c r="AL201" s="122"/>
      <c r="AM201" s="122"/>
      <c r="AN201" s="122"/>
      <c r="AO201" s="122"/>
      <c r="AP201" s="122"/>
      <c r="AQ201" s="122"/>
      <c r="AR201" s="122"/>
      <c r="AS201" s="122"/>
      <c r="AT201" s="122"/>
      <c r="AU201" s="122"/>
      <c r="AV201" s="122"/>
      <c r="AW201" s="122"/>
      <c r="AX201" s="122"/>
      <c r="AY201" s="122"/>
      <c r="AZ201" s="122"/>
      <c r="BA201" s="122"/>
      <c r="BB201" s="122"/>
      <c r="BC201" s="122"/>
      <c r="BD201" s="122"/>
      <c r="BE201" s="122"/>
      <c r="BF201" s="122"/>
      <c r="BG201" s="122"/>
      <c r="BH201" s="122"/>
    </row>
    <row r="202" spans="2:67">
      <c r="E202" s="4" t="s">
        <v>279</v>
      </c>
      <c r="F202" s="20"/>
      <c r="G202" s="4" t="s">
        <v>101</v>
      </c>
      <c r="K202" s="21"/>
      <c r="L202" s="122"/>
      <c r="M202" s="122"/>
      <c r="N202" s="122"/>
      <c r="O202" s="122"/>
      <c r="P202" s="122"/>
      <c r="Q202" s="122"/>
      <c r="R202" s="122"/>
      <c r="S202" s="122"/>
      <c r="T202" s="122"/>
      <c r="U202" s="122"/>
      <c r="V202" s="122"/>
      <c r="W202" s="122"/>
      <c r="X202" s="122"/>
      <c r="Y202" s="122"/>
      <c r="Z202" s="122"/>
      <c r="AA202" s="122"/>
      <c r="AB202" s="122"/>
      <c r="AC202" s="122"/>
      <c r="AD202" s="122"/>
      <c r="AE202" s="122"/>
      <c r="AF202" s="122"/>
      <c r="AG202" s="122"/>
      <c r="AH202" s="122"/>
      <c r="AI202" s="122"/>
      <c r="AJ202" s="122"/>
      <c r="AK202" s="122"/>
      <c r="AL202" s="122"/>
      <c r="AM202" s="122"/>
      <c r="AN202" s="122"/>
      <c r="AO202" s="122"/>
      <c r="AP202" s="122"/>
      <c r="AQ202" s="122"/>
      <c r="AR202" s="122"/>
      <c r="AS202" s="122"/>
      <c r="AT202" s="122"/>
      <c r="AU202" s="122"/>
      <c r="AV202" s="122"/>
      <c r="AW202" s="122"/>
      <c r="AX202" s="122"/>
      <c r="AY202" s="122"/>
      <c r="AZ202" s="122"/>
      <c r="BA202" s="122"/>
      <c r="BB202" s="122"/>
      <c r="BC202" s="122"/>
      <c r="BD202" s="122"/>
      <c r="BE202" s="122"/>
      <c r="BF202" s="122"/>
      <c r="BG202" s="122"/>
      <c r="BH202" s="122"/>
    </row>
    <row r="203" spans="2:67">
      <c r="E203" s="89" t="s">
        <v>280</v>
      </c>
      <c r="F203" s="20"/>
      <c r="G203" s="4" t="s">
        <v>101</v>
      </c>
      <c r="K203" s="21"/>
      <c r="L203" s="141">
        <f>SUM(L195:L202)</f>
        <v>0</v>
      </c>
      <c r="M203" s="141">
        <f t="shared" ref="M203:BH203" si="20">SUM(M195:M202)</f>
        <v>0</v>
      </c>
      <c r="N203" s="141">
        <f t="shared" si="20"/>
        <v>0</v>
      </c>
      <c r="O203" s="141">
        <f t="shared" si="20"/>
        <v>0</v>
      </c>
      <c r="P203" s="141">
        <f t="shared" si="20"/>
        <v>0</v>
      </c>
      <c r="Q203" s="141">
        <f t="shared" si="20"/>
        <v>0</v>
      </c>
      <c r="R203" s="141">
        <f t="shared" si="20"/>
        <v>0</v>
      </c>
      <c r="S203" s="141">
        <f t="shared" si="20"/>
        <v>0</v>
      </c>
      <c r="T203" s="141">
        <f t="shared" si="20"/>
        <v>0</v>
      </c>
      <c r="U203" s="141">
        <f t="shared" si="20"/>
        <v>0</v>
      </c>
      <c r="V203" s="141">
        <f t="shared" si="20"/>
        <v>0</v>
      </c>
      <c r="W203" s="141">
        <f t="shared" si="20"/>
        <v>0</v>
      </c>
      <c r="X203" s="141">
        <f t="shared" si="20"/>
        <v>0</v>
      </c>
      <c r="Y203" s="141">
        <f t="shared" si="20"/>
        <v>0</v>
      </c>
      <c r="Z203" s="141">
        <f t="shared" si="20"/>
        <v>0</v>
      </c>
      <c r="AA203" s="141">
        <f t="shared" si="20"/>
        <v>0</v>
      </c>
      <c r="AB203" s="141">
        <f t="shared" si="20"/>
        <v>0</v>
      </c>
      <c r="AC203" s="141">
        <f t="shared" si="20"/>
        <v>0</v>
      </c>
      <c r="AD203" s="141">
        <f t="shared" si="20"/>
        <v>0</v>
      </c>
      <c r="AE203" s="141">
        <f t="shared" si="20"/>
        <v>0</v>
      </c>
      <c r="AF203" s="141">
        <f t="shared" si="20"/>
        <v>0</v>
      </c>
      <c r="AG203" s="141">
        <f t="shared" si="20"/>
        <v>0</v>
      </c>
      <c r="AH203" s="141">
        <f t="shared" si="20"/>
        <v>0</v>
      </c>
      <c r="AI203" s="141">
        <f t="shared" si="20"/>
        <v>0</v>
      </c>
      <c r="AJ203" s="141">
        <f t="shared" si="20"/>
        <v>0</v>
      </c>
      <c r="AK203" s="141">
        <f t="shared" si="20"/>
        <v>0</v>
      </c>
      <c r="AL203" s="141">
        <f t="shared" si="20"/>
        <v>0</v>
      </c>
      <c r="AM203" s="141">
        <f t="shared" si="20"/>
        <v>0</v>
      </c>
      <c r="AN203" s="141">
        <f t="shared" si="20"/>
        <v>0</v>
      </c>
      <c r="AO203" s="141">
        <f t="shared" si="20"/>
        <v>0</v>
      </c>
      <c r="AP203" s="141">
        <f t="shared" si="20"/>
        <v>0</v>
      </c>
      <c r="AQ203" s="141">
        <f t="shared" si="20"/>
        <v>0</v>
      </c>
      <c r="AR203" s="141">
        <f t="shared" si="20"/>
        <v>0</v>
      </c>
      <c r="AS203" s="141">
        <f t="shared" si="20"/>
        <v>0</v>
      </c>
      <c r="AT203" s="141">
        <f t="shared" si="20"/>
        <v>0</v>
      </c>
      <c r="AU203" s="141">
        <f t="shared" si="20"/>
        <v>0</v>
      </c>
      <c r="AV203" s="141">
        <f t="shared" si="20"/>
        <v>0</v>
      </c>
      <c r="AW203" s="141">
        <f t="shared" si="20"/>
        <v>0</v>
      </c>
      <c r="AX203" s="141">
        <f t="shared" si="20"/>
        <v>0</v>
      </c>
      <c r="AY203" s="141">
        <f t="shared" si="20"/>
        <v>0</v>
      </c>
      <c r="AZ203" s="141">
        <f t="shared" si="20"/>
        <v>0</v>
      </c>
      <c r="BA203" s="141">
        <f t="shared" si="20"/>
        <v>0</v>
      </c>
      <c r="BB203" s="141">
        <f t="shared" si="20"/>
        <v>0</v>
      </c>
      <c r="BC203" s="141">
        <f t="shared" si="20"/>
        <v>0</v>
      </c>
      <c r="BD203" s="141">
        <f t="shared" si="20"/>
        <v>0</v>
      </c>
      <c r="BE203" s="141">
        <f t="shared" si="20"/>
        <v>0</v>
      </c>
      <c r="BF203" s="141">
        <f t="shared" si="20"/>
        <v>0</v>
      </c>
      <c r="BG203" s="141">
        <f t="shared" si="20"/>
        <v>0</v>
      </c>
      <c r="BH203" s="141">
        <f t="shared" si="20"/>
        <v>0</v>
      </c>
    </row>
    <row r="204" spans="2:67">
      <c r="E204" s="89"/>
      <c r="F204" s="20"/>
      <c r="K204" s="21"/>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c r="AS204" s="22"/>
      <c r="AT204" s="22"/>
      <c r="AU204" s="22"/>
      <c r="AV204" s="22"/>
      <c r="AW204" s="22"/>
      <c r="AX204" s="22"/>
      <c r="AY204" s="22"/>
      <c r="AZ204" s="22"/>
      <c r="BA204" s="22"/>
      <c r="BB204" s="22"/>
      <c r="BC204" s="22"/>
      <c r="BD204" s="22"/>
      <c r="BE204" s="22"/>
      <c r="BF204" s="22"/>
      <c r="BG204" s="22"/>
      <c r="BH204" s="22"/>
    </row>
    <row r="205" spans="2:67">
      <c r="B205" s="7">
        <f>MAX(B$5:$B199)+1</f>
        <v>8</v>
      </c>
      <c r="C205" s="7" t="s">
        <v>281</v>
      </c>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24"/>
      <c r="BM205" s="24"/>
      <c r="BN205" s="24"/>
      <c r="BO205" s="24"/>
    </row>
    <row r="206" spans="2:67">
      <c r="H206" s="4"/>
      <c r="I206" s="4"/>
      <c r="J206" s="4"/>
    </row>
    <row r="207" spans="2:67">
      <c r="E207" s="4" t="s">
        <v>281</v>
      </c>
      <c r="F207" s="20"/>
      <c r="G207" s="4" t="s">
        <v>101</v>
      </c>
      <c r="K207" s="21"/>
      <c r="L207" s="122"/>
      <c r="M207" s="122"/>
      <c r="N207" s="122"/>
      <c r="O207" s="122"/>
      <c r="P207" s="122"/>
      <c r="Q207" s="122"/>
      <c r="R207" s="122"/>
      <c r="S207" s="122"/>
      <c r="T207" s="122"/>
      <c r="U207" s="122"/>
      <c r="V207" s="122"/>
      <c r="W207" s="122"/>
      <c r="X207" s="122"/>
      <c r="Y207" s="122"/>
      <c r="Z207" s="122"/>
      <c r="AA207" s="122"/>
      <c r="AB207" s="122"/>
      <c r="AC207" s="122"/>
      <c r="AD207" s="122"/>
      <c r="AE207" s="122"/>
      <c r="AF207" s="122"/>
      <c r="AG207" s="122"/>
      <c r="AH207" s="122"/>
      <c r="AI207" s="122"/>
      <c r="AJ207" s="122"/>
      <c r="AK207" s="122"/>
      <c r="AL207" s="122"/>
      <c r="AM207" s="122"/>
      <c r="AN207" s="122"/>
      <c r="AO207" s="122"/>
      <c r="AP207" s="122"/>
      <c r="AQ207" s="122"/>
      <c r="AR207" s="122"/>
      <c r="AS207" s="122"/>
      <c r="AT207" s="122"/>
      <c r="AU207" s="122"/>
      <c r="AV207" s="122"/>
      <c r="AW207" s="122"/>
      <c r="AX207" s="122"/>
      <c r="AY207" s="122"/>
      <c r="AZ207" s="122"/>
      <c r="BA207" s="122"/>
      <c r="BB207" s="122"/>
      <c r="BC207" s="122"/>
      <c r="BD207" s="122"/>
      <c r="BE207" s="122"/>
      <c r="BF207" s="122"/>
      <c r="BG207" s="122"/>
      <c r="BH207" s="122"/>
    </row>
    <row r="208" spans="2:67">
      <c r="E208" s="89"/>
      <c r="F208" s="20"/>
      <c r="K208" s="21"/>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2"/>
      <c r="BC208" s="22"/>
      <c r="BD208" s="22"/>
      <c r="BE208" s="22"/>
      <c r="BF208" s="22"/>
      <c r="BG208" s="22"/>
      <c r="BH208" s="22"/>
    </row>
    <row r="209" spans="1:67">
      <c r="B209" s="7">
        <f>MAX(B$5:$B207)+1</f>
        <v>9</v>
      </c>
      <c r="C209" s="7" t="s">
        <v>282</v>
      </c>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24"/>
      <c r="BM209" s="24"/>
      <c r="BN209" s="24"/>
      <c r="BO209" s="24"/>
    </row>
    <row r="210" spans="1:67">
      <c r="B210" s="68" t="s">
        <v>283</v>
      </c>
      <c r="C210" s="68"/>
      <c r="D210" s="68"/>
      <c r="E210" s="68"/>
      <c r="F210" s="68"/>
      <c r="G210" s="68"/>
      <c r="H210" s="68"/>
      <c r="I210" s="68"/>
      <c r="J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c r="BJ210" s="68"/>
      <c r="BK210" s="68"/>
    </row>
    <row r="211" spans="1:67">
      <c r="E211" s="4" t="s">
        <v>284</v>
      </c>
      <c r="F211" s="20"/>
      <c r="G211" s="4" t="s">
        <v>101</v>
      </c>
      <c r="K211" s="21"/>
      <c r="L211" s="104">
        <f>Interface!$J$71*L11</f>
        <v>0</v>
      </c>
      <c r="M211" s="104">
        <f>Interface!$J$71*M11</f>
        <v>0</v>
      </c>
      <c r="N211" s="104">
        <f>Interface!$J$71*N11</f>
        <v>0</v>
      </c>
      <c r="O211" s="104">
        <f>Interface!$J$71*O11</f>
        <v>0</v>
      </c>
      <c r="P211" s="104">
        <f>Interface!$J$71*P11</f>
        <v>0</v>
      </c>
      <c r="Q211" s="104">
        <f>Interface!$J$71*Q11</f>
        <v>0</v>
      </c>
      <c r="R211" s="104">
        <f>Interface!$J$71*R11</f>
        <v>0</v>
      </c>
      <c r="S211" s="104">
        <f>Interface!$J$71*S11</f>
        <v>0</v>
      </c>
      <c r="T211" s="104">
        <f>Interface!$J$71*T11</f>
        <v>0</v>
      </c>
      <c r="U211" s="104">
        <f>Interface!$J$71*U11</f>
        <v>0</v>
      </c>
      <c r="V211" s="104">
        <f>Interface!$J$71*V11</f>
        <v>0</v>
      </c>
      <c r="W211" s="104">
        <f>Interface!$J$71*W11</f>
        <v>0</v>
      </c>
      <c r="X211" s="104">
        <f>Interface!$J$71*X11</f>
        <v>0</v>
      </c>
      <c r="Y211" s="104">
        <f>Interface!$J$71*Y11</f>
        <v>0</v>
      </c>
      <c r="Z211" s="104">
        <f>Interface!$J$71*Z11</f>
        <v>0</v>
      </c>
      <c r="AA211" s="104">
        <f>Interface!$J$71*AA11</f>
        <v>0</v>
      </c>
      <c r="AB211" s="104">
        <f>Interface!$J$71*AB11</f>
        <v>0</v>
      </c>
      <c r="AC211" s="104">
        <f>Interface!$J$71*AC11</f>
        <v>0</v>
      </c>
      <c r="AD211" s="104">
        <f>Interface!$J$71*AD11</f>
        <v>0</v>
      </c>
      <c r="AE211" s="104">
        <f>Interface!$J$71*AE11</f>
        <v>0</v>
      </c>
      <c r="AF211" s="104">
        <f>Interface!$J$71*AF11</f>
        <v>0</v>
      </c>
      <c r="AG211" s="104">
        <f>Interface!$J$71*AG11</f>
        <v>0</v>
      </c>
      <c r="AH211" s="104">
        <f>Interface!$J$71*AH11</f>
        <v>0</v>
      </c>
      <c r="AI211" s="104">
        <f>Interface!$J$71*AI11</f>
        <v>0</v>
      </c>
      <c r="AJ211" s="104">
        <f>Interface!$J$71*AJ11</f>
        <v>0</v>
      </c>
      <c r="AK211" s="104">
        <f>Interface!$J$71*AK11</f>
        <v>0</v>
      </c>
      <c r="AL211" s="104">
        <f>Interface!$J$71*AL11</f>
        <v>0</v>
      </c>
      <c r="AM211" s="104">
        <f>Interface!$J$71*AM11</f>
        <v>0</v>
      </c>
      <c r="AN211" s="104">
        <f>Interface!$J$71*AN11</f>
        <v>0</v>
      </c>
      <c r="AO211" s="104">
        <f>Interface!$J$71*AO11</f>
        <v>0</v>
      </c>
      <c r="AP211" s="104">
        <f>Interface!$J$71*AP11</f>
        <v>0</v>
      </c>
      <c r="AQ211" s="104">
        <f>Interface!$J$71*AQ11</f>
        <v>0</v>
      </c>
      <c r="AR211" s="104">
        <f>Interface!$J$71*AR11</f>
        <v>0</v>
      </c>
      <c r="AS211" s="104">
        <f>Interface!$J$71*AS11</f>
        <v>0</v>
      </c>
      <c r="AT211" s="104">
        <f>Interface!$J$71*AT11</f>
        <v>0</v>
      </c>
      <c r="AU211" s="104">
        <f>Interface!$J$71*AU11</f>
        <v>0</v>
      </c>
      <c r="AV211" s="104">
        <f>Interface!$J$71*AV11</f>
        <v>0</v>
      </c>
      <c r="AW211" s="104">
        <f>Interface!$J$71*AW11</f>
        <v>0</v>
      </c>
      <c r="AX211" s="104">
        <f>Interface!$J$71*AX11</f>
        <v>0</v>
      </c>
      <c r="AY211" s="104">
        <f>Interface!$J$71*AY11</f>
        <v>0</v>
      </c>
      <c r="AZ211" s="104">
        <f>Interface!$J$71*AZ11</f>
        <v>0</v>
      </c>
      <c r="BA211" s="104">
        <f>Interface!$J$71*BA11</f>
        <v>0</v>
      </c>
      <c r="BB211" s="104">
        <f>Interface!$J$71*BB11</f>
        <v>0</v>
      </c>
      <c r="BC211" s="104">
        <f>Interface!$J$71*BC11</f>
        <v>0</v>
      </c>
      <c r="BD211" s="104">
        <f>Interface!$J$71*BD11</f>
        <v>0</v>
      </c>
      <c r="BE211" s="104">
        <f>Interface!$J$71*BE11</f>
        <v>0</v>
      </c>
      <c r="BF211" s="104">
        <f>Interface!$J$71*BF11</f>
        <v>0</v>
      </c>
      <c r="BG211" s="104">
        <f>Interface!$J$71*BG11</f>
        <v>0</v>
      </c>
      <c r="BH211" s="104">
        <f>Interface!$J$71*BH11</f>
        <v>0</v>
      </c>
    </row>
    <row r="212" spans="1:67">
      <c r="E212" s="89"/>
      <c r="F212" s="20"/>
      <c r="K212" s="21"/>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c r="BH212" s="22"/>
    </row>
    <row r="213" spans="1:67">
      <c r="B213" s="7">
        <f>MAX(B$5:$B211)+1</f>
        <v>10</v>
      </c>
      <c r="C213" s="7" t="s">
        <v>285</v>
      </c>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24"/>
      <c r="BM213" s="24"/>
      <c r="BN213" s="24"/>
      <c r="BO213" s="24"/>
    </row>
    <row r="214" spans="1:67">
      <c r="C214" s="6"/>
      <c r="D214" s="6"/>
      <c r="E214" s="6"/>
      <c r="F214" s="6"/>
      <c r="G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row>
    <row r="215" spans="1:67">
      <c r="C215" s="6"/>
      <c r="D215" s="6"/>
      <c r="E215" s="4" t="s">
        <v>286</v>
      </c>
      <c r="F215" s="6"/>
      <c r="G215" s="4" t="s">
        <v>91</v>
      </c>
      <c r="J215" s="69"/>
      <c r="K215" s="72">
        <v>0.02</v>
      </c>
      <c r="L215" s="72">
        <v>0.02</v>
      </c>
      <c r="M215" s="72">
        <v>0.02</v>
      </c>
      <c r="N215" s="72">
        <v>0.02</v>
      </c>
      <c r="O215" s="72">
        <v>0.02</v>
      </c>
      <c r="P215" s="72">
        <v>0.02</v>
      </c>
      <c r="Q215" s="72">
        <v>0.02</v>
      </c>
      <c r="R215" s="72">
        <v>0.02</v>
      </c>
      <c r="S215" s="72">
        <v>0.02</v>
      </c>
      <c r="T215" s="72">
        <v>0.02</v>
      </c>
      <c r="U215" s="72">
        <v>0.02</v>
      </c>
      <c r="V215" s="72">
        <v>0.02</v>
      </c>
      <c r="W215" s="72">
        <v>0.02</v>
      </c>
      <c r="X215" s="72">
        <v>0.02</v>
      </c>
      <c r="Y215" s="72">
        <v>0.02</v>
      </c>
      <c r="Z215" s="72">
        <v>0.02</v>
      </c>
      <c r="AA215" s="72">
        <v>0.02</v>
      </c>
      <c r="AB215" s="72">
        <v>0.02</v>
      </c>
      <c r="AC215" s="72">
        <v>0.02</v>
      </c>
      <c r="AD215" s="72">
        <v>0.02</v>
      </c>
      <c r="AE215" s="72">
        <v>0.02</v>
      </c>
      <c r="AF215" s="72">
        <v>0.02</v>
      </c>
      <c r="AG215" s="72">
        <v>0.02</v>
      </c>
      <c r="AH215" s="72">
        <v>0.02</v>
      </c>
      <c r="AI215" s="72">
        <v>0.02</v>
      </c>
      <c r="AJ215" s="72">
        <v>0.02</v>
      </c>
      <c r="AK215" s="72">
        <v>0.02</v>
      </c>
      <c r="AL215" s="72">
        <v>0.02</v>
      </c>
      <c r="AM215" s="72">
        <v>0.02</v>
      </c>
      <c r="AN215" s="72">
        <v>0.02</v>
      </c>
      <c r="AO215" s="72">
        <v>0.02</v>
      </c>
      <c r="AP215" s="72">
        <v>0.02</v>
      </c>
      <c r="AQ215" s="72">
        <v>0.02</v>
      </c>
      <c r="AR215" s="72">
        <v>0.02</v>
      </c>
      <c r="AS215" s="72">
        <v>0.02</v>
      </c>
      <c r="AT215" s="72">
        <v>0.02</v>
      </c>
      <c r="AU215" s="72">
        <v>0.02</v>
      </c>
      <c r="AV215" s="72">
        <v>0.02</v>
      </c>
      <c r="AW215" s="72">
        <v>0.02</v>
      </c>
      <c r="AX215" s="72">
        <v>0.02</v>
      </c>
      <c r="AY215" s="72">
        <v>0.02</v>
      </c>
      <c r="AZ215" s="72">
        <v>0.02</v>
      </c>
      <c r="BA215" s="72">
        <v>0.02</v>
      </c>
      <c r="BB215" s="72">
        <v>0.02</v>
      </c>
      <c r="BC215" s="72">
        <v>0.02</v>
      </c>
      <c r="BD215" s="72">
        <v>0.02</v>
      </c>
      <c r="BE215" s="72">
        <v>0.02</v>
      </c>
      <c r="BF215" s="72">
        <v>0.02</v>
      </c>
      <c r="BG215" s="72">
        <v>0.02</v>
      </c>
      <c r="BH215" s="72">
        <v>0.02</v>
      </c>
      <c r="BI215" s="6"/>
      <c r="BJ215" s="6"/>
      <c r="BK215" s="6"/>
    </row>
    <row r="216" spans="1:67">
      <c r="C216" s="6"/>
      <c r="D216" s="6"/>
      <c r="E216" s="6"/>
      <c r="F216" s="6"/>
      <c r="G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row>
    <row r="217" spans="1:67">
      <c r="A217" s="307"/>
      <c r="C217" s="6"/>
      <c r="D217" s="6"/>
      <c r="E217" s="4" t="s">
        <v>287</v>
      </c>
      <c r="F217" s="20"/>
      <c r="G217" s="4" t="s">
        <v>101</v>
      </c>
      <c r="K217" s="6"/>
      <c r="L217" s="122"/>
      <c r="M217" s="122"/>
      <c r="N217" s="122"/>
      <c r="O217" s="122"/>
      <c r="P217" s="122"/>
      <c r="Q217" s="122"/>
      <c r="R217" s="122"/>
      <c r="S217" s="122"/>
      <c r="T217" s="122"/>
      <c r="U217" s="122"/>
      <c r="V217" s="122"/>
      <c r="W217" s="122"/>
      <c r="X217" s="122"/>
      <c r="Y217" s="122"/>
      <c r="Z217" s="122"/>
      <c r="AA217" s="122"/>
      <c r="AB217" s="122"/>
      <c r="AC217" s="122"/>
      <c r="AD217" s="122"/>
      <c r="AE217" s="122"/>
      <c r="AF217" s="122"/>
      <c r="AG217" s="122"/>
      <c r="AH217" s="122"/>
      <c r="AI217" s="122"/>
      <c r="AJ217" s="122"/>
      <c r="AK217" s="122"/>
      <c r="AL217" s="122"/>
      <c r="AM217" s="122"/>
      <c r="AN217" s="122"/>
      <c r="AO217" s="122"/>
      <c r="AP217" s="122"/>
      <c r="AQ217" s="122"/>
      <c r="AR217" s="122"/>
      <c r="AS217" s="122"/>
      <c r="AT217" s="122"/>
      <c r="AU217" s="122"/>
      <c r="AV217" s="122"/>
      <c r="AW217" s="122"/>
      <c r="AX217" s="122"/>
      <c r="AY217" s="122"/>
      <c r="AZ217" s="122"/>
      <c r="BA217" s="122"/>
      <c r="BB217" s="122"/>
      <c r="BC217" s="122"/>
      <c r="BD217" s="122"/>
      <c r="BE217" s="122"/>
      <c r="BF217" s="122"/>
      <c r="BG217" s="122"/>
      <c r="BH217" s="122"/>
      <c r="BI217" s="6"/>
      <c r="BJ217" s="6"/>
      <c r="BK217" s="6"/>
    </row>
    <row r="218" spans="1:67">
      <c r="A218" s="307"/>
      <c r="C218" s="6"/>
      <c r="D218" s="6"/>
      <c r="E218" s="4" t="s">
        <v>288</v>
      </c>
      <c r="F218" s="20"/>
      <c r="G218" s="4" t="s">
        <v>101</v>
      </c>
      <c r="K218" s="6"/>
      <c r="L218" s="122"/>
      <c r="M218" s="122"/>
      <c r="N218" s="122"/>
      <c r="O218" s="122"/>
      <c r="P218" s="122"/>
      <c r="Q218" s="122"/>
      <c r="R218" s="122"/>
      <c r="S218" s="122"/>
      <c r="T218" s="122"/>
      <c r="U218" s="122"/>
      <c r="V218" s="122"/>
      <c r="W218" s="122"/>
      <c r="X218" s="122"/>
      <c r="Y218" s="122"/>
      <c r="Z218" s="122"/>
      <c r="AA218" s="122"/>
      <c r="AB218" s="122"/>
      <c r="AC218" s="122"/>
      <c r="AD218" s="122"/>
      <c r="AE218" s="122"/>
      <c r="AF218" s="122"/>
      <c r="AG218" s="122"/>
      <c r="AH218" s="122"/>
      <c r="AI218" s="122"/>
      <c r="AJ218" s="122"/>
      <c r="AK218" s="122"/>
      <c r="AL218" s="122"/>
      <c r="AM218" s="122"/>
      <c r="AN218" s="122"/>
      <c r="AO218" s="122"/>
      <c r="AP218" s="122"/>
      <c r="AQ218" s="122"/>
      <c r="AR218" s="122"/>
      <c r="AS218" s="122"/>
      <c r="AT218" s="122"/>
      <c r="AU218" s="122"/>
      <c r="AV218" s="122"/>
      <c r="AW218" s="122"/>
      <c r="AX218" s="122"/>
      <c r="AY218" s="122"/>
      <c r="AZ218" s="122"/>
      <c r="BA218" s="122"/>
      <c r="BB218" s="122"/>
      <c r="BC218" s="122"/>
      <c r="BD218" s="122"/>
      <c r="BE218" s="122"/>
      <c r="BF218" s="122"/>
      <c r="BG218" s="122"/>
      <c r="BH218" s="122"/>
      <c r="BI218" s="6"/>
      <c r="BJ218" s="6"/>
      <c r="BK218" s="6"/>
    </row>
    <row r="219" spans="1:67">
      <c r="A219" s="307"/>
      <c r="C219" s="6"/>
      <c r="D219" s="6"/>
      <c r="E219" s="4" t="s">
        <v>289</v>
      </c>
      <c r="F219" s="20"/>
      <c r="G219" s="4" t="s">
        <v>101</v>
      </c>
      <c r="K219" s="6"/>
      <c r="L219" s="122"/>
      <c r="M219" s="122"/>
      <c r="N219" s="122"/>
      <c r="O219" s="122"/>
      <c r="P219" s="122"/>
      <c r="Q219" s="122"/>
      <c r="R219" s="122"/>
      <c r="S219" s="122"/>
      <c r="T219" s="122"/>
      <c r="U219" s="122"/>
      <c r="V219" s="122"/>
      <c r="W219" s="122"/>
      <c r="X219" s="122"/>
      <c r="Y219" s="122"/>
      <c r="Z219" s="122"/>
      <c r="AA219" s="122"/>
      <c r="AB219" s="122"/>
      <c r="AC219" s="122"/>
      <c r="AD219" s="122"/>
      <c r="AE219" s="122"/>
      <c r="AF219" s="122"/>
      <c r="AG219" s="122"/>
      <c r="AH219" s="122"/>
      <c r="AI219" s="122"/>
      <c r="AJ219" s="122"/>
      <c r="AK219" s="122"/>
      <c r="AL219" s="122"/>
      <c r="AM219" s="122"/>
      <c r="AN219" s="122"/>
      <c r="AO219" s="122"/>
      <c r="AP219" s="122"/>
      <c r="AQ219" s="122"/>
      <c r="AR219" s="122"/>
      <c r="AS219" s="122"/>
      <c r="AT219" s="122"/>
      <c r="AU219" s="122"/>
      <c r="AV219" s="122"/>
      <c r="AW219" s="122"/>
      <c r="AX219" s="122"/>
      <c r="AY219" s="122"/>
      <c r="AZ219" s="122"/>
      <c r="BA219" s="122"/>
      <c r="BB219" s="122"/>
      <c r="BC219" s="122"/>
      <c r="BD219" s="122"/>
      <c r="BE219" s="122"/>
      <c r="BF219" s="122"/>
      <c r="BG219" s="122"/>
      <c r="BH219" s="122"/>
      <c r="BI219" s="6"/>
      <c r="BJ219" s="6"/>
      <c r="BK219" s="6"/>
    </row>
    <row r="220" spans="1:67">
      <c r="A220" s="307"/>
      <c r="E220" s="4" t="s">
        <v>290</v>
      </c>
      <c r="F220" s="20"/>
      <c r="K220" s="21"/>
      <c r="L220" s="104">
        <f>SUM(L217:L219)</f>
        <v>0</v>
      </c>
      <c r="M220" s="104">
        <f t="shared" ref="M220:BH220" si="21">SUM(M217:M219)</f>
        <v>0</v>
      </c>
      <c r="N220" s="104">
        <f t="shared" si="21"/>
        <v>0</v>
      </c>
      <c r="O220" s="104">
        <f t="shared" si="21"/>
        <v>0</v>
      </c>
      <c r="P220" s="104">
        <f>SUM(P217:P219)</f>
        <v>0</v>
      </c>
      <c r="Q220" s="104">
        <f t="shared" si="21"/>
        <v>0</v>
      </c>
      <c r="R220" s="104">
        <f t="shared" si="21"/>
        <v>0</v>
      </c>
      <c r="S220" s="104">
        <f t="shared" si="21"/>
        <v>0</v>
      </c>
      <c r="T220" s="104">
        <f t="shared" si="21"/>
        <v>0</v>
      </c>
      <c r="U220" s="104">
        <f t="shared" si="21"/>
        <v>0</v>
      </c>
      <c r="V220" s="104">
        <f t="shared" si="21"/>
        <v>0</v>
      </c>
      <c r="W220" s="104">
        <f t="shared" si="21"/>
        <v>0</v>
      </c>
      <c r="X220" s="104">
        <f t="shared" si="21"/>
        <v>0</v>
      </c>
      <c r="Y220" s="104">
        <f t="shared" si="21"/>
        <v>0</v>
      </c>
      <c r="Z220" s="104">
        <f t="shared" si="21"/>
        <v>0</v>
      </c>
      <c r="AA220" s="104">
        <f t="shared" si="21"/>
        <v>0</v>
      </c>
      <c r="AB220" s="104">
        <f t="shared" si="21"/>
        <v>0</v>
      </c>
      <c r="AC220" s="104">
        <f t="shared" si="21"/>
        <v>0</v>
      </c>
      <c r="AD220" s="104">
        <f t="shared" si="21"/>
        <v>0</v>
      </c>
      <c r="AE220" s="104">
        <f t="shared" si="21"/>
        <v>0</v>
      </c>
      <c r="AF220" s="104">
        <f t="shared" si="21"/>
        <v>0</v>
      </c>
      <c r="AG220" s="104">
        <f t="shared" si="21"/>
        <v>0</v>
      </c>
      <c r="AH220" s="104">
        <f t="shared" si="21"/>
        <v>0</v>
      </c>
      <c r="AI220" s="104">
        <f t="shared" si="21"/>
        <v>0</v>
      </c>
      <c r="AJ220" s="104">
        <f t="shared" si="21"/>
        <v>0</v>
      </c>
      <c r="AK220" s="104">
        <f t="shared" si="21"/>
        <v>0</v>
      </c>
      <c r="AL220" s="104">
        <f t="shared" si="21"/>
        <v>0</v>
      </c>
      <c r="AM220" s="104">
        <f t="shared" si="21"/>
        <v>0</v>
      </c>
      <c r="AN220" s="104">
        <f t="shared" si="21"/>
        <v>0</v>
      </c>
      <c r="AO220" s="104">
        <f t="shared" si="21"/>
        <v>0</v>
      </c>
      <c r="AP220" s="104">
        <f t="shared" si="21"/>
        <v>0</v>
      </c>
      <c r="AQ220" s="104">
        <f t="shared" si="21"/>
        <v>0</v>
      </c>
      <c r="AR220" s="104">
        <f t="shared" si="21"/>
        <v>0</v>
      </c>
      <c r="AS220" s="104">
        <f t="shared" si="21"/>
        <v>0</v>
      </c>
      <c r="AT220" s="104">
        <f t="shared" si="21"/>
        <v>0</v>
      </c>
      <c r="AU220" s="104">
        <f t="shared" si="21"/>
        <v>0</v>
      </c>
      <c r="AV220" s="104">
        <f t="shared" si="21"/>
        <v>0</v>
      </c>
      <c r="AW220" s="104">
        <f t="shared" si="21"/>
        <v>0</v>
      </c>
      <c r="AX220" s="104">
        <f t="shared" si="21"/>
        <v>0</v>
      </c>
      <c r="AY220" s="104">
        <f t="shared" si="21"/>
        <v>0</v>
      </c>
      <c r="AZ220" s="104">
        <f t="shared" si="21"/>
        <v>0</v>
      </c>
      <c r="BA220" s="104">
        <f t="shared" si="21"/>
        <v>0</v>
      </c>
      <c r="BB220" s="104">
        <f t="shared" si="21"/>
        <v>0</v>
      </c>
      <c r="BC220" s="104">
        <f t="shared" si="21"/>
        <v>0</v>
      </c>
      <c r="BD220" s="104">
        <f t="shared" si="21"/>
        <v>0</v>
      </c>
      <c r="BE220" s="104">
        <f t="shared" si="21"/>
        <v>0</v>
      </c>
      <c r="BF220" s="104">
        <f t="shared" si="21"/>
        <v>0</v>
      </c>
      <c r="BG220" s="104">
        <f t="shared" si="21"/>
        <v>0</v>
      </c>
      <c r="BH220" s="104">
        <f t="shared" si="21"/>
        <v>0</v>
      </c>
    </row>
    <row r="221" spans="1:67">
      <c r="F221" s="20"/>
      <c r="K221" s="21"/>
      <c r="L221" s="163"/>
      <c r="M221" s="163"/>
      <c r="N221" s="163"/>
      <c r="O221" s="163"/>
      <c r="P221" s="163"/>
      <c r="Q221" s="163"/>
      <c r="R221" s="163"/>
      <c r="S221" s="163"/>
      <c r="T221" s="163"/>
      <c r="U221" s="163"/>
      <c r="V221" s="163"/>
      <c r="W221" s="163"/>
      <c r="X221" s="163"/>
      <c r="Y221" s="163"/>
      <c r="Z221" s="163"/>
      <c r="AA221" s="163"/>
      <c r="AB221" s="163"/>
      <c r="AC221" s="163"/>
      <c r="AD221" s="163"/>
      <c r="AE221" s="163"/>
      <c r="AF221" s="163"/>
      <c r="AG221" s="163"/>
      <c r="AH221" s="163"/>
      <c r="AI221" s="163"/>
      <c r="AJ221" s="163"/>
      <c r="AK221" s="163"/>
      <c r="AL221" s="163"/>
      <c r="AM221" s="163"/>
      <c r="AN221" s="163"/>
      <c r="AO221" s="163"/>
      <c r="AP221" s="163"/>
      <c r="AQ221" s="163"/>
      <c r="AR221" s="163"/>
      <c r="AS221" s="163"/>
      <c r="AT221" s="163"/>
      <c r="AU221" s="163"/>
      <c r="AV221" s="163"/>
      <c r="AW221" s="163"/>
      <c r="AX221" s="163"/>
      <c r="AY221" s="163"/>
      <c r="AZ221" s="163"/>
      <c r="BA221" s="163"/>
      <c r="BB221" s="163"/>
      <c r="BC221" s="163"/>
      <c r="BD221" s="163"/>
      <c r="BE221" s="163"/>
      <c r="BF221" s="163"/>
      <c r="BG221" s="163"/>
      <c r="BH221" s="163"/>
    </row>
    <row r="222" spans="1:67">
      <c r="A222" s="307"/>
      <c r="E222" s="4" t="s">
        <v>291</v>
      </c>
      <c r="F222" s="20"/>
      <c r="G222" s="4" t="s">
        <v>101</v>
      </c>
      <c r="K222" s="21"/>
      <c r="L222" s="122"/>
      <c r="M222" s="122"/>
      <c r="N222" s="122"/>
      <c r="O222" s="122"/>
      <c r="P222" s="122"/>
      <c r="Q222" s="122"/>
      <c r="R222" s="122"/>
      <c r="S222" s="122"/>
      <c r="T222" s="122"/>
      <c r="U222" s="122"/>
      <c r="V222" s="122"/>
      <c r="W222" s="122"/>
      <c r="X222" s="122"/>
      <c r="Y222" s="122"/>
      <c r="Z222" s="122"/>
      <c r="AA222" s="122"/>
      <c r="AB222" s="122"/>
      <c r="AC222" s="122"/>
      <c r="AD222" s="122"/>
      <c r="AE222" s="122"/>
      <c r="AF222" s="122"/>
      <c r="AG222" s="122"/>
      <c r="AH222" s="122"/>
      <c r="AI222" s="122"/>
      <c r="AJ222" s="122"/>
      <c r="AK222" s="122"/>
      <c r="AL222" s="122"/>
      <c r="AM222" s="122"/>
      <c r="AN222" s="122"/>
      <c r="AO222" s="122"/>
      <c r="AP222" s="122"/>
      <c r="AQ222" s="122"/>
      <c r="AR222" s="122"/>
      <c r="AS222" s="122"/>
      <c r="AT222" s="122"/>
      <c r="AU222" s="122"/>
      <c r="AV222" s="122"/>
      <c r="AW222" s="122"/>
      <c r="AX222" s="122"/>
      <c r="AY222" s="122"/>
      <c r="AZ222" s="122"/>
      <c r="BA222" s="122"/>
      <c r="BB222" s="122"/>
      <c r="BC222" s="122"/>
      <c r="BD222" s="122"/>
      <c r="BE222" s="122"/>
      <c r="BF222" s="122"/>
      <c r="BG222" s="122"/>
      <c r="BH222" s="122"/>
    </row>
    <row r="223" spans="1:67">
      <c r="A223" s="307"/>
      <c r="E223" s="4" t="s">
        <v>292</v>
      </c>
      <c r="F223" s="20"/>
      <c r="G223" s="4" t="s">
        <v>101</v>
      </c>
      <c r="K223" s="21"/>
      <c r="L223" s="122"/>
      <c r="M223" s="122"/>
      <c r="N223" s="122"/>
      <c r="O223" s="122"/>
      <c r="P223" s="122"/>
      <c r="Q223" s="122"/>
      <c r="R223" s="122"/>
      <c r="S223" s="122"/>
      <c r="T223" s="122"/>
      <c r="U223" s="122"/>
      <c r="V223" s="122"/>
      <c r="W223" s="122"/>
      <c r="X223" s="122"/>
      <c r="Y223" s="122"/>
      <c r="Z223" s="122"/>
      <c r="AA223" s="122"/>
      <c r="AB223" s="122"/>
      <c r="AC223" s="122"/>
      <c r="AD223" s="122"/>
      <c r="AE223" s="122"/>
      <c r="AF223" s="122"/>
      <c r="AG223" s="122"/>
      <c r="AH223" s="122"/>
      <c r="AI223" s="122"/>
      <c r="AJ223" s="122"/>
      <c r="AK223" s="122"/>
      <c r="AL223" s="122"/>
      <c r="AM223" s="122"/>
      <c r="AN223" s="122"/>
      <c r="AO223" s="122"/>
      <c r="AP223" s="122"/>
      <c r="AQ223" s="122"/>
      <c r="AR223" s="122"/>
      <c r="AS223" s="122"/>
      <c r="AT223" s="122"/>
      <c r="AU223" s="122"/>
      <c r="AV223" s="122"/>
      <c r="AW223" s="122"/>
      <c r="AX223" s="122"/>
      <c r="AY223" s="122"/>
      <c r="AZ223" s="122"/>
      <c r="BA223" s="122"/>
      <c r="BB223" s="122"/>
      <c r="BC223" s="122"/>
      <c r="BD223" s="122"/>
      <c r="BE223" s="122"/>
      <c r="BF223" s="122"/>
      <c r="BG223" s="122"/>
      <c r="BH223" s="122"/>
    </row>
    <row r="224" spans="1:67">
      <c r="A224" s="307"/>
      <c r="E224" s="4" t="s">
        <v>293</v>
      </c>
      <c r="F224" s="20"/>
      <c r="K224" s="21"/>
      <c r="L224" s="104">
        <f>SUM(L222:L223)</f>
        <v>0</v>
      </c>
      <c r="M224" s="104">
        <f t="shared" ref="M224:BH224" si="22">SUM(M222:M223)</f>
        <v>0</v>
      </c>
      <c r="N224" s="104">
        <f t="shared" si="22"/>
        <v>0</v>
      </c>
      <c r="O224" s="104">
        <f t="shared" si="22"/>
        <v>0</v>
      </c>
      <c r="P224" s="104">
        <f>SUM(P222:P223)</f>
        <v>0</v>
      </c>
      <c r="Q224" s="104">
        <f t="shared" si="22"/>
        <v>0</v>
      </c>
      <c r="R224" s="104">
        <f t="shared" si="22"/>
        <v>0</v>
      </c>
      <c r="S224" s="104">
        <f t="shared" si="22"/>
        <v>0</v>
      </c>
      <c r="T224" s="104">
        <f t="shared" si="22"/>
        <v>0</v>
      </c>
      <c r="U224" s="104">
        <f t="shared" si="22"/>
        <v>0</v>
      </c>
      <c r="V224" s="104">
        <f t="shared" si="22"/>
        <v>0</v>
      </c>
      <c r="W224" s="104">
        <f t="shared" si="22"/>
        <v>0</v>
      </c>
      <c r="X224" s="104">
        <f t="shared" si="22"/>
        <v>0</v>
      </c>
      <c r="Y224" s="104">
        <f t="shared" si="22"/>
        <v>0</v>
      </c>
      <c r="Z224" s="104">
        <f t="shared" si="22"/>
        <v>0</v>
      </c>
      <c r="AA224" s="104">
        <f t="shared" si="22"/>
        <v>0</v>
      </c>
      <c r="AB224" s="104">
        <f t="shared" si="22"/>
        <v>0</v>
      </c>
      <c r="AC224" s="104">
        <f t="shared" si="22"/>
        <v>0</v>
      </c>
      <c r="AD224" s="104">
        <f t="shared" si="22"/>
        <v>0</v>
      </c>
      <c r="AE224" s="104">
        <f t="shared" si="22"/>
        <v>0</v>
      </c>
      <c r="AF224" s="104">
        <f t="shared" si="22"/>
        <v>0</v>
      </c>
      <c r="AG224" s="104">
        <f t="shared" si="22"/>
        <v>0</v>
      </c>
      <c r="AH224" s="104">
        <f t="shared" si="22"/>
        <v>0</v>
      </c>
      <c r="AI224" s="104">
        <f t="shared" si="22"/>
        <v>0</v>
      </c>
      <c r="AJ224" s="104">
        <f t="shared" si="22"/>
        <v>0</v>
      </c>
      <c r="AK224" s="104">
        <f t="shared" si="22"/>
        <v>0</v>
      </c>
      <c r="AL224" s="104">
        <f t="shared" si="22"/>
        <v>0</v>
      </c>
      <c r="AM224" s="104">
        <f t="shared" si="22"/>
        <v>0</v>
      </c>
      <c r="AN224" s="104">
        <f t="shared" si="22"/>
        <v>0</v>
      </c>
      <c r="AO224" s="104">
        <f t="shared" si="22"/>
        <v>0</v>
      </c>
      <c r="AP224" s="104">
        <f t="shared" si="22"/>
        <v>0</v>
      </c>
      <c r="AQ224" s="104">
        <f t="shared" si="22"/>
        <v>0</v>
      </c>
      <c r="AR224" s="104">
        <f t="shared" si="22"/>
        <v>0</v>
      </c>
      <c r="AS224" s="104">
        <f t="shared" si="22"/>
        <v>0</v>
      </c>
      <c r="AT224" s="104">
        <f t="shared" si="22"/>
        <v>0</v>
      </c>
      <c r="AU224" s="104">
        <f t="shared" si="22"/>
        <v>0</v>
      </c>
      <c r="AV224" s="104">
        <f t="shared" si="22"/>
        <v>0</v>
      </c>
      <c r="AW224" s="104">
        <f t="shared" si="22"/>
        <v>0</v>
      </c>
      <c r="AX224" s="104">
        <f t="shared" si="22"/>
        <v>0</v>
      </c>
      <c r="AY224" s="104">
        <f t="shared" si="22"/>
        <v>0</v>
      </c>
      <c r="AZ224" s="104">
        <f t="shared" si="22"/>
        <v>0</v>
      </c>
      <c r="BA224" s="104">
        <f t="shared" si="22"/>
        <v>0</v>
      </c>
      <c r="BB224" s="104">
        <f t="shared" si="22"/>
        <v>0</v>
      </c>
      <c r="BC224" s="104">
        <f t="shared" si="22"/>
        <v>0</v>
      </c>
      <c r="BD224" s="104">
        <f t="shared" si="22"/>
        <v>0</v>
      </c>
      <c r="BE224" s="104">
        <f t="shared" si="22"/>
        <v>0</v>
      </c>
      <c r="BF224" s="104">
        <f t="shared" si="22"/>
        <v>0</v>
      </c>
      <c r="BG224" s="104">
        <f t="shared" si="22"/>
        <v>0</v>
      </c>
      <c r="BH224" s="104">
        <f t="shared" si="22"/>
        <v>0</v>
      </c>
    </row>
    <row r="225" spans="1:63">
      <c r="F225" s="20"/>
      <c r="K225" s="21"/>
      <c r="L225" s="163"/>
      <c r="M225" s="163"/>
      <c r="N225" s="163"/>
      <c r="O225" s="163"/>
      <c r="P225" s="163"/>
      <c r="Q225" s="163"/>
      <c r="R225" s="163"/>
      <c r="S225" s="163"/>
      <c r="T225" s="163"/>
      <c r="U225" s="163"/>
      <c r="V225" s="163"/>
      <c r="W225" s="163"/>
      <c r="X225" s="163"/>
      <c r="Y225" s="163"/>
      <c r="Z225" s="163"/>
      <c r="AA225" s="163"/>
      <c r="AB225" s="163"/>
      <c r="AC225" s="163"/>
      <c r="AD225" s="163"/>
      <c r="AE225" s="163"/>
      <c r="AF225" s="163"/>
      <c r="AG225" s="163"/>
      <c r="AH225" s="163"/>
      <c r="AI225" s="163"/>
      <c r="AJ225" s="163"/>
      <c r="AK225" s="163"/>
      <c r="AL225" s="163"/>
      <c r="AM225" s="163"/>
      <c r="AN225" s="163"/>
      <c r="AO225" s="163"/>
      <c r="AP225" s="163"/>
      <c r="AQ225" s="163"/>
      <c r="AR225" s="163"/>
      <c r="AS225" s="163"/>
      <c r="AT225" s="163"/>
      <c r="AU225" s="163"/>
      <c r="AV225" s="163"/>
      <c r="AW225" s="163"/>
      <c r="AX225" s="163"/>
      <c r="AY225" s="163"/>
      <c r="AZ225" s="163"/>
      <c r="BA225" s="163"/>
      <c r="BB225" s="163"/>
      <c r="BC225" s="163"/>
      <c r="BD225" s="163"/>
      <c r="BE225" s="163"/>
      <c r="BF225" s="163"/>
      <c r="BG225" s="163"/>
      <c r="BH225" s="163"/>
    </row>
    <row r="226" spans="1:63">
      <c r="A226" s="307"/>
      <c r="E226" s="4" t="s">
        <v>294</v>
      </c>
      <c r="F226" s="20"/>
      <c r="G226" s="4" t="s">
        <v>101</v>
      </c>
      <c r="K226" s="21"/>
      <c r="L226" s="122"/>
      <c r="M226" s="122"/>
      <c r="N226" s="122"/>
      <c r="O226" s="122"/>
      <c r="P226" s="122"/>
      <c r="Q226" s="122"/>
      <c r="R226" s="122"/>
      <c r="S226" s="122"/>
      <c r="T226" s="122"/>
      <c r="U226" s="122"/>
      <c r="V226" s="122"/>
      <c r="W226" s="122"/>
      <c r="X226" s="122"/>
      <c r="Y226" s="122"/>
      <c r="Z226" s="122"/>
      <c r="AA226" s="122"/>
      <c r="AB226" s="122"/>
      <c r="AC226" s="122"/>
      <c r="AD226" s="122"/>
      <c r="AE226" s="122"/>
      <c r="AF226" s="122"/>
      <c r="AG226" s="122"/>
      <c r="AH226" s="122"/>
      <c r="AI226" s="122"/>
      <c r="AJ226" s="122"/>
      <c r="AK226" s="122"/>
      <c r="AL226" s="122"/>
      <c r="AM226" s="122"/>
      <c r="AN226" s="122"/>
      <c r="AO226" s="122"/>
      <c r="AP226" s="122"/>
      <c r="AQ226" s="122"/>
      <c r="AR226" s="122"/>
      <c r="AS226" s="122"/>
      <c r="AT226" s="122"/>
      <c r="AU226" s="122"/>
      <c r="AV226" s="122"/>
      <c r="AW226" s="122"/>
      <c r="AX226" s="122"/>
      <c r="AY226" s="122"/>
      <c r="AZ226" s="122"/>
      <c r="BA226" s="122"/>
      <c r="BB226" s="122"/>
      <c r="BC226" s="122"/>
      <c r="BD226" s="122"/>
      <c r="BE226" s="122"/>
      <c r="BF226" s="122"/>
      <c r="BG226" s="122"/>
      <c r="BH226" s="122"/>
    </row>
    <row r="227" spans="1:63">
      <c r="A227" s="307"/>
      <c r="E227" s="4" t="s">
        <v>295</v>
      </c>
      <c r="F227" s="20"/>
      <c r="G227" s="4" t="s">
        <v>101</v>
      </c>
      <c r="K227" s="21"/>
      <c r="L227" s="122"/>
      <c r="M227" s="122"/>
      <c r="N227" s="122"/>
      <c r="O227" s="122"/>
      <c r="P227" s="122"/>
      <c r="Q227" s="122"/>
      <c r="R227" s="122"/>
      <c r="S227" s="122"/>
      <c r="T227" s="122"/>
      <c r="U227" s="122"/>
      <c r="V227" s="122"/>
      <c r="W227" s="122"/>
      <c r="X227" s="122"/>
      <c r="Y227" s="122"/>
      <c r="Z227" s="122"/>
      <c r="AA227" s="122"/>
      <c r="AB227" s="122"/>
      <c r="AC227" s="122"/>
      <c r="AD227" s="122"/>
      <c r="AE227" s="122"/>
      <c r="AF227" s="122"/>
      <c r="AG227" s="122"/>
      <c r="AH227" s="122"/>
      <c r="AI227" s="122"/>
      <c r="AJ227" s="122"/>
      <c r="AK227" s="122"/>
      <c r="AL227" s="122"/>
      <c r="AM227" s="122"/>
      <c r="AN227" s="122"/>
      <c r="AO227" s="122"/>
      <c r="AP227" s="122"/>
      <c r="AQ227" s="122"/>
      <c r="AR227" s="122"/>
      <c r="AS227" s="122"/>
      <c r="AT227" s="122"/>
      <c r="AU227" s="122"/>
      <c r="AV227" s="122"/>
      <c r="AW227" s="122"/>
      <c r="AX227" s="122"/>
      <c r="AY227" s="122"/>
      <c r="AZ227" s="122"/>
      <c r="BA227" s="122"/>
      <c r="BB227" s="122"/>
      <c r="BC227" s="122"/>
      <c r="BD227" s="122"/>
      <c r="BE227" s="122"/>
      <c r="BF227" s="122"/>
      <c r="BG227" s="122"/>
      <c r="BH227" s="122"/>
    </row>
    <row r="228" spans="1:63">
      <c r="A228" s="307"/>
      <c r="E228" s="4" t="s">
        <v>296</v>
      </c>
      <c r="F228" s="20"/>
      <c r="K228" s="21"/>
      <c r="L228" s="104">
        <f>SUM(L226:L227)</f>
        <v>0</v>
      </c>
      <c r="M228" s="104">
        <f t="shared" ref="M228:BH228" si="23">SUM(M226:M227)</f>
        <v>0</v>
      </c>
      <c r="N228" s="104">
        <f t="shared" si="23"/>
        <v>0</v>
      </c>
      <c r="O228" s="104">
        <f t="shared" si="23"/>
        <v>0</v>
      </c>
      <c r="P228" s="104">
        <f>SUM(P226:P227)</f>
        <v>0</v>
      </c>
      <c r="Q228" s="104">
        <f t="shared" si="23"/>
        <v>0</v>
      </c>
      <c r="R228" s="104">
        <f t="shared" si="23"/>
        <v>0</v>
      </c>
      <c r="S228" s="104">
        <f t="shared" si="23"/>
        <v>0</v>
      </c>
      <c r="T228" s="104">
        <f t="shared" si="23"/>
        <v>0</v>
      </c>
      <c r="U228" s="104">
        <f t="shared" si="23"/>
        <v>0</v>
      </c>
      <c r="V228" s="104">
        <f t="shared" si="23"/>
        <v>0</v>
      </c>
      <c r="W228" s="104">
        <f t="shared" si="23"/>
        <v>0</v>
      </c>
      <c r="X228" s="104">
        <f t="shared" si="23"/>
        <v>0</v>
      </c>
      <c r="Y228" s="104">
        <f t="shared" si="23"/>
        <v>0</v>
      </c>
      <c r="Z228" s="104">
        <f t="shared" si="23"/>
        <v>0</v>
      </c>
      <c r="AA228" s="104">
        <f t="shared" si="23"/>
        <v>0</v>
      </c>
      <c r="AB228" s="104">
        <f t="shared" si="23"/>
        <v>0</v>
      </c>
      <c r="AC228" s="104">
        <f t="shared" si="23"/>
        <v>0</v>
      </c>
      <c r="AD228" s="104">
        <f t="shared" si="23"/>
        <v>0</v>
      </c>
      <c r="AE228" s="104">
        <f t="shared" si="23"/>
        <v>0</v>
      </c>
      <c r="AF228" s="104">
        <f t="shared" si="23"/>
        <v>0</v>
      </c>
      <c r="AG228" s="104">
        <f t="shared" si="23"/>
        <v>0</v>
      </c>
      <c r="AH228" s="104">
        <f t="shared" si="23"/>
        <v>0</v>
      </c>
      <c r="AI228" s="104">
        <f t="shared" si="23"/>
        <v>0</v>
      </c>
      <c r="AJ228" s="104">
        <f t="shared" si="23"/>
        <v>0</v>
      </c>
      <c r="AK228" s="104">
        <f t="shared" si="23"/>
        <v>0</v>
      </c>
      <c r="AL228" s="104">
        <f t="shared" si="23"/>
        <v>0</v>
      </c>
      <c r="AM228" s="104">
        <f t="shared" si="23"/>
        <v>0</v>
      </c>
      <c r="AN228" s="104">
        <f t="shared" si="23"/>
        <v>0</v>
      </c>
      <c r="AO228" s="104">
        <f t="shared" si="23"/>
        <v>0</v>
      </c>
      <c r="AP228" s="104">
        <f t="shared" si="23"/>
        <v>0</v>
      </c>
      <c r="AQ228" s="104">
        <f t="shared" si="23"/>
        <v>0</v>
      </c>
      <c r="AR228" s="104">
        <f t="shared" si="23"/>
        <v>0</v>
      </c>
      <c r="AS228" s="104">
        <f t="shared" si="23"/>
        <v>0</v>
      </c>
      <c r="AT228" s="104">
        <f t="shared" si="23"/>
        <v>0</v>
      </c>
      <c r="AU228" s="104">
        <f t="shared" si="23"/>
        <v>0</v>
      </c>
      <c r="AV228" s="104">
        <f t="shared" si="23"/>
        <v>0</v>
      </c>
      <c r="AW228" s="104">
        <f t="shared" si="23"/>
        <v>0</v>
      </c>
      <c r="AX228" s="104">
        <f t="shared" si="23"/>
        <v>0</v>
      </c>
      <c r="AY228" s="104">
        <f t="shared" si="23"/>
        <v>0</v>
      </c>
      <c r="AZ228" s="104">
        <f t="shared" si="23"/>
        <v>0</v>
      </c>
      <c r="BA228" s="104">
        <f t="shared" si="23"/>
        <v>0</v>
      </c>
      <c r="BB228" s="104">
        <f t="shared" si="23"/>
        <v>0</v>
      </c>
      <c r="BC228" s="104">
        <f t="shared" si="23"/>
        <v>0</v>
      </c>
      <c r="BD228" s="104">
        <f t="shared" si="23"/>
        <v>0</v>
      </c>
      <c r="BE228" s="104">
        <f t="shared" si="23"/>
        <v>0</v>
      </c>
      <c r="BF228" s="104">
        <f t="shared" si="23"/>
        <v>0</v>
      </c>
      <c r="BG228" s="104">
        <f t="shared" si="23"/>
        <v>0</v>
      </c>
      <c r="BH228" s="104">
        <f t="shared" si="23"/>
        <v>0</v>
      </c>
    </row>
    <row r="229" spans="1:63">
      <c r="F229" s="20"/>
      <c r="K229" s="21"/>
      <c r="L229" s="163"/>
      <c r="M229" s="163"/>
      <c r="N229" s="163"/>
      <c r="O229" s="163"/>
      <c r="P229" s="163"/>
      <c r="Q229" s="163"/>
      <c r="R229" s="163"/>
      <c r="S229" s="163"/>
      <c r="T229" s="163"/>
      <c r="U229" s="163"/>
      <c r="V229" s="163"/>
      <c r="W229" s="163"/>
      <c r="X229" s="163"/>
      <c r="Y229" s="163"/>
      <c r="Z229" s="163"/>
      <c r="AA229" s="163"/>
      <c r="AB229" s="163"/>
      <c r="AC229" s="163"/>
      <c r="AD229" s="163"/>
      <c r="AE229" s="163"/>
      <c r="AF229" s="163"/>
      <c r="AG229" s="163"/>
      <c r="AH229" s="163"/>
      <c r="AI229" s="163"/>
      <c r="AJ229" s="163"/>
      <c r="AK229" s="163"/>
      <c r="AL229" s="163"/>
      <c r="AM229" s="163"/>
      <c r="AN229" s="163"/>
      <c r="AO229" s="163"/>
      <c r="AP229" s="163"/>
      <c r="AQ229" s="163"/>
      <c r="AR229" s="163"/>
      <c r="AS229" s="163"/>
      <c r="AT229" s="163"/>
      <c r="AU229" s="163"/>
      <c r="AV229" s="163"/>
      <c r="AW229" s="163"/>
      <c r="AX229" s="163"/>
      <c r="AY229" s="163"/>
      <c r="AZ229" s="163"/>
      <c r="BA229" s="163"/>
      <c r="BB229" s="163"/>
      <c r="BC229" s="163"/>
      <c r="BD229" s="163"/>
      <c r="BE229" s="163"/>
      <c r="BF229" s="163"/>
      <c r="BG229" s="163"/>
      <c r="BH229" s="163"/>
    </row>
    <row r="230" spans="1:63">
      <c r="E230" s="4" t="s">
        <v>297</v>
      </c>
      <c r="F230" s="20"/>
      <c r="G230" s="4" t="s">
        <v>101</v>
      </c>
      <c r="K230" s="21"/>
      <c r="L230" s="122"/>
      <c r="M230" s="122"/>
      <c r="N230" s="122"/>
      <c r="O230" s="122"/>
      <c r="P230" s="122"/>
      <c r="Q230" s="122"/>
      <c r="R230" s="122"/>
      <c r="S230" s="122"/>
      <c r="T230" s="122"/>
      <c r="U230" s="122"/>
      <c r="V230" s="122"/>
      <c r="W230" s="122"/>
      <c r="X230" s="122"/>
      <c r="Y230" s="122"/>
      <c r="Z230" s="122"/>
      <c r="AA230" s="122"/>
      <c r="AB230" s="122"/>
      <c r="AC230" s="122"/>
      <c r="AD230" s="122"/>
      <c r="AE230" s="122"/>
      <c r="AF230" s="122"/>
      <c r="AG230" s="122"/>
      <c r="AH230" s="122"/>
      <c r="AI230" s="122"/>
      <c r="AJ230" s="122"/>
      <c r="AK230" s="122"/>
      <c r="AL230" s="122"/>
      <c r="AM230" s="122"/>
      <c r="AN230" s="122"/>
      <c r="AO230" s="122"/>
      <c r="AP230" s="122"/>
      <c r="AQ230" s="122"/>
      <c r="AR230" s="122"/>
      <c r="AS230" s="122"/>
      <c r="AT230" s="122"/>
      <c r="AU230" s="122"/>
      <c r="AV230" s="122"/>
      <c r="AW230" s="122"/>
      <c r="AX230" s="122"/>
      <c r="AY230" s="122"/>
      <c r="AZ230" s="122"/>
      <c r="BA230" s="122"/>
      <c r="BB230" s="122"/>
      <c r="BC230" s="122"/>
      <c r="BD230" s="122"/>
      <c r="BE230" s="122"/>
      <c r="BF230" s="122"/>
      <c r="BG230" s="122"/>
      <c r="BH230" s="122"/>
    </row>
    <row r="231" spans="1:63">
      <c r="E231" s="4" t="s">
        <v>298</v>
      </c>
      <c r="F231" s="20"/>
      <c r="G231" s="4" t="s">
        <v>101</v>
      </c>
      <c r="K231" s="21"/>
      <c r="L231" s="122"/>
      <c r="M231" s="122"/>
      <c r="N231" s="122"/>
      <c r="O231" s="122"/>
      <c r="P231" s="122"/>
      <c r="Q231" s="122"/>
      <c r="R231" s="122"/>
      <c r="S231" s="122"/>
      <c r="T231" s="122"/>
      <c r="U231" s="122"/>
      <c r="V231" s="122"/>
      <c r="W231" s="122"/>
      <c r="X231" s="122"/>
      <c r="Y231" s="122"/>
      <c r="Z231" s="122"/>
      <c r="AA231" s="122"/>
      <c r="AB231" s="122"/>
      <c r="AC231" s="122"/>
      <c r="AD231" s="122"/>
      <c r="AE231" s="122"/>
      <c r="AF231" s="122"/>
      <c r="AG231" s="122"/>
      <c r="AH231" s="122"/>
      <c r="AI231" s="122"/>
      <c r="AJ231" s="122"/>
      <c r="AK231" s="122"/>
      <c r="AL231" s="122"/>
      <c r="AM231" s="122"/>
      <c r="AN231" s="122"/>
      <c r="AO231" s="122"/>
      <c r="AP231" s="122"/>
      <c r="AQ231" s="122"/>
      <c r="AR231" s="122"/>
      <c r="AS231" s="122"/>
      <c r="AT231" s="122"/>
      <c r="AU231" s="122"/>
      <c r="AV231" s="122"/>
      <c r="AW231" s="122"/>
      <c r="AX231" s="122"/>
      <c r="AY231" s="122"/>
      <c r="AZ231" s="122"/>
      <c r="BA231" s="122"/>
      <c r="BB231" s="122"/>
      <c r="BC231" s="122"/>
      <c r="BD231" s="122"/>
      <c r="BE231" s="122"/>
      <c r="BF231" s="122"/>
      <c r="BG231" s="122"/>
      <c r="BH231" s="122"/>
    </row>
    <row r="232" spans="1:63">
      <c r="E232" s="4" t="s">
        <v>299</v>
      </c>
      <c r="F232" s="20"/>
      <c r="G232" s="4" t="s">
        <v>101</v>
      </c>
      <c r="K232" s="21"/>
      <c r="L232" s="122"/>
      <c r="M232" s="122"/>
      <c r="N232" s="122"/>
      <c r="O232" s="122"/>
      <c r="P232" s="122"/>
      <c r="Q232" s="122"/>
      <c r="R232" s="122"/>
      <c r="S232" s="122"/>
      <c r="T232" s="122"/>
      <c r="U232" s="122"/>
      <c r="V232" s="122"/>
      <c r="W232" s="122"/>
      <c r="X232" s="122"/>
      <c r="Y232" s="122"/>
      <c r="Z232" s="122"/>
      <c r="AA232" s="122"/>
      <c r="AB232" s="122"/>
      <c r="AC232" s="122"/>
      <c r="AD232" s="122"/>
      <c r="AE232" s="122"/>
      <c r="AF232" s="122"/>
      <c r="AG232" s="122"/>
      <c r="AH232" s="122"/>
      <c r="AI232" s="122"/>
      <c r="AJ232" s="122"/>
      <c r="AK232" s="122"/>
      <c r="AL232" s="122"/>
      <c r="AM232" s="122"/>
      <c r="AN232" s="122"/>
      <c r="AO232" s="122"/>
      <c r="AP232" s="122"/>
      <c r="AQ232" s="122"/>
      <c r="AR232" s="122"/>
      <c r="AS232" s="122"/>
      <c r="AT232" s="122"/>
      <c r="AU232" s="122"/>
      <c r="AV232" s="122"/>
      <c r="AW232" s="122"/>
      <c r="AX232" s="122"/>
      <c r="AY232" s="122"/>
      <c r="AZ232" s="122"/>
      <c r="BA232" s="122"/>
      <c r="BB232" s="122"/>
      <c r="BC232" s="122"/>
      <c r="BD232" s="122"/>
      <c r="BE232" s="122"/>
      <c r="BF232" s="122"/>
      <c r="BG232" s="122"/>
      <c r="BH232" s="122"/>
    </row>
    <row r="233" spans="1:63">
      <c r="F233" s="20"/>
      <c r="K233" s="21"/>
      <c r="L233" s="163"/>
      <c r="M233" s="163"/>
      <c r="N233" s="163"/>
      <c r="O233" s="163"/>
      <c r="P233" s="163"/>
      <c r="Q233" s="163"/>
      <c r="R233" s="163"/>
      <c r="S233" s="163"/>
      <c r="T233" s="163"/>
      <c r="U233" s="163"/>
      <c r="V233" s="163"/>
      <c r="W233" s="163"/>
      <c r="X233" s="163"/>
      <c r="Y233" s="163"/>
      <c r="Z233" s="163"/>
      <c r="AA233" s="163"/>
      <c r="AB233" s="163"/>
      <c r="AC233" s="163"/>
      <c r="AD233" s="163"/>
      <c r="AE233" s="163"/>
      <c r="AF233" s="163"/>
      <c r="AG233" s="163"/>
      <c r="AH233" s="163"/>
      <c r="AI233" s="163"/>
      <c r="AJ233" s="163"/>
      <c r="AK233" s="163"/>
      <c r="AL233" s="163"/>
      <c r="AM233" s="163"/>
      <c r="AN233" s="163"/>
      <c r="AO233" s="163"/>
      <c r="AP233" s="163"/>
      <c r="AQ233" s="163"/>
      <c r="AR233" s="163"/>
      <c r="AS233" s="163"/>
      <c r="AT233" s="163"/>
      <c r="AU233" s="163"/>
      <c r="AV233" s="163"/>
      <c r="AW233" s="163"/>
      <c r="AX233" s="163"/>
      <c r="AY233" s="163"/>
      <c r="AZ233" s="163"/>
      <c r="BA233" s="163"/>
      <c r="BB233" s="163"/>
      <c r="BC233" s="163"/>
      <c r="BD233" s="163"/>
      <c r="BE233" s="163"/>
      <c r="BF233" s="163"/>
      <c r="BG233" s="163"/>
      <c r="BH233" s="163"/>
    </row>
    <row r="234" spans="1:63">
      <c r="E234" s="4" t="s">
        <v>300</v>
      </c>
      <c r="F234" s="20"/>
      <c r="G234" s="4" t="s">
        <v>101</v>
      </c>
      <c r="K234" s="21"/>
      <c r="L234" s="122"/>
      <c r="M234" s="122"/>
      <c r="N234" s="122"/>
      <c r="O234" s="122"/>
      <c r="P234" s="122"/>
      <c r="Q234" s="122"/>
      <c r="R234" s="122"/>
      <c r="S234" s="122"/>
      <c r="T234" s="122"/>
      <c r="U234" s="122"/>
      <c r="V234" s="122"/>
      <c r="W234" s="122"/>
      <c r="X234" s="122"/>
      <c r="Y234" s="122"/>
      <c r="Z234" s="122"/>
      <c r="AA234" s="122"/>
      <c r="AB234" s="122"/>
      <c r="AC234" s="122"/>
      <c r="AD234" s="122"/>
      <c r="AE234" s="122"/>
      <c r="AF234" s="122"/>
      <c r="AG234" s="122"/>
      <c r="AH234" s="122"/>
      <c r="AI234" s="122"/>
      <c r="AJ234" s="122"/>
      <c r="AK234" s="122"/>
      <c r="AL234" s="122"/>
      <c r="AM234" s="122"/>
      <c r="AN234" s="122"/>
      <c r="AO234" s="122"/>
      <c r="AP234" s="122"/>
      <c r="AQ234" s="122"/>
      <c r="AR234" s="122"/>
      <c r="AS234" s="122"/>
      <c r="AT234" s="122"/>
      <c r="AU234" s="122"/>
      <c r="AV234" s="122"/>
      <c r="AW234" s="122"/>
      <c r="AX234" s="122"/>
      <c r="AY234" s="122"/>
      <c r="AZ234" s="122"/>
      <c r="BA234" s="122"/>
      <c r="BB234" s="122"/>
      <c r="BC234" s="122"/>
      <c r="BD234" s="122"/>
      <c r="BE234" s="122"/>
      <c r="BF234" s="122"/>
      <c r="BG234" s="122"/>
      <c r="BH234" s="122"/>
    </row>
    <row r="235" spans="1:63">
      <c r="E235" s="4" t="s">
        <v>301</v>
      </c>
      <c r="F235" s="20"/>
      <c r="G235" s="4" t="s">
        <v>101</v>
      </c>
      <c r="K235" s="21"/>
      <c r="L235" s="122"/>
      <c r="M235" s="122"/>
      <c r="N235" s="122"/>
      <c r="O235" s="122"/>
      <c r="P235" s="122"/>
      <c r="Q235" s="122"/>
      <c r="R235" s="122"/>
      <c r="S235" s="122"/>
      <c r="T235" s="122"/>
      <c r="U235" s="122"/>
      <c r="V235" s="122"/>
      <c r="W235" s="122"/>
      <c r="X235" s="122"/>
      <c r="Y235" s="122"/>
      <c r="Z235" s="122"/>
      <c r="AA235" s="122"/>
      <c r="AB235" s="122"/>
      <c r="AC235" s="122"/>
      <c r="AD235" s="122"/>
      <c r="AE235" s="122"/>
      <c r="AF235" s="122"/>
      <c r="AG235" s="122"/>
      <c r="AH235" s="122"/>
      <c r="AI235" s="122"/>
      <c r="AJ235" s="122"/>
      <c r="AK235" s="122"/>
      <c r="AL235" s="122"/>
      <c r="AM235" s="122"/>
      <c r="AN235" s="122"/>
      <c r="AO235" s="122"/>
      <c r="AP235" s="122"/>
      <c r="AQ235" s="122"/>
      <c r="AR235" s="122"/>
      <c r="AS235" s="122"/>
      <c r="AT235" s="122"/>
      <c r="AU235" s="122"/>
      <c r="AV235" s="122"/>
      <c r="AW235" s="122"/>
      <c r="AX235" s="122"/>
      <c r="AY235" s="122"/>
      <c r="AZ235" s="122"/>
      <c r="BA235" s="122"/>
      <c r="BB235" s="122"/>
      <c r="BC235" s="122"/>
      <c r="BD235" s="122"/>
      <c r="BE235" s="122"/>
      <c r="BF235" s="122"/>
      <c r="BG235" s="122"/>
      <c r="BH235" s="122"/>
    </row>
    <row r="236" spans="1:63">
      <c r="E236" s="4" t="s">
        <v>302</v>
      </c>
      <c r="F236" s="20"/>
      <c r="G236" s="4" t="s">
        <v>101</v>
      </c>
      <c r="K236" s="21"/>
      <c r="L236" s="122"/>
      <c r="M236" s="122"/>
      <c r="N236" s="122"/>
      <c r="O236" s="122"/>
      <c r="P236" s="122"/>
      <c r="Q236" s="122"/>
      <c r="R236" s="122"/>
      <c r="S236" s="122"/>
      <c r="T236" s="122"/>
      <c r="U236" s="122"/>
      <c r="V236" s="122"/>
      <c r="W236" s="122"/>
      <c r="X236" s="122"/>
      <c r="Y236" s="122"/>
      <c r="Z236" s="122"/>
      <c r="AA236" s="122"/>
      <c r="AB236" s="122"/>
      <c r="AC236" s="122"/>
      <c r="AD236" s="122"/>
      <c r="AE236" s="122"/>
      <c r="AF236" s="122"/>
      <c r="AG236" s="122"/>
      <c r="AH236" s="122"/>
      <c r="AI236" s="122"/>
      <c r="AJ236" s="122"/>
      <c r="AK236" s="122"/>
      <c r="AL236" s="122"/>
      <c r="AM236" s="122"/>
      <c r="AN236" s="122"/>
      <c r="AO236" s="122"/>
      <c r="AP236" s="122"/>
      <c r="AQ236" s="122"/>
      <c r="AR236" s="122"/>
      <c r="AS236" s="122"/>
      <c r="AT236" s="122"/>
      <c r="AU236" s="122"/>
      <c r="AV236" s="122"/>
      <c r="AW236" s="122"/>
      <c r="AX236" s="122"/>
      <c r="AY236" s="122"/>
      <c r="AZ236" s="122"/>
      <c r="BA236" s="122"/>
      <c r="BB236" s="122"/>
      <c r="BC236" s="122"/>
      <c r="BD236" s="122"/>
      <c r="BE236" s="122"/>
      <c r="BF236" s="122"/>
      <c r="BG236" s="122"/>
      <c r="BH236" s="122"/>
    </row>
    <row r="237" spans="1:63">
      <c r="E237" s="4" t="s">
        <v>303</v>
      </c>
      <c r="F237" s="20"/>
      <c r="G237" s="4" t="s">
        <v>101</v>
      </c>
      <c r="K237" s="21"/>
      <c r="L237" s="122"/>
      <c r="M237" s="122"/>
      <c r="N237" s="122"/>
      <c r="O237" s="122"/>
      <c r="P237" s="122"/>
      <c r="Q237" s="122"/>
      <c r="R237" s="122"/>
      <c r="S237" s="122"/>
      <c r="T237" s="122"/>
      <c r="U237" s="122"/>
      <c r="V237" s="122"/>
      <c r="W237" s="122"/>
      <c r="X237" s="122"/>
      <c r="Y237" s="122"/>
      <c r="Z237" s="122"/>
      <c r="AA237" s="122"/>
      <c r="AB237" s="122"/>
      <c r="AC237" s="122"/>
      <c r="AD237" s="122"/>
      <c r="AE237" s="122"/>
      <c r="AF237" s="122"/>
      <c r="AG237" s="122"/>
      <c r="AH237" s="122"/>
      <c r="AI237" s="122"/>
      <c r="AJ237" s="122"/>
      <c r="AK237" s="122"/>
      <c r="AL237" s="122"/>
      <c r="AM237" s="122"/>
      <c r="AN237" s="122"/>
      <c r="AO237" s="122"/>
      <c r="AP237" s="122"/>
      <c r="AQ237" s="122"/>
      <c r="AR237" s="122"/>
      <c r="AS237" s="122"/>
      <c r="AT237" s="122"/>
      <c r="AU237" s="122"/>
      <c r="AV237" s="122"/>
      <c r="AW237" s="122"/>
      <c r="AX237" s="122"/>
      <c r="AY237" s="122"/>
      <c r="AZ237" s="122"/>
      <c r="BA237" s="122"/>
      <c r="BB237" s="122"/>
      <c r="BC237" s="122"/>
      <c r="BD237" s="122"/>
      <c r="BE237" s="122"/>
      <c r="BF237" s="122"/>
      <c r="BG237" s="122"/>
      <c r="BH237" s="122"/>
    </row>
    <row r="238" spans="1:63">
      <c r="E238" s="89"/>
      <c r="F238" s="20"/>
      <c r="K238" s="21"/>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c r="AP238" s="22"/>
      <c r="AQ238" s="22"/>
      <c r="AR238" s="22"/>
      <c r="AS238" s="22"/>
      <c r="AT238" s="22"/>
      <c r="AU238" s="22"/>
      <c r="AV238" s="22"/>
      <c r="AW238" s="22"/>
      <c r="AX238" s="22"/>
      <c r="AY238" s="22"/>
      <c r="AZ238" s="22"/>
      <c r="BA238" s="22"/>
      <c r="BB238" s="22"/>
      <c r="BC238" s="22"/>
      <c r="BD238" s="22"/>
      <c r="BE238" s="22"/>
      <c r="BF238" s="22"/>
      <c r="BG238" s="22"/>
      <c r="BH238" s="22"/>
    </row>
    <row r="239" spans="1:63">
      <c r="B239" s="7">
        <f>MAX(B$5:$B212)+1</f>
        <v>10</v>
      </c>
      <c r="C239" s="7" t="s">
        <v>304</v>
      </c>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8"/>
      <c r="BJ239" s="8"/>
      <c r="BK239" s="8"/>
    </row>
    <row r="240" spans="1:63">
      <c r="B240" s="68" t="s">
        <v>305</v>
      </c>
      <c r="C240" s="68"/>
      <c r="D240" s="68"/>
      <c r="E240" s="68"/>
      <c r="F240" s="68"/>
      <c r="G240" s="68"/>
      <c r="H240" s="68"/>
      <c r="I240" s="68"/>
      <c r="J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c r="BJ240" s="68"/>
      <c r="BK240" s="68"/>
    </row>
    <row r="241" spans="2:103">
      <c r="B241" s="24"/>
      <c r="C241" s="73">
        <f>MAX($B$5:C240)+0.1</f>
        <v>10.1</v>
      </c>
      <c r="D241" s="37" t="s">
        <v>304</v>
      </c>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90"/>
      <c r="CX241" s="90"/>
      <c r="CY241" s="90"/>
    </row>
    <row r="242" spans="2:103">
      <c r="B242" s="24"/>
      <c r="C242" s="6"/>
      <c r="F242" s="20"/>
      <c r="K242" s="21"/>
      <c r="L242" s="142"/>
      <c r="M242" s="142"/>
      <c r="N242" s="142"/>
      <c r="O242" s="142"/>
      <c r="P242" s="142"/>
      <c r="Q242" s="142"/>
      <c r="R242" s="142"/>
      <c r="S242" s="142"/>
      <c r="T242" s="142"/>
      <c r="U242" s="142"/>
      <c r="V242" s="142"/>
      <c r="W242" s="142"/>
      <c r="X242" s="142"/>
      <c r="Y242" s="142"/>
      <c r="Z242" s="142"/>
      <c r="AA242" s="142"/>
      <c r="AB242" s="142"/>
      <c r="AC242" s="142"/>
      <c r="AD242" s="142"/>
      <c r="AE242" s="142"/>
      <c r="AF242" s="142"/>
      <c r="AG242" s="142"/>
      <c r="AH242" s="142"/>
      <c r="AI242" s="142"/>
      <c r="AJ242" s="142"/>
      <c r="AK242" s="142"/>
      <c r="AL242" s="142"/>
      <c r="AM242" s="142"/>
      <c r="AN242" s="142"/>
      <c r="AO242" s="142"/>
      <c r="AP242" s="142"/>
      <c r="AQ242" s="142"/>
      <c r="AR242" s="142"/>
      <c r="AS242" s="142"/>
      <c r="AT242" s="142"/>
      <c r="AU242" s="142"/>
      <c r="AV242" s="142"/>
      <c r="AW242" s="142"/>
      <c r="AX242" s="142"/>
      <c r="AY242" s="142"/>
      <c r="AZ242" s="142"/>
      <c r="BA242" s="142"/>
      <c r="BB242" s="142"/>
      <c r="BC242" s="142"/>
      <c r="BD242" s="142"/>
      <c r="BE242" s="142"/>
      <c r="BF242" s="142"/>
      <c r="BG242" s="142"/>
      <c r="BH242" s="142"/>
    </row>
    <row r="243" spans="2:103">
      <c r="E243" s="88" t="s">
        <v>306</v>
      </c>
      <c r="F243" s="88"/>
      <c r="G243" s="88" t="s">
        <v>260</v>
      </c>
      <c r="J243" s="4"/>
      <c r="K243" s="9"/>
      <c r="L243" s="122">
        <v>0</v>
      </c>
      <c r="M243" s="122">
        <v>0</v>
      </c>
      <c r="N243" s="122">
        <v>0</v>
      </c>
      <c r="O243" s="122">
        <v>0</v>
      </c>
      <c r="P243" s="122">
        <v>0</v>
      </c>
      <c r="Q243" s="122">
        <v>0</v>
      </c>
      <c r="R243" s="122">
        <v>0</v>
      </c>
      <c r="S243" s="122">
        <v>0</v>
      </c>
      <c r="T243" s="122">
        <v>0</v>
      </c>
      <c r="U243" s="122">
        <v>0</v>
      </c>
      <c r="V243" s="122">
        <v>0</v>
      </c>
      <c r="W243" s="122">
        <v>0</v>
      </c>
      <c r="X243" s="122">
        <v>0</v>
      </c>
      <c r="Y243" s="122">
        <v>0</v>
      </c>
      <c r="Z243" s="122">
        <v>0</v>
      </c>
      <c r="AA243" s="122">
        <v>0</v>
      </c>
      <c r="AB243" s="122">
        <v>0</v>
      </c>
      <c r="AC243" s="122">
        <v>0</v>
      </c>
      <c r="AD243" s="122">
        <v>0</v>
      </c>
      <c r="AE243" s="122">
        <v>0</v>
      </c>
      <c r="AF243" s="122">
        <v>0</v>
      </c>
      <c r="AG243" s="122">
        <v>0</v>
      </c>
      <c r="AH243" s="122">
        <v>0</v>
      </c>
      <c r="AI243" s="122">
        <v>0</v>
      </c>
      <c r="AJ243" s="122">
        <v>0</v>
      </c>
      <c r="AK243" s="122">
        <v>0</v>
      </c>
      <c r="AL243" s="122">
        <v>0</v>
      </c>
      <c r="AM243" s="122">
        <v>0</v>
      </c>
      <c r="AN243" s="122">
        <v>0</v>
      </c>
      <c r="AO243" s="122">
        <v>0</v>
      </c>
      <c r="AP243" s="122">
        <v>0</v>
      </c>
      <c r="AQ243" s="122">
        <v>0</v>
      </c>
      <c r="AR243" s="122">
        <v>0</v>
      </c>
      <c r="AS243" s="122">
        <v>0</v>
      </c>
      <c r="AT243" s="122">
        <v>0</v>
      </c>
      <c r="AU243" s="122">
        <v>0</v>
      </c>
      <c r="AV243" s="122">
        <v>0</v>
      </c>
      <c r="AW243" s="122">
        <v>0</v>
      </c>
      <c r="AX243" s="122">
        <v>0</v>
      </c>
      <c r="AY243" s="122">
        <v>0</v>
      </c>
      <c r="AZ243" s="122">
        <v>0</v>
      </c>
      <c r="BA243" s="122">
        <v>0</v>
      </c>
      <c r="BB243" s="122">
        <v>0</v>
      </c>
      <c r="BC243" s="122">
        <v>0</v>
      </c>
      <c r="BD243" s="122">
        <v>0</v>
      </c>
      <c r="BE243" s="122">
        <v>0</v>
      </c>
      <c r="BF243" s="122">
        <v>0</v>
      </c>
      <c r="BG243" s="122">
        <v>0</v>
      </c>
      <c r="BH243" s="122">
        <v>0</v>
      </c>
      <c r="BI243" s="6"/>
      <c r="BJ243" s="6"/>
      <c r="BK243" s="6"/>
    </row>
    <row r="244" spans="2:103">
      <c r="E244" s="88" t="s">
        <v>307</v>
      </c>
      <c r="F244" s="88"/>
      <c r="G244" s="88" t="s">
        <v>260</v>
      </c>
      <c r="J244" s="4"/>
      <c r="K244" s="9"/>
      <c r="L244" s="122"/>
      <c r="M244" s="122"/>
      <c r="N244" s="122"/>
      <c r="O244" s="122"/>
      <c r="P244" s="122"/>
      <c r="Q244" s="122"/>
      <c r="R244" s="122"/>
      <c r="S244" s="122"/>
      <c r="T244" s="122"/>
      <c r="U244" s="122"/>
      <c r="V244" s="122"/>
      <c r="W244" s="122"/>
      <c r="X244" s="122"/>
      <c r="Y244" s="122"/>
      <c r="Z244" s="122"/>
      <c r="AA244" s="122"/>
      <c r="AB244" s="122"/>
      <c r="AC244" s="122"/>
      <c r="AD244" s="122"/>
      <c r="AE244" s="122"/>
      <c r="AF244" s="122"/>
      <c r="AG244" s="122"/>
      <c r="AH244" s="122"/>
      <c r="AI244" s="122"/>
      <c r="AJ244" s="122"/>
      <c r="AK244" s="122"/>
      <c r="AL244" s="122"/>
      <c r="AM244" s="122"/>
      <c r="AN244" s="122"/>
      <c r="AO244" s="122"/>
      <c r="AP244" s="122"/>
      <c r="AQ244" s="122"/>
      <c r="AR244" s="122"/>
      <c r="AS244" s="122"/>
      <c r="AT244" s="122"/>
      <c r="AU244" s="122"/>
      <c r="AV244" s="122"/>
      <c r="AW244" s="122"/>
      <c r="AX244" s="122"/>
      <c r="AY244" s="122"/>
      <c r="AZ244" s="122"/>
      <c r="BA244" s="122"/>
      <c r="BB244" s="122"/>
      <c r="BC244" s="122"/>
      <c r="BD244" s="122"/>
      <c r="BE244" s="122"/>
      <c r="BF244" s="122"/>
      <c r="BG244" s="122"/>
      <c r="BH244" s="122"/>
      <c r="BI244" s="6"/>
      <c r="BJ244" s="6"/>
      <c r="BK244" s="6"/>
    </row>
    <row r="245" spans="2:103">
      <c r="E245" s="88"/>
      <c r="F245" s="88"/>
      <c r="G245" s="88"/>
      <c r="J245" s="4"/>
      <c r="K245" s="9"/>
      <c r="L245" s="163"/>
      <c r="M245" s="163"/>
      <c r="N245" s="163"/>
      <c r="O245" s="163"/>
      <c r="P245" s="163"/>
      <c r="Q245" s="163"/>
      <c r="R245" s="163"/>
      <c r="S245" s="163"/>
      <c r="T245" s="163"/>
      <c r="U245" s="163"/>
      <c r="V245" s="163"/>
      <c r="W245" s="163"/>
      <c r="X245" s="163"/>
      <c r="Y245" s="163"/>
      <c r="Z245" s="163"/>
      <c r="AA245" s="163"/>
      <c r="AB245" s="163"/>
      <c r="AC245" s="163"/>
      <c r="AD245" s="163"/>
      <c r="AE245" s="163"/>
      <c r="AF245" s="163"/>
      <c r="AG245" s="163"/>
      <c r="AH245" s="163"/>
      <c r="AI245" s="163"/>
      <c r="AJ245" s="163"/>
      <c r="AK245" s="163"/>
      <c r="AL245" s="163"/>
      <c r="AM245" s="163"/>
      <c r="AN245" s="163"/>
      <c r="AO245" s="163"/>
      <c r="AP245" s="163"/>
      <c r="AQ245" s="163"/>
      <c r="AR245" s="163"/>
      <c r="AS245" s="163"/>
      <c r="AT245" s="163"/>
      <c r="AU245" s="163"/>
      <c r="AV245" s="163"/>
      <c r="AW245" s="163"/>
      <c r="AX245" s="163"/>
      <c r="AY245" s="163"/>
      <c r="AZ245" s="163"/>
      <c r="BA245" s="163"/>
      <c r="BB245" s="163"/>
      <c r="BC245" s="163"/>
      <c r="BD245" s="163"/>
      <c r="BE245" s="163"/>
      <c r="BF245" s="163"/>
      <c r="BG245" s="163"/>
      <c r="BH245" s="163"/>
      <c r="BI245" s="6"/>
      <c r="BJ245" s="6"/>
      <c r="BK245" s="6"/>
    </row>
    <row r="246" spans="2:103">
      <c r="B246" s="7">
        <f>MAX(B$5:$B232)+1</f>
        <v>11</v>
      </c>
      <c r="C246" s="7" t="s">
        <v>308</v>
      </c>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8"/>
      <c r="BJ246" s="8"/>
      <c r="BK246" s="8"/>
    </row>
    <row r="247" spans="2:103">
      <c r="E247" s="20"/>
      <c r="F247" s="20"/>
      <c r="J247" s="4"/>
      <c r="K247" s="9"/>
      <c r="L247" s="66"/>
      <c r="M247" s="66"/>
      <c r="N247" s="66"/>
      <c r="O247" s="66"/>
      <c r="P247" s="66"/>
      <c r="Q247" s="66"/>
      <c r="R247" s="66"/>
      <c r="S247" s="66"/>
      <c r="T247" s="66"/>
      <c r="U247" s="66"/>
      <c r="V247" s="66"/>
      <c r="W247" s="66"/>
      <c r="X247" s="66"/>
      <c r="Y247" s="66"/>
      <c r="Z247" s="66"/>
      <c r="AA247" s="66"/>
      <c r="AB247" s="66"/>
      <c r="AC247" s="66"/>
      <c r="AD247" s="66"/>
      <c r="AE247" s="66"/>
      <c r="AF247" s="66"/>
      <c r="AG247" s="66"/>
      <c r="AH247" s="66"/>
      <c r="AI247" s="66"/>
      <c r="AJ247" s="66"/>
      <c r="AK247" s="66"/>
      <c r="AL247" s="66"/>
      <c r="AM247" s="66"/>
      <c r="AN247" s="66"/>
      <c r="AO247" s="66"/>
      <c r="AP247" s="66"/>
      <c r="AQ247" s="66"/>
      <c r="AR247" s="66"/>
      <c r="AS247" s="66"/>
      <c r="AT247" s="66"/>
      <c r="AU247" s="66"/>
      <c r="AV247" s="66"/>
      <c r="AW247" s="66"/>
      <c r="AX247" s="66"/>
      <c r="AY247" s="66"/>
      <c r="AZ247" s="66"/>
      <c r="BA247" s="66"/>
      <c r="BB247" s="66"/>
      <c r="BC247" s="66"/>
      <c r="BD247" s="66"/>
      <c r="BE247" s="66"/>
      <c r="BF247" s="66"/>
      <c r="BG247" s="66"/>
      <c r="BH247" s="66"/>
      <c r="BI247" s="6"/>
      <c r="BJ247" s="6"/>
      <c r="BK247" s="6"/>
    </row>
    <row r="248" spans="2:103">
      <c r="B248" s="24"/>
      <c r="C248" s="73">
        <f>MAX($B$5:C247)+0.1</f>
        <v>11.1</v>
      </c>
      <c r="D248" s="37" t="s">
        <v>308</v>
      </c>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M248" s="37"/>
      <c r="BN248" s="37"/>
      <c r="BO248" s="37"/>
      <c r="BP248" s="37"/>
      <c r="BQ248" s="37"/>
      <c r="BR248" s="37"/>
      <c r="BS248" s="37"/>
      <c r="BT248" s="37"/>
      <c r="BU248" s="37"/>
      <c r="BV248" s="37"/>
      <c r="BW248" s="37"/>
      <c r="BX248" s="37"/>
      <c r="BY248" s="37"/>
      <c r="BZ248" s="37"/>
      <c r="CA248" s="37"/>
      <c r="CB248" s="37"/>
      <c r="CC248" s="37"/>
      <c r="CD248" s="37"/>
      <c r="CE248" s="37"/>
      <c r="CF248" s="37"/>
      <c r="CG248" s="37"/>
      <c r="CH248" s="37"/>
      <c r="CI248" s="37"/>
      <c r="CJ248" s="37"/>
      <c r="CK248" s="37"/>
      <c r="CL248" s="37"/>
      <c r="CM248" s="37"/>
      <c r="CN248" s="37"/>
      <c r="CO248" s="37"/>
      <c r="CP248" s="37"/>
      <c r="CQ248" s="37"/>
      <c r="CR248" s="37"/>
      <c r="CS248" s="37"/>
      <c r="CT248" s="37"/>
      <c r="CU248" s="37"/>
      <c r="CV248" s="37"/>
      <c r="CW248" s="90"/>
      <c r="CX248" s="90"/>
      <c r="CY248" s="90"/>
    </row>
    <row r="249" spans="2:103">
      <c r="B249" s="24"/>
      <c r="C249" s="68" t="s">
        <v>309</v>
      </c>
      <c r="D249" s="132"/>
      <c r="E249" s="132"/>
      <c r="F249" s="227"/>
      <c r="G249" s="132"/>
      <c r="H249" s="68"/>
      <c r="I249" s="68"/>
      <c r="J249" s="68"/>
      <c r="K249" s="230"/>
      <c r="L249" s="231"/>
      <c r="M249" s="231"/>
      <c r="N249" s="231"/>
      <c r="O249" s="231"/>
      <c r="P249" s="231"/>
      <c r="Q249" s="231"/>
      <c r="R249" s="231"/>
      <c r="S249" s="231"/>
      <c r="T249" s="231"/>
      <c r="U249" s="231"/>
      <c r="V249" s="231"/>
      <c r="W249" s="231"/>
      <c r="X249" s="231"/>
      <c r="Y249" s="231"/>
      <c r="Z249" s="231"/>
      <c r="AA249" s="231"/>
      <c r="AB249" s="231"/>
      <c r="AC249" s="231"/>
      <c r="AD249" s="231"/>
      <c r="AE249" s="231"/>
      <c r="AF249" s="231"/>
      <c r="AG249" s="231"/>
      <c r="AH249" s="231"/>
      <c r="AI249" s="231"/>
      <c r="AJ249" s="231"/>
      <c r="AK249" s="231"/>
      <c r="AL249" s="231"/>
      <c r="AM249" s="231"/>
      <c r="AN249" s="231"/>
      <c r="AO249" s="231"/>
      <c r="AP249" s="231"/>
      <c r="AQ249" s="231"/>
      <c r="AR249" s="231"/>
      <c r="AS249" s="231"/>
      <c r="AT249" s="231"/>
      <c r="AU249" s="231"/>
      <c r="AV249" s="231"/>
      <c r="AW249" s="231"/>
      <c r="AX249" s="231"/>
      <c r="AY249" s="231"/>
      <c r="AZ249" s="231"/>
      <c r="BA249" s="231"/>
      <c r="BB249" s="231"/>
      <c r="BC249" s="231"/>
      <c r="BD249" s="231"/>
      <c r="BE249" s="231"/>
      <c r="BF249" s="231"/>
      <c r="BG249" s="231"/>
      <c r="BH249" s="231"/>
      <c r="BI249" s="132"/>
      <c r="BJ249" s="132"/>
      <c r="BK249" s="132"/>
    </row>
    <row r="250" spans="2:103">
      <c r="E250" s="88" t="s">
        <v>310</v>
      </c>
      <c r="F250" s="88"/>
      <c r="G250" s="88" t="s">
        <v>260</v>
      </c>
      <c r="J250" s="4"/>
      <c r="K250" s="9"/>
      <c r="L250" s="122"/>
      <c r="M250" s="122"/>
      <c r="N250" s="122"/>
      <c r="O250" s="122"/>
      <c r="P250" s="122"/>
      <c r="Q250" s="122"/>
      <c r="R250" s="122"/>
      <c r="S250" s="122"/>
      <c r="T250" s="122"/>
      <c r="U250" s="122"/>
      <c r="V250" s="122"/>
      <c r="W250" s="122"/>
      <c r="X250" s="122"/>
      <c r="Y250" s="122"/>
      <c r="Z250" s="122"/>
      <c r="AA250" s="122"/>
      <c r="AB250" s="122"/>
      <c r="AC250" s="122"/>
      <c r="AD250" s="122"/>
      <c r="AE250" s="122"/>
      <c r="AF250" s="122"/>
      <c r="AG250" s="122"/>
      <c r="AH250" s="122"/>
      <c r="AI250" s="122"/>
      <c r="AJ250" s="122"/>
      <c r="AK250" s="122"/>
      <c r="AL250" s="122"/>
      <c r="AM250" s="122"/>
      <c r="AN250" s="122"/>
      <c r="AO250" s="122"/>
      <c r="AP250" s="122"/>
      <c r="AQ250" s="122"/>
      <c r="AR250" s="122"/>
      <c r="AS250" s="122"/>
      <c r="AT250" s="122"/>
      <c r="AU250" s="122"/>
      <c r="AV250" s="122"/>
      <c r="AW250" s="122"/>
      <c r="AX250" s="122"/>
      <c r="AY250" s="122"/>
      <c r="AZ250" s="122"/>
      <c r="BA250" s="122"/>
      <c r="BB250" s="122"/>
      <c r="BC250" s="122"/>
      <c r="BD250" s="122"/>
      <c r="BE250" s="122"/>
      <c r="BF250" s="122"/>
      <c r="BG250" s="122"/>
      <c r="BH250" s="122"/>
      <c r="BI250" s="6"/>
      <c r="BJ250" s="6"/>
      <c r="BK250" s="6"/>
    </row>
    <row r="251" spans="2:103"/>
    <row r="252" spans="2:103" s="10" customFormat="1">
      <c r="B252" s="30" t="s">
        <v>48</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30"/>
      <c r="BM252" s="30"/>
      <c r="BN252" s="30"/>
      <c r="BO252" s="30"/>
      <c r="BP252" s="30"/>
      <c r="BQ252" s="30"/>
      <c r="BR252" s="30"/>
      <c r="BS252" s="30"/>
      <c r="BT252" s="30"/>
      <c r="BU252" s="30"/>
      <c r="BV252" s="30"/>
      <c r="BW252" s="30"/>
      <c r="BX252" s="30"/>
      <c r="BY252" s="30"/>
      <c r="BZ252" s="30"/>
      <c r="CA252" s="30"/>
      <c r="CB252" s="30"/>
      <c r="CC252" s="30"/>
      <c r="CD252" s="30"/>
      <c r="CE252" s="30"/>
      <c r="CF252" s="30"/>
      <c r="CG252" s="30"/>
      <c r="CH252" s="30"/>
      <c r="CI252" s="30"/>
      <c r="CJ252" s="30"/>
      <c r="CK252" s="30"/>
      <c r="CL252" s="30"/>
      <c r="CM252" s="30"/>
      <c r="CN252" s="30"/>
      <c r="CO252" s="30"/>
      <c r="CP252" s="30"/>
      <c r="CQ252" s="30"/>
      <c r="CR252" s="30"/>
      <c r="CS252" s="30"/>
      <c r="CT252" s="30"/>
      <c r="CU252" s="30"/>
      <c r="CV252" s="30"/>
      <c r="CW252" s="31"/>
      <c r="CX252" s="31"/>
      <c r="CY252" s="31"/>
    </row>
    <row r="253" spans="2:103"/>
    <row r="254" spans="2:103"/>
    <row r="255" spans="2:103"/>
    <row r="256" spans="2:103"/>
    <row r="257"/>
    <row r="258"/>
    <row r="259"/>
    <row r="260"/>
  </sheetData>
  <phoneticPr fontId="16" type="noConversion"/>
  <conditionalFormatting sqref="H1">
    <cfRule type="containsText" dxfId="19" priority="1" operator="containsText" text="FALSE">
      <formula>NOT(ISERROR(SEARCH("FALSE",H1)))</formula>
    </cfRule>
  </conditionalFormatting>
  <conditionalFormatting sqref="K45:BH46">
    <cfRule type="containsText" dxfId="18" priority="2" operator="containsText" text="FALSE">
      <formula>NOT(ISERROR(SEARCH("FALSE",K45)))</formula>
    </cfRule>
  </conditionalFormatting>
  <dataValidations count="1">
    <dataValidation type="list" allowBlank="1" showInputMessage="1" showErrorMessage="1" sqref="L51:BH51" xr:uid="{87582FD9-A51C-4BD0-82B9-0CA0B411FEBD}">
      <formula1>"0,1"</formula1>
    </dataValidation>
  </dataValidation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70157-51B8-4C43-A40A-F206AFCFBED7}">
  <sheetPr codeName="Sheet5">
    <tabColor rgb="FFFFFFCC"/>
    <pageSetUpPr autoPageBreaks="0"/>
  </sheetPr>
  <dimension ref="A1:CY260"/>
  <sheetViews>
    <sheetView zoomScale="85" zoomScaleNormal="85" workbookViewId="0"/>
  </sheetViews>
  <sheetFormatPr defaultColWidth="0" defaultRowHeight="15.4" zeroHeight="1"/>
  <cols>
    <col min="1" max="4" width="3.125" style="4" customWidth="1"/>
    <col min="5" max="5" width="43.5" style="4" customWidth="1"/>
    <col min="6" max="6" width="2.75" style="4" customWidth="1"/>
    <col min="7" max="7" width="15.75" style="4" customWidth="1"/>
    <col min="8" max="8" width="12.375" style="6" customWidth="1"/>
    <col min="9" max="9" width="2.75" style="6" customWidth="1"/>
    <col min="10" max="10" width="12.875" style="6" customWidth="1"/>
    <col min="11" max="61" width="9.25" style="4" customWidth="1"/>
    <col min="62" max="104" width="9.25" style="4" hidden="1" customWidth="1"/>
    <col min="105" max="16384" width="9.25" style="4" hidden="1"/>
  </cols>
  <sheetData>
    <row r="1" spans="1:101" s="1" customFormat="1">
      <c r="A1" s="1" t="s">
        <v>21</v>
      </c>
      <c r="G1" s="281" t="s">
        <v>176</v>
      </c>
      <c r="H1" s="281" t="b">
        <f>AND(L45:BH45)</f>
        <v>1</v>
      </c>
      <c r="I1" s="2"/>
      <c r="J1" s="2"/>
      <c r="K1" s="3">
        <f t="shared" ref="K1:BH1" si="0">DATE(K3-1,4,1)</f>
        <v>43922</v>
      </c>
      <c r="L1" s="3">
        <f t="shared" si="0"/>
        <v>44287</v>
      </c>
      <c r="M1" s="3">
        <f t="shared" si="0"/>
        <v>44652</v>
      </c>
      <c r="N1" s="3">
        <f t="shared" si="0"/>
        <v>45017</v>
      </c>
      <c r="O1" s="3">
        <f t="shared" si="0"/>
        <v>45383</v>
      </c>
      <c r="P1" s="3">
        <f t="shared" si="0"/>
        <v>45748</v>
      </c>
      <c r="Q1" s="3">
        <f t="shared" si="0"/>
        <v>46113</v>
      </c>
      <c r="R1" s="3">
        <f t="shared" si="0"/>
        <v>46478</v>
      </c>
      <c r="S1" s="3">
        <f t="shared" si="0"/>
        <v>46844</v>
      </c>
      <c r="T1" s="3">
        <f t="shared" si="0"/>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row>
    <row r="2" spans="1:101" s="1" customFormat="1">
      <c r="H2" s="2"/>
      <c r="I2" s="2"/>
      <c r="J2" s="2"/>
      <c r="K2" s="3">
        <f t="shared" ref="K2:BH2" si="1">DATE(K3,3,31)</f>
        <v>44286</v>
      </c>
      <c r="L2" s="3">
        <f t="shared" si="1"/>
        <v>44651</v>
      </c>
      <c r="M2" s="3">
        <f t="shared" si="1"/>
        <v>45016</v>
      </c>
      <c r="N2" s="3">
        <f t="shared" si="1"/>
        <v>45382</v>
      </c>
      <c r="O2" s="3">
        <f t="shared" si="1"/>
        <v>45747</v>
      </c>
      <c r="P2" s="3">
        <f t="shared" si="1"/>
        <v>46112</v>
      </c>
      <c r="Q2" s="3">
        <f t="shared" si="1"/>
        <v>46477</v>
      </c>
      <c r="R2" s="3">
        <f t="shared" si="1"/>
        <v>46843</v>
      </c>
      <c r="S2" s="3">
        <f t="shared" si="1"/>
        <v>47208</v>
      </c>
      <c r="T2" s="3">
        <f t="shared" si="1"/>
        <v>47573</v>
      </c>
      <c r="U2" s="3">
        <f t="shared" si="1"/>
        <v>47938</v>
      </c>
      <c r="V2" s="3">
        <f t="shared" si="1"/>
        <v>48304</v>
      </c>
      <c r="W2" s="3">
        <f t="shared" si="1"/>
        <v>48669</v>
      </c>
      <c r="X2" s="3">
        <f t="shared" si="1"/>
        <v>49034</v>
      </c>
      <c r="Y2" s="3">
        <f t="shared" si="1"/>
        <v>49399</v>
      </c>
      <c r="Z2" s="3">
        <f t="shared" si="1"/>
        <v>49765</v>
      </c>
      <c r="AA2" s="3">
        <f t="shared" si="1"/>
        <v>50130</v>
      </c>
      <c r="AB2" s="3">
        <f t="shared" si="1"/>
        <v>50495</v>
      </c>
      <c r="AC2" s="3">
        <f t="shared" si="1"/>
        <v>50860</v>
      </c>
      <c r="AD2" s="3">
        <f t="shared" si="1"/>
        <v>51226</v>
      </c>
      <c r="AE2" s="3">
        <f t="shared" si="1"/>
        <v>51591</v>
      </c>
      <c r="AF2" s="3">
        <f t="shared" si="1"/>
        <v>51956</v>
      </c>
      <c r="AG2" s="3">
        <f t="shared" si="1"/>
        <v>52321</v>
      </c>
      <c r="AH2" s="3">
        <f t="shared" si="1"/>
        <v>52687</v>
      </c>
      <c r="AI2" s="3">
        <f t="shared" si="1"/>
        <v>53052</v>
      </c>
      <c r="AJ2" s="3">
        <f t="shared" si="1"/>
        <v>53417</v>
      </c>
      <c r="AK2" s="3">
        <f t="shared" si="1"/>
        <v>53782</v>
      </c>
      <c r="AL2" s="3">
        <f t="shared" si="1"/>
        <v>54148</v>
      </c>
      <c r="AM2" s="3">
        <f t="shared" si="1"/>
        <v>54513</v>
      </c>
      <c r="AN2" s="3">
        <f t="shared" si="1"/>
        <v>54878</v>
      </c>
      <c r="AO2" s="3">
        <f t="shared" si="1"/>
        <v>55243</v>
      </c>
      <c r="AP2" s="3">
        <f t="shared" si="1"/>
        <v>55609</v>
      </c>
      <c r="AQ2" s="3">
        <f t="shared" si="1"/>
        <v>55974</v>
      </c>
      <c r="AR2" s="3">
        <f t="shared" si="1"/>
        <v>56339</v>
      </c>
      <c r="AS2" s="3">
        <f t="shared" si="1"/>
        <v>56704</v>
      </c>
      <c r="AT2" s="3">
        <f t="shared" si="1"/>
        <v>57070</v>
      </c>
      <c r="AU2" s="3">
        <f t="shared" si="1"/>
        <v>57435</v>
      </c>
      <c r="AV2" s="3">
        <f t="shared" si="1"/>
        <v>57800</v>
      </c>
      <c r="AW2" s="3">
        <f t="shared" si="1"/>
        <v>58165</v>
      </c>
      <c r="AX2" s="3">
        <f t="shared" si="1"/>
        <v>58531</v>
      </c>
      <c r="AY2" s="3">
        <f t="shared" si="1"/>
        <v>58896</v>
      </c>
      <c r="AZ2" s="3">
        <f t="shared" si="1"/>
        <v>59261</v>
      </c>
      <c r="BA2" s="3">
        <f t="shared" si="1"/>
        <v>59626</v>
      </c>
      <c r="BB2" s="3">
        <f t="shared" si="1"/>
        <v>59992</v>
      </c>
      <c r="BC2" s="3">
        <f t="shared" si="1"/>
        <v>60357</v>
      </c>
      <c r="BD2" s="3">
        <f t="shared" si="1"/>
        <v>60722</v>
      </c>
      <c r="BE2" s="3">
        <f t="shared" si="1"/>
        <v>61087</v>
      </c>
      <c r="BF2" s="3">
        <f t="shared" si="1"/>
        <v>61453</v>
      </c>
      <c r="BG2" s="3">
        <f t="shared" si="1"/>
        <v>61818</v>
      </c>
      <c r="BH2" s="3">
        <f t="shared" si="1"/>
        <v>62183</v>
      </c>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row>
    <row r="3" spans="1:101" s="1" customFormat="1">
      <c r="E3" s="1" t="s">
        <v>50</v>
      </c>
      <c r="G3" s="1" t="s">
        <v>120</v>
      </c>
      <c r="H3" s="1" t="s">
        <v>177</v>
      </c>
      <c r="J3" s="1" t="s">
        <v>178</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CW3" s="2"/>
    </row>
    <row r="4" spans="1:101">
      <c r="H4" s="4"/>
      <c r="I4" s="4"/>
      <c r="J4" s="4"/>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6"/>
    </row>
    <row r="5" spans="1:101">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101">
      <c r="H6" s="4"/>
      <c r="I6" s="4"/>
      <c r="J6" s="4"/>
      <c r="BJ6" s="68"/>
      <c r="BK6" s="68"/>
    </row>
    <row r="7" spans="1:101" customFormat="1">
      <c r="E7" s="4" t="s">
        <v>179</v>
      </c>
      <c r="G7" s="4" t="s">
        <v>59</v>
      </c>
      <c r="L7">
        <f t="shared" ref="L7:AQ7" si="2">L2-L1+1</f>
        <v>365</v>
      </c>
      <c r="M7">
        <f t="shared" si="2"/>
        <v>365</v>
      </c>
      <c r="N7">
        <f t="shared" si="2"/>
        <v>366</v>
      </c>
      <c r="O7">
        <f>O2-O1+1</f>
        <v>365</v>
      </c>
      <c r="P7">
        <f t="shared" si="2"/>
        <v>365</v>
      </c>
      <c r="Q7">
        <f t="shared" si="2"/>
        <v>365</v>
      </c>
      <c r="R7">
        <f t="shared" si="2"/>
        <v>366</v>
      </c>
      <c r="S7">
        <f t="shared" si="2"/>
        <v>365</v>
      </c>
      <c r="T7">
        <f t="shared" si="2"/>
        <v>365</v>
      </c>
      <c r="U7">
        <f t="shared" si="2"/>
        <v>365</v>
      </c>
      <c r="V7">
        <f t="shared" si="2"/>
        <v>366</v>
      </c>
      <c r="W7">
        <f t="shared" si="2"/>
        <v>365</v>
      </c>
      <c r="X7">
        <f t="shared" si="2"/>
        <v>365</v>
      </c>
      <c r="Y7">
        <f t="shared" si="2"/>
        <v>365</v>
      </c>
      <c r="Z7">
        <f t="shared" si="2"/>
        <v>366</v>
      </c>
      <c r="AA7">
        <f t="shared" si="2"/>
        <v>365</v>
      </c>
      <c r="AB7">
        <f t="shared" si="2"/>
        <v>365</v>
      </c>
      <c r="AC7">
        <f t="shared" si="2"/>
        <v>365</v>
      </c>
      <c r="AD7">
        <f t="shared" si="2"/>
        <v>366</v>
      </c>
      <c r="AE7">
        <f t="shared" si="2"/>
        <v>365</v>
      </c>
      <c r="AF7">
        <f t="shared" si="2"/>
        <v>365</v>
      </c>
      <c r="AG7">
        <f t="shared" si="2"/>
        <v>365</v>
      </c>
      <c r="AH7">
        <f t="shared" si="2"/>
        <v>366</v>
      </c>
      <c r="AI7">
        <f t="shared" si="2"/>
        <v>365</v>
      </c>
      <c r="AJ7">
        <f t="shared" si="2"/>
        <v>365</v>
      </c>
      <c r="AK7">
        <f t="shared" si="2"/>
        <v>365</v>
      </c>
      <c r="AL7">
        <f t="shared" si="2"/>
        <v>366</v>
      </c>
      <c r="AM7">
        <f t="shared" si="2"/>
        <v>365</v>
      </c>
      <c r="AN7">
        <f t="shared" si="2"/>
        <v>365</v>
      </c>
      <c r="AO7">
        <f t="shared" si="2"/>
        <v>365</v>
      </c>
      <c r="AP7">
        <f t="shared" si="2"/>
        <v>366</v>
      </c>
      <c r="AQ7">
        <f t="shared" si="2"/>
        <v>365</v>
      </c>
      <c r="AR7">
        <f t="shared" ref="AR7:BH7" si="3">AR2-AR1+1</f>
        <v>365</v>
      </c>
      <c r="AS7">
        <f t="shared" si="3"/>
        <v>365</v>
      </c>
      <c r="AT7">
        <f t="shared" si="3"/>
        <v>366</v>
      </c>
      <c r="AU7">
        <f t="shared" si="3"/>
        <v>365</v>
      </c>
      <c r="AV7">
        <f t="shared" si="3"/>
        <v>365</v>
      </c>
      <c r="AW7">
        <f t="shared" si="3"/>
        <v>365</v>
      </c>
      <c r="AX7">
        <f t="shared" si="3"/>
        <v>366</v>
      </c>
      <c r="AY7">
        <f t="shared" si="3"/>
        <v>365</v>
      </c>
      <c r="AZ7">
        <f t="shared" si="3"/>
        <v>365</v>
      </c>
      <c r="BA7">
        <f t="shared" si="3"/>
        <v>365</v>
      </c>
      <c r="BB7">
        <f t="shared" si="3"/>
        <v>366</v>
      </c>
      <c r="BC7">
        <f t="shared" si="3"/>
        <v>365</v>
      </c>
      <c r="BD7">
        <f t="shared" si="3"/>
        <v>365</v>
      </c>
      <c r="BE7">
        <f t="shared" si="3"/>
        <v>365</v>
      </c>
      <c r="BF7">
        <f t="shared" si="3"/>
        <v>366</v>
      </c>
      <c r="BG7">
        <f t="shared" si="3"/>
        <v>365</v>
      </c>
      <c r="BH7">
        <f t="shared" si="3"/>
        <v>365</v>
      </c>
    </row>
    <row r="8" spans="1:101" customFormat="1">
      <c r="A8" s="4"/>
      <c r="E8" s="4"/>
      <c r="G8" s="4"/>
    </row>
    <row r="9" spans="1:101">
      <c r="E9" s="4" t="s">
        <v>180</v>
      </c>
      <c r="G9" s="4" t="s">
        <v>181</v>
      </c>
      <c r="J9" s="4"/>
      <c r="K9" s="152"/>
      <c r="L9" s="152">
        <f>IF(AND(L2&gt;=Interface!$L$18, L1&lt;Interface!$L$21),1,0)</f>
        <v>0</v>
      </c>
      <c r="M9" s="152">
        <f>IF(AND(M2&gt;=Interface!$L$18, M1&lt;Interface!$L$21),1,0)</f>
        <v>0</v>
      </c>
      <c r="N9" s="152">
        <f>IF(AND(N2&gt;=Interface!$L$18, N1&lt;Interface!$L$21),1,0)</f>
        <v>0</v>
      </c>
      <c r="O9" s="152">
        <f>IF(AND(O2&gt;=Interface!$L$18, O1&lt;Interface!$L$21),1,0)</f>
        <v>1</v>
      </c>
      <c r="P9" s="152">
        <f>IF(AND(P2&gt;=Interface!$L$18, P1&lt;Interface!$L$21),1,0)</f>
        <v>0</v>
      </c>
      <c r="Q9" s="152">
        <f>IF(AND(Q2&gt;=Interface!$L$18, Q1&lt;Interface!$L$21),1,0)</f>
        <v>0</v>
      </c>
      <c r="R9" s="152">
        <f>IF(AND(R2&gt;=Interface!$L$18, R1&lt;Interface!$L$21),1,0)</f>
        <v>0</v>
      </c>
      <c r="S9" s="152">
        <f>IF(AND(S2&gt;=Interface!$L$18, S1&lt;Interface!$L$21),1,0)</f>
        <v>0</v>
      </c>
      <c r="T9" s="152">
        <f>IF(AND(T2&gt;=Interface!$L$18, T1&lt;Interface!$L$21),1,0)</f>
        <v>0</v>
      </c>
      <c r="U9" s="152">
        <f>IF(AND(U2&gt;=Interface!$L$18, U1&lt;Interface!$L$21),1,0)</f>
        <v>0</v>
      </c>
      <c r="V9" s="152">
        <f>IF(AND(V2&gt;=Interface!$L$18, V1&lt;Interface!$L$21),1,0)</f>
        <v>0</v>
      </c>
      <c r="W9" s="152">
        <f>IF(AND(W2&gt;=Interface!$L$18, W1&lt;Interface!$L$21),1,0)</f>
        <v>0</v>
      </c>
      <c r="X9" s="152">
        <f>IF(AND(X2&gt;=Interface!$L$18, X1&lt;Interface!$L$21),1,0)</f>
        <v>0</v>
      </c>
      <c r="Y9" s="152">
        <f>IF(AND(Y2&gt;=Interface!$L$18, Y1&lt;Interface!$L$21),1,0)</f>
        <v>0</v>
      </c>
      <c r="Z9" s="152">
        <f>IF(AND(Z2&gt;=Interface!$L$18, Z1&lt;Interface!$L$21),1,0)</f>
        <v>0</v>
      </c>
      <c r="AA9" s="152">
        <f>IF(AND(AA2&gt;=Interface!$L$18, AA1&lt;Interface!$L$21),1,0)</f>
        <v>0</v>
      </c>
      <c r="AB9" s="152">
        <f>IF(AND(AB2&gt;=Interface!$L$18, AB1&lt;Interface!$L$21),1,0)</f>
        <v>0</v>
      </c>
      <c r="AC9" s="152">
        <f>IF(AND(AC2&gt;=Interface!$L$18, AC1&lt;Interface!$L$21),1,0)</f>
        <v>0</v>
      </c>
      <c r="AD9" s="152">
        <f>IF(AND(AD2&gt;=Interface!$L$18, AD1&lt;Interface!$L$21),1,0)</f>
        <v>0</v>
      </c>
      <c r="AE9" s="152">
        <f>IF(AND(AE2&gt;=Interface!$L$18, AE1&lt;Interface!$L$21),1,0)</f>
        <v>0</v>
      </c>
      <c r="AF9" s="152">
        <f>IF(AND(AF2&gt;=Interface!$L$18, AF1&lt;Interface!$L$21),1,0)</f>
        <v>0</v>
      </c>
      <c r="AG9" s="152">
        <f>IF(AND(AG2&gt;=Interface!$L$18, AG1&lt;Interface!$L$21),1,0)</f>
        <v>0</v>
      </c>
      <c r="AH9" s="152">
        <f>IF(AND(AH2&gt;=Interface!$L$18, AH1&lt;Interface!$L$21),1,0)</f>
        <v>0</v>
      </c>
      <c r="AI9" s="152">
        <f>IF(AND(AI2&gt;=Interface!$L$18, AI1&lt;Interface!$L$21),1,0)</f>
        <v>0</v>
      </c>
      <c r="AJ9" s="152">
        <f>IF(AND(AJ2&gt;=Interface!$L$18, AJ1&lt;Interface!$L$21),1,0)</f>
        <v>0</v>
      </c>
      <c r="AK9" s="152">
        <f>IF(AND(AK2&gt;=Interface!$L$18, AK1&lt;Interface!$L$21),1,0)</f>
        <v>0</v>
      </c>
      <c r="AL9" s="152">
        <f>IF(AND(AL2&gt;=Interface!$L$18, AL1&lt;Interface!$L$21),1,0)</f>
        <v>0</v>
      </c>
      <c r="AM9" s="152">
        <f>IF(AND(AM2&gt;=Interface!$L$18, AM1&lt;Interface!$L$21),1,0)</f>
        <v>0</v>
      </c>
      <c r="AN9" s="152">
        <f>IF(AND(AN2&gt;=Interface!$L$18, AN1&lt;Interface!$L$21),1,0)</f>
        <v>0</v>
      </c>
      <c r="AO9" s="152">
        <f>IF(AND(AO2&gt;=Interface!$L$18, AO1&lt;Interface!$L$21),1,0)</f>
        <v>0</v>
      </c>
      <c r="AP9" s="152">
        <f>IF(AND(AP2&gt;=Interface!$L$18, AP1&lt;Interface!$L$21),1,0)</f>
        <v>0</v>
      </c>
      <c r="AQ9" s="152">
        <f>IF(AND(AQ2&gt;=Interface!$L$18, AQ1&lt;Interface!$L$21),1,0)</f>
        <v>0</v>
      </c>
      <c r="AR9" s="152">
        <f>IF(AND(AR2&gt;=Interface!$L$18, AR1&lt;Interface!$L$21),1,0)</f>
        <v>0</v>
      </c>
      <c r="AS9" s="152">
        <f>IF(AND(AS2&gt;=Interface!$L$18, AS1&lt;Interface!$L$21),1,0)</f>
        <v>0</v>
      </c>
      <c r="AT9" s="152">
        <f>IF(AND(AT2&gt;=Interface!$L$18, AT1&lt;Interface!$L$21),1,0)</f>
        <v>0</v>
      </c>
      <c r="AU9" s="152">
        <f>IF(AND(AU2&gt;=Interface!$L$18, AU1&lt;Interface!$L$21),1,0)</f>
        <v>0</v>
      </c>
      <c r="AV9" s="152">
        <f>IF(AND(AV2&gt;=Interface!$L$18, AV1&lt;Interface!$L$21),1,0)</f>
        <v>0</v>
      </c>
      <c r="AW9" s="152">
        <f>IF(AND(AW2&gt;=Interface!$L$18, AW1&lt;Interface!$L$21),1,0)</f>
        <v>0</v>
      </c>
      <c r="AX9" s="152">
        <f>IF(AND(AX2&gt;=Interface!$L$18, AX1&lt;Interface!$L$21),1,0)</f>
        <v>0</v>
      </c>
      <c r="AY9" s="152">
        <f>IF(AND(AY2&gt;=Interface!$L$18, AY1&lt;Interface!$L$21),1,0)</f>
        <v>0</v>
      </c>
      <c r="AZ9" s="152">
        <f>IF(AND(AZ2&gt;=Interface!$L$18, AZ1&lt;Interface!$L$21),1,0)</f>
        <v>0</v>
      </c>
      <c r="BA9" s="152">
        <f>IF(AND(BA2&gt;=Interface!$L$18, BA1&lt;Interface!$L$21),1,0)</f>
        <v>0</v>
      </c>
      <c r="BB9" s="152">
        <f>IF(AND(BB2&gt;=Interface!$L$18, BB1&lt;Interface!$L$21),1,0)</f>
        <v>0</v>
      </c>
      <c r="BC9" s="152">
        <f>IF(AND(BC2&gt;=Interface!$L$18, BC1&lt;Interface!$L$21),1,0)</f>
        <v>0</v>
      </c>
      <c r="BD9" s="152">
        <f>IF(AND(BD2&gt;=Interface!$L$18, BD1&lt;Interface!$L$21),1,0)</f>
        <v>0</v>
      </c>
      <c r="BE9" s="152">
        <f>IF(AND(BE2&gt;=Interface!$L$18, BE1&lt;Interface!$L$21),1,0)</f>
        <v>0</v>
      </c>
      <c r="BF9" s="152">
        <f>IF(AND(BF2&gt;=Interface!$L$18, BF1&lt;Interface!$L$21),1,0)</f>
        <v>0</v>
      </c>
      <c r="BG9" s="152">
        <f>IF(AND(BG2&gt;=Interface!$L$18, BG1&lt;Interface!$L$21),1,0)</f>
        <v>0</v>
      </c>
      <c r="BH9" s="152">
        <f>IF(AND(BH2&gt;=Interface!$L$18, BH1&lt;Interface!$L$21),1,0)</f>
        <v>0</v>
      </c>
      <c r="BI9" s="6"/>
      <c r="BJ9" s="6"/>
      <c r="BK9" s="6"/>
    </row>
    <row r="10" spans="1:101">
      <c r="E10" s="4" t="s">
        <v>182</v>
      </c>
      <c r="G10" s="4" t="s">
        <v>181</v>
      </c>
      <c r="J10" s="4"/>
      <c r="K10" s="152"/>
      <c r="L10" s="152">
        <f>IF(AND(L2&gt;=Interface!$L$21, L1&lt;Interface!$L$27),1,0)</f>
        <v>0</v>
      </c>
      <c r="M10" s="152">
        <f>IF(AND(M2&gt;=Interface!$L$21, M1&lt;Interface!$L$27),1,0)</f>
        <v>0</v>
      </c>
      <c r="N10" s="152">
        <f>IF(AND(N2&gt;=Interface!$L$21, N1&lt;Interface!$L$27),1,0)</f>
        <v>0</v>
      </c>
      <c r="O10" s="152">
        <f>IF(AND(O2&gt;=Interface!$L$21, O1&lt;Interface!$L$27),1,0)</f>
        <v>1</v>
      </c>
      <c r="P10" s="152">
        <f>IF(AND(P2&gt;=Interface!$L$21, P1&lt;Interface!$L$27),1,0)</f>
        <v>0</v>
      </c>
      <c r="Q10" s="152">
        <f>IF(AND(Q2&gt;=Interface!$L$21, Q1&lt;Interface!$L$27),1,0)</f>
        <v>0</v>
      </c>
      <c r="R10" s="152">
        <f>IF(AND(R2&gt;=Interface!$L$21, R1&lt;Interface!$L$27),1,0)</f>
        <v>0</v>
      </c>
      <c r="S10" s="152">
        <f>IF(AND(S2&gt;=Interface!$L$21, S1&lt;Interface!$L$27),1,0)</f>
        <v>0</v>
      </c>
      <c r="T10" s="152">
        <f>IF(AND(T2&gt;=Interface!$L$21, T1&lt;Interface!$L$27),1,0)</f>
        <v>0</v>
      </c>
      <c r="U10" s="152">
        <f>IF(AND(U2&gt;=Interface!$L$21, U1&lt;Interface!$L$27),1,0)</f>
        <v>0</v>
      </c>
      <c r="V10" s="152">
        <f>IF(AND(V2&gt;=Interface!$L$21, V1&lt;Interface!$L$27),1,0)</f>
        <v>0</v>
      </c>
      <c r="W10" s="152">
        <f>IF(AND(W2&gt;=Interface!$L$21, W1&lt;Interface!$L$27),1,0)</f>
        <v>0</v>
      </c>
      <c r="X10" s="152">
        <f>IF(AND(X2&gt;=Interface!$L$21, X1&lt;Interface!$L$27),1,0)</f>
        <v>0</v>
      </c>
      <c r="Y10" s="152">
        <f>IF(AND(Y2&gt;=Interface!$L$21, Y1&lt;Interface!$L$27),1,0)</f>
        <v>0</v>
      </c>
      <c r="Z10" s="152">
        <f>IF(AND(Z2&gt;=Interface!$L$21, Z1&lt;Interface!$L$27),1,0)</f>
        <v>0</v>
      </c>
      <c r="AA10" s="152">
        <f>IF(AND(AA2&gt;=Interface!$L$21, AA1&lt;Interface!$L$27),1,0)</f>
        <v>0</v>
      </c>
      <c r="AB10" s="152">
        <f>IF(AND(AB2&gt;=Interface!$L$21, AB1&lt;Interface!$L$27),1,0)</f>
        <v>0</v>
      </c>
      <c r="AC10" s="152">
        <f>IF(AND(AC2&gt;=Interface!$L$21, AC1&lt;Interface!$L$27),1,0)</f>
        <v>0</v>
      </c>
      <c r="AD10" s="152">
        <f>IF(AND(AD2&gt;=Interface!$L$21, AD1&lt;Interface!$L$27),1,0)</f>
        <v>0</v>
      </c>
      <c r="AE10" s="152">
        <f>IF(AND(AE2&gt;=Interface!$L$21, AE1&lt;Interface!$L$27),1,0)</f>
        <v>0</v>
      </c>
      <c r="AF10" s="152">
        <f>IF(AND(AF2&gt;=Interface!$L$21, AF1&lt;Interface!$L$27),1,0)</f>
        <v>0</v>
      </c>
      <c r="AG10" s="152">
        <f>IF(AND(AG2&gt;=Interface!$L$21, AG1&lt;Interface!$L$27),1,0)</f>
        <v>0</v>
      </c>
      <c r="AH10" s="152">
        <f>IF(AND(AH2&gt;=Interface!$L$21, AH1&lt;Interface!$L$27),1,0)</f>
        <v>0</v>
      </c>
      <c r="AI10" s="152">
        <f>IF(AND(AI2&gt;=Interface!$L$21, AI1&lt;Interface!$L$27),1,0)</f>
        <v>0</v>
      </c>
      <c r="AJ10" s="152">
        <f>IF(AND(AJ2&gt;=Interface!$L$21, AJ1&lt;Interface!$L$27),1,0)</f>
        <v>0</v>
      </c>
      <c r="AK10" s="152">
        <f>IF(AND(AK2&gt;=Interface!$L$21, AK1&lt;Interface!$L$27),1,0)</f>
        <v>0</v>
      </c>
      <c r="AL10" s="152">
        <f>IF(AND(AL2&gt;=Interface!$L$21, AL1&lt;Interface!$L$27),1,0)</f>
        <v>0</v>
      </c>
      <c r="AM10" s="152">
        <f>IF(AND(AM2&gt;=Interface!$L$21, AM1&lt;Interface!$L$27),1,0)</f>
        <v>0</v>
      </c>
      <c r="AN10" s="152">
        <f>IF(AND(AN2&gt;=Interface!$L$21, AN1&lt;Interface!$L$27),1,0)</f>
        <v>0</v>
      </c>
      <c r="AO10" s="152">
        <f>IF(AND(AO2&gt;=Interface!$L$21, AO1&lt;Interface!$L$27),1,0)</f>
        <v>0</v>
      </c>
      <c r="AP10" s="152">
        <f>IF(AND(AP2&gt;=Interface!$L$21, AP1&lt;Interface!$L$27),1,0)</f>
        <v>0</v>
      </c>
      <c r="AQ10" s="152">
        <f>IF(AND(AQ2&gt;=Interface!$L$21, AQ1&lt;Interface!$L$27),1,0)</f>
        <v>0</v>
      </c>
      <c r="AR10" s="152">
        <f>IF(AND(AR2&gt;=Interface!$L$21, AR1&lt;Interface!$L$27),1,0)</f>
        <v>0</v>
      </c>
      <c r="AS10" s="152">
        <f>IF(AND(AS2&gt;=Interface!$L$21, AS1&lt;Interface!$L$27),1,0)</f>
        <v>0</v>
      </c>
      <c r="AT10" s="152">
        <f>IF(AND(AT2&gt;=Interface!$L$21, AT1&lt;Interface!$L$27),1,0)</f>
        <v>0</v>
      </c>
      <c r="AU10" s="152">
        <f>IF(AND(AU2&gt;=Interface!$L$21, AU1&lt;Interface!$L$27),1,0)</f>
        <v>0</v>
      </c>
      <c r="AV10" s="152">
        <f>IF(AND(AV2&gt;=Interface!$L$21, AV1&lt;Interface!$L$27),1,0)</f>
        <v>0</v>
      </c>
      <c r="AW10" s="152">
        <f>IF(AND(AW2&gt;=Interface!$L$21, AW1&lt;Interface!$L$27),1,0)</f>
        <v>0</v>
      </c>
      <c r="AX10" s="152">
        <f>IF(AND(AX2&gt;=Interface!$L$21, AX1&lt;Interface!$L$27),1,0)</f>
        <v>0</v>
      </c>
      <c r="AY10" s="152">
        <f>IF(AND(AY2&gt;=Interface!$L$21, AY1&lt;Interface!$L$27),1,0)</f>
        <v>0</v>
      </c>
      <c r="AZ10" s="152">
        <f>IF(AND(AZ2&gt;=Interface!$L$21, AZ1&lt;Interface!$L$27),1,0)</f>
        <v>0</v>
      </c>
      <c r="BA10" s="152">
        <f>IF(AND(BA2&gt;=Interface!$L$21, BA1&lt;Interface!$L$27),1,0)</f>
        <v>0</v>
      </c>
      <c r="BB10" s="152">
        <f>IF(AND(BB2&gt;=Interface!$L$21, BB1&lt;Interface!$L$27),1,0)</f>
        <v>0</v>
      </c>
      <c r="BC10" s="152">
        <f>IF(AND(BC2&gt;=Interface!$L$21, BC1&lt;Interface!$L$27),1,0)</f>
        <v>0</v>
      </c>
      <c r="BD10" s="152">
        <f>IF(AND(BD2&gt;=Interface!$L$21, BD1&lt;Interface!$L$27),1,0)</f>
        <v>0</v>
      </c>
      <c r="BE10" s="152">
        <f>IF(AND(BE2&gt;=Interface!$L$21, BE1&lt;Interface!$L$27),1,0)</f>
        <v>0</v>
      </c>
      <c r="BF10" s="152">
        <f>IF(AND(BF2&gt;=Interface!$L$21, BF1&lt;Interface!$L$27),1,0)</f>
        <v>0</v>
      </c>
      <c r="BG10" s="152">
        <f>IF(AND(BG2&gt;=Interface!$L$21, BG1&lt;Interface!$L$27),1,0)</f>
        <v>0</v>
      </c>
      <c r="BH10" s="152">
        <f>IF(AND(BH2&gt;=Interface!$L$21, BH1&lt;Interface!$L$27),1,0)</f>
        <v>0</v>
      </c>
      <c r="BI10" s="6"/>
      <c r="BJ10" s="6"/>
      <c r="BK10" s="6"/>
    </row>
    <row r="11" spans="1:101">
      <c r="E11" s="4" t="s">
        <v>183</v>
      </c>
      <c r="G11" s="4" t="s">
        <v>181</v>
      </c>
      <c r="J11" s="4"/>
      <c r="K11" s="45"/>
      <c r="L11" s="45">
        <f>IF(AND(L2&gt;=Interface!$L$32, L1&lt;Interface!$L$33),1,0)</f>
        <v>0</v>
      </c>
      <c r="M11" s="45">
        <f>IF(AND(M2&gt;=Interface!$L$32, M1&lt;Interface!$L$33),1,0)</f>
        <v>0</v>
      </c>
      <c r="N11" s="45">
        <f>IF(AND(N2&gt;=Interface!$L$32, N1&lt;Interface!$L$33),1,0)</f>
        <v>0</v>
      </c>
      <c r="O11" s="45">
        <f>IF(AND(O2&gt;=Interface!$L$32, O1&lt;Interface!$L$33),1,0)</f>
        <v>1</v>
      </c>
      <c r="P11" s="45">
        <f>IF(AND(P2&gt;=Interface!$L$32, P1&lt;Interface!$L$33),1,0)</f>
        <v>1</v>
      </c>
      <c r="Q11" s="45">
        <f>IF(AND(Q2&gt;=Interface!$L$32, Q1&lt;Interface!$L$33),1,0)</f>
        <v>1</v>
      </c>
      <c r="R11" s="45">
        <f>IF(AND(R2&gt;=Interface!$L$32, R1&lt;Interface!$L$33),1,0)</f>
        <v>1</v>
      </c>
      <c r="S11" s="45">
        <f>IF(AND(S2&gt;=Interface!$L$32, S1&lt;Interface!$L$33),1,0)</f>
        <v>1</v>
      </c>
      <c r="T11" s="45">
        <f>IF(AND(T2&gt;=Interface!$L$32, T1&lt;Interface!$L$33),1,0)</f>
        <v>1</v>
      </c>
      <c r="U11" s="45">
        <f>IF(AND(U2&gt;=Interface!$L$32, U1&lt;Interface!$L$33),1,0)</f>
        <v>1</v>
      </c>
      <c r="V11" s="45">
        <f>IF(AND(V2&gt;=Interface!$L$32, V1&lt;Interface!$L$33),1,0)</f>
        <v>1</v>
      </c>
      <c r="W11" s="45">
        <f>IF(AND(W2&gt;=Interface!$L$32, W1&lt;Interface!$L$33),1,0)</f>
        <v>1</v>
      </c>
      <c r="X11" s="45">
        <f>IF(AND(X2&gt;=Interface!$L$32, X1&lt;Interface!$L$33),1,0)</f>
        <v>1</v>
      </c>
      <c r="Y11" s="45">
        <f>IF(AND(Y2&gt;=Interface!$L$32, Y1&lt;Interface!$L$33),1,0)</f>
        <v>1</v>
      </c>
      <c r="Z11" s="45">
        <f>IF(AND(Z2&gt;=Interface!$L$32, Z1&lt;Interface!$L$33),1,0)</f>
        <v>1</v>
      </c>
      <c r="AA11" s="45">
        <f>IF(AND(AA2&gt;=Interface!$L$32, AA1&lt;Interface!$L$33),1,0)</f>
        <v>1</v>
      </c>
      <c r="AB11" s="45">
        <f>IF(AND(AB2&gt;=Interface!$L$32, AB1&lt;Interface!$L$33),1,0)</f>
        <v>1</v>
      </c>
      <c r="AC11" s="45">
        <f>IF(AND(AC2&gt;=Interface!$L$32, AC1&lt;Interface!$L$33),1,0)</f>
        <v>1</v>
      </c>
      <c r="AD11" s="45">
        <f>IF(AND(AD2&gt;=Interface!$L$32, AD1&lt;Interface!$L$33),1,0)</f>
        <v>1</v>
      </c>
      <c r="AE11" s="45">
        <f>IF(AND(AE2&gt;=Interface!$L$32, AE1&lt;Interface!$L$33),1,0)</f>
        <v>1</v>
      </c>
      <c r="AF11" s="45">
        <f>IF(AND(AF2&gt;=Interface!$L$32, AF1&lt;Interface!$L$33),1,0)</f>
        <v>1</v>
      </c>
      <c r="AG11" s="45">
        <f>IF(AND(AG2&gt;=Interface!$L$32, AG1&lt;Interface!$L$33),1,0)</f>
        <v>1</v>
      </c>
      <c r="AH11" s="45">
        <f>IF(AND(AH2&gt;=Interface!$L$32, AH1&lt;Interface!$L$33),1,0)</f>
        <v>1</v>
      </c>
      <c r="AI11" s="45">
        <f>IF(AND(AI2&gt;=Interface!$L$32, AI1&lt;Interface!$L$33),1,0)</f>
        <v>1</v>
      </c>
      <c r="AJ11" s="45">
        <f>IF(AND(AJ2&gt;=Interface!$L$32, AJ1&lt;Interface!$L$33),1,0)</f>
        <v>1</v>
      </c>
      <c r="AK11" s="45">
        <f>IF(AND(AK2&gt;=Interface!$L$32, AK1&lt;Interface!$L$33),1,0)</f>
        <v>1</v>
      </c>
      <c r="AL11" s="45">
        <f>IF(AND(AL2&gt;=Interface!$L$32, AL1&lt;Interface!$L$33),1,0)</f>
        <v>1</v>
      </c>
      <c r="AM11" s="45">
        <f>IF(AND(AM2&gt;=Interface!$L$32, AM1&lt;Interface!$L$33),1,0)</f>
        <v>1</v>
      </c>
      <c r="AN11" s="45">
        <f>IF(AND(AN2&gt;=Interface!$L$32, AN1&lt;Interface!$L$33),1,0)</f>
        <v>1</v>
      </c>
      <c r="AO11" s="45">
        <f>IF(AND(AO2&gt;=Interface!$L$32, AO1&lt;Interface!$L$33),1,0)</f>
        <v>0</v>
      </c>
      <c r="AP11" s="45">
        <f>IF(AND(AP2&gt;=Interface!$L$32, AP1&lt;Interface!$L$33),1,0)</f>
        <v>0</v>
      </c>
      <c r="AQ11" s="45">
        <f>IF(AND(AQ2&gt;=Interface!$L$32, AQ1&lt;Interface!$L$33),1,0)</f>
        <v>0</v>
      </c>
      <c r="AR11" s="45">
        <f>IF(AND(AR2&gt;=Interface!$L$32, AR1&lt;Interface!$L$33),1,0)</f>
        <v>0</v>
      </c>
      <c r="AS11" s="45">
        <f>IF(AND(AS2&gt;=Interface!$L$32, AS1&lt;Interface!$L$33),1,0)</f>
        <v>0</v>
      </c>
      <c r="AT11" s="45">
        <f>IF(AND(AT2&gt;=Interface!$L$32, AT1&lt;Interface!$L$33),1,0)</f>
        <v>0</v>
      </c>
      <c r="AU11" s="45">
        <f>IF(AND(AU2&gt;=Interface!$L$32, AU1&lt;Interface!$L$33),1,0)</f>
        <v>0</v>
      </c>
      <c r="AV11" s="45">
        <f>IF(AND(AV2&gt;=Interface!$L$32, AV1&lt;Interface!$L$33),1,0)</f>
        <v>0</v>
      </c>
      <c r="AW11" s="45">
        <f>IF(AND(AW2&gt;=Interface!$L$32, AW1&lt;Interface!$L$33),1,0)</f>
        <v>0</v>
      </c>
      <c r="AX11" s="45">
        <f>IF(AND(AX2&gt;=Interface!$L$32, AX1&lt;Interface!$L$33),1,0)</f>
        <v>0</v>
      </c>
      <c r="AY11" s="45">
        <f>IF(AND(AY2&gt;=Interface!$L$32, AY1&lt;Interface!$L$33),1,0)</f>
        <v>0</v>
      </c>
      <c r="AZ11" s="45">
        <f>IF(AND(AZ2&gt;=Interface!$L$32, AZ1&lt;Interface!$L$33),1,0)</f>
        <v>0</v>
      </c>
      <c r="BA11" s="45">
        <f>IF(AND(BA2&gt;=Interface!$L$32, BA1&lt;Interface!$L$33),1,0)</f>
        <v>0</v>
      </c>
      <c r="BB11" s="45">
        <f>IF(AND(BB2&gt;=Interface!$L$32, BB1&lt;Interface!$L$33),1,0)</f>
        <v>0</v>
      </c>
      <c r="BC11" s="45">
        <f>IF(AND(BC2&gt;=Interface!$L$32, BC1&lt;Interface!$L$33),1,0)</f>
        <v>0</v>
      </c>
      <c r="BD11" s="45">
        <f>IF(AND(BD2&gt;=Interface!$L$32, BD1&lt;Interface!$L$33),1,0)</f>
        <v>0</v>
      </c>
      <c r="BE11" s="45">
        <f>IF(AND(BE2&gt;=Interface!$L$32, BE1&lt;Interface!$L$33),1,0)</f>
        <v>0</v>
      </c>
      <c r="BF11" s="45">
        <f>IF(AND(BF2&gt;=Interface!$L$32, BF1&lt;Interface!$L$33),1,0)</f>
        <v>0</v>
      </c>
      <c r="BG11" s="45">
        <f>IF(AND(BG2&gt;=Interface!$L$32, BG1&lt;Interface!$L$33),1,0)</f>
        <v>0</v>
      </c>
      <c r="BH11" s="45">
        <f>IF(AND(BH2&gt;=Interface!$L$32, BH1&lt;Interface!$L$33),1,0)</f>
        <v>0</v>
      </c>
      <c r="BI11" s="6"/>
      <c r="BJ11" s="6"/>
      <c r="BK11" s="6"/>
    </row>
    <row r="12" spans="1:101">
      <c r="J12" s="4"/>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6"/>
      <c r="BJ12" s="6"/>
      <c r="BK12" s="6"/>
    </row>
    <row r="13" spans="1:101">
      <c r="E13" s="4" t="s">
        <v>184</v>
      </c>
      <c r="G13" s="4" t="s">
        <v>181</v>
      </c>
      <c r="J13" s="4"/>
      <c r="K13" s="45"/>
      <c r="L13" s="45">
        <f>IF(AND(L$1&lt;=Interface!$L$18,L$2&gt;=Interface!$L$18),1,0)</f>
        <v>0</v>
      </c>
      <c r="M13" s="45">
        <f>IF(AND(M$1&lt;=Interface!$L$18,M$2&gt;=Interface!$L$18),1,0)</f>
        <v>0</v>
      </c>
      <c r="N13" s="45">
        <f>IF(AND(N$1&lt;=Interface!$L$18,N$2&gt;=Interface!$L$18),1,0)</f>
        <v>0</v>
      </c>
      <c r="O13" s="45">
        <f>IF(AND(O$1&lt;=Interface!$L$18,O$2&gt;=Interface!$L$18),1,0)</f>
        <v>1</v>
      </c>
      <c r="P13" s="45">
        <f>IF(AND(P$1&lt;=Interface!$L$18,P$2&gt;=Interface!$L$18),1,0)</f>
        <v>0</v>
      </c>
      <c r="Q13" s="45">
        <f>IF(AND(Q$1&lt;=Interface!$L$18,Q$2&gt;=Interface!$L$18),1,0)</f>
        <v>0</v>
      </c>
      <c r="R13" s="45">
        <f>IF(AND(R$1&lt;=Interface!$L$18,R$2&gt;=Interface!$L$18),1,0)</f>
        <v>0</v>
      </c>
      <c r="S13" s="45">
        <f>IF(AND(S$1&lt;=Interface!$L$18,S$2&gt;=Interface!$L$18),1,0)</f>
        <v>0</v>
      </c>
      <c r="T13" s="45">
        <f>IF(AND(T$1&lt;=Interface!$L$18,T$2&gt;=Interface!$L$18),1,0)</f>
        <v>0</v>
      </c>
      <c r="U13" s="45">
        <f>IF(AND(U$1&lt;=Interface!$L$18,U$2&gt;=Interface!$L$18),1,0)</f>
        <v>0</v>
      </c>
      <c r="V13" s="45">
        <f>IF(AND(V$1&lt;=Interface!$L$18,V$2&gt;=Interface!$L$18),1,0)</f>
        <v>0</v>
      </c>
      <c r="W13" s="45">
        <f>IF(AND(W$1&lt;=Interface!$L$18,W$2&gt;=Interface!$L$18),1,0)</f>
        <v>0</v>
      </c>
      <c r="X13" s="45">
        <f>IF(AND(X$1&lt;=Interface!$L$18,X$2&gt;=Interface!$L$18),1,0)</f>
        <v>0</v>
      </c>
      <c r="Y13" s="45">
        <f>IF(AND(Y$1&lt;=Interface!$L$18,Y$2&gt;=Interface!$L$18),1,0)</f>
        <v>0</v>
      </c>
      <c r="Z13" s="45">
        <f>IF(AND(Z$1&lt;=Interface!$L$18,Z$2&gt;=Interface!$L$18),1,0)</f>
        <v>0</v>
      </c>
      <c r="AA13" s="45">
        <f>IF(AND(AA$1&lt;=Interface!$L$18,AA$2&gt;=Interface!$L$18),1,0)</f>
        <v>0</v>
      </c>
      <c r="AB13" s="45">
        <f>IF(AND(AB$1&lt;=Interface!$L$18,AB$2&gt;=Interface!$L$18),1,0)</f>
        <v>0</v>
      </c>
      <c r="AC13" s="45">
        <f>IF(AND(AC$1&lt;=Interface!$L$18,AC$2&gt;=Interface!$L$18),1,0)</f>
        <v>0</v>
      </c>
      <c r="AD13" s="45">
        <f>IF(AND(AD$1&lt;=Interface!$L$18,AD$2&gt;=Interface!$L$18),1,0)</f>
        <v>0</v>
      </c>
      <c r="AE13" s="45">
        <f>IF(AND(AE$1&lt;=Interface!$L$18,AE$2&gt;=Interface!$L$18),1,0)</f>
        <v>0</v>
      </c>
      <c r="AF13" s="45">
        <f>IF(AND(AF$1&lt;=Interface!$L$18,AF$2&gt;=Interface!$L$18),1,0)</f>
        <v>0</v>
      </c>
      <c r="AG13" s="45">
        <f>IF(AND(AG$1&lt;=Interface!$L$18,AG$2&gt;=Interface!$L$18),1,0)</f>
        <v>0</v>
      </c>
      <c r="AH13" s="45">
        <f>IF(AND(AH$1&lt;=Interface!$L$18,AH$2&gt;=Interface!$L$18),1,0)</f>
        <v>0</v>
      </c>
      <c r="AI13" s="45">
        <f>IF(AND(AI$1&lt;=Interface!$L$18,AI$2&gt;=Interface!$L$18),1,0)</f>
        <v>0</v>
      </c>
      <c r="AJ13" s="45">
        <f>IF(AND(AJ$1&lt;=Interface!$L$18,AJ$2&gt;=Interface!$L$18),1,0)</f>
        <v>0</v>
      </c>
      <c r="AK13" s="45">
        <f>IF(AND(AK$1&lt;=Interface!$L$18,AK$2&gt;=Interface!$L$18),1,0)</f>
        <v>0</v>
      </c>
      <c r="AL13" s="45">
        <f>IF(AND(AL$1&lt;=Interface!$L$18,AL$2&gt;=Interface!$L$18),1,0)</f>
        <v>0</v>
      </c>
      <c r="AM13" s="45">
        <f>IF(AND(AM$1&lt;=Interface!$L$18,AM$2&gt;=Interface!$L$18),1,0)</f>
        <v>0</v>
      </c>
      <c r="AN13" s="45">
        <f>IF(AND(AN$1&lt;=Interface!$L$18,AN$2&gt;=Interface!$L$18),1,0)</f>
        <v>0</v>
      </c>
      <c r="AO13" s="45">
        <f>IF(AND(AO$1&lt;=Interface!$L$18,AO$2&gt;=Interface!$L$18),1,0)</f>
        <v>0</v>
      </c>
      <c r="AP13" s="45">
        <f>IF(AND(AP$1&lt;=Interface!$L$18,AP$2&gt;=Interface!$L$18),1,0)</f>
        <v>0</v>
      </c>
      <c r="AQ13" s="45">
        <f>IF(AND(AQ$1&lt;=Interface!$L$18,AQ$2&gt;=Interface!$L$18),1,0)</f>
        <v>0</v>
      </c>
      <c r="AR13" s="45">
        <f>IF(AND(AR$1&lt;=Interface!$L$18,AR$2&gt;=Interface!$L$18),1,0)</f>
        <v>0</v>
      </c>
      <c r="AS13" s="45">
        <f>IF(AND(AS$1&lt;=Interface!$L$18,AS$2&gt;=Interface!$L$18),1,0)</f>
        <v>0</v>
      </c>
      <c r="AT13" s="45">
        <f>IF(AND(AT$1&lt;=Interface!$L$18,AT$2&gt;=Interface!$L$18),1,0)</f>
        <v>0</v>
      </c>
      <c r="AU13" s="45">
        <f>IF(AND(AU$1&lt;=Interface!$L$18,AU$2&gt;=Interface!$L$18),1,0)</f>
        <v>0</v>
      </c>
      <c r="AV13" s="45">
        <f>IF(AND(AV$1&lt;=Interface!$L$18,AV$2&gt;=Interface!$L$18),1,0)</f>
        <v>0</v>
      </c>
      <c r="AW13" s="45">
        <f>IF(AND(AW$1&lt;=Interface!$L$18,AW$2&gt;=Interface!$L$18),1,0)</f>
        <v>0</v>
      </c>
      <c r="AX13" s="45">
        <f>IF(AND(AX$1&lt;=Interface!$L$18,AX$2&gt;=Interface!$L$18),1,0)</f>
        <v>0</v>
      </c>
      <c r="AY13" s="45">
        <f>IF(AND(AY$1&lt;=Interface!$L$18,AY$2&gt;=Interface!$L$18),1,0)</f>
        <v>0</v>
      </c>
      <c r="AZ13" s="45">
        <f>IF(AND(AZ$1&lt;=Interface!$L$18,AZ$2&gt;=Interface!$L$18),1,0)</f>
        <v>0</v>
      </c>
      <c r="BA13" s="45">
        <f>IF(AND(BA$1&lt;=Interface!$L$18,BA$2&gt;=Interface!$L$18),1,0)</f>
        <v>0</v>
      </c>
      <c r="BB13" s="45">
        <f>IF(AND(BB$1&lt;=Interface!$L$18,BB$2&gt;=Interface!$L$18),1,0)</f>
        <v>0</v>
      </c>
      <c r="BC13" s="45">
        <f>IF(AND(BC$1&lt;=Interface!$L$18,BC$2&gt;=Interface!$L$18),1,0)</f>
        <v>0</v>
      </c>
      <c r="BD13" s="45">
        <f>IF(AND(BD$1&lt;=Interface!$L$18,BD$2&gt;=Interface!$L$18),1,0)</f>
        <v>0</v>
      </c>
      <c r="BE13" s="45">
        <f>IF(AND(BE$1&lt;=Interface!$L$18,BE$2&gt;=Interface!$L$18),1,0)</f>
        <v>0</v>
      </c>
      <c r="BF13" s="45">
        <f>IF(AND(BF$1&lt;=Interface!$L$18,BF$2&gt;=Interface!$L$18),1,0)</f>
        <v>0</v>
      </c>
      <c r="BG13" s="45">
        <f>IF(AND(BG$1&lt;=Interface!$L$18,BG$2&gt;=Interface!$L$18),1,0)</f>
        <v>0</v>
      </c>
      <c r="BH13" s="45">
        <f>IF(AND(BH$1&lt;=Interface!$L$18,BH$2&gt;=Interface!$L$18),1,0)</f>
        <v>0</v>
      </c>
      <c r="BI13" s="6"/>
      <c r="BJ13" s="6"/>
      <c r="BK13" s="6"/>
    </row>
    <row r="14" spans="1:101">
      <c r="E14" s="4" t="s">
        <v>185</v>
      </c>
      <c r="G14" s="4" t="s">
        <v>181</v>
      </c>
      <c r="J14" s="4"/>
      <c r="K14" s="45"/>
      <c r="L14" s="45">
        <f>IF(AND(L$1&lt;=Interface!$L$21,L$2&gt;=Interface!$L$21),1,0)</f>
        <v>0</v>
      </c>
      <c r="M14" s="45">
        <f>IF(AND(M$1&lt;=Interface!$L$21,M$2&gt;=Interface!$L$21),1,0)</f>
        <v>0</v>
      </c>
      <c r="N14" s="45">
        <f>IF(AND(N$1&lt;=Interface!$L$21,N$2&gt;=Interface!$L$21),1,0)</f>
        <v>0</v>
      </c>
      <c r="O14" s="45">
        <f>IF(AND(O$1&lt;=Interface!$L$21,O$2&gt;=Interface!$L$21),1,0)</f>
        <v>1</v>
      </c>
      <c r="P14" s="45">
        <f>IF(AND(P$1&lt;=Interface!$L$21,P$2&gt;=Interface!$L$21),1,0)</f>
        <v>0</v>
      </c>
      <c r="Q14" s="45">
        <f>IF(AND(Q$1&lt;=Interface!$L$21,Q$2&gt;=Interface!$L$21),1,0)</f>
        <v>0</v>
      </c>
      <c r="R14" s="45">
        <f>IF(AND(R$1&lt;=Interface!$L$21,R$2&gt;=Interface!$L$21),1,0)</f>
        <v>0</v>
      </c>
      <c r="S14" s="45">
        <f>IF(AND(S$1&lt;=Interface!$L$21,S$2&gt;=Interface!$L$21),1,0)</f>
        <v>0</v>
      </c>
      <c r="T14" s="45">
        <f>IF(AND(T$1&lt;=Interface!$L$21,T$2&gt;=Interface!$L$21),1,0)</f>
        <v>0</v>
      </c>
      <c r="U14" s="45">
        <f>IF(AND(U$1&lt;=Interface!$L$21,U$2&gt;=Interface!$L$21),1,0)</f>
        <v>0</v>
      </c>
      <c r="V14" s="45">
        <f>IF(AND(V$1&lt;=Interface!$L$21,V$2&gt;=Interface!$L$21),1,0)</f>
        <v>0</v>
      </c>
      <c r="W14" s="45">
        <f>IF(AND(W$1&lt;=Interface!$L$21,W$2&gt;=Interface!$L$21),1,0)</f>
        <v>0</v>
      </c>
      <c r="X14" s="45">
        <f>IF(AND(X$1&lt;=Interface!$L$21,X$2&gt;=Interface!$L$21),1,0)</f>
        <v>0</v>
      </c>
      <c r="Y14" s="45">
        <f>IF(AND(Y$1&lt;=Interface!$L$21,Y$2&gt;=Interface!$L$21),1,0)</f>
        <v>0</v>
      </c>
      <c r="Z14" s="45">
        <f>IF(AND(Z$1&lt;=Interface!$L$21,Z$2&gt;=Interface!$L$21),1,0)</f>
        <v>0</v>
      </c>
      <c r="AA14" s="45">
        <f>IF(AND(AA$1&lt;=Interface!$L$21,AA$2&gt;=Interface!$L$21),1,0)</f>
        <v>0</v>
      </c>
      <c r="AB14" s="45">
        <f>IF(AND(AB$1&lt;=Interface!$L$21,AB$2&gt;=Interface!$L$21),1,0)</f>
        <v>0</v>
      </c>
      <c r="AC14" s="45">
        <f>IF(AND(AC$1&lt;=Interface!$L$21,AC$2&gt;=Interface!$L$21),1,0)</f>
        <v>0</v>
      </c>
      <c r="AD14" s="45">
        <f>IF(AND(AD$1&lt;=Interface!$L$21,AD$2&gt;=Interface!$L$21),1,0)</f>
        <v>0</v>
      </c>
      <c r="AE14" s="45">
        <f>IF(AND(AE$1&lt;=Interface!$L$21,AE$2&gt;=Interface!$L$21),1,0)</f>
        <v>0</v>
      </c>
      <c r="AF14" s="45">
        <f>IF(AND(AF$1&lt;=Interface!$L$21,AF$2&gt;=Interface!$L$21),1,0)</f>
        <v>0</v>
      </c>
      <c r="AG14" s="45">
        <f>IF(AND(AG$1&lt;=Interface!$L$21,AG$2&gt;=Interface!$L$21),1,0)</f>
        <v>0</v>
      </c>
      <c r="AH14" s="45">
        <f>IF(AND(AH$1&lt;=Interface!$L$21,AH$2&gt;=Interface!$L$21),1,0)</f>
        <v>0</v>
      </c>
      <c r="AI14" s="45">
        <f>IF(AND(AI$1&lt;=Interface!$L$21,AI$2&gt;=Interface!$L$21),1,0)</f>
        <v>0</v>
      </c>
      <c r="AJ14" s="45">
        <f>IF(AND(AJ$1&lt;=Interface!$L$21,AJ$2&gt;=Interface!$L$21),1,0)</f>
        <v>0</v>
      </c>
      <c r="AK14" s="45">
        <f>IF(AND(AK$1&lt;=Interface!$L$21,AK$2&gt;=Interface!$L$21),1,0)</f>
        <v>0</v>
      </c>
      <c r="AL14" s="45">
        <f>IF(AND(AL$1&lt;=Interface!$L$21,AL$2&gt;=Interface!$L$21),1,0)</f>
        <v>0</v>
      </c>
      <c r="AM14" s="45">
        <f>IF(AND(AM$1&lt;=Interface!$L$21,AM$2&gt;=Interface!$L$21),1,0)</f>
        <v>0</v>
      </c>
      <c r="AN14" s="45">
        <f>IF(AND(AN$1&lt;=Interface!$L$21,AN$2&gt;=Interface!$L$21),1,0)</f>
        <v>0</v>
      </c>
      <c r="AO14" s="45">
        <f>IF(AND(AO$1&lt;=Interface!$L$21,AO$2&gt;=Interface!$L$21),1,0)</f>
        <v>0</v>
      </c>
      <c r="AP14" s="45">
        <f>IF(AND(AP$1&lt;=Interface!$L$21,AP$2&gt;=Interface!$L$21),1,0)</f>
        <v>0</v>
      </c>
      <c r="AQ14" s="45">
        <f>IF(AND(AQ$1&lt;=Interface!$L$21,AQ$2&gt;=Interface!$L$21),1,0)</f>
        <v>0</v>
      </c>
      <c r="AR14" s="45">
        <f>IF(AND(AR$1&lt;=Interface!$L$21,AR$2&gt;=Interface!$L$21),1,0)</f>
        <v>0</v>
      </c>
      <c r="AS14" s="45">
        <f>IF(AND(AS$1&lt;=Interface!$L$21,AS$2&gt;=Interface!$L$21),1,0)</f>
        <v>0</v>
      </c>
      <c r="AT14" s="45">
        <f>IF(AND(AT$1&lt;=Interface!$L$21,AT$2&gt;=Interface!$L$21),1,0)</f>
        <v>0</v>
      </c>
      <c r="AU14" s="45">
        <f>IF(AND(AU$1&lt;=Interface!$L$21,AU$2&gt;=Interface!$L$21),1,0)</f>
        <v>0</v>
      </c>
      <c r="AV14" s="45">
        <f>IF(AND(AV$1&lt;=Interface!$L$21,AV$2&gt;=Interface!$L$21),1,0)</f>
        <v>0</v>
      </c>
      <c r="AW14" s="45">
        <f>IF(AND(AW$1&lt;=Interface!$L$21,AW$2&gt;=Interface!$L$21),1,0)</f>
        <v>0</v>
      </c>
      <c r="AX14" s="45">
        <f>IF(AND(AX$1&lt;=Interface!$L$21,AX$2&gt;=Interface!$L$21),1,0)</f>
        <v>0</v>
      </c>
      <c r="AY14" s="45">
        <f>IF(AND(AY$1&lt;=Interface!$L$21,AY$2&gt;=Interface!$L$21),1,0)</f>
        <v>0</v>
      </c>
      <c r="AZ14" s="45">
        <f>IF(AND(AZ$1&lt;=Interface!$L$21,AZ$2&gt;=Interface!$L$21),1,0)</f>
        <v>0</v>
      </c>
      <c r="BA14" s="45">
        <f>IF(AND(BA$1&lt;=Interface!$L$21,BA$2&gt;=Interface!$L$21),1,0)</f>
        <v>0</v>
      </c>
      <c r="BB14" s="45">
        <f>IF(AND(BB$1&lt;=Interface!$L$21,BB$2&gt;=Interface!$L$21),1,0)</f>
        <v>0</v>
      </c>
      <c r="BC14" s="45">
        <f>IF(AND(BC$1&lt;=Interface!$L$21,BC$2&gt;=Interface!$L$21),1,0)</f>
        <v>0</v>
      </c>
      <c r="BD14" s="45">
        <f>IF(AND(BD$1&lt;=Interface!$L$21,BD$2&gt;=Interface!$L$21),1,0)</f>
        <v>0</v>
      </c>
      <c r="BE14" s="45">
        <f>IF(AND(BE$1&lt;=Interface!$L$21,BE$2&gt;=Interface!$L$21),1,0)</f>
        <v>0</v>
      </c>
      <c r="BF14" s="45">
        <f>IF(AND(BF$1&lt;=Interface!$L$21,BF$2&gt;=Interface!$L$21),1,0)</f>
        <v>0</v>
      </c>
      <c r="BG14" s="45">
        <f>IF(AND(BG$1&lt;=Interface!$L$21,BG$2&gt;=Interface!$L$21),1,0)</f>
        <v>0</v>
      </c>
      <c r="BH14" s="45">
        <f>IF(AND(BH$1&lt;=Interface!$L$21,BH$2&gt;=Interface!$L$21),1,0)</f>
        <v>0</v>
      </c>
      <c r="BI14" s="6"/>
      <c r="BJ14" s="6"/>
      <c r="BK14" s="6"/>
    </row>
    <row r="15" spans="1:101">
      <c r="E15" s="4" t="s">
        <v>186</v>
      </c>
      <c r="G15" s="4" t="s">
        <v>181</v>
      </c>
      <c r="J15" s="4"/>
      <c r="K15" s="45"/>
      <c r="L15" s="45">
        <f>IF(AND(L$1&lt;=Interface!$L$25,L$2&gt;=Interface!$L$25),1,0)</f>
        <v>0</v>
      </c>
      <c r="M15" s="45">
        <f>IF(AND(M$1&lt;=Interface!$L$25,M$2&gt;=Interface!$L$25),1,0)</f>
        <v>0</v>
      </c>
      <c r="N15" s="45">
        <f>IF(AND(N$1&lt;=Interface!$L$25,N$2&gt;=Interface!$L$25),1,0)</f>
        <v>0</v>
      </c>
      <c r="O15" s="45">
        <f>IF(AND(O$1&lt;=Interface!$L$25,O$2&gt;=Interface!$L$25),1,0)</f>
        <v>1</v>
      </c>
      <c r="P15" s="45">
        <f>IF(AND(P$1&lt;=Interface!$L$25,P$2&gt;=Interface!$L$25),1,0)</f>
        <v>0</v>
      </c>
      <c r="Q15" s="45">
        <f>IF(AND(Q$1&lt;=Interface!$L$25,Q$2&gt;=Interface!$L$25),1,0)</f>
        <v>0</v>
      </c>
      <c r="R15" s="45">
        <f>IF(AND(R$1&lt;=Interface!$L$25,R$2&gt;=Interface!$L$25),1,0)</f>
        <v>0</v>
      </c>
      <c r="S15" s="45">
        <f>IF(AND(S$1&lt;=Interface!$L$25,S$2&gt;=Interface!$L$25),1,0)</f>
        <v>0</v>
      </c>
      <c r="T15" s="45">
        <f>IF(AND(T$1&lt;=Interface!$L$25,T$2&gt;=Interface!$L$25),1,0)</f>
        <v>0</v>
      </c>
      <c r="U15" s="45">
        <f>IF(AND(U$1&lt;=Interface!$L$25,U$2&gt;=Interface!$L$25),1,0)</f>
        <v>0</v>
      </c>
      <c r="V15" s="45">
        <f>IF(AND(V$1&lt;=Interface!$L$25,V$2&gt;=Interface!$L$25),1,0)</f>
        <v>0</v>
      </c>
      <c r="W15" s="45">
        <f>IF(AND(W$1&lt;=Interface!$L$25,W$2&gt;=Interface!$L$25),1,0)</f>
        <v>0</v>
      </c>
      <c r="X15" s="45">
        <f>IF(AND(X$1&lt;=Interface!$L$25,X$2&gt;=Interface!$L$25),1,0)</f>
        <v>0</v>
      </c>
      <c r="Y15" s="45">
        <f>IF(AND(Y$1&lt;=Interface!$L$25,Y$2&gt;=Interface!$L$25),1,0)</f>
        <v>0</v>
      </c>
      <c r="Z15" s="45">
        <f>IF(AND(Z$1&lt;=Interface!$L$25,Z$2&gt;=Interface!$L$25),1,0)</f>
        <v>0</v>
      </c>
      <c r="AA15" s="45">
        <f>IF(AND(AA$1&lt;=Interface!$L$25,AA$2&gt;=Interface!$L$25),1,0)</f>
        <v>0</v>
      </c>
      <c r="AB15" s="45">
        <f>IF(AND(AB$1&lt;=Interface!$L$25,AB$2&gt;=Interface!$L$25),1,0)</f>
        <v>0</v>
      </c>
      <c r="AC15" s="45">
        <f>IF(AND(AC$1&lt;=Interface!$L$25,AC$2&gt;=Interface!$L$25),1,0)</f>
        <v>0</v>
      </c>
      <c r="AD15" s="45">
        <f>IF(AND(AD$1&lt;=Interface!$L$25,AD$2&gt;=Interface!$L$25),1,0)</f>
        <v>0</v>
      </c>
      <c r="AE15" s="45">
        <f>IF(AND(AE$1&lt;=Interface!$L$25,AE$2&gt;=Interface!$L$25),1,0)</f>
        <v>0</v>
      </c>
      <c r="AF15" s="45">
        <f>IF(AND(AF$1&lt;=Interface!$L$25,AF$2&gt;=Interface!$L$25),1,0)</f>
        <v>0</v>
      </c>
      <c r="AG15" s="45">
        <f>IF(AND(AG$1&lt;=Interface!$L$25,AG$2&gt;=Interface!$L$25),1,0)</f>
        <v>0</v>
      </c>
      <c r="AH15" s="45">
        <f>IF(AND(AH$1&lt;=Interface!$L$25,AH$2&gt;=Interface!$L$25),1,0)</f>
        <v>0</v>
      </c>
      <c r="AI15" s="45">
        <f>IF(AND(AI$1&lt;=Interface!$L$25,AI$2&gt;=Interface!$L$25),1,0)</f>
        <v>0</v>
      </c>
      <c r="AJ15" s="45">
        <f>IF(AND(AJ$1&lt;=Interface!$L$25,AJ$2&gt;=Interface!$L$25),1,0)</f>
        <v>0</v>
      </c>
      <c r="AK15" s="45">
        <f>IF(AND(AK$1&lt;=Interface!$L$25,AK$2&gt;=Interface!$L$25),1,0)</f>
        <v>0</v>
      </c>
      <c r="AL15" s="45">
        <f>IF(AND(AL$1&lt;=Interface!$L$25,AL$2&gt;=Interface!$L$25),1,0)</f>
        <v>0</v>
      </c>
      <c r="AM15" s="45">
        <f>IF(AND(AM$1&lt;=Interface!$L$25,AM$2&gt;=Interface!$L$25),1,0)</f>
        <v>0</v>
      </c>
      <c r="AN15" s="45">
        <f>IF(AND(AN$1&lt;=Interface!$L$25,AN$2&gt;=Interface!$L$25),1,0)</f>
        <v>0</v>
      </c>
      <c r="AO15" s="45">
        <f>IF(AND(AO$1&lt;=Interface!$L$25,AO$2&gt;=Interface!$L$25),1,0)</f>
        <v>0</v>
      </c>
      <c r="AP15" s="45">
        <f>IF(AND(AP$1&lt;=Interface!$L$25,AP$2&gt;=Interface!$L$25),1,0)</f>
        <v>0</v>
      </c>
      <c r="AQ15" s="45">
        <f>IF(AND(AQ$1&lt;=Interface!$L$25,AQ$2&gt;=Interface!$L$25),1,0)</f>
        <v>0</v>
      </c>
      <c r="AR15" s="45">
        <f>IF(AND(AR$1&lt;=Interface!$L$25,AR$2&gt;=Interface!$L$25),1,0)</f>
        <v>0</v>
      </c>
      <c r="AS15" s="45">
        <f>IF(AND(AS$1&lt;=Interface!$L$25,AS$2&gt;=Interface!$L$25),1,0)</f>
        <v>0</v>
      </c>
      <c r="AT15" s="45">
        <f>IF(AND(AT$1&lt;=Interface!$L$25,AT$2&gt;=Interface!$L$25),1,0)</f>
        <v>0</v>
      </c>
      <c r="AU15" s="45">
        <f>IF(AND(AU$1&lt;=Interface!$L$25,AU$2&gt;=Interface!$L$25),1,0)</f>
        <v>0</v>
      </c>
      <c r="AV15" s="45">
        <f>IF(AND(AV$1&lt;=Interface!$L$25,AV$2&gt;=Interface!$L$25),1,0)</f>
        <v>0</v>
      </c>
      <c r="AW15" s="45">
        <f>IF(AND(AW$1&lt;=Interface!$L$25,AW$2&gt;=Interface!$L$25),1,0)</f>
        <v>0</v>
      </c>
      <c r="AX15" s="45">
        <f>IF(AND(AX$1&lt;=Interface!$L$25,AX$2&gt;=Interface!$L$25),1,0)</f>
        <v>0</v>
      </c>
      <c r="AY15" s="45">
        <f>IF(AND(AY$1&lt;=Interface!$L$25,AY$2&gt;=Interface!$L$25),1,0)</f>
        <v>0</v>
      </c>
      <c r="AZ15" s="45">
        <f>IF(AND(AZ$1&lt;=Interface!$L$25,AZ$2&gt;=Interface!$L$25),1,0)</f>
        <v>0</v>
      </c>
      <c r="BA15" s="45">
        <f>IF(AND(BA$1&lt;=Interface!$L$25,BA$2&gt;=Interface!$L$25),1,0)</f>
        <v>0</v>
      </c>
      <c r="BB15" s="45">
        <f>IF(AND(BB$1&lt;=Interface!$L$25,BB$2&gt;=Interface!$L$25),1,0)</f>
        <v>0</v>
      </c>
      <c r="BC15" s="45">
        <f>IF(AND(BC$1&lt;=Interface!$L$25,BC$2&gt;=Interface!$L$25),1,0)</f>
        <v>0</v>
      </c>
      <c r="BD15" s="45">
        <f>IF(AND(BD$1&lt;=Interface!$L$25,BD$2&gt;=Interface!$L$25),1,0)</f>
        <v>0</v>
      </c>
      <c r="BE15" s="45">
        <f>IF(AND(BE$1&lt;=Interface!$L$25,BE$2&gt;=Interface!$L$25),1,0)</f>
        <v>0</v>
      </c>
      <c r="BF15" s="45">
        <f>IF(AND(BF$1&lt;=Interface!$L$25,BF$2&gt;=Interface!$L$25),1,0)</f>
        <v>0</v>
      </c>
      <c r="BG15" s="45">
        <f>IF(AND(BG$1&lt;=Interface!$L$25,BG$2&gt;=Interface!$L$25),1,0)</f>
        <v>0</v>
      </c>
      <c r="BH15" s="45">
        <f>IF(AND(BH$1&lt;=Interface!$L$25,BH$2&gt;=Interface!$L$25),1,0)</f>
        <v>0</v>
      </c>
      <c r="BI15" s="6"/>
      <c r="BJ15" s="6"/>
      <c r="BK15" s="6"/>
    </row>
    <row r="16" spans="1:101">
      <c r="E16" s="4" t="s">
        <v>61</v>
      </c>
      <c r="G16" s="4" t="s">
        <v>181</v>
      </c>
      <c r="J16" s="4"/>
      <c r="K16" s="45"/>
      <c r="L16" s="45">
        <f>IF(L24,1,0)</f>
        <v>0</v>
      </c>
      <c r="M16" s="45">
        <f t="shared" ref="M16:BH16" si="4">IF(M24,1,0)</f>
        <v>0</v>
      </c>
      <c r="N16" s="45">
        <f t="shared" si="4"/>
        <v>0</v>
      </c>
      <c r="O16" s="45">
        <f t="shared" si="4"/>
        <v>0</v>
      </c>
      <c r="P16" s="45">
        <f t="shared" si="4"/>
        <v>0</v>
      </c>
      <c r="Q16" s="45">
        <f t="shared" si="4"/>
        <v>0</v>
      </c>
      <c r="R16" s="45">
        <f t="shared" si="4"/>
        <v>0</v>
      </c>
      <c r="S16" s="45">
        <f t="shared" si="4"/>
        <v>0</v>
      </c>
      <c r="T16" s="45">
        <f t="shared" si="4"/>
        <v>0</v>
      </c>
      <c r="U16" s="45">
        <f t="shared" si="4"/>
        <v>0</v>
      </c>
      <c r="V16" s="45">
        <f t="shared" si="4"/>
        <v>0</v>
      </c>
      <c r="W16" s="45">
        <f t="shared" si="4"/>
        <v>0</v>
      </c>
      <c r="X16" s="45">
        <f t="shared" si="4"/>
        <v>0</v>
      </c>
      <c r="Y16" s="45">
        <f t="shared" si="4"/>
        <v>0</v>
      </c>
      <c r="Z16" s="45">
        <f t="shared" si="4"/>
        <v>0</v>
      </c>
      <c r="AA16" s="45">
        <f t="shared" si="4"/>
        <v>0</v>
      </c>
      <c r="AB16" s="45">
        <f t="shared" si="4"/>
        <v>0</v>
      </c>
      <c r="AC16" s="45">
        <f t="shared" si="4"/>
        <v>0</v>
      </c>
      <c r="AD16" s="45">
        <f t="shared" si="4"/>
        <v>0</v>
      </c>
      <c r="AE16" s="45">
        <f t="shared" si="4"/>
        <v>0</v>
      </c>
      <c r="AF16" s="45">
        <f t="shared" si="4"/>
        <v>0</v>
      </c>
      <c r="AG16" s="45">
        <f t="shared" si="4"/>
        <v>0</v>
      </c>
      <c r="AH16" s="45">
        <f t="shared" si="4"/>
        <v>0</v>
      </c>
      <c r="AI16" s="45">
        <f t="shared" si="4"/>
        <v>0</v>
      </c>
      <c r="AJ16" s="45">
        <f t="shared" si="4"/>
        <v>0</v>
      </c>
      <c r="AK16" s="45">
        <f t="shared" si="4"/>
        <v>0</v>
      </c>
      <c r="AL16" s="45">
        <f t="shared" si="4"/>
        <v>0</v>
      </c>
      <c r="AM16" s="45">
        <f t="shared" si="4"/>
        <v>0</v>
      </c>
      <c r="AN16" s="45">
        <f t="shared" si="4"/>
        <v>0</v>
      </c>
      <c r="AO16" s="45">
        <f t="shared" si="4"/>
        <v>0</v>
      </c>
      <c r="AP16" s="45">
        <f t="shared" si="4"/>
        <v>0</v>
      </c>
      <c r="AQ16" s="45">
        <f t="shared" si="4"/>
        <v>0</v>
      </c>
      <c r="AR16" s="45">
        <f t="shared" si="4"/>
        <v>0</v>
      </c>
      <c r="AS16" s="45">
        <f t="shared" si="4"/>
        <v>0</v>
      </c>
      <c r="AT16" s="45">
        <f t="shared" si="4"/>
        <v>0</v>
      </c>
      <c r="AU16" s="45">
        <f t="shared" si="4"/>
        <v>0</v>
      </c>
      <c r="AV16" s="45">
        <f t="shared" si="4"/>
        <v>0</v>
      </c>
      <c r="AW16" s="45">
        <f t="shared" si="4"/>
        <v>0</v>
      </c>
      <c r="AX16" s="45">
        <f t="shared" si="4"/>
        <v>0</v>
      </c>
      <c r="AY16" s="45">
        <f t="shared" si="4"/>
        <v>0</v>
      </c>
      <c r="AZ16" s="45">
        <f t="shared" si="4"/>
        <v>0</v>
      </c>
      <c r="BA16" s="45">
        <f t="shared" si="4"/>
        <v>0</v>
      </c>
      <c r="BB16" s="45">
        <f t="shared" si="4"/>
        <v>0</v>
      </c>
      <c r="BC16" s="45">
        <f t="shared" si="4"/>
        <v>0</v>
      </c>
      <c r="BD16" s="45">
        <f t="shared" si="4"/>
        <v>0</v>
      </c>
      <c r="BE16" s="45">
        <f t="shared" si="4"/>
        <v>0</v>
      </c>
      <c r="BF16" s="45">
        <f t="shared" si="4"/>
        <v>0</v>
      </c>
      <c r="BG16" s="45">
        <f t="shared" si="4"/>
        <v>0</v>
      </c>
      <c r="BH16" s="45">
        <f t="shared" si="4"/>
        <v>0</v>
      </c>
      <c r="BI16" s="6"/>
      <c r="BJ16" s="6"/>
      <c r="BK16" s="6"/>
    </row>
    <row r="17" spans="1:63">
      <c r="E17" s="4" t="s">
        <v>187</v>
      </c>
      <c r="G17" s="4" t="s">
        <v>181</v>
      </c>
      <c r="J17" s="4"/>
      <c r="K17" s="45"/>
      <c r="L17" s="45">
        <f>IF(AND(L$1&lt;=Interface!$L$32,L$2&gt;=Interface!$L$32),1,0)</f>
        <v>0</v>
      </c>
      <c r="M17" s="45">
        <f>IF(AND(M$1&lt;=Interface!$L$32,M$2&gt;=Interface!$L$32),1,0)</f>
        <v>0</v>
      </c>
      <c r="N17" s="45">
        <f>IF(AND(N$1&lt;=Interface!$L$32,N$2&gt;=Interface!$L$32),1,0)</f>
        <v>0</v>
      </c>
      <c r="O17" s="45">
        <f>IF(AND(O$1&lt;=Interface!$L$32,O$2&gt;=Interface!$L$32),1,0)</f>
        <v>1</v>
      </c>
      <c r="P17" s="45">
        <f>IF(AND(P$1&lt;=Interface!$L$32,P$2&gt;=Interface!$L$32),1,0)</f>
        <v>0</v>
      </c>
      <c r="Q17" s="45">
        <f>IF(AND(Q$1&lt;=Interface!$L$32,Q$2&gt;=Interface!$L$32),1,0)</f>
        <v>0</v>
      </c>
      <c r="R17" s="45">
        <f>IF(AND(R$1&lt;=Interface!$L$32,R$2&gt;=Interface!$L$32),1,0)</f>
        <v>0</v>
      </c>
      <c r="S17" s="45">
        <f>IF(AND(S$1&lt;=Interface!$L$32,S$2&gt;=Interface!$L$32),1,0)</f>
        <v>0</v>
      </c>
      <c r="T17" s="45">
        <f>IF(AND(T$1&lt;=Interface!$L$32,T$2&gt;=Interface!$L$32),1,0)</f>
        <v>0</v>
      </c>
      <c r="U17" s="45">
        <f>IF(AND(U$1&lt;=Interface!$L$32,U$2&gt;=Interface!$L$32),1,0)</f>
        <v>0</v>
      </c>
      <c r="V17" s="45">
        <f>IF(AND(V$1&lt;=Interface!$L$32,V$2&gt;=Interface!$L$32),1,0)</f>
        <v>0</v>
      </c>
      <c r="W17" s="45">
        <f>IF(AND(W$1&lt;=Interface!$L$32,W$2&gt;=Interface!$L$32),1,0)</f>
        <v>0</v>
      </c>
      <c r="X17" s="45">
        <f>IF(AND(X$1&lt;=Interface!$L$32,X$2&gt;=Interface!$L$32),1,0)</f>
        <v>0</v>
      </c>
      <c r="Y17" s="45">
        <f>IF(AND(Y$1&lt;=Interface!$L$32,Y$2&gt;=Interface!$L$32),1,0)</f>
        <v>0</v>
      </c>
      <c r="Z17" s="45">
        <f>IF(AND(Z$1&lt;=Interface!$L$32,Z$2&gt;=Interface!$L$32),1,0)</f>
        <v>0</v>
      </c>
      <c r="AA17" s="45">
        <f>IF(AND(AA$1&lt;=Interface!$L$32,AA$2&gt;=Interface!$L$32),1,0)</f>
        <v>0</v>
      </c>
      <c r="AB17" s="45">
        <f>IF(AND(AB$1&lt;=Interface!$L$32,AB$2&gt;=Interface!$L$32),1,0)</f>
        <v>0</v>
      </c>
      <c r="AC17" s="45">
        <f>IF(AND(AC$1&lt;=Interface!$L$32,AC$2&gt;=Interface!$L$32),1,0)</f>
        <v>0</v>
      </c>
      <c r="AD17" s="45">
        <f>IF(AND(AD$1&lt;=Interface!$L$32,AD$2&gt;=Interface!$L$32),1,0)</f>
        <v>0</v>
      </c>
      <c r="AE17" s="45">
        <f>IF(AND(AE$1&lt;=Interface!$L$32,AE$2&gt;=Interface!$L$32),1,0)</f>
        <v>0</v>
      </c>
      <c r="AF17" s="45">
        <f>IF(AND(AF$1&lt;=Interface!$L$32,AF$2&gt;=Interface!$L$32),1,0)</f>
        <v>0</v>
      </c>
      <c r="AG17" s="45">
        <f>IF(AND(AG$1&lt;=Interface!$L$32,AG$2&gt;=Interface!$L$32),1,0)</f>
        <v>0</v>
      </c>
      <c r="AH17" s="45">
        <f>IF(AND(AH$1&lt;=Interface!$L$32,AH$2&gt;=Interface!$L$32),1,0)</f>
        <v>0</v>
      </c>
      <c r="AI17" s="45">
        <f>IF(AND(AI$1&lt;=Interface!$L$32,AI$2&gt;=Interface!$L$32),1,0)</f>
        <v>0</v>
      </c>
      <c r="AJ17" s="45">
        <f>IF(AND(AJ$1&lt;=Interface!$L$32,AJ$2&gt;=Interface!$L$32),1,0)</f>
        <v>0</v>
      </c>
      <c r="AK17" s="45">
        <f>IF(AND(AK$1&lt;=Interface!$L$32,AK$2&gt;=Interface!$L$32),1,0)</f>
        <v>0</v>
      </c>
      <c r="AL17" s="45">
        <f>IF(AND(AL$1&lt;=Interface!$L$32,AL$2&gt;=Interface!$L$32),1,0)</f>
        <v>0</v>
      </c>
      <c r="AM17" s="45">
        <f>IF(AND(AM$1&lt;=Interface!$L$32,AM$2&gt;=Interface!$L$32),1,0)</f>
        <v>0</v>
      </c>
      <c r="AN17" s="45">
        <f>IF(AND(AN$1&lt;=Interface!$L$32,AN$2&gt;=Interface!$L$32),1,0)</f>
        <v>0</v>
      </c>
      <c r="AO17" s="45">
        <f>IF(AND(AO$1&lt;=Interface!$L$32,AO$2&gt;=Interface!$L$32),1,0)</f>
        <v>0</v>
      </c>
      <c r="AP17" s="45">
        <f>IF(AND(AP$1&lt;=Interface!$L$32,AP$2&gt;=Interface!$L$32),1,0)</f>
        <v>0</v>
      </c>
      <c r="AQ17" s="45">
        <f>IF(AND(AQ$1&lt;=Interface!$L$32,AQ$2&gt;=Interface!$L$32),1,0)</f>
        <v>0</v>
      </c>
      <c r="AR17" s="45">
        <f>IF(AND(AR$1&lt;=Interface!$L$32,AR$2&gt;=Interface!$L$32),1,0)</f>
        <v>0</v>
      </c>
      <c r="AS17" s="45">
        <f>IF(AND(AS$1&lt;=Interface!$L$32,AS$2&gt;=Interface!$L$32),1,0)</f>
        <v>0</v>
      </c>
      <c r="AT17" s="45">
        <f>IF(AND(AT$1&lt;=Interface!$L$32,AT$2&gt;=Interface!$L$32),1,0)</f>
        <v>0</v>
      </c>
      <c r="AU17" s="45">
        <f>IF(AND(AU$1&lt;=Interface!$L$32,AU$2&gt;=Interface!$L$32),1,0)</f>
        <v>0</v>
      </c>
      <c r="AV17" s="45">
        <f>IF(AND(AV$1&lt;=Interface!$L$32,AV$2&gt;=Interface!$L$32),1,0)</f>
        <v>0</v>
      </c>
      <c r="AW17" s="45">
        <f>IF(AND(AW$1&lt;=Interface!$L$32,AW$2&gt;=Interface!$L$32),1,0)</f>
        <v>0</v>
      </c>
      <c r="AX17" s="45">
        <f>IF(AND(AX$1&lt;=Interface!$L$32,AX$2&gt;=Interface!$L$32),1,0)</f>
        <v>0</v>
      </c>
      <c r="AY17" s="45">
        <f>IF(AND(AY$1&lt;=Interface!$L$32,AY$2&gt;=Interface!$L$32),1,0)</f>
        <v>0</v>
      </c>
      <c r="AZ17" s="45">
        <f>IF(AND(AZ$1&lt;=Interface!$L$32,AZ$2&gt;=Interface!$L$32),1,0)</f>
        <v>0</v>
      </c>
      <c r="BA17" s="45">
        <f>IF(AND(BA$1&lt;=Interface!$L$32,BA$2&gt;=Interface!$L$32),1,0)</f>
        <v>0</v>
      </c>
      <c r="BB17" s="45">
        <f>IF(AND(BB$1&lt;=Interface!$L$32,BB$2&gt;=Interface!$L$32),1,0)</f>
        <v>0</v>
      </c>
      <c r="BC17" s="45">
        <f>IF(AND(BC$1&lt;=Interface!$L$32,BC$2&gt;=Interface!$L$32),1,0)</f>
        <v>0</v>
      </c>
      <c r="BD17" s="45">
        <f>IF(AND(BD$1&lt;=Interface!$L$32,BD$2&gt;=Interface!$L$32),1,0)</f>
        <v>0</v>
      </c>
      <c r="BE17" s="45">
        <f>IF(AND(BE$1&lt;=Interface!$L$32,BE$2&gt;=Interface!$L$32),1,0)</f>
        <v>0</v>
      </c>
      <c r="BF17" s="45">
        <f>IF(AND(BF$1&lt;=Interface!$L$32,BF$2&gt;=Interface!$L$32),1,0)</f>
        <v>0</v>
      </c>
      <c r="BG17" s="45">
        <f>IF(AND(BG$1&lt;=Interface!$L$32,BG$2&gt;=Interface!$L$32),1,0)</f>
        <v>0</v>
      </c>
      <c r="BH17" s="45">
        <f>IF(AND(BH$1&lt;=Interface!$L$32,BH$2&gt;=Interface!$L$32),1,0)</f>
        <v>0</v>
      </c>
      <c r="BI17" s="6"/>
      <c r="BJ17" s="6"/>
      <c r="BK17" s="6"/>
    </row>
    <row r="18" spans="1:63">
      <c r="E18" s="4" t="s">
        <v>188</v>
      </c>
      <c r="G18" s="4" t="s">
        <v>181</v>
      </c>
      <c r="J18" s="4"/>
      <c r="K18" s="45"/>
      <c r="L18" s="45">
        <f>IF(AND(L$1&lt;=Interface!$L$33,L$2&gt;=Interface!$L$33),1,0)</f>
        <v>0</v>
      </c>
      <c r="M18" s="45">
        <f>IF(AND(M$1&lt;=Interface!$L$33,M$2&gt;=Interface!$L$33),1,0)</f>
        <v>0</v>
      </c>
      <c r="N18" s="45">
        <f>IF(AND(N$1&lt;=Interface!$L$33,N$2&gt;=Interface!$L$33),1,0)</f>
        <v>0</v>
      </c>
      <c r="O18" s="45">
        <f>IF(AND(O$1&lt;=Interface!$L$33,O$2&gt;=Interface!$L$33),1,0)</f>
        <v>0</v>
      </c>
      <c r="P18" s="45">
        <f>IF(AND(P$1&lt;=Interface!$L$33,P$2&gt;=Interface!$L$33),1,0)</f>
        <v>0</v>
      </c>
      <c r="Q18" s="45">
        <f>IF(AND(Q$1&lt;=Interface!$L$33,Q$2&gt;=Interface!$L$33),1,0)</f>
        <v>0</v>
      </c>
      <c r="R18" s="45">
        <f>IF(AND(R$1&lt;=Interface!$L$33,R$2&gt;=Interface!$L$33),1,0)</f>
        <v>0</v>
      </c>
      <c r="S18" s="45">
        <f>IF(AND(S$1&lt;=Interface!$L$33,S$2&gt;=Interface!$L$33),1,0)</f>
        <v>0</v>
      </c>
      <c r="T18" s="45">
        <f>IF(AND(T$1&lt;=Interface!$L$33,T$2&gt;=Interface!$L$33),1,0)</f>
        <v>0</v>
      </c>
      <c r="U18" s="45">
        <f>IF(AND(U$1&lt;=Interface!$L$33,U$2&gt;=Interface!$L$33),1,0)</f>
        <v>0</v>
      </c>
      <c r="V18" s="45">
        <f>IF(AND(V$1&lt;=Interface!$L$33,V$2&gt;=Interface!$L$33),1,0)</f>
        <v>0</v>
      </c>
      <c r="W18" s="45">
        <f>IF(AND(W$1&lt;=Interface!$L$33,W$2&gt;=Interface!$L$33),1,0)</f>
        <v>0</v>
      </c>
      <c r="X18" s="45">
        <f>IF(AND(X$1&lt;=Interface!$L$33,X$2&gt;=Interface!$L$33),1,0)</f>
        <v>0</v>
      </c>
      <c r="Y18" s="45">
        <f>IF(AND(Y$1&lt;=Interface!$L$33,Y$2&gt;=Interface!$L$33),1,0)</f>
        <v>0</v>
      </c>
      <c r="Z18" s="45">
        <f>IF(AND(Z$1&lt;=Interface!$L$33,Z$2&gt;=Interface!$L$33),1,0)</f>
        <v>0</v>
      </c>
      <c r="AA18" s="45">
        <f>IF(AND(AA$1&lt;=Interface!$L$33,AA$2&gt;=Interface!$L$33),1,0)</f>
        <v>0</v>
      </c>
      <c r="AB18" s="45">
        <f>IF(AND(AB$1&lt;=Interface!$L$33,AB$2&gt;=Interface!$L$33),1,0)</f>
        <v>0</v>
      </c>
      <c r="AC18" s="45">
        <f>IF(AND(AC$1&lt;=Interface!$L$33,AC$2&gt;=Interface!$L$33),1,0)</f>
        <v>0</v>
      </c>
      <c r="AD18" s="45">
        <f>IF(AND(AD$1&lt;=Interface!$L$33,AD$2&gt;=Interface!$L$33),1,0)</f>
        <v>0</v>
      </c>
      <c r="AE18" s="45">
        <f>IF(AND(AE$1&lt;=Interface!$L$33,AE$2&gt;=Interface!$L$33),1,0)</f>
        <v>0</v>
      </c>
      <c r="AF18" s="45">
        <f>IF(AND(AF$1&lt;=Interface!$L$33,AF$2&gt;=Interface!$L$33),1,0)</f>
        <v>0</v>
      </c>
      <c r="AG18" s="45">
        <f>IF(AND(AG$1&lt;=Interface!$L$33,AG$2&gt;=Interface!$L$33),1,0)</f>
        <v>0</v>
      </c>
      <c r="AH18" s="45">
        <f>IF(AND(AH$1&lt;=Interface!$L$33,AH$2&gt;=Interface!$L$33),1,0)</f>
        <v>0</v>
      </c>
      <c r="AI18" s="45">
        <f>IF(AND(AI$1&lt;=Interface!$L$33,AI$2&gt;=Interface!$L$33),1,0)</f>
        <v>0</v>
      </c>
      <c r="AJ18" s="45">
        <f>IF(AND(AJ$1&lt;=Interface!$L$33,AJ$2&gt;=Interface!$L$33),1,0)</f>
        <v>0</v>
      </c>
      <c r="AK18" s="45">
        <f>IF(AND(AK$1&lt;=Interface!$L$33,AK$2&gt;=Interface!$L$33),1,0)</f>
        <v>0</v>
      </c>
      <c r="AL18" s="45">
        <f>IF(AND(AL$1&lt;=Interface!$L$33,AL$2&gt;=Interface!$L$33),1,0)</f>
        <v>0</v>
      </c>
      <c r="AM18" s="45">
        <f>IF(AND(AM$1&lt;=Interface!$L$33,AM$2&gt;=Interface!$L$33),1,0)</f>
        <v>0</v>
      </c>
      <c r="AN18" s="45">
        <f>IF(AND(AN$1&lt;=Interface!$L$33,AN$2&gt;=Interface!$L$33),1,0)</f>
        <v>1</v>
      </c>
      <c r="AO18" s="45">
        <f>IF(AND(AO$1&lt;=Interface!$L$33,AO$2&gt;=Interface!$L$33),1,0)</f>
        <v>0</v>
      </c>
      <c r="AP18" s="45">
        <f>IF(AND(AP$1&lt;=Interface!$L$33,AP$2&gt;=Interface!$L$33),1,0)</f>
        <v>0</v>
      </c>
      <c r="AQ18" s="45">
        <f>IF(AND(AQ$1&lt;=Interface!$L$33,AQ$2&gt;=Interface!$L$33),1,0)</f>
        <v>0</v>
      </c>
      <c r="AR18" s="45">
        <f>IF(AND(AR$1&lt;=Interface!$L$33,AR$2&gt;=Interface!$L$33),1,0)</f>
        <v>0</v>
      </c>
      <c r="AS18" s="45">
        <f>IF(AND(AS$1&lt;=Interface!$L$33,AS$2&gt;=Interface!$L$33),1,0)</f>
        <v>0</v>
      </c>
      <c r="AT18" s="45">
        <f>IF(AND(AT$1&lt;=Interface!$L$33,AT$2&gt;=Interface!$L$33),1,0)</f>
        <v>0</v>
      </c>
      <c r="AU18" s="45">
        <f>IF(AND(AU$1&lt;=Interface!$L$33,AU$2&gt;=Interface!$L$33),1,0)</f>
        <v>0</v>
      </c>
      <c r="AV18" s="45">
        <f>IF(AND(AV$1&lt;=Interface!$L$33,AV$2&gt;=Interface!$L$33),1,0)</f>
        <v>0</v>
      </c>
      <c r="AW18" s="45">
        <f>IF(AND(AW$1&lt;=Interface!$L$33,AW$2&gt;=Interface!$L$33),1,0)</f>
        <v>0</v>
      </c>
      <c r="AX18" s="45">
        <f>IF(AND(AX$1&lt;=Interface!$L$33,AX$2&gt;=Interface!$L$33),1,0)</f>
        <v>0</v>
      </c>
      <c r="AY18" s="45">
        <f>IF(AND(AY$1&lt;=Interface!$L$33,AY$2&gt;=Interface!$L$33),1,0)</f>
        <v>0</v>
      </c>
      <c r="AZ18" s="45">
        <f>IF(AND(AZ$1&lt;=Interface!$L$33,AZ$2&gt;=Interface!$L$33),1,0)</f>
        <v>0</v>
      </c>
      <c r="BA18" s="45">
        <f>IF(AND(BA$1&lt;=Interface!$L$33,BA$2&gt;=Interface!$L$33),1,0)</f>
        <v>0</v>
      </c>
      <c r="BB18" s="45">
        <f>IF(AND(BB$1&lt;=Interface!$L$33,BB$2&gt;=Interface!$L$33),1,0)</f>
        <v>0</v>
      </c>
      <c r="BC18" s="45">
        <f>IF(AND(BC$1&lt;=Interface!$L$33,BC$2&gt;=Interface!$L$33),1,0)</f>
        <v>0</v>
      </c>
      <c r="BD18" s="45">
        <f>IF(AND(BD$1&lt;=Interface!$L$33,BD$2&gt;=Interface!$L$33),1,0)</f>
        <v>0</v>
      </c>
      <c r="BE18" s="45">
        <f>IF(AND(BE$1&lt;=Interface!$L$33,BE$2&gt;=Interface!$L$33),1,0)</f>
        <v>0</v>
      </c>
      <c r="BF18" s="45">
        <f>IF(AND(BF$1&lt;=Interface!$L$33,BF$2&gt;=Interface!$L$33),1,0)</f>
        <v>0</v>
      </c>
      <c r="BG18" s="45">
        <f>IF(AND(BG$1&lt;=Interface!$L$33,BG$2&gt;=Interface!$L$33),1,0)</f>
        <v>0</v>
      </c>
      <c r="BH18" s="45">
        <f>IF(AND(BH$1&lt;=Interface!$L$33,BH$2&gt;=Interface!$L$33),1,0)</f>
        <v>0</v>
      </c>
      <c r="BI18" s="6"/>
      <c r="BJ18" s="6"/>
      <c r="BK18" s="6"/>
    </row>
    <row r="19" spans="1:63">
      <c r="J19" s="4"/>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6"/>
      <c r="BJ19" s="6"/>
      <c r="BK19" s="6"/>
    </row>
    <row r="20" spans="1:63" customFormat="1">
      <c r="E20" s="4" t="s">
        <v>189</v>
      </c>
      <c r="G20" s="4" t="s">
        <v>59</v>
      </c>
      <c r="L20">
        <f>MIN(IF(Interface!$L$18&lt;='Licensee 2'!L$1, (Interface!$L$21-'Licensee 2'!L$1), IF(AND(Interface!$L$18&gt;'Licensee 2'!L$1, Interface!$L$21&lt;='Licensee 2'!L$2), (Interface!$L$21-Interface!$L$18), ('Licensee 2'!L$2-Interface!$L$18+1))), L$7)*'Licensee 2'!L$9</f>
        <v>0</v>
      </c>
      <c r="M20">
        <f>MIN(IF(Interface!$L$18&lt;='Licensee 2'!M$1, (Interface!$L$21-'Licensee 2'!M$1), IF(AND(Interface!$L$18&gt;'Licensee 2'!M$1, Interface!$L$21&lt;='Licensee 2'!M$2), (Interface!$L$21-Interface!$L$18), ('Licensee 2'!M$2-Interface!$L$18+1))), M$7)*'Licensee 2'!M$9</f>
        <v>0</v>
      </c>
      <c r="N20">
        <f>MIN(IF(Interface!$L$18&lt;='Licensee 2'!N$1, (Interface!$L$21-'Licensee 2'!N$1), IF(AND(Interface!$L$18&gt;'Licensee 2'!N$1, Interface!$L$21&lt;='Licensee 2'!N$2), (Interface!$L$21-Interface!$L$18), ('Licensee 2'!N$2-Interface!$L$18+1))), N$7)*'Licensee 2'!N$9</f>
        <v>0</v>
      </c>
      <c r="O20">
        <f>MIN(IF(Interface!$L$18&lt;='Licensee 2'!O$1, (Interface!$L$21-'Licensee 2'!O$1), IF(AND(Interface!$L$18&gt;'Licensee 2'!O$1, Interface!$L$21&lt;='Licensee 2'!O$2), (Interface!$L$21-Interface!$L$18), ('Licensee 2'!O$2-Interface!$L$18+1))), O$7)*'Licensee 2'!O$9</f>
        <v>0</v>
      </c>
      <c r="P20">
        <f>MIN(IF(Interface!$L$18&lt;='Licensee 2'!P$1, (Interface!$L$21-'Licensee 2'!P$1), IF(AND(Interface!$L$18&gt;'Licensee 2'!P$1, Interface!$L$21&lt;='Licensee 2'!P$2), (Interface!$L$21-Interface!$L$18), ('Licensee 2'!P$2-Interface!$L$18+1))), P$7)*'Licensee 2'!P$9</f>
        <v>0</v>
      </c>
      <c r="Q20">
        <f>MIN(IF(Interface!$L$18&lt;='Licensee 2'!Q$1, (Interface!$L$21-'Licensee 2'!Q$1), IF(AND(Interface!$L$18&gt;'Licensee 2'!Q$1, Interface!$L$21&lt;='Licensee 2'!Q$2), (Interface!$L$21-Interface!$L$18), ('Licensee 2'!Q$2-Interface!$L$18+1))), Q$7)*'Licensee 2'!Q$9</f>
        <v>0</v>
      </c>
      <c r="R20">
        <f>MIN(IF(Interface!$L$18&lt;='Licensee 2'!R$1, (Interface!$L$21-'Licensee 2'!R$1), IF(AND(Interface!$L$18&gt;'Licensee 2'!R$1, Interface!$L$21&lt;='Licensee 2'!R$2), (Interface!$L$21-Interface!$L$18), ('Licensee 2'!R$2-Interface!$L$18+1))), R$7)*'Licensee 2'!R$9</f>
        <v>0</v>
      </c>
      <c r="S20">
        <f>MIN(IF(Interface!$L$18&lt;='Licensee 2'!S$1, (Interface!$L$21-'Licensee 2'!S$1), IF(AND(Interface!$L$18&gt;'Licensee 2'!S$1, Interface!$L$21&lt;='Licensee 2'!S$2), (Interface!$L$21-Interface!$L$18), ('Licensee 2'!S$2-Interface!$L$18+1))), S$7)*'Licensee 2'!S$9</f>
        <v>0</v>
      </c>
      <c r="T20">
        <f>MIN(IF(Interface!$L$18&lt;='Licensee 2'!T$1, (Interface!$L$21-'Licensee 2'!T$1), IF(AND(Interface!$L$18&gt;'Licensee 2'!T$1, Interface!$L$21&lt;='Licensee 2'!T$2), (Interface!$L$21-Interface!$L$18), ('Licensee 2'!T$2-Interface!$L$18+1))), T$7)*'Licensee 2'!T$9</f>
        <v>0</v>
      </c>
      <c r="U20">
        <f>MIN(IF(Interface!$L$18&lt;='Licensee 2'!U$1, (Interface!$L$21-'Licensee 2'!U$1), IF(AND(Interface!$L$18&gt;'Licensee 2'!U$1, Interface!$L$21&lt;='Licensee 2'!U$2), (Interface!$L$21-Interface!$L$18), ('Licensee 2'!U$2-Interface!$L$18+1))), U$7)*'Licensee 2'!U$9</f>
        <v>0</v>
      </c>
      <c r="V20">
        <f>MIN(IF(Interface!$L$18&lt;='Licensee 2'!V$1, (Interface!$L$21-'Licensee 2'!V$1), IF(AND(Interface!$L$18&gt;'Licensee 2'!V$1, Interface!$L$21&lt;='Licensee 2'!V$2), (Interface!$L$21-Interface!$L$18), ('Licensee 2'!V$2-Interface!$L$18+1))), V$7)*'Licensee 2'!V$9</f>
        <v>0</v>
      </c>
      <c r="W20">
        <f>MIN(IF(Interface!$L$18&lt;='Licensee 2'!W$1, (Interface!$L$21-'Licensee 2'!W$1), IF(AND(Interface!$L$18&gt;'Licensee 2'!W$1, Interface!$L$21&lt;='Licensee 2'!W$2), (Interface!$L$21-Interface!$L$18), ('Licensee 2'!W$2-Interface!$L$18+1))), W$7)*'Licensee 2'!W$9</f>
        <v>0</v>
      </c>
      <c r="X20">
        <f>MIN(IF(Interface!$L$18&lt;='Licensee 2'!X$1, (Interface!$L$21-'Licensee 2'!X$1), IF(AND(Interface!$L$18&gt;'Licensee 2'!X$1, Interface!$L$21&lt;='Licensee 2'!X$2), (Interface!$L$21-Interface!$L$18), ('Licensee 2'!X$2-Interface!$L$18+1))), X$7)*'Licensee 2'!X$9</f>
        <v>0</v>
      </c>
      <c r="Y20">
        <f>MIN(IF(Interface!$L$18&lt;='Licensee 2'!Y$1, (Interface!$L$21-'Licensee 2'!Y$1), IF(AND(Interface!$L$18&gt;'Licensee 2'!Y$1, Interface!$L$21&lt;='Licensee 2'!Y$2), (Interface!$L$21-Interface!$L$18), ('Licensee 2'!Y$2-Interface!$L$18+1))), Y$7)*'Licensee 2'!Y$9</f>
        <v>0</v>
      </c>
      <c r="Z20">
        <f>MIN(IF(Interface!$L$18&lt;='Licensee 2'!Z$1, (Interface!$L$21-'Licensee 2'!Z$1), IF(AND(Interface!$L$18&gt;'Licensee 2'!Z$1, Interface!$L$21&lt;='Licensee 2'!Z$2), (Interface!$L$21-Interface!$L$18), ('Licensee 2'!Z$2-Interface!$L$18+1))), Z$7)*'Licensee 2'!Z$9</f>
        <v>0</v>
      </c>
      <c r="AA20">
        <f>MIN(IF(Interface!$L$18&lt;='Licensee 2'!AA$1, (Interface!$L$21-'Licensee 2'!AA$1), IF(AND(Interface!$L$18&gt;'Licensee 2'!AA$1, Interface!$L$21&lt;='Licensee 2'!AA$2), (Interface!$L$21-Interface!$L$18), ('Licensee 2'!AA$2-Interface!$L$18+1))), AA$7)*'Licensee 2'!AA$9</f>
        <v>0</v>
      </c>
      <c r="AB20">
        <f>MIN(IF(Interface!$L$18&lt;='Licensee 2'!AB$1, (Interface!$L$21-'Licensee 2'!AB$1), IF(AND(Interface!$L$18&gt;'Licensee 2'!AB$1, Interface!$L$21&lt;='Licensee 2'!AB$2), (Interface!$L$21-Interface!$L$18), ('Licensee 2'!AB$2-Interface!$L$18+1))), AB$7)*'Licensee 2'!AB$9</f>
        <v>0</v>
      </c>
      <c r="AC20">
        <f>MIN(IF(Interface!$L$18&lt;='Licensee 2'!AC$1, (Interface!$L$21-'Licensee 2'!AC$1), IF(AND(Interface!$L$18&gt;'Licensee 2'!AC$1, Interface!$L$21&lt;='Licensee 2'!AC$2), (Interface!$L$21-Interface!$L$18), ('Licensee 2'!AC$2-Interface!$L$18+1))), AC$7)*'Licensee 2'!AC$9</f>
        <v>0</v>
      </c>
      <c r="AD20">
        <f>MIN(IF(Interface!$L$18&lt;='Licensee 2'!AD$1, (Interface!$L$21-'Licensee 2'!AD$1), IF(AND(Interface!$L$18&gt;'Licensee 2'!AD$1, Interface!$L$21&lt;='Licensee 2'!AD$2), (Interface!$L$21-Interface!$L$18), ('Licensee 2'!AD$2-Interface!$L$18+1))), AD$7)*'Licensee 2'!AD$9</f>
        <v>0</v>
      </c>
      <c r="AE20">
        <f>MIN(IF(Interface!$L$18&lt;='Licensee 2'!AE$1, (Interface!$L$21-'Licensee 2'!AE$1), IF(AND(Interface!$L$18&gt;'Licensee 2'!AE$1, Interface!$L$21&lt;='Licensee 2'!AE$2), (Interface!$L$21-Interface!$L$18), ('Licensee 2'!AE$2-Interface!$L$18+1))), AE$7)*'Licensee 2'!AE$9</f>
        <v>0</v>
      </c>
      <c r="AF20">
        <f>MIN(IF(Interface!$L$18&lt;='Licensee 2'!AF$1, (Interface!$L$21-'Licensee 2'!AF$1), IF(AND(Interface!$L$18&gt;'Licensee 2'!AF$1, Interface!$L$21&lt;='Licensee 2'!AF$2), (Interface!$L$21-Interface!$L$18), ('Licensee 2'!AF$2-Interface!$L$18+1))), AF$7)*'Licensee 2'!AF$9</f>
        <v>0</v>
      </c>
      <c r="AG20">
        <f>MIN(IF(Interface!$L$18&lt;='Licensee 2'!AG$1, (Interface!$L$21-'Licensee 2'!AG$1), IF(AND(Interface!$L$18&gt;'Licensee 2'!AG$1, Interface!$L$21&lt;='Licensee 2'!AG$2), (Interface!$L$21-Interface!$L$18), ('Licensee 2'!AG$2-Interface!$L$18+1))), AG$7)*'Licensee 2'!AG$9</f>
        <v>0</v>
      </c>
      <c r="AH20">
        <f>MIN(IF(Interface!$L$18&lt;='Licensee 2'!AH$1, (Interface!$L$21-'Licensee 2'!AH$1), IF(AND(Interface!$L$18&gt;'Licensee 2'!AH$1, Interface!$L$21&lt;='Licensee 2'!AH$2), (Interface!$L$21-Interface!$L$18), ('Licensee 2'!AH$2-Interface!$L$18+1))), AH$7)*'Licensee 2'!AH$9</f>
        <v>0</v>
      </c>
      <c r="AI20">
        <f>MIN(IF(Interface!$L$18&lt;='Licensee 2'!AI$1, (Interface!$L$21-'Licensee 2'!AI$1), IF(AND(Interface!$L$18&gt;'Licensee 2'!AI$1, Interface!$L$21&lt;='Licensee 2'!AI$2), (Interface!$L$21-Interface!$L$18), ('Licensee 2'!AI$2-Interface!$L$18+1))), AI$7)*'Licensee 2'!AI$9</f>
        <v>0</v>
      </c>
      <c r="AJ20">
        <f>MIN(IF(Interface!$L$18&lt;='Licensee 2'!AJ$1, (Interface!$L$21-'Licensee 2'!AJ$1), IF(AND(Interface!$L$18&gt;'Licensee 2'!AJ$1, Interface!$L$21&lt;='Licensee 2'!AJ$2), (Interface!$L$21-Interface!$L$18), ('Licensee 2'!AJ$2-Interface!$L$18+1))), AJ$7)*'Licensee 2'!AJ$9</f>
        <v>0</v>
      </c>
      <c r="AK20">
        <f>MIN(IF(Interface!$L$18&lt;='Licensee 2'!AK$1, (Interface!$L$21-'Licensee 2'!AK$1), IF(AND(Interface!$L$18&gt;'Licensee 2'!AK$1, Interface!$L$21&lt;='Licensee 2'!AK$2), (Interface!$L$21-Interface!$L$18), ('Licensee 2'!AK$2-Interface!$L$18+1))), AK$7)*'Licensee 2'!AK$9</f>
        <v>0</v>
      </c>
      <c r="AL20">
        <f>MIN(IF(Interface!$L$18&lt;='Licensee 2'!AL$1, (Interface!$L$21-'Licensee 2'!AL$1), IF(AND(Interface!$L$18&gt;'Licensee 2'!AL$1, Interface!$L$21&lt;='Licensee 2'!AL$2), (Interface!$L$21-Interface!$L$18), ('Licensee 2'!AL$2-Interface!$L$18+1))), AL$7)*'Licensee 2'!AL$9</f>
        <v>0</v>
      </c>
      <c r="AM20">
        <f>MIN(IF(Interface!$L$18&lt;='Licensee 2'!AM$1, (Interface!$L$21-'Licensee 2'!AM$1), IF(AND(Interface!$L$18&gt;'Licensee 2'!AM$1, Interface!$L$21&lt;='Licensee 2'!AM$2), (Interface!$L$21-Interface!$L$18), ('Licensee 2'!AM$2-Interface!$L$18+1))), AM$7)*'Licensee 2'!AM$9</f>
        <v>0</v>
      </c>
      <c r="AN20">
        <f>MIN(IF(Interface!$L$18&lt;='Licensee 2'!AN$1, (Interface!$L$21-'Licensee 2'!AN$1), IF(AND(Interface!$L$18&gt;'Licensee 2'!AN$1, Interface!$L$21&lt;='Licensee 2'!AN$2), (Interface!$L$21-Interface!$L$18), ('Licensee 2'!AN$2-Interface!$L$18+1))), AN$7)*'Licensee 2'!AN$9</f>
        <v>0</v>
      </c>
      <c r="AO20">
        <f>MIN(IF(Interface!$L$18&lt;='Licensee 2'!AO$1, (Interface!$L$21-'Licensee 2'!AO$1), IF(AND(Interface!$L$18&gt;'Licensee 2'!AO$1, Interface!$L$21&lt;='Licensee 2'!AO$2), (Interface!$L$21-Interface!$L$18), ('Licensee 2'!AO$2-Interface!$L$18+1))), AO$7)*'Licensee 2'!AO$9</f>
        <v>0</v>
      </c>
      <c r="AP20">
        <f>MIN(IF(Interface!$L$18&lt;='Licensee 2'!AP$1, (Interface!$L$21-'Licensee 2'!AP$1), IF(AND(Interface!$L$18&gt;'Licensee 2'!AP$1, Interface!$L$21&lt;='Licensee 2'!AP$2), (Interface!$L$21-Interface!$L$18), ('Licensee 2'!AP$2-Interface!$L$18+1))), AP$7)*'Licensee 2'!AP$9</f>
        <v>0</v>
      </c>
      <c r="AQ20">
        <f>MIN(IF(Interface!$L$18&lt;='Licensee 2'!AQ$1, (Interface!$L$21-'Licensee 2'!AQ$1), IF(AND(Interface!$L$18&gt;'Licensee 2'!AQ$1, Interface!$L$21&lt;='Licensee 2'!AQ$2), (Interface!$L$21-Interface!$L$18), ('Licensee 2'!AQ$2-Interface!$L$18+1))), AQ$7)*'Licensee 2'!AQ$9</f>
        <v>0</v>
      </c>
      <c r="AR20">
        <f>MIN(IF(Interface!$L$18&lt;='Licensee 2'!AR$1, (Interface!$L$21-'Licensee 2'!AR$1), IF(AND(Interface!$L$18&gt;'Licensee 2'!AR$1, Interface!$L$21&lt;='Licensee 2'!AR$2), (Interface!$L$21-Interface!$L$18), ('Licensee 2'!AR$2-Interface!$L$18+1))), AR$7)*'Licensee 2'!AR$9</f>
        <v>0</v>
      </c>
      <c r="AS20">
        <f>MIN(IF(Interface!$L$18&lt;='Licensee 2'!AS$1, (Interface!$L$21-'Licensee 2'!AS$1), IF(AND(Interface!$L$18&gt;'Licensee 2'!AS$1, Interface!$L$21&lt;='Licensee 2'!AS$2), (Interface!$L$21-Interface!$L$18), ('Licensee 2'!AS$2-Interface!$L$18+1))), AS$7)*'Licensee 2'!AS$9</f>
        <v>0</v>
      </c>
      <c r="AT20">
        <f>MIN(IF(Interface!$L$18&lt;='Licensee 2'!AT$1, (Interface!$L$21-'Licensee 2'!AT$1), IF(AND(Interface!$L$18&gt;'Licensee 2'!AT$1, Interface!$L$21&lt;='Licensee 2'!AT$2), (Interface!$L$21-Interface!$L$18), ('Licensee 2'!AT$2-Interface!$L$18+1))), AT$7)*'Licensee 2'!AT$9</f>
        <v>0</v>
      </c>
      <c r="AU20">
        <f>MIN(IF(Interface!$L$18&lt;='Licensee 2'!AU$1, (Interface!$L$21-'Licensee 2'!AU$1), IF(AND(Interface!$L$18&gt;'Licensee 2'!AU$1, Interface!$L$21&lt;='Licensee 2'!AU$2), (Interface!$L$21-Interface!$L$18), ('Licensee 2'!AU$2-Interface!$L$18+1))), AU$7)*'Licensee 2'!AU$9</f>
        <v>0</v>
      </c>
      <c r="AV20">
        <f>MIN(IF(Interface!$L$18&lt;='Licensee 2'!AV$1, (Interface!$L$21-'Licensee 2'!AV$1), IF(AND(Interface!$L$18&gt;'Licensee 2'!AV$1, Interface!$L$21&lt;='Licensee 2'!AV$2), (Interface!$L$21-Interface!$L$18), ('Licensee 2'!AV$2-Interface!$L$18+1))), AV$7)*'Licensee 2'!AV$9</f>
        <v>0</v>
      </c>
      <c r="AW20">
        <f>MIN(IF(Interface!$L$18&lt;='Licensee 2'!AW$1, (Interface!$L$21-'Licensee 2'!AW$1), IF(AND(Interface!$L$18&gt;'Licensee 2'!AW$1, Interface!$L$21&lt;='Licensee 2'!AW$2), (Interface!$L$21-Interface!$L$18), ('Licensee 2'!AW$2-Interface!$L$18+1))), AW$7)*'Licensee 2'!AW$9</f>
        <v>0</v>
      </c>
      <c r="AX20">
        <f>MIN(IF(Interface!$L$18&lt;='Licensee 2'!AX$1, (Interface!$L$21-'Licensee 2'!AX$1), IF(AND(Interface!$L$18&gt;'Licensee 2'!AX$1, Interface!$L$21&lt;='Licensee 2'!AX$2), (Interface!$L$21-Interface!$L$18), ('Licensee 2'!AX$2-Interface!$L$18+1))), AX$7)*'Licensee 2'!AX$9</f>
        <v>0</v>
      </c>
      <c r="AY20">
        <f>MIN(IF(Interface!$L$18&lt;='Licensee 2'!AY$1, (Interface!$L$21-'Licensee 2'!AY$1), IF(AND(Interface!$L$18&gt;'Licensee 2'!AY$1, Interface!$L$21&lt;='Licensee 2'!AY$2), (Interface!$L$21-Interface!$L$18), ('Licensee 2'!AY$2-Interface!$L$18+1))), AY$7)*'Licensee 2'!AY$9</f>
        <v>0</v>
      </c>
      <c r="AZ20">
        <f>MIN(IF(Interface!$L$18&lt;='Licensee 2'!AZ$1, (Interface!$L$21-'Licensee 2'!AZ$1), IF(AND(Interface!$L$18&gt;'Licensee 2'!AZ$1, Interface!$L$21&lt;='Licensee 2'!AZ$2), (Interface!$L$21-Interface!$L$18), ('Licensee 2'!AZ$2-Interface!$L$18+1))), AZ$7)*'Licensee 2'!AZ$9</f>
        <v>0</v>
      </c>
      <c r="BA20">
        <f>MIN(IF(Interface!$L$18&lt;='Licensee 2'!BA$1, (Interface!$L$21-'Licensee 2'!BA$1), IF(AND(Interface!$L$18&gt;'Licensee 2'!BA$1, Interface!$L$21&lt;='Licensee 2'!BA$2), (Interface!$L$21-Interface!$L$18), ('Licensee 2'!BA$2-Interface!$L$18+1))), BA$7)*'Licensee 2'!BA$9</f>
        <v>0</v>
      </c>
      <c r="BB20">
        <f>MIN(IF(Interface!$L$18&lt;='Licensee 2'!BB$1, (Interface!$L$21-'Licensee 2'!BB$1), IF(AND(Interface!$L$18&gt;'Licensee 2'!BB$1, Interface!$L$21&lt;='Licensee 2'!BB$2), (Interface!$L$21-Interface!$L$18), ('Licensee 2'!BB$2-Interface!$L$18+1))), BB$7)*'Licensee 2'!BB$9</f>
        <v>0</v>
      </c>
      <c r="BC20">
        <f>MIN(IF(Interface!$L$18&lt;='Licensee 2'!BC$1, (Interface!$L$21-'Licensee 2'!BC$1), IF(AND(Interface!$L$18&gt;'Licensee 2'!BC$1, Interface!$L$21&lt;='Licensee 2'!BC$2), (Interface!$L$21-Interface!$L$18), ('Licensee 2'!BC$2-Interface!$L$18+1))), BC$7)*'Licensee 2'!BC$9</f>
        <v>0</v>
      </c>
      <c r="BD20">
        <f>MIN(IF(Interface!$L$18&lt;='Licensee 2'!BD$1, (Interface!$L$21-'Licensee 2'!BD$1), IF(AND(Interface!$L$18&gt;'Licensee 2'!BD$1, Interface!$L$21&lt;='Licensee 2'!BD$2), (Interface!$L$21-Interface!$L$18), ('Licensee 2'!BD$2-Interface!$L$18+1))), BD$7)*'Licensee 2'!BD$9</f>
        <v>0</v>
      </c>
      <c r="BE20">
        <f>MIN(IF(Interface!$L$18&lt;='Licensee 2'!BE$1, (Interface!$L$21-'Licensee 2'!BE$1), IF(AND(Interface!$L$18&gt;'Licensee 2'!BE$1, Interface!$L$21&lt;='Licensee 2'!BE$2), (Interface!$L$21-Interface!$L$18), ('Licensee 2'!BE$2-Interface!$L$18+1))), BE$7)*'Licensee 2'!BE$9</f>
        <v>0</v>
      </c>
      <c r="BF20">
        <f>MIN(IF(Interface!$L$18&lt;='Licensee 2'!BF$1, (Interface!$L$21-'Licensee 2'!BF$1), IF(AND(Interface!$L$18&gt;'Licensee 2'!BF$1, Interface!$L$21&lt;='Licensee 2'!BF$2), (Interface!$L$21-Interface!$L$18), ('Licensee 2'!BF$2-Interface!$L$18+1))), BF$7)*'Licensee 2'!BF$9</f>
        <v>0</v>
      </c>
      <c r="BG20">
        <f>MIN(IF(Interface!$L$18&lt;='Licensee 2'!BG$1, (Interface!$L$21-'Licensee 2'!BG$1), IF(AND(Interface!$L$18&gt;'Licensee 2'!BG$1, Interface!$L$21&lt;='Licensee 2'!BG$2), (Interface!$L$21-Interface!$L$18), ('Licensee 2'!BG$2-Interface!$L$18+1))), BG$7)*'Licensee 2'!BG$9</f>
        <v>0</v>
      </c>
      <c r="BH20">
        <f>MIN(IF(Interface!$L$18&lt;='Licensee 2'!BH$1, (Interface!$L$21-'Licensee 2'!BH$1), IF(AND(Interface!$L$18&gt;'Licensee 2'!BH$1, Interface!$L$21&lt;='Licensee 2'!BH$2), (Interface!$L$21-Interface!$L$18), ('Licensee 2'!BH$2-Interface!$L$18+1))), BH$7)*'Licensee 2'!BH$9</f>
        <v>0</v>
      </c>
    </row>
    <row r="21" spans="1:63" customFormat="1">
      <c r="E21" s="4" t="s">
        <v>190</v>
      </c>
      <c r="G21" s="4" t="s">
        <v>59</v>
      </c>
      <c r="L21">
        <f>MIN(IF(Interface!$L$21&lt;='Licensee 2'!L$1, (Interface!$L$27-'Licensee 2'!L$1), IF(AND(Interface!$L$21&gt;'Licensee 2'!L$1, Interface!$L$27&lt;='Licensee 2'!L$2), (Interface!$L$27-Interface!$L$21), ('Licensee 2'!L$2-Interface!$L$21+1))), L$7)*'Licensee 2'!L$10</f>
        <v>0</v>
      </c>
      <c r="M21">
        <f>MIN(IF(Interface!$L$21&lt;='Licensee 2'!M$1, (Interface!$L$27-'Licensee 2'!M$1), IF(AND(Interface!$L$21&gt;'Licensee 2'!M$1, Interface!$L$27&lt;='Licensee 2'!M$2), (Interface!$L$27-Interface!$L$21), ('Licensee 2'!M$2-Interface!$L$21+1))), M$7)*'Licensee 2'!M$10</f>
        <v>0</v>
      </c>
      <c r="N21">
        <f>MIN(IF(Interface!$L$21&lt;='Licensee 2'!N$1, (Interface!$L$27-'Licensee 2'!N$1), IF(AND(Interface!$L$21&gt;'Licensee 2'!N$1, Interface!$L$27&lt;='Licensee 2'!N$2), (Interface!$L$27-Interface!$L$21), ('Licensee 2'!N$2-Interface!$L$21+1))), N$7)*'Licensee 2'!N$10</f>
        <v>0</v>
      </c>
      <c r="O21">
        <f>MIN(IF(Interface!$L$21&lt;='Licensee 2'!O$1, (Interface!$L$27-'Licensee 2'!O$1), IF(AND(Interface!$L$21&gt;'Licensee 2'!O$1, Interface!$L$27&lt;='Licensee 2'!O$2), (Interface!$L$27-Interface!$L$21), ('Licensee 2'!O$2-Interface!$L$21+1))), O$7)*'Licensee 2'!O$10</f>
        <v>0</v>
      </c>
      <c r="P21">
        <f>MIN(IF(Interface!$L$21&lt;='Licensee 2'!P$1, (Interface!$L$27-'Licensee 2'!P$1), IF(AND(Interface!$L$21&gt;'Licensee 2'!P$1, Interface!$L$27&lt;='Licensee 2'!P$2), (Interface!$L$27-Interface!$L$21), ('Licensee 2'!P$2-Interface!$L$21+1))), P$7)*'Licensee 2'!P$10</f>
        <v>0</v>
      </c>
      <c r="Q21">
        <f>MIN(IF(Interface!$L$21&lt;='Licensee 2'!Q$1, (Interface!$L$27-'Licensee 2'!Q$1), IF(AND(Interface!$L$21&gt;'Licensee 2'!Q$1, Interface!$L$27&lt;='Licensee 2'!Q$2), (Interface!$L$27-Interface!$L$21), ('Licensee 2'!Q$2-Interface!$L$21+1))), Q$7)*'Licensee 2'!Q$10</f>
        <v>0</v>
      </c>
      <c r="R21">
        <f>MIN(IF(Interface!$L$21&lt;='Licensee 2'!R$1, (Interface!$L$27-'Licensee 2'!R$1), IF(AND(Interface!$L$21&gt;'Licensee 2'!R$1, Interface!$L$27&lt;='Licensee 2'!R$2), (Interface!$L$27-Interface!$L$21), ('Licensee 2'!R$2-Interface!$L$21+1))), R$7)*'Licensee 2'!R$10</f>
        <v>0</v>
      </c>
      <c r="S21">
        <f>MIN(IF(Interface!$L$21&lt;='Licensee 2'!S$1, (Interface!$L$27-'Licensee 2'!S$1), IF(AND(Interface!$L$21&gt;'Licensee 2'!S$1, Interface!$L$27&lt;='Licensee 2'!S$2), (Interface!$L$27-Interface!$L$21), ('Licensee 2'!S$2-Interface!$L$21+1))), S$7)*'Licensee 2'!S$10</f>
        <v>0</v>
      </c>
      <c r="T21">
        <f>MIN(IF(Interface!$L$21&lt;='Licensee 2'!T$1, (Interface!$L$27-'Licensee 2'!T$1), IF(AND(Interface!$L$21&gt;'Licensee 2'!T$1, Interface!$L$27&lt;='Licensee 2'!T$2), (Interface!$L$27-Interface!$L$21), ('Licensee 2'!T$2-Interface!$L$21+1))), T$7)*'Licensee 2'!T$10</f>
        <v>0</v>
      </c>
      <c r="U21">
        <f>MIN(IF(Interface!$L$21&lt;='Licensee 2'!U$1, (Interface!$L$27-'Licensee 2'!U$1), IF(AND(Interface!$L$21&gt;'Licensee 2'!U$1, Interface!$L$27&lt;='Licensee 2'!U$2), (Interface!$L$27-Interface!$L$21), ('Licensee 2'!U$2-Interface!$L$21+1))), U$7)*'Licensee 2'!U$10</f>
        <v>0</v>
      </c>
      <c r="V21">
        <f>MIN(IF(Interface!$L$21&lt;='Licensee 2'!V$1, (Interface!$L$27-'Licensee 2'!V$1), IF(AND(Interface!$L$21&gt;'Licensee 2'!V$1, Interface!$L$27&lt;='Licensee 2'!V$2), (Interface!$L$27-Interface!$L$21), ('Licensee 2'!V$2-Interface!$L$21+1))), V$7)*'Licensee 2'!V$10</f>
        <v>0</v>
      </c>
      <c r="W21">
        <f>MIN(IF(Interface!$L$21&lt;='Licensee 2'!W$1, (Interface!$L$27-'Licensee 2'!W$1), IF(AND(Interface!$L$21&gt;'Licensee 2'!W$1, Interface!$L$27&lt;='Licensee 2'!W$2), (Interface!$L$27-Interface!$L$21), ('Licensee 2'!W$2-Interface!$L$21+1))), W$7)*'Licensee 2'!W$10</f>
        <v>0</v>
      </c>
      <c r="X21">
        <f>MIN(IF(Interface!$L$21&lt;='Licensee 2'!X$1, (Interface!$L$27-'Licensee 2'!X$1), IF(AND(Interface!$L$21&gt;'Licensee 2'!X$1, Interface!$L$27&lt;='Licensee 2'!X$2), (Interface!$L$27-Interface!$L$21), ('Licensee 2'!X$2-Interface!$L$21+1))), X$7)*'Licensee 2'!X$10</f>
        <v>0</v>
      </c>
      <c r="Y21">
        <f>MIN(IF(Interface!$L$21&lt;='Licensee 2'!Y$1, (Interface!$L$27-'Licensee 2'!Y$1), IF(AND(Interface!$L$21&gt;'Licensee 2'!Y$1, Interface!$L$27&lt;='Licensee 2'!Y$2), (Interface!$L$27-Interface!$L$21), ('Licensee 2'!Y$2-Interface!$L$21+1))), Y$7)*'Licensee 2'!Y$10</f>
        <v>0</v>
      </c>
      <c r="Z21">
        <f>MIN(IF(Interface!$L$21&lt;='Licensee 2'!Z$1, (Interface!$L$27-'Licensee 2'!Z$1), IF(AND(Interface!$L$21&gt;'Licensee 2'!Z$1, Interface!$L$27&lt;='Licensee 2'!Z$2), (Interface!$L$27-Interface!$L$21), ('Licensee 2'!Z$2-Interface!$L$21+1))), Z$7)*'Licensee 2'!Z$10</f>
        <v>0</v>
      </c>
      <c r="AA21">
        <f>MIN(IF(Interface!$L$21&lt;='Licensee 2'!AA$1, (Interface!$L$27-'Licensee 2'!AA$1), IF(AND(Interface!$L$21&gt;'Licensee 2'!AA$1, Interface!$L$27&lt;='Licensee 2'!AA$2), (Interface!$L$27-Interface!$L$21), ('Licensee 2'!AA$2-Interface!$L$21+1))), AA$7)*'Licensee 2'!AA$10</f>
        <v>0</v>
      </c>
      <c r="AB21">
        <f>MIN(IF(Interface!$L$21&lt;='Licensee 2'!AB$1, (Interface!$L$27-'Licensee 2'!AB$1), IF(AND(Interface!$L$21&gt;'Licensee 2'!AB$1, Interface!$L$27&lt;='Licensee 2'!AB$2), (Interface!$L$27-Interface!$L$21), ('Licensee 2'!AB$2-Interface!$L$21+1))), AB$7)*'Licensee 2'!AB$10</f>
        <v>0</v>
      </c>
      <c r="AC21">
        <f>MIN(IF(Interface!$L$21&lt;='Licensee 2'!AC$1, (Interface!$L$27-'Licensee 2'!AC$1), IF(AND(Interface!$L$21&gt;'Licensee 2'!AC$1, Interface!$L$27&lt;='Licensee 2'!AC$2), (Interface!$L$27-Interface!$L$21), ('Licensee 2'!AC$2-Interface!$L$21+1))), AC$7)*'Licensee 2'!AC$10</f>
        <v>0</v>
      </c>
      <c r="AD21">
        <f>MIN(IF(Interface!$L$21&lt;='Licensee 2'!AD$1, (Interface!$L$27-'Licensee 2'!AD$1), IF(AND(Interface!$L$21&gt;'Licensee 2'!AD$1, Interface!$L$27&lt;='Licensee 2'!AD$2), (Interface!$L$27-Interface!$L$21), ('Licensee 2'!AD$2-Interface!$L$21+1))), AD$7)*'Licensee 2'!AD$10</f>
        <v>0</v>
      </c>
      <c r="AE21">
        <f>MIN(IF(Interface!$L$21&lt;='Licensee 2'!AE$1, (Interface!$L$27-'Licensee 2'!AE$1), IF(AND(Interface!$L$21&gt;'Licensee 2'!AE$1, Interface!$L$27&lt;='Licensee 2'!AE$2), (Interface!$L$27-Interface!$L$21), ('Licensee 2'!AE$2-Interface!$L$21+1))), AE$7)*'Licensee 2'!AE$10</f>
        <v>0</v>
      </c>
      <c r="AF21">
        <f>MIN(IF(Interface!$L$21&lt;='Licensee 2'!AF$1, (Interface!$L$27-'Licensee 2'!AF$1), IF(AND(Interface!$L$21&gt;'Licensee 2'!AF$1, Interface!$L$27&lt;='Licensee 2'!AF$2), (Interface!$L$27-Interface!$L$21), ('Licensee 2'!AF$2-Interface!$L$21+1))), AF$7)*'Licensee 2'!AF$10</f>
        <v>0</v>
      </c>
      <c r="AG21">
        <f>MIN(IF(Interface!$L$21&lt;='Licensee 2'!AG$1, (Interface!$L$27-'Licensee 2'!AG$1), IF(AND(Interface!$L$21&gt;'Licensee 2'!AG$1, Interface!$L$27&lt;='Licensee 2'!AG$2), (Interface!$L$27-Interface!$L$21), ('Licensee 2'!AG$2-Interface!$L$21+1))), AG$7)*'Licensee 2'!AG$10</f>
        <v>0</v>
      </c>
      <c r="AH21">
        <f>MIN(IF(Interface!$L$21&lt;='Licensee 2'!AH$1, (Interface!$L$27-'Licensee 2'!AH$1), IF(AND(Interface!$L$21&gt;'Licensee 2'!AH$1, Interface!$L$27&lt;='Licensee 2'!AH$2), (Interface!$L$27-Interface!$L$21), ('Licensee 2'!AH$2-Interface!$L$21+1))), AH$7)*'Licensee 2'!AH$10</f>
        <v>0</v>
      </c>
      <c r="AI21">
        <f>MIN(IF(Interface!$L$21&lt;='Licensee 2'!AI$1, (Interface!$L$27-'Licensee 2'!AI$1), IF(AND(Interface!$L$21&gt;'Licensee 2'!AI$1, Interface!$L$27&lt;='Licensee 2'!AI$2), (Interface!$L$27-Interface!$L$21), ('Licensee 2'!AI$2-Interface!$L$21+1))), AI$7)*'Licensee 2'!AI$10</f>
        <v>0</v>
      </c>
      <c r="AJ21">
        <f>MIN(IF(Interface!$L$21&lt;='Licensee 2'!AJ$1, (Interface!$L$27-'Licensee 2'!AJ$1), IF(AND(Interface!$L$21&gt;'Licensee 2'!AJ$1, Interface!$L$27&lt;='Licensee 2'!AJ$2), (Interface!$L$27-Interface!$L$21), ('Licensee 2'!AJ$2-Interface!$L$21+1))), AJ$7)*'Licensee 2'!AJ$10</f>
        <v>0</v>
      </c>
      <c r="AK21">
        <f>MIN(IF(Interface!$L$21&lt;='Licensee 2'!AK$1, (Interface!$L$27-'Licensee 2'!AK$1), IF(AND(Interface!$L$21&gt;'Licensee 2'!AK$1, Interface!$L$27&lt;='Licensee 2'!AK$2), (Interface!$L$27-Interface!$L$21), ('Licensee 2'!AK$2-Interface!$L$21+1))), AK$7)*'Licensee 2'!AK$10</f>
        <v>0</v>
      </c>
      <c r="AL21">
        <f>MIN(IF(Interface!$L$21&lt;='Licensee 2'!AL$1, (Interface!$L$27-'Licensee 2'!AL$1), IF(AND(Interface!$L$21&gt;'Licensee 2'!AL$1, Interface!$L$27&lt;='Licensee 2'!AL$2), (Interface!$L$27-Interface!$L$21), ('Licensee 2'!AL$2-Interface!$L$21+1))), AL$7)*'Licensee 2'!AL$10</f>
        <v>0</v>
      </c>
      <c r="AM21">
        <f>MIN(IF(Interface!$L$21&lt;='Licensee 2'!AM$1, (Interface!$L$27-'Licensee 2'!AM$1), IF(AND(Interface!$L$21&gt;'Licensee 2'!AM$1, Interface!$L$27&lt;='Licensee 2'!AM$2), (Interface!$L$27-Interface!$L$21), ('Licensee 2'!AM$2-Interface!$L$21+1))), AM$7)*'Licensee 2'!AM$10</f>
        <v>0</v>
      </c>
      <c r="AN21">
        <f>MIN(IF(Interface!$L$21&lt;='Licensee 2'!AN$1, (Interface!$L$27-'Licensee 2'!AN$1), IF(AND(Interface!$L$21&gt;'Licensee 2'!AN$1, Interface!$L$27&lt;='Licensee 2'!AN$2), (Interface!$L$27-Interface!$L$21), ('Licensee 2'!AN$2-Interface!$L$21+1))), AN$7)*'Licensee 2'!AN$10</f>
        <v>0</v>
      </c>
      <c r="AO21">
        <f>MIN(IF(Interface!$L$21&lt;='Licensee 2'!AO$1, (Interface!$L$27-'Licensee 2'!AO$1), IF(AND(Interface!$L$21&gt;'Licensee 2'!AO$1, Interface!$L$27&lt;='Licensee 2'!AO$2), (Interface!$L$27-Interface!$L$21), ('Licensee 2'!AO$2-Interface!$L$21+1))), AO$7)*'Licensee 2'!AO$10</f>
        <v>0</v>
      </c>
      <c r="AP21">
        <f>MIN(IF(Interface!$L$21&lt;='Licensee 2'!AP$1, (Interface!$L$27-'Licensee 2'!AP$1), IF(AND(Interface!$L$21&gt;'Licensee 2'!AP$1, Interface!$L$27&lt;='Licensee 2'!AP$2), (Interface!$L$27-Interface!$L$21), ('Licensee 2'!AP$2-Interface!$L$21+1))), AP$7)*'Licensee 2'!AP$10</f>
        <v>0</v>
      </c>
      <c r="AQ21">
        <f>MIN(IF(Interface!$L$21&lt;='Licensee 2'!AQ$1, (Interface!$L$27-'Licensee 2'!AQ$1), IF(AND(Interface!$L$21&gt;'Licensee 2'!AQ$1, Interface!$L$27&lt;='Licensee 2'!AQ$2), (Interface!$L$27-Interface!$L$21), ('Licensee 2'!AQ$2-Interface!$L$21+1))), AQ$7)*'Licensee 2'!AQ$10</f>
        <v>0</v>
      </c>
      <c r="AR21">
        <f>MIN(IF(Interface!$L$21&lt;='Licensee 2'!AR$1, (Interface!$L$27-'Licensee 2'!AR$1), IF(AND(Interface!$L$21&gt;'Licensee 2'!AR$1, Interface!$L$27&lt;='Licensee 2'!AR$2), (Interface!$L$27-Interface!$L$21), ('Licensee 2'!AR$2-Interface!$L$21+1))), AR$7)*'Licensee 2'!AR$10</f>
        <v>0</v>
      </c>
      <c r="AS21">
        <f>MIN(IF(Interface!$L$21&lt;='Licensee 2'!AS$1, (Interface!$L$27-'Licensee 2'!AS$1), IF(AND(Interface!$L$21&gt;'Licensee 2'!AS$1, Interface!$L$27&lt;='Licensee 2'!AS$2), (Interface!$L$27-Interface!$L$21), ('Licensee 2'!AS$2-Interface!$L$21+1))), AS$7)*'Licensee 2'!AS$10</f>
        <v>0</v>
      </c>
      <c r="AT21">
        <f>MIN(IF(Interface!$L$21&lt;='Licensee 2'!AT$1, (Interface!$L$27-'Licensee 2'!AT$1), IF(AND(Interface!$L$21&gt;'Licensee 2'!AT$1, Interface!$L$27&lt;='Licensee 2'!AT$2), (Interface!$L$27-Interface!$L$21), ('Licensee 2'!AT$2-Interface!$L$21+1))), AT$7)*'Licensee 2'!AT$10</f>
        <v>0</v>
      </c>
      <c r="AU21">
        <f>MIN(IF(Interface!$L$21&lt;='Licensee 2'!AU$1, (Interface!$L$27-'Licensee 2'!AU$1), IF(AND(Interface!$L$21&gt;'Licensee 2'!AU$1, Interface!$L$27&lt;='Licensee 2'!AU$2), (Interface!$L$27-Interface!$L$21), ('Licensee 2'!AU$2-Interface!$L$21+1))), AU$7)*'Licensee 2'!AU$10</f>
        <v>0</v>
      </c>
      <c r="AV21">
        <f>MIN(IF(Interface!$L$21&lt;='Licensee 2'!AV$1, (Interface!$L$27-'Licensee 2'!AV$1), IF(AND(Interface!$L$21&gt;'Licensee 2'!AV$1, Interface!$L$27&lt;='Licensee 2'!AV$2), (Interface!$L$27-Interface!$L$21), ('Licensee 2'!AV$2-Interface!$L$21+1))), AV$7)*'Licensee 2'!AV$10</f>
        <v>0</v>
      </c>
      <c r="AW21">
        <f>MIN(IF(Interface!$L$21&lt;='Licensee 2'!AW$1, (Interface!$L$27-'Licensee 2'!AW$1), IF(AND(Interface!$L$21&gt;'Licensee 2'!AW$1, Interface!$L$27&lt;='Licensee 2'!AW$2), (Interface!$L$27-Interface!$L$21), ('Licensee 2'!AW$2-Interface!$L$21+1))), AW$7)*'Licensee 2'!AW$10</f>
        <v>0</v>
      </c>
      <c r="AX21">
        <f>MIN(IF(Interface!$L$21&lt;='Licensee 2'!AX$1, (Interface!$L$27-'Licensee 2'!AX$1), IF(AND(Interface!$L$21&gt;'Licensee 2'!AX$1, Interface!$L$27&lt;='Licensee 2'!AX$2), (Interface!$L$27-Interface!$L$21), ('Licensee 2'!AX$2-Interface!$L$21+1))), AX$7)*'Licensee 2'!AX$10</f>
        <v>0</v>
      </c>
      <c r="AY21">
        <f>MIN(IF(Interface!$L$21&lt;='Licensee 2'!AY$1, (Interface!$L$27-'Licensee 2'!AY$1), IF(AND(Interface!$L$21&gt;'Licensee 2'!AY$1, Interface!$L$27&lt;='Licensee 2'!AY$2), (Interface!$L$27-Interface!$L$21), ('Licensee 2'!AY$2-Interface!$L$21+1))), AY$7)*'Licensee 2'!AY$10</f>
        <v>0</v>
      </c>
      <c r="AZ21">
        <f>MIN(IF(Interface!$L$21&lt;='Licensee 2'!AZ$1, (Interface!$L$27-'Licensee 2'!AZ$1), IF(AND(Interface!$L$21&gt;'Licensee 2'!AZ$1, Interface!$L$27&lt;='Licensee 2'!AZ$2), (Interface!$L$27-Interface!$L$21), ('Licensee 2'!AZ$2-Interface!$L$21+1))), AZ$7)*'Licensee 2'!AZ$10</f>
        <v>0</v>
      </c>
      <c r="BA21">
        <f>MIN(IF(Interface!$L$21&lt;='Licensee 2'!BA$1, (Interface!$L$27-'Licensee 2'!BA$1), IF(AND(Interface!$L$21&gt;'Licensee 2'!BA$1, Interface!$L$27&lt;='Licensee 2'!BA$2), (Interface!$L$27-Interface!$L$21), ('Licensee 2'!BA$2-Interface!$L$21+1))), BA$7)*'Licensee 2'!BA$10</f>
        <v>0</v>
      </c>
      <c r="BB21">
        <f>MIN(IF(Interface!$L$21&lt;='Licensee 2'!BB$1, (Interface!$L$27-'Licensee 2'!BB$1), IF(AND(Interface!$L$21&gt;'Licensee 2'!BB$1, Interface!$L$27&lt;='Licensee 2'!BB$2), (Interface!$L$27-Interface!$L$21), ('Licensee 2'!BB$2-Interface!$L$21+1))), BB$7)*'Licensee 2'!BB$10</f>
        <v>0</v>
      </c>
      <c r="BC21">
        <f>MIN(IF(Interface!$L$21&lt;='Licensee 2'!BC$1, (Interface!$L$27-'Licensee 2'!BC$1), IF(AND(Interface!$L$21&gt;'Licensee 2'!BC$1, Interface!$L$27&lt;='Licensee 2'!BC$2), (Interface!$L$27-Interface!$L$21), ('Licensee 2'!BC$2-Interface!$L$21+1))), BC$7)*'Licensee 2'!BC$10</f>
        <v>0</v>
      </c>
      <c r="BD21">
        <f>MIN(IF(Interface!$L$21&lt;='Licensee 2'!BD$1, (Interface!$L$27-'Licensee 2'!BD$1), IF(AND(Interface!$L$21&gt;'Licensee 2'!BD$1, Interface!$L$27&lt;='Licensee 2'!BD$2), (Interface!$L$27-Interface!$L$21), ('Licensee 2'!BD$2-Interface!$L$21+1))), BD$7)*'Licensee 2'!BD$10</f>
        <v>0</v>
      </c>
      <c r="BE21">
        <f>MIN(IF(Interface!$L$21&lt;='Licensee 2'!BE$1, (Interface!$L$27-'Licensee 2'!BE$1), IF(AND(Interface!$L$21&gt;'Licensee 2'!BE$1, Interface!$L$27&lt;='Licensee 2'!BE$2), (Interface!$L$27-Interface!$L$21), ('Licensee 2'!BE$2-Interface!$L$21+1))), BE$7)*'Licensee 2'!BE$10</f>
        <v>0</v>
      </c>
      <c r="BF21">
        <f>MIN(IF(Interface!$L$21&lt;='Licensee 2'!BF$1, (Interface!$L$27-'Licensee 2'!BF$1), IF(AND(Interface!$L$21&gt;'Licensee 2'!BF$1, Interface!$L$27&lt;='Licensee 2'!BF$2), (Interface!$L$27-Interface!$L$21), ('Licensee 2'!BF$2-Interface!$L$21+1))), BF$7)*'Licensee 2'!BF$10</f>
        <v>0</v>
      </c>
      <c r="BG21">
        <f>MIN(IF(Interface!$L$21&lt;='Licensee 2'!BG$1, (Interface!$L$27-'Licensee 2'!BG$1), IF(AND(Interface!$L$21&gt;'Licensee 2'!BG$1, Interface!$L$27&lt;='Licensee 2'!BG$2), (Interface!$L$27-Interface!$L$21), ('Licensee 2'!BG$2-Interface!$L$21+1))), BG$7)*'Licensee 2'!BG$10</f>
        <v>0</v>
      </c>
      <c r="BH21">
        <f>MIN(IF(Interface!$L$21&lt;='Licensee 2'!BH$1, (Interface!$L$27-'Licensee 2'!BH$1), IF(AND(Interface!$L$21&gt;'Licensee 2'!BH$1, Interface!$L$27&lt;='Licensee 2'!BH$2), (Interface!$L$27-Interface!$L$21), ('Licensee 2'!BH$2-Interface!$L$21+1))), BH$7)*'Licensee 2'!BH$10</f>
        <v>0</v>
      </c>
    </row>
    <row r="22" spans="1:63" customFormat="1">
      <c r="E22" s="4" t="s">
        <v>191</v>
      </c>
      <c r="G22" s="4" t="s">
        <v>59</v>
      </c>
      <c r="L22">
        <f>MIN(IF(Interface!$L$32&lt;='Licensee 2'!L$1, (Interface!$L$33-'Licensee 2'!L$1), IF(AND(Interface!$L$32&gt;'Licensee 2'!L$1, Interface!$L$33&lt;='Licensee 2'!L$2), (Interface!$L$33-Interface!$L$32), ('Licensee 2'!L$2-Interface!$L$32+1))), L$7)*'Licensee 2'!L$11</f>
        <v>0</v>
      </c>
      <c r="M22">
        <f>MIN(IF(Interface!$L$32&lt;='Licensee 2'!M$1, (Interface!$L$33-'Licensee 2'!M$1), IF(AND(Interface!$L$32&gt;'Licensee 2'!M$1, Interface!$L$33&lt;='Licensee 2'!M$2), (Interface!$L$33-Interface!$L$32), ('Licensee 2'!M$2-Interface!$L$32+1))), M$7)*'Licensee 2'!M$11</f>
        <v>0</v>
      </c>
      <c r="N22">
        <f>MIN(IF(Interface!$L$32&lt;='Licensee 2'!N$1, (Interface!$L$33-'Licensee 2'!N$1), IF(AND(Interface!$L$32&gt;'Licensee 2'!N$1, Interface!$L$33&lt;='Licensee 2'!N$2), (Interface!$L$33-Interface!$L$32), ('Licensee 2'!N$2-Interface!$L$32+1))), N$7)*'Licensee 2'!N$11</f>
        <v>0</v>
      </c>
      <c r="O22">
        <f>MIN(IF(Interface!$L$32&lt;='Licensee 2'!O$1, (Interface!$L$33-'Licensee 2'!O$1), IF(AND(Interface!$L$32&gt;'Licensee 2'!O$1, Interface!$L$33&lt;='Licensee 2'!O$2), (Interface!$L$33-Interface!$L$32), ('Licensee 2'!O$2-Interface!$L$32+1))), O$7)*'Licensee 2'!O$11</f>
        <v>140</v>
      </c>
      <c r="P22">
        <f>MIN(IF(Interface!$L$32&lt;='Licensee 2'!P$1, (Interface!$L$33-'Licensee 2'!P$1), IF(AND(Interface!$L$32&gt;'Licensee 2'!P$1, Interface!$L$33&lt;='Licensee 2'!P$2), (Interface!$L$33-Interface!$L$32), ('Licensee 2'!P$2-Interface!$L$32+1))), P$7)*'Licensee 2'!P$11</f>
        <v>365</v>
      </c>
      <c r="Q22">
        <f>MIN(IF(Interface!$L$32&lt;='Licensee 2'!Q$1, (Interface!$L$33-'Licensee 2'!Q$1), IF(AND(Interface!$L$32&gt;'Licensee 2'!Q$1, Interface!$L$33&lt;='Licensee 2'!Q$2), (Interface!$L$33-Interface!$L$32), ('Licensee 2'!Q$2-Interface!$L$32+1))), Q$7)*'Licensee 2'!Q$11</f>
        <v>365</v>
      </c>
      <c r="R22">
        <f>MIN(IF(Interface!$L$32&lt;='Licensee 2'!R$1, (Interface!$L$33-'Licensee 2'!R$1), IF(AND(Interface!$L$32&gt;'Licensee 2'!R$1, Interface!$L$33&lt;='Licensee 2'!R$2), (Interface!$L$33-Interface!$L$32), ('Licensee 2'!R$2-Interface!$L$32+1))), R$7)*'Licensee 2'!R$11</f>
        <v>366</v>
      </c>
      <c r="S22">
        <f>MIN(IF(Interface!$L$32&lt;='Licensee 2'!S$1, (Interface!$L$33-'Licensee 2'!S$1), IF(AND(Interface!$L$32&gt;'Licensee 2'!S$1, Interface!$L$33&lt;='Licensee 2'!S$2), (Interface!$L$33-Interface!$L$32), ('Licensee 2'!S$2-Interface!$L$32+1))), S$7)*'Licensee 2'!S$11</f>
        <v>365</v>
      </c>
      <c r="T22">
        <f>MIN(IF(Interface!$L$32&lt;='Licensee 2'!T$1, (Interface!$L$33-'Licensee 2'!T$1), IF(AND(Interface!$L$32&gt;'Licensee 2'!T$1, Interface!$L$33&lt;='Licensee 2'!T$2), (Interface!$L$33-Interface!$L$32), ('Licensee 2'!T$2-Interface!$L$32+1))), T$7)*'Licensee 2'!T$11</f>
        <v>365</v>
      </c>
      <c r="U22">
        <f>MIN(IF(Interface!$L$32&lt;='Licensee 2'!U$1, (Interface!$L$33-'Licensee 2'!U$1), IF(AND(Interface!$L$32&gt;'Licensee 2'!U$1, Interface!$L$33&lt;='Licensee 2'!U$2), (Interface!$L$33-Interface!$L$32), ('Licensee 2'!U$2-Interface!$L$32+1))), U$7)*'Licensee 2'!U$11</f>
        <v>365</v>
      </c>
      <c r="V22">
        <f>MIN(IF(Interface!$L$32&lt;='Licensee 2'!V$1, (Interface!$L$33-'Licensee 2'!V$1), IF(AND(Interface!$L$32&gt;'Licensee 2'!V$1, Interface!$L$33&lt;='Licensee 2'!V$2), (Interface!$L$33-Interface!$L$32), ('Licensee 2'!V$2-Interface!$L$32+1))), V$7)*'Licensee 2'!V$11</f>
        <v>366</v>
      </c>
      <c r="W22">
        <f>MIN(IF(Interface!$L$32&lt;='Licensee 2'!W$1, (Interface!$L$33-'Licensee 2'!W$1), IF(AND(Interface!$L$32&gt;'Licensee 2'!W$1, Interface!$L$33&lt;='Licensee 2'!W$2), (Interface!$L$33-Interface!$L$32), ('Licensee 2'!W$2-Interface!$L$32+1))), W$7)*'Licensee 2'!W$11</f>
        <v>365</v>
      </c>
      <c r="X22">
        <f>MIN(IF(Interface!$L$32&lt;='Licensee 2'!X$1, (Interface!$L$33-'Licensee 2'!X$1), IF(AND(Interface!$L$32&gt;'Licensee 2'!X$1, Interface!$L$33&lt;='Licensee 2'!X$2), (Interface!$L$33-Interface!$L$32), ('Licensee 2'!X$2-Interface!$L$32+1))), X$7)*'Licensee 2'!X$11</f>
        <v>365</v>
      </c>
      <c r="Y22">
        <f>MIN(IF(Interface!$L$32&lt;='Licensee 2'!Y$1, (Interface!$L$33-'Licensee 2'!Y$1), IF(AND(Interface!$L$32&gt;'Licensee 2'!Y$1, Interface!$L$33&lt;='Licensee 2'!Y$2), (Interface!$L$33-Interface!$L$32), ('Licensee 2'!Y$2-Interface!$L$32+1))), Y$7)*'Licensee 2'!Y$11</f>
        <v>365</v>
      </c>
      <c r="Z22">
        <f>MIN(IF(Interface!$L$32&lt;='Licensee 2'!Z$1, (Interface!$L$33-'Licensee 2'!Z$1), IF(AND(Interface!$L$32&gt;'Licensee 2'!Z$1, Interface!$L$33&lt;='Licensee 2'!Z$2), (Interface!$L$33-Interface!$L$32), ('Licensee 2'!Z$2-Interface!$L$32+1))), Z$7)*'Licensee 2'!Z$11</f>
        <v>366</v>
      </c>
      <c r="AA22">
        <f>MIN(IF(Interface!$L$32&lt;='Licensee 2'!AA$1, (Interface!$L$33-'Licensee 2'!AA$1), IF(AND(Interface!$L$32&gt;'Licensee 2'!AA$1, Interface!$L$33&lt;='Licensee 2'!AA$2), (Interface!$L$33-Interface!$L$32), ('Licensee 2'!AA$2-Interface!$L$32+1))), AA$7)*'Licensee 2'!AA$11</f>
        <v>365</v>
      </c>
      <c r="AB22">
        <f>MIN(IF(Interface!$L$32&lt;='Licensee 2'!AB$1, (Interface!$L$33-'Licensee 2'!AB$1), IF(AND(Interface!$L$32&gt;'Licensee 2'!AB$1, Interface!$L$33&lt;='Licensee 2'!AB$2), (Interface!$L$33-Interface!$L$32), ('Licensee 2'!AB$2-Interface!$L$32+1))), AB$7)*'Licensee 2'!AB$11</f>
        <v>365</v>
      </c>
      <c r="AC22">
        <f>MIN(IF(Interface!$L$32&lt;='Licensee 2'!AC$1, (Interface!$L$33-'Licensee 2'!AC$1), IF(AND(Interface!$L$32&gt;'Licensee 2'!AC$1, Interface!$L$33&lt;='Licensee 2'!AC$2), (Interface!$L$33-Interface!$L$32), ('Licensee 2'!AC$2-Interface!$L$32+1))), AC$7)*'Licensee 2'!AC$11</f>
        <v>365</v>
      </c>
      <c r="AD22">
        <f>MIN(IF(Interface!$L$32&lt;='Licensee 2'!AD$1, (Interface!$L$33-'Licensee 2'!AD$1), IF(AND(Interface!$L$32&gt;'Licensee 2'!AD$1, Interface!$L$33&lt;='Licensee 2'!AD$2), (Interface!$L$33-Interface!$L$32), ('Licensee 2'!AD$2-Interface!$L$32+1))), AD$7)*'Licensee 2'!AD$11</f>
        <v>366</v>
      </c>
      <c r="AE22">
        <f>MIN(IF(Interface!$L$32&lt;='Licensee 2'!AE$1, (Interface!$L$33-'Licensee 2'!AE$1), IF(AND(Interface!$L$32&gt;'Licensee 2'!AE$1, Interface!$L$33&lt;='Licensee 2'!AE$2), (Interface!$L$33-Interface!$L$32), ('Licensee 2'!AE$2-Interface!$L$32+1))), AE$7)*'Licensee 2'!AE$11</f>
        <v>365</v>
      </c>
      <c r="AF22">
        <f>MIN(IF(Interface!$L$32&lt;='Licensee 2'!AF$1, (Interface!$L$33-'Licensee 2'!AF$1), IF(AND(Interface!$L$32&gt;'Licensee 2'!AF$1, Interface!$L$33&lt;='Licensee 2'!AF$2), (Interface!$L$33-Interface!$L$32), ('Licensee 2'!AF$2-Interface!$L$32+1))), AF$7)*'Licensee 2'!AF$11</f>
        <v>365</v>
      </c>
      <c r="AG22">
        <f>MIN(IF(Interface!$L$32&lt;='Licensee 2'!AG$1, (Interface!$L$33-'Licensee 2'!AG$1), IF(AND(Interface!$L$32&gt;'Licensee 2'!AG$1, Interface!$L$33&lt;='Licensee 2'!AG$2), (Interface!$L$33-Interface!$L$32), ('Licensee 2'!AG$2-Interface!$L$32+1))), AG$7)*'Licensee 2'!AG$11</f>
        <v>365</v>
      </c>
      <c r="AH22">
        <f>MIN(IF(Interface!$L$32&lt;='Licensee 2'!AH$1, (Interface!$L$33-'Licensee 2'!AH$1), IF(AND(Interface!$L$32&gt;'Licensee 2'!AH$1, Interface!$L$33&lt;='Licensee 2'!AH$2), (Interface!$L$33-Interface!$L$32), ('Licensee 2'!AH$2-Interface!$L$32+1))), AH$7)*'Licensee 2'!AH$11</f>
        <v>366</v>
      </c>
      <c r="AI22">
        <f>MIN(IF(Interface!$L$32&lt;='Licensee 2'!AI$1, (Interface!$L$33-'Licensee 2'!AI$1), IF(AND(Interface!$L$32&gt;'Licensee 2'!AI$1, Interface!$L$33&lt;='Licensee 2'!AI$2), (Interface!$L$33-Interface!$L$32), ('Licensee 2'!AI$2-Interface!$L$32+1))), AI$7)*'Licensee 2'!AI$11</f>
        <v>365</v>
      </c>
      <c r="AJ22">
        <f>MIN(IF(Interface!$L$32&lt;='Licensee 2'!AJ$1, (Interface!$L$33-'Licensee 2'!AJ$1), IF(AND(Interface!$L$32&gt;'Licensee 2'!AJ$1, Interface!$L$33&lt;='Licensee 2'!AJ$2), (Interface!$L$33-Interface!$L$32), ('Licensee 2'!AJ$2-Interface!$L$32+1))), AJ$7)*'Licensee 2'!AJ$11</f>
        <v>365</v>
      </c>
      <c r="AK22">
        <f>MIN(IF(Interface!$L$32&lt;='Licensee 2'!AK$1, (Interface!$L$33-'Licensee 2'!AK$1), IF(AND(Interface!$L$32&gt;'Licensee 2'!AK$1, Interface!$L$33&lt;='Licensee 2'!AK$2), (Interface!$L$33-Interface!$L$32), ('Licensee 2'!AK$2-Interface!$L$32+1))), AK$7)*'Licensee 2'!AK$11</f>
        <v>365</v>
      </c>
      <c r="AL22">
        <f>MIN(IF(Interface!$L$32&lt;='Licensee 2'!AL$1, (Interface!$L$33-'Licensee 2'!AL$1), IF(AND(Interface!$L$32&gt;'Licensee 2'!AL$1, Interface!$L$33&lt;='Licensee 2'!AL$2), (Interface!$L$33-Interface!$L$32), ('Licensee 2'!AL$2-Interface!$L$32+1))), AL$7)*'Licensee 2'!AL$11</f>
        <v>366</v>
      </c>
      <c r="AM22">
        <f>MIN(IF(Interface!$L$32&lt;='Licensee 2'!AM$1, (Interface!$L$33-'Licensee 2'!AM$1), IF(AND(Interface!$L$32&gt;'Licensee 2'!AM$1, Interface!$L$33&lt;='Licensee 2'!AM$2), (Interface!$L$33-Interface!$L$32), ('Licensee 2'!AM$2-Interface!$L$32+1))), AM$7)*'Licensee 2'!AM$11</f>
        <v>365</v>
      </c>
      <c r="AN22">
        <f>MIN(IF(Interface!$L$32&lt;='Licensee 2'!AN$1, (Interface!$L$33-'Licensee 2'!AN$1), IF(AND(Interface!$L$32&gt;'Licensee 2'!AN$1, Interface!$L$33&lt;='Licensee 2'!AN$2), (Interface!$L$33-Interface!$L$32), ('Licensee 2'!AN$2-Interface!$L$32+1))), AN$7)*'Licensee 2'!AN$11</f>
        <v>225</v>
      </c>
      <c r="AO22">
        <f>MIN(IF(Interface!$L$32&lt;='Licensee 2'!AO$1, (Interface!$L$33-'Licensee 2'!AO$1), IF(AND(Interface!$L$32&gt;'Licensee 2'!AO$1, Interface!$L$33&lt;='Licensee 2'!AO$2), (Interface!$L$33-Interface!$L$32), ('Licensee 2'!AO$2-Interface!$L$32+1))), AO$7)*'Licensee 2'!AO$11</f>
        <v>0</v>
      </c>
      <c r="AP22">
        <f>MIN(IF(Interface!$L$32&lt;='Licensee 2'!AP$1, (Interface!$L$33-'Licensee 2'!AP$1), IF(AND(Interface!$L$32&gt;'Licensee 2'!AP$1, Interface!$L$33&lt;='Licensee 2'!AP$2), (Interface!$L$33-Interface!$L$32), ('Licensee 2'!AP$2-Interface!$L$32+1))), AP$7)*'Licensee 2'!AP$11</f>
        <v>0</v>
      </c>
      <c r="AQ22">
        <f>MIN(IF(Interface!$L$32&lt;='Licensee 2'!AQ$1, (Interface!$L$33-'Licensee 2'!AQ$1), IF(AND(Interface!$L$32&gt;'Licensee 2'!AQ$1, Interface!$L$33&lt;='Licensee 2'!AQ$2), (Interface!$L$33-Interface!$L$32), ('Licensee 2'!AQ$2-Interface!$L$32+1))), AQ$7)*'Licensee 2'!AQ$11</f>
        <v>0</v>
      </c>
      <c r="AR22">
        <f>MIN(IF(Interface!$L$32&lt;='Licensee 2'!AR$1, (Interface!$L$33-'Licensee 2'!AR$1), IF(AND(Interface!$L$32&gt;'Licensee 2'!AR$1, Interface!$L$33&lt;='Licensee 2'!AR$2), (Interface!$L$33-Interface!$L$32), ('Licensee 2'!AR$2-Interface!$L$32+1))), AR$7)*'Licensee 2'!AR$11</f>
        <v>0</v>
      </c>
      <c r="AS22">
        <f>MIN(IF(Interface!$L$32&lt;='Licensee 2'!AS$1, (Interface!$L$33-'Licensee 2'!AS$1), IF(AND(Interface!$L$32&gt;'Licensee 2'!AS$1, Interface!$L$33&lt;='Licensee 2'!AS$2), (Interface!$L$33-Interface!$L$32), ('Licensee 2'!AS$2-Interface!$L$32+1))), AS$7)*'Licensee 2'!AS$11</f>
        <v>0</v>
      </c>
      <c r="AT22">
        <f>MIN(IF(Interface!$L$32&lt;='Licensee 2'!AT$1, (Interface!$L$33-'Licensee 2'!AT$1), IF(AND(Interface!$L$32&gt;'Licensee 2'!AT$1, Interface!$L$33&lt;='Licensee 2'!AT$2), (Interface!$L$33-Interface!$L$32), ('Licensee 2'!AT$2-Interface!$L$32+1))), AT$7)*'Licensee 2'!AT$11</f>
        <v>0</v>
      </c>
      <c r="AU22">
        <f>MIN(IF(Interface!$L$32&lt;='Licensee 2'!AU$1, (Interface!$L$33-'Licensee 2'!AU$1), IF(AND(Interface!$L$32&gt;'Licensee 2'!AU$1, Interface!$L$33&lt;='Licensee 2'!AU$2), (Interface!$L$33-Interface!$L$32), ('Licensee 2'!AU$2-Interface!$L$32+1))), AU$7)*'Licensee 2'!AU$11</f>
        <v>0</v>
      </c>
      <c r="AV22">
        <f>MIN(IF(Interface!$L$32&lt;='Licensee 2'!AV$1, (Interface!$L$33-'Licensee 2'!AV$1), IF(AND(Interface!$L$32&gt;'Licensee 2'!AV$1, Interface!$L$33&lt;='Licensee 2'!AV$2), (Interface!$L$33-Interface!$L$32), ('Licensee 2'!AV$2-Interface!$L$32+1))), AV$7)*'Licensee 2'!AV$11</f>
        <v>0</v>
      </c>
      <c r="AW22">
        <f>MIN(IF(Interface!$L$32&lt;='Licensee 2'!AW$1, (Interface!$L$33-'Licensee 2'!AW$1), IF(AND(Interface!$L$32&gt;'Licensee 2'!AW$1, Interface!$L$33&lt;='Licensee 2'!AW$2), (Interface!$L$33-Interface!$L$32), ('Licensee 2'!AW$2-Interface!$L$32+1))), AW$7)*'Licensee 2'!AW$11</f>
        <v>0</v>
      </c>
      <c r="AX22">
        <f>MIN(IF(Interface!$L$32&lt;='Licensee 2'!AX$1, (Interface!$L$33-'Licensee 2'!AX$1), IF(AND(Interface!$L$32&gt;'Licensee 2'!AX$1, Interface!$L$33&lt;='Licensee 2'!AX$2), (Interface!$L$33-Interface!$L$32), ('Licensee 2'!AX$2-Interface!$L$32+1))), AX$7)*'Licensee 2'!AX$11</f>
        <v>0</v>
      </c>
      <c r="AY22">
        <f>MIN(IF(Interface!$L$32&lt;='Licensee 2'!AY$1, (Interface!$L$33-'Licensee 2'!AY$1), IF(AND(Interface!$L$32&gt;'Licensee 2'!AY$1, Interface!$L$33&lt;='Licensee 2'!AY$2), (Interface!$L$33-Interface!$L$32), ('Licensee 2'!AY$2-Interface!$L$32+1))), AY$7)*'Licensee 2'!AY$11</f>
        <v>0</v>
      </c>
      <c r="AZ22">
        <f>MIN(IF(Interface!$L$32&lt;='Licensee 2'!AZ$1, (Interface!$L$33-'Licensee 2'!AZ$1), IF(AND(Interface!$L$32&gt;'Licensee 2'!AZ$1, Interface!$L$33&lt;='Licensee 2'!AZ$2), (Interface!$L$33-Interface!$L$32), ('Licensee 2'!AZ$2-Interface!$L$32+1))), AZ$7)*'Licensee 2'!AZ$11</f>
        <v>0</v>
      </c>
      <c r="BA22">
        <f>MIN(IF(Interface!$L$32&lt;='Licensee 2'!BA$1, (Interface!$L$33-'Licensee 2'!BA$1), IF(AND(Interface!$L$32&gt;'Licensee 2'!BA$1, Interface!$L$33&lt;='Licensee 2'!BA$2), (Interface!$L$33-Interface!$L$32), ('Licensee 2'!BA$2-Interface!$L$32+1))), BA$7)*'Licensee 2'!BA$11</f>
        <v>0</v>
      </c>
      <c r="BB22">
        <f>MIN(IF(Interface!$L$32&lt;='Licensee 2'!BB$1, (Interface!$L$33-'Licensee 2'!BB$1), IF(AND(Interface!$L$32&gt;'Licensee 2'!BB$1, Interface!$L$33&lt;='Licensee 2'!BB$2), (Interface!$L$33-Interface!$L$32), ('Licensee 2'!BB$2-Interface!$L$32+1))), BB$7)*'Licensee 2'!BB$11</f>
        <v>0</v>
      </c>
      <c r="BC22">
        <f>MIN(IF(Interface!$L$32&lt;='Licensee 2'!BC$1, (Interface!$L$33-'Licensee 2'!BC$1), IF(AND(Interface!$L$32&gt;'Licensee 2'!BC$1, Interface!$L$33&lt;='Licensee 2'!BC$2), (Interface!$L$33-Interface!$L$32), ('Licensee 2'!BC$2-Interface!$L$32+1))), BC$7)*'Licensee 2'!BC$11</f>
        <v>0</v>
      </c>
      <c r="BD22">
        <f>MIN(IF(Interface!$L$32&lt;='Licensee 2'!BD$1, (Interface!$L$33-'Licensee 2'!BD$1), IF(AND(Interface!$L$32&gt;'Licensee 2'!BD$1, Interface!$L$33&lt;='Licensee 2'!BD$2), (Interface!$L$33-Interface!$L$32), ('Licensee 2'!BD$2-Interface!$L$32+1))), BD$7)*'Licensee 2'!BD$11</f>
        <v>0</v>
      </c>
      <c r="BE22">
        <f>MIN(IF(Interface!$L$32&lt;='Licensee 2'!BE$1, (Interface!$L$33-'Licensee 2'!BE$1), IF(AND(Interface!$L$32&gt;'Licensee 2'!BE$1, Interface!$L$33&lt;='Licensee 2'!BE$2), (Interface!$L$33-Interface!$L$32), ('Licensee 2'!BE$2-Interface!$L$32+1))), BE$7)*'Licensee 2'!BE$11</f>
        <v>0</v>
      </c>
      <c r="BF22">
        <f>MIN(IF(Interface!$L$32&lt;='Licensee 2'!BF$1, (Interface!$L$33-'Licensee 2'!BF$1), IF(AND(Interface!$L$32&gt;'Licensee 2'!BF$1, Interface!$L$33&lt;='Licensee 2'!BF$2), (Interface!$L$33-Interface!$L$32), ('Licensee 2'!BF$2-Interface!$L$32+1))), BF$7)*'Licensee 2'!BF$11</f>
        <v>0</v>
      </c>
      <c r="BG22">
        <f>MIN(IF(Interface!$L$32&lt;='Licensee 2'!BG$1, (Interface!$L$33-'Licensee 2'!BG$1), IF(AND(Interface!$L$32&gt;'Licensee 2'!BG$1, Interface!$L$33&lt;='Licensee 2'!BG$2), (Interface!$L$33-Interface!$L$32), ('Licensee 2'!BG$2-Interface!$L$32+1))), BG$7)*'Licensee 2'!BG$11</f>
        <v>0</v>
      </c>
      <c r="BH22">
        <f>MIN(IF(Interface!$L$32&lt;='Licensee 2'!BH$1, (Interface!$L$33-'Licensee 2'!BH$1), IF(AND(Interface!$L$32&gt;'Licensee 2'!BH$1, Interface!$L$33&lt;='Licensee 2'!BH$2), (Interface!$L$33-Interface!$L$32), ('Licensee 2'!BH$2-Interface!$L$32+1))), BH$7)*'Licensee 2'!BH$11</f>
        <v>0</v>
      </c>
    </row>
    <row r="23" spans="1:63" customFormat="1">
      <c r="A23" s="4"/>
      <c r="E23" s="4"/>
      <c r="G23" s="4"/>
    </row>
    <row r="24" spans="1:63">
      <c r="E24" s="4" t="s">
        <v>61</v>
      </c>
      <c r="G24" s="4" t="s">
        <v>192</v>
      </c>
      <c r="J24" s="4"/>
      <c r="K24" s="47"/>
      <c r="L24" t="b">
        <f>AND( Interface!$L$27&gt;Interface!$L$25, L2&gt;Interface!$L$25, L1&lt;=Interface!$L$27 )</f>
        <v>0</v>
      </c>
      <c r="M24" t="b">
        <f>AND( Interface!$L$27&gt;Interface!$L$25, M2&gt;Interface!$L$25, M1&lt;=Interface!$L$27 )</f>
        <v>0</v>
      </c>
      <c r="N24" t="b">
        <f>AND( Interface!$L$27&gt;Interface!$L$25, N2&gt;Interface!$L$25, N1&lt;=Interface!$L$27 )</f>
        <v>0</v>
      </c>
      <c r="O24" t="b">
        <f>AND( Interface!$L$27&gt;Interface!$L$25, O2&gt;Interface!$L$25, O1&lt;=Interface!$L$27 )</f>
        <v>0</v>
      </c>
      <c r="P24" t="b">
        <f>AND( Interface!$L$27&gt;Interface!$L$25, P2&gt;Interface!$L$25, P1&lt;=Interface!$L$27 )</f>
        <v>0</v>
      </c>
      <c r="Q24" t="b">
        <f>AND( Interface!$L$27&gt;Interface!$L$25, Q2&gt;Interface!$L$25, Q1&lt;=Interface!$L$27 )</f>
        <v>0</v>
      </c>
      <c r="R24" t="b">
        <f>AND( Interface!$L$27&gt;Interface!$L$25, R2&gt;Interface!$L$25, R1&lt;=Interface!$L$27 )</f>
        <v>0</v>
      </c>
      <c r="S24" t="b">
        <f>AND( Interface!$L$27&gt;Interface!$L$25, S2&gt;Interface!$L$25, S1&lt;=Interface!$L$27 )</f>
        <v>0</v>
      </c>
      <c r="T24" t="b">
        <f>AND( Interface!$L$27&gt;Interface!$L$25, T2&gt;Interface!$L$25, T1&lt;=Interface!$L$27 )</f>
        <v>0</v>
      </c>
      <c r="U24" t="b">
        <f>AND( Interface!$L$27&gt;Interface!$L$25, U2&gt;Interface!$L$25, U1&lt;=Interface!$L$27 )</f>
        <v>0</v>
      </c>
      <c r="V24" t="b">
        <f>AND( Interface!$L$27&gt;Interface!$L$25, V2&gt;Interface!$L$25, V1&lt;=Interface!$L$27 )</f>
        <v>0</v>
      </c>
      <c r="W24" t="b">
        <f>AND( Interface!$L$27&gt;Interface!$L$25, W2&gt;Interface!$L$25, W1&lt;=Interface!$L$27 )</f>
        <v>0</v>
      </c>
      <c r="X24" t="b">
        <f>AND( Interface!$L$27&gt;Interface!$L$25, X2&gt;Interface!$L$25, X1&lt;=Interface!$L$27 )</f>
        <v>0</v>
      </c>
      <c r="Y24" t="b">
        <f>AND( Interface!$L$27&gt;Interface!$L$25, Y2&gt;Interface!$L$25, Y1&lt;=Interface!$L$27 )</f>
        <v>0</v>
      </c>
      <c r="Z24" t="b">
        <f>AND( Interface!$L$27&gt;Interface!$L$25, Z2&gt;Interface!$L$25, Z1&lt;=Interface!$L$27 )</f>
        <v>0</v>
      </c>
      <c r="AA24" t="b">
        <f>AND( Interface!$L$27&gt;Interface!$L$25, AA2&gt;Interface!$L$25, AA1&lt;=Interface!$L$27 )</f>
        <v>0</v>
      </c>
      <c r="AB24" t="b">
        <f>AND( Interface!$L$27&gt;Interface!$L$25, AB2&gt;Interface!$L$25, AB1&lt;=Interface!$L$27 )</f>
        <v>0</v>
      </c>
      <c r="AC24" t="b">
        <f>AND( Interface!$L$27&gt;Interface!$L$25, AC2&gt;Interface!$L$25, AC1&lt;=Interface!$L$27 )</f>
        <v>0</v>
      </c>
      <c r="AD24" t="b">
        <f>AND( Interface!$L$27&gt;Interface!$L$25, AD2&gt;Interface!$L$25, AD1&lt;=Interface!$L$27 )</f>
        <v>0</v>
      </c>
      <c r="AE24" t="b">
        <f>AND( Interface!$L$27&gt;Interface!$L$25, AE2&gt;Interface!$L$25, AE1&lt;=Interface!$L$27 )</f>
        <v>0</v>
      </c>
      <c r="AF24" t="b">
        <f>AND( Interface!$L$27&gt;Interface!$L$25, AF2&gt;Interface!$L$25, AF1&lt;=Interface!$L$27 )</f>
        <v>0</v>
      </c>
      <c r="AG24" t="b">
        <f>AND( Interface!$L$27&gt;Interface!$L$25, AG2&gt;Interface!$L$25, AG1&lt;=Interface!$L$27 )</f>
        <v>0</v>
      </c>
      <c r="AH24" t="b">
        <f>AND( Interface!$L$27&gt;Interface!$L$25, AH2&gt;Interface!$L$25, AH1&lt;=Interface!$L$27 )</f>
        <v>0</v>
      </c>
      <c r="AI24" t="b">
        <f>AND( Interface!$L$27&gt;Interface!$L$25, AI2&gt;Interface!$L$25, AI1&lt;=Interface!$L$27 )</f>
        <v>0</v>
      </c>
      <c r="AJ24" t="b">
        <f>AND( Interface!$L$27&gt;Interface!$L$25, AJ2&gt;Interface!$L$25, AJ1&lt;=Interface!$L$27 )</f>
        <v>0</v>
      </c>
      <c r="AK24" t="b">
        <f>AND( Interface!$L$27&gt;Interface!$L$25, AK2&gt;Interface!$L$25, AK1&lt;=Interface!$L$27 )</f>
        <v>0</v>
      </c>
      <c r="AL24" t="b">
        <f>AND( Interface!$L$27&gt;Interface!$L$25, AL2&gt;Interface!$L$25, AL1&lt;=Interface!$L$27 )</f>
        <v>0</v>
      </c>
      <c r="AM24" t="b">
        <f>AND( Interface!$L$27&gt;Interface!$L$25, AM2&gt;Interface!$L$25, AM1&lt;=Interface!$L$27 )</f>
        <v>0</v>
      </c>
      <c r="AN24" t="b">
        <f>AND( Interface!$L$27&gt;Interface!$L$25, AN2&gt;Interface!$L$25, AN1&lt;=Interface!$L$27 )</f>
        <v>0</v>
      </c>
      <c r="AO24" t="b">
        <f>AND( Interface!$L$27&gt;Interface!$L$25, AO2&gt;Interface!$L$25, AO1&lt;=Interface!$L$27 )</f>
        <v>0</v>
      </c>
      <c r="AP24" t="b">
        <f>AND( Interface!$L$27&gt;Interface!$L$25, AP2&gt;Interface!$L$25, AP1&lt;=Interface!$L$27 )</f>
        <v>0</v>
      </c>
      <c r="AQ24" t="b">
        <f>AND( Interface!$L$27&gt;Interface!$L$25, AQ2&gt;Interface!$L$25, AQ1&lt;=Interface!$L$27 )</f>
        <v>0</v>
      </c>
      <c r="AR24" t="b">
        <f>AND( Interface!$L$27&gt;Interface!$L$25, AR2&gt;Interface!$L$25, AR1&lt;=Interface!$L$27 )</f>
        <v>0</v>
      </c>
      <c r="AS24" t="b">
        <f>AND( Interface!$L$27&gt;Interface!$L$25, AS2&gt;Interface!$L$25, AS1&lt;=Interface!$L$27 )</f>
        <v>0</v>
      </c>
      <c r="AT24" t="b">
        <f>AND( Interface!$L$27&gt;Interface!$L$25, AT2&gt;Interface!$L$25, AT1&lt;=Interface!$L$27 )</f>
        <v>0</v>
      </c>
      <c r="AU24" t="b">
        <f>AND( Interface!$L$27&gt;Interface!$L$25, AU2&gt;Interface!$L$25, AU1&lt;=Interface!$L$27 )</f>
        <v>0</v>
      </c>
      <c r="AV24" t="b">
        <f>AND( Interface!$L$27&gt;Interface!$L$25, AV2&gt;Interface!$L$25, AV1&lt;=Interface!$L$27 )</f>
        <v>0</v>
      </c>
      <c r="AW24" t="b">
        <f>AND( Interface!$L$27&gt;Interface!$L$25, AW2&gt;Interface!$L$25, AW1&lt;=Interface!$L$27 )</f>
        <v>0</v>
      </c>
      <c r="AX24" t="b">
        <f>AND( Interface!$L$27&gt;Interface!$L$25, AX2&gt;Interface!$L$25, AX1&lt;=Interface!$L$27 )</f>
        <v>0</v>
      </c>
      <c r="AY24" t="b">
        <f>AND( Interface!$L$27&gt;Interface!$L$25, AY2&gt;Interface!$L$25, AY1&lt;=Interface!$L$27 )</f>
        <v>0</v>
      </c>
      <c r="AZ24" t="b">
        <f>AND( Interface!$L$27&gt;Interface!$L$25, AZ2&gt;Interface!$L$25, AZ1&lt;=Interface!$L$27 )</f>
        <v>0</v>
      </c>
      <c r="BA24" t="b">
        <f>AND( Interface!$L$27&gt;Interface!$L$25, BA2&gt;Interface!$L$25, BA1&lt;=Interface!$L$27 )</f>
        <v>0</v>
      </c>
      <c r="BB24" t="b">
        <f>AND( Interface!$L$27&gt;Interface!$L$25, BB2&gt;Interface!$L$25, BB1&lt;=Interface!$L$27 )</f>
        <v>0</v>
      </c>
      <c r="BC24" t="b">
        <f>AND( Interface!$L$27&gt;Interface!$L$25, BC2&gt;Interface!$L$25, BC1&lt;=Interface!$L$27 )</f>
        <v>0</v>
      </c>
      <c r="BD24" t="b">
        <f>AND( Interface!$L$27&gt;Interface!$L$25, BD2&gt;Interface!$L$25, BD1&lt;=Interface!$L$27 )</f>
        <v>0</v>
      </c>
      <c r="BE24" t="b">
        <f>AND( Interface!$L$27&gt;Interface!$L$25, BE2&gt;Interface!$L$25, BE1&lt;=Interface!$L$27 )</f>
        <v>0</v>
      </c>
      <c r="BF24" t="b">
        <f>AND( Interface!$L$27&gt;Interface!$L$25, BF2&gt;Interface!$L$25, BF1&lt;=Interface!$L$27 )</f>
        <v>0</v>
      </c>
      <c r="BG24" t="b">
        <f>AND( Interface!$L$27&gt;Interface!$L$25, BG2&gt;Interface!$L$25, BG1&lt;=Interface!$L$27 )</f>
        <v>0</v>
      </c>
      <c r="BH24" t="b">
        <f>AND( Interface!$L$27&gt;Interface!$L$25, BH2&gt;Interface!$L$25, BH1&lt;=Interface!$L$27 )</f>
        <v>0</v>
      </c>
      <c r="BI24" s="6"/>
      <c r="BJ24" s="6"/>
      <c r="BK24" s="6"/>
    </row>
    <row r="25" spans="1:63">
      <c r="E25" s="4" t="s">
        <v>193</v>
      </c>
      <c r="G25" s="4" t="s">
        <v>59</v>
      </c>
      <c r="J25" s="4"/>
      <c r="K25" s="47"/>
      <c r="L25" s="291">
        <f>IF(L24,(MIN( Interface!$L$27-Interface!$L$25, L2-Interface!$L$25+1, Interface!$L$27-L1, L7 )),0)</f>
        <v>0</v>
      </c>
      <c r="M25" s="291">
        <f>IF(M24,(MIN( Interface!$L$27-Interface!$L$25, M2-Interface!$L$25+1, Interface!$L$27-M1, M7 )),0)</f>
        <v>0</v>
      </c>
      <c r="N25" s="291">
        <f>IF(N24,(MIN( Interface!$L$27-Interface!$L$25, N2-Interface!$L$25+1, Interface!$L$27-N1, N7 )),0)</f>
        <v>0</v>
      </c>
      <c r="O25" s="291">
        <f>IF(O24,(MIN( Interface!$L$27-Interface!$L$25, O2-Interface!$L$25+1, Interface!$L$27-O1, O7 )),0)</f>
        <v>0</v>
      </c>
      <c r="P25" s="291">
        <f>IF(P24,(MIN( Interface!$L$27-Interface!$L$25, P2-Interface!$L$25+1, Interface!$L$27-P1, P7 )),0)</f>
        <v>0</v>
      </c>
      <c r="Q25" s="291">
        <f>IF(Q24,(MIN( Interface!$L$27-Interface!$L$25, Q2-Interface!$L$25+1, Interface!$L$27-Q1, Q7 )),0)</f>
        <v>0</v>
      </c>
      <c r="R25" s="291">
        <f>IF(R24,(MIN( Interface!$L$27-Interface!$L$25, R2-Interface!$L$25+1, Interface!$L$27-R1, R7 )),0)</f>
        <v>0</v>
      </c>
      <c r="S25" s="291">
        <f>IF(S24,(MIN( Interface!$L$27-Interface!$L$25, S2-Interface!$L$25+1, Interface!$L$27-S1, S7 )),0)</f>
        <v>0</v>
      </c>
      <c r="T25" s="291">
        <f>IF(T24,(MIN( Interface!$L$27-Interface!$L$25, T2-Interface!$L$25+1, Interface!$L$27-T1, T7 )),0)</f>
        <v>0</v>
      </c>
      <c r="U25" s="291">
        <f>IF(U24,(MIN( Interface!$L$27-Interface!$L$25, U2-Interface!$L$25+1, Interface!$L$27-U1, U7 )),0)</f>
        <v>0</v>
      </c>
      <c r="V25" s="291">
        <f>IF(V24,(MIN( Interface!$L$27-Interface!$L$25, V2-Interface!$L$25+1, Interface!$L$27-V1, V7 )),0)</f>
        <v>0</v>
      </c>
      <c r="W25" s="291">
        <f>IF(W24,(MIN( Interface!$L$27-Interface!$L$25, W2-Interface!$L$25+1, Interface!$L$27-W1, W7 )),0)</f>
        <v>0</v>
      </c>
      <c r="X25" s="291">
        <f>IF(X24,(MIN( Interface!$L$27-Interface!$L$25, X2-Interface!$L$25+1, Interface!$L$27-X1, X7 )),0)</f>
        <v>0</v>
      </c>
      <c r="Y25" s="291">
        <f>IF(Y24,(MIN( Interface!$L$27-Interface!$L$25, Y2-Interface!$L$25+1, Interface!$L$27-Y1, Y7 )),0)</f>
        <v>0</v>
      </c>
      <c r="Z25" s="291">
        <f>IF(Z24,(MIN( Interface!$L$27-Interface!$L$25, Z2-Interface!$L$25+1, Interface!$L$27-Z1, Z7 )),0)</f>
        <v>0</v>
      </c>
      <c r="AA25" s="291">
        <f>IF(AA24,(MIN( Interface!$L$27-Interface!$L$25, AA2-Interface!$L$25+1, Interface!$L$27-AA1, AA7 )),0)</f>
        <v>0</v>
      </c>
      <c r="AB25" s="291">
        <f>IF(AB24,(MIN( Interface!$L$27-Interface!$L$25, AB2-Interface!$L$25+1, Interface!$L$27-AB1, AB7 )),0)</f>
        <v>0</v>
      </c>
      <c r="AC25" s="291">
        <f>IF(AC24,(MIN( Interface!$L$27-Interface!$L$25, AC2-Interface!$L$25+1, Interface!$L$27-AC1, AC7 )),0)</f>
        <v>0</v>
      </c>
      <c r="AD25" s="291">
        <f>IF(AD24,(MIN( Interface!$L$27-Interface!$L$25, AD2-Interface!$L$25+1, Interface!$L$27-AD1, AD7 )),0)</f>
        <v>0</v>
      </c>
      <c r="AE25" s="291">
        <f>IF(AE24,(MIN( Interface!$L$27-Interface!$L$25, AE2-Interface!$L$25+1, Interface!$L$27-AE1, AE7 )),0)</f>
        <v>0</v>
      </c>
      <c r="AF25" s="291">
        <f>IF(AF24,(MIN( Interface!$L$27-Interface!$L$25, AF2-Interface!$L$25+1, Interface!$L$27-AF1, AF7 )),0)</f>
        <v>0</v>
      </c>
      <c r="AG25" s="291">
        <f>IF(AG24,(MIN( Interface!$L$27-Interface!$L$25, AG2-Interface!$L$25+1, Interface!$L$27-AG1, AG7 )),0)</f>
        <v>0</v>
      </c>
      <c r="AH25" s="291">
        <f>IF(AH24,(MIN( Interface!$L$27-Interface!$L$25, AH2-Interface!$L$25+1, Interface!$L$27-AH1, AH7 )),0)</f>
        <v>0</v>
      </c>
      <c r="AI25" s="291">
        <f>IF(AI24,(MIN( Interface!$L$27-Interface!$L$25, AI2-Interface!$L$25+1, Interface!$L$27-AI1, AI7 )),0)</f>
        <v>0</v>
      </c>
      <c r="AJ25" s="291">
        <f>IF(AJ24,(MIN( Interface!$L$27-Interface!$L$25, AJ2-Interface!$L$25+1, Interface!$L$27-AJ1, AJ7 )),0)</f>
        <v>0</v>
      </c>
      <c r="AK25" s="291">
        <f>IF(AK24,(MIN( Interface!$L$27-Interface!$L$25, AK2-Interface!$L$25+1, Interface!$L$27-AK1, AK7 )),0)</f>
        <v>0</v>
      </c>
      <c r="AL25" s="291">
        <f>IF(AL24,(MIN( Interface!$L$27-Interface!$L$25, AL2-Interface!$L$25+1, Interface!$L$27-AL1, AL7 )),0)</f>
        <v>0</v>
      </c>
      <c r="AM25" s="291">
        <f>IF(AM24,(MIN( Interface!$L$27-Interface!$L$25, AM2-Interface!$L$25+1, Interface!$L$27-AM1, AM7 )),0)</f>
        <v>0</v>
      </c>
      <c r="AN25" s="291">
        <f>IF(AN24,(MIN( Interface!$L$27-Interface!$L$25, AN2-Interface!$L$25+1, Interface!$L$27-AN1, AN7 )),0)</f>
        <v>0</v>
      </c>
      <c r="AO25" s="291">
        <f>IF(AO24,(MIN( Interface!$L$27-Interface!$L$25, AO2-Interface!$L$25+1, Interface!$L$27-AO1, AO7 )),0)</f>
        <v>0</v>
      </c>
      <c r="AP25" s="291">
        <f>IF(AP24,(MIN( Interface!$L$27-Interface!$L$25, AP2-Interface!$L$25+1, Interface!$L$27-AP1, AP7 )),0)</f>
        <v>0</v>
      </c>
      <c r="AQ25" s="291">
        <f>IF(AQ24,(MIN( Interface!$L$27-Interface!$L$25, AQ2-Interface!$L$25+1, Interface!$L$27-AQ1, AQ7 )),0)</f>
        <v>0</v>
      </c>
      <c r="AR25" s="291">
        <f>IF(AR24,(MIN( Interface!$L$27-Interface!$L$25, AR2-Interface!$L$25+1, Interface!$L$27-AR1, AR7 )),0)</f>
        <v>0</v>
      </c>
      <c r="AS25" s="291">
        <f>IF(AS24,(MIN( Interface!$L$27-Interface!$L$25, AS2-Interface!$L$25+1, Interface!$L$27-AS1, AS7 )),0)</f>
        <v>0</v>
      </c>
      <c r="AT25" s="291">
        <f>IF(AT24,(MIN( Interface!$L$27-Interface!$L$25, AT2-Interface!$L$25+1, Interface!$L$27-AT1, AT7 )),0)</f>
        <v>0</v>
      </c>
      <c r="AU25" s="291">
        <f>IF(AU24,(MIN( Interface!$L$27-Interface!$L$25, AU2-Interface!$L$25+1, Interface!$L$27-AU1, AU7 )),0)</f>
        <v>0</v>
      </c>
      <c r="AV25" s="291">
        <f>IF(AV24,(MIN( Interface!$L$27-Interface!$L$25, AV2-Interface!$L$25+1, Interface!$L$27-AV1, AV7 )),0)</f>
        <v>0</v>
      </c>
      <c r="AW25" s="291">
        <f>IF(AW24,(MIN( Interface!$L$27-Interface!$L$25, AW2-Interface!$L$25+1, Interface!$L$27-AW1, AW7 )),0)</f>
        <v>0</v>
      </c>
      <c r="AX25" s="291">
        <f>IF(AX24,(MIN( Interface!$L$27-Interface!$L$25, AX2-Interface!$L$25+1, Interface!$L$27-AX1, AX7 )),0)</f>
        <v>0</v>
      </c>
      <c r="AY25" s="291">
        <f>IF(AY24,(MIN( Interface!$L$27-Interface!$L$25, AY2-Interface!$L$25+1, Interface!$L$27-AY1, AY7 )),0)</f>
        <v>0</v>
      </c>
      <c r="AZ25" s="291">
        <f>IF(AZ24,(MIN( Interface!$L$27-Interface!$L$25, AZ2-Interface!$L$25+1, Interface!$L$27-AZ1, AZ7 )),0)</f>
        <v>0</v>
      </c>
      <c r="BA25" s="291">
        <f>IF(BA24,(MIN( Interface!$L$27-Interface!$L$25, BA2-Interface!$L$25+1, Interface!$L$27-BA1, BA7 )),0)</f>
        <v>0</v>
      </c>
      <c r="BB25" s="291">
        <f>IF(BB24,(MIN( Interface!$L$27-Interface!$L$25, BB2-Interface!$L$25+1, Interface!$L$27-BB1, BB7 )),0)</f>
        <v>0</v>
      </c>
      <c r="BC25" s="291">
        <f>IF(BC24,(MIN( Interface!$L$27-Interface!$L$25, BC2-Interface!$L$25+1, Interface!$L$27-BC1, BC7 )),0)</f>
        <v>0</v>
      </c>
      <c r="BD25" s="291">
        <f>IF(BD24,(MIN( Interface!$L$27-Interface!$L$25, BD2-Interface!$L$25+1, Interface!$L$27-BD1, BD7 )),0)</f>
        <v>0</v>
      </c>
      <c r="BE25" s="291">
        <f>IF(BE24,(MIN( Interface!$L$27-Interface!$L$25, BE2-Interface!$L$25+1, Interface!$L$27-BE1, BE7 )),0)</f>
        <v>0</v>
      </c>
      <c r="BF25" s="291">
        <f>IF(BF24,(MIN( Interface!$L$27-Interface!$L$25, BF2-Interface!$L$25+1, Interface!$L$27-BF1, BF7 )),0)</f>
        <v>0</v>
      </c>
      <c r="BG25" s="291">
        <f>IF(BG24,(MIN( Interface!$L$27-Interface!$L$25, BG2-Interface!$L$25+1, Interface!$L$27-BG1, BG7 )),0)</f>
        <v>0</v>
      </c>
      <c r="BH25" s="291">
        <f>IF(BH24,(MIN( Interface!$L$27-Interface!$L$25, BH2-Interface!$L$25+1, Interface!$L$27-BH1, BH7 )),0)</f>
        <v>0</v>
      </c>
      <c r="BI25" s="6"/>
      <c r="BJ25" s="6"/>
      <c r="BK25" s="6"/>
    </row>
    <row r="26" spans="1:63">
      <c r="E26" s="4" t="s">
        <v>194</v>
      </c>
      <c r="G26" s="4" t="s">
        <v>91</v>
      </c>
      <c r="J26" s="4"/>
      <c r="K26" s="47"/>
      <c r="L26" s="47">
        <f t="shared" ref="L26:AQ26" si="5">L25/L$7</f>
        <v>0</v>
      </c>
      <c r="M26" s="47">
        <f t="shared" si="5"/>
        <v>0</v>
      </c>
      <c r="N26" s="47">
        <f t="shared" si="5"/>
        <v>0</v>
      </c>
      <c r="O26" s="47">
        <f t="shared" si="5"/>
        <v>0</v>
      </c>
      <c r="P26" s="47">
        <f t="shared" si="5"/>
        <v>0</v>
      </c>
      <c r="Q26" s="47">
        <f t="shared" si="5"/>
        <v>0</v>
      </c>
      <c r="R26" s="47">
        <f t="shared" si="5"/>
        <v>0</v>
      </c>
      <c r="S26" s="47">
        <f t="shared" si="5"/>
        <v>0</v>
      </c>
      <c r="T26" s="47">
        <f t="shared" si="5"/>
        <v>0</v>
      </c>
      <c r="U26" s="47">
        <f t="shared" si="5"/>
        <v>0</v>
      </c>
      <c r="V26" s="47">
        <f t="shared" si="5"/>
        <v>0</v>
      </c>
      <c r="W26" s="47">
        <f t="shared" si="5"/>
        <v>0</v>
      </c>
      <c r="X26" s="47">
        <f t="shared" si="5"/>
        <v>0</v>
      </c>
      <c r="Y26" s="47">
        <f t="shared" si="5"/>
        <v>0</v>
      </c>
      <c r="Z26" s="47">
        <f t="shared" si="5"/>
        <v>0</v>
      </c>
      <c r="AA26" s="47">
        <f t="shared" si="5"/>
        <v>0</v>
      </c>
      <c r="AB26" s="47">
        <f t="shared" si="5"/>
        <v>0</v>
      </c>
      <c r="AC26" s="47">
        <f t="shared" si="5"/>
        <v>0</v>
      </c>
      <c r="AD26" s="47">
        <f t="shared" si="5"/>
        <v>0</v>
      </c>
      <c r="AE26" s="47">
        <f t="shared" si="5"/>
        <v>0</v>
      </c>
      <c r="AF26" s="47">
        <f t="shared" si="5"/>
        <v>0</v>
      </c>
      <c r="AG26" s="47">
        <f t="shared" si="5"/>
        <v>0</v>
      </c>
      <c r="AH26" s="47">
        <f t="shared" si="5"/>
        <v>0</v>
      </c>
      <c r="AI26" s="47">
        <f t="shared" si="5"/>
        <v>0</v>
      </c>
      <c r="AJ26" s="47">
        <f t="shared" si="5"/>
        <v>0</v>
      </c>
      <c r="AK26" s="47">
        <f t="shared" si="5"/>
        <v>0</v>
      </c>
      <c r="AL26" s="47">
        <f t="shared" si="5"/>
        <v>0</v>
      </c>
      <c r="AM26" s="47">
        <f t="shared" si="5"/>
        <v>0</v>
      </c>
      <c r="AN26" s="47">
        <f t="shared" si="5"/>
        <v>0</v>
      </c>
      <c r="AO26" s="47">
        <f t="shared" si="5"/>
        <v>0</v>
      </c>
      <c r="AP26" s="47">
        <f t="shared" si="5"/>
        <v>0</v>
      </c>
      <c r="AQ26" s="47">
        <f t="shared" si="5"/>
        <v>0</v>
      </c>
      <c r="AR26" s="47">
        <f t="shared" ref="AR26:BH26" si="6">AR25/AR$7</f>
        <v>0</v>
      </c>
      <c r="AS26" s="47">
        <f t="shared" si="6"/>
        <v>0</v>
      </c>
      <c r="AT26" s="47">
        <f t="shared" si="6"/>
        <v>0</v>
      </c>
      <c r="AU26" s="47">
        <f t="shared" si="6"/>
        <v>0</v>
      </c>
      <c r="AV26" s="47">
        <f t="shared" si="6"/>
        <v>0</v>
      </c>
      <c r="AW26" s="47">
        <f t="shared" si="6"/>
        <v>0</v>
      </c>
      <c r="AX26" s="47">
        <f t="shared" si="6"/>
        <v>0</v>
      </c>
      <c r="AY26" s="47">
        <f t="shared" si="6"/>
        <v>0</v>
      </c>
      <c r="AZ26" s="47">
        <f t="shared" si="6"/>
        <v>0</v>
      </c>
      <c r="BA26" s="47">
        <f t="shared" si="6"/>
        <v>0</v>
      </c>
      <c r="BB26" s="47">
        <f t="shared" si="6"/>
        <v>0</v>
      </c>
      <c r="BC26" s="47">
        <f t="shared" si="6"/>
        <v>0</v>
      </c>
      <c r="BD26" s="47">
        <f t="shared" si="6"/>
        <v>0</v>
      </c>
      <c r="BE26" s="47">
        <f t="shared" si="6"/>
        <v>0</v>
      </c>
      <c r="BF26" s="47">
        <f t="shared" si="6"/>
        <v>0</v>
      </c>
      <c r="BG26" s="47">
        <f t="shared" si="6"/>
        <v>0</v>
      </c>
      <c r="BH26" s="47">
        <f t="shared" si="6"/>
        <v>0</v>
      </c>
      <c r="BI26" s="6"/>
      <c r="BJ26" s="6"/>
      <c r="BK26" s="6"/>
    </row>
    <row r="27" spans="1:63" customFormat="1">
      <c r="E27" s="4"/>
      <c r="G27" s="4"/>
    </row>
    <row r="28" spans="1:63" customFormat="1">
      <c r="E28" s="4" t="s">
        <v>195</v>
      </c>
      <c r="G28" s="4" t="s">
        <v>192</v>
      </c>
      <c r="L28" t="b">
        <f>AND(Interface!$L$25&gt;Interface!$L$24, L2&gt;Interface!$L$24, L1&lt;=Interface!$L$25)</f>
        <v>0</v>
      </c>
      <c r="M28" t="b">
        <f>AND(Interface!$L$25&gt;Interface!$L$24, M2&gt;Interface!$L$24, M1&lt;=Interface!$L$25)</f>
        <v>0</v>
      </c>
      <c r="N28" t="b">
        <f>AND(Interface!$L$25&gt;Interface!$L$24, N2&gt;Interface!$L$24, N1&lt;=Interface!$L$25)</f>
        <v>0</v>
      </c>
      <c r="O28" t="b">
        <f>AND(Interface!$L$25&gt;Interface!$L$24, O2&gt;Interface!$L$24, O1&lt;=Interface!$L$25)</f>
        <v>0</v>
      </c>
      <c r="P28" t="b">
        <f>AND(Interface!$L$25&gt;Interface!$L$24, P2&gt;Interface!$L$24, P1&lt;=Interface!$L$25)</f>
        <v>0</v>
      </c>
      <c r="Q28" t="b">
        <f>AND(Interface!$L$25&gt;Interface!$L$24, Q2&gt;Interface!$L$24, Q1&lt;=Interface!$L$25)</f>
        <v>0</v>
      </c>
      <c r="R28" t="b">
        <f>AND(Interface!$L$25&gt;Interface!$L$24, R2&gt;Interface!$L$24, R1&lt;=Interface!$L$25)</f>
        <v>0</v>
      </c>
      <c r="S28" t="b">
        <f>AND(Interface!$L$25&gt;Interface!$L$24, S2&gt;Interface!$L$24, S1&lt;=Interface!$L$25)</f>
        <v>0</v>
      </c>
      <c r="T28" t="b">
        <f>AND(Interface!$L$25&gt;Interface!$L$24, T2&gt;Interface!$L$24, T1&lt;=Interface!$L$25)</f>
        <v>0</v>
      </c>
      <c r="U28" t="b">
        <f>AND(Interface!$L$25&gt;Interface!$L$24, U2&gt;Interface!$L$24, U1&lt;=Interface!$L$25)</f>
        <v>0</v>
      </c>
      <c r="V28" t="b">
        <f>AND(Interface!$L$25&gt;Interface!$L$24, V2&gt;Interface!$L$24, V1&lt;=Interface!$L$25)</f>
        <v>0</v>
      </c>
      <c r="W28" t="b">
        <f>AND(Interface!$L$25&gt;Interface!$L$24, W2&gt;Interface!$L$24, W1&lt;=Interface!$L$25)</f>
        <v>0</v>
      </c>
      <c r="X28" t="b">
        <f>AND(Interface!$L$25&gt;Interface!$L$24, X2&gt;Interface!$L$24, X1&lt;=Interface!$L$25)</f>
        <v>0</v>
      </c>
      <c r="Y28" t="b">
        <f>AND(Interface!$L$25&gt;Interface!$L$24, Y2&gt;Interface!$L$24, Y1&lt;=Interface!$L$25)</f>
        <v>0</v>
      </c>
      <c r="Z28" t="b">
        <f>AND(Interface!$L$25&gt;Interface!$L$24, Z2&gt;Interface!$L$24, Z1&lt;=Interface!$L$25)</f>
        <v>0</v>
      </c>
      <c r="AA28" t="b">
        <f>AND(Interface!$L$25&gt;Interface!$L$24, AA2&gt;Interface!$L$24, AA1&lt;=Interface!$L$25)</f>
        <v>0</v>
      </c>
      <c r="AB28" t="b">
        <f>AND(Interface!$L$25&gt;Interface!$L$24, AB2&gt;Interface!$L$24, AB1&lt;=Interface!$L$25)</f>
        <v>0</v>
      </c>
      <c r="AC28" t="b">
        <f>AND(Interface!$L$25&gt;Interface!$L$24, AC2&gt;Interface!$L$24, AC1&lt;=Interface!$L$25)</f>
        <v>0</v>
      </c>
      <c r="AD28" t="b">
        <f>AND(Interface!$L$25&gt;Interface!$L$24, AD2&gt;Interface!$L$24, AD1&lt;=Interface!$L$25)</f>
        <v>0</v>
      </c>
      <c r="AE28" t="b">
        <f>AND(Interface!$L$25&gt;Interface!$L$24, AE2&gt;Interface!$L$24, AE1&lt;=Interface!$L$25)</f>
        <v>0</v>
      </c>
      <c r="AF28" t="b">
        <f>AND(Interface!$L$25&gt;Interface!$L$24, AF2&gt;Interface!$L$24, AF1&lt;=Interface!$L$25)</f>
        <v>0</v>
      </c>
      <c r="AG28" t="b">
        <f>AND(Interface!$L$25&gt;Interface!$L$24, AG2&gt;Interface!$L$24, AG1&lt;=Interface!$L$25)</f>
        <v>0</v>
      </c>
      <c r="AH28" t="b">
        <f>AND(Interface!$L$25&gt;Interface!$L$24, AH2&gt;Interface!$L$24, AH1&lt;=Interface!$L$25)</f>
        <v>0</v>
      </c>
      <c r="AI28" t="b">
        <f>AND(Interface!$L$25&gt;Interface!$L$24, AI2&gt;Interface!$L$24, AI1&lt;=Interface!$L$25)</f>
        <v>0</v>
      </c>
      <c r="AJ28" t="b">
        <f>AND(Interface!$L$25&gt;Interface!$L$24, AJ2&gt;Interface!$L$24, AJ1&lt;=Interface!$L$25)</f>
        <v>0</v>
      </c>
      <c r="AK28" t="b">
        <f>AND(Interface!$L$25&gt;Interface!$L$24, AK2&gt;Interface!$L$24, AK1&lt;=Interface!$L$25)</f>
        <v>0</v>
      </c>
      <c r="AL28" t="b">
        <f>AND(Interface!$L$25&gt;Interface!$L$24, AL2&gt;Interface!$L$24, AL1&lt;=Interface!$L$25)</f>
        <v>0</v>
      </c>
      <c r="AM28" t="b">
        <f>AND(Interface!$L$25&gt;Interface!$L$24, AM2&gt;Interface!$L$24, AM1&lt;=Interface!$L$25)</f>
        <v>0</v>
      </c>
      <c r="AN28" t="b">
        <f>AND(Interface!$L$25&gt;Interface!$L$24, AN2&gt;Interface!$L$24, AN1&lt;=Interface!$L$25)</f>
        <v>0</v>
      </c>
      <c r="AO28" t="b">
        <f>AND(Interface!$L$25&gt;Interface!$L$24, AO2&gt;Interface!$L$24, AO1&lt;=Interface!$L$25)</f>
        <v>0</v>
      </c>
      <c r="AP28" t="b">
        <f>AND(Interface!$L$25&gt;Interface!$L$24, AP2&gt;Interface!$L$24, AP1&lt;=Interface!$L$25)</f>
        <v>0</v>
      </c>
      <c r="AQ28" t="b">
        <f>AND(Interface!$L$25&gt;Interface!$L$24, AQ2&gt;Interface!$L$24, AQ1&lt;=Interface!$L$25)</f>
        <v>0</v>
      </c>
      <c r="AR28" t="b">
        <f>AND(Interface!$L$25&gt;Interface!$L$24, AR2&gt;Interface!$L$24, AR1&lt;=Interface!$L$25)</f>
        <v>0</v>
      </c>
      <c r="AS28" t="b">
        <f>AND(Interface!$L$25&gt;Interface!$L$24, AS2&gt;Interface!$L$24, AS1&lt;=Interface!$L$25)</f>
        <v>0</v>
      </c>
      <c r="AT28" t="b">
        <f>AND(Interface!$L$25&gt;Interface!$L$24, AT2&gt;Interface!$L$24, AT1&lt;=Interface!$L$25)</f>
        <v>0</v>
      </c>
      <c r="AU28" t="b">
        <f>AND(Interface!$L$25&gt;Interface!$L$24, AU2&gt;Interface!$L$24, AU1&lt;=Interface!$L$25)</f>
        <v>0</v>
      </c>
      <c r="AV28" t="b">
        <f>AND(Interface!$L$25&gt;Interface!$L$24, AV2&gt;Interface!$L$24, AV1&lt;=Interface!$L$25)</f>
        <v>0</v>
      </c>
      <c r="AW28" t="b">
        <f>AND(Interface!$L$25&gt;Interface!$L$24, AW2&gt;Interface!$L$24, AW1&lt;=Interface!$L$25)</f>
        <v>0</v>
      </c>
      <c r="AX28" t="b">
        <f>AND(Interface!$L$25&gt;Interface!$L$24, AX2&gt;Interface!$L$24, AX1&lt;=Interface!$L$25)</f>
        <v>0</v>
      </c>
      <c r="AY28" t="b">
        <f>AND(Interface!$L$25&gt;Interface!$L$24, AY2&gt;Interface!$L$24, AY1&lt;=Interface!$L$25)</f>
        <v>0</v>
      </c>
      <c r="AZ28" t="b">
        <f>AND(Interface!$L$25&gt;Interface!$L$24, AZ2&gt;Interface!$L$24, AZ1&lt;=Interface!$L$25)</f>
        <v>0</v>
      </c>
      <c r="BA28" t="b">
        <f>AND(Interface!$L$25&gt;Interface!$L$24, BA2&gt;Interface!$L$24, BA1&lt;=Interface!$L$25)</f>
        <v>0</v>
      </c>
      <c r="BB28" t="b">
        <f>AND(Interface!$L$25&gt;Interface!$L$24, BB2&gt;Interface!$L$24, BB1&lt;=Interface!$L$25)</f>
        <v>0</v>
      </c>
      <c r="BC28" t="b">
        <f>AND(Interface!$L$25&gt;Interface!$L$24, BC2&gt;Interface!$L$24, BC1&lt;=Interface!$L$25)</f>
        <v>0</v>
      </c>
      <c r="BD28" t="b">
        <f>AND(Interface!$L$25&gt;Interface!$L$24, BD2&gt;Interface!$L$24, BD1&lt;=Interface!$L$25)</f>
        <v>0</v>
      </c>
      <c r="BE28" t="b">
        <f>AND(Interface!$L$25&gt;Interface!$L$24, BE2&gt;Interface!$L$24, BE1&lt;=Interface!$L$25)</f>
        <v>0</v>
      </c>
      <c r="BF28" t="b">
        <f>AND(Interface!$L$25&gt;Interface!$L$24, BF2&gt;Interface!$L$24, BF1&lt;=Interface!$L$25)</f>
        <v>0</v>
      </c>
      <c r="BG28" t="b">
        <f>AND(Interface!$L$25&gt;Interface!$L$24, BG2&gt;Interface!$L$24, BG1&lt;=Interface!$L$25)</f>
        <v>0</v>
      </c>
      <c r="BH28" t="b">
        <f>AND(Interface!$L$25&gt;Interface!$L$24, BH2&gt;Interface!$L$24, BH1&lt;=Interface!$L$25)</f>
        <v>0</v>
      </c>
    </row>
    <row r="29" spans="1:63" customFormat="1">
      <c r="E29" s="4" t="s">
        <v>196</v>
      </c>
      <c r="G29" s="4" t="s">
        <v>192</v>
      </c>
      <c r="L29" t="b">
        <f>AND(L28, Interface!$L$21&gt;L1, Interface!$L$12&lt;&gt;0)</f>
        <v>0</v>
      </c>
      <c r="M29" t="b">
        <f>AND(M28, Interface!$L$21&gt;M1, Interface!$L$12&lt;&gt;0)</f>
        <v>0</v>
      </c>
      <c r="N29" t="b">
        <f>AND(N28, Interface!$L$21&gt;N1, Interface!$L$12&lt;&gt;0)</f>
        <v>0</v>
      </c>
      <c r="O29" t="b">
        <f>AND(O28, Interface!$L$21&gt;O1, Interface!$L$12&lt;&gt;0)</f>
        <v>0</v>
      </c>
      <c r="P29" t="b">
        <f>AND(P28, Interface!$L$21&gt;P1, Interface!$L$12&lt;&gt;0)</f>
        <v>0</v>
      </c>
      <c r="Q29" t="b">
        <f>AND(Q28, Interface!$L$21&gt;Q1, Interface!$L$12&lt;&gt;0)</f>
        <v>0</v>
      </c>
      <c r="R29" t="b">
        <f>AND(R28, Interface!$L$21&gt;R1, Interface!$L$12&lt;&gt;0)</f>
        <v>0</v>
      </c>
      <c r="S29" t="b">
        <f>AND(S28, Interface!$L$21&gt;S1, Interface!$L$12&lt;&gt;0)</f>
        <v>0</v>
      </c>
      <c r="T29" t="b">
        <f>AND(T28, Interface!$L$21&gt;T1, Interface!$L$12&lt;&gt;0)</f>
        <v>0</v>
      </c>
      <c r="U29" t="b">
        <f>AND(U28, Interface!$L$21&gt;U1, Interface!$L$12&lt;&gt;0)</f>
        <v>0</v>
      </c>
      <c r="V29" t="b">
        <f>AND(V28, Interface!$L$21&gt;V1, Interface!$L$12&lt;&gt;0)</f>
        <v>0</v>
      </c>
      <c r="W29" t="b">
        <f>AND(W28, Interface!$L$21&gt;W1, Interface!$L$12&lt;&gt;0)</f>
        <v>0</v>
      </c>
      <c r="X29" t="b">
        <f>AND(X28, Interface!$L$21&gt;X1, Interface!$L$12&lt;&gt;0)</f>
        <v>0</v>
      </c>
      <c r="Y29" t="b">
        <f>AND(Y28, Interface!$L$21&gt;Y1, Interface!$L$12&lt;&gt;0)</f>
        <v>0</v>
      </c>
      <c r="Z29" t="b">
        <f>AND(Z28, Interface!$L$21&gt;Z1, Interface!$L$12&lt;&gt;0)</f>
        <v>0</v>
      </c>
      <c r="AA29" t="b">
        <f>AND(AA28, Interface!$L$21&gt;AA1, Interface!$L$12&lt;&gt;0)</f>
        <v>0</v>
      </c>
      <c r="AB29" t="b">
        <f>AND(AB28, Interface!$L$21&gt;AB1, Interface!$L$12&lt;&gt;0)</f>
        <v>0</v>
      </c>
      <c r="AC29" t="b">
        <f>AND(AC28, Interface!$L$21&gt;AC1, Interface!$L$12&lt;&gt;0)</f>
        <v>0</v>
      </c>
      <c r="AD29" t="b">
        <f>AND(AD28, Interface!$L$21&gt;AD1, Interface!$L$12&lt;&gt;0)</f>
        <v>0</v>
      </c>
      <c r="AE29" t="b">
        <f>AND(AE28, Interface!$L$21&gt;AE1, Interface!$L$12&lt;&gt;0)</f>
        <v>0</v>
      </c>
      <c r="AF29" t="b">
        <f>AND(AF28, Interface!$L$21&gt;AF1, Interface!$L$12&lt;&gt;0)</f>
        <v>0</v>
      </c>
      <c r="AG29" t="b">
        <f>AND(AG28, Interface!$L$21&gt;AG1, Interface!$L$12&lt;&gt;0)</f>
        <v>0</v>
      </c>
      <c r="AH29" t="b">
        <f>AND(AH28, Interface!$L$21&gt;AH1, Interface!$L$12&lt;&gt;0)</f>
        <v>0</v>
      </c>
      <c r="AI29" t="b">
        <f>AND(AI28, Interface!$L$21&gt;AI1, Interface!$L$12&lt;&gt;0)</f>
        <v>0</v>
      </c>
      <c r="AJ29" t="b">
        <f>AND(AJ28, Interface!$L$21&gt;AJ1, Interface!$L$12&lt;&gt;0)</f>
        <v>0</v>
      </c>
      <c r="AK29" t="b">
        <f>AND(AK28, Interface!$L$21&gt;AK1, Interface!$L$12&lt;&gt;0)</f>
        <v>0</v>
      </c>
      <c r="AL29" t="b">
        <f>AND(AL28, Interface!$L$21&gt;AL1, Interface!$L$12&lt;&gt;0)</f>
        <v>0</v>
      </c>
      <c r="AM29" t="b">
        <f>AND(AM28, Interface!$L$21&gt;AM1, Interface!$L$12&lt;&gt;0)</f>
        <v>0</v>
      </c>
      <c r="AN29" t="b">
        <f>AND(AN28, Interface!$L$21&gt;AN1, Interface!$L$12&lt;&gt;0)</f>
        <v>0</v>
      </c>
      <c r="AO29" t="b">
        <f>AND(AO28, Interface!$L$21&gt;AO1, Interface!$L$12&lt;&gt;0)</f>
        <v>0</v>
      </c>
      <c r="AP29" t="b">
        <f>AND(AP28, Interface!$L$21&gt;AP1, Interface!$L$12&lt;&gt;0)</f>
        <v>0</v>
      </c>
      <c r="AQ29" t="b">
        <f>AND(AQ28, Interface!$L$21&gt;AQ1, Interface!$L$12&lt;&gt;0)</f>
        <v>0</v>
      </c>
      <c r="AR29" t="b">
        <f>AND(AR28, Interface!$L$21&gt;AR1, Interface!$L$12&lt;&gt;0)</f>
        <v>0</v>
      </c>
      <c r="AS29" t="b">
        <f>AND(AS28, Interface!$L$21&gt;AS1, Interface!$L$12&lt;&gt;0)</f>
        <v>0</v>
      </c>
      <c r="AT29" t="b">
        <f>AND(AT28, Interface!$L$21&gt;AT1, Interface!$L$12&lt;&gt;0)</f>
        <v>0</v>
      </c>
      <c r="AU29" t="b">
        <f>AND(AU28, Interface!$L$21&gt;AU1, Interface!$L$12&lt;&gt;0)</f>
        <v>0</v>
      </c>
      <c r="AV29" t="b">
        <f>AND(AV28, Interface!$L$21&gt;AV1, Interface!$L$12&lt;&gt;0)</f>
        <v>0</v>
      </c>
      <c r="AW29" t="b">
        <f>AND(AW28, Interface!$L$21&gt;AW1, Interface!$L$12&lt;&gt;0)</f>
        <v>0</v>
      </c>
      <c r="AX29" t="b">
        <f>AND(AX28, Interface!$L$21&gt;AX1, Interface!$L$12&lt;&gt;0)</f>
        <v>0</v>
      </c>
      <c r="AY29" t="b">
        <f>AND(AY28, Interface!$L$21&gt;AY1, Interface!$L$12&lt;&gt;0)</f>
        <v>0</v>
      </c>
      <c r="AZ29" t="b">
        <f>AND(AZ28, Interface!$L$21&gt;AZ1, Interface!$L$12&lt;&gt;0)</f>
        <v>0</v>
      </c>
      <c r="BA29" t="b">
        <f>AND(BA28, Interface!$L$21&gt;BA1, Interface!$L$12&lt;&gt;0)</f>
        <v>0</v>
      </c>
      <c r="BB29" t="b">
        <f>AND(BB28, Interface!$L$21&gt;BB1, Interface!$L$12&lt;&gt;0)</f>
        <v>0</v>
      </c>
      <c r="BC29" t="b">
        <f>AND(BC28, Interface!$L$21&gt;BC1, Interface!$L$12&lt;&gt;0)</f>
        <v>0</v>
      </c>
      <c r="BD29" t="b">
        <f>AND(BD28, Interface!$L$21&gt;BD1, Interface!$L$12&lt;&gt;0)</f>
        <v>0</v>
      </c>
      <c r="BE29" t="b">
        <f>AND(BE28, Interface!$L$21&gt;BE1, Interface!$L$12&lt;&gt;0)</f>
        <v>0</v>
      </c>
      <c r="BF29" t="b">
        <f>AND(BF28, Interface!$L$21&gt;BF1, Interface!$L$12&lt;&gt;0)</f>
        <v>0</v>
      </c>
      <c r="BG29" t="b">
        <f>AND(BG28, Interface!$L$21&gt;BG1, Interface!$L$12&lt;&gt;0)</f>
        <v>0</v>
      </c>
      <c r="BH29" t="b">
        <f>AND(BH28, Interface!$L$21&gt;BH1, Interface!$L$12&lt;&gt;0)</f>
        <v>0</v>
      </c>
    </row>
    <row r="30" spans="1:63" customFormat="1">
      <c r="E30" s="4" t="s">
        <v>197</v>
      </c>
      <c r="G30" s="4" t="s">
        <v>192</v>
      </c>
      <c r="L30" t="b">
        <f>AND(L28, Interface!$L$25&gt;L1, L2&gt;Interface!$L$21)</f>
        <v>0</v>
      </c>
      <c r="M30" t="b">
        <f>AND(M28, Interface!$L$25&gt;M1, M2&gt;Interface!$L$21)</f>
        <v>0</v>
      </c>
      <c r="N30" t="b">
        <f>AND(N28, Interface!$L$25&gt;N1, N2&gt;Interface!$L$21)</f>
        <v>0</v>
      </c>
      <c r="O30" t="b">
        <f>AND(O28, Interface!$L$25&gt;O1, O2&gt;Interface!$L$21)</f>
        <v>0</v>
      </c>
      <c r="P30" t="b">
        <f>AND(P28, Interface!$L$25&gt;P1, P2&gt;Interface!$L$21)</f>
        <v>0</v>
      </c>
      <c r="Q30" t="b">
        <f>AND(Q28, Interface!$L$25&gt;Q1, Q2&gt;Interface!$L$21)</f>
        <v>0</v>
      </c>
      <c r="R30" t="b">
        <f>AND(R28, Interface!$L$25&gt;R1, R2&gt;Interface!$L$21)</f>
        <v>0</v>
      </c>
      <c r="S30" t="b">
        <f>AND(S28, Interface!$L$25&gt;S1, S2&gt;Interface!$L$21)</f>
        <v>0</v>
      </c>
      <c r="T30" t="b">
        <f>AND(T28, Interface!$L$25&gt;T1, T2&gt;Interface!$L$21)</f>
        <v>0</v>
      </c>
      <c r="U30" t="b">
        <f>AND(U28, Interface!$L$25&gt;U1, U2&gt;Interface!$L$21)</f>
        <v>0</v>
      </c>
      <c r="V30" t="b">
        <f>AND(V28, Interface!$L$25&gt;V1, V2&gt;Interface!$L$21)</f>
        <v>0</v>
      </c>
      <c r="W30" t="b">
        <f>AND(W28, Interface!$L$25&gt;W1, W2&gt;Interface!$L$21)</f>
        <v>0</v>
      </c>
      <c r="X30" t="b">
        <f>AND(X28, Interface!$L$25&gt;X1, X2&gt;Interface!$L$21)</f>
        <v>0</v>
      </c>
      <c r="Y30" t="b">
        <f>AND(Y28, Interface!$L$25&gt;Y1, Y2&gt;Interface!$L$21)</f>
        <v>0</v>
      </c>
      <c r="Z30" t="b">
        <f>AND(Z28, Interface!$L$25&gt;Z1, Z2&gt;Interface!$L$21)</f>
        <v>0</v>
      </c>
      <c r="AA30" t="b">
        <f>AND(AA28, Interface!$L$25&gt;AA1, AA2&gt;Interface!$L$21)</f>
        <v>0</v>
      </c>
      <c r="AB30" t="b">
        <f>AND(AB28, Interface!$L$25&gt;AB1, AB2&gt;Interface!$L$21)</f>
        <v>0</v>
      </c>
      <c r="AC30" t="b">
        <f>AND(AC28, Interface!$L$25&gt;AC1, AC2&gt;Interface!$L$21)</f>
        <v>0</v>
      </c>
      <c r="AD30" t="b">
        <f>AND(AD28, Interface!$L$25&gt;AD1, AD2&gt;Interface!$L$21)</f>
        <v>0</v>
      </c>
      <c r="AE30" t="b">
        <f>AND(AE28, Interface!$L$25&gt;AE1, AE2&gt;Interface!$L$21)</f>
        <v>0</v>
      </c>
      <c r="AF30" t="b">
        <f>AND(AF28, Interface!$L$25&gt;AF1, AF2&gt;Interface!$L$21)</f>
        <v>0</v>
      </c>
      <c r="AG30" t="b">
        <f>AND(AG28, Interface!$L$25&gt;AG1, AG2&gt;Interface!$L$21)</f>
        <v>0</v>
      </c>
      <c r="AH30" t="b">
        <f>AND(AH28, Interface!$L$25&gt;AH1, AH2&gt;Interface!$L$21)</f>
        <v>0</v>
      </c>
      <c r="AI30" t="b">
        <f>AND(AI28, Interface!$L$25&gt;AI1, AI2&gt;Interface!$L$21)</f>
        <v>0</v>
      </c>
      <c r="AJ30" t="b">
        <f>AND(AJ28, Interface!$L$25&gt;AJ1, AJ2&gt;Interface!$L$21)</f>
        <v>0</v>
      </c>
      <c r="AK30" t="b">
        <f>AND(AK28, Interface!$L$25&gt;AK1, AK2&gt;Interface!$L$21)</f>
        <v>0</v>
      </c>
      <c r="AL30" t="b">
        <f>AND(AL28, Interface!$L$25&gt;AL1, AL2&gt;Interface!$L$21)</f>
        <v>0</v>
      </c>
      <c r="AM30" t="b">
        <f>AND(AM28, Interface!$L$25&gt;AM1, AM2&gt;Interface!$L$21)</f>
        <v>0</v>
      </c>
      <c r="AN30" t="b">
        <f>AND(AN28, Interface!$L$25&gt;AN1, AN2&gt;Interface!$L$21)</f>
        <v>0</v>
      </c>
      <c r="AO30" t="b">
        <f>AND(AO28, Interface!$L$25&gt;AO1, AO2&gt;Interface!$L$21)</f>
        <v>0</v>
      </c>
      <c r="AP30" t="b">
        <f>AND(AP28, Interface!$L$25&gt;AP1, AP2&gt;Interface!$L$21)</f>
        <v>0</v>
      </c>
      <c r="AQ30" t="b">
        <f>AND(AQ28, Interface!$L$25&gt;AQ1, AQ2&gt;Interface!$L$21)</f>
        <v>0</v>
      </c>
      <c r="AR30" t="b">
        <f>AND(AR28, Interface!$L$25&gt;AR1, AR2&gt;Interface!$L$21)</f>
        <v>0</v>
      </c>
      <c r="AS30" t="b">
        <f>AND(AS28, Interface!$L$25&gt;AS1, AS2&gt;Interface!$L$21)</f>
        <v>0</v>
      </c>
      <c r="AT30" t="b">
        <f>AND(AT28, Interface!$L$25&gt;AT1, AT2&gt;Interface!$L$21)</f>
        <v>0</v>
      </c>
      <c r="AU30" t="b">
        <f>AND(AU28, Interface!$L$25&gt;AU1, AU2&gt;Interface!$L$21)</f>
        <v>0</v>
      </c>
      <c r="AV30" t="b">
        <f>AND(AV28, Interface!$L$25&gt;AV1, AV2&gt;Interface!$L$21)</f>
        <v>0</v>
      </c>
      <c r="AW30" t="b">
        <f>AND(AW28, Interface!$L$25&gt;AW1, AW2&gt;Interface!$L$21)</f>
        <v>0</v>
      </c>
      <c r="AX30" t="b">
        <f>AND(AX28, Interface!$L$25&gt;AX1, AX2&gt;Interface!$L$21)</f>
        <v>0</v>
      </c>
      <c r="AY30" t="b">
        <f>AND(AY28, Interface!$L$25&gt;AY1, AY2&gt;Interface!$L$21)</f>
        <v>0</v>
      </c>
      <c r="AZ30" t="b">
        <f>AND(AZ28, Interface!$L$25&gt;AZ1, AZ2&gt;Interface!$L$21)</f>
        <v>0</v>
      </c>
      <c r="BA30" t="b">
        <f>AND(BA28, Interface!$L$25&gt;BA1, BA2&gt;Interface!$L$21)</f>
        <v>0</v>
      </c>
      <c r="BB30" t="b">
        <f>AND(BB28, Interface!$L$25&gt;BB1, BB2&gt;Interface!$L$21)</f>
        <v>0</v>
      </c>
      <c r="BC30" t="b">
        <f>AND(BC28, Interface!$L$25&gt;BC1, BC2&gt;Interface!$L$21)</f>
        <v>0</v>
      </c>
      <c r="BD30" t="b">
        <f>AND(BD28, Interface!$L$25&gt;BD1, BD2&gt;Interface!$L$21)</f>
        <v>0</v>
      </c>
      <c r="BE30" t="b">
        <f>AND(BE28, Interface!$L$25&gt;BE1, BE2&gt;Interface!$L$21)</f>
        <v>0</v>
      </c>
      <c r="BF30" t="b">
        <f>AND(BF28, Interface!$L$25&gt;BF1, BF2&gt;Interface!$L$21)</f>
        <v>0</v>
      </c>
      <c r="BG30" t="b">
        <f>AND(BG28, Interface!$L$25&gt;BG1, BG2&gt;Interface!$L$21)</f>
        <v>0</v>
      </c>
      <c r="BH30" t="b">
        <f>AND(BH28, Interface!$L$25&gt;BH1, BH2&gt;Interface!$L$21)</f>
        <v>0</v>
      </c>
    </row>
    <row r="31" spans="1:63" customFormat="1">
      <c r="E31" s="4" t="s">
        <v>198</v>
      </c>
      <c r="G31" s="4" t="s">
        <v>59</v>
      </c>
      <c r="L31">
        <f>IF(L29,(MIN( Interface!$L$21-Interface!$L$24, L2-Interface!$L$24+1, Interface!$L$21-L1, L7 )),0)</f>
        <v>0</v>
      </c>
      <c r="M31">
        <f>IF(M29,(MIN( Interface!$L$21-Interface!$L$24, M2-Interface!$L$24+1, Interface!$L$21-M1, M7 )),0)</f>
        <v>0</v>
      </c>
      <c r="N31">
        <f>IF(N29,(MIN( Interface!$L$21-Interface!$L$24, N2-Interface!$L$24+1, Interface!$L$21-N1, N7 )),0)</f>
        <v>0</v>
      </c>
      <c r="O31">
        <f>IF(O29,(MIN( Interface!$L$21-Interface!$L$24, O2-Interface!$L$24+1, Interface!$L$21-O1, O7 )),0)</f>
        <v>0</v>
      </c>
      <c r="P31">
        <f>IF(P29,(MIN( Interface!$L$21-Interface!$L$24, P2-Interface!$L$24+1, Interface!$L$21-P1, P7 )),0)</f>
        <v>0</v>
      </c>
      <c r="Q31">
        <f>IF(Q29,(MIN( Interface!$L$21-Interface!$L$24, Q2-Interface!$L$24+1, Interface!$L$21-Q1, Q7 )),0)</f>
        <v>0</v>
      </c>
      <c r="R31">
        <f>IF(R29,(MIN( Interface!$L$21-Interface!$L$24, R2-Interface!$L$24+1, Interface!$L$21-R1, R7 )),0)</f>
        <v>0</v>
      </c>
      <c r="S31">
        <f>IF(S29,(MIN( Interface!$L$21-Interface!$L$24, S2-Interface!$L$24+1, Interface!$L$21-S1, S7 )),0)</f>
        <v>0</v>
      </c>
      <c r="T31">
        <f>IF(T29,(MIN( Interface!$L$21-Interface!$L$24, T2-Interface!$L$24+1, Interface!$L$21-T1, T7 )),0)</f>
        <v>0</v>
      </c>
      <c r="U31">
        <f>IF(U29,(MIN( Interface!$L$21-Interface!$L$24, U2-Interface!$L$24+1, Interface!$L$21-U1, U7 )),0)</f>
        <v>0</v>
      </c>
      <c r="V31">
        <f>IF(V29,(MIN( Interface!$L$21-Interface!$L$24, V2-Interface!$L$24+1, Interface!$L$21-V1, V7 )),0)</f>
        <v>0</v>
      </c>
      <c r="W31">
        <f>IF(W29,(MIN( Interface!$L$21-Interface!$L$24, W2-Interface!$L$24+1, Interface!$L$21-W1, W7 )),0)</f>
        <v>0</v>
      </c>
      <c r="X31">
        <f>IF(X29,(MIN( Interface!$L$21-Interface!$L$24, X2-Interface!$L$24+1, Interface!$L$21-X1, X7 )),0)</f>
        <v>0</v>
      </c>
      <c r="Y31">
        <f>IF(Y29,(MIN( Interface!$L$21-Interface!$L$24, Y2-Interface!$L$24+1, Interface!$L$21-Y1, Y7 )),0)</f>
        <v>0</v>
      </c>
      <c r="Z31">
        <f>IF(Z29,(MIN( Interface!$L$21-Interface!$L$24, Z2-Interface!$L$24+1, Interface!$L$21-Z1, Z7 )),0)</f>
        <v>0</v>
      </c>
      <c r="AA31">
        <f>IF(AA29,(MIN( Interface!$L$21-Interface!$L$24, AA2-Interface!$L$24+1, Interface!$L$21-AA1, AA7 )),0)</f>
        <v>0</v>
      </c>
      <c r="AB31">
        <f>IF(AB29,(MIN( Interface!$L$21-Interface!$L$24, AB2-Interface!$L$24+1, Interface!$L$21-AB1, AB7 )),0)</f>
        <v>0</v>
      </c>
      <c r="AC31">
        <f>IF(AC29,(MIN( Interface!$L$21-Interface!$L$24, AC2-Interface!$L$24+1, Interface!$L$21-AC1, AC7 )),0)</f>
        <v>0</v>
      </c>
      <c r="AD31">
        <f>IF(AD29,(MIN( Interface!$L$21-Interface!$L$24, AD2-Interface!$L$24+1, Interface!$L$21-AD1, AD7 )),0)</f>
        <v>0</v>
      </c>
      <c r="AE31">
        <f>IF(AE29,(MIN( Interface!$L$21-Interface!$L$24, AE2-Interface!$L$24+1, Interface!$L$21-AE1, AE7 )),0)</f>
        <v>0</v>
      </c>
      <c r="AF31">
        <f>IF(AF29,(MIN( Interface!$L$21-Interface!$L$24, AF2-Interface!$L$24+1, Interface!$L$21-AF1, AF7 )),0)</f>
        <v>0</v>
      </c>
      <c r="AG31">
        <f>IF(AG29,(MIN( Interface!$L$21-Interface!$L$24, AG2-Interface!$L$24+1, Interface!$L$21-AG1, AG7 )),0)</f>
        <v>0</v>
      </c>
      <c r="AH31">
        <f>IF(AH29,(MIN( Interface!$L$21-Interface!$L$24, AH2-Interface!$L$24+1, Interface!$L$21-AH1, AH7 )),0)</f>
        <v>0</v>
      </c>
      <c r="AI31">
        <f>IF(AI29,(MIN( Interface!$L$21-Interface!$L$24, AI2-Interface!$L$24+1, Interface!$L$21-AI1, AI7 )),0)</f>
        <v>0</v>
      </c>
      <c r="AJ31">
        <f>IF(AJ29,(MIN( Interface!$L$21-Interface!$L$24, AJ2-Interface!$L$24+1, Interface!$L$21-AJ1, AJ7 )),0)</f>
        <v>0</v>
      </c>
      <c r="AK31">
        <f>IF(AK29,(MIN( Interface!$L$21-Interface!$L$24, AK2-Interface!$L$24+1, Interface!$L$21-AK1, AK7 )),0)</f>
        <v>0</v>
      </c>
      <c r="AL31">
        <f>IF(AL29,(MIN( Interface!$L$21-Interface!$L$24, AL2-Interface!$L$24+1, Interface!$L$21-AL1, AL7 )),0)</f>
        <v>0</v>
      </c>
      <c r="AM31">
        <f>IF(AM29,(MIN( Interface!$L$21-Interface!$L$24, AM2-Interface!$L$24+1, Interface!$L$21-AM1, AM7 )),0)</f>
        <v>0</v>
      </c>
      <c r="AN31">
        <f>IF(AN29,(MIN( Interface!$L$21-Interface!$L$24, AN2-Interface!$L$24+1, Interface!$L$21-AN1, AN7 )),0)</f>
        <v>0</v>
      </c>
      <c r="AO31">
        <f>IF(AO29,(MIN( Interface!$L$21-Interface!$L$24, AO2-Interface!$L$24+1, Interface!$L$21-AO1, AO7 )),0)</f>
        <v>0</v>
      </c>
      <c r="AP31">
        <f>IF(AP29,(MIN( Interface!$L$21-Interface!$L$24, AP2-Interface!$L$24+1, Interface!$L$21-AP1, AP7 )),0)</f>
        <v>0</v>
      </c>
      <c r="AQ31">
        <f>IF(AQ29,(MIN( Interface!$L$21-Interface!$L$24, AQ2-Interface!$L$24+1, Interface!$L$21-AQ1, AQ7 )),0)</f>
        <v>0</v>
      </c>
      <c r="AR31">
        <f>IF(AR29,(MIN( Interface!$L$21-Interface!$L$24, AR2-Interface!$L$24+1, Interface!$L$21-AR1, AR7 )),0)</f>
        <v>0</v>
      </c>
      <c r="AS31">
        <f>IF(AS29,(MIN( Interface!$L$21-Interface!$L$24, AS2-Interface!$L$24+1, Interface!$L$21-AS1, AS7 )),0)</f>
        <v>0</v>
      </c>
      <c r="AT31">
        <f>IF(AT29,(MIN( Interface!$L$21-Interface!$L$24, AT2-Interface!$L$24+1, Interface!$L$21-AT1, AT7 )),0)</f>
        <v>0</v>
      </c>
      <c r="AU31">
        <f>IF(AU29,(MIN( Interface!$L$21-Interface!$L$24, AU2-Interface!$L$24+1, Interface!$L$21-AU1, AU7 )),0)</f>
        <v>0</v>
      </c>
      <c r="AV31">
        <f>IF(AV29,(MIN( Interface!$L$21-Interface!$L$24, AV2-Interface!$L$24+1, Interface!$L$21-AV1, AV7 )),0)</f>
        <v>0</v>
      </c>
      <c r="AW31">
        <f>IF(AW29,(MIN( Interface!$L$21-Interface!$L$24, AW2-Interface!$L$24+1, Interface!$L$21-AW1, AW7 )),0)</f>
        <v>0</v>
      </c>
      <c r="AX31">
        <f>IF(AX29,(MIN( Interface!$L$21-Interface!$L$24, AX2-Interface!$L$24+1, Interface!$L$21-AX1, AX7 )),0)</f>
        <v>0</v>
      </c>
      <c r="AY31">
        <f>IF(AY29,(MIN( Interface!$L$21-Interface!$L$24, AY2-Interface!$L$24+1, Interface!$L$21-AY1, AY7 )),0)</f>
        <v>0</v>
      </c>
      <c r="AZ31">
        <f>IF(AZ29,(MIN( Interface!$L$21-Interface!$L$24, AZ2-Interface!$L$24+1, Interface!$L$21-AZ1, AZ7 )),0)</f>
        <v>0</v>
      </c>
      <c r="BA31">
        <f>IF(BA29,(MIN( Interface!$L$21-Interface!$L$24, BA2-Interface!$L$24+1, Interface!$L$21-BA1, BA7 )),0)</f>
        <v>0</v>
      </c>
      <c r="BB31">
        <f>IF(BB29,(MIN( Interface!$L$21-Interface!$L$24, BB2-Interface!$L$24+1, Interface!$L$21-BB1, BB7 )),0)</f>
        <v>0</v>
      </c>
      <c r="BC31">
        <f>IF(BC29,(MIN( Interface!$L$21-Interface!$L$24, BC2-Interface!$L$24+1, Interface!$L$21-BC1, BC7 )),0)</f>
        <v>0</v>
      </c>
      <c r="BD31">
        <f>IF(BD29,(MIN( Interface!$L$21-Interface!$L$24, BD2-Interface!$L$24+1, Interface!$L$21-BD1, BD7 )),0)</f>
        <v>0</v>
      </c>
      <c r="BE31">
        <f>IF(BE29,(MIN( Interface!$L$21-Interface!$L$24, BE2-Interface!$L$24+1, Interface!$L$21-BE1, BE7 )),0)</f>
        <v>0</v>
      </c>
      <c r="BF31">
        <f>IF(BF29,(MIN( Interface!$L$21-Interface!$L$24, BF2-Interface!$L$24+1, Interface!$L$21-BF1, BF7 )),0)</f>
        <v>0</v>
      </c>
      <c r="BG31">
        <f>IF(BG29,(MIN( Interface!$L$21-Interface!$L$24, BG2-Interface!$L$24+1, Interface!$L$21-BG1, BG7 )),0)</f>
        <v>0</v>
      </c>
      <c r="BH31">
        <f>IF(BH29,(MIN( Interface!$L$21-Interface!$L$24, BH2-Interface!$L$24+1, Interface!$L$21-BH1, BH7 )),0)</f>
        <v>0</v>
      </c>
    </row>
    <row r="32" spans="1:63" customFormat="1">
      <c r="E32" s="4" t="s">
        <v>199</v>
      </c>
      <c r="G32" s="4" t="s">
        <v>59</v>
      </c>
      <c r="L32">
        <f>IF(L30,(MIN( Interface!$L$25-Interface!$L$24, L2-Interface!$L$24+1, Interface!$L$25-L1, L7, L2-Interface!$L$21+1, Interface!$L$25-Interface!$L$21)),0)</f>
        <v>0</v>
      </c>
      <c r="M32">
        <f>IF(M30,(MIN( Interface!$L$25-Interface!$L$24, M2-Interface!$L$24+1, Interface!$L$25-M1, M7, M2-Interface!$L$21+1, Interface!$L$25-Interface!$L$21)),0)</f>
        <v>0</v>
      </c>
      <c r="N32">
        <f>IF(N30,(MIN( Interface!$L$25-Interface!$L$24, N2-Interface!$L$24+1, Interface!$L$25-N1, N7, N2-Interface!$L$21+1, Interface!$L$25-Interface!$L$21)),0)</f>
        <v>0</v>
      </c>
      <c r="O32">
        <f>IF(O30,(MIN( Interface!$L$25-Interface!$L$24, O2-Interface!$L$24+1, Interface!$L$25-O1, O7, O2-Interface!$L$21+1, Interface!$L$25-Interface!$L$21)),0)</f>
        <v>0</v>
      </c>
      <c r="P32">
        <f>IF(P30,(MIN( Interface!$L$25-Interface!$L$24, P2-Interface!$L$24+1, Interface!$L$25-P1, P7, P2-Interface!$L$21+1, Interface!$L$25-Interface!$L$21)),0)</f>
        <v>0</v>
      </c>
      <c r="Q32">
        <f>IF(Q30,(MIN( Interface!$L$25-Interface!$L$24, Q2-Interface!$L$24+1, Interface!$L$25-Q1, Q7, Q2-Interface!$L$21+1, Interface!$L$25-Interface!$L$21)),0)</f>
        <v>0</v>
      </c>
      <c r="R32">
        <f>IF(R30,(MIN( Interface!$L$25-Interface!$L$24, R2-Interface!$L$24+1, Interface!$L$25-R1, R7, R2-Interface!$L$21+1, Interface!$L$25-Interface!$L$21)),0)</f>
        <v>0</v>
      </c>
      <c r="S32">
        <f>IF(S30,(MIN( Interface!$L$25-Interface!$L$24, S2-Interface!$L$24+1, Interface!$L$25-S1, S7, S2-Interface!$L$21+1, Interface!$L$25-Interface!$L$21)),0)</f>
        <v>0</v>
      </c>
      <c r="T32">
        <f>IF(T30,(MIN( Interface!$L$25-Interface!$L$24, T2-Interface!$L$24+1, Interface!$L$25-T1, T7, T2-Interface!$L$21+1, Interface!$L$25-Interface!$L$21)),0)</f>
        <v>0</v>
      </c>
      <c r="U32">
        <f>IF(U30,(MIN( Interface!$L$25-Interface!$L$24, U2-Interface!$L$24+1, Interface!$L$25-U1, U7, U2-Interface!$L$21+1, Interface!$L$25-Interface!$L$21)),0)</f>
        <v>0</v>
      </c>
      <c r="V32">
        <f>IF(V30,(MIN( Interface!$L$25-Interface!$L$24, V2-Interface!$L$24+1, Interface!$L$25-V1, V7, V2-Interface!$L$21+1, Interface!$L$25-Interface!$L$21)),0)</f>
        <v>0</v>
      </c>
      <c r="W32">
        <f>IF(W30,(MIN( Interface!$L$25-Interface!$L$24, W2-Interface!$L$24+1, Interface!$L$25-W1, W7, W2-Interface!$L$21+1, Interface!$L$25-Interface!$L$21)),0)</f>
        <v>0</v>
      </c>
      <c r="X32">
        <f>IF(X30,(MIN( Interface!$L$25-Interface!$L$24, X2-Interface!$L$24+1, Interface!$L$25-X1, X7, X2-Interface!$L$21+1, Interface!$L$25-Interface!$L$21)),0)</f>
        <v>0</v>
      </c>
      <c r="Y32">
        <f>IF(Y30,(MIN( Interface!$L$25-Interface!$L$24, Y2-Interface!$L$24+1, Interface!$L$25-Y1, Y7, Y2-Interface!$L$21+1, Interface!$L$25-Interface!$L$21)),0)</f>
        <v>0</v>
      </c>
      <c r="Z32">
        <f>IF(Z30,(MIN( Interface!$L$25-Interface!$L$24, Z2-Interface!$L$24+1, Interface!$L$25-Z1, Z7, Z2-Interface!$L$21+1, Interface!$L$25-Interface!$L$21)),0)</f>
        <v>0</v>
      </c>
      <c r="AA32">
        <f>IF(AA30,(MIN( Interface!$L$25-Interface!$L$24, AA2-Interface!$L$24+1, Interface!$L$25-AA1, AA7, AA2-Interface!$L$21+1, Interface!$L$25-Interface!$L$21)),0)</f>
        <v>0</v>
      </c>
      <c r="AB32">
        <f>IF(AB30,(MIN( Interface!$L$25-Interface!$L$24, AB2-Interface!$L$24+1, Interface!$L$25-AB1, AB7, AB2-Interface!$L$21+1, Interface!$L$25-Interface!$L$21)),0)</f>
        <v>0</v>
      </c>
      <c r="AC32">
        <f>IF(AC30,(MIN( Interface!$L$25-Interface!$L$24, AC2-Interface!$L$24+1, Interface!$L$25-AC1, AC7, AC2-Interface!$L$21+1, Interface!$L$25-Interface!$L$21)),0)</f>
        <v>0</v>
      </c>
      <c r="AD32">
        <f>IF(AD30,(MIN( Interface!$L$25-Interface!$L$24, AD2-Interface!$L$24+1, Interface!$L$25-AD1, AD7, AD2-Interface!$L$21+1, Interface!$L$25-Interface!$L$21)),0)</f>
        <v>0</v>
      </c>
      <c r="AE32">
        <f>IF(AE30,(MIN( Interface!$L$25-Interface!$L$24, AE2-Interface!$L$24+1, Interface!$L$25-AE1, AE7, AE2-Interface!$L$21+1, Interface!$L$25-Interface!$L$21)),0)</f>
        <v>0</v>
      </c>
      <c r="AF32">
        <f>IF(AF30,(MIN( Interface!$L$25-Interface!$L$24, AF2-Interface!$L$24+1, Interface!$L$25-AF1, AF7, AF2-Interface!$L$21+1, Interface!$L$25-Interface!$L$21)),0)</f>
        <v>0</v>
      </c>
      <c r="AG32">
        <f>IF(AG30,(MIN( Interface!$L$25-Interface!$L$24, AG2-Interface!$L$24+1, Interface!$L$25-AG1, AG7, AG2-Interface!$L$21+1, Interface!$L$25-Interface!$L$21)),0)</f>
        <v>0</v>
      </c>
      <c r="AH32">
        <f>IF(AH30,(MIN( Interface!$L$25-Interface!$L$24, AH2-Interface!$L$24+1, Interface!$L$25-AH1, AH7, AH2-Interface!$L$21+1, Interface!$L$25-Interface!$L$21)),0)</f>
        <v>0</v>
      </c>
      <c r="AI32">
        <f>IF(AI30,(MIN( Interface!$L$25-Interface!$L$24, AI2-Interface!$L$24+1, Interface!$L$25-AI1, AI7, AI2-Interface!$L$21+1, Interface!$L$25-Interface!$L$21)),0)</f>
        <v>0</v>
      </c>
      <c r="AJ32">
        <f>IF(AJ30,(MIN( Interface!$L$25-Interface!$L$24, AJ2-Interface!$L$24+1, Interface!$L$25-AJ1, AJ7, AJ2-Interface!$L$21+1, Interface!$L$25-Interface!$L$21)),0)</f>
        <v>0</v>
      </c>
      <c r="AK32">
        <f>IF(AK30,(MIN( Interface!$L$25-Interface!$L$24, AK2-Interface!$L$24+1, Interface!$L$25-AK1, AK7, AK2-Interface!$L$21+1, Interface!$L$25-Interface!$L$21)),0)</f>
        <v>0</v>
      </c>
      <c r="AL32">
        <f>IF(AL30,(MIN( Interface!$L$25-Interface!$L$24, AL2-Interface!$L$24+1, Interface!$L$25-AL1, AL7, AL2-Interface!$L$21+1, Interface!$L$25-Interface!$L$21)),0)</f>
        <v>0</v>
      </c>
      <c r="AM32">
        <f>IF(AM30,(MIN( Interface!$L$25-Interface!$L$24, AM2-Interface!$L$24+1, Interface!$L$25-AM1, AM7, AM2-Interface!$L$21+1, Interface!$L$25-Interface!$L$21)),0)</f>
        <v>0</v>
      </c>
      <c r="AN32">
        <f>IF(AN30,(MIN( Interface!$L$25-Interface!$L$24, AN2-Interface!$L$24+1, Interface!$L$25-AN1, AN7, AN2-Interface!$L$21+1, Interface!$L$25-Interface!$L$21)),0)</f>
        <v>0</v>
      </c>
      <c r="AO32">
        <f>IF(AO30,(MIN( Interface!$L$25-Interface!$L$24, AO2-Interface!$L$24+1, Interface!$L$25-AO1, AO7, AO2-Interface!$L$21+1, Interface!$L$25-Interface!$L$21)),0)</f>
        <v>0</v>
      </c>
      <c r="AP32">
        <f>IF(AP30,(MIN( Interface!$L$25-Interface!$L$24, AP2-Interface!$L$24+1, Interface!$L$25-AP1, AP7, AP2-Interface!$L$21+1, Interface!$L$25-Interface!$L$21)),0)</f>
        <v>0</v>
      </c>
      <c r="AQ32">
        <f>IF(AQ30,(MIN( Interface!$L$25-Interface!$L$24, AQ2-Interface!$L$24+1, Interface!$L$25-AQ1, AQ7, AQ2-Interface!$L$21+1, Interface!$L$25-Interface!$L$21)),0)</f>
        <v>0</v>
      </c>
      <c r="AR32">
        <f>IF(AR30,(MIN( Interface!$L$25-Interface!$L$24, AR2-Interface!$L$24+1, Interface!$L$25-AR1, AR7, AR2-Interface!$L$21+1, Interface!$L$25-Interface!$L$21)),0)</f>
        <v>0</v>
      </c>
      <c r="AS32">
        <f>IF(AS30,(MIN( Interface!$L$25-Interface!$L$24, AS2-Interface!$L$24+1, Interface!$L$25-AS1, AS7, AS2-Interface!$L$21+1, Interface!$L$25-Interface!$L$21)),0)</f>
        <v>0</v>
      </c>
      <c r="AT32">
        <f>IF(AT30,(MIN( Interface!$L$25-Interface!$L$24, AT2-Interface!$L$24+1, Interface!$L$25-AT1, AT7, AT2-Interface!$L$21+1, Interface!$L$25-Interface!$L$21)),0)</f>
        <v>0</v>
      </c>
      <c r="AU32">
        <f>IF(AU30,(MIN( Interface!$L$25-Interface!$L$24, AU2-Interface!$L$24+1, Interface!$L$25-AU1, AU7, AU2-Interface!$L$21+1, Interface!$L$25-Interface!$L$21)),0)</f>
        <v>0</v>
      </c>
      <c r="AV32">
        <f>IF(AV30,(MIN( Interface!$L$25-Interface!$L$24, AV2-Interface!$L$24+1, Interface!$L$25-AV1, AV7, AV2-Interface!$L$21+1, Interface!$L$25-Interface!$L$21)),0)</f>
        <v>0</v>
      </c>
      <c r="AW32">
        <f>IF(AW30,(MIN( Interface!$L$25-Interface!$L$24, AW2-Interface!$L$24+1, Interface!$L$25-AW1, AW7, AW2-Interface!$L$21+1, Interface!$L$25-Interface!$L$21)),0)</f>
        <v>0</v>
      </c>
      <c r="AX32">
        <f>IF(AX30,(MIN( Interface!$L$25-Interface!$L$24, AX2-Interface!$L$24+1, Interface!$L$25-AX1, AX7, AX2-Interface!$L$21+1, Interface!$L$25-Interface!$L$21)),0)</f>
        <v>0</v>
      </c>
      <c r="AY32">
        <f>IF(AY30,(MIN( Interface!$L$25-Interface!$L$24, AY2-Interface!$L$24+1, Interface!$L$25-AY1, AY7, AY2-Interface!$L$21+1, Interface!$L$25-Interface!$L$21)),0)</f>
        <v>0</v>
      </c>
      <c r="AZ32">
        <f>IF(AZ30,(MIN( Interface!$L$25-Interface!$L$24, AZ2-Interface!$L$24+1, Interface!$L$25-AZ1, AZ7, AZ2-Interface!$L$21+1, Interface!$L$25-Interface!$L$21)),0)</f>
        <v>0</v>
      </c>
      <c r="BA32">
        <f>IF(BA30,(MIN( Interface!$L$25-Interface!$L$24, BA2-Interface!$L$24+1, Interface!$L$25-BA1, BA7, BA2-Interface!$L$21+1, Interface!$L$25-Interface!$L$21)),0)</f>
        <v>0</v>
      </c>
      <c r="BB32">
        <f>IF(BB30,(MIN( Interface!$L$25-Interface!$L$24, BB2-Interface!$L$24+1, Interface!$L$25-BB1, BB7, BB2-Interface!$L$21+1, Interface!$L$25-Interface!$L$21)),0)</f>
        <v>0</v>
      </c>
      <c r="BC32">
        <f>IF(BC30,(MIN( Interface!$L$25-Interface!$L$24, BC2-Interface!$L$24+1, Interface!$L$25-BC1, BC7, BC2-Interface!$L$21+1, Interface!$L$25-Interface!$L$21)),0)</f>
        <v>0</v>
      </c>
      <c r="BD32">
        <f>IF(BD30,(MIN( Interface!$L$25-Interface!$L$24, BD2-Interface!$L$24+1, Interface!$L$25-BD1, BD7, BD2-Interface!$L$21+1, Interface!$L$25-Interface!$L$21)),0)</f>
        <v>0</v>
      </c>
      <c r="BE32">
        <f>IF(BE30,(MIN( Interface!$L$25-Interface!$L$24, BE2-Interface!$L$24+1, Interface!$L$25-BE1, BE7, BE2-Interface!$L$21+1, Interface!$L$25-Interface!$L$21)),0)</f>
        <v>0</v>
      </c>
      <c r="BF32">
        <f>IF(BF30,(MIN( Interface!$L$25-Interface!$L$24, BF2-Interface!$L$24+1, Interface!$L$25-BF1, BF7, BF2-Interface!$L$21+1, Interface!$L$25-Interface!$L$21)),0)</f>
        <v>0</v>
      </c>
      <c r="BG32">
        <f>IF(BG30,(MIN( Interface!$L$25-Interface!$L$24, BG2-Interface!$L$24+1, Interface!$L$25-BG1, BG7, BG2-Interface!$L$21+1, Interface!$L$25-Interface!$L$21)),0)</f>
        <v>0</v>
      </c>
      <c r="BH32">
        <f>IF(BH30,(MIN( Interface!$L$25-Interface!$L$24, BH2-Interface!$L$24+1, Interface!$L$25-BH1, BH7, BH2-Interface!$L$21+1, Interface!$L$25-Interface!$L$21)),0)</f>
        <v>0</v>
      </c>
    </row>
    <row r="33" spans="1:103">
      <c r="E33" s="4" t="s">
        <v>200</v>
      </c>
      <c r="G33" s="4" t="s">
        <v>91</v>
      </c>
      <c r="J33" s="4"/>
      <c r="K33" s="47"/>
      <c r="L33" s="47">
        <f>L31/L$7</f>
        <v>0</v>
      </c>
      <c r="M33" s="47">
        <f t="shared" ref="M33:BH33" si="7">M31/M$7</f>
        <v>0</v>
      </c>
      <c r="N33" s="47">
        <f t="shared" si="7"/>
        <v>0</v>
      </c>
      <c r="O33" s="47">
        <f t="shared" si="7"/>
        <v>0</v>
      </c>
      <c r="P33" s="47">
        <f t="shared" si="7"/>
        <v>0</v>
      </c>
      <c r="Q33" s="47">
        <f t="shared" si="7"/>
        <v>0</v>
      </c>
      <c r="R33" s="47">
        <f t="shared" si="7"/>
        <v>0</v>
      </c>
      <c r="S33" s="47">
        <f t="shared" si="7"/>
        <v>0</v>
      </c>
      <c r="T33" s="47">
        <f t="shared" si="7"/>
        <v>0</v>
      </c>
      <c r="U33" s="47">
        <f t="shared" si="7"/>
        <v>0</v>
      </c>
      <c r="V33" s="47">
        <f t="shared" si="7"/>
        <v>0</v>
      </c>
      <c r="W33" s="47">
        <f t="shared" si="7"/>
        <v>0</v>
      </c>
      <c r="X33" s="47">
        <f t="shared" si="7"/>
        <v>0</v>
      </c>
      <c r="Y33" s="47">
        <f t="shared" si="7"/>
        <v>0</v>
      </c>
      <c r="Z33" s="47">
        <f t="shared" si="7"/>
        <v>0</v>
      </c>
      <c r="AA33" s="47">
        <f t="shared" si="7"/>
        <v>0</v>
      </c>
      <c r="AB33" s="47">
        <f t="shared" si="7"/>
        <v>0</v>
      </c>
      <c r="AC33" s="47">
        <f t="shared" si="7"/>
        <v>0</v>
      </c>
      <c r="AD33" s="47">
        <f t="shared" si="7"/>
        <v>0</v>
      </c>
      <c r="AE33" s="47">
        <f t="shared" si="7"/>
        <v>0</v>
      </c>
      <c r="AF33" s="47">
        <f t="shared" si="7"/>
        <v>0</v>
      </c>
      <c r="AG33" s="47">
        <f t="shared" si="7"/>
        <v>0</v>
      </c>
      <c r="AH33" s="47">
        <f t="shared" si="7"/>
        <v>0</v>
      </c>
      <c r="AI33" s="47">
        <f t="shared" si="7"/>
        <v>0</v>
      </c>
      <c r="AJ33" s="47">
        <f t="shared" si="7"/>
        <v>0</v>
      </c>
      <c r="AK33" s="47">
        <f t="shared" si="7"/>
        <v>0</v>
      </c>
      <c r="AL33" s="47">
        <f t="shared" si="7"/>
        <v>0</v>
      </c>
      <c r="AM33" s="47">
        <f t="shared" si="7"/>
        <v>0</v>
      </c>
      <c r="AN33" s="47">
        <f t="shared" si="7"/>
        <v>0</v>
      </c>
      <c r="AO33" s="47">
        <f t="shared" si="7"/>
        <v>0</v>
      </c>
      <c r="AP33" s="47">
        <f t="shared" si="7"/>
        <v>0</v>
      </c>
      <c r="AQ33" s="47">
        <f t="shared" si="7"/>
        <v>0</v>
      </c>
      <c r="AR33" s="47">
        <f t="shared" si="7"/>
        <v>0</v>
      </c>
      <c r="AS33" s="47">
        <f t="shared" si="7"/>
        <v>0</v>
      </c>
      <c r="AT33" s="47">
        <f t="shared" si="7"/>
        <v>0</v>
      </c>
      <c r="AU33" s="47">
        <f t="shared" si="7"/>
        <v>0</v>
      </c>
      <c r="AV33" s="47">
        <f t="shared" si="7"/>
        <v>0</v>
      </c>
      <c r="AW33" s="47">
        <f t="shared" si="7"/>
        <v>0</v>
      </c>
      <c r="AX33" s="47">
        <f t="shared" si="7"/>
        <v>0</v>
      </c>
      <c r="AY33" s="47">
        <f t="shared" si="7"/>
        <v>0</v>
      </c>
      <c r="AZ33" s="47">
        <f t="shared" si="7"/>
        <v>0</v>
      </c>
      <c r="BA33" s="47">
        <f t="shared" si="7"/>
        <v>0</v>
      </c>
      <c r="BB33" s="47">
        <f t="shared" si="7"/>
        <v>0</v>
      </c>
      <c r="BC33" s="47">
        <f t="shared" si="7"/>
        <v>0</v>
      </c>
      <c r="BD33" s="47">
        <f t="shared" si="7"/>
        <v>0</v>
      </c>
      <c r="BE33" s="47">
        <f t="shared" si="7"/>
        <v>0</v>
      </c>
      <c r="BF33" s="47">
        <f t="shared" si="7"/>
        <v>0</v>
      </c>
      <c r="BG33" s="47">
        <f t="shared" si="7"/>
        <v>0</v>
      </c>
      <c r="BH33" s="47">
        <f t="shared" si="7"/>
        <v>0</v>
      </c>
      <c r="BI33" s="6"/>
      <c r="BJ33" s="6"/>
      <c r="BK33" s="6"/>
    </row>
    <row r="34" spans="1:103">
      <c r="E34" s="4" t="s">
        <v>201</v>
      </c>
      <c r="G34" s="4" t="s">
        <v>91</v>
      </c>
      <c r="J34" s="4"/>
      <c r="K34" s="47"/>
      <c r="L34" s="47">
        <f>L32/L$7</f>
        <v>0</v>
      </c>
      <c r="M34" s="47">
        <f t="shared" ref="M34:BH34" si="8">M32/M$7</f>
        <v>0</v>
      </c>
      <c r="N34" s="47">
        <f t="shared" si="8"/>
        <v>0</v>
      </c>
      <c r="O34" s="47">
        <f t="shared" si="8"/>
        <v>0</v>
      </c>
      <c r="P34" s="47">
        <f t="shared" si="8"/>
        <v>0</v>
      </c>
      <c r="Q34" s="47">
        <f t="shared" si="8"/>
        <v>0</v>
      </c>
      <c r="R34" s="47">
        <f t="shared" si="8"/>
        <v>0</v>
      </c>
      <c r="S34" s="47">
        <f t="shared" si="8"/>
        <v>0</v>
      </c>
      <c r="T34" s="47">
        <f t="shared" si="8"/>
        <v>0</v>
      </c>
      <c r="U34" s="47">
        <f t="shared" si="8"/>
        <v>0</v>
      </c>
      <c r="V34" s="47">
        <f t="shared" si="8"/>
        <v>0</v>
      </c>
      <c r="W34" s="47">
        <f t="shared" si="8"/>
        <v>0</v>
      </c>
      <c r="X34" s="47">
        <f t="shared" si="8"/>
        <v>0</v>
      </c>
      <c r="Y34" s="47">
        <f t="shared" si="8"/>
        <v>0</v>
      </c>
      <c r="Z34" s="47">
        <f t="shared" si="8"/>
        <v>0</v>
      </c>
      <c r="AA34" s="47">
        <f t="shared" si="8"/>
        <v>0</v>
      </c>
      <c r="AB34" s="47">
        <f t="shared" si="8"/>
        <v>0</v>
      </c>
      <c r="AC34" s="47">
        <f t="shared" si="8"/>
        <v>0</v>
      </c>
      <c r="AD34" s="47">
        <f t="shared" si="8"/>
        <v>0</v>
      </c>
      <c r="AE34" s="47">
        <f t="shared" si="8"/>
        <v>0</v>
      </c>
      <c r="AF34" s="47">
        <f t="shared" si="8"/>
        <v>0</v>
      </c>
      <c r="AG34" s="47">
        <f t="shared" si="8"/>
        <v>0</v>
      </c>
      <c r="AH34" s="47">
        <f t="shared" si="8"/>
        <v>0</v>
      </c>
      <c r="AI34" s="47">
        <f t="shared" si="8"/>
        <v>0</v>
      </c>
      <c r="AJ34" s="47">
        <f t="shared" si="8"/>
        <v>0</v>
      </c>
      <c r="AK34" s="47">
        <f t="shared" si="8"/>
        <v>0</v>
      </c>
      <c r="AL34" s="47">
        <f t="shared" si="8"/>
        <v>0</v>
      </c>
      <c r="AM34" s="47">
        <f t="shared" si="8"/>
        <v>0</v>
      </c>
      <c r="AN34" s="47">
        <f t="shared" si="8"/>
        <v>0</v>
      </c>
      <c r="AO34" s="47">
        <f t="shared" si="8"/>
        <v>0</v>
      </c>
      <c r="AP34" s="47">
        <f t="shared" si="8"/>
        <v>0</v>
      </c>
      <c r="AQ34" s="47">
        <f t="shared" si="8"/>
        <v>0</v>
      </c>
      <c r="AR34" s="47">
        <f t="shared" si="8"/>
        <v>0</v>
      </c>
      <c r="AS34" s="47">
        <f t="shared" si="8"/>
        <v>0</v>
      </c>
      <c r="AT34" s="47">
        <f t="shared" si="8"/>
        <v>0</v>
      </c>
      <c r="AU34" s="47">
        <f t="shared" si="8"/>
        <v>0</v>
      </c>
      <c r="AV34" s="47">
        <f t="shared" si="8"/>
        <v>0</v>
      </c>
      <c r="AW34" s="47">
        <f t="shared" si="8"/>
        <v>0</v>
      </c>
      <c r="AX34" s="47">
        <f t="shared" si="8"/>
        <v>0</v>
      </c>
      <c r="AY34" s="47">
        <f t="shared" si="8"/>
        <v>0</v>
      </c>
      <c r="AZ34" s="47">
        <f t="shared" si="8"/>
        <v>0</v>
      </c>
      <c r="BA34" s="47">
        <f t="shared" si="8"/>
        <v>0</v>
      </c>
      <c r="BB34" s="47">
        <f t="shared" si="8"/>
        <v>0</v>
      </c>
      <c r="BC34" s="47">
        <f t="shared" si="8"/>
        <v>0</v>
      </c>
      <c r="BD34" s="47">
        <f t="shared" si="8"/>
        <v>0</v>
      </c>
      <c r="BE34" s="47">
        <f t="shared" si="8"/>
        <v>0</v>
      </c>
      <c r="BF34" s="47">
        <f t="shared" si="8"/>
        <v>0</v>
      </c>
      <c r="BG34" s="47">
        <f t="shared" si="8"/>
        <v>0</v>
      </c>
      <c r="BH34" s="47">
        <f t="shared" si="8"/>
        <v>0</v>
      </c>
      <c r="BI34" s="6"/>
      <c r="BJ34" s="6"/>
      <c r="BK34" s="6"/>
    </row>
    <row r="35" spans="1:103">
      <c r="H35" s="4"/>
      <c r="I35" s="4"/>
      <c r="J35" s="4"/>
      <c r="O35" s="47"/>
      <c r="BI35" s="6"/>
      <c r="BJ35" s="6"/>
      <c r="BK35" s="6"/>
    </row>
    <row r="36" spans="1:103">
      <c r="E36" s="4" t="s">
        <v>202</v>
      </c>
      <c r="G36" s="4" t="s">
        <v>91</v>
      </c>
      <c r="J36" s="4"/>
      <c r="K36" s="47"/>
      <c r="L36" s="47">
        <f t="shared" ref="L36:AQ36" si="9">L20/L$7</f>
        <v>0</v>
      </c>
      <c r="M36" s="47">
        <f t="shared" si="9"/>
        <v>0</v>
      </c>
      <c r="N36" s="47">
        <f t="shared" si="9"/>
        <v>0</v>
      </c>
      <c r="O36" s="47">
        <f t="shared" si="9"/>
        <v>0</v>
      </c>
      <c r="P36" s="47">
        <f t="shared" si="9"/>
        <v>0</v>
      </c>
      <c r="Q36" s="47">
        <f t="shared" si="9"/>
        <v>0</v>
      </c>
      <c r="R36" s="47">
        <f t="shared" si="9"/>
        <v>0</v>
      </c>
      <c r="S36" s="47">
        <f t="shared" si="9"/>
        <v>0</v>
      </c>
      <c r="T36" s="47">
        <f t="shared" si="9"/>
        <v>0</v>
      </c>
      <c r="U36" s="47">
        <f t="shared" si="9"/>
        <v>0</v>
      </c>
      <c r="V36" s="47">
        <f t="shared" si="9"/>
        <v>0</v>
      </c>
      <c r="W36" s="47">
        <f t="shared" si="9"/>
        <v>0</v>
      </c>
      <c r="X36" s="47">
        <f t="shared" si="9"/>
        <v>0</v>
      </c>
      <c r="Y36" s="47">
        <f t="shared" si="9"/>
        <v>0</v>
      </c>
      <c r="Z36" s="47">
        <f t="shared" si="9"/>
        <v>0</v>
      </c>
      <c r="AA36" s="47">
        <f t="shared" si="9"/>
        <v>0</v>
      </c>
      <c r="AB36" s="47">
        <f t="shared" si="9"/>
        <v>0</v>
      </c>
      <c r="AC36" s="47">
        <f t="shared" si="9"/>
        <v>0</v>
      </c>
      <c r="AD36" s="47">
        <f t="shared" si="9"/>
        <v>0</v>
      </c>
      <c r="AE36" s="47">
        <f t="shared" si="9"/>
        <v>0</v>
      </c>
      <c r="AF36" s="47">
        <f t="shared" si="9"/>
        <v>0</v>
      </c>
      <c r="AG36" s="47">
        <f t="shared" si="9"/>
        <v>0</v>
      </c>
      <c r="AH36" s="47">
        <f t="shared" si="9"/>
        <v>0</v>
      </c>
      <c r="AI36" s="47">
        <f t="shared" si="9"/>
        <v>0</v>
      </c>
      <c r="AJ36" s="47">
        <f t="shared" si="9"/>
        <v>0</v>
      </c>
      <c r="AK36" s="47">
        <f t="shared" si="9"/>
        <v>0</v>
      </c>
      <c r="AL36" s="47">
        <f t="shared" si="9"/>
        <v>0</v>
      </c>
      <c r="AM36" s="47">
        <f t="shared" si="9"/>
        <v>0</v>
      </c>
      <c r="AN36" s="47">
        <f t="shared" si="9"/>
        <v>0</v>
      </c>
      <c r="AO36" s="47">
        <f t="shared" si="9"/>
        <v>0</v>
      </c>
      <c r="AP36" s="47">
        <f t="shared" si="9"/>
        <v>0</v>
      </c>
      <c r="AQ36" s="47">
        <f t="shared" si="9"/>
        <v>0</v>
      </c>
      <c r="AR36" s="47">
        <f t="shared" ref="AR36:BH36" si="10">AR20/AR$7</f>
        <v>0</v>
      </c>
      <c r="AS36" s="47">
        <f t="shared" si="10"/>
        <v>0</v>
      </c>
      <c r="AT36" s="47">
        <f t="shared" si="10"/>
        <v>0</v>
      </c>
      <c r="AU36" s="47">
        <f t="shared" si="10"/>
        <v>0</v>
      </c>
      <c r="AV36" s="47">
        <f t="shared" si="10"/>
        <v>0</v>
      </c>
      <c r="AW36" s="47">
        <f t="shared" si="10"/>
        <v>0</v>
      </c>
      <c r="AX36" s="47">
        <f t="shared" si="10"/>
        <v>0</v>
      </c>
      <c r="AY36" s="47">
        <f t="shared" si="10"/>
        <v>0</v>
      </c>
      <c r="AZ36" s="47">
        <f t="shared" si="10"/>
        <v>0</v>
      </c>
      <c r="BA36" s="47">
        <f t="shared" si="10"/>
        <v>0</v>
      </c>
      <c r="BB36" s="47">
        <f t="shared" si="10"/>
        <v>0</v>
      </c>
      <c r="BC36" s="47">
        <f t="shared" si="10"/>
        <v>0</v>
      </c>
      <c r="BD36" s="47">
        <f t="shared" si="10"/>
        <v>0</v>
      </c>
      <c r="BE36" s="47">
        <f t="shared" si="10"/>
        <v>0</v>
      </c>
      <c r="BF36" s="47">
        <f t="shared" si="10"/>
        <v>0</v>
      </c>
      <c r="BG36" s="47">
        <f t="shared" si="10"/>
        <v>0</v>
      </c>
      <c r="BH36" s="47">
        <f t="shared" si="10"/>
        <v>0</v>
      </c>
      <c r="BI36" s="6"/>
      <c r="BJ36" s="6"/>
      <c r="BK36" s="6"/>
    </row>
    <row r="37" spans="1:103">
      <c r="E37" s="4" t="s">
        <v>203</v>
      </c>
      <c r="G37" s="4" t="s">
        <v>91</v>
      </c>
      <c r="J37" s="4"/>
      <c r="K37" s="47"/>
      <c r="L37" s="47">
        <f t="shared" ref="L37:AQ37" si="11">L21/L$7</f>
        <v>0</v>
      </c>
      <c r="M37" s="47">
        <f t="shared" si="11"/>
        <v>0</v>
      </c>
      <c r="N37" s="47">
        <f t="shared" si="11"/>
        <v>0</v>
      </c>
      <c r="O37" s="47">
        <f t="shared" si="11"/>
        <v>0</v>
      </c>
      <c r="P37" s="47">
        <f t="shared" si="11"/>
        <v>0</v>
      </c>
      <c r="Q37" s="47">
        <f t="shared" si="11"/>
        <v>0</v>
      </c>
      <c r="R37" s="47">
        <f t="shared" si="11"/>
        <v>0</v>
      </c>
      <c r="S37" s="47">
        <f t="shared" si="11"/>
        <v>0</v>
      </c>
      <c r="T37" s="47">
        <f t="shared" si="11"/>
        <v>0</v>
      </c>
      <c r="U37" s="47">
        <f t="shared" si="11"/>
        <v>0</v>
      </c>
      <c r="V37" s="47">
        <f t="shared" si="11"/>
        <v>0</v>
      </c>
      <c r="W37" s="47">
        <f t="shared" si="11"/>
        <v>0</v>
      </c>
      <c r="X37" s="47">
        <f t="shared" si="11"/>
        <v>0</v>
      </c>
      <c r="Y37" s="47">
        <f t="shared" si="11"/>
        <v>0</v>
      </c>
      <c r="Z37" s="47">
        <f t="shared" si="11"/>
        <v>0</v>
      </c>
      <c r="AA37" s="47">
        <f t="shared" si="11"/>
        <v>0</v>
      </c>
      <c r="AB37" s="47">
        <f t="shared" si="11"/>
        <v>0</v>
      </c>
      <c r="AC37" s="47">
        <f t="shared" si="11"/>
        <v>0</v>
      </c>
      <c r="AD37" s="47">
        <f t="shared" si="11"/>
        <v>0</v>
      </c>
      <c r="AE37" s="47">
        <f t="shared" si="11"/>
        <v>0</v>
      </c>
      <c r="AF37" s="47">
        <f t="shared" si="11"/>
        <v>0</v>
      </c>
      <c r="AG37" s="47">
        <f t="shared" si="11"/>
        <v>0</v>
      </c>
      <c r="AH37" s="47">
        <f t="shared" si="11"/>
        <v>0</v>
      </c>
      <c r="AI37" s="47">
        <f t="shared" si="11"/>
        <v>0</v>
      </c>
      <c r="AJ37" s="47">
        <f t="shared" si="11"/>
        <v>0</v>
      </c>
      <c r="AK37" s="47">
        <f t="shared" si="11"/>
        <v>0</v>
      </c>
      <c r="AL37" s="47">
        <f t="shared" si="11"/>
        <v>0</v>
      </c>
      <c r="AM37" s="47">
        <f t="shared" si="11"/>
        <v>0</v>
      </c>
      <c r="AN37" s="47">
        <f t="shared" si="11"/>
        <v>0</v>
      </c>
      <c r="AO37" s="47">
        <f t="shared" si="11"/>
        <v>0</v>
      </c>
      <c r="AP37" s="47">
        <f t="shared" si="11"/>
        <v>0</v>
      </c>
      <c r="AQ37" s="47">
        <f t="shared" si="11"/>
        <v>0</v>
      </c>
      <c r="AR37" s="47">
        <f t="shared" ref="AR37:BH37" si="12">AR21/AR$7</f>
        <v>0</v>
      </c>
      <c r="AS37" s="47">
        <f t="shared" si="12"/>
        <v>0</v>
      </c>
      <c r="AT37" s="47">
        <f t="shared" si="12"/>
        <v>0</v>
      </c>
      <c r="AU37" s="47">
        <f t="shared" si="12"/>
        <v>0</v>
      </c>
      <c r="AV37" s="47">
        <f t="shared" si="12"/>
        <v>0</v>
      </c>
      <c r="AW37" s="47">
        <f t="shared" si="12"/>
        <v>0</v>
      </c>
      <c r="AX37" s="47">
        <f t="shared" si="12"/>
        <v>0</v>
      </c>
      <c r="AY37" s="47">
        <f t="shared" si="12"/>
        <v>0</v>
      </c>
      <c r="AZ37" s="47">
        <f t="shared" si="12"/>
        <v>0</v>
      </c>
      <c r="BA37" s="47">
        <f t="shared" si="12"/>
        <v>0</v>
      </c>
      <c r="BB37" s="47">
        <f t="shared" si="12"/>
        <v>0</v>
      </c>
      <c r="BC37" s="47">
        <f t="shared" si="12"/>
        <v>0</v>
      </c>
      <c r="BD37" s="47">
        <f t="shared" si="12"/>
        <v>0</v>
      </c>
      <c r="BE37" s="47">
        <f t="shared" si="12"/>
        <v>0</v>
      </c>
      <c r="BF37" s="47">
        <f t="shared" si="12"/>
        <v>0</v>
      </c>
      <c r="BG37" s="47">
        <f t="shared" si="12"/>
        <v>0</v>
      </c>
      <c r="BH37" s="47">
        <f t="shared" si="12"/>
        <v>0</v>
      </c>
      <c r="BI37" s="6"/>
      <c r="BJ37" s="6"/>
      <c r="BK37" s="6"/>
    </row>
    <row r="38" spans="1:103">
      <c r="E38" s="4" t="s">
        <v>204</v>
      </c>
      <c r="G38" s="4" t="s">
        <v>91</v>
      </c>
      <c r="J38" s="4"/>
      <c r="K38" s="47"/>
      <c r="L38" s="47">
        <f t="shared" ref="L38:AQ38" si="13">L22/L$7</f>
        <v>0</v>
      </c>
      <c r="M38" s="47">
        <f t="shared" si="13"/>
        <v>0</v>
      </c>
      <c r="N38" s="47">
        <f t="shared" si="13"/>
        <v>0</v>
      </c>
      <c r="O38" s="47">
        <f t="shared" si="13"/>
        <v>0.38356164383561642</v>
      </c>
      <c r="P38" s="47">
        <f t="shared" si="13"/>
        <v>1</v>
      </c>
      <c r="Q38" s="47">
        <f t="shared" si="13"/>
        <v>1</v>
      </c>
      <c r="R38" s="47">
        <f t="shared" si="13"/>
        <v>1</v>
      </c>
      <c r="S38" s="47">
        <f t="shared" si="13"/>
        <v>1</v>
      </c>
      <c r="T38" s="47">
        <f t="shared" si="13"/>
        <v>1</v>
      </c>
      <c r="U38" s="47">
        <f t="shared" si="13"/>
        <v>1</v>
      </c>
      <c r="V38" s="47">
        <f t="shared" si="13"/>
        <v>1</v>
      </c>
      <c r="W38" s="47">
        <f t="shared" si="13"/>
        <v>1</v>
      </c>
      <c r="X38" s="47">
        <f t="shared" si="13"/>
        <v>1</v>
      </c>
      <c r="Y38" s="47">
        <f t="shared" si="13"/>
        <v>1</v>
      </c>
      <c r="Z38" s="47">
        <f t="shared" si="13"/>
        <v>1</v>
      </c>
      <c r="AA38" s="47">
        <f t="shared" si="13"/>
        <v>1</v>
      </c>
      <c r="AB38" s="47">
        <f t="shared" si="13"/>
        <v>1</v>
      </c>
      <c r="AC38" s="47">
        <f t="shared" si="13"/>
        <v>1</v>
      </c>
      <c r="AD38" s="47">
        <f t="shared" si="13"/>
        <v>1</v>
      </c>
      <c r="AE38" s="47">
        <f t="shared" si="13"/>
        <v>1</v>
      </c>
      <c r="AF38" s="47">
        <f t="shared" si="13"/>
        <v>1</v>
      </c>
      <c r="AG38" s="47">
        <f t="shared" si="13"/>
        <v>1</v>
      </c>
      <c r="AH38" s="47">
        <f t="shared" si="13"/>
        <v>1</v>
      </c>
      <c r="AI38" s="47">
        <f t="shared" si="13"/>
        <v>1</v>
      </c>
      <c r="AJ38" s="47">
        <f t="shared" si="13"/>
        <v>1</v>
      </c>
      <c r="AK38" s="47">
        <f t="shared" si="13"/>
        <v>1</v>
      </c>
      <c r="AL38" s="47">
        <f t="shared" si="13"/>
        <v>1</v>
      </c>
      <c r="AM38" s="47">
        <f t="shared" si="13"/>
        <v>1</v>
      </c>
      <c r="AN38" s="47">
        <f t="shared" si="13"/>
        <v>0.61643835616438358</v>
      </c>
      <c r="AO38" s="47">
        <f t="shared" si="13"/>
        <v>0</v>
      </c>
      <c r="AP38" s="47">
        <f t="shared" si="13"/>
        <v>0</v>
      </c>
      <c r="AQ38" s="47">
        <f t="shared" si="13"/>
        <v>0</v>
      </c>
      <c r="AR38" s="47">
        <f t="shared" ref="AR38:BH38" si="14">AR22/AR$7</f>
        <v>0</v>
      </c>
      <c r="AS38" s="47">
        <f t="shared" si="14"/>
        <v>0</v>
      </c>
      <c r="AT38" s="47">
        <f t="shared" si="14"/>
        <v>0</v>
      </c>
      <c r="AU38" s="47">
        <f t="shared" si="14"/>
        <v>0</v>
      </c>
      <c r="AV38" s="47">
        <f t="shared" si="14"/>
        <v>0</v>
      </c>
      <c r="AW38" s="47">
        <f t="shared" si="14"/>
        <v>0</v>
      </c>
      <c r="AX38" s="47">
        <f t="shared" si="14"/>
        <v>0</v>
      </c>
      <c r="AY38" s="47">
        <f t="shared" si="14"/>
        <v>0</v>
      </c>
      <c r="AZ38" s="47">
        <f t="shared" si="14"/>
        <v>0</v>
      </c>
      <c r="BA38" s="47">
        <f t="shared" si="14"/>
        <v>0</v>
      </c>
      <c r="BB38" s="47">
        <f t="shared" si="14"/>
        <v>0</v>
      </c>
      <c r="BC38" s="47">
        <f t="shared" si="14"/>
        <v>0</v>
      </c>
      <c r="BD38" s="47">
        <f t="shared" si="14"/>
        <v>0</v>
      </c>
      <c r="BE38" s="47">
        <f t="shared" si="14"/>
        <v>0</v>
      </c>
      <c r="BF38" s="47">
        <f t="shared" si="14"/>
        <v>0</v>
      </c>
      <c r="BG38" s="47">
        <f t="shared" si="14"/>
        <v>0</v>
      </c>
      <c r="BH38" s="47">
        <f t="shared" si="14"/>
        <v>0</v>
      </c>
      <c r="BI38" s="6"/>
      <c r="BJ38" s="6"/>
      <c r="BK38" s="6"/>
    </row>
    <row r="39" spans="1:103">
      <c r="J39" s="4"/>
      <c r="K39" s="47"/>
      <c r="L39" s="47"/>
      <c r="M39" s="47"/>
      <c r="N39" s="47"/>
      <c r="O39" s="47"/>
      <c r="P39" s="47"/>
      <c r="Q39" s="47"/>
      <c r="R39" s="47"/>
      <c r="S39" s="198"/>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6"/>
      <c r="BJ39" s="6"/>
      <c r="BK39" s="6"/>
    </row>
    <row r="40" spans="1:103">
      <c r="E40" s="4" t="s">
        <v>205</v>
      </c>
      <c r="G40" s="4" t="s">
        <v>206</v>
      </c>
      <c r="J40" s="4"/>
      <c r="K40" s="45"/>
      <c r="L40" s="45">
        <f>IF(OR(SUM($L$9:L9)=0, SUM(L11:$BH$11)=0), 0, K40+1)</f>
        <v>0</v>
      </c>
      <c r="M40" s="45">
        <f>IF(OR(SUM($L$9:M9)=0, SUM(M11:$BH$11)=0), 0, L40+1)</f>
        <v>0</v>
      </c>
      <c r="N40" s="45">
        <f>IF(OR(SUM($L$9:N9)=0, SUM(N11:$BH$11)=0), 0, M40+1)</f>
        <v>0</v>
      </c>
      <c r="O40" s="45">
        <f>IF(OR(SUM($L$9:O9)=0, SUM(O11:$BH$11)=0), 0, N40+1)</f>
        <v>1</v>
      </c>
      <c r="P40" s="45">
        <f>IF(OR(SUM($L$9:P9)=0, SUM(P11:$BH$11)=0), 0, O40+1)</f>
        <v>2</v>
      </c>
      <c r="Q40" s="45">
        <f>IF(OR(SUM($L$9:Q9)=0, SUM(Q11:$BH$11)=0), 0, P40+1)</f>
        <v>3</v>
      </c>
      <c r="R40" s="45">
        <f>IF(OR(SUM($L$9:R9)=0, SUM(R11:$BH$11)=0), 0, Q40+1)</f>
        <v>4</v>
      </c>
      <c r="S40" s="45">
        <f>IF(OR(SUM($L$9:S9)=0, SUM(S11:$BH$11)=0), 0, R40+1)</f>
        <v>5</v>
      </c>
      <c r="T40" s="45">
        <f>IF(OR(SUM($L$9:T9)=0, SUM(T11:$BH$11)=0), 0, S40+1)</f>
        <v>6</v>
      </c>
      <c r="U40" s="45">
        <f>IF(OR(SUM($L$9:U9)=0, SUM(U11:$BH$11)=0), 0, T40+1)</f>
        <v>7</v>
      </c>
      <c r="V40" s="45">
        <f>IF(OR(SUM($L$9:V9)=0, SUM(V11:$BH$11)=0), 0, U40+1)</f>
        <v>8</v>
      </c>
      <c r="W40" s="45">
        <f>IF(OR(SUM($L$9:W9)=0, SUM(W11:$BH$11)=0), 0, V40+1)</f>
        <v>9</v>
      </c>
      <c r="X40" s="45">
        <f>IF(OR(SUM($L$9:X9)=0, SUM(X11:$BH$11)=0), 0, W40+1)</f>
        <v>10</v>
      </c>
      <c r="Y40" s="45">
        <f>IF(OR(SUM($L$9:Y9)=0, SUM(Y11:$BH$11)=0), 0, X40+1)</f>
        <v>11</v>
      </c>
      <c r="Z40" s="45">
        <f>IF(OR(SUM($L$9:Z9)=0, SUM(Z11:$BH$11)=0), 0, Y40+1)</f>
        <v>12</v>
      </c>
      <c r="AA40" s="45">
        <f>IF(OR(SUM($L$9:AA9)=0, SUM(AA11:$BH$11)=0), 0, Z40+1)</f>
        <v>13</v>
      </c>
      <c r="AB40" s="45">
        <f>IF(OR(SUM($L$9:AB9)=0, SUM(AB11:$BH$11)=0), 0, AA40+1)</f>
        <v>14</v>
      </c>
      <c r="AC40" s="45">
        <f>IF(OR(SUM($L$9:AC9)=0, SUM(AC11:$BH$11)=0), 0, AB40+1)</f>
        <v>15</v>
      </c>
      <c r="AD40" s="45">
        <f>IF(OR(SUM($L$9:AD9)=0, SUM(AD11:$BH$11)=0), 0, AC40+1)</f>
        <v>16</v>
      </c>
      <c r="AE40" s="45">
        <f>IF(OR(SUM($L$9:AE9)=0, SUM(AE11:$BH$11)=0), 0, AD40+1)</f>
        <v>17</v>
      </c>
      <c r="AF40" s="45">
        <f>IF(OR(SUM($L$9:AF9)=0, SUM(AF11:$BH$11)=0), 0, AE40+1)</f>
        <v>18</v>
      </c>
      <c r="AG40" s="45">
        <f>IF(OR(SUM($L$9:AG9)=0, SUM(AG11:$BH$11)=0), 0, AF40+1)</f>
        <v>19</v>
      </c>
      <c r="AH40" s="45">
        <f>IF(OR(SUM($L$9:AH9)=0, SUM(AH11:$BH$11)=0), 0, AG40+1)</f>
        <v>20</v>
      </c>
      <c r="AI40" s="45">
        <f>IF(OR(SUM($L$9:AI9)=0, SUM(AI11:$BH$11)=0), 0, AH40+1)</f>
        <v>21</v>
      </c>
      <c r="AJ40" s="45">
        <f>IF(OR(SUM($L$9:AJ9)=0, SUM(AJ11:$BH$11)=0), 0, AI40+1)</f>
        <v>22</v>
      </c>
      <c r="AK40" s="45">
        <f>IF(OR(SUM($L$9:AK9)=0, SUM(AK11:$BH$11)=0), 0, AJ40+1)</f>
        <v>23</v>
      </c>
      <c r="AL40" s="45">
        <f>IF(OR(SUM($L$9:AL9)=0, SUM(AL11:$BH$11)=0), 0, AK40+1)</f>
        <v>24</v>
      </c>
      <c r="AM40" s="45">
        <f>IF(OR(SUM($L$9:AM9)=0, SUM(AM11:$BH$11)=0), 0, AL40+1)</f>
        <v>25</v>
      </c>
      <c r="AN40" s="45">
        <f>IF(OR(SUM($L$9:AN9)=0, SUM(AN11:$BH$11)=0), 0, AM40+1)</f>
        <v>26</v>
      </c>
      <c r="AO40" s="45">
        <f>IF(OR(SUM($L$9:AO9)=0, SUM(AO11:$BH$11)=0), 0, AN40+1)</f>
        <v>0</v>
      </c>
      <c r="AP40" s="45">
        <f>IF(OR(SUM($L$9:AP9)=0, SUM(AP11:$BH$11)=0), 0, AO40+1)</f>
        <v>0</v>
      </c>
      <c r="AQ40" s="45">
        <f>IF(OR(SUM($L$9:AQ9)=0, SUM(AQ11:$BH$11)=0), 0, AP40+1)</f>
        <v>0</v>
      </c>
      <c r="AR40" s="45">
        <f>IF(OR(SUM($L$9:AR9)=0, SUM(AR11:$BH$11)=0), 0, AQ40+1)</f>
        <v>0</v>
      </c>
      <c r="AS40" s="45">
        <f>IF(OR(SUM($L$9:AS9)=0, SUM(AS11:$BH$11)=0), 0, AR40+1)</f>
        <v>0</v>
      </c>
      <c r="AT40" s="45">
        <f>IF(OR(SUM($L$9:AT9)=0, SUM(AT11:$BH$11)=0), 0, AS40+1)</f>
        <v>0</v>
      </c>
      <c r="AU40" s="45">
        <f>IF(OR(SUM($L$9:AU9)=0, SUM(AU11:$BH$11)=0), 0, AT40+1)</f>
        <v>0</v>
      </c>
      <c r="AV40" s="45">
        <f>IF(OR(SUM($L$9:AV9)=0, SUM(AV11:$BH$11)=0), 0, AU40+1)</f>
        <v>0</v>
      </c>
      <c r="AW40" s="45">
        <f>IF(OR(SUM($L$9:AW9)=0, SUM(AW11:$BH$11)=0), 0, AV40+1)</f>
        <v>0</v>
      </c>
      <c r="AX40" s="45">
        <f>IF(OR(SUM($L$9:AX9)=0, SUM(AX11:$BH$11)=0), 0, AW40+1)</f>
        <v>0</v>
      </c>
      <c r="AY40" s="45">
        <f>IF(OR(SUM($L$9:AY9)=0, SUM(AY11:$BH$11)=0), 0, AX40+1)</f>
        <v>0</v>
      </c>
      <c r="AZ40" s="45">
        <f>IF(OR(SUM($L$9:AZ9)=0, SUM(AZ11:$BH$11)=0), 0, AY40+1)</f>
        <v>0</v>
      </c>
      <c r="BA40" s="45">
        <f>IF(OR(SUM($L$9:BA9)=0, SUM(BA11:$BH$11)=0), 0, AZ40+1)</f>
        <v>0</v>
      </c>
      <c r="BB40" s="45">
        <f>IF(OR(SUM($L$9:BB9)=0, SUM(BB11:$BH$11)=0), 0, BA40+1)</f>
        <v>0</v>
      </c>
      <c r="BC40" s="45">
        <f>IF(OR(SUM($L$9:BC9)=0, SUM(BC11:$BH$11)=0), 0, BB40+1)</f>
        <v>0</v>
      </c>
      <c r="BD40" s="45">
        <f>IF(OR(SUM($L$9:BD9)=0, SUM(BD11:$BH$11)=0), 0, BC40+1)</f>
        <v>0</v>
      </c>
      <c r="BE40" s="45">
        <f>IF(OR(SUM($L$9:BE9)=0, SUM(BE11:$BH$11)=0), 0, BD40+1)</f>
        <v>0</v>
      </c>
      <c r="BF40" s="45">
        <f>IF(OR(SUM($L$9:BF9)=0, SUM(BF11:$BH$11)=0), 0, BE40+1)</f>
        <v>0</v>
      </c>
      <c r="BG40" s="45">
        <f>IF(OR(SUM($L$9:BG9)=0, SUM(BG11:$BH$11)=0), 0, BF40+1)</f>
        <v>0</v>
      </c>
      <c r="BH40" s="45">
        <f>IF(OR(SUM($L$9:BH9)=0, SUM(BH11:$BH$11)=0), 0, BG40+1)</f>
        <v>0</v>
      </c>
      <c r="BI40" s="6"/>
      <c r="BJ40" s="6"/>
      <c r="BK40" s="6"/>
    </row>
    <row r="41" spans="1:103">
      <c r="E41" s="4" t="s">
        <v>207</v>
      </c>
      <c r="G41" s="4" t="s">
        <v>181</v>
      </c>
      <c r="H41" s="143">
        <v>3</v>
      </c>
      <c r="J41" s="4"/>
      <c r="K41" s="45"/>
      <c r="L41" s="45">
        <f>IF(AND(OR(L9=1,L11=1),EDATE(Interface!$L$32,($H$41*12))&gt;=L1),1,0)</f>
        <v>0</v>
      </c>
      <c r="M41" s="45">
        <f>IF(AND(OR(M9=1,M11=1),EDATE(Interface!$L$32,($H$41*12))&gt;=M1),1,0)</f>
        <v>0</v>
      </c>
      <c r="N41" s="45">
        <f>IF(AND(OR(N9=1,N11=1),EDATE(Interface!$L$32,($H$41*12))&gt;=N1),1,0)</f>
        <v>0</v>
      </c>
      <c r="O41" s="45">
        <f>IF(AND(OR(O9=1,O11=1),EDATE(Interface!$L$32,($H$41*12))&gt;=O1),1,0)</f>
        <v>1</v>
      </c>
      <c r="P41" s="45">
        <f>IF(AND(OR(P9=1,P11=1),EDATE(Interface!$L$32,($H$41*12))&gt;=P1),1,0)</f>
        <v>1</v>
      </c>
      <c r="Q41" s="45">
        <f>IF(AND(OR(Q9=1,Q11=1),EDATE(Interface!$L$32,($H$41*12))&gt;=Q1),1,0)</f>
        <v>1</v>
      </c>
      <c r="R41" s="45">
        <f>IF(AND(OR(R9=1,R11=1),EDATE(Interface!$L$32,($H$41*12))&gt;=R1),1,0)</f>
        <v>1</v>
      </c>
      <c r="S41" s="45">
        <f>IF(AND(OR(S9=1,S11=1),EDATE(Interface!$L$32,($H$41*12))&gt;=S1),1,0)</f>
        <v>0</v>
      </c>
      <c r="T41" s="45">
        <f>IF(AND(OR(T9=1,T11=1),EDATE(Interface!$L$32,($H$41*12))&gt;=T1),1,0)</f>
        <v>0</v>
      </c>
      <c r="U41" s="45">
        <f>IF(AND(OR(U9=1,U11=1),EDATE(Interface!$L$32,($H$41*12))&gt;=U1),1,0)</f>
        <v>0</v>
      </c>
      <c r="V41" s="45">
        <f>IF(AND(OR(V9=1,V11=1),EDATE(Interface!$L$32,($H$41*12))&gt;=V1),1,0)</f>
        <v>0</v>
      </c>
      <c r="W41" s="45">
        <f>IF(AND(OR(W9=1,W11=1),EDATE(Interface!$L$32,($H$41*12))&gt;=W1),1,0)</f>
        <v>0</v>
      </c>
      <c r="X41" s="45">
        <f>IF(AND(OR(X9=1,X11=1),EDATE(Interface!$L$32,($H$41*12))&gt;=X1),1,0)</f>
        <v>0</v>
      </c>
      <c r="Y41" s="45">
        <f>IF(AND(OR(Y9=1,Y11=1),EDATE(Interface!$L$32,($H$41*12))&gt;=Y1),1,0)</f>
        <v>0</v>
      </c>
      <c r="Z41" s="45">
        <f>IF(AND(OR(Z9=1,Z11=1),EDATE(Interface!$L$32,($H$41*12))&gt;=Z1),1,0)</f>
        <v>0</v>
      </c>
      <c r="AA41" s="45">
        <f>IF(AND(OR(AA9=1,AA11=1),EDATE(Interface!$L$32,($H$41*12))&gt;=AA1),1,0)</f>
        <v>0</v>
      </c>
      <c r="AB41" s="45">
        <f>IF(AND(OR(AB9=1,AB11=1),EDATE(Interface!$L$32,($H$41*12))&gt;=AB1),1,0)</f>
        <v>0</v>
      </c>
      <c r="AC41" s="45">
        <f>IF(AND(OR(AC9=1,AC11=1),EDATE(Interface!$L$32,($H$41*12))&gt;=AC1),1,0)</f>
        <v>0</v>
      </c>
      <c r="AD41" s="45">
        <f>IF(AND(OR(AD9=1,AD11=1),EDATE(Interface!$L$32,($H$41*12))&gt;=AD1),1,0)</f>
        <v>0</v>
      </c>
      <c r="AE41" s="45">
        <f>IF(AND(OR(AE9=1,AE11=1),EDATE(Interface!$L$32,($H$41*12))&gt;=AE1),1,0)</f>
        <v>0</v>
      </c>
      <c r="AF41" s="45">
        <f>IF(AND(OR(AF9=1,AF11=1),EDATE(Interface!$L$32,($H$41*12))&gt;=AF1),1,0)</f>
        <v>0</v>
      </c>
      <c r="AG41" s="45">
        <f>IF(AND(OR(AG9=1,AG11=1),EDATE(Interface!$L$32,($H$41*12))&gt;=AG1),1,0)</f>
        <v>0</v>
      </c>
      <c r="AH41" s="45">
        <f>IF(AND(OR(AH9=1,AH11=1),EDATE(Interface!$L$32,($H$41*12))&gt;=AH1),1,0)</f>
        <v>0</v>
      </c>
      <c r="AI41" s="45">
        <f>IF(AND(OR(AI9=1,AI11=1),EDATE(Interface!$L$32,($H$41*12))&gt;=AI1),1,0)</f>
        <v>0</v>
      </c>
      <c r="AJ41" s="45">
        <f>IF(AND(OR(AJ9=1,AJ11=1),EDATE(Interface!$L$32,($H$41*12))&gt;=AJ1),1,0)</f>
        <v>0</v>
      </c>
      <c r="AK41" s="45">
        <f>IF(AND(OR(AK9=1,AK11=1),EDATE(Interface!$L$32,($H$41*12))&gt;=AK1),1,0)</f>
        <v>0</v>
      </c>
      <c r="AL41" s="45">
        <f>IF(AND(OR(AL9=1,AL11=1),EDATE(Interface!$L$32,($H$41*12))&gt;=AL1),1,0)</f>
        <v>0</v>
      </c>
      <c r="AM41" s="45">
        <f>IF(AND(OR(AM9=1,AM11=1),EDATE(Interface!$L$32,($H$41*12))&gt;=AM1),1,0)</f>
        <v>0</v>
      </c>
      <c r="AN41" s="45">
        <f>IF(AND(OR(AN9=1,AN11=1),EDATE(Interface!$L$32,($H$41*12))&gt;=AN1),1,0)</f>
        <v>0</v>
      </c>
      <c r="AO41" s="45">
        <f>IF(AND(OR(AO9=1,AO11=1),EDATE(Interface!$L$32,($H$41*12))&gt;=AO1),1,0)</f>
        <v>0</v>
      </c>
      <c r="AP41" s="45">
        <f>IF(AND(OR(AP9=1,AP11=1),EDATE(Interface!$L$32,($H$41*12))&gt;=AP1),1,0)</f>
        <v>0</v>
      </c>
      <c r="AQ41" s="45">
        <f>IF(AND(OR(AQ9=1,AQ11=1),EDATE(Interface!$L$32,($H$41*12))&gt;=AQ1),1,0)</f>
        <v>0</v>
      </c>
      <c r="AR41" s="45">
        <f>IF(AND(OR(AR9=1,AR11=1),EDATE(Interface!$L$32,($H$41*12))&gt;=AR1),1,0)</f>
        <v>0</v>
      </c>
      <c r="AS41" s="45">
        <f>IF(AND(OR(AS9=1,AS11=1),EDATE(Interface!$L$32,($H$41*12))&gt;=AS1),1,0)</f>
        <v>0</v>
      </c>
      <c r="AT41" s="45">
        <f>IF(AND(OR(AT9=1,AT11=1),EDATE(Interface!$L$32,($H$41*12))&gt;=AT1),1,0)</f>
        <v>0</v>
      </c>
      <c r="AU41" s="45">
        <f>IF(AND(OR(AU9=1,AU11=1),EDATE(Interface!$L$32,($H$41*12))&gt;=AU1),1,0)</f>
        <v>0</v>
      </c>
      <c r="AV41" s="45">
        <f>IF(AND(OR(AV9=1,AV11=1),EDATE(Interface!$L$32,($H$41*12))&gt;=AV1),1,0)</f>
        <v>0</v>
      </c>
      <c r="AW41" s="45">
        <f>IF(AND(OR(AW9=1,AW11=1),EDATE(Interface!$L$32,($H$41*12))&gt;=AW1),1,0)</f>
        <v>0</v>
      </c>
      <c r="AX41" s="45">
        <f>IF(AND(OR(AX9=1,AX11=1),EDATE(Interface!$L$32,($H$41*12))&gt;=AX1),1,0)</f>
        <v>0</v>
      </c>
      <c r="AY41" s="45">
        <f>IF(AND(OR(AY9=1,AY11=1),EDATE(Interface!$L$32,($H$41*12))&gt;=AY1),1,0)</f>
        <v>0</v>
      </c>
      <c r="AZ41" s="45">
        <f>IF(AND(OR(AZ9=1,AZ11=1),EDATE(Interface!$L$32,($H$41*12))&gt;=AZ1),1,0)</f>
        <v>0</v>
      </c>
      <c r="BA41" s="45">
        <f>IF(AND(OR(BA9=1,BA11=1),EDATE(Interface!$L$32,($H$41*12))&gt;=BA1),1,0)</f>
        <v>0</v>
      </c>
      <c r="BB41" s="45">
        <f>IF(AND(OR(BB9=1,BB11=1),EDATE(Interface!$L$32,($H$41*12))&gt;=BB1),1,0)</f>
        <v>0</v>
      </c>
      <c r="BC41" s="45">
        <f>IF(AND(OR(BC9=1,BC11=1),EDATE(Interface!$L$32,($H$41*12))&gt;=BC1),1,0)</f>
        <v>0</v>
      </c>
      <c r="BD41" s="45">
        <f>IF(AND(OR(BD9=1,BD11=1),EDATE(Interface!$L$32,($H$41*12))&gt;=BD1),1,0)</f>
        <v>0</v>
      </c>
      <c r="BE41" s="45">
        <f>IF(AND(OR(BE9=1,BE11=1),EDATE(Interface!$L$32,($H$41*12))&gt;=BE1),1,0)</f>
        <v>0</v>
      </c>
      <c r="BF41" s="45">
        <f>IF(AND(OR(BF9=1,BF11=1),EDATE(Interface!$L$32,($H$41*12))&gt;=BF1),1,0)</f>
        <v>0</v>
      </c>
      <c r="BG41" s="45">
        <f>IF(AND(OR(BG9=1,BG11=1),EDATE(Interface!$L$32,($H$41*12))&gt;=BG1),1,0)</f>
        <v>0</v>
      </c>
      <c r="BH41" s="45">
        <f>IF(AND(OR(BH9=1,BH11=1),EDATE(Interface!$L$32,($H$41*12))&gt;=BH1),1,0)</f>
        <v>0</v>
      </c>
      <c r="BI41" s="6"/>
      <c r="BJ41" s="6"/>
      <c r="BK41" s="6"/>
    </row>
    <row r="42" spans="1:103" s="88" customFormat="1">
      <c r="E42" s="88" t="s">
        <v>208</v>
      </c>
      <c r="G42" s="4" t="s">
        <v>181</v>
      </c>
      <c r="H42" s="143">
        <v>5</v>
      </c>
      <c r="I42" s="16"/>
      <c r="K42" s="136"/>
      <c r="L42" s="136">
        <f t="shared" ref="L42:AQ42" ca="1" si="15">IF(L40=1,1,IF(K15=1,1,IF(SUM(OFFSET(L42,0,-$H$42+1,1,$H$42-1))=0,1,0)))*(L40&gt;0)-L41</f>
        <v>0</v>
      </c>
      <c r="M42" s="136">
        <f t="shared" ca="1" si="15"/>
        <v>0</v>
      </c>
      <c r="N42" s="136">
        <f t="shared" ca="1" si="15"/>
        <v>0</v>
      </c>
      <c r="O42" s="136">
        <f t="shared" ca="1" si="15"/>
        <v>0</v>
      </c>
      <c r="P42" s="136">
        <f t="shared" ca="1" si="15"/>
        <v>0</v>
      </c>
      <c r="Q42" s="136">
        <f t="shared" ca="1" si="15"/>
        <v>0</v>
      </c>
      <c r="R42" s="136">
        <f t="shared" ca="1" si="15"/>
        <v>0</v>
      </c>
      <c r="S42" s="136">
        <f t="shared" ca="1" si="15"/>
        <v>1</v>
      </c>
      <c r="T42" s="136">
        <f t="shared" ca="1" si="15"/>
        <v>0</v>
      </c>
      <c r="U42" s="136">
        <f t="shared" ca="1" si="15"/>
        <v>0</v>
      </c>
      <c r="V42" s="136">
        <f t="shared" ca="1" si="15"/>
        <v>0</v>
      </c>
      <c r="W42" s="136">
        <f t="shared" ca="1" si="15"/>
        <v>0</v>
      </c>
      <c r="X42" s="136">
        <f t="shared" ca="1" si="15"/>
        <v>1</v>
      </c>
      <c r="Y42" s="136">
        <f t="shared" ca="1" si="15"/>
        <v>0</v>
      </c>
      <c r="Z42" s="136">
        <f t="shared" ca="1" si="15"/>
        <v>0</v>
      </c>
      <c r="AA42" s="136">
        <f t="shared" ca="1" si="15"/>
        <v>0</v>
      </c>
      <c r="AB42" s="136">
        <f t="shared" ca="1" si="15"/>
        <v>0</v>
      </c>
      <c r="AC42" s="136">
        <f t="shared" ca="1" si="15"/>
        <v>1</v>
      </c>
      <c r="AD42" s="136">
        <f t="shared" ca="1" si="15"/>
        <v>0</v>
      </c>
      <c r="AE42" s="136">
        <f t="shared" ca="1" si="15"/>
        <v>0</v>
      </c>
      <c r="AF42" s="136">
        <f t="shared" ca="1" si="15"/>
        <v>0</v>
      </c>
      <c r="AG42" s="136">
        <f t="shared" ca="1" si="15"/>
        <v>0</v>
      </c>
      <c r="AH42" s="136">
        <f t="shared" ca="1" si="15"/>
        <v>1</v>
      </c>
      <c r="AI42" s="136">
        <f t="shared" ca="1" si="15"/>
        <v>0</v>
      </c>
      <c r="AJ42" s="136">
        <f t="shared" ca="1" si="15"/>
        <v>0</v>
      </c>
      <c r="AK42" s="136">
        <f t="shared" ca="1" si="15"/>
        <v>0</v>
      </c>
      <c r="AL42" s="136">
        <f t="shared" ca="1" si="15"/>
        <v>0</v>
      </c>
      <c r="AM42" s="136">
        <f t="shared" ca="1" si="15"/>
        <v>1</v>
      </c>
      <c r="AN42" s="136">
        <f t="shared" ca="1" si="15"/>
        <v>0</v>
      </c>
      <c r="AO42" s="136">
        <f t="shared" ca="1" si="15"/>
        <v>0</v>
      </c>
      <c r="AP42" s="136">
        <f t="shared" ca="1" si="15"/>
        <v>0</v>
      </c>
      <c r="AQ42" s="136">
        <f t="shared" ca="1" si="15"/>
        <v>0</v>
      </c>
      <c r="AR42" s="136">
        <f t="shared" ref="AR42:BH42" ca="1" si="16">IF(AR40=1,1,IF(AQ15=1,1,IF(SUM(OFFSET(AR42,0,-$H$42+1,1,$H$42-1))=0,1,0)))*(AR40&gt;0)-AR41</f>
        <v>0</v>
      </c>
      <c r="AS42" s="136">
        <f t="shared" ca="1" si="16"/>
        <v>0</v>
      </c>
      <c r="AT42" s="136">
        <f t="shared" ca="1" si="16"/>
        <v>0</v>
      </c>
      <c r="AU42" s="136">
        <f t="shared" ca="1" si="16"/>
        <v>0</v>
      </c>
      <c r="AV42" s="136">
        <f t="shared" ca="1" si="16"/>
        <v>0</v>
      </c>
      <c r="AW42" s="136">
        <f t="shared" ca="1" si="16"/>
        <v>0</v>
      </c>
      <c r="AX42" s="136">
        <f t="shared" ca="1" si="16"/>
        <v>0</v>
      </c>
      <c r="AY42" s="136">
        <f t="shared" ca="1" si="16"/>
        <v>0</v>
      </c>
      <c r="AZ42" s="136">
        <f t="shared" ca="1" si="16"/>
        <v>0</v>
      </c>
      <c r="BA42" s="136">
        <f t="shared" ca="1" si="16"/>
        <v>0</v>
      </c>
      <c r="BB42" s="136">
        <f t="shared" ca="1" si="16"/>
        <v>0</v>
      </c>
      <c r="BC42" s="136">
        <f t="shared" ca="1" si="16"/>
        <v>0</v>
      </c>
      <c r="BD42" s="136">
        <f t="shared" ca="1" si="16"/>
        <v>0</v>
      </c>
      <c r="BE42" s="136">
        <f t="shared" ca="1" si="16"/>
        <v>0</v>
      </c>
      <c r="BF42" s="136">
        <f t="shared" ca="1" si="16"/>
        <v>0</v>
      </c>
      <c r="BG42" s="136">
        <f t="shared" ca="1" si="16"/>
        <v>0</v>
      </c>
      <c r="BH42" s="136">
        <f t="shared" ca="1" si="16"/>
        <v>0</v>
      </c>
      <c r="BI42" s="16"/>
      <c r="BJ42" s="16"/>
      <c r="BK42" s="16"/>
    </row>
    <row r="43" spans="1:103">
      <c r="E43" s="88" t="s">
        <v>209</v>
      </c>
      <c r="F43" s="88"/>
      <c r="G43" s="4" t="s">
        <v>206</v>
      </c>
      <c r="J43" s="4"/>
      <c r="K43" s="136"/>
      <c r="L43" s="136">
        <f ca="1">SUM(L11,IF(L40&gt;0,1),$L42:L42)*(L40&gt;0)</f>
        <v>0</v>
      </c>
      <c r="M43" s="136">
        <f ca="1">SUM(M11,IF(M40&gt;0,1),$L42:M42)*(M40&gt;0)</f>
        <v>0</v>
      </c>
      <c r="N43" s="136">
        <f ca="1">SUM(N11,IF(N40&gt;0,1),$L42:N42)*(N40&gt;0)</f>
        <v>0</v>
      </c>
      <c r="O43" s="136">
        <f ca="1">SUM(O11,IF(O40&gt;0,1),$L42:O42)*(O40&gt;0)</f>
        <v>2</v>
      </c>
      <c r="P43" s="136">
        <f ca="1">SUM(P11,IF(P40&gt;0,1),$L42:P42)*(P40&gt;0)</f>
        <v>2</v>
      </c>
      <c r="Q43" s="136">
        <f ca="1">SUM(Q11,IF(Q40&gt;0,1),$L42:Q42)*(Q40&gt;0)</f>
        <v>2</v>
      </c>
      <c r="R43" s="136">
        <f ca="1">SUM(R11,IF(R40&gt;0,1),$L42:R42)*(R40&gt;0)</f>
        <v>2</v>
      </c>
      <c r="S43" s="136">
        <f ca="1">SUM(S11,IF(S40&gt;0,1),$L42:S42)*(S40&gt;0)</f>
        <v>3</v>
      </c>
      <c r="T43" s="136">
        <f ca="1">SUM(T11,IF(T40&gt;0,1),$L42:T42)*(T40&gt;0)</f>
        <v>3</v>
      </c>
      <c r="U43" s="136">
        <f ca="1">SUM(U11,IF(U40&gt;0,1),$L42:U42)*(U40&gt;0)</f>
        <v>3</v>
      </c>
      <c r="V43" s="136">
        <f ca="1">SUM(V11,IF(V40&gt;0,1),$L42:V42)*(V40&gt;0)</f>
        <v>3</v>
      </c>
      <c r="W43" s="136">
        <f ca="1">SUM(W11,IF(W40&gt;0,1),$L42:W42)*(W40&gt;0)</f>
        <v>3</v>
      </c>
      <c r="X43" s="136">
        <f ca="1">SUM(X11,IF(X40&gt;0,1),$L42:X42)*(X40&gt;0)</f>
        <v>4</v>
      </c>
      <c r="Y43" s="136">
        <f ca="1">SUM(Y11,IF(Y40&gt;0,1),$L42:Y42)*(Y40&gt;0)</f>
        <v>4</v>
      </c>
      <c r="Z43" s="136">
        <f ca="1">SUM(Z11,IF(Z40&gt;0,1),$L42:Z42)*(Z40&gt;0)</f>
        <v>4</v>
      </c>
      <c r="AA43" s="136">
        <f ca="1">SUM(AA11,IF(AA40&gt;0,1),$L42:AA42)*(AA40&gt;0)</f>
        <v>4</v>
      </c>
      <c r="AB43" s="136">
        <f ca="1">SUM(AB11,IF(AB40&gt;0,1),$L42:AB42)*(AB40&gt;0)</f>
        <v>4</v>
      </c>
      <c r="AC43" s="136">
        <f ca="1">SUM(AC11,IF(AC40&gt;0,1),$L42:AC42)*(AC40&gt;0)</f>
        <v>5</v>
      </c>
      <c r="AD43" s="136">
        <f ca="1">SUM(AD11,IF(AD40&gt;0,1),$L42:AD42)*(AD40&gt;0)</f>
        <v>5</v>
      </c>
      <c r="AE43" s="136">
        <f ca="1">SUM(AE11,IF(AE40&gt;0,1),$L42:AE42)*(AE40&gt;0)</f>
        <v>5</v>
      </c>
      <c r="AF43" s="136">
        <f ca="1">SUM(AF11,IF(AF40&gt;0,1),$L42:AF42)*(AF40&gt;0)</f>
        <v>5</v>
      </c>
      <c r="AG43" s="136">
        <f ca="1">SUM(AG11,IF(AG40&gt;0,1),$L42:AG42)*(AG40&gt;0)</f>
        <v>5</v>
      </c>
      <c r="AH43" s="136">
        <f ca="1">SUM(AH11,IF(AH40&gt;0,1),$L42:AH42)*(AH40&gt;0)</f>
        <v>6</v>
      </c>
      <c r="AI43" s="136">
        <f ca="1">SUM(AI11,IF(AI40&gt;0,1),$L42:AI42)*(AI40&gt;0)</f>
        <v>6</v>
      </c>
      <c r="AJ43" s="136">
        <f ca="1">SUM(AJ11,IF(AJ40&gt;0,1),$L42:AJ42)*(AJ40&gt;0)</f>
        <v>6</v>
      </c>
      <c r="AK43" s="136">
        <f ca="1">SUM(AK11,IF(AK40&gt;0,1),$L42:AK42)*(AK40&gt;0)</f>
        <v>6</v>
      </c>
      <c r="AL43" s="136">
        <f ca="1">SUM(AL11,IF(AL40&gt;0,1),$L42:AL42)*(AL40&gt;0)</f>
        <v>6</v>
      </c>
      <c r="AM43" s="136">
        <f ca="1">SUM(AM11,IF(AM40&gt;0,1),$L42:AM42)*(AM40&gt;0)</f>
        <v>7</v>
      </c>
      <c r="AN43" s="136">
        <f ca="1">SUM(AN11,IF(AN40&gt;0,1),$L42:AN42)*(AN40&gt;0)</f>
        <v>7</v>
      </c>
      <c r="AO43" s="136">
        <f ca="1">SUM(AO11,IF(AO40&gt;0,1),$L42:AO42)*(AO40&gt;0)</f>
        <v>0</v>
      </c>
      <c r="AP43" s="136">
        <f ca="1">SUM(AP11,IF(AP40&gt;0,1),$L42:AP42)*(AP40&gt;0)</f>
        <v>0</v>
      </c>
      <c r="AQ43" s="136">
        <f ca="1">SUM(AQ11,IF(AQ40&gt;0,1),$L42:AQ42)*(AQ40&gt;0)</f>
        <v>0</v>
      </c>
      <c r="AR43" s="136">
        <f ca="1">SUM(AR11,IF(AR40&gt;0,1),$L42:AR42)*(AR40&gt;0)</f>
        <v>0</v>
      </c>
      <c r="AS43" s="136">
        <f ca="1">SUM(AS11,IF(AS40&gt;0,1),$L42:AS42)*(AS40&gt;0)</f>
        <v>0</v>
      </c>
      <c r="AT43" s="136">
        <f ca="1">SUM(AT11,IF(AT40&gt;0,1),$L42:AT42)*(AT40&gt;0)</f>
        <v>0</v>
      </c>
      <c r="AU43" s="136">
        <f ca="1">SUM(AU11,IF(AU40&gt;0,1),$L42:AU42)*(AU40&gt;0)</f>
        <v>0</v>
      </c>
      <c r="AV43" s="136">
        <f ca="1">SUM(AV11,IF(AV40&gt;0,1),$L42:AV42)*(AV40&gt;0)</f>
        <v>0</v>
      </c>
      <c r="AW43" s="136">
        <f ca="1">SUM(AW11,IF(AW40&gt;0,1),$L42:AW42)*(AW40&gt;0)</f>
        <v>0</v>
      </c>
      <c r="AX43" s="136">
        <f ca="1">SUM(AX11,IF(AX40&gt;0,1),$L42:AX42)*(AX40&gt;0)</f>
        <v>0</v>
      </c>
      <c r="AY43" s="136">
        <f ca="1">SUM(AY11,IF(AY40&gt;0,1),$L42:AY42)*(AY40&gt;0)</f>
        <v>0</v>
      </c>
      <c r="AZ43" s="136">
        <f ca="1">SUM(AZ11,IF(AZ40&gt;0,1),$L42:AZ42)*(AZ40&gt;0)</f>
        <v>0</v>
      </c>
      <c r="BA43" s="136">
        <f ca="1">SUM(BA11,IF(BA40&gt;0,1),$L42:BA42)*(BA40&gt;0)</f>
        <v>0</v>
      </c>
      <c r="BB43" s="136">
        <f ca="1">SUM(BB11,IF(BB40&gt;0,1),$L42:BB42)*(BB40&gt;0)</f>
        <v>0</v>
      </c>
      <c r="BC43" s="136">
        <f ca="1">SUM(BC11,IF(BC40&gt;0,1),$L42:BC42)*(BC40&gt;0)</f>
        <v>0</v>
      </c>
      <c r="BD43" s="136">
        <f ca="1">SUM(BD11,IF(BD40&gt;0,1),$L42:BD42)*(BD40&gt;0)</f>
        <v>0</v>
      </c>
      <c r="BE43" s="136">
        <f ca="1">SUM(BE11,IF(BE40&gt;0,1),$L42:BE42)*(BE40&gt;0)</f>
        <v>0</v>
      </c>
      <c r="BF43" s="136">
        <f ca="1">SUM(BF11,IF(BF40&gt;0,1),$L42:BF42)*(BF40&gt;0)</f>
        <v>0</v>
      </c>
      <c r="BG43" s="136">
        <f ca="1">SUM(BG11,IF(BG40&gt;0,1),$L42:BG42)*(BG40&gt;0)</f>
        <v>0</v>
      </c>
      <c r="BH43" s="136">
        <f ca="1">SUM(BH11,IF(BH40&gt;0,1),$L42:BH42)*(BH40&gt;0)</f>
        <v>0</v>
      </c>
      <c r="BI43" s="6"/>
      <c r="BJ43" s="6"/>
      <c r="BK43" s="6"/>
    </row>
    <row r="44" spans="1:103">
      <c r="A44" s="88"/>
      <c r="E44" s="88"/>
      <c r="F44" s="88"/>
      <c r="J44" s="4"/>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36"/>
      <c r="AP44" s="136"/>
      <c r="AQ44" s="136"/>
      <c r="AR44" s="136"/>
      <c r="AS44" s="136"/>
      <c r="AT44" s="136"/>
      <c r="AU44" s="136"/>
      <c r="AV44" s="136"/>
      <c r="AW44" s="136"/>
      <c r="AX44" s="136"/>
      <c r="AY44" s="136"/>
      <c r="AZ44" s="136"/>
      <c r="BA44" s="136"/>
      <c r="BB44" s="136"/>
      <c r="BC44" s="136"/>
      <c r="BD44" s="136"/>
      <c r="BE44" s="136"/>
      <c r="BF44" s="136"/>
      <c r="BG44" s="136"/>
      <c r="BH44" s="136"/>
      <c r="BI44" s="6"/>
      <c r="BJ44" s="6"/>
      <c r="BK44" s="6"/>
    </row>
    <row r="45" spans="1:103">
      <c r="E45" s="4" t="s">
        <v>16</v>
      </c>
      <c r="G45" s="4" t="s">
        <v>192</v>
      </c>
      <c r="J45" s="4"/>
      <c r="K45" s="9"/>
      <c r="L45" s="61" t="str">
        <f t="shared" ref="L45:AQ45" si="17">IF(OR(L9=1, L10=1, L11=1), MAX(SUM(L36:L38),SUM(L13,L18))=1, "NA")</f>
        <v>NA</v>
      </c>
      <c r="M45" s="61" t="str">
        <f>IF(OR(M9=1, M10=1, M11=1), MAX(SUM(M36:M38),SUM(M13,M18))=1, "NA")</f>
        <v>NA</v>
      </c>
      <c r="N45" s="61" t="str">
        <f t="shared" si="17"/>
        <v>NA</v>
      </c>
      <c r="O45" s="61" t="b">
        <f t="shared" si="17"/>
        <v>1</v>
      </c>
      <c r="P45" s="61" t="b">
        <f t="shared" si="17"/>
        <v>1</v>
      </c>
      <c r="Q45" s="61" t="b">
        <f t="shared" si="17"/>
        <v>1</v>
      </c>
      <c r="R45" s="61" t="b">
        <f t="shared" si="17"/>
        <v>1</v>
      </c>
      <c r="S45" s="61" t="b">
        <f t="shared" si="17"/>
        <v>1</v>
      </c>
      <c r="T45" s="61" t="b">
        <f t="shared" si="17"/>
        <v>1</v>
      </c>
      <c r="U45" s="61" t="b">
        <f t="shared" si="17"/>
        <v>1</v>
      </c>
      <c r="V45" s="61" t="b">
        <f t="shared" si="17"/>
        <v>1</v>
      </c>
      <c r="W45" s="61" t="b">
        <f t="shared" si="17"/>
        <v>1</v>
      </c>
      <c r="X45" s="61" t="b">
        <f t="shared" si="17"/>
        <v>1</v>
      </c>
      <c r="Y45" s="61" t="b">
        <f t="shared" si="17"/>
        <v>1</v>
      </c>
      <c r="Z45" s="61" t="b">
        <f t="shared" si="17"/>
        <v>1</v>
      </c>
      <c r="AA45" s="61" t="b">
        <f>IF(OR(AA9=1, AA10=1, AA11=1), MAX(SUM(AA36:AA38),SUM(AA13,AA18))=1, "NA")</f>
        <v>1</v>
      </c>
      <c r="AB45" s="61" t="b">
        <f t="shared" si="17"/>
        <v>1</v>
      </c>
      <c r="AC45" s="61" t="b">
        <f t="shared" si="17"/>
        <v>1</v>
      </c>
      <c r="AD45" s="61" t="b">
        <f t="shared" si="17"/>
        <v>1</v>
      </c>
      <c r="AE45" s="61" t="b">
        <f t="shared" si="17"/>
        <v>1</v>
      </c>
      <c r="AF45" s="61" t="b">
        <f t="shared" si="17"/>
        <v>1</v>
      </c>
      <c r="AG45" s="61" t="b">
        <f t="shared" si="17"/>
        <v>1</v>
      </c>
      <c r="AH45" s="61" t="b">
        <f t="shared" si="17"/>
        <v>1</v>
      </c>
      <c r="AI45" s="61" t="b">
        <f t="shared" si="17"/>
        <v>1</v>
      </c>
      <c r="AJ45" s="61" t="b">
        <f t="shared" si="17"/>
        <v>1</v>
      </c>
      <c r="AK45" s="61" t="b">
        <f t="shared" si="17"/>
        <v>1</v>
      </c>
      <c r="AL45" s="61" t="b">
        <f t="shared" si="17"/>
        <v>1</v>
      </c>
      <c r="AM45" s="61" t="b">
        <f t="shared" si="17"/>
        <v>1</v>
      </c>
      <c r="AN45" s="61" t="b">
        <f t="shared" si="17"/>
        <v>1</v>
      </c>
      <c r="AO45" s="61" t="str">
        <f t="shared" si="17"/>
        <v>NA</v>
      </c>
      <c r="AP45" s="61" t="str">
        <f t="shared" si="17"/>
        <v>NA</v>
      </c>
      <c r="AQ45" s="61" t="str">
        <f t="shared" si="17"/>
        <v>NA</v>
      </c>
      <c r="AR45" s="61" t="str">
        <f t="shared" ref="AR45:BH45" si="18">IF(OR(AR9=1, AR10=1, AR11=1), MAX(SUM(AR36:AR38),SUM(AR13,AR18))=1, "NA")</f>
        <v>NA</v>
      </c>
      <c r="AS45" s="61" t="str">
        <f t="shared" si="18"/>
        <v>NA</v>
      </c>
      <c r="AT45" s="61" t="str">
        <f t="shared" si="18"/>
        <v>NA</v>
      </c>
      <c r="AU45" s="61" t="str">
        <f t="shared" si="18"/>
        <v>NA</v>
      </c>
      <c r="AV45" s="61" t="str">
        <f t="shared" si="18"/>
        <v>NA</v>
      </c>
      <c r="AW45" s="61" t="str">
        <f t="shared" si="18"/>
        <v>NA</v>
      </c>
      <c r="AX45" s="61" t="str">
        <f t="shared" si="18"/>
        <v>NA</v>
      </c>
      <c r="AY45" s="61" t="str">
        <f t="shared" si="18"/>
        <v>NA</v>
      </c>
      <c r="AZ45" s="61" t="str">
        <f t="shared" si="18"/>
        <v>NA</v>
      </c>
      <c r="BA45" s="61" t="str">
        <f t="shared" si="18"/>
        <v>NA</v>
      </c>
      <c r="BB45" s="61" t="str">
        <f t="shared" si="18"/>
        <v>NA</v>
      </c>
      <c r="BC45" s="61" t="str">
        <f t="shared" si="18"/>
        <v>NA</v>
      </c>
      <c r="BD45" s="61" t="str">
        <f t="shared" si="18"/>
        <v>NA</v>
      </c>
      <c r="BE45" s="61" t="str">
        <f t="shared" si="18"/>
        <v>NA</v>
      </c>
      <c r="BF45" s="61" t="str">
        <f t="shared" si="18"/>
        <v>NA</v>
      </c>
      <c r="BG45" s="61" t="str">
        <f t="shared" si="18"/>
        <v>NA</v>
      </c>
      <c r="BH45" s="61" t="str">
        <f t="shared" si="18"/>
        <v>NA</v>
      </c>
      <c r="BI45" s="6"/>
      <c r="BJ45" s="6"/>
      <c r="BK45" s="6"/>
    </row>
    <row r="46" spans="1:103">
      <c r="J46" s="4"/>
      <c r="K46" s="9"/>
      <c r="L46" s="9"/>
      <c r="M46" s="9"/>
      <c r="N46" s="9"/>
      <c r="O46" s="9"/>
      <c r="P46" s="9"/>
      <c r="Q46" s="9"/>
      <c r="R46" s="197"/>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6"/>
      <c r="BJ46" s="6"/>
      <c r="BK46" s="6"/>
    </row>
    <row r="47" spans="1:103">
      <c r="B47" s="7">
        <f>MAX($B$4:B4)+1</f>
        <v>1</v>
      </c>
      <c r="C47" s="7" t="s">
        <v>210</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24"/>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8"/>
      <c r="CX47" s="8"/>
      <c r="CY47" s="8"/>
    </row>
    <row r="48" spans="1:103">
      <c r="E48" s="20"/>
      <c r="F48" s="20"/>
      <c r="K48" s="21"/>
      <c r="L48" s="22"/>
      <c r="M48" s="22"/>
      <c r="N48" s="22"/>
      <c r="O48" s="22"/>
      <c r="P48" s="22"/>
      <c r="Q48" s="22"/>
      <c r="R48" s="195"/>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row>
    <row r="49" spans="1:103">
      <c r="A49" s="307"/>
      <c r="C49" s="38">
        <f>MAX($B$4:C48)</f>
        <v>1</v>
      </c>
      <c r="D49" s="37" t="s">
        <v>211</v>
      </c>
      <c r="E49" s="33"/>
      <c r="F49" s="33"/>
      <c r="G49" s="32"/>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82"/>
      <c r="BM49" s="82"/>
      <c r="BN49" s="82"/>
      <c r="BO49" s="82"/>
      <c r="BP49" s="82"/>
      <c r="BQ49" s="82"/>
      <c r="BR49" s="82"/>
      <c r="BS49" s="82"/>
      <c r="BT49" s="82"/>
      <c r="BU49" s="82"/>
      <c r="BV49" s="82"/>
      <c r="BW49" s="82"/>
      <c r="BX49" s="82"/>
      <c r="BY49" s="82"/>
      <c r="BZ49" s="82"/>
      <c r="CA49" s="82"/>
      <c r="CB49" s="82"/>
      <c r="CC49" s="82"/>
      <c r="CD49" s="82"/>
      <c r="CE49" s="82"/>
      <c r="CF49" s="82"/>
      <c r="CG49" s="82"/>
      <c r="CH49" s="82"/>
      <c r="CI49" s="82"/>
      <c r="CJ49" s="82"/>
      <c r="CK49" s="82"/>
      <c r="CL49" s="82"/>
      <c r="CM49" s="82"/>
      <c r="CN49" s="82"/>
      <c r="CO49" s="82"/>
      <c r="CP49" s="82"/>
      <c r="CQ49" s="82"/>
      <c r="CR49" s="82"/>
      <c r="CS49" s="82"/>
      <c r="CT49" s="82"/>
      <c r="CU49" s="82"/>
      <c r="CV49" s="82"/>
    </row>
    <row r="50" spans="1:103">
      <c r="A50" s="307"/>
      <c r="E50" s="20"/>
      <c r="F50" s="20"/>
      <c r="K50" s="21"/>
      <c r="L50" s="22"/>
      <c r="M50" s="22"/>
      <c r="N50" s="22"/>
      <c r="O50" s="22"/>
      <c r="P50" s="22"/>
      <c r="Q50" s="22"/>
      <c r="R50" s="195"/>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row>
    <row r="51" spans="1:103">
      <c r="A51" s="307"/>
      <c r="E51" s="20" t="s">
        <v>211</v>
      </c>
      <c r="F51" s="20"/>
      <c r="G51" s="4" t="s">
        <v>181</v>
      </c>
      <c r="K51" s="21"/>
      <c r="L51" s="176">
        <v>0</v>
      </c>
      <c r="M51" s="176">
        <v>0</v>
      </c>
      <c r="N51" s="176">
        <v>0</v>
      </c>
      <c r="O51" s="176">
        <v>0</v>
      </c>
      <c r="P51" s="176">
        <v>0</v>
      </c>
      <c r="Q51" s="176">
        <v>0</v>
      </c>
      <c r="R51" s="176">
        <v>0</v>
      </c>
      <c r="S51" s="176">
        <v>0</v>
      </c>
      <c r="T51" s="176">
        <v>0</v>
      </c>
      <c r="U51" s="176">
        <v>0</v>
      </c>
      <c r="V51" s="176">
        <v>0</v>
      </c>
      <c r="W51" s="176">
        <v>0</v>
      </c>
      <c r="X51" s="176">
        <v>0</v>
      </c>
      <c r="Y51" s="176">
        <v>0</v>
      </c>
      <c r="Z51" s="176">
        <v>0</v>
      </c>
      <c r="AA51" s="176">
        <v>0</v>
      </c>
      <c r="AB51" s="176">
        <v>0</v>
      </c>
      <c r="AC51" s="176">
        <v>0</v>
      </c>
      <c r="AD51" s="176">
        <v>0</v>
      </c>
      <c r="AE51" s="176">
        <v>0</v>
      </c>
      <c r="AF51" s="176">
        <v>0</v>
      </c>
      <c r="AG51" s="176">
        <v>0</v>
      </c>
      <c r="AH51" s="176">
        <v>0</v>
      </c>
      <c r="AI51" s="176">
        <v>0</v>
      </c>
      <c r="AJ51" s="176">
        <v>0</v>
      </c>
      <c r="AK51" s="176">
        <v>0</v>
      </c>
      <c r="AL51" s="176">
        <v>0</v>
      </c>
      <c r="AM51" s="176">
        <v>0</v>
      </c>
      <c r="AN51" s="176">
        <v>0</v>
      </c>
      <c r="AO51" s="176">
        <v>0</v>
      </c>
      <c r="AP51" s="176">
        <v>0</v>
      </c>
      <c r="AQ51" s="176">
        <v>0</v>
      </c>
      <c r="AR51" s="176">
        <v>0</v>
      </c>
      <c r="AS51" s="176">
        <v>0</v>
      </c>
      <c r="AT51" s="176">
        <v>0</v>
      </c>
      <c r="AU51" s="176">
        <v>0</v>
      </c>
      <c r="AV51" s="176">
        <v>0</v>
      </c>
      <c r="AW51" s="176">
        <v>0</v>
      </c>
      <c r="AX51" s="176">
        <v>0</v>
      </c>
      <c r="AY51" s="176">
        <v>0</v>
      </c>
      <c r="AZ51" s="176">
        <v>0</v>
      </c>
      <c r="BA51" s="176">
        <v>0</v>
      </c>
      <c r="BB51" s="176">
        <v>0</v>
      </c>
      <c r="BC51" s="176">
        <v>0</v>
      </c>
      <c r="BD51" s="176">
        <v>0</v>
      </c>
      <c r="BE51" s="176">
        <v>0</v>
      </c>
      <c r="BF51" s="176">
        <v>0</v>
      </c>
      <c r="BG51" s="176">
        <v>0</v>
      </c>
      <c r="BH51" s="176">
        <v>0</v>
      </c>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row>
    <row r="52" spans="1:103">
      <c r="E52" s="20"/>
      <c r="F52" s="20"/>
      <c r="K52" s="21"/>
      <c r="L52" s="22"/>
      <c r="M52" s="22"/>
      <c r="N52" s="22"/>
      <c r="O52" s="22"/>
      <c r="P52" s="22"/>
      <c r="Q52" s="22"/>
      <c r="R52" s="195"/>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row>
    <row r="53" spans="1:103">
      <c r="C53" s="38">
        <f>MAX($B$4:C52)+0.1</f>
        <v>1.1000000000000001</v>
      </c>
      <c r="D53" s="37" t="s">
        <v>212</v>
      </c>
      <c r="E53" s="33"/>
      <c r="F53" s="33"/>
      <c r="G53" s="32"/>
      <c r="H53" s="34"/>
      <c r="I53" s="34"/>
      <c r="J53" s="34"/>
      <c r="K53" s="35"/>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22"/>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2"/>
      <c r="CX53" s="32"/>
      <c r="CY53" s="32"/>
    </row>
    <row r="54" spans="1:103">
      <c r="E54" s="20"/>
      <c r="F54" s="20"/>
      <c r="K54" s="21"/>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row>
    <row r="55" spans="1:103">
      <c r="E55" s="20" t="s">
        <v>136</v>
      </c>
      <c r="F55" s="20"/>
      <c r="G55" s="4" t="s">
        <v>101</v>
      </c>
      <c r="H55" s="135" t="s">
        <v>213</v>
      </c>
      <c r="K55" s="21"/>
      <c r="L55" s="66" cm="1">
        <f t="array" ref="L55">IF(L$40=0,0,INDEX(Scenarios!$K165:$BD165,,MATCH(L$40,Scenarios!$K$164:$BD$164,0)))</f>
        <v>0</v>
      </c>
      <c r="M55" s="66" cm="1">
        <f t="array" ref="M55">IF(M$40=0,0,INDEX(Scenarios!$K165:$BD165,,MATCH(M$40,Scenarios!$K$164:$BD$164,0)))</f>
        <v>0</v>
      </c>
      <c r="N55" s="66" cm="1">
        <f t="array" ref="N55">IF(N$40=0,0,INDEX(Scenarios!$K165:$BD165,,MATCH(N$40,Scenarios!$K$164:$BD$164,0)))</f>
        <v>0</v>
      </c>
      <c r="O55" s="66" cm="1">
        <f t="array" ref="O55">IF(O$40=0,0,INDEX(Scenarios!$K165:$BD165,,MATCH(O$40,Scenarios!$K$164:$BD$164,0)))</f>
        <v>0</v>
      </c>
      <c r="P55" s="66" cm="1">
        <f t="array" ref="P55">IF(P$40=0,0,INDEX(Scenarios!$K165:$BD165,,MATCH(P$40,Scenarios!$K$164:$BD$164,0)))</f>
        <v>0</v>
      </c>
      <c r="Q55" s="66" cm="1">
        <f t="array" ref="Q55">IF(Q$40=0,0,INDEX(Scenarios!$K165:$BD165,,MATCH(Q$40,Scenarios!$K$164:$BD$164,0)))</f>
        <v>0</v>
      </c>
      <c r="R55" s="66" cm="1">
        <f t="array" ref="R55">IF(R$40=0,0,INDEX(Scenarios!$K165:$BD165,,MATCH(R$40,Scenarios!$K$164:$BD$164,0)))</f>
        <v>0</v>
      </c>
      <c r="S55" s="66" cm="1">
        <f t="array" ref="S55">IF(S$40=0,0,INDEX(Scenarios!$K165:$BD165,,MATCH(S$40,Scenarios!$K$164:$BD$164,0)))</f>
        <v>0</v>
      </c>
      <c r="T55" s="66" cm="1">
        <f t="array" ref="T55">IF(T$40=0,0,INDEX(Scenarios!$K165:$BD165,,MATCH(T$40,Scenarios!$K$164:$BD$164,0)))</f>
        <v>0</v>
      </c>
      <c r="U55" s="66" cm="1">
        <f t="array" ref="U55">IF(U$40=0,0,INDEX(Scenarios!$K165:$BD165,,MATCH(U$40,Scenarios!$K$164:$BD$164,0)))</f>
        <v>0</v>
      </c>
      <c r="V55" s="66" cm="1">
        <f t="array" ref="V55">IF(V$40=0,0,INDEX(Scenarios!$K165:$BD165,,MATCH(V$40,Scenarios!$K$164:$BD$164,0)))</f>
        <v>0</v>
      </c>
      <c r="W55" s="66" cm="1">
        <f t="array" ref="W55">IF(W$40=0,0,INDEX(Scenarios!$K165:$BD165,,MATCH(W$40,Scenarios!$K$164:$BD$164,0)))</f>
        <v>0</v>
      </c>
      <c r="X55" s="66" cm="1">
        <f t="array" ref="X55">IF(X$40=0,0,INDEX(Scenarios!$K165:$BD165,,MATCH(X$40,Scenarios!$K$164:$BD$164,0)))</f>
        <v>0</v>
      </c>
      <c r="Y55" s="66" cm="1">
        <f t="array" ref="Y55">IF(Y$40=0,0,INDEX(Scenarios!$K165:$BD165,,MATCH(Y$40,Scenarios!$K$164:$BD$164,0)))</f>
        <v>0</v>
      </c>
      <c r="Z55" s="66" cm="1">
        <f t="array" ref="Z55">IF(Z$40=0,0,INDEX(Scenarios!$K165:$BD165,,MATCH(Z$40,Scenarios!$K$164:$BD$164,0)))</f>
        <v>0</v>
      </c>
      <c r="AA55" s="66" cm="1">
        <f t="array" ref="AA55">IF(AA$40=0,0,INDEX(Scenarios!$K165:$BD165,,MATCH(AA$40,Scenarios!$K$164:$BD$164,0)))</f>
        <v>0</v>
      </c>
      <c r="AB55" s="66" cm="1">
        <f t="array" ref="AB55">IF(AB$40=0,0,INDEX(Scenarios!$K165:$BD165,,MATCH(AB$40,Scenarios!$K$164:$BD$164,0)))</f>
        <v>0</v>
      </c>
      <c r="AC55" s="66" cm="1">
        <f t="array" ref="AC55">IF(AC$40=0,0,INDEX(Scenarios!$K165:$BD165,,MATCH(AC$40,Scenarios!$K$164:$BD$164,0)))</f>
        <v>0</v>
      </c>
      <c r="AD55" s="66" cm="1">
        <f t="array" ref="AD55">IF(AD$40=0,0,INDEX(Scenarios!$K165:$BD165,,MATCH(AD$40,Scenarios!$K$164:$BD$164,0)))</f>
        <v>0</v>
      </c>
      <c r="AE55" s="66" cm="1">
        <f t="array" ref="AE55">IF(AE$40=0,0,INDEX(Scenarios!$K165:$BD165,,MATCH(AE$40,Scenarios!$K$164:$BD$164,0)))</f>
        <v>0</v>
      </c>
      <c r="AF55" s="66" cm="1">
        <f t="array" ref="AF55">IF(AF$40=0,0,INDEX(Scenarios!$K165:$BD165,,MATCH(AF$40,Scenarios!$K$164:$BD$164,0)))</f>
        <v>0</v>
      </c>
      <c r="AG55" s="66" cm="1">
        <f t="array" ref="AG55">IF(AG$40=0,0,INDEX(Scenarios!$K165:$BD165,,MATCH(AG$40,Scenarios!$K$164:$BD$164,0)))</f>
        <v>0</v>
      </c>
      <c r="AH55" s="66" cm="1">
        <f t="array" ref="AH55">IF(AH$40=0,0,INDEX(Scenarios!$K165:$BD165,,MATCH(AH$40,Scenarios!$K$164:$BD$164,0)))</f>
        <v>0</v>
      </c>
      <c r="AI55" s="66" cm="1">
        <f t="array" ref="AI55">IF(AI$40=0,0,INDEX(Scenarios!$K165:$BD165,,MATCH(AI$40,Scenarios!$K$164:$BD$164,0)))</f>
        <v>0</v>
      </c>
      <c r="AJ55" s="66" cm="1">
        <f t="array" ref="AJ55">IF(AJ$40=0,0,INDEX(Scenarios!$K165:$BD165,,MATCH(AJ$40,Scenarios!$K$164:$BD$164,0)))</f>
        <v>0</v>
      </c>
      <c r="AK55" s="66" cm="1">
        <f t="array" ref="AK55">IF(AK$40=0,0,INDEX(Scenarios!$K165:$BD165,,MATCH(AK$40,Scenarios!$K$164:$BD$164,0)))</f>
        <v>0</v>
      </c>
      <c r="AL55" s="66" cm="1">
        <f t="array" ref="AL55">IF(AL$40=0,0,INDEX(Scenarios!$K165:$BD165,,MATCH(AL$40,Scenarios!$K$164:$BD$164,0)))</f>
        <v>0</v>
      </c>
      <c r="AM55" s="66" cm="1">
        <f t="array" ref="AM55">IF(AM$40=0,0,INDEX(Scenarios!$K165:$BD165,,MATCH(AM$40,Scenarios!$K$164:$BD$164,0)))</f>
        <v>0</v>
      </c>
      <c r="AN55" s="66" cm="1">
        <f t="array" ref="AN55">IF(AN$40=0,0,INDEX(Scenarios!$K165:$BD165,,MATCH(AN$40,Scenarios!$K$164:$BD$164,0)))</f>
        <v>0</v>
      </c>
      <c r="AO55" s="66" cm="1">
        <f t="array" ref="AO55">IF(AO$40=0,0,INDEX(Scenarios!$K165:$BD165,,MATCH(AO$40,Scenarios!$K$164:$BD$164,0)))</f>
        <v>0</v>
      </c>
      <c r="AP55" s="66" cm="1">
        <f t="array" ref="AP55">IF(AP$40=0,0,INDEX(Scenarios!$K165:$BD165,,MATCH(AP$40,Scenarios!$K$164:$BD$164,0)))</f>
        <v>0</v>
      </c>
      <c r="AQ55" s="66" cm="1">
        <f t="array" ref="AQ55">IF(AQ$40=0,0,INDEX(Scenarios!$K165:$BD165,,MATCH(AQ$40,Scenarios!$K$164:$BD$164,0)))</f>
        <v>0</v>
      </c>
      <c r="AR55" s="66" cm="1">
        <f t="array" ref="AR55">IF(AR$40=0,0,INDEX(Scenarios!$K165:$BD165,,MATCH(AR$40,Scenarios!$K$164:$BD$164,0)))</f>
        <v>0</v>
      </c>
      <c r="AS55" s="66" cm="1">
        <f t="array" ref="AS55">IF(AS$40=0,0,INDEX(Scenarios!$K165:$BD165,,MATCH(AS$40,Scenarios!$K$164:$BD$164,0)))</f>
        <v>0</v>
      </c>
      <c r="AT55" s="66" cm="1">
        <f t="array" ref="AT55">IF(AT$40=0,0,INDEX(Scenarios!$K165:$BD165,,MATCH(AT$40,Scenarios!$K$164:$BD$164,0)))</f>
        <v>0</v>
      </c>
      <c r="AU55" s="66" cm="1">
        <f t="array" ref="AU55">IF(AU$40=0,0,INDEX(Scenarios!$K165:$BD165,,MATCH(AU$40,Scenarios!$K$164:$BD$164,0)))</f>
        <v>0</v>
      </c>
      <c r="AV55" s="66" cm="1">
        <f t="array" ref="AV55">IF(AV$40=0,0,INDEX(Scenarios!$K165:$BD165,,MATCH(AV$40,Scenarios!$K$164:$BD$164,0)))</f>
        <v>0</v>
      </c>
      <c r="AW55" s="66" cm="1">
        <f t="array" ref="AW55">IF(AW$40=0,0,INDEX(Scenarios!$K165:$BD165,,MATCH(AW$40,Scenarios!$K$164:$BD$164,0)))</f>
        <v>0</v>
      </c>
      <c r="AX55" s="66" cm="1">
        <f t="array" ref="AX55">IF(AX$40=0,0,INDEX(Scenarios!$K165:$BD165,,MATCH(AX$40,Scenarios!$K$164:$BD$164,0)))</f>
        <v>0</v>
      </c>
      <c r="AY55" s="66" cm="1">
        <f t="array" ref="AY55">IF(AY$40=0,0,INDEX(Scenarios!$K165:$BD165,,MATCH(AY$40,Scenarios!$K$164:$BD$164,0)))</f>
        <v>0</v>
      </c>
      <c r="AZ55" s="66" cm="1">
        <f t="array" ref="AZ55">IF(AZ$40=0,0,INDEX(Scenarios!$K165:$BD165,,MATCH(AZ$40,Scenarios!$K$164:$BD$164,0)))</f>
        <v>0</v>
      </c>
      <c r="BA55" s="66" cm="1">
        <f t="array" ref="BA55">IF(BA$40=0,0,INDEX(Scenarios!$K165:$BD165,,MATCH(BA$40,Scenarios!$K$164:$BD$164,0)))</f>
        <v>0</v>
      </c>
      <c r="BB55" s="66" cm="1">
        <f t="array" ref="BB55">IF(BB$40=0,0,INDEX(Scenarios!$K165:$BD165,,MATCH(BB$40,Scenarios!$K$164:$BD$164,0)))</f>
        <v>0</v>
      </c>
      <c r="BC55" s="66" cm="1">
        <f t="array" ref="BC55">IF(BC$40=0,0,INDEX(Scenarios!$K165:$BD165,,MATCH(BC$40,Scenarios!$K$164:$BD$164,0)))</f>
        <v>0</v>
      </c>
      <c r="BD55" s="66" cm="1">
        <f t="array" ref="BD55">IF(BD$40=0,0,INDEX(Scenarios!$K165:$BD165,,MATCH(BD$40,Scenarios!$K$164:$BD$164,0)))</f>
        <v>0</v>
      </c>
      <c r="BE55" s="66" cm="1">
        <f t="array" ref="BE55">IF(BE$40=0,0,INDEX(Scenarios!$K165:$BD165,,MATCH(BE$40,Scenarios!$K$164:$BD$164,0)))</f>
        <v>0</v>
      </c>
      <c r="BF55" s="66" cm="1">
        <f t="array" ref="BF55">IF(BF$40=0,0,INDEX(Scenarios!$K165:$BD165,,MATCH(BF$40,Scenarios!$K$164:$BD$164,0)))</f>
        <v>0</v>
      </c>
      <c r="BG55" s="66" cm="1">
        <f t="array" ref="BG55">IF(BG$40=0,0,INDEX(Scenarios!$K165:$BD165,,MATCH(BG$40,Scenarios!$K$164:$BD$164,0)))</f>
        <v>0</v>
      </c>
      <c r="BH55" s="66" cm="1">
        <f t="array" ref="BH55">IF(BH$40=0,0,INDEX(Scenarios!$K165:$BD165,,MATCH(BH$40,Scenarios!$K$164:$BD$164,0)))</f>
        <v>0</v>
      </c>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row>
    <row r="56" spans="1:103">
      <c r="E56" s="135" t="s">
        <v>137</v>
      </c>
      <c r="G56" s="4" t="s">
        <v>101</v>
      </c>
      <c r="H56" s="135" t="s">
        <v>213</v>
      </c>
      <c r="K56" s="21"/>
      <c r="L56" s="66" cm="1">
        <f t="array" ref="L56">IF(L$40=0,0,INDEX(Scenarios!$K166:$BD166,,MATCH(L$40,Scenarios!$K$164:$BD$164,0)))</f>
        <v>0</v>
      </c>
      <c r="M56" s="66" cm="1">
        <f t="array" ref="M56">IF(M$40=0,0,INDEX(Scenarios!$K166:$BD166,,MATCH(M$40,Scenarios!$K$164:$BD$164,0)))</f>
        <v>0</v>
      </c>
      <c r="N56" s="66" cm="1">
        <f t="array" ref="N56">IF(N$40=0,0,INDEX(Scenarios!$K166:$BD166,,MATCH(N$40,Scenarios!$K$164:$BD$164,0)))</f>
        <v>0</v>
      </c>
      <c r="O56" s="66" cm="1">
        <f t="array" ref="O56">IF(O$40=0,0,INDEX(Scenarios!$K166:$BD166,,MATCH(O$40,Scenarios!$K$164:$BD$164,0)))</f>
        <v>0</v>
      </c>
      <c r="P56" s="66" cm="1">
        <f t="array" ref="P56">IF(P$40=0,0,INDEX(Scenarios!$K166:$BD166,,MATCH(P$40,Scenarios!$K$164:$BD$164,0)))</f>
        <v>0</v>
      </c>
      <c r="Q56" s="66" cm="1">
        <f t="array" ref="Q56">IF(Q$40=0,0,INDEX(Scenarios!$K166:$BD166,,MATCH(Q$40,Scenarios!$K$164:$BD$164,0)))</f>
        <v>0</v>
      </c>
      <c r="R56" s="66" cm="1">
        <f t="array" ref="R56">IF(R$40=0,0,INDEX(Scenarios!$K166:$BD166,,MATCH(R$40,Scenarios!$K$164:$BD$164,0)))</f>
        <v>0</v>
      </c>
      <c r="S56" s="66" cm="1">
        <f t="array" ref="S56">IF(S$40=0,0,INDEX(Scenarios!$K166:$BD166,,MATCH(S$40,Scenarios!$K$164:$BD$164,0)))</f>
        <v>0</v>
      </c>
      <c r="T56" s="66" cm="1">
        <f t="array" ref="T56">IF(T$40=0,0,INDEX(Scenarios!$K166:$BD166,,MATCH(T$40,Scenarios!$K$164:$BD$164,0)))</f>
        <v>0</v>
      </c>
      <c r="U56" s="66" cm="1">
        <f t="array" ref="U56">IF(U$40=0,0,INDEX(Scenarios!$K166:$BD166,,MATCH(U$40,Scenarios!$K$164:$BD$164,0)))</f>
        <v>0</v>
      </c>
      <c r="V56" s="66" cm="1">
        <f t="array" ref="V56">IF(V$40=0,0,INDEX(Scenarios!$K166:$BD166,,MATCH(V$40,Scenarios!$K$164:$BD$164,0)))</f>
        <v>0</v>
      </c>
      <c r="W56" s="66" cm="1">
        <f t="array" ref="W56">IF(W$40=0,0,INDEX(Scenarios!$K166:$BD166,,MATCH(W$40,Scenarios!$K$164:$BD$164,0)))</f>
        <v>0</v>
      </c>
      <c r="X56" s="66" cm="1">
        <f t="array" ref="X56">IF(X$40=0,0,INDEX(Scenarios!$K166:$BD166,,MATCH(X$40,Scenarios!$K$164:$BD$164,0)))</f>
        <v>0</v>
      </c>
      <c r="Y56" s="66" cm="1">
        <f t="array" ref="Y56">IF(Y$40=0,0,INDEX(Scenarios!$K166:$BD166,,MATCH(Y$40,Scenarios!$K$164:$BD$164,0)))</f>
        <v>0</v>
      </c>
      <c r="Z56" s="66" cm="1">
        <f t="array" ref="Z56">IF(Z$40=0,0,INDEX(Scenarios!$K166:$BD166,,MATCH(Z$40,Scenarios!$K$164:$BD$164,0)))</f>
        <v>0</v>
      </c>
      <c r="AA56" s="66" cm="1">
        <f t="array" ref="AA56">IF(AA$40=0,0,INDEX(Scenarios!$K166:$BD166,,MATCH(AA$40,Scenarios!$K$164:$BD$164,0)))</f>
        <v>0</v>
      </c>
      <c r="AB56" s="66" cm="1">
        <f t="array" ref="AB56">IF(AB$40=0,0,INDEX(Scenarios!$K166:$BD166,,MATCH(AB$40,Scenarios!$K$164:$BD$164,0)))</f>
        <v>0</v>
      </c>
      <c r="AC56" s="66" cm="1">
        <f t="array" ref="AC56">IF(AC$40=0,0,INDEX(Scenarios!$K166:$BD166,,MATCH(AC$40,Scenarios!$K$164:$BD$164,0)))</f>
        <v>0</v>
      </c>
      <c r="AD56" s="66" cm="1">
        <f t="array" ref="AD56">IF(AD$40=0,0,INDEX(Scenarios!$K166:$BD166,,MATCH(AD$40,Scenarios!$K$164:$BD$164,0)))</f>
        <v>0</v>
      </c>
      <c r="AE56" s="66" cm="1">
        <f t="array" ref="AE56">IF(AE$40=0,0,INDEX(Scenarios!$K166:$BD166,,MATCH(AE$40,Scenarios!$K$164:$BD$164,0)))</f>
        <v>0</v>
      </c>
      <c r="AF56" s="66" cm="1">
        <f t="array" ref="AF56">IF(AF$40=0,0,INDEX(Scenarios!$K166:$BD166,,MATCH(AF$40,Scenarios!$K$164:$BD$164,0)))</f>
        <v>0</v>
      </c>
      <c r="AG56" s="66" cm="1">
        <f t="array" ref="AG56">IF(AG$40=0,0,INDEX(Scenarios!$K166:$BD166,,MATCH(AG$40,Scenarios!$K$164:$BD$164,0)))</f>
        <v>0</v>
      </c>
      <c r="AH56" s="66" cm="1">
        <f t="array" ref="AH56">IF(AH$40=0,0,INDEX(Scenarios!$K166:$BD166,,MATCH(AH$40,Scenarios!$K$164:$BD$164,0)))</f>
        <v>0</v>
      </c>
      <c r="AI56" s="66" cm="1">
        <f t="array" ref="AI56">IF(AI$40=0,0,INDEX(Scenarios!$K166:$BD166,,MATCH(AI$40,Scenarios!$K$164:$BD$164,0)))</f>
        <v>0</v>
      </c>
      <c r="AJ56" s="66" cm="1">
        <f t="array" ref="AJ56">IF(AJ$40=0,0,INDEX(Scenarios!$K166:$BD166,,MATCH(AJ$40,Scenarios!$K$164:$BD$164,0)))</f>
        <v>0</v>
      </c>
      <c r="AK56" s="66" cm="1">
        <f t="array" ref="AK56">IF(AK$40=0,0,INDEX(Scenarios!$K166:$BD166,,MATCH(AK$40,Scenarios!$K$164:$BD$164,0)))</f>
        <v>0</v>
      </c>
      <c r="AL56" s="66" cm="1">
        <f t="array" ref="AL56">IF(AL$40=0,0,INDEX(Scenarios!$K166:$BD166,,MATCH(AL$40,Scenarios!$K$164:$BD$164,0)))</f>
        <v>0</v>
      </c>
      <c r="AM56" s="66" cm="1">
        <f t="array" ref="AM56">IF(AM$40=0,0,INDEX(Scenarios!$K166:$BD166,,MATCH(AM$40,Scenarios!$K$164:$BD$164,0)))</f>
        <v>0</v>
      </c>
      <c r="AN56" s="66" cm="1">
        <f t="array" ref="AN56">IF(AN$40=0,0,INDEX(Scenarios!$K166:$BD166,,MATCH(AN$40,Scenarios!$K$164:$BD$164,0)))</f>
        <v>0</v>
      </c>
      <c r="AO56" s="66" cm="1">
        <f t="array" ref="AO56">IF(AO$40=0,0,INDEX(Scenarios!$K166:$BD166,,MATCH(AO$40,Scenarios!$K$164:$BD$164,0)))</f>
        <v>0</v>
      </c>
      <c r="AP56" s="66" cm="1">
        <f t="array" ref="AP56">IF(AP$40=0,0,INDEX(Scenarios!$K166:$BD166,,MATCH(AP$40,Scenarios!$K$164:$BD$164,0)))</f>
        <v>0</v>
      </c>
      <c r="AQ56" s="66" cm="1">
        <f t="array" ref="AQ56">IF(AQ$40=0,0,INDEX(Scenarios!$K166:$BD166,,MATCH(AQ$40,Scenarios!$K$164:$BD$164,0)))</f>
        <v>0</v>
      </c>
      <c r="AR56" s="66" cm="1">
        <f t="array" ref="AR56">IF(AR$40=0,0,INDEX(Scenarios!$K166:$BD166,,MATCH(AR$40,Scenarios!$K$164:$BD$164,0)))</f>
        <v>0</v>
      </c>
      <c r="AS56" s="66" cm="1">
        <f t="array" ref="AS56">IF(AS$40=0,0,INDEX(Scenarios!$K166:$BD166,,MATCH(AS$40,Scenarios!$K$164:$BD$164,0)))</f>
        <v>0</v>
      </c>
      <c r="AT56" s="66" cm="1">
        <f t="array" ref="AT56">IF(AT$40=0,0,INDEX(Scenarios!$K166:$BD166,,MATCH(AT$40,Scenarios!$K$164:$BD$164,0)))</f>
        <v>0</v>
      </c>
      <c r="AU56" s="66" cm="1">
        <f t="array" ref="AU56">IF(AU$40=0,0,INDEX(Scenarios!$K166:$BD166,,MATCH(AU$40,Scenarios!$K$164:$BD$164,0)))</f>
        <v>0</v>
      </c>
      <c r="AV56" s="66" cm="1">
        <f t="array" ref="AV56">IF(AV$40=0,0,INDEX(Scenarios!$K166:$BD166,,MATCH(AV$40,Scenarios!$K$164:$BD$164,0)))</f>
        <v>0</v>
      </c>
      <c r="AW56" s="66" cm="1">
        <f t="array" ref="AW56">IF(AW$40=0,0,INDEX(Scenarios!$K166:$BD166,,MATCH(AW$40,Scenarios!$K$164:$BD$164,0)))</f>
        <v>0</v>
      </c>
      <c r="AX56" s="66" cm="1">
        <f t="array" ref="AX56">IF(AX$40=0,0,INDEX(Scenarios!$K166:$BD166,,MATCH(AX$40,Scenarios!$K$164:$BD$164,0)))</f>
        <v>0</v>
      </c>
      <c r="AY56" s="66" cm="1">
        <f t="array" ref="AY56">IF(AY$40=0,0,INDEX(Scenarios!$K166:$BD166,,MATCH(AY$40,Scenarios!$K$164:$BD$164,0)))</f>
        <v>0</v>
      </c>
      <c r="AZ56" s="66" cm="1">
        <f t="array" ref="AZ56">IF(AZ$40=0,0,INDEX(Scenarios!$K166:$BD166,,MATCH(AZ$40,Scenarios!$K$164:$BD$164,0)))</f>
        <v>0</v>
      </c>
      <c r="BA56" s="66" cm="1">
        <f t="array" ref="BA56">IF(BA$40=0,0,INDEX(Scenarios!$K166:$BD166,,MATCH(BA$40,Scenarios!$K$164:$BD$164,0)))</f>
        <v>0</v>
      </c>
      <c r="BB56" s="66" cm="1">
        <f t="array" ref="BB56">IF(BB$40=0,0,INDEX(Scenarios!$K166:$BD166,,MATCH(BB$40,Scenarios!$K$164:$BD$164,0)))</f>
        <v>0</v>
      </c>
      <c r="BC56" s="66" cm="1">
        <f t="array" ref="BC56">IF(BC$40=0,0,INDEX(Scenarios!$K166:$BD166,,MATCH(BC$40,Scenarios!$K$164:$BD$164,0)))</f>
        <v>0</v>
      </c>
      <c r="BD56" s="66" cm="1">
        <f t="array" ref="BD56">IF(BD$40=0,0,INDEX(Scenarios!$K166:$BD166,,MATCH(BD$40,Scenarios!$K$164:$BD$164,0)))</f>
        <v>0</v>
      </c>
      <c r="BE56" s="66" cm="1">
        <f t="array" ref="BE56">IF(BE$40=0,0,INDEX(Scenarios!$K166:$BD166,,MATCH(BE$40,Scenarios!$K$164:$BD$164,0)))</f>
        <v>0</v>
      </c>
      <c r="BF56" s="66" cm="1">
        <f t="array" ref="BF56">IF(BF$40=0,0,INDEX(Scenarios!$K166:$BD166,,MATCH(BF$40,Scenarios!$K$164:$BD$164,0)))</f>
        <v>0</v>
      </c>
      <c r="BG56" s="66" cm="1">
        <f t="array" ref="BG56">IF(BG$40=0,0,INDEX(Scenarios!$K166:$BD166,,MATCH(BG$40,Scenarios!$K$164:$BD$164,0)))</f>
        <v>0</v>
      </c>
      <c r="BH56" s="66" cm="1">
        <f t="array" ref="BH56">IF(BH$40=0,0,INDEX(Scenarios!$K166:$BD166,,MATCH(BH$40,Scenarios!$K$164:$BD$164,0)))</f>
        <v>0</v>
      </c>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row>
    <row r="57" spans="1:103">
      <c r="E57" s="20" t="s">
        <v>138</v>
      </c>
      <c r="F57" s="20"/>
      <c r="G57" s="4" t="s">
        <v>101</v>
      </c>
      <c r="H57" s="135" t="s">
        <v>213</v>
      </c>
      <c r="K57" s="21"/>
      <c r="L57" s="66" cm="1">
        <f t="array" ref="L57">IF(L$40=0,0,INDEX(Scenarios!$K167:$BD167,,MATCH(L$40,Scenarios!$K$164:$BD$164,0)))</f>
        <v>0</v>
      </c>
      <c r="M57" s="66" cm="1">
        <f t="array" ref="M57">IF(M$40=0,0,INDEX(Scenarios!$K167:$BD167,,MATCH(M$40,Scenarios!$K$164:$BD$164,0)))</f>
        <v>0</v>
      </c>
      <c r="N57" s="66" cm="1">
        <f t="array" ref="N57">IF(N$40=0,0,INDEX(Scenarios!$K167:$BD167,,MATCH(N$40,Scenarios!$K$164:$BD$164,0)))</f>
        <v>0</v>
      </c>
      <c r="O57" s="66" cm="1">
        <f t="array" ref="O57">IF(O$40=0,0,INDEX(Scenarios!$K167:$BD167,,MATCH(O$40,Scenarios!$K$164:$BD$164,0)))</f>
        <v>0</v>
      </c>
      <c r="P57" s="66" cm="1">
        <f t="array" ref="P57">IF(P$40=0,0,INDEX(Scenarios!$K167:$BD167,,MATCH(P$40,Scenarios!$K$164:$BD$164,0)))</f>
        <v>0</v>
      </c>
      <c r="Q57" s="66" cm="1">
        <f t="array" ref="Q57">IF(Q$40=0,0,INDEX(Scenarios!$K167:$BD167,,MATCH(Q$40,Scenarios!$K$164:$BD$164,0)))</f>
        <v>0</v>
      </c>
      <c r="R57" s="66" cm="1">
        <f t="array" ref="R57">IF(R$40=0,0,INDEX(Scenarios!$K167:$BD167,,MATCH(R$40,Scenarios!$K$164:$BD$164,0)))</f>
        <v>0</v>
      </c>
      <c r="S57" s="66" cm="1">
        <f t="array" ref="S57">IF(S$40=0,0,INDEX(Scenarios!$K167:$BD167,,MATCH(S$40,Scenarios!$K$164:$BD$164,0)))</f>
        <v>0</v>
      </c>
      <c r="T57" s="66" cm="1">
        <f t="array" ref="T57">IF(T$40=0,0,INDEX(Scenarios!$K167:$BD167,,MATCH(T$40,Scenarios!$K$164:$BD$164,0)))</f>
        <v>0</v>
      </c>
      <c r="U57" s="66" cm="1">
        <f t="array" ref="U57">IF(U$40=0,0,INDEX(Scenarios!$K167:$BD167,,MATCH(U$40,Scenarios!$K$164:$BD$164,0)))</f>
        <v>0</v>
      </c>
      <c r="V57" s="66" cm="1">
        <f t="array" ref="V57">IF(V$40=0,0,INDEX(Scenarios!$K167:$BD167,,MATCH(V$40,Scenarios!$K$164:$BD$164,0)))</f>
        <v>0</v>
      </c>
      <c r="W57" s="66" cm="1">
        <f t="array" ref="W57">IF(W$40=0,0,INDEX(Scenarios!$K167:$BD167,,MATCH(W$40,Scenarios!$K$164:$BD$164,0)))</f>
        <v>0</v>
      </c>
      <c r="X57" s="66" cm="1">
        <f t="array" ref="X57">IF(X$40=0,0,INDEX(Scenarios!$K167:$BD167,,MATCH(X$40,Scenarios!$K$164:$BD$164,0)))</f>
        <v>0</v>
      </c>
      <c r="Y57" s="66" cm="1">
        <f t="array" ref="Y57">IF(Y$40=0,0,INDEX(Scenarios!$K167:$BD167,,MATCH(Y$40,Scenarios!$K$164:$BD$164,0)))</f>
        <v>0</v>
      </c>
      <c r="Z57" s="66" cm="1">
        <f t="array" ref="Z57">IF(Z$40=0,0,INDEX(Scenarios!$K167:$BD167,,MATCH(Z$40,Scenarios!$K$164:$BD$164,0)))</f>
        <v>0</v>
      </c>
      <c r="AA57" s="66" cm="1">
        <f t="array" ref="AA57">IF(AA$40=0,0,INDEX(Scenarios!$K167:$BD167,,MATCH(AA$40,Scenarios!$K$164:$BD$164,0)))</f>
        <v>0</v>
      </c>
      <c r="AB57" s="66" cm="1">
        <f t="array" ref="AB57">IF(AB$40=0,0,INDEX(Scenarios!$K167:$BD167,,MATCH(AB$40,Scenarios!$K$164:$BD$164,0)))</f>
        <v>0</v>
      </c>
      <c r="AC57" s="66" cm="1">
        <f t="array" ref="AC57">IF(AC$40=0,0,INDEX(Scenarios!$K167:$BD167,,MATCH(AC$40,Scenarios!$K$164:$BD$164,0)))</f>
        <v>0</v>
      </c>
      <c r="AD57" s="66" cm="1">
        <f t="array" ref="AD57">IF(AD$40=0,0,INDEX(Scenarios!$K167:$BD167,,MATCH(AD$40,Scenarios!$K$164:$BD$164,0)))</f>
        <v>0</v>
      </c>
      <c r="AE57" s="66" cm="1">
        <f t="array" ref="AE57">IF(AE$40=0,0,INDEX(Scenarios!$K167:$BD167,,MATCH(AE$40,Scenarios!$K$164:$BD$164,0)))</f>
        <v>0</v>
      </c>
      <c r="AF57" s="66" cm="1">
        <f t="array" ref="AF57">IF(AF$40=0,0,INDEX(Scenarios!$K167:$BD167,,MATCH(AF$40,Scenarios!$K$164:$BD$164,0)))</f>
        <v>0</v>
      </c>
      <c r="AG57" s="66" cm="1">
        <f t="array" ref="AG57">IF(AG$40=0,0,INDEX(Scenarios!$K167:$BD167,,MATCH(AG$40,Scenarios!$K$164:$BD$164,0)))</f>
        <v>0</v>
      </c>
      <c r="AH57" s="66" cm="1">
        <f t="array" ref="AH57">IF(AH$40=0,0,INDEX(Scenarios!$K167:$BD167,,MATCH(AH$40,Scenarios!$K$164:$BD$164,0)))</f>
        <v>0</v>
      </c>
      <c r="AI57" s="66" cm="1">
        <f t="array" ref="AI57">IF(AI$40=0,0,INDEX(Scenarios!$K167:$BD167,,MATCH(AI$40,Scenarios!$K$164:$BD$164,0)))</f>
        <v>0</v>
      </c>
      <c r="AJ57" s="66" cm="1">
        <f t="array" ref="AJ57">IF(AJ$40=0,0,INDEX(Scenarios!$K167:$BD167,,MATCH(AJ$40,Scenarios!$K$164:$BD$164,0)))</f>
        <v>0</v>
      </c>
      <c r="AK57" s="66" cm="1">
        <f t="array" ref="AK57">IF(AK$40=0,0,INDEX(Scenarios!$K167:$BD167,,MATCH(AK$40,Scenarios!$K$164:$BD$164,0)))</f>
        <v>0</v>
      </c>
      <c r="AL57" s="66" cm="1">
        <f t="array" ref="AL57">IF(AL$40=0,0,INDEX(Scenarios!$K167:$BD167,,MATCH(AL$40,Scenarios!$K$164:$BD$164,0)))</f>
        <v>0</v>
      </c>
      <c r="AM57" s="66" cm="1">
        <f t="array" ref="AM57">IF(AM$40=0,0,INDEX(Scenarios!$K167:$BD167,,MATCH(AM$40,Scenarios!$K$164:$BD$164,0)))</f>
        <v>0</v>
      </c>
      <c r="AN57" s="66" cm="1">
        <f t="array" ref="AN57">IF(AN$40=0,0,INDEX(Scenarios!$K167:$BD167,,MATCH(AN$40,Scenarios!$K$164:$BD$164,0)))</f>
        <v>0</v>
      </c>
      <c r="AO57" s="66" cm="1">
        <f t="array" ref="AO57">IF(AO$40=0,0,INDEX(Scenarios!$K167:$BD167,,MATCH(AO$40,Scenarios!$K$164:$BD$164,0)))</f>
        <v>0</v>
      </c>
      <c r="AP57" s="66" cm="1">
        <f t="array" ref="AP57">IF(AP$40=0,0,INDEX(Scenarios!$K167:$BD167,,MATCH(AP$40,Scenarios!$K$164:$BD$164,0)))</f>
        <v>0</v>
      </c>
      <c r="AQ57" s="66" cm="1">
        <f t="array" ref="AQ57">IF(AQ$40=0,0,INDEX(Scenarios!$K167:$BD167,,MATCH(AQ$40,Scenarios!$K$164:$BD$164,0)))</f>
        <v>0</v>
      </c>
      <c r="AR57" s="66" cm="1">
        <f t="array" ref="AR57">IF(AR$40=0,0,INDEX(Scenarios!$K167:$BD167,,MATCH(AR$40,Scenarios!$K$164:$BD$164,0)))</f>
        <v>0</v>
      </c>
      <c r="AS57" s="66" cm="1">
        <f t="array" ref="AS57">IF(AS$40=0,0,INDEX(Scenarios!$K167:$BD167,,MATCH(AS$40,Scenarios!$K$164:$BD$164,0)))</f>
        <v>0</v>
      </c>
      <c r="AT57" s="66" cm="1">
        <f t="array" ref="AT57">IF(AT$40=0,0,INDEX(Scenarios!$K167:$BD167,,MATCH(AT$40,Scenarios!$K$164:$BD$164,0)))</f>
        <v>0</v>
      </c>
      <c r="AU57" s="66" cm="1">
        <f t="array" ref="AU57">IF(AU$40=0,0,INDEX(Scenarios!$K167:$BD167,,MATCH(AU$40,Scenarios!$K$164:$BD$164,0)))</f>
        <v>0</v>
      </c>
      <c r="AV57" s="66" cm="1">
        <f t="array" ref="AV57">IF(AV$40=0,0,INDEX(Scenarios!$K167:$BD167,,MATCH(AV$40,Scenarios!$K$164:$BD$164,0)))</f>
        <v>0</v>
      </c>
      <c r="AW57" s="66" cm="1">
        <f t="array" ref="AW57">IF(AW$40=0,0,INDEX(Scenarios!$K167:$BD167,,MATCH(AW$40,Scenarios!$K$164:$BD$164,0)))</f>
        <v>0</v>
      </c>
      <c r="AX57" s="66" cm="1">
        <f t="array" ref="AX57">IF(AX$40=0,0,INDEX(Scenarios!$K167:$BD167,,MATCH(AX$40,Scenarios!$K$164:$BD$164,0)))</f>
        <v>0</v>
      </c>
      <c r="AY57" s="66" cm="1">
        <f t="array" ref="AY57">IF(AY$40=0,0,INDEX(Scenarios!$K167:$BD167,,MATCH(AY$40,Scenarios!$K$164:$BD$164,0)))</f>
        <v>0</v>
      </c>
      <c r="AZ57" s="66" cm="1">
        <f t="array" ref="AZ57">IF(AZ$40=0,0,INDEX(Scenarios!$K167:$BD167,,MATCH(AZ$40,Scenarios!$K$164:$BD$164,0)))</f>
        <v>0</v>
      </c>
      <c r="BA57" s="66" cm="1">
        <f t="array" ref="BA57">IF(BA$40=0,0,INDEX(Scenarios!$K167:$BD167,,MATCH(BA$40,Scenarios!$K$164:$BD$164,0)))</f>
        <v>0</v>
      </c>
      <c r="BB57" s="66" cm="1">
        <f t="array" ref="BB57">IF(BB$40=0,0,INDEX(Scenarios!$K167:$BD167,,MATCH(BB$40,Scenarios!$K$164:$BD$164,0)))</f>
        <v>0</v>
      </c>
      <c r="BC57" s="66" cm="1">
        <f t="array" ref="BC57">IF(BC$40=0,0,INDEX(Scenarios!$K167:$BD167,,MATCH(BC$40,Scenarios!$K$164:$BD$164,0)))</f>
        <v>0</v>
      </c>
      <c r="BD57" s="66" cm="1">
        <f t="array" ref="BD57">IF(BD$40=0,0,INDEX(Scenarios!$K167:$BD167,,MATCH(BD$40,Scenarios!$K$164:$BD$164,0)))</f>
        <v>0</v>
      </c>
      <c r="BE57" s="66" cm="1">
        <f t="array" ref="BE57">IF(BE$40=0,0,INDEX(Scenarios!$K167:$BD167,,MATCH(BE$40,Scenarios!$K$164:$BD$164,0)))</f>
        <v>0</v>
      </c>
      <c r="BF57" s="66" cm="1">
        <f t="array" ref="BF57">IF(BF$40=0,0,INDEX(Scenarios!$K167:$BD167,,MATCH(BF$40,Scenarios!$K$164:$BD$164,0)))</f>
        <v>0</v>
      </c>
      <c r="BG57" s="66" cm="1">
        <f t="array" ref="BG57">IF(BG$40=0,0,INDEX(Scenarios!$K167:$BD167,,MATCH(BG$40,Scenarios!$K$164:$BD$164,0)))</f>
        <v>0</v>
      </c>
      <c r="BH57" s="66" cm="1">
        <f t="array" ref="BH57">IF(BH$40=0,0,INDEX(Scenarios!$K167:$BD167,,MATCH(BH$40,Scenarios!$K$164:$BD$164,0)))</f>
        <v>0</v>
      </c>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row>
    <row r="58" spans="1:103">
      <c r="E58" s="135" t="s">
        <v>214</v>
      </c>
      <c r="G58" s="4" t="s">
        <v>101</v>
      </c>
      <c r="H58" s="135" t="s">
        <v>215</v>
      </c>
      <c r="K58" s="21"/>
      <c r="L58" s="176"/>
      <c r="M58" s="176"/>
      <c r="N58" s="176"/>
      <c r="O58" s="176"/>
      <c r="P58" s="176"/>
      <c r="Q58" s="176"/>
      <c r="R58" s="176"/>
      <c r="S58" s="176"/>
      <c r="T58" s="176"/>
      <c r="U58" s="176"/>
      <c r="V58" s="176"/>
      <c r="W58" s="176"/>
      <c r="X58" s="176"/>
      <c r="Y58" s="176"/>
      <c r="Z58" s="176"/>
      <c r="AA58" s="176"/>
      <c r="AB58" s="176"/>
      <c r="AC58" s="176"/>
      <c r="AD58" s="176"/>
      <c r="AE58" s="176"/>
      <c r="AF58" s="176"/>
      <c r="AG58" s="176"/>
      <c r="AH58" s="176"/>
      <c r="AI58" s="176"/>
      <c r="AJ58" s="176"/>
      <c r="AK58" s="176"/>
      <c r="AL58" s="176"/>
      <c r="AM58" s="176"/>
      <c r="AN58" s="176"/>
      <c r="AO58" s="176"/>
      <c r="AP58" s="176"/>
      <c r="AQ58" s="176"/>
      <c r="AR58" s="176"/>
      <c r="AS58" s="176"/>
      <c r="AT58" s="176"/>
      <c r="AU58" s="176"/>
      <c r="AV58" s="176"/>
      <c r="AW58" s="176"/>
      <c r="AX58" s="176"/>
      <c r="AY58" s="176"/>
      <c r="AZ58" s="176"/>
      <c r="BA58" s="176"/>
      <c r="BB58" s="176"/>
      <c r="BC58" s="176"/>
      <c r="BD58" s="176"/>
      <c r="BE58" s="176"/>
      <c r="BF58" s="176"/>
      <c r="BG58" s="176"/>
      <c r="BH58" s="176"/>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row>
    <row r="59" spans="1:103">
      <c r="E59" s="135" t="s">
        <v>216</v>
      </c>
      <c r="G59" s="4" t="s">
        <v>101</v>
      </c>
      <c r="H59" s="135" t="s">
        <v>215</v>
      </c>
      <c r="K59" s="21"/>
      <c r="L59" s="176"/>
      <c r="M59" s="176"/>
      <c r="N59" s="176"/>
      <c r="O59" s="176"/>
      <c r="P59" s="176"/>
      <c r="Q59" s="176"/>
      <c r="R59" s="176"/>
      <c r="S59" s="176"/>
      <c r="T59" s="176"/>
      <c r="U59" s="176"/>
      <c r="V59" s="176"/>
      <c r="W59" s="176"/>
      <c r="X59" s="176"/>
      <c r="Y59" s="176"/>
      <c r="Z59" s="176"/>
      <c r="AA59" s="176"/>
      <c r="AB59" s="176"/>
      <c r="AC59" s="176"/>
      <c r="AD59" s="176"/>
      <c r="AE59" s="176"/>
      <c r="AF59" s="176"/>
      <c r="AG59" s="176"/>
      <c r="AH59" s="176"/>
      <c r="AI59" s="176"/>
      <c r="AJ59" s="176"/>
      <c r="AK59" s="176"/>
      <c r="AL59" s="176"/>
      <c r="AM59" s="176"/>
      <c r="AN59" s="176"/>
      <c r="AO59" s="176"/>
      <c r="AP59" s="176"/>
      <c r="AQ59" s="176"/>
      <c r="AR59" s="176"/>
      <c r="AS59" s="176"/>
      <c r="AT59" s="176"/>
      <c r="AU59" s="176"/>
      <c r="AV59" s="176"/>
      <c r="AW59" s="176"/>
      <c r="AX59" s="176"/>
      <c r="AY59" s="176"/>
      <c r="AZ59" s="176"/>
      <c r="BA59" s="176"/>
      <c r="BB59" s="176"/>
      <c r="BC59" s="176"/>
      <c r="BD59" s="176"/>
      <c r="BE59" s="176"/>
      <c r="BF59" s="176"/>
      <c r="BG59" s="176"/>
      <c r="BH59" s="176"/>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row>
    <row r="60" spans="1:103">
      <c r="E60" s="20"/>
      <c r="F60" s="20"/>
      <c r="K60" s="21"/>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6"/>
      <c r="BC60" s="66"/>
      <c r="BD60" s="66"/>
      <c r="BE60" s="66"/>
      <c r="BF60" s="66"/>
      <c r="BG60" s="66"/>
      <c r="BH60" s="66"/>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c r="CV60" s="22"/>
    </row>
    <row r="61" spans="1:103">
      <c r="C61" s="38">
        <f>MAX($B$4:C60)+0.1</f>
        <v>1.2000000000000002</v>
      </c>
      <c r="D61" s="37" t="s">
        <v>217</v>
      </c>
      <c r="E61" s="33"/>
      <c r="F61" s="33"/>
      <c r="G61" s="32"/>
      <c r="H61" s="34"/>
      <c r="I61" s="34"/>
      <c r="J61" s="34"/>
      <c r="K61" s="35"/>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22"/>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2"/>
      <c r="CX61" s="32"/>
      <c r="CY61" s="32"/>
    </row>
    <row r="62" spans="1:103">
      <c r="E62" s="20"/>
      <c r="F62" s="20"/>
      <c r="K62" s="21"/>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6"/>
      <c r="AZ62" s="66"/>
      <c r="BA62" s="66"/>
      <c r="BB62" s="66"/>
      <c r="BC62" s="66"/>
      <c r="BD62" s="66"/>
      <c r="BE62" s="66"/>
      <c r="BF62" s="66"/>
      <c r="BG62" s="66"/>
      <c r="BH62" s="66"/>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row>
    <row r="63" spans="1:103">
      <c r="E63" s="20" t="s">
        <v>139</v>
      </c>
      <c r="F63" s="20"/>
      <c r="G63" s="4" t="s">
        <v>101</v>
      </c>
      <c r="H63" s="135" t="s">
        <v>213</v>
      </c>
      <c r="K63" s="21"/>
      <c r="L63" s="66" cm="1">
        <f t="array" ref="L63">IF(L$40=0,0,INDEX(Scenarios!$K168:$BD168,,MATCH(L$40,Scenarios!$K$164:$BD$164,0)))</f>
        <v>0</v>
      </c>
      <c r="M63" s="66" cm="1">
        <f t="array" ref="M63">IF(M$40=0,0,INDEX(Scenarios!$K168:$BD168,,MATCH(M$40,Scenarios!$K$164:$BD$164,0)))</f>
        <v>0</v>
      </c>
      <c r="N63" s="66" cm="1">
        <f t="array" ref="N63">IF(N$40=0,0,INDEX(Scenarios!$K168:$BD168,,MATCH(N$40,Scenarios!$K$164:$BD$164,0)))</f>
        <v>0</v>
      </c>
      <c r="O63" s="66" cm="1">
        <f t="array" ref="O63">IF(O$40=0,0,INDEX(Scenarios!$K168:$BD168,,MATCH(O$40,Scenarios!$K$164:$BD$164,0)))</f>
        <v>0</v>
      </c>
      <c r="P63" s="66" cm="1">
        <f t="array" ref="P63">IF(P$40=0,0,INDEX(Scenarios!$K168:$BD168,,MATCH(P$40,Scenarios!$K$164:$BD$164,0)))</f>
        <v>0</v>
      </c>
      <c r="Q63" s="66" cm="1">
        <f t="array" ref="Q63">IF(Q$40=0,0,INDEX(Scenarios!$K168:$BD168,,MATCH(Q$40,Scenarios!$K$164:$BD$164,0)))</f>
        <v>0</v>
      </c>
      <c r="R63" s="66" cm="1">
        <f t="array" ref="R63">IF(R$40=0,0,INDEX(Scenarios!$K168:$BD168,,MATCH(R$40,Scenarios!$K$164:$BD$164,0)))</f>
        <v>0</v>
      </c>
      <c r="S63" s="66" cm="1">
        <f t="array" ref="S63">IF(S$40=0,0,INDEX(Scenarios!$K168:$BD168,,MATCH(S$40,Scenarios!$K$164:$BD$164,0)))</f>
        <v>0</v>
      </c>
      <c r="T63" s="66" cm="1">
        <f t="array" ref="T63">IF(T$40=0,0,INDEX(Scenarios!$K168:$BD168,,MATCH(T$40,Scenarios!$K$164:$BD$164,0)))</f>
        <v>0</v>
      </c>
      <c r="U63" s="66" cm="1">
        <f t="array" ref="U63">IF(U$40=0,0,INDEX(Scenarios!$K168:$BD168,,MATCH(U$40,Scenarios!$K$164:$BD$164,0)))</f>
        <v>0</v>
      </c>
      <c r="V63" s="66" cm="1">
        <f t="array" ref="V63">IF(V$40=0,0,INDEX(Scenarios!$K168:$BD168,,MATCH(V$40,Scenarios!$K$164:$BD$164,0)))</f>
        <v>0</v>
      </c>
      <c r="W63" s="66" cm="1">
        <f t="array" ref="W63">IF(W$40=0,0,INDEX(Scenarios!$K168:$BD168,,MATCH(W$40,Scenarios!$K$164:$BD$164,0)))</f>
        <v>0</v>
      </c>
      <c r="X63" s="66" cm="1">
        <f t="array" ref="X63">IF(X$40=0,0,INDEX(Scenarios!$K168:$BD168,,MATCH(X$40,Scenarios!$K$164:$BD$164,0)))</f>
        <v>0</v>
      </c>
      <c r="Y63" s="66" cm="1">
        <f t="array" ref="Y63">IF(Y$40=0,0,INDEX(Scenarios!$K168:$BD168,,MATCH(Y$40,Scenarios!$K$164:$BD$164,0)))</f>
        <v>0</v>
      </c>
      <c r="Z63" s="66" cm="1">
        <f t="array" ref="Z63">IF(Z$40=0,0,INDEX(Scenarios!$K168:$BD168,,MATCH(Z$40,Scenarios!$K$164:$BD$164,0)))</f>
        <v>0</v>
      </c>
      <c r="AA63" s="66" cm="1">
        <f t="array" ref="AA63">IF(AA$40=0,0,INDEX(Scenarios!$K168:$BD168,,MATCH(AA$40,Scenarios!$K$164:$BD$164,0)))</f>
        <v>0</v>
      </c>
      <c r="AB63" s="66" cm="1">
        <f t="array" ref="AB63">IF(AB$40=0,0,INDEX(Scenarios!$K168:$BD168,,MATCH(AB$40,Scenarios!$K$164:$BD$164,0)))</f>
        <v>0</v>
      </c>
      <c r="AC63" s="66" cm="1">
        <f t="array" ref="AC63">IF(AC$40=0,0,INDEX(Scenarios!$K168:$BD168,,MATCH(AC$40,Scenarios!$K$164:$BD$164,0)))</f>
        <v>0</v>
      </c>
      <c r="AD63" s="66" cm="1">
        <f t="array" ref="AD63">IF(AD$40=0,0,INDEX(Scenarios!$K168:$BD168,,MATCH(AD$40,Scenarios!$K$164:$BD$164,0)))</f>
        <v>0</v>
      </c>
      <c r="AE63" s="66" cm="1">
        <f t="array" ref="AE63">IF(AE$40=0,0,INDEX(Scenarios!$K168:$BD168,,MATCH(AE$40,Scenarios!$K$164:$BD$164,0)))</f>
        <v>0</v>
      </c>
      <c r="AF63" s="66" cm="1">
        <f t="array" ref="AF63">IF(AF$40=0,0,INDEX(Scenarios!$K168:$BD168,,MATCH(AF$40,Scenarios!$K$164:$BD$164,0)))</f>
        <v>0</v>
      </c>
      <c r="AG63" s="66" cm="1">
        <f t="array" ref="AG63">IF(AG$40=0,0,INDEX(Scenarios!$K168:$BD168,,MATCH(AG$40,Scenarios!$K$164:$BD$164,0)))</f>
        <v>0</v>
      </c>
      <c r="AH63" s="66" cm="1">
        <f t="array" ref="AH63">IF(AH$40=0,0,INDEX(Scenarios!$K168:$BD168,,MATCH(AH$40,Scenarios!$K$164:$BD$164,0)))</f>
        <v>0</v>
      </c>
      <c r="AI63" s="66" cm="1">
        <f t="array" ref="AI63">IF(AI$40=0,0,INDEX(Scenarios!$K168:$BD168,,MATCH(AI$40,Scenarios!$K$164:$BD$164,0)))</f>
        <v>0</v>
      </c>
      <c r="AJ63" s="66" cm="1">
        <f t="array" ref="AJ63">IF(AJ$40=0,0,INDEX(Scenarios!$K168:$BD168,,MATCH(AJ$40,Scenarios!$K$164:$BD$164,0)))</f>
        <v>0</v>
      </c>
      <c r="AK63" s="66" cm="1">
        <f t="array" ref="AK63">IF(AK$40=0,0,INDEX(Scenarios!$K168:$BD168,,MATCH(AK$40,Scenarios!$K$164:$BD$164,0)))</f>
        <v>0</v>
      </c>
      <c r="AL63" s="66" cm="1">
        <f t="array" ref="AL63">IF(AL$40=0,0,INDEX(Scenarios!$K168:$BD168,,MATCH(AL$40,Scenarios!$K$164:$BD$164,0)))</f>
        <v>0</v>
      </c>
      <c r="AM63" s="66" cm="1">
        <f t="array" ref="AM63">IF(AM$40=0,0,INDEX(Scenarios!$K168:$BD168,,MATCH(AM$40,Scenarios!$K$164:$BD$164,0)))</f>
        <v>0</v>
      </c>
      <c r="AN63" s="66" cm="1">
        <f t="array" ref="AN63">IF(AN$40=0,0,INDEX(Scenarios!$K168:$BD168,,MATCH(AN$40,Scenarios!$K$164:$BD$164,0)))</f>
        <v>0</v>
      </c>
      <c r="AO63" s="66" cm="1">
        <f t="array" ref="AO63">IF(AO$40=0,0,INDEX(Scenarios!$K168:$BD168,,MATCH(AO$40,Scenarios!$K$164:$BD$164,0)))</f>
        <v>0</v>
      </c>
      <c r="AP63" s="66" cm="1">
        <f t="array" ref="AP63">IF(AP$40=0,0,INDEX(Scenarios!$K168:$BD168,,MATCH(AP$40,Scenarios!$K$164:$BD$164,0)))</f>
        <v>0</v>
      </c>
      <c r="AQ63" s="66" cm="1">
        <f t="array" ref="AQ63">IF(AQ$40=0,0,INDEX(Scenarios!$K168:$BD168,,MATCH(AQ$40,Scenarios!$K$164:$BD$164,0)))</f>
        <v>0</v>
      </c>
      <c r="AR63" s="66" cm="1">
        <f t="array" ref="AR63">IF(AR$40=0,0,INDEX(Scenarios!$K168:$BD168,,MATCH(AR$40,Scenarios!$K$164:$BD$164,0)))</f>
        <v>0</v>
      </c>
      <c r="AS63" s="66" cm="1">
        <f t="array" ref="AS63">IF(AS$40=0,0,INDEX(Scenarios!$K168:$BD168,,MATCH(AS$40,Scenarios!$K$164:$BD$164,0)))</f>
        <v>0</v>
      </c>
      <c r="AT63" s="66" cm="1">
        <f t="array" ref="AT63">IF(AT$40=0,0,INDEX(Scenarios!$K168:$BD168,,MATCH(AT$40,Scenarios!$K$164:$BD$164,0)))</f>
        <v>0</v>
      </c>
      <c r="AU63" s="66" cm="1">
        <f t="array" ref="AU63">IF(AU$40=0,0,INDEX(Scenarios!$K168:$BD168,,MATCH(AU$40,Scenarios!$K$164:$BD$164,0)))</f>
        <v>0</v>
      </c>
      <c r="AV63" s="66" cm="1">
        <f t="array" ref="AV63">IF(AV$40=0,0,INDEX(Scenarios!$K168:$BD168,,MATCH(AV$40,Scenarios!$K$164:$BD$164,0)))</f>
        <v>0</v>
      </c>
      <c r="AW63" s="66" cm="1">
        <f t="array" ref="AW63">IF(AW$40=0,0,INDEX(Scenarios!$K168:$BD168,,MATCH(AW$40,Scenarios!$K$164:$BD$164,0)))</f>
        <v>0</v>
      </c>
      <c r="AX63" s="66" cm="1">
        <f t="array" ref="AX63">IF(AX$40=0,0,INDEX(Scenarios!$K168:$BD168,,MATCH(AX$40,Scenarios!$K$164:$BD$164,0)))</f>
        <v>0</v>
      </c>
      <c r="AY63" s="66" cm="1">
        <f t="array" ref="AY63">IF(AY$40=0,0,INDEX(Scenarios!$K168:$BD168,,MATCH(AY$40,Scenarios!$K$164:$BD$164,0)))</f>
        <v>0</v>
      </c>
      <c r="AZ63" s="66" cm="1">
        <f t="array" ref="AZ63">IF(AZ$40=0,0,INDEX(Scenarios!$K168:$BD168,,MATCH(AZ$40,Scenarios!$K$164:$BD$164,0)))</f>
        <v>0</v>
      </c>
      <c r="BA63" s="66" cm="1">
        <f t="array" ref="BA63">IF(BA$40=0,0,INDEX(Scenarios!$K168:$BD168,,MATCH(BA$40,Scenarios!$K$164:$BD$164,0)))</f>
        <v>0</v>
      </c>
      <c r="BB63" s="66" cm="1">
        <f t="array" ref="BB63">IF(BB$40=0,0,INDEX(Scenarios!$K168:$BD168,,MATCH(BB$40,Scenarios!$K$164:$BD$164,0)))</f>
        <v>0</v>
      </c>
      <c r="BC63" s="66" cm="1">
        <f t="array" ref="BC63">IF(BC$40=0,0,INDEX(Scenarios!$K168:$BD168,,MATCH(BC$40,Scenarios!$K$164:$BD$164,0)))</f>
        <v>0</v>
      </c>
      <c r="BD63" s="66" cm="1">
        <f t="array" ref="BD63">IF(BD$40=0,0,INDEX(Scenarios!$K168:$BD168,,MATCH(BD$40,Scenarios!$K$164:$BD$164,0)))</f>
        <v>0</v>
      </c>
      <c r="BE63" s="66" cm="1">
        <f t="array" ref="BE63">IF(BE$40=0,0,INDEX(Scenarios!$K168:$BD168,,MATCH(BE$40,Scenarios!$K$164:$BD$164,0)))</f>
        <v>0</v>
      </c>
      <c r="BF63" s="66" cm="1">
        <f t="array" ref="BF63">IF(BF$40=0,0,INDEX(Scenarios!$K168:$BD168,,MATCH(BF$40,Scenarios!$K$164:$BD$164,0)))</f>
        <v>0</v>
      </c>
      <c r="BG63" s="66" cm="1">
        <f t="array" ref="BG63">IF(BG$40=0,0,INDEX(Scenarios!$K168:$BD168,,MATCH(BG$40,Scenarios!$K$164:$BD$164,0)))</f>
        <v>0</v>
      </c>
      <c r="BH63" s="66" cm="1">
        <f t="array" ref="BH63">IF(BH$40=0,0,INDEX(Scenarios!$K168:$BD168,,MATCH(BH$40,Scenarios!$K$164:$BD$164,0)))</f>
        <v>0</v>
      </c>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row>
    <row r="64" spans="1:103">
      <c r="E64" s="20" t="s">
        <v>140</v>
      </c>
      <c r="F64" s="20"/>
      <c r="G64" s="4" t="s">
        <v>101</v>
      </c>
      <c r="H64" s="135" t="s">
        <v>213</v>
      </c>
      <c r="K64" s="21"/>
      <c r="L64" s="66" cm="1">
        <f t="array" ref="L64">IF(L$40=0,0,INDEX(Scenarios!$K169:$BD169,,MATCH(L$40,Scenarios!$K$164:$BD$164,0)))</f>
        <v>0</v>
      </c>
      <c r="M64" s="66" cm="1">
        <f t="array" ref="M64">IF(M$40=0,0,INDEX(Scenarios!$K169:$BD169,,MATCH(M$40,Scenarios!$K$164:$BD$164,0)))</f>
        <v>0</v>
      </c>
      <c r="N64" s="66" cm="1">
        <f t="array" ref="N64">IF(N$40=0,0,INDEX(Scenarios!$K169:$BD169,,MATCH(N$40,Scenarios!$K$164:$BD$164,0)))</f>
        <v>0</v>
      </c>
      <c r="O64" s="66" cm="1">
        <f t="array" ref="O64">IF(O$40=0,0,INDEX(Scenarios!$K169:$BD169,,MATCH(O$40,Scenarios!$K$164:$BD$164,0)))</f>
        <v>0</v>
      </c>
      <c r="P64" s="66" cm="1">
        <f t="array" ref="P64">IF(P$40=0,0,INDEX(Scenarios!$K169:$BD169,,MATCH(P$40,Scenarios!$K$164:$BD$164,0)))</f>
        <v>0</v>
      </c>
      <c r="Q64" s="66" cm="1">
        <f t="array" ref="Q64">IF(Q$40=0,0,INDEX(Scenarios!$K169:$BD169,,MATCH(Q$40,Scenarios!$K$164:$BD$164,0)))</f>
        <v>0</v>
      </c>
      <c r="R64" s="66" cm="1">
        <f t="array" ref="R64">IF(R$40=0,0,INDEX(Scenarios!$K169:$BD169,,MATCH(R$40,Scenarios!$K$164:$BD$164,0)))</f>
        <v>0</v>
      </c>
      <c r="S64" s="66" cm="1">
        <f t="array" ref="S64">IF(S$40=0,0,INDEX(Scenarios!$K169:$BD169,,MATCH(S$40,Scenarios!$K$164:$BD$164,0)))</f>
        <v>0</v>
      </c>
      <c r="T64" s="66" cm="1">
        <f t="array" ref="T64">IF(T$40=0,0,INDEX(Scenarios!$K169:$BD169,,MATCH(T$40,Scenarios!$K$164:$BD$164,0)))</f>
        <v>0</v>
      </c>
      <c r="U64" s="66" cm="1">
        <f t="array" ref="U64">IF(U$40=0,0,INDEX(Scenarios!$K169:$BD169,,MATCH(U$40,Scenarios!$K$164:$BD$164,0)))</f>
        <v>0</v>
      </c>
      <c r="V64" s="66" cm="1">
        <f t="array" ref="V64">IF(V$40=0,0,INDEX(Scenarios!$K169:$BD169,,MATCH(V$40,Scenarios!$K$164:$BD$164,0)))</f>
        <v>0</v>
      </c>
      <c r="W64" s="66" cm="1">
        <f t="array" ref="W64">IF(W$40=0,0,INDEX(Scenarios!$K169:$BD169,,MATCH(W$40,Scenarios!$K$164:$BD$164,0)))</f>
        <v>0</v>
      </c>
      <c r="X64" s="66" cm="1">
        <f t="array" ref="X64">IF(X$40=0,0,INDEX(Scenarios!$K169:$BD169,,MATCH(X$40,Scenarios!$K$164:$BD$164,0)))</f>
        <v>0</v>
      </c>
      <c r="Y64" s="66" cm="1">
        <f t="array" ref="Y64">IF(Y$40=0,0,INDEX(Scenarios!$K169:$BD169,,MATCH(Y$40,Scenarios!$K$164:$BD$164,0)))</f>
        <v>0</v>
      </c>
      <c r="Z64" s="66" cm="1">
        <f t="array" ref="Z64">IF(Z$40=0,0,INDEX(Scenarios!$K169:$BD169,,MATCH(Z$40,Scenarios!$K$164:$BD$164,0)))</f>
        <v>0</v>
      </c>
      <c r="AA64" s="66" cm="1">
        <f t="array" ref="AA64">IF(AA$40=0,0,INDEX(Scenarios!$K169:$BD169,,MATCH(AA$40,Scenarios!$K$164:$BD$164,0)))</f>
        <v>0</v>
      </c>
      <c r="AB64" s="66" cm="1">
        <f t="array" ref="AB64">IF(AB$40=0,0,INDEX(Scenarios!$K169:$BD169,,MATCH(AB$40,Scenarios!$K$164:$BD$164,0)))</f>
        <v>0</v>
      </c>
      <c r="AC64" s="66" cm="1">
        <f t="array" ref="AC64">IF(AC$40=0,0,INDEX(Scenarios!$K169:$BD169,,MATCH(AC$40,Scenarios!$K$164:$BD$164,0)))</f>
        <v>0</v>
      </c>
      <c r="AD64" s="66" cm="1">
        <f t="array" ref="AD64">IF(AD$40=0,0,INDEX(Scenarios!$K169:$BD169,,MATCH(AD$40,Scenarios!$K$164:$BD$164,0)))</f>
        <v>0</v>
      </c>
      <c r="AE64" s="66" cm="1">
        <f t="array" ref="AE64">IF(AE$40=0,0,INDEX(Scenarios!$K169:$BD169,,MATCH(AE$40,Scenarios!$K$164:$BD$164,0)))</f>
        <v>0</v>
      </c>
      <c r="AF64" s="66" cm="1">
        <f t="array" ref="AF64">IF(AF$40=0,0,INDEX(Scenarios!$K169:$BD169,,MATCH(AF$40,Scenarios!$K$164:$BD$164,0)))</f>
        <v>0</v>
      </c>
      <c r="AG64" s="66" cm="1">
        <f t="array" ref="AG64">IF(AG$40=0,0,INDEX(Scenarios!$K169:$BD169,,MATCH(AG$40,Scenarios!$K$164:$BD$164,0)))</f>
        <v>0</v>
      </c>
      <c r="AH64" s="66" cm="1">
        <f t="array" ref="AH64">IF(AH$40=0,0,INDEX(Scenarios!$K169:$BD169,,MATCH(AH$40,Scenarios!$K$164:$BD$164,0)))</f>
        <v>0</v>
      </c>
      <c r="AI64" s="66" cm="1">
        <f t="array" ref="AI64">IF(AI$40=0,0,INDEX(Scenarios!$K169:$BD169,,MATCH(AI$40,Scenarios!$K$164:$BD$164,0)))</f>
        <v>0</v>
      </c>
      <c r="AJ64" s="66" cm="1">
        <f t="array" ref="AJ64">IF(AJ$40=0,0,INDEX(Scenarios!$K169:$BD169,,MATCH(AJ$40,Scenarios!$K$164:$BD$164,0)))</f>
        <v>0</v>
      </c>
      <c r="AK64" s="66" cm="1">
        <f t="array" ref="AK64">IF(AK$40=0,0,INDEX(Scenarios!$K169:$BD169,,MATCH(AK$40,Scenarios!$K$164:$BD$164,0)))</f>
        <v>0</v>
      </c>
      <c r="AL64" s="66" cm="1">
        <f t="array" ref="AL64">IF(AL$40=0,0,INDEX(Scenarios!$K169:$BD169,,MATCH(AL$40,Scenarios!$K$164:$BD$164,0)))</f>
        <v>0</v>
      </c>
      <c r="AM64" s="66" cm="1">
        <f t="array" ref="AM64">IF(AM$40=0,0,INDEX(Scenarios!$K169:$BD169,,MATCH(AM$40,Scenarios!$K$164:$BD$164,0)))</f>
        <v>0</v>
      </c>
      <c r="AN64" s="66" cm="1">
        <f t="array" ref="AN64">IF(AN$40=0,0,INDEX(Scenarios!$K169:$BD169,,MATCH(AN$40,Scenarios!$K$164:$BD$164,0)))</f>
        <v>0</v>
      </c>
      <c r="AO64" s="66" cm="1">
        <f t="array" ref="AO64">IF(AO$40=0,0,INDEX(Scenarios!$K169:$BD169,,MATCH(AO$40,Scenarios!$K$164:$BD$164,0)))</f>
        <v>0</v>
      </c>
      <c r="AP64" s="66" cm="1">
        <f t="array" ref="AP64">IF(AP$40=0,0,INDEX(Scenarios!$K169:$BD169,,MATCH(AP$40,Scenarios!$K$164:$BD$164,0)))</f>
        <v>0</v>
      </c>
      <c r="AQ64" s="66" cm="1">
        <f t="array" ref="AQ64">IF(AQ$40=0,0,INDEX(Scenarios!$K169:$BD169,,MATCH(AQ$40,Scenarios!$K$164:$BD$164,0)))</f>
        <v>0</v>
      </c>
      <c r="AR64" s="66" cm="1">
        <f t="array" ref="AR64">IF(AR$40=0,0,INDEX(Scenarios!$K169:$BD169,,MATCH(AR$40,Scenarios!$K$164:$BD$164,0)))</f>
        <v>0</v>
      </c>
      <c r="AS64" s="66" cm="1">
        <f t="array" ref="AS64">IF(AS$40=0,0,INDEX(Scenarios!$K169:$BD169,,MATCH(AS$40,Scenarios!$K$164:$BD$164,0)))</f>
        <v>0</v>
      </c>
      <c r="AT64" s="66" cm="1">
        <f t="array" ref="AT64">IF(AT$40=0,0,INDEX(Scenarios!$K169:$BD169,,MATCH(AT$40,Scenarios!$K$164:$BD$164,0)))</f>
        <v>0</v>
      </c>
      <c r="AU64" s="66" cm="1">
        <f t="array" ref="AU64">IF(AU$40=0,0,INDEX(Scenarios!$K169:$BD169,,MATCH(AU$40,Scenarios!$K$164:$BD$164,0)))</f>
        <v>0</v>
      </c>
      <c r="AV64" s="66" cm="1">
        <f t="array" ref="AV64">IF(AV$40=0,0,INDEX(Scenarios!$K169:$BD169,,MATCH(AV$40,Scenarios!$K$164:$BD$164,0)))</f>
        <v>0</v>
      </c>
      <c r="AW64" s="66" cm="1">
        <f t="array" ref="AW64">IF(AW$40=0,0,INDEX(Scenarios!$K169:$BD169,,MATCH(AW$40,Scenarios!$K$164:$BD$164,0)))</f>
        <v>0</v>
      </c>
      <c r="AX64" s="66" cm="1">
        <f t="array" ref="AX64">IF(AX$40=0,0,INDEX(Scenarios!$K169:$BD169,,MATCH(AX$40,Scenarios!$K$164:$BD$164,0)))</f>
        <v>0</v>
      </c>
      <c r="AY64" s="66" cm="1">
        <f t="array" ref="AY64">IF(AY$40=0,0,INDEX(Scenarios!$K169:$BD169,,MATCH(AY$40,Scenarios!$K$164:$BD$164,0)))</f>
        <v>0</v>
      </c>
      <c r="AZ64" s="66" cm="1">
        <f t="array" ref="AZ64">IF(AZ$40=0,0,INDEX(Scenarios!$K169:$BD169,,MATCH(AZ$40,Scenarios!$K$164:$BD$164,0)))</f>
        <v>0</v>
      </c>
      <c r="BA64" s="66" cm="1">
        <f t="array" ref="BA64">IF(BA$40=0,0,INDEX(Scenarios!$K169:$BD169,,MATCH(BA$40,Scenarios!$K$164:$BD$164,0)))</f>
        <v>0</v>
      </c>
      <c r="BB64" s="66" cm="1">
        <f t="array" ref="BB64">IF(BB$40=0,0,INDEX(Scenarios!$K169:$BD169,,MATCH(BB$40,Scenarios!$K$164:$BD$164,0)))</f>
        <v>0</v>
      </c>
      <c r="BC64" s="66" cm="1">
        <f t="array" ref="BC64">IF(BC$40=0,0,INDEX(Scenarios!$K169:$BD169,,MATCH(BC$40,Scenarios!$K$164:$BD$164,0)))</f>
        <v>0</v>
      </c>
      <c r="BD64" s="66" cm="1">
        <f t="array" ref="BD64">IF(BD$40=0,0,INDEX(Scenarios!$K169:$BD169,,MATCH(BD$40,Scenarios!$K$164:$BD$164,0)))</f>
        <v>0</v>
      </c>
      <c r="BE64" s="66" cm="1">
        <f t="array" ref="BE64">IF(BE$40=0,0,INDEX(Scenarios!$K169:$BD169,,MATCH(BE$40,Scenarios!$K$164:$BD$164,0)))</f>
        <v>0</v>
      </c>
      <c r="BF64" s="66" cm="1">
        <f t="array" ref="BF64">IF(BF$40=0,0,INDEX(Scenarios!$K169:$BD169,,MATCH(BF$40,Scenarios!$K$164:$BD$164,0)))</f>
        <v>0</v>
      </c>
      <c r="BG64" s="66" cm="1">
        <f t="array" ref="BG64">IF(BG$40=0,0,INDEX(Scenarios!$K169:$BD169,,MATCH(BG$40,Scenarios!$K$164:$BD$164,0)))</f>
        <v>0</v>
      </c>
      <c r="BH64" s="66" cm="1">
        <f t="array" ref="BH64">IF(BH$40=0,0,INDEX(Scenarios!$K169:$BD169,,MATCH(BH$40,Scenarios!$K$164:$BD$164,0)))</f>
        <v>0</v>
      </c>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22"/>
      <c r="CP64" s="22"/>
      <c r="CQ64" s="22"/>
      <c r="CR64" s="22"/>
      <c r="CS64" s="22"/>
      <c r="CT64" s="22"/>
      <c r="CU64" s="22"/>
      <c r="CV64" s="22"/>
    </row>
    <row r="65" spans="1:103">
      <c r="E65" s="20" t="s">
        <v>218</v>
      </c>
      <c r="F65" s="20"/>
      <c r="G65" s="4" t="s">
        <v>101</v>
      </c>
      <c r="H65" s="135" t="s">
        <v>213</v>
      </c>
      <c r="K65" s="21"/>
      <c r="L65" s="66" cm="1">
        <f t="array" ref="L65">IF(L$40=0,0,INDEX(Scenarios!$K174:$BD174,,MATCH(L$40,Scenarios!$K$164:$BD$164,0)))</f>
        <v>0</v>
      </c>
      <c r="M65" s="66" cm="1">
        <f t="array" ref="M65">IF(M$40=0,0,INDEX(Scenarios!$K174:$BD174,,MATCH(M$40,Scenarios!$K$164:$BD$164,0)))</f>
        <v>0</v>
      </c>
      <c r="N65" s="66" cm="1">
        <f t="array" ref="N65">IF(N$40=0,0,INDEX(Scenarios!$K174:$BD174,,MATCH(N$40,Scenarios!$K$164:$BD$164,0)))</f>
        <v>0</v>
      </c>
      <c r="O65" s="66" cm="1">
        <f t="array" ref="O65">IF(O$40=0,0,INDEX(Scenarios!$K174:$BD174,,MATCH(O$40,Scenarios!$K$164:$BD$164,0)))</f>
        <v>0</v>
      </c>
      <c r="P65" s="66" cm="1">
        <f t="array" ref="P65">IF(P$40=0,0,INDEX(Scenarios!$K174:$BD174,,MATCH(P$40,Scenarios!$K$164:$BD$164,0)))</f>
        <v>0</v>
      </c>
      <c r="Q65" s="66" cm="1">
        <f t="array" ref="Q65">IF(Q$40=0,0,INDEX(Scenarios!$K174:$BD174,,MATCH(Q$40,Scenarios!$K$164:$BD$164,0)))</f>
        <v>0</v>
      </c>
      <c r="R65" s="66" cm="1">
        <f t="array" ref="R65">IF(R$40=0,0,INDEX(Scenarios!$K174:$BD174,,MATCH(R$40,Scenarios!$K$164:$BD$164,0)))</f>
        <v>0</v>
      </c>
      <c r="S65" s="66" cm="1">
        <f t="array" ref="S65">IF(S$40=0,0,INDEX(Scenarios!$K174:$BD174,,MATCH(S$40,Scenarios!$K$164:$BD$164,0)))</f>
        <v>0</v>
      </c>
      <c r="T65" s="66" cm="1">
        <f t="array" ref="T65">IF(T$40=0,0,INDEX(Scenarios!$K174:$BD174,,MATCH(T$40,Scenarios!$K$164:$BD$164,0)))</f>
        <v>0</v>
      </c>
      <c r="U65" s="66" cm="1">
        <f t="array" ref="U65">IF(U$40=0,0,INDEX(Scenarios!$K174:$BD174,,MATCH(U$40,Scenarios!$K$164:$BD$164,0)))</f>
        <v>0</v>
      </c>
      <c r="V65" s="66" cm="1">
        <f t="array" ref="V65">IF(V$40=0,0,INDEX(Scenarios!$K174:$BD174,,MATCH(V$40,Scenarios!$K$164:$BD$164,0)))</f>
        <v>0</v>
      </c>
      <c r="W65" s="66" cm="1">
        <f t="array" ref="W65">IF(W$40=0,0,INDEX(Scenarios!$K174:$BD174,,MATCH(W$40,Scenarios!$K$164:$BD$164,0)))</f>
        <v>0</v>
      </c>
      <c r="X65" s="66" cm="1">
        <f t="array" ref="X65">IF(X$40=0,0,INDEX(Scenarios!$K174:$BD174,,MATCH(X$40,Scenarios!$K$164:$BD$164,0)))</f>
        <v>0</v>
      </c>
      <c r="Y65" s="66" cm="1">
        <f t="array" ref="Y65">IF(Y$40=0,0,INDEX(Scenarios!$K174:$BD174,,MATCH(Y$40,Scenarios!$K$164:$BD$164,0)))</f>
        <v>0</v>
      </c>
      <c r="Z65" s="66" cm="1">
        <f t="array" ref="Z65">IF(Z$40=0,0,INDEX(Scenarios!$K174:$BD174,,MATCH(Z$40,Scenarios!$K$164:$BD$164,0)))</f>
        <v>0</v>
      </c>
      <c r="AA65" s="66" cm="1">
        <f t="array" ref="AA65">IF(AA$40=0,0,INDEX(Scenarios!$K174:$BD174,,MATCH(AA$40,Scenarios!$K$164:$BD$164,0)))</f>
        <v>0</v>
      </c>
      <c r="AB65" s="66" cm="1">
        <f t="array" ref="AB65">IF(AB$40=0,0,INDEX(Scenarios!$K174:$BD174,,MATCH(AB$40,Scenarios!$K$164:$BD$164,0)))</f>
        <v>0</v>
      </c>
      <c r="AC65" s="66" cm="1">
        <f t="array" ref="AC65">IF(AC$40=0,0,INDEX(Scenarios!$K174:$BD174,,MATCH(AC$40,Scenarios!$K$164:$BD$164,0)))</f>
        <v>0</v>
      </c>
      <c r="AD65" s="66" cm="1">
        <f t="array" ref="AD65">IF(AD$40=0,0,INDEX(Scenarios!$K174:$BD174,,MATCH(AD$40,Scenarios!$K$164:$BD$164,0)))</f>
        <v>0</v>
      </c>
      <c r="AE65" s="66" cm="1">
        <f t="array" ref="AE65">IF(AE$40=0,0,INDEX(Scenarios!$K174:$BD174,,MATCH(AE$40,Scenarios!$K$164:$BD$164,0)))</f>
        <v>0</v>
      </c>
      <c r="AF65" s="66" cm="1">
        <f t="array" ref="AF65">IF(AF$40=0,0,INDEX(Scenarios!$K174:$BD174,,MATCH(AF$40,Scenarios!$K$164:$BD$164,0)))</f>
        <v>0</v>
      </c>
      <c r="AG65" s="66" cm="1">
        <f t="array" ref="AG65">IF(AG$40=0,0,INDEX(Scenarios!$K174:$BD174,,MATCH(AG$40,Scenarios!$K$164:$BD$164,0)))</f>
        <v>0</v>
      </c>
      <c r="AH65" s="66" cm="1">
        <f t="array" ref="AH65">IF(AH$40=0,0,INDEX(Scenarios!$K174:$BD174,,MATCH(AH$40,Scenarios!$K$164:$BD$164,0)))</f>
        <v>0</v>
      </c>
      <c r="AI65" s="66" cm="1">
        <f t="array" ref="AI65">IF(AI$40=0,0,INDEX(Scenarios!$K174:$BD174,,MATCH(AI$40,Scenarios!$K$164:$BD$164,0)))</f>
        <v>0</v>
      </c>
      <c r="AJ65" s="66" cm="1">
        <f t="array" ref="AJ65">IF(AJ$40=0,0,INDEX(Scenarios!$K174:$BD174,,MATCH(AJ$40,Scenarios!$K$164:$BD$164,0)))</f>
        <v>0</v>
      </c>
      <c r="AK65" s="66" cm="1">
        <f t="array" ref="AK65">IF(AK$40=0,0,INDEX(Scenarios!$K174:$BD174,,MATCH(AK$40,Scenarios!$K$164:$BD$164,0)))</f>
        <v>0</v>
      </c>
      <c r="AL65" s="66" cm="1">
        <f t="array" ref="AL65">IF(AL$40=0,0,INDEX(Scenarios!$K174:$BD174,,MATCH(AL$40,Scenarios!$K$164:$BD$164,0)))</f>
        <v>0</v>
      </c>
      <c r="AM65" s="66" cm="1">
        <f t="array" ref="AM65">IF(AM$40=0,0,INDEX(Scenarios!$K174:$BD174,,MATCH(AM$40,Scenarios!$K$164:$BD$164,0)))</f>
        <v>0</v>
      </c>
      <c r="AN65" s="66" cm="1">
        <f t="array" ref="AN65">IF(AN$40=0,0,INDEX(Scenarios!$K174:$BD174,,MATCH(AN$40,Scenarios!$K$164:$BD$164,0)))</f>
        <v>0</v>
      </c>
      <c r="AO65" s="66" cm="1">
        <f t="array" ref="AO65">IF(AO$40=0,0,INDEX(Scenarios!$K174:$BD174,,MATCH(AO$40,Scenarios!$K$164:$BD$164,0)))</f>
        <v>0</v>
      </c>
      <c r="AP65" s="66" cm="1">
        <f t="array" ref="AP65">IF(AP$40=0,0,INDEX(Scenarios!$K174:$BD174,,MATCH(AP$40,Scenarios!$K$164:$BD$164,0)))</f>
        <v>0</v>
      </c>
      <c r="AQ65" s="66" cm="1">
        <f t="array" ref="AQ65">IF(AQ$40=0,0,INDEX(Scenarios!$K174:$BD174,,MATCH(AQ$40,Scenarios!$K$164:$BD$164,0)))</f>
        <v>0</v>
      </c>
      <c r="AR65" s="66" cm="1">
        <f t="array" ref="AR65">IF(AR$40=0,0,INDEX(Scenarios!$K174:$BD174,,MATCH(AR$40,Scenarios!$K$164:$BD$164,0)))</f>
        <v>0</v>
      </c>
      <c r="AS65" s="66" cm="1">
        <f t="array" ref="AS65">IF(AS$40=0,0,INDEX(Scenarios!$K174:$BD174,,MATCH(AS$40,Scenarios!$K$164:$BD$164,0)))</f>
        <v>0</v>
      </c>
      <c r="AT65" s="66" cm="1">
        <f t="array" ref="AT65">IF(AT$40=0,0,INDEX(Scenarios!$K174:$BD174,,MATCH(AT$40,Scenarios!$K$164:$BD$164,0)))</f>
        <v>0</v>
      </c>
      <c r="AU65" s="66" cm="1">
        <f t="array" ref="AU65">IF(AU$40=0,0,INDEX(Scenarios!$K174:$BD174,,MATCH(AU$40,Scenarios!$K$164:$BD$164,0)))</f>
        <v>0</v>
      </c>
      <c r="AV65" s="66" cm="1">
        <f t="array" ref="AV65">IF(AV$40=0,0,INDEX(Scenarios!$K174:$BD174,,MATCH(AV$40,Scenarios!$K$164:$BD$164,0)))</f>
        <v>0</v>
      </c>
      <c r="AW65" s="66" cm="1">
        <f t="array" ref="AW65">IF(AW$40=0,0,INDEX(Scenarios!$K174:$BD174,,MATCH(AW$40,Scenarios!$K$164:$BD$164,0)))</f>
        <v>0</v>
      </c>
      <c r="AX65" s="66" cm="1">
        <f t="array" ref="AX65">IF(AX$40=0,0,INDEX(Scenarios!$K174:$BD174,,MATCH(AX$40,Scenarios!$K$164:$BD$164,0)))</f>
        <v>0</v>
      </c>
      <c r="AY65" s="66" cm="1">
        <f t="array" ref="AY65">IF(AY$40=0,0,INDEX(Scenarios!$K174:$BD174,,MATCH(AY$40,Scenarios!$K$164:$BD$164,0)))</f>
        <v>0</v>
      </c>
      <c r="AZ65" s="66" cm="1">
        <f t="array" ref="AZ65">IF(AZ$40=0,0,INDEX(Scenarios!$K174:$BD174,,MATCH(AZ$40,Scenarios!$K$164:$BD$164,0)))</f>
        <v>0</v>
      </c>
      <c r="BA65" s="66" cm="1">
        <f t="array" ref="BA65">IF(BA$40=0,0,INDEX(Scenarios!$K174:$BD174,,MATCH(BA$40,Scenarios!$K$164:$BD$164,0)))</f>
        <v>0</v>
      </c>
      <c r="BB65" s="66" cm="1">
        <f t="array" ref="BB65">IF(BB$40=0,0,INDEX(Scenarios!$K174:$BD174,,MATCH(BB$40,Scenarios!$K$164:$BD$164,0)))</f>
        <v>0</v>
      </c>
      <c r="BC65" s="66" cm="1">
        <f t="array" ref="BC65">IF(BC$40=0,0,INDEX(Scenarios!$K174:$BD174,,MATCH(BC$40,Scenarios!$K$164:$BD$164,0)))</f>
        <v>0</v>
      </c>
      <c r="BD65" s="66" cm="1">
        <f t="array" ref="BD65">IF(BD$40=0,0,INDEX(Scenarios!$K174:$BD174,,MATCH(BD$40,Scenarios!$K$164:$BD$164,0)))</f>
        <v>0</v>
      </c>
      <c r="BE65" s="66" cm="1">
        <f t="array" ref="BE65">IF(BE$40=0,0,INDEX(Scenarios!$K174:$BD174,,MATCH(BE$40,Scenarios!$K$164:$BD$164,0)))</f>
        <v>0</v>
      </c>
      <c r="BF65" s="66" cm="1">
        <f t="array" ref="BF65">IF(BF$40=0,0,INDEX(Scenarios!$K174:$BD174,,MATCH(BF$40,Scenarios!$K$164:$BD$164,0)))</f>
        <v>0</v>
      </c>
      <c r="BG65" s="66" cm="1">
        <f t="array" ref="BG65">IF(BG$40=0,0,INDEX(Scenarios!$K174:$BD174,,MATCH(BG$40,Scenarios!$K$164:$BD$164,0)))</f>
        <v>0</v>
      </c>
      <c r="BH65" s="66" cm="1">
        <f t="array" ref="BH65">IF(BH$40=0,0,INDEX(Scenarios!$K174:$BD174,,MATCH(BH$40,Scenarios!$K$164:$BD$164,0)))</f>
        <v>0</v>
      </c>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row>
    <row r="66" spans="1:103">
      <c r="E66" s="135" t="s">
        <v>219</v>
      </c>
      <c r="F66" s="20"/>
      <c r="G66" s="4" t="s">
        <v>101</v>
      </c>
      <c r="H66" s="135" t="s">
        <v>215</v>
      </c>
      <c r="K66" s="21"/>
      <c r="L66" s="176"/>
      <c r="M66" s="176"/>
      <c r="N66" s="176"/>
      <c r="O66" s="176"/>
      <c r="P66" s="176"/>
      <c r="Q66" s="176"/>
      <c r="R66" s="176"/>
      <c r="S66" s="176"/>
      <c r="T66" s="176"/>
      <c r="U66" s="176"/>
      <c r="V66" s="176"/>
      <c r="W66" s="176"/>
      <c r="X66" s="176"/>
      <c r="Y66" s="176"/>
      <c r="Z66" s="176"/>
      <c r="AA66" s="176"/>
      <c r="AB66" s="176"/>
      <c r="AC66" s="176"/>
      <c r="AD66" s="176"/>
      <c r="AE66" s="176"/>
      <c r="AF66" s="176"/>
      <c r="AG66" s="176"/>
      <c r="AH66" s="176"/>
      <c r="AI66" s="176"/>
      <c r="AJ66" s="176"/>
      <c r="AK66" s="176"/>
      <c r="AL66" s="176"/>
      <c r="AM66" s="176"/>
      <c r="AN66" s="176"/>
      <c r="AO66" s="176"/>
      <c r="AP66" s="176"/>
      <c r="AQ66" s="176"/>
      <c r="AR66" s="176"/>
      <c r="AS66" s="176"/>
      <c r="AT66" s="176"/>
      <c r="AU66" s="176"/>
      <c r="AV66" s="176"/>
      <c r="AW66" s="176"/>
      <c r="AX66" s="176"/>
      <c r="AY66" s="176"/>
      <c r="AZ66" s="176"/>
      <c r="BA66" s="176"/>
      <c r="BB66" s="176"/>
      <c r="BC66" s="176"/>
      <c r="BD66" s="176"/>
      <c r="BE66" s="176"/>
      <c r="BF66" s="176"/>
      <c r="BG66" s="176"/>
      <c r="BH66" s="176"/>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2"/>
      <c r="CI66" s="22"/>
      <c r="CJ66" s="22"/>
      <c r="CK66" s="22"/>
      <c r="CL66" s="22"/>
      <c r="CM66" s="22"/>
      <c r="CN66" s="22"/>
      <c r="CO66" s="22"/>
      <c r="CP66" s="22"/>
      <c r="CQ66" s="22"/>
      <c r="CR66" s="22"/>
      <c r="CS66" s="22"/>
      <c r="CT66" s="22"/>
      <c r="CU66" s="22"/>
      <c r="CV66" s="22"/>
    </row>
    <row r="67" spans="1:103">
      <c r="E67" s="135" t="s">
        <v>220</v>
      </c>
      <c r="F67" s="20"/>
      <c r="G67" s="4" t="s">
        <v>101</v>
      </c>
      <c r="H67" s="135" t="s">
        <v>215</v>
      </c>
      <c r="K67" s="21"/>
      <c r="L67" s="176"/>
      <c r="M67" s="176"/>
      <c r="N67" s="176"/>
      <c r="O67" s="176"/>
      <c r="P67" s="176"/>
      <c r="Q67" s="176"/>
      <c r="R67" s="176"/>
      <c r="S67" s="176"/>
      <c r="T67" s="176"/>
      <c r="U67" s="176"/>
      <c r="V67" s="176"/>
      <c r="W67" s="176"/>
      <c r="X67" s="176"/>
      <c r="Y67" s="176"/>
      <c r="Z67" s="176"/>
      <c r="AA67" s="176"/>
      <c r="AB67" s="176"/>
      <c r="AC67" s="176"/>
      <c r="AD67" s="176"/>
      <c r="AE67" s="176"/>
      <c r="AF67" s="176"/>
      <c r="AG67" s="176"/>
      <c r="AH67" s="176"/>
      <c r="AI67" s="176"/>
      <c r="AJ67" s="176"/>
      <c r="AK67" s="176"/>
      <c r="AL67" s="176"/>
      <c r="AM67" s="176"/>
      <c r="AN67" s="176"/>
      <c r="AO67" s="176"/>
      <c r="AP67" s="176"/>
      <c r="AQ67" s="176"/>
      <c r="AR67" s="176"/>
      <c r="AS67" s="176"/>
      <c r="AT67" s="176"/>
      <c r="AU67" s="176"/>
      <c r="AV67" s="176"/>
      <c r="AW67" s="176"/>
      <c r="AX67" s="176"/>
      <c r="AY67" s="176"/>
      <c r="AZ67" s="176"/>
      <c r="BA67" s="176"/>
      <c r="BB67" s="176"/>
      <c r="BC67" s="176"/>
      <c r="BD67" s="176"/>
      <c r="BE67" s="176"/>
      <c r="BF67" s="176"/>
      <c r="BG67" s="176"/>
      <c r="BH67" s="176"/>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row>
    <row r="68" spans="1:103">
      <c r="E68" s="20"/>
      <c r="F68" s="20"/>
      <c r="K68" s="21"/>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c r="AY68" s="66"/>
      <c r="AZ68" s="66"/>
      <c r="BA68" s="66"/>
      <c r="BB68" s="66"/>
      <c r="BC68" s="66"/>
      <c r="BD68" s="66"/>
      <c r="BE68" s="66"/>
      <c r="BF68" s="66"/>
      <c r="BG68" s="66"/>
      <c r="BH68" s="66"/>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22"/>
      <c r="CP68" s="22"/>
      <c r="CQ68" s="22"/>
      <c r="CR68" s="22"/>
      <c r="CS68" s="22"/>
      <c r="CT68" s="22"/>
      <c r="CU68" s="22"/>
      <c r="CV68" s="22"/>
    </row>
    <row r="69" spans="1:103">
      <c r="C69" s="38">
        <f>MAX($B$4:C68)+0.1</f>
        <v>1.3000000000000003</v>
      </c>
      <c r="D69" s="37" t="s">
        <v>221</v>
      </c>
      <c r="E69" s="33"/>
      <c r="F69" s="33"/>
      <c r="G69" s="32"/>
      <c r="H69" s="34"/>
      <c r="I69" s="34"/>
      <c r="J69" s="34"/>
      <c r="K69" s="35"/>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22"/>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2"/>
      <c r="CX69" s="32"/>
      <c r="CY69" s="32"/>
    </row>
    <row r="70" spans="1:103">
      <c r="E70" s="20"/>
      <c r="F70" s="20"/>
      <c r="K70" s="21"/>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c r="BC70" s="66"/>
      <c r="BD70" s="66"/>
      <c r="BE70" s="66"/>
      <c r="BF70" s="66"/>
      <c r="BG70" s="66"/>
      <c r="BH70" s="66"/>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row>
    <row r="71" spans="1:103">
      <c r="E71" s="20" t="s">
        <v>141</v>
      </c>
      <c r="F71" s="20"/>
      <c r="G71" s="4" t="s">
        <v>101</v>
      </c>
      <c r="H71" s="135" t="s">
        <v>213</v>
      </c>
      <c r="K71" s="21"/>
      <c r="L71" s="66" cm="1">
        <f t="array" ref="L71">IF(L$40=0,0,INDEX(Scenarios!$K170:$BD170,,MATCH(L$40,Scenarios!$K$164:$BD$164,0)))</f>
        <v>0</v>
      </c>
      <c r="M71" s="66" cm="1">
        <f t="array" ref="M71">IF(M$40=0,0,INDEX(Scenarios!$K170:$BD170,,MATCH(M$40,Scenarios!$K$164:$BD$164,0)))</f>
        <v>0</v>
      </c>
      <c r="N71" s="66" cm="1">
        <f t="array" ref="N71">IF(N$40=0,0,INDEX(Scenarios!$K170:$BD170,,MATCH(N$40,Scenarios!$K$164:$BD$164,0)))</f>
        <v>0</v>
      </c>
      <c r="O71" s="66" cm="1">
        <f t="array" ref="O71">IF(O$40=0,0,INDEX(Scenarios!$K170:$BD170,,MATCH(O$40,Scenarios!$K$164:$BD$164,0)))</f>
        <v>0</v>
      </c>
      <c r="P71" s="66" cm="1">
        <f t="array" ref="P71">IF(P$40=0,0,INDEX(Scenarios!$K170:$BD170,,MATCH(P$40,Scenarios!$K$164:$BD$164,0)))</f>
        <v>0</v>
      </c>
      <c r="Q71" s="66" cm="1">
        <f t="array" ref="Q71">IF(Q$40=0,0,INDEX(Scenarios!$K170:$BD170,,MATCH(Q$40,Scenarios!$K$164:$BD$164,0)))</f>
        <v>0</v>
      </c>
      <c r="R71" s="66" cm="1">
        <f t="array" ref="R71">IF(R$40=0,0,INDEX(Scenarios!$K170:$BD170,,MATCH(R$40,Scenarios!$K$164:$BD$164,0)))</f>
        <v>0</v>
      </c>
      <c r="S71" s="66" cm="1">
        <f t="array" ref="S71">IF(S$40=0,0,INDEX(Scenarios!$K170:$BD170,,MATCH(S$40,Scenarios!$K$164:$BD$164,0)))</f>
        <v>0</v>
      </c>
      <c r="T71" s="66" cm="1">
        <f t="array" ref="T71">IF(T$40=0,0,INDEX(Scenarios!$K170:$BD170,,MATCH(T$40,Scenarios!$K$164:$BD$164,0)))</f>
        <v>0</v>
      </c>
      <c r="U71" s="66" cm="1">
        <f t="array" ref="U71">IF(U$40=0,0,INDEX(Scenarios!$K170:$BD170,,MATCH(U$40,Scenarios!$K$164:$BD$164,0)))</f>
        <v>0</v>
      </c>
      <c r="V71" s="66" cm="1">
        <f t="array" ref="V71">IF(V$40=0,0,INDEX(Scenarios!$K170:$BD170,,MATCH(V$40,Scenarios!$K$164:$BD$164,0)))</f>
        <v>0</v>
      </c>
      <c r="W71" s="66" cm="1">
        <f t="array" ref="W71">IF(W$40=0,0,INDEX(Scenarios!$K170:$BD170,,MATCH(W$40,Scenarios!$K$164:$BD$164,0)))</f>
        <v>0</v>
      </c>
      <c r="X71" s="66" cm="1">
        <f t="array" ref="X71">IF(X$40=0,0,INDEX(Scenarios!$K170:$BD170,,MATCH(X$40,Scenarios!$K$164:$BD$164,0)))</f>
        <v>0</v>
      </c>
      <c r="Y71" s="66" cm="1">
        <f t="array" ref="Y71">IF(Y$40=0,0,INDEX(Scenarios!$K170:$BD170,,MATCH(Y$40,Scenarios!$K$164:$BD$164,0)))</f>
        <v>0</v>
      </c>
      <c r="Z71" s="66" cm="1">
        <f t="array" ref="Z71">IF(Z$40=0,0,INDEX(Scenarios!$K170:$BD170,,MATCH(Z$40,Scenarios!$K$164:$BD$164,0)))</f>
        <v>0</v>
      </c>
      <c r="AA71" s="66" cm="1">
        <f t="array" ref="AA71">IF(AA$40=0,0,INDEX(Scenarios!$K170:$BD170,,MATCH(AA$40,Scenarios!$K$164:$BD$164,0)))</f>
        <v>0</v>
      </c>
      <c r="AB71" s="66" cm="1">
        <f t="array" ref="AB71">IF(AB$40=0,0,INDEX(Scenarios!$K170:$BD170,,MATCH(AB$40,Scenarios!$K$164:$BD$164,0)))</f>
        <v>0</v>
      </c>
      <c r="AC71" s="66" cm="1">
        <f t="array" ref="AC71">IF(AC$40=0,0,INDEX(Scenarios!$K170:$BD170,,MATCH(AC$40,Scenarios!$K$164:$BD$164,0)))</f>
        <v>0</v>
      </c>
      <c r="AD71" s="66" cm="1">
        <f t="array" ref="AD71">IF(AD$40=0,0,INDEX(Scenarios!$K170:$BD170,,MATCH(AD$40,Scenarios!$K$164:$BD$164,0)))</f>
        <v>0</v>
      </c>
      <c r="AE71" s="66" cm="1">
        <f t="array" ref="AE71">IF(AE$40=0,0,INDEX(Scenarios!$K170:$BD170,,MATCH(AE$40,Scenarios!$K$164:$BD$164,0)))</f>
        <v>0</v>
      </c>
      <c r="AF71" s="66" cm="1">
        <f t="array" ref="AF71">IF(AF$40=0,0,INDEX(Scenarios!$K170:$BD170,,MATCH(AF$40,Scenarios!$K$164:$BD$164,0)))</f>
        <v>0</v>
      </c>
      <c r="AG71" s="66" cm="1">
        <f t="array" ref="AG71">IF(AG$40=0,0,INDEX(Scenarios!$K170:$BD170,,MATCH(AG$40,Scenarios!$K$164:$BD$164,0)))</f>
        <v>0</v>
      </c>
      <c r="AH71" s="66" cm="1">
        <f t="array" ref="AH71">IF(AH$40=0,0,INDEX(Scenarios!$K170:$BD170,,MATCH(AH$40,Scenarios!$K$164:$BD$164,0)))</f>
        <v>0</v>
      </c>
      <c r="AI71" s="66" cm="1">
        <f t="array" ref="AI71">IF(AI$40=0,0,INDEX(Scenarios!$K170:$BD170,,MATCH(AI$40,Scenarios!$K$164:$BD$164,0)))</f>
        <v>0</v>
      </c>
      <c r="AJ71" s="66" cm="1">
        <f t="array" ref="AJ71">IF(AJ$40=0,0,INDEX(Scenarios!$K170:$BD170,,MATCH(AJ$40,Scenarios!$K$164:$BD$164,0)))</f>
        <v>0</v>
      </c>
      <c r="AK71" s="66" cm="1">
        <f t="array" ref="AK71">IF(AK$40=0,0,INDEX(Scenarios!$K170:$BD170,,MATCH(AK$40,Scenarios!$K$164:$BD$164,0)))</f>
        <v>0</v>
      </c>
      <c r="AL71" s="66" cm="1">
        <f t="array" ref="AL71">IF(AL$40=0,0,INDEX(Scenarios!$K170:$BD170,,MATCH(AL$40,Scenarios!$K$164:$BD$164,0)))</f>
        <v>0</v>
      </c>
      <c r="AM71" s="66" cm="1">
        <f t="array" ref="AM71">IF(AM$40=0,0,INDEX(Scenarios!$K170:$BD170,,MATCH(AM$40,Scenarios!$K$164:$BD$164,0)))</f>
        <v>0</v>
      </c>
      <c r="AN71" s="66" cm="1">
        <f t="array" ref="AN71">IF(AN$40=0,0,INDEX(Scenarios!$K170:$BD170,,MATCH(AN$40,Scenarios!$K$164:$BD$164,0)))</f>
        <v>0</v>
      </c>
      <c r="AO71" s="66" cm="1">
        <f t="array" ref="AO71">IF(AO$40=0,0,INDEX(Scenarios!$K170:$BD170,,MATCH(AO$40,Scenarios!$K$164:$BD$164,0)))</f>
        <v>0</v>
      </c>
      <c r="AP71" s="66" cm="1">
        <f t="array" ref="AP71">IF(AP$40=0,0,INDEX(Scenarios!$K170:$BD170,,MATCH(AP$40,Scenarios!$K$164:$BD$164,0)))</f>
        <v>0</v>
      </c>
      <c r="AQ71" s="66" cm="1">
        <f t="array" ref="AQ71">IF(AQ$40=0,0,INDEX(Scenarios!$K170:$BD170,,MATCH(AQ$40,Scenarios!$K$164:$BD$164,0)))</f>
        <v>0</v>
      </c>
      <c r="AR71" s="66" cm="1">
        <f t="array" ref="AR71">IF(AR$40=0,0,INDEX(Scenarios!$K170:$BD170,,MATCH(AR$40,Scenarios!$K$164:$BD$164,0)))</f>
        <v>0</v>
      </c>
      <c r="AS71" s="66" cm="1">
        <f t="array" ref="AS71">IF(AS$40=0,0,INDEX(Scenarios!$K170:$BD170,,MATCH(AS$40,Scenarios!$K$164:$BD$164,0)))</f>
        <v>0</v>
      </c>
      <c r="AT71" s="66" cm="1">
        <f t="array" ref="AT71">IF(AT$40=0,0,INDEX(Scenarios!$K170:$BD170,,MATCH(AT$40,Scenarios!$K$164:$BD$164,0)))</f>
        <v>0</v>
      </c>
      <c r="AU71" s="66" cm="1">
        <f t="array" ref="AU71">IF(AU$40=0,0,INDEX(Scenarios!$K170:$BD170,,MATCH(AU$40,Scenarios!$K$164:$BD$164,0)))</f>
        <v>0</v>
      </c>
      <c r="AV71" s="66" cm="1">
        <f t="array" ref="AV71">IF(AV$40=0,0,INDEX(Scenarios!$K170:$BD170,,MATCH(AV$40,Scenarios!$K$164:$BD$164,0)))</f>
        <v>0</v>
      </c>
      <c r="AW71" s="66" cm="1">
        <f t="array" ref="AW71">IF(AW$40=0,0,INDEX(Scenarios!$K170:$BD170,,MATCH(AW$40,Scenarios!$K$164:$BD$164,0)))</f>
        <v>0</v>
      </c>
      <c r="AX71" s="66" cm="1">
        <f t="array" ref="AX71">IF(AX$40=0,0,INDEX(Scenarios!$K170:$BD170,,MATCH(AX$40,Scenarios!$K$164:$BD$164,0)))</f>
        <v>0</v>
      </c>
      <c r="AY71" s="66" cm="1">
        <f t="array" ref="AY71">IF(AY$40=0,0,INDEX(Scenarios!$K170:$BD170,,MATCH(AY$40,Scenarios!$K$164:$BD$164,0)))</f>
        <v>0</v>
      </c>
      <c r="AZ71" s="66" cm="1">
        <f t="array" ref="AZ71">IF(AZ$40=0,0,INDEX(Scenarios!$K170:$BD170,,MATCH(AZ$40,Scenarios!$K$164:$BD$164,0)))</f>
        <v>0</v>
      </c>
      <c r="BA71" s="66" cm="1">
        <f t="array" ref="BA71">IF(BA$40=0,0,INDEX(Scenarios!$K170:$BD170,,MATCH(BA$40,Scenarios!$K$164:$BD$164,0)))</f>
        <v>0</v>
      </c>
      <c r="BB71" s="66" cm="1">
        <f t="array" ref="BB71">IF(BB$40=0,0,INDEX(Scenarios!$K170:$BD170,,MATCH(BB$40,Scenarios!$K$164:$BD$164,0)))</f>
        <v>0</v>
      </c>
      <c r="BC71" s="66" cm="1">
        <f t="array" ref="BC71">IF(BC$40=0,0,INDEX(Scenarios!$K170:$BD170,,MATCH(BC$40,Scenarios!$K$164:$BD$164,0)))</f>
        <v>0</v>
      </c>
      <c r="BD71" s="66" cm="1">
        <f t="array" ref="BD71">IF(BD$40=0,0,INDEX(Scenarios!$K170:$BD170,,MATCH(BD$40,Scenarios!$K$164:$BD$164,0)))</f>
        <v>0</v>
      </c>
      <c r="BE71" s="66" cm="1">
        <f t="array" ref="BE71">IF(BE$40=0,0,INDEX(Scenarios!$K170:$BD170,,MATCH(BE$40,Scenarios!$K$164:$BD$164,0)))</f>
        <v>0</v>
      </c>
      <c r="BF71" s="66" cm="1">
        <f t="array" ref="BF71">IF(BF$40=0,0,INDEX(Scenarios!$K170:$BD170,,MATCH(BF$40,Scenarios!$K$164:$BD$164,0)))</f>
        <v>0</v>
      </c>
      <c r="BG71" s="66" cm="1">
        <f t="array" ref="BG71">IF(BG$40=0,0,INDEX(Scenarios!$K170:$BD170,,MATCH(BG$40,Scenarios!$K$164:$BD$164,0)))</f>
        <v>0</v>
      </c>
      <c r="BH71" s="66" cm="1">
        <f t="array" ref="BH71">IF(BH$40=0,0,INDEX(Scenarios!$K170:$BD170,,MATCH(BH$40,Scenarios!$K$164:$BD$164,0)))</f>
        <v>0</v>
      </c>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row>
    <row r="72" spans="1:103">
      <c r="E72" s="20" t="s">
        <v>142</v>
      </c>
      <c r="F72" s="20"/>
      <c r="G72" s="4" t="s">
        <v>101</v>
      </c>
      <c r="H72" s="135" t="s">
        <v>213</v>
      </c>
      <c r="K72" s="21"/>
      <c r="L72" s="66" cm="1">
        <f t="array" ref="L72">IF(L$40=0,0,INDEX(Scenarios!$K171:$BD171,,MATCH(L$40,Scenarios!$K$164:$BD$164,0)))</f>
        <v>0</v>
      </c>
      <c r="M72" s="66" cm="1">
        <f t="array" ref="M72">IF(M$40=0,0,INDEX(Scenarios!$K171:$BD171,,MATCH(M$40,Scenarios!$K$164:$BD$164,0)))</f>
        <v>0</v>
      </c>
      <c r="N72" s="66" cm="1">
        <f t="array" ref="N72">IF(N$40=0,0,INDEX(Scenarios!$K171:$BD171,,MATCH(N$40,Scenarios!$K$164:$BD$164,0)))</f>
        <v>0</v>
      </c>
      <c r="O72" s="66" cm="1">
        <f t="array" ref="O72">IF(O$40=0,0,INDEX(Scenarios!$K171:$BD171,,MATCH(O$40,Scenarios!$K$164:$BD$164,0)))</f>
        <v>0</v>
      </c>
      <c r="P72" s="66" cm="1">
        <f t="array" ref="P72">IF(P$40=0,0,INDEX(Scenarios!$K171:$BD171,,MATCH(P$40,Scenarios!$K$164:$BD$164,0)))</f>
        <v>0</v>
      </c>
      <c r="Q72" s="66" cm="1">
        <f t="array" ref="Q72">IF(Q$40=0,0,INDEX(Scenarios!$K171:$BD171,,MATCH(Q$40,Scenarios!$K$164:$BD$164,0)))</f>
        <v>0</v>
      </c>
      <c r="R72" s="66" cm="1">
        <f t="array" ref="R72">IF(R$40=0,0,INDEX(Scenarios!$K171:$BD171,,MATCH(R$40,Scenarios!$K$164:$BD$164,0)))</f>
        <v>0</v>
      </c>
      <c r="S72" s="66" cm="1">
        <f t="array" ref="S72">IF(S$40=0,0,INDEX(Scenarios!$K171:$BD171,,MATCH(S$40,Scenarios!$K$164:$BD$164,0)))</f>
        <v>0</v>
      </c>
      <c r="T72" s="66" cm="1">
        <f t="array" ref="T72">IF(T$40=0,0,INDEX(Scenarios!$K171:$BD171,,MATCH(T$40,Scenarios!$K$164:$BD$164,0)))</f>
        <v>0</v>
      </c>
      <c r="U72" s="66" cm="1">
        <f t="array" ref="U72">IF(U$40=0,0,INDEX(Scenarios!$K171:$BD171,,MATCH(U$40,Scenarios!$K$164:$BD$164,0)))</f>
        <v>0</v>
      </c>
      <c r="V72" s="66" cm="1">
        <f t="array" ref="V72">IF(V$40=0,0,INDEX(Scenarios!$K171:$BD171,,MATCH(V$40,Scenarios!$K$164:$BD$164,0)))</f>
        <v>0</v>
      </c>
      <c r="W72" s="66" cm="1">
        <f t="array" ref="W72">IF(W$40=0,0,INDEX(Scenarios!$K171:$BD171,,MATCH(W$40,Scenarios!$K$164:$BD$164,0)))</f>
        <v>0</v>
      </c>
      <c r="X72" s="66" cm="1">
        <f t="array" ref="X72">IF(X$40=0,0,INDEX(Scenarios!$K171:$BD171,,MATCH(X$40,Scenarios!$K$164:$BD$164,0)))</f>
        <v>0</v>
      </c>
      <c r="Y72" s="66" cm="1">
        <f t="array" ref="Y72">IF(Y$40=0,0,INDEX(Scenarios!$K171:$BD171,,MATCH(Y$40,Scenarios!$K$164:$BD$164,0)))</f>
        <v>0</v>
      </c>
      <c r="Z72" s="66" cm="1">
        <f t="array" ref="Z72">IF(Z$40=0,0,INDEX(Scenarios!$K171:$BD171,,MATCH(Z$40,Scenarios!$K$164:$BD$164,0)))</f>
        <v>0</v>
      </c>
      <c r="AA72" s="66" cm="1">
        <f t="array" ref="AA72">IF(AA$40=0,0,INDEX(Scenarios!$K171:$BD171,,MATCH(AA$40,Scenarios!$K$164:$BD$164,0)))</f>
        <v>0</v>
      </c>
      <c r="AB72" s="66" cm="1">
        <f t="array" ref="AB72">IF(AB$40=0,0,INDEX(Scenarios!$K171:$BD171,,MATCH(AB$40,Scenarios!$K$164:$BD$164,0)))</f>
        <v>0</v>
      </c>
      <c r="AC72" s="66" cm="1">
        <f t="array" ref="AC72">IF(AC$40=0,0,INDEX(Scenarios!$K171:$BD171,,MATCH(AC$40,Scenarios!$K$164:$BD$164,0)))</f>
        <v>0</v>
      </c>
      <c r="AD72" s="66" cm="1">
        <f t="array" ref="AD72">IF(AD$40=0,0,INDEX(Scenarios!$K171:$BD171,,MATCH(AD$40,Scenarios!$K$164:$BD$164,0)))</f>
        <v>0</v>
      </c>
      <c r="AE72" s="66" cm="1">
        <f t="array" ref="AE72">IF(AE$40=0,0,INDEX(Scenarios!$K171:$BD171,,MATCH(AE$40,Scenarios!$K$164:$BD$164,0)))</f>
        <v>0</v>
      </c>
      <c r="AF72" s="66" cm="1">
        <f t="array" ref="AF72">IF(AF$40=0,0,INDEX(Scenarios!$K171:$BD171,,MATCH(AF$40,Scenarios!$K$164:$BD$164,0)))</f>
        <v>0</v>
      </c>
      <c r="AG72" s="66" cm="1">
        <f t="array" ref="AG72">IF(AG$40=0,0,INDEX(Scenarios!$K171:$BD171,,MATCH(AG$40,Scenarios!$K$164:$BD$164,0)))</f>
        <v>0</v>
      </c>
      <c r="AH72" s="66" cm="1">
        <f t="array" ref="AH72">IF(AH$40=0,0,INDEX(Scenarios!$K171:$BD171,,MATCH(AH$40,Scenarios!$K$164:$BD$164,0)))</f>
        <v>0</v>
      </c>
      <c r="AI72" s="66" cm="1">
        <f t="array" ref="AI72">IF(AI$40=0,0,INDEX(Scenarios!$K171:$BD171,,MATCH(AI$40,Scenarios!$K$164:$BD$164,0)))</f>
        <v>0</v>
      </c>
      <c r="AJ72" s="66" cm="1">
        <f t="array" ref="AJ72">IF(AJ$40=0,0,INDEX(Scenarios!$K171:$BD171,,MATCH(AJ$40,Scenarios!$K$164:$BD$164,0)))</f>
        <v>0</v>
      </c>
      <c r="AK72" s="66" cm="1">
        <f t="array" ref="AK72">IF(AK$40=0,0,INDEX(Scenarios!$K171:$BD171,,MATCH(AK$40,Scenarios!$K$164:$BD$164,0)))</f>
        <v>0</v>
      </c>
      <c r="AL72" s="66" cm="1">
        <f t="array" ref="AL72">IF(AL$40=0,0,INDEX(Scenarios!$K171:$BD171,,MATCH(AL$40,Scenarios!$K$164:$BD$164,0)))</f>
        <v>0</v>
      </c>
      <c r="AM72" s="66" cm="1">
        <f t="array" ref="AM72">IF(AM$40=0,0,INDEX(Scenarios!$K171:$BD171,,MATCH(AM$40,Scenarios!$K$164:$BD$164,0)))</f>
        <v>0</v>
      </c>
      <c r="AN72" s="66" cm="1">
        <f t="array" ref="AN72">IF(AN$40=0,0,INDEX(Scenarios!$K171:$BD171,,MATCH(AN$40,Scenarios!$K$164:$BD$164,0)))</f>
        <v>0</v>
      </c>
      <c r="AO72" s="66" cm="1">
        <f t="array" ref="AO72">IF(AO$40=0,0,INDEX(Scenarios!$K171:$BD171,,MATCH(AO$40,Scenarios!$K$164:$BD$164,0)))</f>
        <v>0</v>
      </c>
      <c r="AP72" s="66" cm="1">
        <f t="array" ref="AP72">IF(AP$40=0,0,INDEX(Scenarios!$K171:$BD171,,MATCH(AP$40,Scenarios!$K$164:$BD$164,0)))</f>
        <v>0</v>
      </c>
      <c r="AQ72" s="66" cm="1">
        <f t="array" ref="AQ72">IF(AQ$40=0,0,INDEX(Scenarios!$K171:$BD171,,MATCH(AQ$40,Scenarios!$K$164:$BD$164,0)))</f>
        <v>0</v>
      </c>
      <c r="AR72" s="66" cm="1">
        <f t="array" ref="AR72">IF(AR$40=0,0,INDEX(Scenarios!$K171:$BD171,,MATCH(AR$40,Scenarios!$K$164:$BD$164,0)))</f>
        <v>0</v>
      </c>
      <c r="AS72" s="66" cm="1">
        <f t="array" ref="AS72">IF(AS$40=0,0,INDEX(Scenarios!$K171:$BD171,,MATCH(AS$40,Scenarios!$K$164:$BD$164,0)))</f>
        <v>0</v>
      </c>
      <c r="AT72" s="66" cm="1">
        <f t="array" ref="AT72">IF(AT$40=0,0,INDEX(Scenarios!$K171:$BD171,,MATCH(AT$40,Scenarios!$K$164:$BD$164,0)))</f>
        <v>0</v>
      </c>
      <c r="AU72" s="66" cm="1">
        <f t="array" ref="AU72">IF(AU$40=0,0,INDEX(Scenarios!$K171:$BD171,,MATCH(AU$40,Scenarios!$K$164:$BD$164,0)))</f>
        <v>0</v>
      </c>
      <c r="AV72" s="66" cm="1">
        <f t="array" ref="AV72">IF(AV$40=0,0,INDEX(Scenarios!$K171:$BD171,,MATCH(AV$40,Scenarios!$K$164:$BD$164,0)))</f>
        <v>0</v>
      </c>
      <c r="AW72" s="66" cm="1">
        <f t="array" ref="AW72">IF(AW$40=0,0,INDEX(Scenarios!$K171:$BD171,,MATCH(AW$40,Scenarios!$K$164:$BD$164,0)))</f>
        <v>0</v>
      </c>
      <c r="AX72" s="66" cm="1">
        <f t="array" ref="AX72">IF(AX$40=0,0,INDEX(Scenarios!$K171:$BD171,,MATCH(AX$40,Scenarios!$K$164:$BD$164,0)))</f>
        <v>0</v>
      </c>
      <c r="AY72" s="66" cm="1">
        <f t="array" ref="AY72">IF(AY$40=0,0,INDEX(Scenarios!$K171:$BD171,,MATCH(AY$40,Scenarios!$K$164:$BD$164,0)))</f>
        <v>0</v>
      </c>
      <c r="AZ72" s="66" cm="1">
        <f t="array" ref="AZ72">IF(AZ$40=0,0,INDEX(Scenarios!$K171:$BD171,,MATCH(AZ$40,Scenarios!$K$164:$BD$164,0)))</f>
        <v>0</v>
      </c>
      <c r="BA72" s="66" cm="1">
        <f t="array" ref="BA72">IF(BA$40=0,0,INDEX(Scenarios!$K171:$BD171,,MATCH(BA$40,Scenarios!$K$164:$BD$164,0)))</f>
        <v>0</v>
      </c>
      <c r="BB72" s="66" cm="1">
        <f t="array" ref="BB72">IF(BB$40=0,0,INDEX(Scenarios!$K171:$BD171,,MATCH(BB$40,Scenarios!$K$164:$BD$164,0)))</f>
        <v>0</v>
      </c>
      <c r="BC72" s="66" cm="1">
        <f t="array" ref="BC72">IF(BC$40=0,0,INDEX(Scenarios!$K171:$BD171,,MATCH(BC$40,Scenarios!$K$164:$BD$164,0)))</f>
        <v>0</v>
      </c>
      <c r="BD72" s="66" cm="1">
        <f t="array" ref="BD72">IF(BD$40=0,0,INDEX(Scenarios!$K171:$BD171,,MATCH(BD$40,Scenarios!$K$164:$BD$164,0)))</f>
        <v>0</v>
      </c>
      <c r="BE72" s="66" cm="1">
        <f t="array" ref="BE72">IF(BE$40=0,0,INDEX(Scenarios!$K171:$BD171,,MATCH(BE$40,Scenarios!$K$164:$BD$164,0)))</f>
        <v>0</v>
      </c>
      <c r="BF72" s="66" cm="1">
        <f t="array" ref="BF72">IF(BF$40=0,0,INDEX(Scenarios!$K171:$BD171,,MATCH(BF$40,Scenarios!$K$164:$BD$164,0)))</f>
        <v>0</v>
      </c>
      <c r="BG72" s="66" cm="1">
        <f t="array" ref="BG72">IF(BG$40=0,0,INDEX(Scenarios!$K171:$BD171,,MATCH(BG$40,Scenarios!$K$164:$BD$164,0)))</f>
        <v>0</v>
      </c>
      <c r="BH72" s="66" cm="1">
        <f t="array" ref="BH72">IF(BH$40=0,0,INDEX(Scenarios!$K171:$BD171,,MATCH(BH$40,Scenarios!$K$164:$BD$164,0)))</f>
        <v>0</v>
      </c>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row>
    <row r="73" spans="1:103">
      <c r="E73" s="135" t="s">
        <v>143</v>
      </c>
      <c r="F73" s="20"/>
      <c r="G73" s="4" t="s">
        <v>101</v>
      </c>
      <c r="H73" s="135" t="s">
        <v>213</v>
      </c>
      <c r="K73" s="21"/>
      <c r="L73" s="66" cm="1">
        <f t="array" ref="L73">IF(L$40=0,0,INDEX(Scenarios!$K172:$BD172,,MATCH(L$40,Scenarios!$K$164:$BD$164,0)))</f>
        <v>0</v>
      </c>
      <c r="M73" s="66" cm="1">
        <f t="array" ref="M73">IF(M$40=0,0,INDEX(Scenarios!$K172:$BD172,,MATCH(M$40,Scenarios!$K$164:$BD$164,0)))</f>
        <v>0</v>
      </c>
      <c r="N73" s="66" cm="1">
        <f t="array" ref="N73">IF(N$40=0,0,INDEX(Scenarios!$K172:$BD172,,MATCH(N$40,Scenarios!$K$164:$BD$164,0)))</f>
        <v>0</v>
      </c>
      <c r="O73" s="66" cm="1">
        <f t="array" ref="O73">IF(O$40=0,0,INDEX(Scenarios!$K172:$BD172,,MATCH(O$40,Scenarios!$K$164:$BD$164,0)))</f>
        <v>0</v>
      </c>
      <c r="P73" s="66" cm="1">
        <f t="array" ref="P73">IF(P$40=0,0,INDEX(Scenarios!$K172:$BD172,,MATCH(P$40,Scenarios!$K$164:$BD$164,0)))</f>
        <v>0</v>
      </c>
      <c r="Q73" s="66" cm="1">
        <f t="array" ref="Q73">IF(Q$40=0,0,INDEX(Scenarios!$K172:$BD172,,MATCH(Q$40,Scenarios!$K$164:$BD$164,0)))</f>
        <v>0</v>
      </c>
      <c r="R73" s="66" cm="1">
        <f t="array" ref="R73">IF(R$40=0,0,INDEX(Scenarios!$K172:$BD172,,MATCH(R$40,Scenarios!$K$164:$BD$164,0)))</f>
        <v>0</v>
      </c>
      <c r="S73" s="66" cm="1">
        <f t="array" ref="S73">IF(S$40=0,0,INDEX(Scenarios!$K172:$BD172,,MATCH(S$40,Scenarios!$K$164:$BD$164,0)))</f>
        <v>0</v>
      </c>
      <c r="T73" s="66" cm="1">
        <f t="array" ref="T73">IF(T$40=0,0,INDEX(Scenarios!$K172:$BD172,,MATCH(T$40,Scenarios!$K$164:$BD$164,0)))</f>
        <v>0</v>
      </c>
      <c r="U73" s="66" cm="1">
        <f t="array" ref="U73">IF(U$40=0,0,INDEX(Scenarios!$K172:$BD172,,MATCH(U$40,Scenarios!$K$164:$BD$164,0)))</f>
        <v>0</v>
      </c>
      <c r="V73" s="66" cm="1">
        <f t="array" ref="V73">IF(V$40=0,0,INDEX(Scenarios!$K172:$BD172,,MATCH(V$40,Scenarios!$K$164:$BD$164,0)))</f>
        <v>0</v>
      </c>
      <c r="W73" s="66" cm="1">
        <f t="array" ref="W73">IF(W$40=0,0,INDEX(Scenarios!$K172:$BD172,,MATCH(W$40,Scenarios!$K$164:$BD$164,0)))</f>
        <v>0</v>
      </c>
      <c r="X73" s="66" cm="1">
        <f t="array" ref="X73">IF(X$40=0,0,INDEX(Scenarios!$K172:$BD172,,MATCH(X$40,Scenarios!$K$164:$BD$164,0)))</f>
        <v>0</v>
      </c>
      <c r="Y73" s="66" cm="1">
        <f t="array" ref="Y73">IF(Y$40=0,0,INDEX(Scenarios!$K172:$BD172,,MATCH(Y$40,Scenarios!$K$164:$BD$164,0)))</f>
        <v>0</v>
      </c>
      <c r="Z73" s="66" cm="1">
        <f t="array" ref="Z73">IF(Z$40=0,0,INDEX(Scenarios!$K172:$BD172,,MATCH(Z$40,Scenarios!$K$164:$BD$164,0)))</f>
        <v>0</v>
      </c>
      <c r="AA73" s="66" cm="1">
        <f t="array" ref="AA73">IF(AA$40=0,0,INDEX(Scenarios!$K172:$BD172,,MATCH(AA$40,Scenarios!$K$164:$BD$164,0)))</f>
        <v>0</v>
      </c>
      <c r="AB73" s="66" cm="1">
        <f t="array" ref="AB73">IF(AB$40=0,0,INDEX(Scenarios!$K172:$BD172,,MATCH(AB$40,Scenarios!$K$164:$BD$164,0)))</f>
        <v>0</v>
      </c>
      <c r="AC73" s="66" cm="1">
        <f t="array" ref="AC73">IF(AC$40=0,0,INDEX(Scenarios!$K172:$BD172,,MATCH(AC$40,Scenarios!$K$164:$BD$164,0)))</f>
        <v>0</v>
      </c>
      <c r="AD73" s="66" cm="1">
        <f t="array" ref="AD73">IF(AD$40=0,0,INDEX(Scenarios!$K172:$BD172,,MATCH(AD$40,Scenarios!$K$164:$BD$164,0)))</f>
        <v>0</v>
      </c>
      <c r="AE73" s="66" cm="1">
        <f t="array" ref="AE73">IF(AE$40=0,0,INDEX(Scenarios!$K172:$BD172,,MATCH(AE$40,Scenarios!$K$164:$BD$164,0)))</f>
        <v>0</v>
      </c>
      <c r="AF73" s="66" cm="1">
        <f t="array" ref="AF73">IF(AF$40=0,0,INDEX(Scenarios!$K172:$BD172,,MATCH(AF$40,Scenarios!$K$164:$BD$164,0)))</f>
        <v>0</v>
      </c>
      <c r="AG73" s="66" cm="1">
        <f t="array" ref="AG73">IF(AG$40=0,0,INDEX(Scenarios!$K172:$BD172,,MATCH(AG$40,Scenarios!$K$164:$BD$164,0)))</f>
        <v>0</v>
      </c>
      <c r="AH73" s="66" cm="1">
        <f t="array" ref="AH73">IF(AH$40=0,0,INDEX(Scenarios!$K172:$BD172,,MATCH(AH$40,Scenarios!$K$164:$BD$164,0)))</f>
        <v>0</v>
      </c>
      <c r="AI73" s="66" cm="1">
        <f t="array" ref="AI73">IF(AI$40=0,0,INDEX(Scenarios!$K172:$BD172,,MATCH(AI$40,Scenarios!$K$164:$BD$164,0)))</f>
        <v>0</v>
      </c>
      <c r="AJ73" s="66" cm="1">
        <f t="array" ref="AJ73">IF(AJ$40=0,0,INDEX(Scenarios!$K172:$BD172,,MATCH(AJ$40,Scenarios!$K$164:$BD$164,0)))</f>
        <v>0</v>
      </c>
      <c r="AK73" s="66" cm="1">
        <f t="array" ref="AK73">IF(AK$40=0,0,INDEX(Scenarios!$K172:$BD172,,MATCH(AK$40,Scenarios!$K$164:$BD$164,0)))</f>
        <v>0</v>
      </c>
      <c r="AL73" s="66" cm="1">
        <f t="array" ref="AL73">IF(AL$40=0,0,INDEX(Scenarios!$K172:$BD172,,MATCH(AL$40,Scenarios!$K$164:$BD$164,0)))</f>
        <v>0</v>
      </c>
      <c r="AM73" s="66" cm="1">
        <f t="array" ref="AM73">IF(AM$40=0,0,INDEX(Scenarios!$K172:$BD172,,MATCH(AM$40,Scenarios!$K$164:$BD$164,0)))</f>
        <v>0</v>
      </c>
      <c r="AN73" s="66" cm="1">
        <f t="array" ref="AN73">IF(AN$40=0,0,INDEX(Scenarios!$K172:$BD172,,MATCH(AN$40,Scenarios!$K$164:$BD$164,0)))</f>
        <v>0</v>
      </c>
      <c r="AO73" s="66" cm="1">
        <f t="array" ref="AO73">IF(AO$40=0,0,INDEX(Scenarios!$K172:$BD172,,MATCH(AO$40,Scenarios!$K$164:$BD$164,0)))</f>
        <v>0</v>
      </c>
      <c r="AP73" s="66" cm="1">
        <f t="array" ref="AP73">IF(AP$40=0,0,INDEX(Scenarios!$K172:$BD172,,MATCH(AP$40,Scenarios!$K$164:$BD$164,0)))</f>
        <v>0</v>
      </c>
      <c r="AQ73" s="66" cm="1">
        <f t="array" ref="AQ73">IF(AQ$40=0,0,INDEX(Scenarios!$K172:$BD172,,MATCH(AQ$40,Scenarios!$K$164:$BD$164,0)))</f>
        <v>0</v>
      </c>
      <c r="AR73" s="66" cm="1">
        <f t="array" ref="AR73">IF(AR$40=0,0,INDEX(Scenarios!$K172:$BD172,,MATCH(AR$40,Scenarios!$K$164:$BD$164,0)))</f>
        <v>0</v>
      </c>
      <c r="AS73" s="66" cm="1">
        <f t="array" ref="AS73">IF(AS$40=0,0,INDEX(Scenarios!$K172:$BD172,,MATCH(AS$40,Scenarios!$K$164:$BD$164,0)))</f>
        <v>0</v>
      </c>
      <c r="AT73" s="66" cm="1">
        <f t="array" ref="AT73">IF(AT$40=0,0,INDEX(Scenarios!$K172:$BD172,,MATCH(AT$40,Scenarios!$K$164:$BD$164,0)))</f>
        <v>0</v>
      </c>
      <c r="AU73" s="66" cm="1">
        <f t="array" ref="AU73">IF(AU$40=0,0,INDEX(Scenarios!$K172:$BD172,,MATCH(AU$40,Scenarios!$K$164:$BD$164,0)))</f>
        <v>0</v>
      </c>
      <c r="AV73" s="66" cm="1">
        <f t="array" ref="AV73">IF(AV$40=0,0,INDEX(Scenarios!$K172:$BD172,,MATCH(AV$40,Scenarios!$K$164:$BD$164,0)))</f>
        <v>0</v>
      </c>
      <c r="AW73" s="66" cm="1">
        <f t="array" ref="AW73">IF(AW$40=0,0,INDEX(Scenarios!$K172:$BD172,,MATCH(AW$40,Scenarios!$K$164:$BD$164,0)))</f>
        <v>0</v>
      </c>
      <c r="AX73" s="66" cm="1">
        <f t="array" ref="AX73">IF(AX$40=0,0,INDEX(Scenarios!$K172:$BD172,,MATCH(AX$40,Scenarios!$K$164:$BD$164,0)))</f>
        <v>0</v>
      </c>
      <c r="AY73" s="66" cm="1">
        <f t="array" ref="AY73">IF(AY$40=0,0,INDEX(Scenarios!$K172:$BD172,,MATCH(AY$40,Scenarios!$K$164:$BD$164,0)))</f>
        <v>0</v>
      </c>
      <c r="AZ73" s="66" cm="1">
        <f t="array" ref="AZ73">IF(AZ$40=0,0,INDEX(Scenarios!$K172:$BD172,,MATCH(AZ$40,Scenarios!$K$164:$BD$164,0)))</f>
        <v>0</v>
      </c>
      <c r="BA73" s="66" cm="1">
        <f t="array" ref="BA73">IF(BA$40=0,0,INDEX(Scenarios!$K172:$BD172,,MATCH(BA$40,Scenarios!$K$164:$BD$164,0)))</f>
        <v>0</v>
      </c>
      <c r="BB73" s="66" cm="1">
        <f t="array" ref="BB73">IF(BB$40=0,0,INDEX(Scenarios!$K172:$BD172,,MATCH(BB$40,Scenarios!$K$164:$BD$164,0)))</f>
        <v>0</v>
      </c>
      <c r="BC73" s="66" cm="1">
        <f t="array" ref="BC73">IF(BC$40=0,0,INDEX(Scenarios!$K172:$BD172,,MATCH(BC$40,Scenarios!$K$164:$BD$164,0)))</f>
        <v>0</v>
      </c>
      <c r="BD73" s="66" cm="1">
        <f t="array" ref="BD73">IF(BD$40=0,0,INDEX(Scenarios!$K172:$BD172,,MATCH(BD$40,Scenarios!$K$164:$BD$164,0)))</f>
        <v>0</v>
      </c>
      <c r="BE73" s="66" cm="1">
        <f t="array" ref="BE73">IF(BE$40=0,0,INDEX(Scenarios!$K172:$BD172,,MATCH(BE$40,Scenarios!$K$164:$BD$164,0)))</f>
        <v>0</v>
      </c>
      <c r="BF73" s="66" cm="1">
        <f t="array" ref="BF73">IF(BF$40=0,0,INDEX(Scenarios!$K172:$BD172,,MATCH(BF$40,Scenarios!$K$164:$BD$164,0)))</f>
        <v>0</v>
      </c>
      <c r="BG73" s="66" cm="1">
        <f t="array" ref="BG73">IF(BG$40=0,0,INDEX(Scenarios!$K172:$BD172,,MATCH(BG$40,Scenarios!$K$164:$BD$164,0)))</f>
        <v>0</v>
      </c>
      <c r="BH73" s="66" cm="1">
        <f t="array" ref="BH73">IF(BH$40=0,0,INDEX(Scenarios!$K172:$BD172,,MATCH(BH$40,Scenarios!$K$164:$BD$164,0)))</f>
        <v>0</v>
      </c>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row>
    <row r="74" spans="1:103">
      <c r="E74" s="135" t="s">
        <v>144</v>
      </c>
      <c r="F74" s="20"/>
      <c r="G74" s="4" t="s">
        <v>101</v>
      </c>
      <c r="H74" s="135" t="s">
        <v>213</v>
      </c>
      <c r="K74" s="21"/>
      <c r="L74" s="66" cm="1">
        <f t="array" ref="L74">IF(L$40=0,0,INDEX(Scenarios!$K173:$BD173,,MATCH(L$40,Scenarios!$K$164:$BD$164,0)))</f>
        <v>0</v>
      </c>
      <c r="M74" s="66" cm="1">
        <f t="array" ref="M74">IF(M$40=0,0,INDEX(Scenarios!$K173:$BD173,,MATCH(M$40,Scenarios!$K$164:$BD$164,0)))</f>
        <v>0</v>
      </c>
      <c r="N74" s="66" cm="1">
        <f t="array" ref="N74">IF(N$40=0,0,INDEX(Scenarios!$K173:$BD173,,MATCH(N$40,Scenarios!$K$164:$BD$164,0)))</f>
        <v>0</v>
      </c>
      <c r="O74" s="66" cm="1">
        <f t="array" ref="O74">IF(O$40=0,0,INDEX(Scenarios!$K173:$BD173,,MATCH(O$40,Scenarios!$K$164:$BD$164,0)))</f>
        <v>0</v>
      </c>
      <c r="P74" s="66" cm="1">
        <f t="array" ref="P74">IF(P$40=0,0,INDEX(Scenarios!$K173:$BD173,,MATCH(P$40,Scenarios!$K$164:$BD$164,0)))</f>
        <v>0</v>
      </c>
      <c r="Q74" s="66" cm="1">
        <f t="array" ref="Q74">IF(Q$40=0,0,INDEX(Scenarios!$K173:$BD173,,MATCH(Q$40,Scenarios!$K$164:$BD$164,0)))</f>
        <v>0</v>
      </c>
      <c r="R74" s="66" cm="1">
        <f t="array" ref="R74">IF(R$40=0,0,INDEX(Scenarios!$K173:$BD173,,MATCH(R$40,Scenarios!$K$164:$BD$164,0)))</f>
        <v>0</v>
      </c>
      <c r="S74" s="66" cm="1">
        <f t="array" ref="S74">IF(S$40=0,0,INDEX(Scenarios!$K173:$BD173,,MATCH(S$40,Scenarios!$K$164:$BD$164,0)))</f>
        <v>0</v>
      </c>
      <c r="T74" s="66" cm="1">
        <f t="array" ref="T74">IF(T$40=0,0,INDEX(Scenarios!$K173:$BD173,,MATCH(T$40,Scenarios!$K$164:$BD$164,0)))</f>
        <v>0</v>
      </c>
      <c r="U74" s="66" cm="1">
        <f t="array" ref="U74">IF(U$40=0,0,INDEX(Scenarios!$K173:$BD173,,MATCH(U$40,Scenarios!$K$164:$BD$164,0)))</f>
        <v>0</v>
      </c>
      <c r="V74" s="66" cm="1">
        <f t="array" ref="V74">IF(V$40=0,0,INDEX(Scenarios!$K173:$BD173,,MATCH(V$40,Scenarios!$K$164:$BD$164,0)))</f>
        <v>0</v>
      </c>
      <c r="W74" s="66" cm="1">
        <f t="array" ref="W74">IF(W$40=0,0,INDEX(Scenarios!$K173:$BD173,,MATCH(W$40,Scenarios!$K$164:$BD$164,0)))</f>
        <v>0</v>
      </c>
      <c r="X74" s="66" cm="1">
        <f t="array" ref="X74">IF(X$40=0,0,INDEX(Scenarios!$K173:$BD173,,MATCH(X$40,Scenarios!$K$164:$BD$164,0)))</f>
        <v>0</v>
      </c>
      <c r="Y74" s="66" cm="1">
        <f t="array" ref="Y74">IF(Y$40=0,0,INDEX(Scenarios!$K173:$BD173,,MATCH(Y$40,Scenarios!$K$164:$BD$164,0)))</f>
        <v>0</v>
      </c>
      <c r="Z74" s="66" cm="1">
        <f t="array" ref="Z74">IF(Z$40=0,0,INDEX(Scenarios!$K173:$BD173,,MATCH(Z$40,Scenarios!$K$164:$BD$164,0)))</f>
        <v>0</v>
      </c>
      <c r="AA74" s="66" cm="1">
        <f t="array" ref="AA74">IF(AA$40=0,0,INDEX(Scenarios!$K173:$BD173,,MATCH(AA$40,Scenarios!$K$164:$BD$164,0)))</f>
        <v>0</v>
      </c>
      <c r="AB74" s="66" cm="1">
        <f t="array" ref="AB74">IF(AB$40=0,0,INDEX(Scenarios!$K173:$BD173,,MATCH(AB$40,Scenarios!$K$164:$BD$164,0)))</f>
        <v>0</v>
      </c>
      <c r="AC74" s="66" cm="1">
        <f t="array" ref="AC74">IF(AC$40=0,0,INDEX(Scenarios!$K173:$BD173,,MATCH(AC$40,Scenarios!$K$164:$BD$164,0)))</f>
        <v>0</v>
      </c>
      <c r="AD74" s="66" cm="1">
        <f t="array" ref="AD74">IF(AD$40=0,0,INDEX(Scenarios!$K173:$BD173,,MATCH(AD$40,Scenarios!$K$164:$BD$164,0)))</f>
        <v>0</v>
      </c>
      <c r="AE74" s="66" cm="1">
        <f t="array" ref="AE74">IF(AE$40=0,0,INDEX(Scenarios!$K173:$BD173,,MATCH(AE$40,Scenarios!$K$164:$BD$164,0)))</f>
        <v>0</v>
      </c>
      <c r="AF74" s="66" cm="1">
        <f t="array" ref="AF74">IF(AF$40=0,0,INDEX(Scenarios!$K173:$BD173,,MATCH(AF$40,Scenarios!$K$164:$BD$164,0)))</f>
        <v>0</v>
      </c>
      <c r="AG74" s="66" cm="1">
        <f t="array" ref="AG74">IF(AG$40=0,0,INDEX(Scenarios!$K173:$BD173,,MATCH(AG$40,Scenarios!$K$164:$BD$164,0)))</f>
        <v>0</v>
      </c>
      <c r="AH74" s="66" cm="1">
        <f t="array" ref="AH74">IF(AH$40=0,0,INDEX(Scenarios!$K173:$BD173,,MATCH(AH$40,Scenarios!$K$164:$BD$164,0)))</f>
        <v>0</v>
      </c>
      <c r="AI74" s="66" cm="1">
        <f t="array" ref="AI74">IF(AI$40=0,0,INDEX(Scenarios!$K173:$BD173,,MATCH(AI$40,Scenarios!$K$164:$BD$164,0)))</f>
        <v>0</v>
      </c>
      <c r="AJ74" s="66" cm="1">
        <f t="array" ref="AJ74">IF(AJ$40=0,0,INDEX(Scenarios!$K173:$BD173,,MATCH(AJ$40,Scenarios!$K$164:$BD$164,0)))</f>
        <v>0</v>
      </c>
      <c r="AK74" s="66" cm="1">
        <f t="array" ref="AK74">IF(AK$40=0,0,INDEX(Scenarios!$K173:$BD173,,MATCH(AK$40,Scenarios!$K$164:$BD$164,0)))</f>
        <v>0</v>
      </c>
      <c r="AL74" s="66" cm="1">
        <f t="array" ref="AL74">IF(AL$40=0,0,INDEX(Scenarios!$K173:$BD173,,MATCH(AL$40,Scenarios!$K$164:$BD$164,0)))</f>
        <v>0</v>
      </c>
      <c r="AM74" s="66" cm="1">
        <f t="array" ref="AM74">IF(AM$40=0,0,INDEX(Scenarios!$K173:$BD173,,MATCH(AM$40,Scenarios!$K$164:$BD$164,0)))</f>
        <v>0</v>
      </c>
      <c r="AN74" s="66" cm="1">
        <f t="array" ref="AN74">IF(AN$40=0,0,INDEX(Scenarios!$K173:$BD173,,MATCH(AN$40,Scenarios!$K$164:$BD$164,0)))</f>
        <v>0</v>
      </c>
      <c r="AO74" s="66" cm="1">
        <f t="array" ref="AO74">IF(AO$40=0,0,INDEX(Scenarios!$K173:$BD173,,MATCH(AO$40,Scenarios!$K$164:$BD$164,0)))</f>
        <v>0</v>
      </c>
      <c r="AP74" s="66" cm="1">
        <f t="array" ref="AP74">IF(AP$40=0,0,INDEX(Scenarios!$K173:$BD173,,MATCH(AP$40,Scenarios!$K$164:$BD$164,0)))</f>
        <v>0</v>
      </c>
      <c r="AQ74" s="66" cm="1">
        <f t="array" ref="AQ74">IF(AQ$40=0,0,INDEX(Scenarios!$K173:$BD173,,MATCH(AQ$40,Scenarios!$K$164:$BD$164,0)))</f>
        <v>0</v>
      </c>
      <c r="AR74" s="66" cm="1">
        <f t="array" ref="AR74">IF(AR$40=0,0,INDEX(Scenarios!$K173:$BD173,,MATCH(AR$40,Scenarios!$K$164:$BD$164,0)))</f>
        <v>0</v>
      </c>
      <c r="AS74" s="66" cm="1">
        <f t="array" ref="AS74">IF(AS$40=0,0,INDEX(Scenarios!$K173:$BD173,,MATCH(AS$40,Scenarios!$K$164:$BD$164,0)))</f>
        <v>0</v>
      </c>
      <c r="AT74" s="66" cm="1">
        <f t="array" ref="AT74">IF(AT$40=0,0,INDEX(Scenarios!$K173:$BD173,,MATCH(AT$40,Scenarios!$K$164:$BD$164,0)))</f>
        <v>0</v>
      </c>
      <c r="AU74" s="66" cm="1">
        <f t="array" ref="AU74">IF(AU$40=0,0,INDEX(Scenarios!$K173:$BD173,,MATCH(AU$40,Scenarios!$K$164:$BD$164,0)))</f>
        <v>0</v>
      </c>
      <c r="AV74" s="66" cm="1">
        <f t="array" ref="AV74">IF(AV$40=0,0,INDEX(Scenarios!$K173:$BD173,,MATCH(AV$40,Scenarios!$K$164:$BD$164,0)))</f>
        <v>0</v>
      </c>
      <c r="AW74" s="66" cm="1">
        <f t="array" ref="AW74">IF(AW$40=0,0,INDEX(Scenarios!$K173:$BD173,,MATCH(AW$40,Scenarios!$K$164:$BD$164,0)))</f>
        <v>0</v>
      </c>
      <c r="AX74" s="66" cm="1">
        <f t="array" ref="AX74">IF(AX$40=0,0,INDEX(Scenarios!$K173:$BD173,,MATCH(AX$40,Scenarios!$K$164:$BD$164,0)))</f>
        <v>0</v>
      </c>
      <c r="AY74" s="66" cm="1">
        <f t="array" ref="AY74">IF(AY$40=0,0,INDEX(Scenarios!$K173:$BD173,,MATCH(AY$40,Scenarios!$K$164:$BD$164,0)))</f>
        <v>0</v>
      </c>
      <c r="AZ74" s="66" cm="1">
        <f t="array" ref="AZ74">IF(AZ$40=0,0,INDEX(Scenarios!$K173:$BD173,,MATCH(AZ$40,Scenarios!$K$164:$BD$164,0)))</f>
        <v>0</v>
      </c>
      <c r="BA74" s="66" cm="1">
        <f t="array" ref="BA74">IF(BA$40=0,0,INDEX(Scenarios!$K173:$BD173,,MATCH(BA$40,Scenarios!$K$164:$BD$164,0)))</f>
        <v>0</v>
      </c>
      <c r="BB74" s="66" cm="1">
        <f t="array" ref="BB74">IF(BB$40=0,0,INDEX(Scenarios!$K173:$BD173,,MATCH(BB$40,Scenarios!$K$164:$BD$164,0)))</f>
        <v>0</v>
      </c>
      <c r="BC74" s="66" cm="1">
        <f t="array" ref="BC74">IF(BC$40=0,0,INDEX(Scenarios!$K173:$BD173,,MATCH(BC$40,Scenarios!$K$164:$BD$164,0)))</f>
        <v>0</v>
      </c>
      <c r="BD74" s="66" cm="1">
        <f t="array" ref="BD74">IF(BD$40=0,0,INDEX(Scenarios!$K173:$BD173,,MATCH(BD$40,Scenarios!$K$164:$BD$164,0)))</f>
        <v>0</v>
      </c>
      <c r="BE74" s="66" cm="1">
        <f t="array" ref="BE74">IF(BE$40=0,0,INDEX(Scenarios!$K173:$BD173,,MATCH(BE$40,Scenarios!$K$164:$BD$164,0)))</f>
        <v>0</v>
      </c>
      <c r="BF74" s="66" cm="1">
        <f t="array" ref="BF74">IF(BF$40=0,0,INDEX(Scenarios!$K173:$BD173,,MATCH(BF$40,Scenarios!$K$164:$BD$164,0)))</f>
        <v>0</v>
      </c>
      <c r="BG74" s="66" cm="1">
        <f t="array" ref="BG74">IF(BG$40=0,0,INDEX(Scenarios!$K173:$BD173,,MATCH(BG$40,Scenarios!$K$164:$BD$164,0)))</f>
        <v>0</v>
      </c>
      <c r="BH74" s="66" cm="1">
        <f t="array" ref="BH74">IF(BH$40=0,0,INDEX(Scenarios!$K173:$BD173,,MATCH(BH$40,Scenarios!$K$164:$BD$164,0)))</f>
        <v>0</v>
      </c>
      <c r="BI74" s="22"/>
      <c r="BJ74" s="22"/>
      <c r="BK74" s="22"/>
      <c r="BL74" s="22"/>
      <c r="BM74" s="22"/>
      <c r="BN74" s="22"/>
      <c r="BO74" s="22"/>
      <c r="BP74" s="22"/>
      <c r="BQ74" s="22"/>
      <c r="BR74" s="22"/>
      <c r="BS74" s="22"/>
      <c r="BT74" s="22"/>
      <c r="BU74" s="22"/>
      <c r="BV74" s="22"/>
      <c r="BW74" s="22"/>
      <c r="BX74" s="22"/>
      <c r="BY74" s="22"/>
      <c r="BZ74" s="22"/>
      <c r="CA74" s="22"/>
      <c r="CB74" s="22"/>
      <c r="CC74" s="22"/>
      <c r="CD74" s="22"/>
      <c r="CE74" s="22"/>
      <c r="CF74" s="22"/>
      <c r="CG74" s="22"/>
      <c r="CH74" s="22"/>
      <c r="CI74" s="22"/>
      <c r="CJ74" s="22"/>
      <c r="CK74" s="22"/>
      <c r="CL74" s="22"/>
      <c r="CM74" s="22"/>
      <c r="CN74" s="22"/>
      <c r="CO74" s="22"/>
      <c r="CP74" s="22"/>
      <c r="CQ74" s="22"/>
      <c r="CR74" s="22"/>
      <c r="CS74" s="22"/>
      <c r="CT74" s="22"/>
      <c r="CU74" s="22"/>
      <c r="CV74" s="22"/>
    </row>
    <row r="75" spans="1:103">
      <c r="A75" s="307"/>
      <c r="E75" s="135" t="s">
        <v>146</v>
      </c>
      <c r="G75" s="4" t="s">
        <v>101</v>
      </c>
      <c r="H75" s="135" t="s">
        <v>213</v>
      </c>
      <c r="K75" s="21"/>
      <c r="L75" s="66" cm="1">
        <f t="array" ref="L75">IF(L$40=0,0,INDEX(Scenarios!$K175:$BD175,,MATCH(L$40,Scenarios!$K$164:$BD$164,0)))</f>
        <v>0</v>
      </c>
      <c r="M75" s="66" cm="1">
        <f t="array" ref="M75">IF(M$40=0,0,INDEX(Scenarios!$K175:$BD175,,MATCH(M$40,Scenarios!$K$164:$BD$164,0)))</f>
        <v>0</v>
      </c>
      <c r="N75" s="66" cm="1">
        <f t="array" ref="N75">IF(N$40=0,0,INDEX(Scenarios!$K175:$BD175,,MATCH(N$40,Scenarios!$K$164:$BD$164,0)))</f>
        <v>0</v>
      </c>
      <c r="O75" s="66" cm="1">
        <f t="array" ref="O75">IF(O$40=0,0,INDEX(Scenarios!$K175:$BD175,,MATCH(O$40,Scenarios!$K$164:$BD$164,0)))</f>
        <v>0</v>
      </c>
      <c r="P75" s="66" cm="1">
        <f t="array" ref="P75">IF(P$40=0,0,INDEX(Scenarios!$K175:$BD175,,MATCH(P$40,Scenarios!$K$164:$BD$164,0)))</f>
        <v>0</v>
      </c>
      <c r="Q75" s="66" cm="1">
        <f t="array" ref="Q75">IF(Q$40=0,0,INDEX(Scenarios!$K175:$BD175,,MATCH(Q$40,Scenarios!$K$164:$BD$164,0)))</f>
        <v>0</v>
      </c>
      <c r="R75" s="66" cm="1">
        <f t="array" ref="R75">IF(R$40=0,0,INDEX(Scenarios!$K175:$BD175,,MATCH(R$40,Scenarios!$K$164:$BD$164,0)))</f>
        <v>0</v>
      </c>
      <c r="S75" s="66" cm="1">
        <f t="array" ref="S75">IF(S$40=0,0,INDEX(Scenarios!$K175:$BD175,,MATCH(S$40,Scenarios!$K$164:$BD$164,0)))</f>
        <v>0</v>
      </c>
      <c r="T75" s="66" cm="1">
        <f t="array" ref="T75">IF(T$40=0,0,INDEX(Scenarios!$K175:$BD175,,MATCH(T$40,Scenarios!$K$164:$BD$164,0)))</f>
        <v>0</v>
      </c>
      <c r="U75" s="66" cm="1">
        <f t="array" ref="U75">IF(U$40=0,0,INDEX(Scenarios!$K175:$BD175,,MATCH(U$40,Scenarios!$K$164:$BD$164,0)))</f>
        <v>0</v>
      </c>
      <c r="V75" s="66" cm="1">
        <f t="array" ref="V75">IF(V$40=0,0,INDEX(Scenarios!$K175:$BD175,,MATCH(V$40,Scenarios!$K$164:$BD$164,0)))</f>
        <v>0</v>
      </c>
      <c r="W75" s="66" cm="1">
        <f t="array" ref="W75">IF(W$40=0,0,INDEX(Scenarios!$K175:$BD175,,MATCH(W$40,Scenarios!$K$164:$BD$164,0)))</f>
        <v>0</v>
      </c>
      <c r="X75" s="66" cm="1">
        <f t="array" ref="X75">IF(X$40=0,0,INDEX(Scenarios!$K175:$BD175,,MATCH(X$40,Scenarios!$K$164:$BD$164,0)))</f>
        <v>0</v>
      </c>
      <c r="Y75" s="66" cm="1">
        <f t="array" ref="Y75">IF(Y$40=0,0,INDEX(Scenarios!$K175:$BD175,,MATCH(Y$40,Scenarios!$K$164:$BD$164,0)))</f>
        <v>0</v>
      </c>
      <c r="Z75" s="66" cm="1">
        <f t="array" ref="Z75">IF(Z$40=0,0,INDEX(Scenarios!$K175:$BD175,,MATCH(Z$40,Scenarios!$K$164:$BD$164,0)))</f>
        <v>0</v>
      </c>
      <c r="AA75" s="66" cm="1">
        <f t="array" ref="AA75">IF(AA$40=0,0,INDEX(Scenarios!$K175:$BD175,,MATCH(AA$40,Scenarios!$K$164:$BD$164,0)))</f>
        <v>0</v>
      </c>
      <c r="AB75" s="66" cm="1">
        <f t="array" ref="AB75">IF(AB$40=0,0,INDEX(Scenarios!$K175:$BD175,,MATCH(AB$40,Scenarios!$K$164:$BD$164,0)))</f>
        <v>0</v>
      </c>
      <c r="AC75" s="66" cm="1">
        <f t="array" ref="AC75">IF(AC$40=0,0,INDEX(Scenarios!$K175:$BD175,,MATCH(AC$40,Scenarios!$K$164:$BD$164,0)))</f>
        <v>0</v>
      </c>
      <c r="AD75" s="66" cm="1">
        <f t="array" ref="AD75">IF(AD$40=0,0,INDEX(Scenarios!$K175:$BD175,,MATCH(AD$40,Scenarios!$K$164:$BD$164,0)))</f>
        <v>0</v>
      </c>
      <c r="AE75" s="66" cm="1">
        <f t="array" ref="AE75">IF(AE$40=0,0,INDEX(Scenarios!$K175:$BD175,,MATCH(AE$40,Scenarios!$K$164:$BD$164,0)))</f>
        <v>0</v>
      </c>
      <c r="AF75" s="66" cm="1">
        <f t="array" ref="AF75">IF(AF$40=0,0,INDEX(Scenarios!$K175:$BD175,,MATCH(AF$40,Scenarios!$K$164:$BD$164,0)))</f>
        <v>0</v>
      </c>
      <c r="AG75" s="66" cm="1">
        <f t="array" ref="AG75">IF(AG$40=0,0,INDEX(Scenarios!$K175:$BD175,,MATCH(AG$40,Scenarios!$K$164:$BD$164,0)))</f>
        <v>0</v>
      </c>
      <c r="AH75" s="66" cm="1">
        <f t="array" ref="AH75">IF(AH$40=0,0,INDEX(Scenarios!$K175:$BD175,,MATCH(AH$40,Scenarios!$K$164:$BD$164,0)))</f>
        <v>0</v>
      </c>
      <c r="AI75" s="66" cm="1">
        <f t="array" ref="AI75">IF(AI$40=0,0,INDEX(Scenarios!$K175:$BD175,,MATCH(AI$40,Scenarios!$K$164:$BD$164,0)))</f>
        <v>0</v>
      </c>
      <c r="AJ75" s="66" cm="1">
        <f t="array" ref="AJ75">IF(AJ$40=0,0,INDEX(Scenarios!$K175:$BD175,,MATCH(AJ$40,Scenarios!$K$164:$BD$164,0)))</f>
        <v>0</v>
      </c>
      <c r="AK75" s="66" cm="1">
        <f t="array" ref="AK75">IF(AK$40=0,0,INDEX(Scenarios!$K175:$BD175,,MATCH(AK$40,Scenarios!$K$164:$BD$164,0)))</f>
        <v>0</v>
      </c>
      <c r="AL75" s="66" cm="1">
        <f t="array" ref="AL75">IF(AL$40=0,0,INDEX(Scenarios!$K175:$BD175,,MATCH(AL$40,Scenarios!$K$164:$BD$164,0)))</f>
        <v>0</v>
      </c>
      <c r="AM75" s="66" cm="1">
        <f t="array" ref="AM75">IF(AM$40=0,0,INDEX(Scenarios!$K175:$BD175,,MATCH(AM$40,Scenarios!$K$164:$BD$164,0)))</f>
        <v>0</v>
      </c>
      <c r="AN75" s="66" cm="1">
        <f t="array" ref="AN75">IF(AN$40=0,0,INDEX(Scenarios!$K175:$BD175,,MATCH(AN$40,Scenarios!$K$164:$BD$164,0)))</f>
        <v>0</v>
      </c>
      <c r="AO75" s="66" cm="1">
        <f t="array" ref="AO75">IF(AO$40=0,0,INDEX(Scenarios!$K175:$BD175,,MATCH(AO$40,Scenarios!$K$164:$BD$164,0)))</f>
        <v>0</v>
      </c>
      <c r="AP75" s="66" cm="1">
        <f t="array" ref="AP75">IF(AP$40=0,0,INDEX(Scenarios!$K175:$BD175,,MATCH(AP$40,Scenarios!$K$164:$BD$164,0)))</f>
        <v>0</v>
      </c>
      <c r="AQ75" s="66" cm="1">
        <f t="array" ref="AQ75">IF(AQ$40=0,0,INDEX(Scenarios!$K175:$BD175,,MATCH(AQ$40,Scenarios!$K$164:$BD$164,0)))</f>
        <v>0</v>
      </c>
      <c r="AR75" s="66" cm="1">
        <f t="array" ref="AR75">IF(AR$40=0,0,INDEX(Scenarios!$K175:$BD175,,MATCH(AR$40,Scenarios!$K$164:$BD$164,0)))</f>
        <v>0</v>
      </c>
      <c r="AS75" s="66" cm="1">
        <f t="array" ref="AS75">IF(AS$40=0,0,INDEX(Scenarios!$K175:$BD175,,MATCH(AS$40,Scenarios!$K$164:$BD$164,0)))</f>
        <v>0</v>
      </c>
      <c r="AT75" s="66" cm="1">
        <f t="array" ref="AT75">IF(AT$40=0,0,INDEX(Scenarios!$K175:$BD175,,MATCH(AT$40,Scenarios!$K$164:$BD$164,0)))</f>
        <v>0</v>
      </c>
      <c r="AU75" s="66" cm="1">
        <f t="array" ref="AU75">IF(AU$40=0,0,INDEX(Scenarios!$K175:$BD175,,MATCH(AU$40,Scenarios!$K$164:$BD$164,0)))</f>
        <v>0</v>
      </c>
      <c r="AV75" s="66" cm="1">
        <f t="array" ref="AV75">IF(AV$40=0,0,INDEX(Scenarios!$K175:$BD175,,MATCH(AV$40,Scenarios!$K$164:$BD$164,0)))</f>
        <v>0</v>
      </c>
      <c r="AW75" s="66" cm="1">
        <f t="array" ref="AW75">IF(AW$40=0,0,INDEX(Scenarios!$K175:$BD175,,MATCH(AW$40,Scenarios!$K$164:$BD$164,0)))</f>
        <v>0</v>
      </c>
      <c r="AX75" s="66" cm="1">
        <f t="array" ref="AX75">IF(AX$40=0,0,INDEX(Scenarios!$K175:$BD175,,MATCH(AX$40,Scenarios!$K$164:$BD$164,0)))</f>
        <v>0</v>
      </c>
      <c r="AY75" s="66" cm="1">
        <f t="array" ref="AY75">IF(AY$40=0,0,INDEX(Scenarios!$K175:$BD175,,MATCH(AY$40,Scenarios!$K$164:$BD$164,0)))</f>
        <v>0</v>
      </c>
      <c r="AZ75" s="66" cm="1">
        <f t="array" ref="AZ75">IF(AZ$40=0,0,INDEX(Scenarios!$K175:$BD175,,MATCH(AZ$40,Scenarios!$K$164:$BD$164,0)))</f>
        <v>0</v>
      </c>
      <c r="BA75" s="66" cm="1">
        <f t="array" ref="BA75">IF(BA$40=0,0,INDEX(Scenarios!$K175:$BD175,,MATCH(BA$40,Scenarios!$K$164:$BD$164,0)))</f>
        <v>0</v>
      </c>
      <c r="BB75" s="66" cm="1">
        <f t="array" ref="BB75">IF(BB$40=0,0,INDEX(Scenarios!$K175:$BD175,,MATCH(BB$40,Scenarios!$K$164:$BD$164,0)))</f>
        <v>0</v>
      </c>
      <c r="BC75" s="66" cm="1">
        <f t="array" ref="BC75">IF(BC$40=0,0,INDEX(Scenarios!$K175:$BD175,,MATCH(BC$40,Scenarios!$K$164:$BD$164,0)))</f>
        <v>0</v>
      </c>
      <c r="BD75" s="66" cm="1">
        <f t="array" ref="BD75">IF(BD$40=0,0,INDEX(Scenarios!$K175:$BD175,,MATCH(BD$40,Scenarios!$K$164:$BD$164,0)))</f>
        <v>0</v>
      </c>
      <c r="BE75" s="66" cm="1">
        <f t="array" ref="BE75">IF(BE$40=0,0,INDEX(Scenarios!$K175:$BD175,,MATCH(BE$40,Scenarios!$K$164:$BD$164,0)))</f>
        <v>0</v>
      </c>
      <c r="BF75" s="66" cm="1">
        <f t="array" ref="BF75">IF(BF$40=0,0,INDEX(Scenarios!$K175:$BD175,,MATCH(BF$40,Scenarios!$K$164:$BD$164,0)))</f>
        <v>0</v>
      </c>
      <c r="BG75" s="66" cm="1">
        <f t="array" ref="BG75">IF(BG$40=0,0,INDEX(Scenarios!$K175:$BD175,,MATCH(BG$40,Scenarios!$K$164:$BD$164,0)))</f>
        <v>0</v>
      </c>
      <c r="BH75" s="66" cm="1">
        <f t="array" ref="BH75">IF(BH$40=0,0,INDEX(Scenarios!$K175:$BD175,,MATCH(BH$40,Scenarios!$K$164:$BD$164,0)))</f>
        <v>0</v>
      </c>
      <c r="BI75" s="22"/>
      <c r="BJ75" s="22"/>
      <c r="BK75" s="22"/>
      <c r="BL75" s="22"/>
      <c r="BM75" s="22"/>
      <c r="BN75" s="22"/>
      <c r="BO75" s="22"/>
      <c r="BP75" s="22"/>
      <c r="BQ75" s="22"/>
      <c r="BR75" s="22"/>
      <c r="BS75" s="22"/>
      <c r="BT75" s="22"/>
      <c r="BU75" s="22"/>
      <c r="BV75" s="22"/>
      <c r="BW75" s="22"/>
      <c r="BX75" s="22"/>
      <c r="BY75" s="22"/>
      <c r="BZ75" s="22"/>
      <c r="CA75" s="22"/>
      <c r="CB75" s="22"/>
      <c r="CC75" s="22"/>
      <c r="CD75" s="22"/>
      <c r="CE75" s="22"/>
      <c r="CF75" s="22"/>
      <c r="CG75" s="22"/>
      <c r="CH75" s="22"/>
      <c r="CI75" s="22"/>
      <c r="CJ75" s="22"/>
      <c r="CK75" s="22"/>
      <c r="CL75" s="22"/>
      <c r="CM75" s="22"/>
      <c r="CN75" s="22"/>
      <c r="CO75" s="22"/>
      <c r="CP75" s="22"/>
      <c r="CQ75" s="22"/>
      <c r="CR75" s="22"/>
      <c r="CS75" s="22"/>
      <c r="CT75" s="22"/>
      <c r="CU75" s="22"/>
      <c r="CV75" s="22"/>
    </row>
    <row r="76" spans="1:103">
      <c r="E76" s="135"/>
      <c r="H76" s="135"/>
      <c r="K76" s="21"/>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c r="AT76" s="66"/>
      <c r="AU76" s="66"/>
      <c r="AV76" s="66"/>
      <c r="AW76" s="66"/>
      <c r="AX76" s="66"/>
      <c r="AY76" s="66"/>
      <c r="AZ76" s="66"/>
      <c r="BA76" s="66"/>
      <c r="BB76" s="66"/>
      <c r="BC76" s="66"/>
      <c r="BD76" s="66"/>
      <c r="BE76" s="66"/>
      <c r="BF76" s="66"/>
      <c r="BG76" s="66"/>
      <c r="BH76" s="66"/>
      <c r="BI76" s="22"/>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22"/>
      <c r="CI76" s="22"/>
      <c r="CJ76" s="22"/>
      <c r="CK76" s="22"/>
      <c r="CL76" s="22"/>
      <c r="CM76" s="22"/>
      <c r="CN76" s="22"/>
      <c r="CO76" s="22"/>
      <c r="CP76" s="22"/>
      <c r="CQ76" s="22"/>
      <c r="CR76" s="22"/>
      <c r="CS76" s="22"/>
      <c r="CT76" s="22"/>
      <c r="CU76" s="22"/>
      <c r="CV76" s="22"/>
    </row>
    <row r="77" spans="1:103">
      <c r="A77" s="307"/>
      <c r="C77" s="38">
        <f>MAX($B$4:C76)+0.1</f>
        <v>1.4000000000000004</v>
      </c>
      <c r="D77" s="37" t="s">
        <v>222</v>
      </c>
      <c r="E77" s="33"/>
      <c r="F77" s="33"/>
      <c r="G77" s="32"/>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82"/>
      <c r="BM77" s="82"/>
      <c r="BN77" s="82"/>
      <c r="BO77" s="82"/>
      <c r="BP77" s="82"/>
      <c r="BQ77" s="82"/>
      <c r="BR77" s="82"/>
      <c r="BS77" s="82"/>
      <c r="BT77" s="82"/>
      <c r="BU77" s="82"/>
      <c r="BV77" s="82"/>
      <c r="BW77" s="82"/>
      <c r="BX77" s="82"/>
      <c r="BY77" s="82"/>
      <c r="BZ77" s="82"/>
      <c r="CA77" s="82"/>
      <c r="CB77" s="82"/>
      <c r="CC77" s="82"/>
      <c r="CD77" s="82"/>
      <c r="CE77" s="82"/>
      <c r="CF77" s="82"/>
      <c r="CG77" s="82"/>
      <c r="CH77" s="82"/>
      <c r="CI77" s="82"/>
      <c r="CJ77" s="82"/>
      <c r="CK77" s="82"/>
      <c r="CL77" s="82"/>
      <c r="CM77" s="82"/>
      <c r="CN77" s="82"/>
      <c r="CO77" s="82"/>
      <c r="CP77" s="82"/>
      <c r="CQ77" s="82"/>
      <c r="CR77" s="82"/>
      <c r="CS77" s="82"/>
      <c r="CT77" s="82"/>
      <c r="CU77" s="82"/>
      <c r="CV77" s="82"/>
    </row>
    <row r="78" spans="1:103">
      <c r="A78" s="307"/>
      <c r="C78" s="110"/>
      <c r="E78" s="135"/>
      <c r="H78" s="135"/>
      <c r="K78" s="101"/>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c r="AT78" s="66"/>
      <c r="AU78" s="66"/>
      <c r="AV78" s="66"/>
      <c r="AW78" s="66"/>
      <c r="AX78" s="66"/>
      <c r="AY78" s="66"/>
      <c r="AZ78" s="66"/>
      <c r="BA78" s="66"/>
      <c r="BB78" s="66"/>
      <c r="BC78" s="66"/>
      <c r="BD78" s="66"/>
      <c r="BE78" s="66"/>
      <c r="BF78" s="66"/>
      <c r="BG78" s="66"/>
      <c r="BH78" s="66"/>
      <c r="BI78" s="82"/>
      <c r="BJ78" s="82"/>
      <c r="BK78" s="82"/>
      <c r="BL78" s="82"/>
      <c r="BM78" s="82"/>
      <c r="BN78" s="82"/>
      <c r="BO78" s="82"/>
      <c r="BP78" s="82"/>
      <c r="BQ78" s="82"/>
      <c r="BR78" s="82"/>
      <c r="BS78" s="82"/>
      <c r="BT78" s="82"/>
      <c r="BU78" s="82"/>
      <c r="BV78" s="82"/>
      <c r="BW78" s="82"/>
      <c r="BX78" s="82"/>
      <c r="BY78" s="82"/>
      <c r="BZ78" s="82"/>
      <c r="CA78" s="82"/>
      <c r="CB78" s="82"/>
      <c r="CC78" s="82"/>
      <c r="CD78" s="82"/>
      <c r="CE78" s="82"/>
      <c r="CF78" s="82"/>
      <c r="CG78" s="82"/>
      <c r="CH78" s="82"/>
      <c r="CI78" s="82"/>
      <c r="CJ78" s="82"/>
      <c r="CK78" s="82"/>
      <c r="CL78" s="82"/>
      <c r="CM78" s="82"/>
      <c r="CN78" s="82"/>
      <c r="CO78" s="82"/>
      <c r="CP78" s="82"/>
      <c r="CQ78" s="82"/>
      <c r="CR78" s="82"/>
      <c r="CS78" s="82"/>
      <c r="CT78" s="82"/>
      <c r="CU78" s="82"/>
      <c r="CV78" s="82"/>
    </row>
    <row r="79" spans="1:103">
      <c r="A79" s="307"/>
      <c r="C79" s="110"/>
      <c r="E79" s="135" t="s">
        <v>223</v>
      </c>
      <c r="G79" s="4" t="s">
        <v>101</v>
      </c>
      <c r="H79" s="135" t="s">
        <v>213</v>
      </c>
      <c r="K79" s="101"/>
      <c r="L79" s="176"/>
      <c r="M79" s="176"/>
      <c r="N79" s="176"/>
      <c r="O79" s="176"/>
      <c r="P79" s="176"/>
      <c r="Q79" s="176"/>
      <c r="R79" s="176"/>
      <c r="S79" s="176"/>
      <c r="T79" s="176"/>
      <c r="U79" s="176"/>
      <c r="V79" s="176"/>
      <c r="W79" s="176"/>
      <c r="X79" s="176"/>
      <c r="Y79" s="176"/>
      <c r="Z79" s="176"/>
      <c r="AA79" s="176"/>
      <c r="AB79" s="176"/>
      <c r="AC79" s="176"/>
      <c r="AD79" s="176"/>
      <c r="AE79" s="176"/>
      <c r="AF79" s="176"/>
      <c r="AG79" s="176"/>
      <c r="AH79" s="176"/>
      <c r="AI79" s="176"/>
      <c r="AJ79" s="176"/>
      <c r="AK79" s="176"/>
      <c r="AL79" s="176"/>
      <c r="AM79" s="176"/>
      <c r="AN79" s="176"/>
      <c r="AO79" s="176"/>
      <c r="AP79" s="176"/>
      <c r="AQ79" s="176"/>
      <c r="AR79" s="176"/>
      <c r="AS79" s="176"/>
      <c r="AT79" s="176"/>
      <c r="AU79" s="176"/>
      <c r="AV79" s="176"/>
      <c r="AW79" s="176"/>
      <c r="AX79" s="176"/>
      <c r="AY79" s="176"/>
      <c r="AZ79" s="176"/>
      <c r="BA79" s="176"/>
      <c r="BB79" s="176"/>
      <c r="BC79" s="176"/>
      <c r="BD79" s="176"/>
      <c r="BE79" s="176"/>
      <c r="BF79" s="176"/>
      <c r="BG79" s="176"/>
      <c r="BH79" s="176"/>
      <c r="BI79" s="22"/>
      <c r="BJ79" s="82"/>
      <c r="BK79" s="82"/>
      <c r="BL79" s="82"/>
      <c r="BM79" s="82"/>
      <c r="BN79" s="82"/>
      <c r="BO79" s="82"/>
      <c r="BP79" s="82"/>
      <c r="BQ79" s="82"/>
      <c r="BR79" s="82"/>
      <c r="BS79" s="82"/>
      <c r="BT79" s="82"/>
      <c r="BU79" s="82"/>
      <c r="BV79" s="82"/>
      <c r="BW79" s="82"/>
      <c r="BX79" s="82"/>
      <c r="BY79" s="82"/>
      <c r="BZ79" s="82"/>
      <c r="CA79" s="82"/>
      <c r="CB79" s="82"/>
      <c r="CC79" s="82"/>
      <c r="CD79" s="82"/>
      <c r="CE79" s="82"/>
      <c r="CF79" s="82"/>
      <c r="CG79" s="82"/>
      <c r="CH79" s="82"/>
      <c r="CI79" s="82"/>
      <c r="CJ79" s="82"/>
      <c r="CK79" s="82"/>
      <c r="CL79" s="82"/>
      <c r="CM79" s="82"/>
      <c r="CN79" s="82"/>
      <c r="CO79" s="82"/>
      <c r="CP79" s="82"/>
      <c r="CQ79" s="82"/>
      <c r="CR79" s="82"/>
      <c r="CS79" s="82"/>
      <c r="CT79" s="82"/>
      <c r="CU79" s="82"/>
      <c r="CV79" s="82"/>
    </row>
    <row r="80" spans="1:103">
      <c r="A80" s="307"/>
      <c r="C80" s="110"/>
      <c r="E80" s="135" t="s">
        <v>224</v>
      </c>
      <c r="G80" s="4" t="s">
        <v>101</v>
      </c>
      <c r="H80" s="135" t="s">
        <v>213</v>
      </c>
      <c r="K80" s="101"/>
      <c r="L80" s="176"/>
      <c r="M80" s="176"/>
      <c r="N80" s="176"/>
      <c r="O80" s="176"/>
      <c r="P80" s="176"/>
      <c r="Q80" s="176"/>
      <c r="R80" s="176"/>
      <c r="S80" s="176"/>
      <c r="T80" s="176"/>
      <c r="U80" s="176"/>
      <c r="V80" s="176"/>
      <c r="W80" s="176"/>
      <c r="X80" s="176"/>
      <c r="Y80" s="176"/>
      <c r="Z80" s="176"/>
      <c r="AA80" s="176"/>
      <c r="AB80" s="176"/>
      <c r="AC80" s="176"/>
      <c r="AD80" s="176"/>
      <c r="AE80" s="176"/>
      <c r="AF80" s="176"/>
      <c r="AG80" s="176"/>
      <c r="AH80" s="176"/>
      <c r="AI80" s="176"/>
      <c r="AJ80" s="176"/>
      <c r="AK80" s="176"/>
      <c r="AL80" s="176"/>
      <c r="AM80" s="176"/>
      <c r="AN80" s="176"/>
      <c r="AO80" s="176"/>
      <c r="AP80" s="176"/>
      <c r="AQ80" s="176"/>
      <c r="AR80" s="176"/>
      <c r="AS80" s="176"/>
      <c r="AT80" s="176"/>
      <c r="AU80" s="176"/>
      <c r="AV80" s="176"/>
      <c r="AW80" s="176"/>
      <c r="AX80" s="176"/>
      <c r="AY80" s="176"/>
      <c r="AZ80" s="176"/>
      <c r="BA80" s="176"/>
      <c r="BB80" s="176"/>
      <c r="BC80" s="176"/>
      <c r="BD80" s="176"/>
      <c r="BE80" s="176"/>
      <c r="BF80" s="176"/>
      <c r="BG80" s="176"/>
      <c r="BH80" s="176"/>
      <c r="BI80" s="22"/>
      <c r="BJ80" s="82"/>
      <c r="BK80" s="82"/>
      <c r="BL80" s="82"/>
      <c r="BM80" s="82"/>
      <c r="BN80" s="82"/>
      <c r="BO80" s="82"/>
      <c r="BP80" s="82"/>
      <c r="BQ80" s="82"/>
      <c r="BR80" s="82"/>
      <c r="BS80" s="82"/>
      <c r="BT80" s="82"/>
      <c r="BU80" s="82"/>
      <c r="BV80" s="82"/>
      <c r="BW80" s="82"/>
      <c r="BX80" s="82"/>
      <c r="BY80" s="82"/>
      <c r="BZ80" s="82"/>
      <c r="CA80" s="82"/>
      <c r="CB80" s="82"/>
      <c r="CC80" s="82"/>
      <c r="CD80" s="82"/>
      <c r="CE80" s="82"/>
      <c r="CF80" s="82"/>
      <c r="CG80" s="82"/>
      <c r="CH80" s="82"/>
      <c r="CI80" s="82"/>
      <c r="CJ80" s="82"/>
      <c r="CK80" s="82"/>
      <c r="CL80" s="82"/>
      <c r="CM80" s="82"/>
      <c r="CN80" s="82"/>
      <c r="CO80" s="82"/>
      <c r="CP80" s="82"/>
      <c r="CQ80" s="82"/>
      <c r="CR80" s="82"/>
      <c r="CS80" s="82"/>
      <c r="CT80" s="82"/>
      <c r="CU80" s="82"/>
      <c r="CV80" s="82"/>
    </row>
    <row r="81" spans="1:100">
      <c r="A81" s="307"/>
      <c r="C81" s="110"/>
      <c r="E81" s="135" t="s">
        <v>225</v>
      </c>
      <c r="G81" s="4" t="s">
        <v>101</v>
      </c>
      <c r="H81" s="135" t="s">
        <v>213</v>
      </c>
      <c r="K81" s="101"/>
      <c r="L81" s="176"/>
      <c r="M81" s="176"/>
      <c r="N81" s="176"/>
      <c r="O81" s="176"/>
      <c r="P81" s="176"/>
      <c r="Q81" s="176"/>
      <c r="R81" s="176"/>
      <c r="S81" s="176"/>
      <c r="T81" s="176"/>
      <c r="U81" s="176"/>
      <c r="V81" s="176"/>
      <c r="W81" s="176"/>
      <c r="X81" s="176"/>
      <c r="Y81" s="176"/>
      <c r="Z81" s="176"/>
      <c r="AA81" s="176"/>
      <c r="AB81" s="176"/>
      <c r="AC81" s="176"/>
      <c r="AD81" s="176"/>
      <c r="AE81" s="176"/>
      <c r="AF81" s="176"/>
      <c r="AG81" s="176"/>
      <c r="AH81" s="176"/>
      <c r="AI81" s="176"/>
      <c r="AJ81" s="176"/>
      <c r="AK81" s="176"/>
      <c r="AL81" s="176"/>
      <c r="AM81" s="176"/>
      <c r="AN81" s="176"/>
      <c r="AO81" s="176"/>
      <c r="AP81" s="176"/>
      <c r="AQ81" s="176"/>
      <c r="AR81" s="176"/>
      <c r="AS81" s="176"/>
      <c r="AT81" s="176"/>
      <c r="AU81" s="176"/>
      <c r="AV81" s="176"/>
      <c r="AW81" s="176"/>
      <c r="AX81" s="176"/>
      <c r="AY81" s="176"/>
      <c r="AZ81" s="176"/>
      <c r="BA81" s="176"/>
      <c r="BB81" s="176"/>
      <c r="BC81" s="176"/>
      <c r="BD81" s="176"/>
      <c r="BE81" s="176"/>
      <c r="BF81" s="176"/>
      <c r="BG81" s="176"/>
      <c r="BH81" s="176"/>
      <c r="BI81" s="22"/>
      <c r="BJ81" s="82"/>
      <c r="BK81" s="82"/>
      <c r="BL81" s="82"/>
      <c r="BM81" s="82"/>
      <c r="BN81" s="82"/>
      <c r="BO81" s="82"/>
      <c r="BP81" s="82"/>
      <c r="BQ81" s="82"/>
      <c r="BR81" s="82"/>
      <c r="BS81" s="82"/>
      <c r="BT81" s="82"/>
      <c r="BU81" s="82"/>
      <c r="BV81" s="82"/>
      <c r="BW81" s="82"/>
      <c r="BX81" s="82"/>
      <c r="BY81" s="82"/>
      <c r="BZ81" s="82"/>
      <c r="CA81" s="82"/>
      <c r="CB81" s="82"/>
      <c r="CC81" s="82"/>
      <c r="CD81" s="82"/>
      <c r="CE81" s="82"/>
      <c r="CF81" s="82"/>
      <c r="CG81" s="82"/>
      <c r="CH81" s="82"/>
      <c r="CI81" s="82"/>
      <c r="CJ81" s="82"/>
      <c r="CK81" s="82"/>
      <c r="CL81" s="82"/>
      <c r="CM81" s="82"/>
      <c r="CN81" s="82"/>
      <c r="CO81" s="82"/>
      <c r="CP81" s="82"/>
      <c r="CQ81" s="82"/>
      <c r="CR81" s="82"/>
      <c r="CS81" s="82"/>
      <c r="CT81" s="82"/>
      <c r="CU81" s="82"/>
      <c r="CV81" s="82"/>
    </row>
    <row r="82" spans="1:100">
      <c r="A82" s="307"/>
      <c r="C82" s="110"/>
      <c r="E82" s="135" t="s">
        <v>226</v>
      </c>
      <c r="G82" s="4" t="s">
        <v>101</v>
      </c>
      <c r="H82" s="135" t="s">
        <v>213</v>
      </c>
      <c r="K82" s="101"/>
      <c r="L82" s="176"/>
      <c r="M82" s="176"/>
      <c r="N82" s="176"/>
      <c r="O82" s="176"/>
      <c r="P82" s="176"/>
      <c r="Q82" s="176"/>
      <c r="R82" s="176"/>
      <c r="S82" s="176"/>
      <c r="T82" s="176"/>
      <c r="U82" s="176"/>
      <c r="V82" s="176"/>
      <c r="W82" s="176"/>
      <c r="X82" s="176"/>
      <c r="Y82" s="176"/>
      <c r="Z82" s="176"/>
      <c r="AA82" s="176"/>
      <c r="AB82" s="176"/>
      <c r="AC82" s="176"/>
      <c r="AD82" s="176"/>
      <c r="AE82" s="176"/>
      <c r="AF82" s="176"/>
      <c r="AG82" s="176"/>
      <c r="AH82" s="176"/>
      <c r="AI82" s="176"/>
      <c r="AJ82" s="176"/>
      <c r="AK82" s="176"/>
      <c r="AL82" s="176"/>
      <c r="AM82" s="176"/>
      <c r="AN82" s="176"/>
      <c r="AO82" s="176"/>
      <c r="AP82" s="176"/>
      <c r="AQ82" s="176"/>
      <c r="AR82" s="176"/>
      <c r="AS82" s="176"/>
      <c r="AT82" s="176"/>
      <c r="AU82" s="176"/>
      <c r="AV82" s="176"/>
      <c r="AW82" s="176"/>
      <c r="AX82" s="176"/>
      <c r="AY82" s="176"/>
      <c r="AZ82" s="176"/>
      <c r="BA82" s="176"/>
      <c r="BB82" s="176"/>
      <c r="BC82" s="176"/>
      <c r="BD82" s="176"/>
      <c r="BE82" s="176"/>
      <c r="BF82" s="176"/>
      <c r="BG82" s="176"/>
      <c r="BH82" s="176"/>
      <c r="BI82" s="22"/>
      <c r="BJ82" s="82"/>
      <c r="BK82" s="82"/>
      <c r="BL82" s="82"/>
      <c r="BM82" s="82"/>
      <c r="BN82" s="82"/>
      <c r="BO82" s="82"/>
      <c r="BP82" s="82"/>
      <c r="BQ82" s="82"/>
      <c r="BR82" s="82"/>
      <c r="BS82" s="82"/>
      <c r="BT82" s="82"/>
      <c r="BU82" s="82"/>
      <c r="BV82" s="82"/>
      <c r="BW82" s="82"/>
      <c r="BX82" s="82"/>
      <c r="BY82" s="82"/>
      <c r="BZ82" s="82"/>
      <c r="CA82" s="82"/>
      <c r="CB82" s="82"/>
      <c r="CC82" s="82"/>
      <c r="CD82" s="82"/>
      <c r="CE82" s="82"/>
      <c r="CF82" s="82"/>
      <c r="CG82" s="82"/>
      <c r="CH82" s="82"/>
      <c r="CI82" s="82"/>
      <c r="CJ82" s="82"/>
      <c r="CK82" s="82"/>
      <c r="CL82" s="82"/>
      <c r="CM82" s="82"/>
      <c r="CN82" s="82"/>
      <c r="CO82" s="82"/>
      <c r="CP82" s="82"/>
      <c r="CQ82" s="82"/>
      <c r="CR82" s="82"/>
      <c r="CS82" s="82"/>
      <c r="CT82" s="82"/>
      <c r="CU82" s="82"/>
      <c r="CV82" s="82"/>
    </row>
    <row r="83" spans="1:100">
      <c r="A83" s="307"/>
      <c r="C83" s="110"/>
      <c r="E83" s="135" t="s">
        <v>227</v>
      </c>
      <c r="G83" s="4" t="s">
        <v>101</v>
      </c>
      <c r="H83" s="135" t="s">
        <v>213</v>
      </c>
      <c r="K83" s="101"/>
      <c r="L83" s="176"/>
      <c r="M83" s="176"/>
      <c r="N83" s="176"/>
      <c r="O83" s="176"/>
      <c r="P83" s="176"/>
      <c r="Q83" s="176"/>
      <c r="R83" s="176"/>
      <c r="S83" s="176"/>
      <c r="T83" s="176"/>
      <c r="U83" s="176"/>
      <c r="V83" s="176"/>
      <c r="W83" s="176"/>
      <c r="X83" s="176"/>
      <c r="Y83" s="176"/>
      <c r="Z83" s="176"/>
      <c r="AA83" s="176"/>
      <c r="AB83" s="176"/>
      <c r="AC83" s="176"/>
      <c r="AD83" s="176"/>
      <c r="AE83" s="176"/>
      <c r="AF83" s="176"/>
      <c r="AG83" s="176"/>
      <c r="AH83" s="176"/>
      <c r="AI83" s="176"/>
      <c r="AJ83" s="176"/>
      <c r="AK83" s="176"/>
      <c r="AL83" s="176"/>
      <c r="AM83" s="176"/>
      <c r="AN83" s="176"/>
      <c r="AO83" s="176"/>
      <c r="AP83" s="176"/>
      <c r="AQ83" s="176"/>
      <c r="AR83" s="176"/>
      <c r="AS83" s="176"/>
      <c r="AT83" s="176"/>
      <c r="AU83" s="176"/>
      <c r="AV83" s="176"/>
      <c r="AW83" s="176"/>
      <c r="AX83" s="176"/>
      <c r="AY83" s="176"/>
      <c r="AZ83" s="176"/>
      <c r="BA83" s="176"/>
      <c r="BB83" s="176"/>
      <c r="BC83" s="176"/>
      <c r="BD83" s="176"/>
      <c r="BE83" s="176"/>
      <c r="BF83" s="176"/>
      <c r="BG83" s="176"/>
      <c r="BH83" s="176"/>
      <c r="BI83" s="22"/>
      <c r="BJ83" s="82"/>
      <c r="BK83" s="82"/>
      <c r="BL83" s="82"/>
      <c r="BM83" s="82"/>
      <c r="BN83" s="82"/>
      <c r="BO83" s="82"/>
      <c r="BP83" s="82"/>
      <c r="BQ83" s="82"/>
      <c r="BR83" s="82"/>
      <c r="BS83" s="82"/>
      <c r="BT83" s="82"/>
      <c r="BU83" s="82"/>
      <c r="BV83" s="82"/>
      <c r="BW83" s="82"/>
      <c r="BX83" s="82"/>
      <c r="BY83" s="82"/>
      <c r="BZ83" s="82"/>
      <c r="CA83" s="82"/>
      <c r="CB83" s="82"/>
      <c r="CC83" s="82"/>
      <c r="CD83" s="82"/>
      <c r="CE83" s="82"/>
      <c r="CF83" s="82"/>
      <c r="CG83" s="82"/>
      <c r="CH83" s="82"/>
      <c r="CI83" s="82"/>
      <c r="CJ83" s="82"/>
      <c r="CK83" s="82"/>
      <c r="CL83" s="82"/>
      <c r="CM83" s="82"/>
      <c r="CN83" s="82"/>
      <c r="CO83" s="82"/>
      <c r="CP83" s="82"/>
      <c r="CQ83" s="82"/>
      <c r="CR83" s="82"/>
      <c r="CS83" s="82"/>
      <c r="CT83" s="82"/>
      <c r="CU83" s="82"/>
      <c r="CV83" s="82"/>
    </row>
    <row r="84" spans="1:100">
      <c r="A84" s="307"/>
      <c r="C84" s="110"/>
      <c r="E84" s="135" t="s">
        <v>228</v>
      </c>
      <c r="G84" s="4" t="s">
        <v>101</v>
      </c>
      <c r="H84" s="135" t="s">
        <v>213</v>
      </c>
      <c r="K84" s="101"/>
      <c r="L84" s="176"/>
      <c r="M84" s="176"/>
      <c r="N84" s="176"/>
      <c r="O84" s="176"/>
      <c r="P84" s="176"/>
      <c r="Q84" s="176"/>
      <c r="R84" s="176"/>
      <c r="S84" s="176"/>
      <c r="T84" s="176"/>
      <c r="U84" s="176"/>
      <c r="V84" s="176"/>
      <c r="W84" s="176"/>
      <c r="X84" s="176"/>
      <c r="Y84" s="176"/>
      <c r="Z84" s="176"/>
      <c r="AA84" s="176"/>
      <c r="AB84" s="176"/>
      <c r="AC84" s="176"/>
      <c r="AD84" s="176"/>
      <c r="AE84" s="176"/>
      <c r="AF84" s="176"/>
      <c r="AG84" s="176"/>
      <c r="AH84" s="176"/>
      <c r="AI84" s="176"/>
      <c r="AJ84" s="176"/>
      <c r="AK84" s="176"/>
      <c r="AL84" s="176"/>
      <c r="AM84" s="176"/>
      <c r="AN84" s="176"/>
      <c r="AO84" s="176"/>
      <c r="AP84" s="176"/>
      <c r="AQ84" s="176"/>
      <c r="AR84" s="176"/>
      <c r="AS84" s="176"/>
      <c r="AT84" s="176"/>
      <c r="AU84" s="176"/>
      <c r="AV84" s="176"/>
      <c r="AW84" s="176"/>
      <c r="AX84" s="176"/>
      <c r="AY84" s="176"/>
      <c r="AZ84" s="176"/>
      <c r="BA84" s="176"/>
      <c r="BB84" s="176"/>
      <c r="BC84" s="176"/>
      <c r="BD84" s="176"/>
      <c r="BE84" s="176"/>
      <c r="BF84" s="176"/>
      <c r="BG84" s="176"/>
      <c r="BH84" s="176"/>
      <c r="BI84" s="22"/>
      <c r="BJ84" s="82"/>
      <c r="BK84" s="82"/>
      <c r="BL84" s="82"/>
      <c r="BM84" s="82"/>
      <c r="BN84" s="82"/>
      <c r="BO84" s="82"/>
      <c r="BP84" s="82"/>
      <c r="BQ84" s="82"/>
      <c r="BR84" s="82"/>
      <c r="BS84" s="82"/>
      <c r="BT84" s="82"/>
      <c r="BU84" s="82"/>
      <c r="BV84" s="82"/>
      <c r="BW84" s="82"/>
      <c r="BX84" s="82"/>
      <c r="BY84" s="82"/>
      <c r="BZ84" s="82"/>
      <c r="CA84" s="82"/>
      <c r="CB84" s="82"/>
      <c r="CC84" s="82"/>
      <c r="CD84" s="82"/>
      <c r="CE84" s="82"/>
      <c r="CF84" s="82"/>
      <c r="CG84" s="82"/>
      <c r="CH84" s="82"/>
      <c r="CI84" s="82"/>
      <c r="CJ84" s="82"/>
      <c r="CK84" s="82"/>
      <c r="CL84" s="82"/>
      <c r="CM84" s="82"/>
      <c r="CN84" s="82"/>
      <c r="CO84" s="82"/>
      <c r="CP84" s="82"/>
      <c r="CQ84" s="82"/>
      <c r="CR84" s="82"/>
      <c r="CS84" s="82"/>
      <c r="CT84" s="82"/>
      <c r="CU84" s="82"/>
      <c r="CV84" s="82"/>
    </row>
    <row r="85" spans="1:100">
      <c r="A85" s="307"/>
      <c r="C85" s="110"/>
      <c r="E85" s="135" t="s">
        <v>229</v>
      </c>
      <c r="G85" s="4" t="s">
        <v>101</v>
      </c>
      <c r="H85" s="135" t="s">
        <v>213</v>
      </c>
      <c r="K85" s="101"/>
      <c r="L85" s="176"/>
      <c r="M85" s="176"/>
      <c r="N85" s="176"/>
      <c r="O85" s="176"/>
      <c r="P85" s="176"/>
      <c r="Q85" s="176"/>
      <c r="R85" s="176"/>
      <c r="S85" s="176"/>
      <c r="T85" s="176"/>
      <c r="U85" s="176"/>
      <c r="V85" s="176"/>
      <c r="W85" s="176"/>
      <c r="X85" s="176"/>
      <c r="Y85" s="176"/>
      <c r="Z85" s="176"/>
      <c r="AA85" s="176"/>
      <c r="AB85" s="176"/>
      <c r="AC85" s="176"/>
      <c r="AD85" s="176"/>
      <c r="AE85" s="176"/>
      <c r="AF85" s="176"/>
      <c r="AG85" s="176"/>
      <c r="AH85" s="176"/>
      <c r="AI85" s="176"/>
      <c r="AJ85" s="176"/>
      <c r="AK85" s="176"/>
      <c r="AL85" s="176"/>
      <c r="AM85" s="176"/>
      <c r="AN85" s="176"/>
      <c r="AO85" s="176"/>
      <c r="AP85" s="176"/>
      <c r="AQ85" s="176"/>
      <c r="AR85" s="176"/>
      <c r="AS85" s="176"/>
      <c r="AT85" s="176"/>
      <c r="AU85" s="176"/>
      <c r="AV85" s="176"/>
      <c r="AW85" s="176"/>
      <c r="AX85" s="176"/>
      <c r="AY85" s="176"/>
      <c r="AZ85" s="176"/>
      <c r="BA85" s="176"/>
      <c r="BB85" s="176"/>
      <c r="BC85" s="176"/>
      <c r="BD85" s="176"/>
      <c r="BE85" s="176"/>
      <c r="BF85" s="176"/>
      <c r="BG85" s="176"/>
      <c r="BH85" s="176"/>
      <c r="BI85" s="22"/>
      <c r="BJ85" s="82"/>
      <c r="BK85" s="82"/>
      <c r="BL85" s="82"/>
      <c r="BM85" s="82"/>
      <c r="BN85" s="82"/>
      <c r="BO85" s="82"/>
      <c r="BP85" s="82"/>
      <c r="BQ85" s="82"/>
      <c r="BR85" s="82"/>
      <c r="BS85" s="82"/>
      <c r="BT85" s="82"/>
      <c r="BU85" s="82"/>
      <c r="BV85" s="82"/>
      <c r="BW85" s="82"/>
      <c r="BX85" s="82"/>
      <c r="BY85" s="82"/>
      <c r="BZ85" s="82"/>
      <c r="CA85" s="82"/>
      <c r="CB85" s="82"/>
      <c r="CC85" s="82"/>
      <c r="CD85" s="82"/>
      <c r="CE85" s="82"/>
      <c r="CF85" s="82"/>
      <c r="CG85" s="82"/>
      <c r="CH85" s="82"/>
      <c r="CI85" s="82"/>
      <c r="CJ85" s="82"/>
      <c r="CK85" s="82"/>
      <c r="CL85" s="82"/>
      <c r="CM85" s="82"/>
      <c r="CN85" s="82"/>
      <c r="CO85" s="82"/>
      <c r="CP85" s="82"/>
      <c r="CQ85" s="82"/>
      <c r="CR85" s="82"/>
      <c r="CS85" s="82"/>
      <c r="CT85" s="82"/>
      <c r="CU85" s="82"/>
      <c r="CV85" s="82"/>
    </row>
    <row r="86" spans="1:100">
      <c r="A86" s="307"/>
      <c r="C86" s="110"/>
      <c r="E86" s="135" t="s">
        <v>230</v>
      </c>
      <c r="G86" s="4" t="s">
        <v>101</v>
      </c>
      <c r="H86" s="135" t="s">
        <v>213</v>
      </c>
      <c r="K86" s="101"/>
      <c r="L86" s="176"/>
      <c r="M86" s="176"/>
      <c r="N86" s="176"/>
      <c r="O86" s="176"/>
      <c r="P86" s="176"/>
      <c r="Q86" s="176"/>
      <c r="R86" s="176"/>
      <c r="S86" s="176"/>
      <c r="T86" s="176"/>
      <c r="U86" s="176"/>
      <c r="V86" s="176"/>
      <c r="W86" s="176"/>
      <c r="X86" s="176"/>
      <c r="Y86" s="176"/>
      <c r="Z86" s="176"/>
      <c r="AA86" s="176"/>
      <c r="AB86" s="176"/>
      <c r="AC86" s="176"/>
      <c r="AD86" s="176"/>
      <c r="AE86" s="176"/>
      <c r="AF86" s="176"/>
      <c r="AG86" s="176"/>
      <c r="AH86" s="176"/>
      <c r="AI86" s="176"/>
      <c r="AJ86" s="176"/>
      <c r="AK86" s="176"/>
      <c r="AL86" s="176"/>
      <c r="AM86" s="176"/>
      <c r="AN86" s="176"/>
      <c r="AO86" s="176"/>
      <c r="AP86" s="176"/>
      <c r="AQ86" s="176"/>
      <c r="AR86" s="176"/>
      <c r="AS86" s="176"/>
      <c r="AT86" s="176"/>
      <c r="AU86" s="176"/>
      <c r="AV86" s="176"/>
      <c r="AW86" s="176"/>
      <c r="AX86" s="176"/>
      <c r="AY86" s="176"/>
      <c r="AZ86" s="176"/>
      <c r="BA86" s="176"/>
      <c r="BB86" s="176"/>
      <c r="BC86" s="176"/>
      <c r="BD86" s="176"/>
      <c r="BE86" s="176"/>
      <c r="BF86" s="176"/>
      <c r="BG86" s="176"/>
      <c r="BH86" s="176"/>
      <c r="BI86" s="22"/>
      <c r="BJ86" s="82"/>
      <c r="BK86" s="82"/>
      <c r="BL86" s="82"/>
      <c r="BM86" s="82"/>
      <c r="BN86" s="82"/>
      <c r="BO86" s="82"/>
      <c r="BP86" s="82"/>
      <c r="BQ86" s="82"/>
      <c r="BR86" s="82"/>
      <c r="BS86" s="82"/>
      <c r="BT86" s="82"/>
      <c r="BU86" s="82"/>
      <c r="BV86" s="82"/>
      <c r="BW86" s="82"/>
      <c r="BX86" s="82"/>
      <c r="BY86" s="82"/>
      <c r="BZ86" s="82"/>
      <c r="CA86" s="82"/>
      <c r="CB86" s="82"/>
      <c r="CC86" s="82"/>
      <c r="CD86" s="82"/>
      <c r="CE86" s="82"/>
      <c r="CF86" s="82"/>
      <c r="CG86" s="82"/>
      <c r="CH86" s="82"/>
      <c r="CI86" s="82"/>
      <c r="CJ86" s="82"/>
      <c r="CK86" s="82"/>
      <c r="CL86" s="82"/>
      <c r="CM86" s="82"/>
      <c r="CN86" s="82"/>
      <c r="CO86" s="82"/>
      <c r="CP86" s="82"/>
      <c r="CQ86" s="82"/>
      <c r="CR86" s="82"/>
      <c r="CS86" s="82"/>
      <c r="CT86" s="82"/>
      <c r="CU86" s="82"/>
      <c r="CV86" s="82"/>
    </row>
    <row r="87" spans="1:100">
      <c r="A87" s="307"/>
      <c r="C87" s="110"/>
      <c r="E87" s="20" t="s">
        <v>146</v>
      </c>
      <c r="G87" s="4" t="s">
        <v>101</v>
      </c>
      <c r="H87" s="135" t="s">
        <v>213</v>
      </c>
      <c r="K87" s="101"/>
      <c r="L87" s="176"/>
      <c r="M87" s="176"/>
      <c r="N87" s="176"/>
      <c r="O87" s="176"/>
      <c r="P87" s="176"/>
      <c r="Q87" s="176"/>
      <c r="R87" s="176"/>
      <c r="S87" s="176"/>
      <c r="T87" s="176"/>
      <c r="U87" s="176"/>
      <c r="V87" s="176"/>
      <c r="W87" s="176"/>
      <c r="X87" s="176"/>
      <c r="Y87" s="176"/>
      <c r="Z87" s="176"/>
      <c r="AA87" s="176"/>
      <c r="AB87" s="176"/>
      <c r="AC87" s="176"/>
      <c r="AD87" s="176"/>
      <c r="AE87" s="176"/>
      <c r="AF87" s="176"/>
      <c r="AG87" s="176"/>
      <c r="AH87" s="176"/>
      <c r="AI87" s="176"/>
      <c r="AJ87" s="176"/>
      <c r="AK87" s="176"/>
      <c r="AL87" s="176"/>
      <c r="AM87" s="176"/>
      <c r="AN87" s="176"/>
      <c r="AO87" s="176"/>
      <c r="AP87" s="176"/>
      <c r="AQ87" s="176"/>
      <c r="AR87" s="176"/>
      <c r="AS87" s="176"/>
      <c r="AT87" s="176"/>
      <c r="AU87" s="176"/>
      <c r="AV87" s="176"/>
      <c r="AW87" s="176"/>
      <c r="AX87" s="176"/>
      <c r="AY87" s="176"/>
      <c r="AZ87" s="176"/>
      <c r="BA87" s="176"/>
      <c r="BB87" s="176"/>
      <c r="BC87" s="176"/>
      <c r="BD87" s="176"/>
      <c r="BE87" s="176"/>
      <c r="BF87" s="176"/>
      <c r="BG87" s="176"/>
      <c r="BH87" s="176"/>
      <c r="BI87" s="22"/>
      <c r="BJ87" s="82"/>
      <c r="BK87" s="82"/>
      <c r="BL87" s="82"/>
      <c r="BM87" s="82"/>
      <c r="BN87" s="82"/>
      <c r="BO87" s="82"/>
      <c r="BP87" s="82"/>
      <c r="BQ87" s="82"/>
      <c r="BR87" s="82"/>
      <c r="BS87" s="82"/>
      <c r="BT87" s="82"/>
      <c r="BU87" s="82"/>
      <c r="BV87" s="82"/>
      <c r="BW87" s="82"/>
      <c r="BX87" s="82"/>
      <c r="BY87" s="82"/>
      <c r="BZ87" s="82"/>
      <c r="CA87" s="82"/>
      <c r="CB87" s="82"/>
      <c r="CC87" s="82"/>
      <c r="CD87" s="82"/>
      <c r="CE87" s="82"/>
      <c r="CF87" s="82"/>
      <c r="CG87" s="82"/>
      <c r="CH87" s="82"/>
      <c r="CI87" s="82"/>
      <c r="CJ87" s="82"/>
      <c r="CK87" s="82"/>
      <c r="CL87" s="82"/>
      <c r="CM87" s="82"/>
      <c r="CN87" s="82"/>
      <c r="CO87" s="82"/>
      <c r="CP87" s="82"/>
      <c r="CQ87" s="82"/>
      <c r="CR87" s="82"/>
      <c r="CS87" s="82"/>
      <c r="CT87" s="82"/>
      <c r="CU87" s="82"/>
      <c r="CV87" s="82"/>
    </row>
    <row r="88" spans="1:100">
      <c r="A88" s="307"/>
      <c r="C88" s="110"/>
      <c r="E88" s="135"/>
      <c r="H88" s="135"/>
      <c r="K88" s="101"/>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c r="AT88" s="66"/>
      <c r="AU88" s="66"/>
      <c r="AV88" s="66"/>
      <c r="AW88" s="66"/>
      <c r="AX88" s="66"/>
      <c r="AY88" s="66"/>
      <c r="AZ88" s="66"/>
      <c r="BA88" s="66"/>
      <c r="BB88" s="66"/>
      <c r="BC88" s="66"/>
      <c r="BD88" s="66"/>
      <c r="BE88" s="66"/>
      <c r="BF88" s="66"/>
      <c r="BG88" s="66"/>
      <c r="BH88" s="66"/>
      <c r="BI88" s="82"/>
      <c r="BJ88" s="82"/>
      <c r="BK88" s="82"/>
      <c r="BL88" s="82"/>
      <c r="BM88" s="82"/>
      <c r="BN88" s="82"/>
      <c r="BO88" s="82"/>
      <c r="BP88" s="82"/>
      <c r="BQ88" s="82"/>
      <c r="BR88" s="82"/>
      <c r="BS88" s="82"/>
      <c r="BT88" s="82"/>
      <c r="BU88" s="82"/>
      <c r="BV88" s="82"/>
      <c r="BW88" s="82"/>
      <c r="BX88" s="82"/>
      <c r="BY88" s="82"/>
      <c r="BZ88" s="82"/>
      <c r="CA88" s="82"/>
      <c r="CB88" s="82"/>
      <c r="CC88" s="82"/>
      <c r="CD88" s="82"/>
      <c r="CE88" s="82"/>
      <c r="CF88" s="82"/>
      <c r="CG88" s="82"/>
      <c r="CH88" s="82"/>
      <c r="CI88" s="82"/>
      <c r="CJ88" s="82"/>
      <c r="CK88" s="82"/>
      <c r="CL88" s="82"/>
      <c r="CM88" s="82"/>
      <c r="CN88" s="82"/>
      <c r="CO88" s="82"/>
      <c r="CP88" s="82"/>
      <c r="CQ88" s="82"/>
      <c r="CR88" s="82"/>
      <c r="CS88" s="82"/>
      <c r="CT88" s="82"/>
      <c r="CU88" s="82"/>
      <c r="CV88" s="82"/>
    </row>
    <row r="89" spans="1:100">
      <c r="A89" s="307"/>
      <c r="C89" s="38">
        <f>MAX($B$4:C88)+0.1</f>
        <v>1.5000000000000004</v>
      </c>
      <c r="D89" s="37" t="s">
        <v>231</v>
      </c>
      <c r="E89" s="33"/>
      <c r="F89" s="33"/>
      <c r="G89" s="32"/>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82"/>
      <c r="BM89" s="82"/>
      <c r="BN89" s="82"/>
      <c r="BO89" s="82"/>
      <c r="BP89" s="82"/>
      <c r="BQ89" s="82"/>
      <c r="BR89" s="82"/>
      <c r="BS89" s="82"/>
      <c r="BT89" s="82"/>
      <c r="BU89" s="82"/>
      <c r="BV89" s="82"/>
      <c r="BW89" s="82"/>
      <c r="BX89" s="82"/>
      <c r="BY89" s="82"/>
      <c r="BZ89" s="82"/>
      <c r="CA89" s="82"/>
      <c r="CB89" s="82"/>
      <c r="CC89" s="82"/>
      <c r="CD89" s="82"/>
      <c r="CE89" s="82"/>
      <c r="CF89" s="82"/>
      <c r="CG89" s="82"/>
      <c r="CH89" s="82"/>
      <c r="CI89" s="82"/>
      <c r="CJ89" s="82"/>
      <c r="CK89" s="82"/>
      <c r="CL89" s="82"/>
      <c r="CM89" s="82"/>
      <c r="CN89" s="82"/>
      <c r="CO89" s="82"/>
      <c r="CP89" s="82"/>
      <c r="CQ89" s="82"/>
      <c r="CR89" s="82"/>
      <c r="CS89" s="82"/>
      <c r="CT89" s="82"/>
      <c r="CU89" s="82"/>
      <c r="CV89" s="82"/>
    </row>
    <row r="90" spans="1:100">
      <c r="A90" s="307"/>
      <c r="C90" s="110"/>
      <c r="E90" s="135"/>
      <c r="H90" s="135"/>
      <c r="K90" s="101"/>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c r="AT90" s="66"/>
      <c r="AU90" s="66"/>
      <c r="AV90" s="66"/>
      <c r="AW90" s="66"/>
      <c r="AX90" s="66"/>
      <c r="AY90" s="66"/>
      <c r="AZ90" s="66"/>
      <c r="BA90" s="66"/>
      <c r="BB90" s="66"/>
      <c r="BC90" s="66"/>
      <c r="BD90" s="66"/>
      <c r="BE90" s="66"/>
      <c r="BF90" s="66"/>
      <c r="BG90" s="66"/>
      <c r="BH90" s="66"/>
      <c r="BI90" s="82"/>
      <c r="BJ90" s="82"/>
      <c r="BK90" s="82"/>
      <c r="BL90" s="82"/>
      <c r="BM90" s="82"/>
      <c r="BN90" s="82"/>
      <c r="BO90" s="82"/>
      <c r="BP90" s="82"/>
      <c r="BQ90" s="82"/>
      <c r="BR90" s="82"/>
      <c r="BS90" s="82"/>
      <c r="BT90" s="82"/>
      <c r="BU90" s="82"/>
      <c r="BV90" s="82"/>
      <c r="BW90" s="82"/>
      <c r="BX90" s="82"/>
      <c r="BY90" s="82"/>
      <c r="BZ90" s="82"/>
      <c r="CA90" s="82"/>
      <c r="CB90" s="82"/>
      <c r="CC90" s="82"/>
      <c r="CD90" s="82"/>
      <c r="CE90" s="82"/>
      <c r="CF90" s="82"/>
      <c r="CG90" s="82"/>
      <c r="CH90" s="82"/>
      <c r="CI90" s="82"/>
      <c r="CJ90" s="82"/>
      <c r="CK90" s="82"/>
      <c r="CL90" s="82"/>
      <c r="CM90" s="82"/>
      <c r="CN90" s="82"/>
      <c r="CO90" s="82"/>
      <c r="CP90" s="82"/>
      <c r="CQ90" s="82"/>
      <c r="CR90" s="82"/>
      <c r="CS90" s="82"/>
      <c r="CT90" s="82"/>
      <c r="CU90" s="82"/>
      <c r="CV90" s="82"/>
    </row>
    <row r="91" spans="1:100">
      <c r="A91" s="307"/>
      <c r="C91" s="110"/>
      <c r="E91" s="135" t="s">
        <v>223</v>
      </c>
      <c r="G91" s="4" t="s">
        <v>101</v>
      </c>
      <c r="H91" s="135" t="s">
        <v>213</v>
      </c>
      <c r="K91" s="101"/>
      <c r="L91" s="176"/>
      <c r="M91" s="176"/>
      <c r="N91" s="176"/>
      <c r="O91" s="176"/>
      <c r="P91" s="176"/>
      <c r="Q91" s="176"/>
      <c r="R91" s="176"/>
      <c r="S91" s="176"/>
      <c r="T91" s="176"/>
      <c r="U91" s="176"/>
      <c r="V91" s="176"/>
      <c r="W91" s="176"/>
      <c r="X91" s="176"/>
      <c r="Y91" s="176"/>
      <c r="Z91" s="176"/>
      <c r="AA91" s="176"/>
      <c r="AB91" s="176"/>
      <c r="AC91" s="176"/>
      <c r="AD91" s="176"/>
      <c r="AE91" s="176"/>
      <c r="AF91" s="176"/>
      <c r="AG91" s="176"/>
      <c r="AH91" s="176"/>
      <c r="AI91" s="176"/>
      <c r="AJ91" s="176"/>
      <c r="AK91" s="176"/>
      <c r="AL91" s="176"/>
      <c r="AM91" s="176"/>
      <c r="AN91" s="176"/>
      <c r="AO91" s="176"/>
      <c r="AP91" s="176"/>
      <c r="AQ91" s="176"/>
      <c r="AR91" s="176"/>
      <c r="AS91" s="176"/>
      <c r="AT91" s="176"/>
      <c r="AU91" s="176"/>
      <c r="AV91" s="176"/>
      <c r="AW91" s="176"/>
      <c r="AX91" s="176"/>
      <c r="AY91" s="176"/>
      <c r="AZ91" s="176"/>
      <c r="BA91" s="176"/>
      <c r="BB91" s="176"/>
      <c r="BC91" s="176"/>
      <c r="BD91" s="176"/>
      <c r="BE91" s="176"/>
      <c r="BF91" s="176"/>
      <c r="BG91" s="176"/>
      <c r="BH91" s="176"/>
      <c r="BI91" s="22"/>
      <c r="BJ91" s="82"/>
      <c r="BK91" s="82"/>
      <c r="BL91" s="82"/>
      <c r="BM91" s="82"/>
      <c r="BN91" s="82"/>
      <c r="BO91" s="82"/>
      <c r="BP91" s="82"/>
      <c r="BQ91" s="82"/>
      <c r="BR91" s="82"/>
      <c r="BS91" s="82"/>
      <c r="BT91" s="82"/>
      <c r="BU91" s="82"/>
      <c r="BV91" s="82"/>
      <c r="BW91" s="82"/>
      <c r="BX91" s="82"/>
      <c r="BY91" s="82"/>
      <c r="BZ91" s="82"/>
      <c r="CA91" s="82"/>
      <c r="CB91" s="82"/>
      <c r="CC91" s="82"/>
      <c r="CD91" s="82"/>
      <c r="CE91" s="82"/>
      <c r="CF91" s="82"/>
      <c r="CG91" s="82"/>
      <c r="CH91" s="82"/>
      <c r="CI91" s="82"/>
      <c r="CJ91" s="82"/>
      <c r="CK91" s="82"/>
      <c r="CL91" s="82"/>
      <c r="CM91" s="82"/>
      <c r="CN91" s="82"/>
      <c r="CO91" s="82"/>
      <c r="CP91" s="82"/>
      <c r="CQ91" s="82"/>
      <c r="CR91" s="82"/>
      <c r="CS91" s="82"/>
      <c r="CT91" s="82"/>
      <c r="CU91" s="82"/>
      <c r="CV91" s="82"/>
    </row>
    <row r="92" spans="1:100">
      <c r="A92" s="307"/>
      <c r="C92" s="110"/>
      <c r="E92" s="135" t="s">
        <v>224</v>
      </c>
      <c r="G92" s="4" t="s">
        <v>101</v>
      </c>
      <c r="H92" s="135" t="s">
        <v>213</v>
      </c>
      <c r="K92" s="101"/>
      <c r="L92" s="176"/>
      <c r="M92" s="176"/>
      <c r="N92" s="176"/>
      <c r="O92" s="176"/>
      <c r="P92" s="176"/>
      <c r="Q92" s="176"/>
      <c r="R92" s="176"/>
      <c r="S92" s="176"/>
      <c r="T92" s="176"/>
      <c r="U92" s="176"/>
      <c r="V92" s="176"/>
      <c r="W92" s="176"/>
      <c r="X92" s="176"/>
      <c r="Y92" s="176"/>
      <c r="Z92" s="176"/>
      <c r="AA92" s="176"/>
      <c r="AB92" s="176"/>
      <c r="AC92" s="176"/>
      <c r="AD92" s="176"/>
      <c r="AE92" s="176"/>
      <c r="AF92" s="176"/>
      <c r="AG92" s="176"/>
      <c r="AH92" s="176"/>
      <c r="AI92" s="176"/>
      <c r="AJ92" s="176"/>
      <c r="AK92" s="176"/>
      <c r="AL92" s="176"/>
      <c r="AM92" s="176"/>
      <c r="AN92" s="176"/>
      <c r="AO92" s="176"/>
      <c r="AP92" s="176"/>
      <c r="AQ92" s="176"/>
      <c r="AR92" s="176"/>
      <c r="AS92" s="176"/>
      <c r="AT92" s="176"/>
      <c r="AU92" s="176"/>
      <c r="AV92" s="176"/>
      <c r="AW92" s="176"/>
      <c r="AX92" s="176"/>
      <c r="AY92" s="176"/>
      <c r="AZ92" s="176"/>
      <c r="BA92" s="176"/>
      <c r="BB92" s="176"/>
      <c r="BC92" s="176"/>
      <c r="BD92" s="176"/>
      <c r="BE92" s="176"/>
      <c r="BF92" s="176"/>
      <c r="BG92" s="176"/>
      <c r="BH92" s="176"/>
      <c r="BI92" s="22"/>
      <c r="BJ92" s="82"/>
      <c r="BK92" s="82"/>
      <c r="BL92" s="82"/>
      <c r="BM92" s="82"/>
      <c r="BN92" s="82"/>
      <c r="BO92" s="82"/>
      <c r="BP92" s="82"/>
      <c r="BQ92" s="82"/>
      <c r="BR92" s="82"/>
      <c r="BS92" s="82"/>
      <c r="BT92" s="82"/>
      <c r="BU92" s="82"/>
      <c r="BV92" s="82"/>
      <c r="BW92" s="82"/>
      <c r="BX92" s="82"/>
      <c r="BY92" s="82"/>
      <c r="BZ92" s="82"/>
      <c r="CA92" s="82"/>
      <c r="CB92" s="82"/>
      <c r="CC92" s="82"/>
      <c r="CD92" s="82"/>
      <c r="CE92" s="82"/>
      <c r="CF92" s="82"/>
      <c r="CG92" s="82"/>
      <c r="CH92" s="82"/>
      <c r="CI92" s="82"/>
      <c r="CJ92" s="82"/>
      <c r="CK92" s="82"/>
      <c r="CL92" s="82"/>
      <c r="CM92" s="82"/>
      <c r="CN92" s="82"/>
      <c r="CO92" s="82"/>
      <c r="CP92" s="82"/>
      <c r="CQ92" s="82"/>
      <c r="CR92" s="82"/>
      <c r="CS92" s="82"/>
      <c r="CT92" s="82"/>
      <c r="CU92" s="82"/>
      <c r="CV92" s="82"/>
    </row>
    <row r="93" spans="1:100">
      <c r="A93" s="307"/>
      <c r="C93" s="110"/>
      <c r="E93" s="135" t="s">
        <v>225</v>
      </c>
      <c r="G93" s="4" t="s">
        <v>101</v>
      </c>
      <c r="H93" s="135" t="s">
        <v>213</v>
      </c>
      <c r="K93" s="101"/>
      <c r="L93" s="176"/>
      <c r="M93" s="176"/>
      <c r="N93" s="176"/>
      <c r="O93" s="176"/>
      <c r="P93" s="176"/>
      <c r="Q93" s="176"/>
      <c r="R93" s="176"/>
      <c r="S93" s="176"/>
      <c r="T93" s="176"/>
      <c r="U93" s="176"/>
      <c r="V93" s="176"/>
      <c r="W93" s="176"/>
      <c r="X93" s="176"/>
      <c r="Y93" s="176"/>
      <c r="Z93" s="176"/>
      <c r="AA93" s="176"/>
      <c r="AB93" s="176"/>
      <c r="AC93" s="176"/>
      <c r="AD93" s="176"/>
      <c r="AE93" s="176"/>
      <c r="AF93" s="176"/>
      <c r="AG93" s="176"/>
      <c r="AH93" s="176"/>
      <c r="AI93" s="176"/>
      <c r="AJ93" s="176"/>
      <c r="AK93" s="176"/>
      <c r="AL93" s="176"/>
      <c r="AM93" s="176"/>
      <c r="AN93" s="176"/>
      <c r="AO93" s="176"/>
      <c r="AP93" s="176"/>
      <c r="AQ93" s="176"/>
      <c r="AR93" s="176"/>
      <c r="AS93" s="176"/>
      <c r="AT93" s="176"/>
      <c r="AU93" s="176"/>
      <c r="AV93" s="176"/>
      <c r="AW93" s="176"/>
      <c r="AX93" s="176"/>
      <c r="AY93" s="176"/>
      <c r="AZ93" s="176"/>
      <c r="BA93" s="176"/>
      <c r="BB93" s="176"/>
      <c r="BC93" s="176"/>
      <c r="BD93" s="176"/>
      <c r="BE93" s="176"/>
      <c r="BF93" s="176"/>
      <c r="BG93" s="176"/>
      <c r="BH93" s="176"/>
      <c r="BI93" s="22"/>
      <c r="BJ93" s="82"/>
      <c r="BK93" s="82"/>
      <c r="BL93" s="82"/>
      <c r="BM93" s="82"/>
      <c r="BN93" s="82"/>
      <c r="BO93" s="82"/>
      <c r="BP93" s="82"/>
      <c r="BQ93" s="82"/>
      <c r="BR93" s="82"/>
      <c r="BS93" s="82"/>
      <c r="BT93" s="82"/>
      <c r="BU93" s="82"/>
      <c r="BV93" s="82"/>
      <c r="BW93" s="82"/>
      <c r="BX93" s="82"/>
      <c r="BY93" s="82"/>
      <c r="BZ93" s="82"/>
      <c r="CA93" s="82"/>
      <c r="CB93" s="82"/>
      <c r="CC93" s="82"/>
      <c r="CD93" s="82"/>
      <c r="CE93" s="82"/>
      <c r="CF93" s="82"/>
      <c r="CG93" s="82"/>
      <c r="CH93" s="82"/>
      <c r="CI93" s="82"/>
      <c r="CJ93" s="82"/>
      <c r="CK93" s="82"/>
      <c r="CL93" s="82"/>
      <c r="CM93" s="82"/>
      <c r="CN93" s="82"/>
      <c r="CO93" s="82"/>
      <c r="CP93" s="82"/>
      <c r="CQ93" s="82"/>
      <c r="CR93" s="82"/>
      <c r="CS93" s="82"/>
      <c r="CT93" s="82"/>
      <c r="CU93" s="82"/>
      <c r="CV93" s="82"/>
    </row>
    <row r="94" spans="1:100">
      <c r="A94" s="307"/>
      <c r="C94" s="110"/>
      <c r="E94" s="135" t="s">
        <v>226</v>
      </c>
      <c r="G94" s="4" t="s">
        <v>101</v>
      </c>
      <c r="H94" s="135" t="s">
        <v>213</v>
      </c>
      <c r="K94" s="101"/>
      <c r="L94" s="176"/>
      <c r="M94" s="176"/>
      <c r="N94" s="176"/>
      <c r="O94" s="176"/>
      <c r="P94" s="176"/>
      <c r="Q94" s="176"/>
      <c r="R94" s="176"/>
      <c r="S94" s="176"/>
      <c r="T94" s="176"/>
      <c r="U94" s="176"/>
      <c r="V94" s="176"/>
      <c r="W94" s="176"/>
      <c r="X94" s="176"/>
      <c r="Y94" s="176"/>
      <c r="Z94" s="176"/>
      <c r="AA94" s="176"/>
      <c r="AB94" s="176"/>
      <c r="AC94" s="176"/>
      <c r="AD94" s="176"/>
      <c r="AE94" s="176"/>
      <c r="AF94" s="176"/>
      <c r="AG94" s="176"/>
      <c r="AH94" s="176"/>
      <c r="AI94" s="176"/>
      <c r="AJ94" s="176"/>
      <c r="AK94" s="176"/>
      <c r="AL94" s="176"/>
      <c r="AM94" s="176"/>
      <c r="AN94" s="176"/>
      <c r="AO94" s="176"/>
      <c r="AP94" s="176"/>
      <c r="AQ94" s="176"/>
      <c r="AR94" s="176"/>
      <c r="AS94" s="176"/>
      <c r="AT94" s="176"/>
      <c r="AU94" s="176"/>
      <c r="AV94" s="176"/>
      <c r="AW94" s="176"/>
      <c r="AX94" s="176"/>
      <c r="AY94" s="176"/>
      <c r="AZ94" s="176"/>
      <c r="BA94" s="176"/>
      <c r="BB94" s="176"/>
      <c r="BC94" s="176"/>
      <c r="BD94" s="176"/>
      <c r="BE94" s="176"/>
      <c r="BF94" s="176"/>
      <c r="BG94" s="176"/>
      <c r="BH94" s="176"/>
      <c r="BI94" s="22"/>
      <c r="BJ94" s="82"/>
      <c r="BK94" s="82"/>
      <c r="BL94" s="82"/>
      <c r="BM94" s="82"/>
      <c r="BN94" s="82"/>
      <c r="BO94" s="82"/>
      <c r="BP94" s="82"/>
      <c r="BQ94" s="82"/>
      <c r="BR94" s="82"/>
      <c r="BS94" s="82"/>
      <c r="BT94" s="82"/>
      <c r="BU94" s="82"/>
      <c r="BV94" s="82"/>
      <c r="BW94" s="82"/>
      <c r="BX94" s="82"/>
      <c r="BY94" s="82"/>
      <c r="BZ94" s="82"/>
      <c r="CA94" s="82"/>
      <c r="CB94" s="82"/>
      <c r="CC94" s="82"/>
      <c r="CD94" s="82"/>
      <c r="CE94" s="82"/>
      <c r="CF94" s="82"/>
      <c r="CG94" s="82"/>
      <c r="CH94" s="82"/>
      <c r="CI94" s="82"/>
      <c r="CJ94" s="82"/>
      <c r="CK94" s="82"/>
      <c r="CL94" s="82"/>
      <c r="CM94" s="82"/>
      <c r="CN94" s="82"/>
      <c r="CO94" s="82"/>
      <c r="CP94" s="82"/>
      <c r="CQ94" s="82"/>
      <c r="CR94" s="82"/>
      <c r="CS94" s="82"/>
      <c r="CT94" s="82"/>
      <c r="CU94" s="82"/>
      <c r="CV94" s="82"/>
    </row>
    <row r="95" spans="1:100">
      <c r="A95" s="307"/>
      <c r="C95" s="110"/>
      <c r="E95" s="135" t="s">
        <v>227</v>
      </c>
      <c r="G95" s="4" t="s">
        <v>101</v>
      </c>
      <c r="H95" s="135" t="s">
        <v>213</v>
      </c>
      <c r="K95" s="101"/>
      <c r="L95" s="176"/>
      <c r="M95" s="176"/>
      <c r="N95" s="176"/>
      <c r="O95" s="176"/>
      <c r="P95" s="176"/>
      <c r="Q95" s="176"/>
      <c r="R95" s="176"/>
      <c r="S95" s="176"/>
      <c r="T95" s="176"/>
      <c r="U95" s="176"/>
      <c r="V95" s="176"/>
      <c r="W95" s="176"/>
      <c r="X95" s="176"/>
      <c r="Y95" s="176"/>
      <c r="Z95" s="176"/>
      <c r="AA95" s="176"/>
      <c r="AB95" s="176"/>
      <c r="AC95" s="176"/>
      <c r="AD95" s="176"/>
      <c r="AE95" s="176"/>
      <c r="AF95" s="176"/>
      <c r="AG95" s="176"/>
      <c r="AH95" s="176"/>
      <c r="AI95" s="176"/>
      <c r="AJ95" s="176"/>
      <c r="AK95" s="176"/>
      <c r="AL95" s="176"/>
      <c r="AM95" s="176"/>
      <c r="AN95" s="176"/>
      <c r="AO95" s="176"/>
      <c r="AP95" s="176"/>
      <c r="AQ95" s="176"/>
      <c r="AR95" s="176"/>
      <c r="AS95" s="176"/>
      <c r="AT95" s="176"/>
      <c r="AU95" s="176"/>
      <c r="AV95" s="176"/>
      <c r="AW95" s="176"/>
      <c r="AX95" s="176"/>
      <c r="AY95" s="176"/>
      <c r="AZ95" s="176"/>
      <c r="BA95" s="176"/>
      <c r="BB95" s="176"/>
      <c r="BC95" s="176"/>
      <c r="BD95" s="176"/>
      <c r="BE95" s="176"/>
      <c r="BF95" s="176"/>
      <c r="BG95" s="176"/>
      <c r="BH95" s="176"/>
      <c r="BI95" s="22"/>
      <c r="BJ95" s="82"/>
      <c r="BK95" s="82"/>
      <c r="BL95" s="82"/>
      <c r="BM95" s="82"/>
      <c r="BN95" s="82"/>
      <c r="BO95" s="82"/>
      <c r="BP95" s="82"/>
      <c r="BQ95" s="82"/>
      <c r="BR95" s="82"/>
      <c r="BS95" s="82"/>
      <c r="BT95" s="82"/>
      <c r="BU95" s="82"/>
      <c r="BV95" s="82"/>
      <c r="BW95" s="82"/>
      <c r="BX95" s="82"/>
      <c r="BY95" s="82"/>
      <c r="BZ95" s="82"/>
      <c r="CA95" s="82"/>
      <c r="CB95" s="82"/>
      <c r="CC95" s="82"/>
      <c r="CD95" s="82"/>
      <c r="CE95" s="82"/>
      <c r="CF95" s="82"/>
      <c r="CG95" s="82"/>
      <c r="CH95" s="82"/>
      <c r="CI95" s="82"/>
      <c r="CJ95" s="82"/>
      <c r="CK95" s="82"/>
      <c r="CL95" s="82"/>
      <c r="CM95" s="82"/>
      <c r="CN95" s="82"/>
      <c r="CO95" s="82"/>
      <c r="CP95" s="82"/>
      <c r="CQ95" s="82"/>
      <c r="CR95" s="82"/>
      <c r="CS95" s="82"/>
      <c r="CT95" s="82"/>
      <c r="CU95" s="82"/>
      <c r="CV95" s="82"/>
    </row>
    <row r="96" spans="1:100">
      <c r="A96" s="307"/>
      <c r="C96" s="110"/>
      <c r="E96" s="135" t="s">
        <v>228</v>
      </c>
      <c r="G96" s="4" t="s">
        <v>101</v>
      </c>
      <c r="H96" s="135" t="s">
        <v>213</v>
      </c>
      <c r="K96" s="101"/>
      <c r="L96" s="176"/>
      <c r="M96" s="176"/>
      <c r="N96" s="176"/>
      <c r="O96" s="176"/>
      <c r="P96" s="176"/>
      <c r="Q96" s="176"/>
      <c r="R96" s="176"/>
      <c r="S96" s="176"/>
      <c r="T96" s="176"/>
      <c r="U96" s="176"/>
      <c r="V96" s="176"/>
      <c r="W96" s="176"/>
      <c r="X96" s="176"/>
      <c r="Y96" s="176"/>
      <c r="Z96" s="176"/>
      <c r="AA96" s="176"/>
      <c r="AB96" s="176"/>
      <c r="AC96" s="176"/>
      <c r="AD96" s="176"/>
      <c r="AE96" s="176"/>
      <c r="AF96" s="176"/>
      <c r="AG96" s="176"/>
      <c r="AH96" s="176"/>
      <c r="AI96" s="176"/>
      <c r="AJ96" s="176"/>
      <c r="AK96" s="176"/>
      <c r="AL96" s="176"/>
      <c r="AM96" s="176"/>
      <c r="AN96" s="176"/>
      <c r="AO96" s="176"/>
      <c r="AP96" s="176"/>
      <c r="AQ96" s="176"/>
      <c r="AR96" s="176"/>
      <c r="AS96" s="176"/>
      <c r="AT96" s="176"/>
      <c r="AU96" s="176"/>
      <c r="AV96" s="176"/>
      <c r="AW96" s="176"/>
      <c r="AX96" s="176"/>
      <c r="AY96" s="176"/>
      <c r="AZ96" s="176"/>
      <c r="BA96" s="176"/>
      <c r="BB96" s="176"/>
      <c r="BC96" s="176"/>
      <c r="BD96" s="176"/>
      <c r="BE96" s="176"/>
      <c r="BF96" s="176"/>
      <c r="BG96" s="176"/>
      <c r="BH96" s="176"/>
      <c r="BI96" s="2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c r="CH96" s="82"/>
      <c r="CI96" s="82"/>
      <c r="CJ96" s="82"/>
      <c r="CK96" s="82"/>
      <c r="CL96" s="82"/>
      <c r="CM96" s="82"/>
      <c r="CN96" s="82"/>
      <c r="CO96" s="82"/>
      <c r="CP96" s="82"/>
      <c r="CQ96" s="82"/>
      <c r="CR96" s="82"/>
      <c r="CS96" s="82"/>
      <c r="CT96" s="82"/>
      <c r="CU96" s="82"/>
      <c r="CV96" s="82"/>
    </row>
    <row r="97" spans="1:100">
      <c r="A97" s="307"/>
      <c r="C97" s="110"/>
      <c r="E97" s="135" t="s">
        <v>229</v>
      </c>
      <c r="G97" s="4" t="s">
        <v>101</v>
      </c>
      <c r="H97" s="135" t="s">
        <v>213</v>
      </c>
      <c r="K97" s="101"/>
      <c r="L97" s="176"/>
      <c r="M97" s="176"/>
      <c r="N97" s="176"/>
      <c r="O97" s="176"/>
      <c r="P97" s="176"/>
      <c r="Q97" s="176"/>
      <c r="R97" s="176"/>
      <c r="S97" s="176"/>
      <c r="T97" s="176"/>
      <c r="U97" s="176"/>
      <c r="V97" s="176"/>
      <c r="W97" s="176"/>
      <c r="X97" s="176"/>
      <c r="Y97" s="176"/>
      <c r="Z97" s="176"/>
      <c r="AA97" s="176"/>
      <c r="AB97" s="176"/>
      <c r="AC97" s="176"/>
      <c r="AD97" s="176"/>
      <c r="AE97" s="176"/>
      <c r="AF97" s="176"/>
      <c r="AG97" s="176"/>
      <c r="AH97" s="176"/>
      <c r="AI97" s="176"/>
      <c r="AJ97" s="176"/>
      <c r="AK97" s="176"/>
      <c r="AL97" s="176"/>
      <c r="AM97" s="176"/>
      <c r="AN97" s="176"/>
      <c r="AO97" s="176"/>
      <c r="AP97" s="176"/>
      <c r="AQ97" s="176"/>
      <c r="AR97" s="176"/>
      <c r="AS97" s="176"/>
      <c r="AT97" s="176"/>
      <c r="AU97" s="176"/>
      <c r="AV97" s="176"/>
      <c r="AW97" s="176"/>
      <c r="AX97" s="176"/>
      <c r="AY97" s="176"/>
      <c r="AZ97" s="176"/>
      <c r="BA97" s="176"/>
      <c r="BB97" s="176"/>
      <c r="BC97" s="176"/>
      <c r="BD97" s="176"/>
      <c r="BE97" s="176"/>
      <c r="BF97" s="176"/>
      <c r="BG97" s="176"/>
      <c r="BH97" s="176"/>
      <c r="BI97" s="22"/>
      <c r="BJ97" s="82"/>
      <c r="BK97" s="82"/>
      <c r="BL97" s="82"/>
      <c r="BM97" s="82"/>
      <c r="BN97" s="82"/>
      <c r="BO97" s="82"/>
      <c r="BP97" s="82"/>
      <c r="BQ97" s="82"/>
      <c r="BR97" s="82"/>
      <c r="BS97" s="82"/>
      <c r="BT97" s="82"/>
      <c r="BU97" s="82"/>
      <c r="BV97" s="82"/>
      <c r="BW97" s="82"/>
      <c r="BX97" s="82"/>
      <c r="BY97" s="82"/>
      <c r="BZ97" s="82"/>
      <c r="CA97" s="82"/>
      <c r="CB97" s="82"/>
      <c r="CC97" s="82"/>
      <c r="CD97" s="82"/>
      <c r="CE97" s="82"/>
      <c r="CF97" s="82"/>
      <c r="CG97" s="82"/>
      <c r="CH97" s="82"/>
      <c r="CI97" s="82"/>
      <c r="CJ97" s="82"/>
      <c r="CK97" s="82"/>
      <c r="CL97" s="82"/>
      <c r="CM97" s="82"/>
      <c r="CN97" s="82"/>
      <c r="CO97" s="82"/>
      <c r="CP97" s="82"/>
      <c r="CQ97" s="82"/>
      <c r="CR97" s="82"/>
      <c r="CS97" s="82"/>
      <c r="CT97" s="82"/>
      <c r="CU97" s="82"/>
      <c r="CV97" s="82"/>
    </row>
    <row r="98" spans="1:100">
      <c r="A98" s="307"/>
      <c r="C98" s="110"/>
      <c r="E98" s="135" t="s">
        <v>230</v>
      </c>
      <c r="G98" s="4" t="s">
        <v>101</v>
      </c>
      <c r="H98" s="135" t="s">
        <v>213</v>
      </c>
      <c r="K98" s="101"/>
      <c r="L98" s="176"/>
      <c r="M98" s="176"/>
      <c r="N98" s="176"/>
      <c r="O98" s="176"/>
      <c r="P98" s="176"/>
      <c r="Q98" s="176"/>
      <c r="R98" s="176"/>
      <c r="S98" s="176"/>
      <c r="T98" s="176"/>
      <c r="U98" s="176"/>
      <c r="V98" s="176"/>
      <c r="W98" s="176"/>
      <c r="X98" s="176"/>
      <c r="Y98" s="176"/>
      <c r="Z98" s="176"/>
      <c r="AA98" s="176"/>
      <c r="AB98" s="176"/>
      <c r="AC98" s="176"/>
      <c r="AD98" s="176"/>
      <c r="AE98" s="176"/>
      <c r="AF98" s="176"/>
      <c r="AG98" s="176"/>
      <c r="AH98" s="176"/>
      <c r="AI98" s="176"/>
      <c r="AJ98" s="176"/>
      <c r="AK98" s="176"/>
      <c r="AL98" s="176"/>
      <c r="AM98" s="176"/>
      <c r="AN98" s="176"/>
      <c r="AO98" s="176"/>
      <c r="AP98" s="176"/>
      <c r="AQ98" s="176"/>
      <c r="AR98" s="176"/>
      <c r="AS98" s="176"/>
      <c r="AT98" s="176"/>
      <c r="AU98" s="176"/>
      <c r="AV98" s="176"/>
      <c r="AW98" s="176"/>
      <c r="AX98" s="176"/>
      <c r="AY98" s="176"/>
      <c r="AZ98" s="176"/>
      <c r="BA98" s="176"/>
      <c r="BB98" s="176"/>
      <c r="BC98" s="176"/>
      <c r="BD98" s="176"/>
      <c r="BE98" s="176"/>
      <c r="BF98" s="176"/>
      <c r="BG98" s="176"/>
      <c r="BH98" s="176"/>
      <c r="BI98" s="22"/>
      <c r="BJ98" s="82"/>
      <c r="BK98" s="82"/>
      <c r="BL98" s="82"/>
      <c r="BM98" s="82"/>
      <c r="BN98" s="82"/>
      <c r="BO98" s="82"/>
      <c r="BP98" s="82"/>
      <c r="BQ98" s="82"/>
      <c r="BR98" s="82"/>
      <c r="BS98" s="82"/>
      <c r="BT98" s="82"/>
      <c r="BU98" s="82"/>
      <c r="BV98" s="82"/>
      <c r="BW98" s="82"/>
      <c r="BX98" s="82"/>
      <c r="BY98" s="82"/>
      <c r="BZ98" s="82"/>
      <c r="CA98" s="82"/>
      <c r="CB98" s="82"/>
      <c r="CC98" s="82"/>
      <c r="CD98" s="82"/>
      <c r="CE98" s="82"/>
      <c r="CF98" s="82"/>
      <c r="CG98" s="82"/>
      <c r="CH98" s="82"/>
      <c r="CI98" s="82"/>
      <c r="CJ98" s="82"/>
      <c r="CK98" s="82"/>
      <c r="CL98" s="82"/>
      <c r="CM98" s="82"/>
      <c r="CN98" s="82"/>
      <c r="CO98" s="82"/>
      <c r="CP98" s="82"/>
      <c r="CQ98" s="82"/>
      <c r="CR98" s="82"/>
      <c r="CS98" s="82"/>
      <c r="CT98" s="82"/>
      <c r="CU98" s="82"/>
      <c r="CV98" s="82"/>
    </row>
    <row r="99" spans="1:100">
      <c r="A99" s="307"/>
      <c r="C99" s="110"/>
      <c r="E99" s="20" t="s">
        <v>146</v>
      </c>
      <c r="G99" s="4" t="s">
        <v>101</v>
      </c>
      <c r="H99" s="135" t="s">
        <v>213</v>
      </c>
      <c r="K99" s="101"/>
      <c r="L99" s="176"/>
      <c r="M99" s="176"/>
      <c r="N99" s="176"/>
      <c r="O99" s="176"/>
      <c r="P99" s="176"/>
      <c r="Q99" s="176"/>
      <c r="R99" s="176"/>
      <c r="S99" s="176"/>
      <c r="T99" s="176"/>
      <c r="U99" s="176"/>
      <c r="V99" s="176"/>
      <c r="W99" s="176"/>
      <c r="X99" s="176"/>
      <c r="Y99" s="176"/>
      <c r="Z99" s="176"/>
      <c r="AA99" s="176"/>
      <c r="AB99" s="176"/>
      <c r="AC99" s="176"/>
      <c r="AD99" s="176"/>
      <c r="AE99" s="176"/>
      <c r="AF99" s="176"/>
      <c r="AG99" s="176"/>
      <c r="AH99" s="176"/>
      <c r="AI99" s="176"/>
      <c r="AJ99" s="176"/>
      <c r="AK99" s="176"/>
      <c r="AL99" s="176"/>
      <c r="AM99" s="176"/>
      <c r="AN99" s="176"/>
      <c r="AO99" s="176"/>
      <c r="AP99" s="176"/>
      <c r="AQ99" s="176"/>
      <c r="AR99" s="176"/>
      <c r="AS99" s="176"/>
      <c r="AT99" s="176"/>
      <c r="AU99" s="176"/>
      <c r="AV99" s="176"/>
      <c r="AW99" s="176"/>
      <c r="AX99" s="176"/>
      <c r="AY99" s="176"/>
      <c r="AZ99" s="176"/>
      <c r="BA99" s="176"/>
      <c r="BB99" s="176"/>
      <c r="BC99" s="176"/>
      <c r="BD99" s="176"/>
      <c r="BE99" s="176"/>
      <c r="BF99" s="176"/>
      <c r="BG99" s="176"/>
      <c r="BH99" s="176"/>
      <c r="BI99" s="22"/>
      <c r="BJ99" s="82"/>
      <c r="BK99" s="82"/>
      <c r="BL99" s="82"/>
      <c r="BM99" s="82"/>
      <c r="BN99" s="82"/>
      <c r="BO99" s="82"/>
      <c r="BP99" s="82"/>
      <c r="BQ99" s="82"/>
      <c r="BR99" s="82"/>
      <c r="BS99" s="82"/>
      <c r="BT99" s="82"/>
      <c r="BU99" s="82"/>
      <c r="BV99" s="82"/>
      <c r="BW99" s="82"/>
      <c r="BX99" s="82"/>
      <c r="BY99" s="82"/>
      <c r="BZ99" s="82"/>
      <c r="CA99" s="82"/>
      <c r="CB99" s="82"/>
      <c r="CC99" s="82"/>
      <c r="CD99" s="82"/>
      <c r="CE99" s="82"/>
      <c r="CF99" s="82"/>
      <c r="CG99" s="82"/>
      <c r="CH99" s="82"/>
      <c r="CI99" s="82"/>
      <c r="CJ99" s="82"/>
      <c r="CK99" s="82"/>
      <c r="CL99" s="82"/>
      <c r="CM99" s="82"/>
      <c r="CN99" s="82"/>
      <c r="CO99" s="82"/>
      <c r="CP99" s="82"/>
      <c r="CQ99" s="82"/>
      <c r="CR99" s="82"/>
      <c r="CS99" s="82"/>
      <c r="CT99" s="82"/>
      <c r="CU99" s="82"/>
      <c r="CV99" s="82"/>
    </row>
    <row r="100" spans="1:100">
      <c r="A100" s="307"/>
      <c r="C100" s="110"/>
      <c r="E100" s="135"/>
      <c r="H100" s="135"/>
      <c r="K100" s="101"/>
      <c r="L100" s="66"/>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c r="AT100" s="66"/>
      <c r="AU100" s="66"/>
      <c r="AV100" s="66"/>
      <c r="AW100" s="66"/>
      <c r="AX100" s="66"/>
      <c r="AY100" s="66"/>
      <c r="AZ100" s="66"/>
      <c r="BA100" s="66"/>
      <c r="BB100" s="66"/>
      <c r="BC100" s="66"/>
      <c r="BD100" s="66"/>
      <c r="BE100" s="66"/>
      <c r="BF100" s="66"/>
      <c r="BG100" s="66"/>
      <c r="BH100" s="66"/>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E100" s="82"/>
      <c r="CF100" s="82"/>
      <c r="CG100" s="82"/>
      <c r="CH100" s="82"/>
      <c r="CI100" s="82"/>
      <c r="CJ100" s="82"/>
      <c r="CK100" s="82"/>
      <c r="CL100" s="82"/>
      <c r="CM100" s="82"/>
      <c r="CN100" s="82"/>
      <c r="CO100" s="82"/>
      <c r="CP100" s="82"/>
      <c r="CQ100" s="82"/>
      <c r="CR100" s="82"/>
      <c r="CS100" s="82"/>
      <c r="CT100" s="82"/>
      <c r="CU100" s="82"/>
      <c r="CV100" s="82"/>
    </row>
    <row r="101" spans="1:100">
      <c r="A101" s="307"/>
      <c r="C101" s="38">
        <f>MAX($B$4:C100)+0.1</f>
        <v>1.6000000000000005</v>
      </c>
      <c r="D101" s="37" t="s">
        <v>232</v>
      </c>
      <c r="E101" s="33"/>
      <c r="F101" s="33"/>
      <c r="G101" s="32"/>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82"/>
      <c r="BM101" s="82"/>
      <c r="BN101" s="82"/>
      <c r="BO101" s="82"/>
      <c r="BP101" s="82"/>
      <c r="BQ101" s="82"/>
      <c r="BR101" s="82"/>
      <c r="BS101" s="82"/>
      <c r="BT101" s="82"/>
      <c r="BU101" s="82"/>
      <c r="BV101" s="82"/>
      <c r="BW101" s="82"/>
      <c r="BX101" s="82"/>
      <c r="BY101" s="82"/>
      <c r="BZ101" s="82"/>
      <c r="CA101" s="82"/>
      <c r="CB101" s="82"/>
      <c r="CC101" s="82"/>
      <c r="CD101" s="82"/>
      <c r="CE101" s="82"/>
      <c r="CF101" s="82"/>
      <c r="CG101" s="82"/>
      <c r="CH101" s="82"/>
      <c r="CI101" s="82"/>
      <c r="CJ101" s="82"/>
      <c r="CK101" s="82"/>
      <c r="CL101" s="82"/>
      <c r="CM101" s="82"/>
      <c r="CN101" s="82"/>
      <c r="CO101" s="82"/>
      <c r="CP101" s="82"/>
      <c r="CQ101" s="82"/>
      <c r="CR101" s="82"/>
      <c r="CS101" s="82"/>
      <c r="CT101" s="82"/>
      <c r="CU101" s="82"/>
      <c r="CV101" s="82"/>
    </row>
    <row r="102" spans="1:100">
      <c r="A102" s="307"/>
      <c r="C102" s="110"/>
      <c r="E102" s="135"/>
      <c r="H102" s="135"/>
      <c r="K102" s="101"/>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c r="AT102" s="66"/>
      <c r="AU102" s="66"/>
      <c r="AV102" s="66"/>
      <c r="AW102" s="66"/>
      <c r="AX102" s="66"/>
      <c r="AY102" s="66"/>
      <c r="AZ102" s="66"/>
      <c r="BA102" s="66"/>
      <c r="BB102" s="66"/>
      <c r="BC102" s="66"/>
      <c r="BD102" s="66"/>
      <c r="BE102" s="66"/>
      <c r="BF102" s="66"/>
      <c r="BG102" s="66"/>
      <c r="BH102" s="66"/>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c r="CE102" s="82"/>
      <c r="CF102" s="82"/>
      <c r="CG102" s="82"/>
      <c r="CH102" s="82"/>
      <c r="CI102" s="82"/>
      <c r="CJ102" s="82"/>
      <c r="CK102" s="82"/>
      <c r="CL102" s="82"/>
      <c r="CM102" s="82"/>
      <c r="CN102" s="82"/>
      <c r="CO102" s="82"/>
      <c r="CP102" s="82"/>
      <c r="CQ102" s="82"/>
      <c r="CR102" s="82"/>
      <c r="CS102" s="82"/>
      <c r="CT102" s="82"/>
      <c r="CU102" s="82"/>
      <c r="CV102" s="82"/>
    </row>
    <row r="103" spans="1:100">
      <c r="A103" s="307"/>
      <c r="C103" s="110"/>
      <c r="E103" s="135" t="s">
        <v>223</v>
      </c>
      <c r="G103" s="4" t="s">
        <v>101</v>
      </c>
      <c r="H103" s="135" t="s">
        <v>213</v>
      </c>
      <c r="K103" s="101"/>
      <c r="L103" s="176"/>
      <c r="M103" s="176"/>
      <c r="N103" s="176"/>
      <c r="O103" s="176"/>
      <c r="P103" s="176"/>
      <c r="Q103" s="176"/>
      <c r="R103" s="176"/>
      <c r="S103" s="176"/>
      <c r="T103" s="176"/>
      <c r="U103" s="176"/>
      <c r="V103" s="176"/>
      <c r="W103" s="176"/>
      <c r="X103" s="176"/>
      <c r="Y103" s="176"/>
      <c r="Z103" s="176"/>
      <c r="AA103" s="176"/>
      <c r="AB103" s="176"/>
      <c r="AC103" s="176"/>
      <c r="AD103" s="176"/>
      <c r="AE103" s="176"/>
      <c r="AF103" s="176"/>
      <c r="AG103" s="176"/>
      <c r="AH103" s="176"/>
      <c r="AI103" s="176"/>
      <c r="AJ103" s="176"/>
      <c r="AK103" s="176"/>
      <c r="AL103" s="176"/>
      <c r="AM103" s="176"/>
      <c r="AN103" s="176"/>
      <c r="AO103" s="176"/>
      <c r="AP103" s="176"/>
      <c r="AQ103" s="176"/>
      <c r="AR103" s="176"/>
      <c r="AS103" s="176"/>
      <c r="AT103" s="176"/>
      <c r="AU103" s="176"/>
      <c r="AV103" s="176"/>
      <c r="AW103" s="176"/>
      <c r="AX103" s="176"/>
      <c r="AY103" s="176"/>
      <c r="AZ103" s="176"/>
      <c r="BA103" s="176"/>
      <c r="BB103" s="176"/>
      <c r="BC103" s="176"/>
      <c r="BD103" s="176"/>
      <c r="BE103" s="176"/>
      <c r="BF103" s="176"/>
      <c r="BG103" s="176"/>
      <c r="BH103" s="176"/>
      <c r="BI103" s="82"/>
      <c r="BJ103" s="82"/>
      <c r="BK103" s="82"/>
      <c r="BL103" s="82"/>
      <c r="BM103" s="82"/>
      <c r="BN103" s="82"/>
      <c r="BO103" s="82"/>
      <c r="BP103" s="82"/>
      <c r="BQ103" s="82"/>
      <c r="BR103" s="82"/>
      <c r="BS103" s="82"/>
      <c r="BT103" s="82"/>
      <c r="BU103" s="82"/>
      <c r="BV103" s="82"/>
      <c r="BW103" s="82"/>
      <c r="BX103" s="82"/>
      <c r="BY103" s="82"/>
      <c r="BZ103" s="82"/>
      <c r="CA103" s="82"/>
      <c r="CB103" s="82"/>
      <c r="CC103" s="82"/>
      <c r="CD103" s="82"/>
      <c r="CE103" s="82"/>
      <c r="CF103" s="82"/>
      <c r="CG103" s="82"/>
      <c r="CH103" s="82"/>
      <c r="CI103" s="82"/>
      <c r="CJ103" s="82"/>
      <c r="CK103" s="82"/>
      <c r="CL103" s="82"/>
      <c r="CM103" s="82"/>
      <c r="CN103" s="82"/>
      <c r="CO103" s="82"/>
      <c r="CP103" s="82"/>
      <c r="CQ103" s="82"/>
      <c r="CR103" s="82"/>
      <c r="CS103" s="82"/>
      <c r="CT103" s="82"/>
      <c r="CU103" s="82"/>
      <c r="CV103" s="82"/>
    </row>
    <row r="104" spans="1:100">
      <c r="A104" s="307"/>
      <c r="C104" s="110"/>
      <c r="E104" s="135" t="s">
        <v>224</v>
      </c>
      <c r="G104" s="4" t="s">
        <v>101</v>
      </c>
      <c r="H104" s="135" t="s">
        <v>213</v>
      </c>
      <c r="K104" s="101"/>
      <c r="L104" s="176"/>
      <c r="M104" s="176"/>
      <c r="N104" s="176"/>
      <c r="O104" s="176"/>
      <c r="P104" s="176"/>
      <c r="Q104" s="176"/>
      <c r="R104" s="176"/>
      <c r="S104" s="176"/>
      <c r="T104" s="176"/>
      <c r="U104" s="176"/>
      <c r="V104" s="176"/>
      <c r="W104" s="176"/>
      <c r="X104" s="176"/>
      <c r="Y104" s="176"/>
      <c r="Z104" s="176"/>
      <c r="AA104" s="176"/>
      <c r="AB104" s="176"/>
      <c r="AC104" s="176"/>
      <c r="AD104" s="176"/>
      <c r="AE104" s="176"/>
      <c r="AF104" s="176"/>
      <c r="AG104" s="176"/>
      <c r="AH104" s="176"/>
      <c r="AI104" s="176"/>
      <c r="AJ104" s="176"/>
      <c r="AK104" s="176"/>
      <c r="AL104" s="176"/>
      <c r="AM104" s="176"/>
      <c r="AN104" s="176"/>
      <c r="AO104" s="176"/>
      <c r="AP104" s="176"/>
      <c r="AQ104" s="176"/>
      <c r="AR104" s="176"/>
      <c r="AS104" s="176"/>
      <c r="AT104" s="176"/>
      <c r="AU104" s="176"/>
      <c r="AV104" s="176"/>
      <c r="AW104" s="176"/>
      <c r="AX104" s="176"/>
      <c r="AY104" s="176"/>
      <c r="AZ104" s="176"/>
      <c r="BA104" s="176"/>
      <c r="BB104" s="176"/>
      <c r="BC104" s="176"/>
      <c r="BD104" s="176"/>
      <c r="BE104" s="176"/>
      <c r="BF104" s="176"/>
      <c r="BG104" s="176"/>
      <c r="BH104" s="176"/>
      <c r="BI104" s="82"/>
      <c r="BJ104" s="82"/>
      <c r="BK104" s="82"/>
      <c r="BL104" s="82"/>
      <c r="BM104" s="82"/>
      <c r="BN104" s="82"/>
      <c r="BO104" s="82"/>
      <c r="BP104" s="82"/>
      <c r="BQ104" s="82"/>
      <c r="BR104" s="82"/>
      <c r="BS104" s="82"/>
      <c r="BT104" s="82"/>
      <c r="BU104" s="82"/>
      <c r="BV104" s="82"/>
      <c r="BW104" s="82"/>
      <c r="BX104" s="82"/>
      <c r="BY104" s="82"/>
      <c r="BZ104" s="82"/>
      <c r="CA104" s="82"/>
      <c r="CB104" s="82"/>
      <c r="CC104" s="82"/>
      <c r="CD104" s="82"/>
      <c r="CE104" s="82"/>
      <c r="CF104" s="82"/>
      <c r="CG104" s="82"/>
      <c r="CH104" s="82"/>
      <c r="CI104" s="82"/>
      <c r="CJ104" s="82"/>
      <c r="CK104" s="82"/>
      <c r="CL104" s="82"/>
      <c r="CM104" s="82"/>
      <c r="CN104" s="82"/>
      <c r="CO104" s="82"/>
      <c r="CP104" s="82"/>
      <c r="CQ104" s="82"/>
      <c r="CR104" s="82"/>
      <c r="CS104" s="82"/>
      <c r="CT104" s="82"/>
      <c r="CU104" s="82"/>
      <c r="CV104" s="82"/>
    </row>
    <row r="105" spans="1:100">
      <c r="A105" s="307"/>
      <c r="C105" s="110"/>
      <c r="E105" s="135" t="s">
        <v>225</v>
      </c>
      <c r="G105" s="4" t="s">
        <v>101</v>
      </c>
      <c r="H105" s="135" t="s">
        <v>213</v>
      </c>
      <c r="K105" s="101"/>
      <c r="L105" s="176"/>
      <c r="M105" s="176"/>
      <c r="N105" s="176"/>
      <c r="O105" s="176"/>
      <c r="P105" s="176"/>
      <c r="Q105" s="176"/>
      <c r="R105" s="176"/>
      <c r="S105" s="176"/>
      <c r="T105" s="176"/>
      <c r="U105" s="176"/>
      <c r="V105" s="176"/>
      <c r="W105" s="176"/>
      <c r="X105" s="176"/>
      <c r="Y105" s="176"/>
      <c r="Z105" s="176"/>
      <c r="AA105" s="176"/>
      <c r="AB105" s="176"/>
      <c r="AC105" s="176"/>
      <c r="AD105" s="176"/>
      <c r="AE105" s="176"/>
      <c r="AF105" s="176"/>
      <c r="AG105" s="176"/>
      <c r="AH105" s="176"/>
      <c r="AI105" s="176"/>
      <c r="AJ105" s="176"/>
      <c r="AK105" s="176"/>
      <c r="AL105" s="176"/>
      <c r="AM105" s="176"/>
      <c r="AN105" s="176"/>
      <c r="AO105" s="176"/>
      <c r="AP105" s="176"/>
      <c r="AQ105" s="176"/>
      <c r="AR105" s="176"/>
      <c r="AS105" s="176"/>
      <c r="AT105" s="176"/>
      <c r="AU105" s="176"/>
      <c r="AV105" s="176"/>
      <c r="AW105" s="176"/>
      <c r="AX105" s="176"/>
      <c r="AY105" s="176"/>
      <c r="AZ105" s="176"/>
      <c r="BA105" s="176"/>
      <c r="BB105" s="176"/>
      <c r="BC105" s="176"/>
      <c r="BD105" s="176"/>
      <c r="BE105" s="176"/>
      <c r="BF105" s="176"/>
      <c r="BG105" s="176"/>
      <c r="BH105" s="176"/>
      <c r="BI105" s="82"/>
      <c r="BJ105" s="82"/>
      <c r="BK105" s="82"/>
      <c r="BL105" s="82"/>
      <c r="BM105" s="82"/>
      <c r="BN105" s="82"/>
      <c r="BO105" s="82"/>
      <c r="BP105" s="82"/>
      <c r="BQ105" s="82"/>
      <c r="BR105" s="82"/>
      <c r="BS105" s="82"/>
      <c r="BT105" s="82"/>
      <c r="BU105" s="82"/>
      <c r="BV105" s="82"/>
      <c r="BW105" s="82"/>
      <c r="BX105" s="82"/>
      <c r="BY105" s="82"/>
      <c r="BZ105" s="82"/>
      <c r="CA105" s="82"/>
      <c r="CB105" s="82"/>
      <c r="CC105" s="82"/>
      <c r="CD105" s="82"/>
      <c r="CE105" s="82"/>
      <c r="CF105" s="82"/>
      <c r="CG105" s="82"/>
      <c r="CH105" s="82"/>
      <c r="CI105" s="82"/>
      <c r="CJ105" s="82"/>
      <c r="CK105" s="82"/>
      <c r="CL105" s="82"/>
      <c r="CM105" s="82"/>
      <c r="CN105" s="82"/>
      <c r="CO105" s="82"/>
      <c r="CP105" s="82"/>
      <c r="CQ105" s="82"/>
      <c r="CR105" s="82"/>
      <c r="CS105" s="82"/>
      <c r="CT105" s="82"/>
      <c r="CU105" s="82"/>
      <c r="CV105" s="82"/>
    </row>
    <row r="106" spans="1:100">
      <c r="A106" s="307"/>
      <c r="C106" s="110"/>
      <c r="E106" s="135" t="s">
        <v>233</v>
      </c>
      <c r="G106" s="4" t="s">
        <v>101</v>
      </c>
      <c r="H106" s="135" t="s">
        <v>213</v>
      </c>
      <c r="K106" s="101"/>
      <c r="L106" s="176"/>
      <c r="M106" s="176"/>
      <c r="N106" s="176"/>
      <c r="O106" s="176"/>
      <c r="P106" s="176"/>
      <c r="Q106" s="176"/>
      <c r="R106" s="176"/>
      <c r="S106" s="176"/>
      <c r="T106" s="176"/>
      <c r="U106" s="176"/>
      <c r="V106" s="176"/>
      <c r="W106" s="176"/>
      <c r="X106" s="176"/>
      <c r="Y106" s="176"/>
      <c r="Z106" s="176"/>
      <c r="AA106" s="176"/>
      <c r="AB106" s="176"/>
      <c r="AC106" s="176"/>
      <c r="AD106" s="176"/>
      <c r="AE106" s="176"/>
      <c r="AF106" s="176"/>
      <c r="AG106" s="176"/>
      <c r="AH106" s="176"/>
      <c r="AI106" s="176"/>
      <c r="AJ106" s="176"/>
      <c r="AK106" s="176"/>
      <c r="AL106" s="176"/>
      <c r="AM106" s="176"/>
      <c r="AN106" s="176"/>
      <c r="AO106" s="176"/>
      <c r="AP106" s="176"/>
      <c r="AQ106" s="176"/>
      <c r="AR106" s="176"/>
      <c r="AS106" s="176"/>
      <c r="AT106" s="176"/>
      <c r="AU106" s="176"/>
      <c r="AV106" s="176"/>
      <c r="AW106" s="176"/>
      <c r="AX106" s="176"/>
      <c r="AY106" s="176"/>
      <c r="AZ106" s="176"/>
      <c r="BA106" s="176"/>
      <c r="BB106" s="176"/>
      <c r="BC106" s="176"/>
      <c r="BD106" s="176"/>
      <c r="BE106" s="176"/>
      <c r="BF106" s="176"/>
      <c r="BG106" s="176"/>
      <c r="BH106" s="176"/>
      <c r="BI106" s="82"/>
      <c r="BJ106" s="82"/>
      <c r="BK106" s="82"/>
      <c r="BL106" s="82"/>
      <c r="BM106" s="82"/>
      <c r="BN106" s="82"/>
      <c r="BO106" s="82"/>
      <c r="BP106" s="82"/>
      <c r="BQ106" s="82"/>
      <c r="BR106" s="82"/>
      <c r="BS106" s="82"/>
      <c r="BT106" s="82"/>
      <c r="BU106" s="82"/>
      <c r="BV106" s="82"/>
      <c r="BW106" s="82"/>
      <c r="BX106" s="82"/>
      <c r="BY106" s="82"/>
      <c r="BZ106" s="82"/>
      <c r="CA106" s="82"/>
      <c r="CB106" s="82"/>
      <c r="CC106" s="82"/>
      <c r="CD106" s="82"/>
      <c r="CE106" s="82"/>
      <c r="CF106" s="82"/>
      <c r="CG106" s="82"/>
      <c r="CH106" s="82"/>
      <c r="CI106" s="82"/>
      <c r="CJ106" s="82"/>
      <c r="CK106" s="82"/>
      <c r="CL106" s="82"/>
      <c r="CM106" s="82"/>
      <c r="CN106" s="82"/>
      <c r="CO106" s="82"/>
      <c r="CP106" s="82"/>
      <c r="CQ106" s="82"/>
      <c r="CR106" s="82"/>
      <c r="CS106" s="82"/>
      <c r="CT106" s="82"/>
      <c r="CU106" s="82"/>
      <c r="CV106" s="82"/>
    </row>
    <row r="107" spans="1:100">
      <c r="A107" s="307"/>
      <c r="C107" s="110"/>
      <c r="E107" s="135" t="s">
        <v>234</v>
      </c>
      <c r="G107" s="4" t="s">
        <v>101</v>
      </c>
      <c r="H107" s="135" t="s">
        <v>213</v>
      </c>
      <c r="K107" s="101"/>
      <c r="L107" s="176"/>
      <c r="M107" s="176"/>
      <c r="N107" s="176"/>
      <c r="O107" s="176"/>
      <c r="P107" s="176"/>
      <c r="Q107" s="176"/>
      <c r="R107" s="176"/>
      <c r="S107" s="176"/>
      <c r="T107" s="176"/>
      <c r="U107" s="176"/>
      <c r="V107" s="176"/>
      <c r="W107" s="176"/>
      <c r="X107" s="176"/>
      <c r="Y107" s="176"/>
      <c r="Z107" s="176"/>
      <c r="AA107" s="176"/>
      <c r="AB107" s="176"/>
      <c r="AC107" s="176"/>
      <c r="AD107" s="176"/>
      <c r="AE107" s="176"/>
      <c r="AF107" s="176"/>
      <c r="AG107" s="176"/>
      <c r="AH107" s="176"/>
      <c r="AI107" s="176"/>
      <c r="AJ107" s="176"/>
      <c r="AK107" s="176"/>
      <c r="AL107" s="176"/>
      <c r="AM107" s="176"/>
      <c r="AN107" s="176"/>
      <c r="AO107" s="176"/>
      <c r="AP107" s="176"/>
      <c r="AQ107" s="176"/>
      <c r="AR107" s="176"/>
      <c r="AS107" s="176"/>
      <c r="AT107" s="176"/>
      <c r="AU107" s="176"/>
      <c r="AV107" s="176"/>
      <c r="AW107" s="176"/>
      <c r="AX107" s="176"/>
      <c r="AY107" s="176"/>
      <c r="AZ107" s="176"/>
      <c r="BA107" s="176"/>
      <c r="BB107" s="176"/>
      <c r="BC107" s="176"/>
      <c r="BD107" s="176"/>
      <c r="BE107" s="176"/>
      <c r="BF107" s="176"/>
      <c r="BG107" s="176"/>
      <c r="BH107" s="176"/>
      <c r="BI107" s="82"/>
      <c r="BJ107" s="82"/>
      <c r="BK107" s="82"/>
      <c r="BL107" s="82"/>
      <c r="BM107" s="82"/>
      <c r="BN107" s="82"/>
      <c r="BO107" s="82"/>
      <c r="BP107" s="82"/>
      <c r="BQ107" s="82"/>
      <c r="BR107" s="82"/>
      <c r="BS107" s="82"/>
      <c r="BT107" s="82"/>
      <c r="BU107" s="82"/>
      <c r="BV107" s="82"/>
      <c r="BW107" s="82"/>
      <c r="BX107" s="82"/>
      <c r="BY107" s="82"/>
      <c r="BZ107" s="82"/>
      <c r="CA107" s="82"/>
      <c r="CB107" s="82"/>
      <c r="CC107" s="82"/>
      <c r="CD107" s="82"/>
      <c r="CE107" s="82"/>
      <c r="CF107" s="82"/>
      <c r="CG107" s="82"/>
      <c r="CH107" s="82"/>
      <c r="CI107" s="82"/>
      <c r="CJ107" s="82"/>
      <c r="CK107" s="82"/>
      <c r="CL107" s="82"/>
      <c r="CM107" s="82"/>
      <c r="CN107" s="82"/>
      <c r="CO107" s="82"/>
      <c r="CP107" s="82"/>
      <c r="CQ107" s="82"/>
      <c r="CR107" s="82"/>
      <c r="CS107" s="82"/>
      <c r="CT107" s="82"/>
      <c r="CU107" s="82"/>
      <c r="CV107" s="82"/>
    </row>
    <row r="108" spans="1:100">
      <c r="A108" s="307"/>
      <c r="C108" s="110"/>
      <c r="E108" s="135" t="s">
        <v>140</v>
      </c>
      <c r="G108" s="4" t="s">
        <v>101</v>
      </c>
      <c r="H108" s="135" t="s">
        <v>213</v>
      </c>
      <c r="K108" s="101"/>
      <c r="L108" s="176"/>
      <c r="M108" s="176"/>
      <c r="N108" s="176"/>
      <c r="O108" s="176"/>
      <c r="P108" s="176"/>
      <c r="Q108" s="176"/>
      <c r="R108" s="176"/>
      <c r="S108" s="176"/>
      <c r="T108" s="176"/>
      <c r="U108" s="176"/>
      <c r="V108" s="176"/>
      <c r="W108" s="176"/>
      <c r="X108" s="176"/>
      <c r="Y108" s="176"/>
      <c r="Z108" s="176"/>
      <c r="AA108" s="176"/>
      <c r="AB108" s="176"/>
      <c r="AC108" s="176"/>
      <c r="AD108" s="176"/>
      <c r="AE108" s="176"/>
      <c r="AF108" s="176"/>
      <c r="AG108" s="176"/>
      <c r="AH108" s="176"/>
      <c r="AI108" s="176"/>
      <c r="AJ108" s="176"/>
      <c r="AK108" s="176"/>
      <c r="AL108" s="176"/>
      <c r="AM108" s="176"/>
      <c r="AN108" s="176"/>
      <c r="AO108" s="176"/>
      <c r="AP108" s="176"/>
      <c r="AQ108" s="176"/>
      <c r="AR108" s="176"/>
      <c r="AS108" s="176"/>
      <c r="AT108" s="176"/>
      <c r="AU108" s="176"/>
      <c r="AV108" s="176"/>
      <c r="AW108" s="176"/>
      <c r="AX108" s="176"/>
      <c r="AY108" s="176"/>
      <c r="AZ108" s="176"/>
      <c r="BA108" s="176"/>
      <c r="BB108" s="176"/>
      <c r="BC108" s="176"/>
      <c r="BD108" s="176"/>
      <c r="BE108" s="176"/>
      <c r="BF108" s="176"/>
      <c r="BG108" s="176"/>
      <c r="BH108" s="176"/>
      <c r="BI108" s="22"/>
      <c r="BJ108" s="82"/>
      <c r="BK108" s="82"/>
      <c r="BL108" s="82"/>
      <c r="BM108" s="82"/>
      <c r="BN108" s="82"/>
      <c r="BO108" s="82"/>
      <c r="BP108" s="82"/>
      <c r="BQ108" s="82"/>
      <c r="BR108" s="82"/>
      <c r="BS108" s="82"/>
      <c r="BT108" s="82"/>
      <c r="BU108" s="82"/>
      <c r="BV108" s="82"/>
      <c r="BW108" s="82"/>
      <c r="BX108" s="82"/>
      <c r="BY108" s="82"/>
      <c r="BZ108" s="82"/>
      <c r="CA108" s="82"/>
      <c r="CB108" s="82"/>
      <c r="CC108" s="82"/>
      <c r="CD108" s="82"/>
      <c r="CE108" s="82"/>
      <c r="CF108" s="82"/>
      <c r="CG108" s="82"/>
      <c r="CH108" s="82"/>
      <c r="CI108" s="82"/>
      <c r="CJ108" s="82"/>
      <c r="CK108" s="82"/>
      <c r="CL108" s="82"/>
      <c r="CM108" s="82"/>
      <c r="CN108" s="82"/>
      <c r="CO108" s="82"/>
      <c r="CP108" s="82"/>
      <c r="CQ108" s="82"/>
      <c r="CR108" s="82"/>
      <c r="CS108" s="82"/>
      <c r="CT108" s="82"/>
      <c r="CU108" s="82"/>
      <c r="CV108" s="82"/>
    </row>
    <row r="109" spans="1:100">
      <c r="A109" s="307"/>
      <c r="E109" s="135" t="s">
        <v>228</v>
      </c>
      <c r="G109" s="4" t="s">
        <v>101</v>
      </c>
      <c r="H109" s="135" t="s">
        <v>213</v>
      </c>
      <c r="K109" s="101"/>
      <c r="L109" s="176"/>
      <c r="M109" s="176"/>
      <c r="N109" s="176"/>
      <c r="O109" s="176"/>
      <c r="P109" s="176"/>
      <c r="Q109" s="176"/>
      <c r="R109" s="176"/>
      <c r="S109" s="176"/>
      <c r="T109" s="176"/>
      <c r="U109" s="176"/>
      <c r="V109" s="176"/>
      <c r="W109" s="176"/>
      <c r="X109" s="176"/>
      <c r="Y109" s="176"/>
      <c r="Z109" s="176"/>
      <c r="AA109" s="176"/>
      <c r="AB109" s="176"/>
      <c r="AC109" s="176"/>
      <c r="AD109" s="176"/>
      <c r="AE109" s="176"/>
      <c r="AF109" s="176"/>
      <c r="AG109" s="176"/>
      <c r="AH109" s="176"/>
      <c r="AI109" s="176"/>
      <c r="AJ109" s="176"/>
      <c r="AK109" s="176"/>
      <c r="AL109" s="176"/>
      <c r="AM109" s="176"/>
      <c r="AN109" s="176"/>
      <c r="AO109" s="176"/>
      <c r="AP109" s="176"/>
      <c r="AQ109" s="176"/>
      <c r="AR109" s="176"/>
      <c r="AS109" s="176"/>
      <c r="AT109" s="176"/>
      <c r="AU109" s="176"/>
      <c r="AV109" s="176"/>
      <c r="AW109" s="176"/>
      <c r="AX109" s="176"/>
      <c r="AY109" s="176"/>
      <c r="AZ109" s="176"/>
      <c r="BA109" s="176"/>
      <c r="BB109" s="176"/>
      <c r="BC109" s="176"/>
      <c r="BD109" s="176"/>
      <c r="BE109" s="176"/>
      <c r="BF109" s="176"/>
      <c r="BG109" s="176"/>
      <c r="BH109" s="176"/>
      <c r="BI109" s="22"/>
      <c r="BJ109" s="82"/>
      <c r="BK109" s="82"/>
      <c r="BL109" s="82"/>
      <c r="BM109" s="82"/>
      <c r="BN109" s="82"/>
      <c r="BO109" s="82"/>
      <c r="BP109" s="82"/>
      <c r="BQ109" s="82"/>
      <c r="BR109" s="82"/>
      <c r="BS109" s="82"/>
      <c r="BT109" s="82"/>
      <c r="BU109" s="82"/>
      <c r="BV109" s="82"/>
      <c r="BW109" s="82"/>
      <c r="BX109" s="82"/>
      <c r="BY109" s="82"/>
      <c r="BZ109" s="82"/>
      <c r="CA109" s="82"/>
      <c r="CB109" s="82"/>
      <c r="CC109" s="82"/>
      <c r="CD109" s="82"/>
      <c r="CE109" s="82"/>
      <c r="CF109" s="82"/>
      <c r="CG109" s="82"/>
      <c r="CH109" s="82"/>
      <c r="CI109" s="82"/>
      <c r="CJ109" s="82"/>
      <c r="CK109" s="82"/>
      <c r="CL109" s="82"/>
      <c r="CM109" s="82"/>
      <c r="CN109" s="82"/>
      <c r="CO109" s="82"/>
      <c r="CP109" s="82"/>
      <c r="CQ109" s="82"/>
      <c r="CR109" s="82"/>
      <c r="CS109" s="82"/>
      <c r="CT109" s="82"/>
      <c r="CU109" s="82"/>
      <c r="CV109" s="82"/>
    </row>
    <row r="110" spans="1:100">
      <c r="A110" s="307"/>
      <c r="E110" s="135" t="s">
        <v>229</v>
      </c>
      <c r="G110" s="4" t="s">
        <v>101</v>
      </c>
      <c r="H110" s="135" t="s">
        <v>213</v>
      </c>
      <c r="K110" s="101"/>
      <c r="L110" s="176"/>
      <c r="M110" s="176"/>
      <c r="N110" s="176"/>
      <c r="O110" s="176"/>
      <c r="P110" s="176"/>
      <c r="Q110" s="176"/>
      <c r="R110" s="176"/>
      <c r="S110" s="176"/>
      <c r="T110" s="176"/>
      <c r="U110" s="176"/>
      <c r="V110" s="176"/>
      <c r="W110" s="176"/>
      <c r="X110" s="176"/>
      <c r="Y110" s="176"/>
      <c r="Z110" s="176"/>
      <c r="AA110" s="176"/>
      <c r="AB110" s="176"/>
      <c r="AC110" s="176"/>
      <c r="AD110" s="176"/>
      <c r="AE110" s="176"/>
      <c r="AF110" s="176"/>
      <c r="AG110" s="176"/>
      <c r="AH110" s="176"/>
      <c r="AI110" s="176"/>
      <c r="AJ110" s="176"/>
      <c r="AK110" s="176"/>
      <c r="AL110" s="176"/>
      <c r="AM110" s="176"/>
      <c r="AN110" s="176"/>
      <c r="AO110" s="176"/>
      <c r="AP110" s="176"/>
      <c r="AQ110" s="176"/>
      <c r="AR110" s="176"/>
      <c r="AS110" s="176"/>
      <c r="AT110" s="176"/>
      <c r="AU110" s="176"/>
      <c r="AV110" s="176"/>
      <c r="AW110" s="176"/>
      <c r="AX110" s="176"/>
      <c r="AY110" s="176"/>
      <c r="AZ110" s="176"/>
      <c r="BA110" s="176"/>
      <c r="BB110" s="176"/>
      <c r="BC110" s="176"/>
      <c r="BD110" s="176"/>
      <c r="BE110" s="176"/>
      <c r="BF110" s="176"/>
      <c r="BG110" s="176"/>
      <c r="BH110" s="176"/>
      <c r="BI110" s="22"/>
      <c r="BJ110" s="82"/>
      <c r="BK110" s="82"/>
      <c r="BL110" s="82"/>
      <c r="BM110" s="82"/>
      <c r="BN110" s="82"/>
      <c r="BO110" s="82"/>
      <c r="BP110" s="82"/>
      <c r="BQ110" s="82"/>
      <c r="BR110" s="82"/>
      <c r="BS110" s="82"/>
      <c r="BT110" s="82"/>
      <c r="BU110" s="82"/>
      <c r="BV110" s="82"/>
      <c r="BW110" s="82"/>
      <c r="BX110" s="82"/>
      <c r="BY110" s="82"/>
      <c r="BZ110" s="82"/>
      <c r="CA110" s="82"/>
      <c r="CB110" s="82"/>
      <c r="CC110" s="82"/>
      <c r="CD110" s="82"/>
      <c r="CE110" s="82"/>
      <c r="CF110" s="82"/>
      <c r="CG110" s="82"/>
      <c r="CH110" s="82"/>
      <c r="CI110" s="82"/>
      <c r="CJ110" s="82"/>
      <c r="CK110" s="82"/>
      <c r="CL110" s="82"/>
      <c r="CM110" s="82"/>
      <c r="CN110" s="82"/>
      <c r="CO110" s="82"/>
      <c r="CP110" s="82"/>
      <c r="CQ110" s="82"/>
      <c r="CR110" s="82"/>
      <c r="CS110" s="82"/>
      <c r="CT110" s="82"/>
      <c r="CU110" s="82"/>
      <c r="CV110" s="82"/>
    </row>
    <row r="111" spans="1:100">
      <c r="A111" s="307"/>
      <c r="E111" s="135" t="s">
        <v>235</v>
      </c>
      <c r="G111" s="4" t="s">
        <v>101</v>
      </c>
      <c r="H111" s="135" t="s">
        <v>213</v>
      </c>
      <c r="K111" s="101"/>
      <c r="L111" s="176"/>
      <c r="M111" s="176"/>
      <c r="N111" s="176"/>
      <c r="O111" s="176"/>
      <c r="P111" s="176"/>
      <c r="Q111" s="176"/>
      <c r="R111" s="176"/>
      <c r="S111" s="176"/>
      <c r="T111" s="176"/>
      <c r="U111" s="176"/>
      <c r="V111" s="176"/>
      <c r="W111" s="176"/>
      <c r="X111" s="176"/>
      <c r="Y111" s="176"/>
      <c r="Z111" s="176"/>
      <c r="AA111" s="176"/>
      <c r="AB111" s="176"/>
      <c r="AC111" s="176"/>
      <c r="AD111" s="176"/>
      <c r="AE111" s="176"/>
      <c r="AF111" s="176"/>
      <c r="AG111" s="176"/>
      <c r="AH111" s="176"/>
      <c r="AI111" s="176"/>
      <c r="AJ111" s="176"/>
      <c r="AK111" s="176"/>
      <c r="AL111" s="176"/>
      <c r="AM111" s="176"/>
      <c r="AN111" s="176"/>
      <c r="AO111" s="176"/>
      <c r="AP111" s="176"/>
      <c r="AQ111" s="176"/>
      <c r="AR111" s="176"/>
      <c r="AS111" s="176"/>
      <c r="AT111" s="176"/>
      <c r="AU111" s="176"/>
      <c r="AV111" s="176"/>
      <c r="AW111" s="176"/>
      <c r="AX111" s="176"/>
      <c r="AY111" s="176"/>
      <c r="AZ111" s="176"/>
      <c r="BA111" s="176"/>
      <c r="BB111" s="176"/>
      <c r="BC111" s="176"/>
      <c r="BD111" s="176"/>
      <c r="BE111" s="176"/>
      <c r="BF111" s="176"/>
      <c r="BG111" s="176"/>
      <c r="BH111" s="176"/>
      <c r="BI111" s="22"/>
      <c r="BJ111" s="82"/>
      <c r="BK111" s="82"/>
      <c r="BL111" s="82"/>
      <c r="BM111" s="82"/>
      <c r="BN111" s="82"/>
      <c r="BO111" s="82"/>
      <c r="BP111" s="82"/>
      <c r="BQ111" s="82"/>
      <c r="BR111" s="82"/>
      <c r="BS111" s="82"/>
      <c r="BT111" s="82"/>
      <c r="BU111" s="82"/>
      <c r="BV111" s="82"/>
      <c r="BW111" s="82"/>
      <c r="BX111" s="82"/>
      <c r="BY111" s="82"/>
      <c r="BZ111" s="82"/>
      <c r="CA111" s="82"/>
      <c r="CB111" s="82"/>
      <c r="CC111" s="82"/>
      <c r="CD111" s="82"/>
      <c r="CE111" s="82"/>
      <c r="CF111" s="82"/>
      <c r="CG111" s="82"/>
      <c r="CH111" s="82"/>
      <c r="CI111" s="82"/>
      <c r="CJ111" s="82"/>
      <c r="CK111" s="82"/>
      <c r="CL111" s="82"/>
      <c r="CM111" s="82"/>
      <c r="CN111" s="82"/>
      <c r="CO111" s="82"/>
      <c r="CP111" s="82"/>
      <c r="CQ111" s="82"/>
      <c r="CR111" s="82"/>
      <c r="CS111" s="82"/>
      <c r="CT111" s="82"/>
      <c r="CU111" s="82"/>
      <c r="CV111" s="82"/>
    </row>
    <row r="112" spans="1:100">
      <c r="A112" s="307"/>
      <c r="E112" s="135" t="s">
        <v>236</v>
      </c>
      <c r="G112" s="4" t="s">
        <v>101</v>
      </c>
      <c r="H112" s="135" t="s">
        <v>213</v>
      </c>
      <c r="K112" s="101"/>
      <c r="L112" s="176"/>
      <c r="M112" s="176"/>
      <c r="N112" s="176"/>
      <c r="O112" s="176"/>
      <c r="P112" s="176"/>
      <c r="Q112" s="176"/>
      <c r="R112" s="176"/>
      <c r="S112" s="176"/>
      <c r="T112" s="176"/>
      <c r="U112" s="176"/>
      <c r="V112" s="176"/>
      <c r="W112" s="176"/>
      <c r="X112" s="176"/>
      <c r="Y112" s="176"/>
      <c r="Z112" s="176"/>
      <c r="AA112" s="176"/>
      <c r="AB112" s="176"/>
      <c r="AC112" s="176"/>
      <c r="AD112" s="176"/>
      <c r="AE112" s="176"/>
      <c r="AF112" s="176"/>
      <c r="AG112" s="176"/>
      <c r="AH112" s="176"/>
      <c r="AI112" s="176"/>
      <c r="AJ112" s="176"/>
      <c r="AK112" s="176"/>
      <c r="AL112" s="176"/>
      <c r="AM112" s="176"/>
      <c r="AN112" s="176"/>
      <c r="AO112" s="176"/>
      <c r="AP112" s="176"/>
      <c r="AQ112" s="176"/>
      <c r="AR112" s="176"/>
      <c r="AS112" s="176"/>
      <c r="AT112" s="176"/>
      <c r="AU112" s="176"/>
      <c r="AV112" s="176"/>
      <c r="AW112" s="176"/>
      <c r="AX112" s="176"/>
      <c r="AY112" s="176"/>
      <c r="AZ112" s="176"/>
      <c r="BA112" s="176"/>
      <c r="BB112" s="176"/>
      <c r="BC112" s="176"/>
      <c r="BD112" s="176"/>
      <c r="BE112" s="176"/>
      <c r="BF112" s="176"/>
      <c r="BG112" s="176"/>
      <c r="BH112" s="176"/>
      <c r="BI112" s="22"/>
      <c r="BJ112" s="82"/>
      <c r="BK112" s="82"/>
      <c r="BL112" s="82"/>
      <c r="BM112" s="82"/>
      <c r="BN112" s="82"/>
      <c r="BO112" s="82"/>
      <c r="BP112" s="82"/>
      <c r="BQ112" s="82"/>
      <c r="BR112" s="82"/>
      <c r="BS112" s="82"/>
      <c r="BT112" s="82"/>
      <c r="BU112" s="82"/>
      <c r="BV112" s="82"/>
      <c r="BW112" s="82"/>
      <c r="BX112" s="82"/>
      <c r="BY112" s="82"/>
      <c r="BZ112" s="82"/>
      <c r="CA112" s="82"/>
      <c r="CB112" s="82"/>
      <c r="CC112" s="82"/>
      <c r="CD112" s="82"/>
      <c r="CE112" s="82"/>
      <c r="CF112" s="82"/>
      <c r="CG112" s="82"/>
      <c r="CH112" s="82"/>
      <c r="CI112" s="82"/>
      <c r="CJ112" s="82"/>
      <c r="CK112" s="82"/>
      <c r="CL112" s="82"/>
      <c r="CM112" s="82"/>
      <c r="CN112" s="82"/>
      <c r="CO112" s="82"/>
      <c r="CP112" s="82"/>
      <c r="CQ112" s="82"/>
      <c r="CR112" s="82"/>
      <c r="CS112" s="82"/>
      <c r="CT112" s="82"/>
      <c r="CU112" s="82"/>
      <c r="CV112" s="82"/>
    </row>
    <row r="113" spans="1:100">
      <c r="A113" s="307"/>
      <c r="E113" s="135" t="s">
        <v>237</v>
      </c>
      <c r="G113" s="4" t="s">
        <v>101</v>
      </c>
      <c r="H113" s="135" t="s">
        <v>213</v>
      </c>
      <c r="K113" s="101"/>
      <c r="L113" s="176"/>
      <c r="M113" s="176"/>
      <c r="N113" s="176"/>
      <c r="O113" s="176"/>
      <c r="P113" s="176"/>
      <c r="Q113" s="176"/>
      <c r="R113" s="176"/>
      <c r="S113" s="176"/>
      <c r="T113" s="176"/>
      <c r="U113" s="176"/>
      <c r="V113" s="176"/>
      <c r="W113" s="176"/>
      <c r="X113" s="176"/>
      <c r="Y113" s="176"/>
      <c r="Z113" s="176"/>
      <c r="AA113" s="176"/>
      <c r="AB113" s="176"/>
      <c r="AC113" s="176"/>
      <c r="AD113" s="176"/>
      <c r="AE113" s="176"/>
      <c r="AF113" s="176"/>
      <c r="AG113" s="176"/>
      <c r="AH113" s="176"/>
      <c r="AI113" s="176"/>
      <c r="AJ113" s="176"/>
      <c r="AK113" s="176"/>
      <c r="AL113" s="176"/>
      <c r="AM113" s="176"/>
      <c r="AN113" s="176"/>
      <c r="AO113" s="176"/>
      <c r="AP113" s="176"/>
      <c r="AQ113" s="176"/>
      <c r="AR113" s="176"/>
      <c r="AS113" s="176"/>
      <c r="AT113" s="176"/>
      <c r="AU113" s="176"/>
      <c r="AV113" s="176"/>
      <c r="AW113" s="176"/>
      <c r="AX113" s="176"/>
      <c r="AY113" s="176"/>
      <c r="AZ113" s="176"/>
      <c r="BA113" s="176"/>
      <c r="BB113" s="176"/>
      <c r="BC113" s="176"/>
      <c r="BD113" s="176"/>
      <c r="BE113" s="176"/>
      <c r="BF113" s="176"/>
      <c r="BG113" s="176"/>
      <c r="BH113" s="176"/>
      <c r="BI113" s="22"/>
      <c r="BJ113" s="82"/>
      <c r="BK113" s="82"/>
      <c r="BL113" s="82"/>
      <c r="BM113" s="82"/>
      <c r="BN113" s="82"/>
      <c r="BO113" s="82"/>
      <c r="BP113" s="82"/>
      <c r="BQ113" s="82"/>
      <c r="BR113" s="82"/>
      <c r="BS113" s="82"/>
      <c r="BT113" s="82"/>
      <c r="BU113" s="82"/>
      <c r="BV113" s="82"/>
      <c r="BW113" s="82"/>
      <c r="BX113" s="82"/>
      <c r="BY113" s="82"/>
      <c r="BZ113" s="82"/>
      <c r="CA113" s="82"/>
      <c r="CB113" s="82"/>
      <c r="CC113" s="82"/>
      <c r="CD113" s="82"/>
      <c r="CE113" s="82"/>
      <c r="CF113" s="82"/>
      <c r="CG113" s="82"/>
      <c r="CH113" s="82"/>
      <c r="CI113" s="82"/>
      <c r="CJ113" s="82"/>
      <c r="CK113" s="82"/>
      <c r="CL113" s="82"/>
      <c r="CM113" s="82"/>
      <c r="CN113" s="82"/>
      <c r="CO113" s="82"/>
      <c r="CP113" s="82"/>
      <c r="CQ113" s="82"/>
      <c r="CR113" s="82"/>
      <c r="CS113" s="82"/>
      <c r="CT113" s="82"/>
      <c r="CU113" s="82"/>
      <c r="CV113" s="82"/>
    </row>
    <row r="114" spans="1:100">
      <c r="A114" s="307"/>
      <c r="E114" s="20" t="s">
        <v>146</v>
      </c>
      <c r="G114" s="4" t="s">
        <v>101</v>
      </c>
      <c r="H114" s="135" t="s">
        <v>213</v>
      </c>
      <c r="K114" s="101"/>
      <c r="L114" s="176"/>
      <c r="M114" s="176"/>
      <c r="N114" s="176"/>
      <c r="O114" s="176"/>
      <c r="P114" s="176"/>
      <c r="Q114" s="176"/>
      <c r="R114" s="176"/>
      <c r="S114" s="176"/>
      <c r="T114" s="176"/>
      <c r="U114" s="176"/>
      <c r="V114" s="176"/>
      <c r="W114" s="176"/>
      <c r="X114" s="176"/>
      <c r="Y114" s="176"/>
      <c r="Z114" s="176"/>
      <c r="AA114" s="176"/>
      <c r="AB114" s="176"/>
      <c r="AC114" s="176"/>
      <c r="AD114" s="176"/>
      <c r="AE114" s="176"/>
      <c r="AF114" s="176"/>
      <c r="AG114" s="176"/>
      <c r="AH114" s="176"/>
      <c r="AI114" s="176"/>
      <c r="AJ114" s="176"/>
      <c r="AK114" s="176"/>
      <c r="AL114" s="176"/>
      <c r="AM114" s="176"/>
      <c r="AN114" s="176"/>
      <c r="AO114" s="176"/>
      <c r="AP114" s="176"/>
      <c r="AQ114" s="176"/>
      <c r="AR114" s="176"/>
      <c r="AS114" s="176"/>
      <c r="AT114" s="176"/>
      <c r="AU114" s="176"/>
      <c r="AV114" s="176"/>
      <c r="AW114" s="176"/>
      <c r="AX114" s="176"/>
      <c r="AY114" s="176"/>
      <c r="AZ114" s="176"/>
      <c r="BA114" s="176"/>
      <c r="BB114" s="176"/>
      <c r="BC114" s="176"/>
      <c r="BD114" s="176"/>
      <c r="BE114" s="176"/>
      <c r="BF114" s="176"/>
      <c r="BG114" s="176"/>
      <c r="BH114" s="176"/>
      <c r="BI114" s="22"/>
      <c r="BJ114" s="82"/>
      <c r="BK114" s="82"/>
      <c r="BL114" s="82"/>
      <c r="BM114" s="82"/>
      <c r="BN114" s="82"/>
      <c r="BO114" s="82"/>
      <c r="BP114" s="82"/>
      <c r="BQ114" s="82"/>
      <c r="BR114" s="82"/>
      <c r="BS114" s="82"/>
      <c r="BT114" s="82"/>
      <c r="BU114" s="82"/>
      <c r="BV114" s="82"/>
      <c r="BW114" s="82"/>
      <c r="BX114" s="82"/>
      <c r="BY114" s="82"/>
      <c r="BZ114" s="82"/>
      <c r="CA114" s="82"/>
      <c r="CB114" s="82"/>
      <c r="CC114" s="82"/>
      <c r="CD114" s="82"/>
      <c r="CE114" s="82"/>
      <c r="CF114" s="82"/>
      <c r="CG114" s="82"/>
      <c r="CH114" s="82"/>
      <c r="CI114" s="82"/>
      <c r="CJ114" s="82"/>
      <c r="CK114" s="82"/>
      <c r="CL114" s="82"/>
      <c r="CM114" s="82"/>
      <c r="CN114" s="82"/>
      <c r="CO114" s="82"/>
      <c r="CP114" s="82"/>
      <c r="CQ114" s="82"/>
      <c r="CR114" s="82"/>
      <c r="CS114" s="82"/>
      <c r="CT114" s="82"/>
      <c r="CU114" s="82"/>
      <c r="CV114" s="82"/>
    </row>
    <row r="115" spans="1:100">
      <c r="L115" s="19"/>
      <c r="M115" s="19"/>
      <c r="N115" s="19"/>
      <c r="O115" s="19"/>
      <c r="P115" s="19"/>
      <c r="Q115" s="19"/>
      <c r="R115" s="19"/>
      <c r="S115" s="202"/>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row>
    <row r="116" spans="1:100">
      <c r="B116" s="7">
        <f>MAX($B$4:B62)+1</f>
        <v>2</v>
      </c>
      <c r="C116" s="7" t="s">
        <v>238</v>
      </c>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row>
    <row r="117" spans="1:100">
      <c r="E117" s="135"/>
      <c r="F117" s="135"/>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row>
    <row r="118" spans="1:100">
      <c r="C118" s="38">
        <f>MAX($B$4:C117)+0.1</f>
        <v>2.1</v>
      </c>
      <c r="D118" s="37" t="s">
        <v>212</v>
      </c>
      <c r="E118" s="33"/>
      <c r="F118" s="33"/>
      <c r="G118" s="32"/>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c r="AX118" s="34"/>
      <c r="AY118" s="34"/>
      <c r="AZ118" s="34"/>
      <c r="BA118" s="34"/>
      <c r="BB118" s="34"/>
      <c r="BC118" s="34"/>
      <c r="BD118" s="34"/>
      <c r="BE118" s="34"/>
      <c r="BF118" s="34"/>
      <c r="BG118" s="34"/>
      <c r="BH118" s="34"/>
      <c r="BI118" s="34"/>
      <c r="BJ118" s="34"/>
      <c r="BK118" s="34"/>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c r="CP118" s="19"/>
      <c r="CQ118" s="19"/>
      <c r="CR118" s="19"/>
      <c r="CS118" s="19"/>
      <c r="CT118" s="19"/>
      <c r="CU118" s="19"/>
      <c r="CV118" s="19"/>
    </row>
    <row r="119" spans="1:100">
      <c r="E119" s="135"/>
      <c r="F119" s="135"/>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c r="CO119" s="19"/>
      <c r="CP119" s="19"/>
      <c r="CQ119" s="19"/>
      <c r="CR119" s="19"/>
      <c r="CS119" s="19"/>
      <c r="CT119" s="19"/>
      <c r="CU119" s="19"/>
      <c r="CV119" s="19"/>
    </row>
    <row r="120" spans="1:100">
      <c r="E120" s="135" t="s">
        <v>136</v>
      </c>
      <c r="G120" s="4" t="s">
        <v>101</v>
      </c>
      <c r="H120" s="135" t="s">
        <v>213</v>
      </c>
      <c r="L120" s="182" cm="1">
        <f t="array" ref="L120">L55*IFERROR(INDEX(Scenarios!$K271:$BD271,,MATCH(L$40,Scenarios!$K$270:$BD$270,0)),0)</f>
        <v>0</v>
      </c>
      <c r="M120" s="182" cm="1">
        <f t="array" ref="M120">M55*IFERROR(INDEX(Scenarios!$K271:$BD271,,MATCH(M$40,Scenarios!$K$270:$BD$270,0)),0)</f>
        <v>0</v>
      </c>
      <c r="N120" s="182" cm="1">
        <f t="array" ref="N120">N55*IFERROR(INDEX(Scenarios!$K271:$BD271,,MATCH(N$40,Scenarios!$K$270:$BD$270,0)),0)</f>
        <v>0</v>
      </c>
      <c r="O120" s="182" cm="1">
        <f t="array" ref="O120">O55*IFERROR(INDEX(Scenarios!$K271:$BD271,,MATCH(O$40,Scenarios!$K$270:$BD$270,0)),0)</f>
        <v>0</v>
      </c>
      <c r="P120" s="182" cm="1">
        <f t="array" ref="P120">P55*IFERROR(INDEX(Scenarios!$K271:$BD271,,MATCH(P$40,Scenarios!$K$270:$BD$270,0)),0)</f>
        <v>0</v>
      </c>
      <c r="Q120" s="182" cm="1">
        <f t="array" ref="Q120">Q55*IFERROR(INDEX(Scenarios!$K271:$BD271,,MATCH(Q$40,Scenarios!$K$270:$BD$270,0)),0)</f>
        <v>0</v>
      </c>
      <c r="R120" s="182" cm="1">
        <f t="array" ref="R120">R55*IFERROR(INDEX(Scenarios!$K271:$BD271,,MATCH(R$40,Scenarios!$K$270:$BD$270,0)),0)</f>
        <v>0</v>
      </c>
      <c r="S120" s="182" cm="1">
        <f t="array" ref="S120">S55*IFERROR(INDEX(Scenarios!$K271:$BD271,,MATCH(S$40,Scenarios!$K$270:$BD$270,0)),0)</f>
        <v>0</v>
      </c>
      <c r="T120" s="182" cm="1">
        <f t="array" ref="T120">T55*IFERROR(INDEX(Scenarios!$K271:$BD271,,MATCH(T$40,Scenarios!$K$270:$BD$270,0)),0)</f>
        <v>0</v>
      </c>
      <c r="U120" s="182" cm="1">
        <f t="array" ref="U120">U55*IFERROR(INDEX(Scenarios!$K271:$BD271,,MATCH(U$40,Scenarios!$K$270:$BD$270,0)),0)</f>
        <v>0</v>
      </c>
      <c r="V120" s="182" cm="1">
        <f t="array" ref="V120">V55*IFERROR(INDEX(Scenarios!$K271:$BD271,,MATCH(V$40,Scenarios!$K$270:$BD$270,0)),0)</f>
        <v>0</v>
      </c>
      <c r="W120" s="182" cm="1">
        <f t="array" ref="W120">W55*IFERROR(INDEX(Scenarios!$K271:$BD271,,MATCH(W$40,Scenarios!$K$270:$BD$270,0)),0)</f>
        <v>0</v>
      </c>
      <c r="X120" s="182" cm="1">
        <f t="array" ref="X120">X55*IFERROR(INDEX(Scenarios!$K271:$BD271,,MATCH(X$40,Scenarios!$K$270:$BD$270,0)),0)</f>
        <v>0</v>
      </c>
      <c r="Y120" s="182" cm="1">
        <f t="array" ref="Y120">Y55*IFERROR(INDEX(Scenarios!$K271:$BD271,,MATCH(Y$40,Scenarios!$K$270:$BD$270,0)),0)</f>
        <v>0</v>
      </c>
      <c r="Z120" s="182" cm="1">
        <f t="array" ref="Z120">Z55*IFERROR(INDEX(Scenarios!$K271:$BD271,,MATCH(Z$40,Scenarios!$K$270:$BD$270,0)),0)</f>
        <v>0</v>
      </c>
      <c r="AA120" s="182" cm="1">
        <f t="array" ref="AA120">AA55*IFERROR(INDEX(Scenarios!$K271:$BD271,,MATCH(AA$40,Scenarios!$K$270:$BD$270,0)),0)</f>
        <v>0</v>
      </c>
      <c r="AB120" s="182" cm="1">
        <f t="array" ref="AB120">AB55*IFERROR(INDEX(Scenarios!$K271:$BD271,,MATCH(AB$40,Scenarios!$K$270:$BD$270,0)),0)</f>
        <v>0</v>
      </c>
      <c r="AC120" s="182" cm="1">
        <f t="array" ref="AC120">AC55*IFERROR(INDEX(Scenarios!$K271:$BD271,,MATCH(AC$40,Scenarios!$K$270:$BD$270,0)),0)</f>
        <v>0</v>
      </c>
      <c r="AD120" s="182" cm="1">
        <f t="array" ref="AD120">AD55*IFERROR(INDEX(Scenarios!$K271:$BD271,,MATCH(AD$40,Scenarios!$K$270:$BD$270,0)),0)</f>
        <v>0</v>
      </c>
      <c r="AE120" s="182" cm="1">
        <f t="array" ref="AE120">AE55*IFERROR(INDEX(Scenarios!$K271:$BD271,,MATCH(AE$40,Scenarios!$K$270:$BD$270,0)),0)</f>
        <v>0</v>
      </c>
      <c r="AF120" s="182" cm="1">
        <f t="array" ref="AF120">AF55*IFERROR(INDEX(Scenarios!$K271:$BD271,,MATCH(AF$40,Scenarios!$K$270:$BD$270,0)),0)</f>
        <v>0</v>
      </c>
      <c r="AG120" s="182" cm="1">
        <f t="array" ref="AG120">AG55*IFERROR(INDEX(Scenarios!$K271:$BD271,,MATCH(AG$40,Scenarios!$K$270:$BD$270,0)),0)</f>
        <v>0</v>
      </c>
      <c r="AH120" s="182" cm="1">
        <f t="array" ref="AH120">AH55*IFERROR(INDEX(Scenarios!$K271:$BD271,,MATCH(AH$40,Scenarios!$K$270:$BD$270,0)),0)</f>
        <v>0</v>
      </c>
      <c r="AI120" s="182" cm="1">
        <f t="array" ref="AI120">AI55*IFERROR(INDEX(Scenarios!$K271:$BD271,,MATCH(AI$40,Scenarios!$K$270:$BD$270,0)),0)</f>
        <v>0</v>
      </c>
      <c r="AJ120" s="182" cm="1">
        <f t="array" ref="AJ120">AJ55*IFERROR(INDEX(Scenarios!$K271:$BD271,,MATCH(AJ$40,Scenarios!$K$270:$BD$270,0)),0)</f>
        <v>0</v>
      </c>
      <c r="AK120" s="182" cm="1">
        <f t="array" ref="AK120">AK55*IFERROR(INDEX(Scenarios!$K271:$BD271,,MATCH(AK$40,Scenarios!$K$270:$BD$270,0)),0)</f>
        <v>0</v>
      </c>
      <c r="AL120" s="182" cm="1">
        <f t="array" ref="AL120">AL55*IFERROR(INDEX(Scenarios!$K271:$BD271,,MATCH(AL$40,Scenarios!$K$270:$BD$270,0)),0)</f>
        <v>0</v>
      </c>
      <c r="AM120" s="182" cm="1">
        <f t="array" ref="AM120">AM55*IFERROR(INDEX(Scenarios!$K271:$BD271,,MATCH(AM$40,Scenarios!$K$270:$BD$270,0)),0)</f>
        <v>0</v>
      </c>
      <c r="AN120" s="182" cm="1">
        <f t="array" ref="AN120">AN55*IFERROR(INDEX(Scenarios!$K271:$BD271,,MATCH(AN$40,Scenarios!$K$270:$BD$270,0)),0)</f>
        <v>0</v>
      </c>
      <c r="AO120" s="182" cm="1">
        <f t="array" ref="AO120">AO55*IFERROR(INDEX(Scenarios!$K271:$BD271,,MATCH(AO$40,Scenarios!$K$270:$BD$270,0)),0)</f>
        <v>0</v>
      </c>
      <c r="AP120" s="182" cm="1">
        <f t="array" ref="AP120">AP55*IFERROR(INDEX(Scenarios!$K271:$BD271,,MATCH(AP$40,Scenarios!$K$270:$BD$270,0)),0)</f>
        <v>0</v>
      </c>
      <c r="AQ120" s="182" cm="1">
        <f t="array" ref="AQ120">AQ55*IFERROR(INDEX(Scenarios!$K271:$BD271,,MATCH(AQ$40,Scenarios!$K$270:$BD$270,0)),0)</f>
        <v>0</v>
      </c>
      <c r="AR120" s="182" cm="1">
        <f t="array" ref="AR120">AR55*IFERROR(INDEX(Scenarios!$K271:$BD271,,MATCH(AR$40,Scenarios!$K$270:$BD$270,0)),0)</f>
        <v>0</v>
      </c>
      <c r="AS120" s="182" cm="1">
        <f t="array" ref="AS120">AS55*IFERROR(INDEX(Scenarios!$K271:$BD271,,MATCH(AS$40,Scenarios!$K$270:$BD$270,0)),0)</f>
        <v>0</v>
      </c>
      <c r="AT120" s="182" cm="1">
        <f t="array" ref="AT120">AT55*IFERROR(INDEX(Scenarios!$K271:$BD271,,MATCH(AT$40,Scenarios!$K$270:$BD$270,0)),0)</f>
        <v>0</v>
      </c>
      <c r="AU120" s="182" cm="1">
        <f t="array" ref="AU120">AU55*IFERROR(INDEX(Scenarios!$K271:$BD271,,MATCH(AU$40,Scenarios!$K$270:$BD$270,0)),0)</f>
        <v>0</v>
      </c>
      <c r="AV120" s="182" cm="1">
        <f t="array" ref="AV120">AV55*IFERROR(INDEX(Scenarios!$K271:$BD271,,MATCH(AV$40,Scenarios!$K$270:$BD$270,0)),0)</f>
        <v>0</v>
      </c>
      <c r="AW120" s="182" cm="1">
        <f t="array" ref="AW120">AW55*IFERROR(INDEX(Scenarios!$K271:$BD271,,MATCH(AW$40,Scenarios!$K$270:$BD$270,0)),0)</f>
        <v>0</v>
      </c>
      <c r="AX120" s="182" cm="1">
        <f t="array" ref="AX120">AX55*IFERROR(INDEX(Scenarios!$K271:$BD271,,MATCH(AX$40,Scenarios!$K$270:$BD$270,0)),0)</f>
        <v>0</v>
      </c>
      <c r="AY120" s="182" cm="1">
        <f t="array" ref="AY120">AY55*IFERROR(INDEX(Scenarios!$K271:$BD271,,MATCH(AY$40,Scenarios!$K$270:$BD$270,0)),0)</f>
        <v>0</v>
      </c>
      <c r="AZ120" s="182" cm="1">
        <f t="array" ref="AZ120">AZ55*IFERROR(INDEX(Scenarios!$K271:$BD271,,MATCH(AZ$40,Scenarios!$K$270:$BD$270,0)),0)</f>
        <v>0</v>
      </c>
      <c r="BA120" s="182" cm="1">
        <f t="array" ref="BA120">BA55*IFERROR(INDEX(Scenarios!$K271:$BD271,,MATCH(BA$40,Scenarios!$K$270:$BD$270,0)),0)</f>
        <v>0</v>
      </c>
      <c r="BB120" s="182" cm="1">
        <f t="array" ref="BB120">BB55*IFERROR(INDEX(Scenarios!$K271:$BD271,,MATCH(BB$40,Scenarios!$K$270:$BD$270,0)),0)</f>
        <v>0</v>
      </c>
      <c r="BC120" s="182" cm="1">
        <f t="array" ref="BC120">BC55*IFERROR(INDEX(Scenarios!$K271:$BD271,,MATCH(BC$40,Scenarios!$K$270:$BD$270,0)),0)</f>
        <v>0</v>
      </c>
      <c r="BD120" s="182" cm="1">
        <f t="array" ref="BD120">BD55*IFERROR(INDEX(Scenarios!$K271:$BD271,,MATCH(BD$40,Scenarios!$K$270:$BD$270,0)),0)</f>
        <v>0</v>
      </c>
      <c r="BE120" s="182" cm="1">
        <f t="array" ref="BE120">BE55*IFERROR(INDEX(Scenarios!$K271:$BD271,,MATCH(BE$40,Scenarios!$K$270:$BD$270,0)),0)</f>
        <v>0</v>
      </c>
      <c r="BF120" s="182" cm="1">
        <f t="array" ref="BF120">BF55*IFERROR(INDEX(Scenarios!$K271:$BD271,,MATCH(BF$40,Scenarios!$K$270:$BD$270,0)),0)</f>
        <v>0</v>
      </c>
      <c r="BG120" s="182" cm="1">
        <f t="array" ref="BG120">BG55*IFERROR(INDEX(Scenarios!$K271:$BD271,,MATCH(BG$40,Scenarios!$K$270:$BD$270,0)),0)</f>
        <v>0</v>
      </c>
      <c r="BH120" s="182" cm="1">
        <f t="array" ref="BH120">BH55*IFERROR(INDEX(Scenarios!$K271:$BD271,,MATCH(BH$40,Scenarios!$K$270:$BD$270,0)),0)</f>
        <v>0</v>
      </c>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c r="CP120" s="19"/>
      <c r="CQ120" s="19"/>
      <c r="CR120" s="19"/>
      <c r="CS120" s="19"/>
      <c r="CT120" s="19"/>
      <c r="CU120" s="19"/>
      <c r="CV120" s="19"/>
    </row>
    <row r="121" spans="1:100">
      <c r="E121" s="135" t="s">
        <v>137</v>
      </c>
      <c r="G121" s="4" t="s">
        <v>101</v>
      </c>
      <c r="H121" s="135" t="s">
        <v>213</v>
      </c>
      <c r="L121" s="150" cm="1">
        <f t="array" ref="L121">L56*IFERROR(INDEX(Scenarios!$K272:$BD272,,MATCH(L$40,Scenarios!$K$270:$BD$270,0)),0)</f>
        <v>0</v>
      </c>
      <c r="M121" s="150" cm="1">
        <f t="array" ref="M121">M56*IFERROR(INDEX(Scenarios!$K272:$BD272,,MATCH(M$40,Scenarios!$K$270:$BD$270,0)),0)</f>
        <v>0</v>
      </c>
      <c r="N121" s="150" cm="1">
        <f t="array" ref="N121">N56*IFERROR(INDEX(Scenarios!$K272:$BD272,,MATCH(N$40,Scenarios!$K$270:$BD$270,0)),0)</f>
        <v>0</v>
      </c>
      <c r="O121" s="150" cm="1">
        <f t="array" ref="O121">O56*IFERROR(INDEX(Scenarios!$K272:$BD272,,MATCH(O$40,Scenarios!$K$270:$BD$270,0)),0)</f>
        <v>0</v>
      </c>
      <c r="P121" s="150" cm="1">
        <f t="array" ref="P121">P56*IFERROR(INDEX(Scenarios!$K272:$BD272,,MATCH(P$40,Scenarios!$K$270:$BD$270,0)),0)</f>
        <v>0</v>
      </c>
      <c r="Q121" s="150" cm="1">
        <f t="array" ref="Q121">Q56*IFERROR(INDEX(Scenarios!$K272:$BD272,,MATCH(Q$40,Scenarios!$K$270:$BD$270,0)),0)</f>
        <v>0</v>
      </c>
      <c r="R121" s="150" cm="1">
        <f t="array" ref="R121">R56*IFERROR(INDEX(Scenarios!$K272:$BD272,,MATCH(R$40,Scenarios!$K$270:$BD$270,0)),0)</f>
        <v>0</v>
      </c>
      <c r="S121" s="150" cm="1">
        <f t="array" ref="S121">S56*IFERROR(INDEX(Scenarios!$K272:$BD272,,MATCH(S$40,Scenarios!$K$270:$BD$270,0)),0)</f>
        <v>0</v>
      </c>
      <c r="T121" s="150" cm="1">
        <f t="array" ref="T121">T56*IFERROR(INDEX(Scenarios!$K272:$BD272,,MATCH(T$40,Scenarios!$K$270:$BD$270,0)),0)</f>
        <v>0</v>
      </c>
      <c r="U121" s="150" cm="1">
        <f t="array" ref="U121">U56*IFERROR(INDEX(Scenarios!$K272:$BD272,,MATCH(U$40,Scenarios!$K$270:$BD$270,0)),0)</f>
        <v>0</v>
      </c>
      <c r="V121" s="150" cm="1">
        <f t="array" ref="V121">V56*IFERROR(INDEX(Scenarios!$K272:$BD272,,MATCH(V$40,Scenarios!$K$270:$BD$270,0)),0)</f>
        <v>0</v>
      </c>
      <c r="W121" s="150" cm="1">
        <f t="array" ref="W121">W56*IFERROR(INDEX(Scenarios!$K272:$BD272,,MATCH(W$40,Scenarios!$K$270:$BD$270,0)),0)</f>
        <v>0</v>
      </c>
      <c r="X121" s="150" cm="1">
        <f t="array" ref="X121">X56*IFERROR(INDEX(Scenarios!$K272:$BD272,,MATCH(X$40,Scenarios!$K$270:$BD$270,0)),0)</f>
        <v>0</v>
      </c>
      <c r="Y121" s="150" cm="1">
        <f t="array" ref="Y121">Y56*IFERROR(INDEX(Scenarios!$K272:$BD272,,MATCH(Y$40,Scenarios!$K$270:$BD$270,0)),0)</f>
        <v>0</v>
      </c>
      <c r="Z121" s="150" cm="1">
        <f t="array" ref="Z121">Z56*IFERROR(INDEX(Scenarios!$K272:$BD272,,MATCH(Z$40,Scenarios!$K$270:$BD$270,0)),0)</f>
        <v>0</v>
      </c>
      <c r="AA121" s="150" cm="1">
        <f t="array" ref="AA121">AA56*IFERROR(INDEX(Scenarios!$K272:$BD272,,MATCH(AA$40,Scenarios!$K$270:$BD$270,0)),0)</f>
        <v>0</v>
      </c>
      <c r="AB121" s="150" cm="1">
        <f t="array" ref="AB121">AB56*IFERROR(INDEX(Scenarios!$K272:$BD272,,MATCH(AB$40,Scenarios!$K$270:$BD$270,0)),0)</f>
        <v>0</v>
      </c>
      <c r="AC121" s="150" cm="1">
        <f t="array" ref="AC121">AC56*IFERROR(INDEX(Scenarios!$K272:$BD272,,MATCH(AC$40,Scenarios!$K$270:$BD$270,0)),0)</f>
        <v>0</v>
      </c>
      <c r="AD121" s="150" cm="1">
        <f t="array" ref="AD121">AD56*IFERROR(INDEX(Scenarios!$K272:$BD272,,MATCH(AD$40,Scenarios!$K$270:$BD$270,0)),0)</f>
        <v>0</v>
      </c>
      <c r="AE121" s="150" cm="1">
        <f t="array" ref="AE121">AE56*IFERROR(INDEX(Scenarios!$K272:$BD272,,MATCH(AE$40,Scenarios!$K$270:$BD$270,0)),0)</f>
        <v>0</v>
      </c>
      <c r="AF121" s="150" cm="1">
        <f t="array" ref="AF121">AF56*IFERROR(INDEX(Scenarios!$K272:$BD272,,MATCH(AF$40,Scenarios!$K$270:$BD$270,0)),0)</f>
        <v>0</v>
      </c>
      <c r="AG121" s="150" cm="1">
        <f t="array" ref="AG121">AG56*IFERROR(INDEX(Scenarios!$K272:$BD272,,MATCH(AG$40,Scenarios!$K$270:$BD$270,0)),0)</f>
        <v>0</v>
      </c>
      <c r="AH121" s="150" cm="1">
        <f t="array" ref="AH121">AH56*IFERROR(INDEX(Scenarios!$K272:$BD272,,MATCH(AH$40,Scenarios!$K$270:$BD$270,0)),0)</f>
        <v>0</v>
      </c>
      <c r="AI121" s="150" cm="1">
        <f t="array" ref="AI121">AI56*IFERROR(INDEX(Scenarios!$K272:$BD272,,MATCH(AI$40,Scenarios!$K$270:$BD$270,0)),0)</f>
        <v>0</v>
      </c>
      <c r="AJ121" s="150" cm="1">
        <f t="array" ref="AJ121">AJ56*IFERROR(INDEX(Scenarios!$K272:$BD272,,MATCH(AJ$40,Scenarios!$K$270:$BD$270,0)),0)</f>
        <v>0</v>
      </c>
      <c r="AK121" s="150" cm="1">
        <f t="array" ref="AK121">AK56*IFERROR(INDEX(Scenarios!$K272:$BD272,,MATCH(AK$40,Scenarios!$K$270:$BD$270,0)),0)</f>
        <v>0</v>
      </c>
      <c r="AL121" s="150" cm="1">
        <f t="array" ref="AL121">AL56*IFERROR(INDEX(Scenarios!$K272:$BD272,,MATCH(AL$40,Scenarios!$K$270:$BD$270,0)),0)</f>
        <v>0</v>
      </c>
      <c r="AM121" s="150" cm="1">
        <f t="array" ref="AM121">AM56*IFERROR(INDEX(Scenarios!$K272:$BD272,,MATCH(AM$40,Scenarios!$K$270:$BD$270,0)),0)</f>
        <v>0</v>
      </c>
      <c r="AN121" s="150" cm="1">
        <f t="array" ref="AN121">AN56*IFERROR(INDEX(Scenarios!$K272:$BD272,,MATCH(AN$40,Scenarios!$K$270:$BD$270,0)),0)</f>
        <v>0</v>
      </c>
      <c r="AO121" s="150" cm="1">
        <f t="array" ref="AO121">AO56*IFERROR(INDEX(Scenarios!$K272:$BD272,,MATCH(AO$40,Scenarios!$K$270:$BD$270,0)),0)</f>
        <v>0</v>
      </c>
      <c r="AP121" s="150" cm="1">
        <f t="array" ref="AP121">AP56*IFERROR(INDEX(Scenarios!$K272:$BD272,,MATCH(AP$40,Scenarios!$K$270:$BD$270,0)),0)</f>
        <v>0</v>
      </c>
      <c r="AQ121" s="150" cm="1">
        <f t="array" ref="AQ121">AQ56*IFERROR(INDEX(Scenarios!$K272:$BD272,,MATCH(AQ$40,Scenarios!$K$270:$BD$270,0)),0)</f>
        <v>0</v>
      </c>
      <c r="AR121" s="150" cm="1">
        <f t="array" ref="AR121">AR56*IFERROR(INDEX(Scenarios!$K272:$BD272,,MATCH(AR$40,Scenarios!$K$270:$BD$270,0)),0)</f>
        <v>0</v>
      </c>
      <c r="AS121" s="150" cm="1">
        <f t="array" ref="AS121">AS56*IFERROR(INDEX(Scenarios!$K272:$BD272,,MATCH(AS$40,Scenarios!$K$270:$BD$270,0)),0)</f>
        <v>0</v>
      </c>
      <c r="AT121" s="150" cm="1">
        <f t="array" ref="AT121">AT56*IFERROR(INDEX(Scenarios!$K272:$BD272,,MATCH(AT$40,Scenarios!$K$270:$BD$270,0)),0)</f>
        <v>0</v>
      </c>
      <c r="AU121" s="150" cm="1">
        <f t="array" ref="AU121">AU56*IFERROR(INDEX(Scenarios!$K272:$BD272,,MATCH(AU$40,Scenarios!$K$270:$BD$270,0)),0)</f>
        <v>0</v>
      </c>
      <c r="AV121" s="150" cm="1">
        <f t="array" ref="AV121">AV56*IFERROR(INDEX(Scenarios!$K272:$BD272,,MATCH(AV$40,Scenarios!$K$270:$BD$270,0)),0)</f>
        <v>0</v>
      </c>
      <c r="AW121" s="150" cm="1">
        <f t="array" ref="AW121">AW56*IFERROR(INDEX(Scenarios!$K272:$BD272,,MATCH(AW$40,Scenarios!$K$270:$BD$270,0)),0)</f>
        <v>0</v>
      </c>
      <c r="AX121" s="150" cm="1">
        <f t="array" ref="AX121">AX56*IFERROR(INDEX(Scenarios!$K272:$BD272,,MATCH(AX$40,Scenarios!$K$270:$BD$270,0)),0)</f>
        <v>0</v>
      </c>
      <c r="AY121" s="150" cm="1">
        <f t="array" ref="AY121">AY56*IFERROR(INDEX(Scenarios!$K272:$BD272,,MATCH(AY$40,Scenarios!$K$270:$BD$270,0)),0)</f>
        <v>0</v>
      </c>
      <c r="AZ121" s="150" cm="1">
        <f t="array" ref="AZ121">AZ56*IFERROR(INDEX(Scenarios!$K272:$BD272,,MATCH(AZ$40,Scenarios!$K$270:$BD$270,0)),0)</f>
        <v>0</v>
      </c>
      <c r="BA121" s="150" cm="1">
        <f t="array" ref="BA121">BA56*IFERROR(INDEX(Scenarios!$K272:$BD272,,MATCH(BA$40,Scenarios!$K$270:$BD$270,0)),0)</f>
        <v>0</v>
      </c>
      <c r="BB121" s="150" cm="1">
        <f t="array" ref="BB121">BB56*IFERROR(INDEX(Scenarios!$K272:$BD272,,MATCH(BB$40,Scenarios!$K$270:$BD$270,0)),0)</f>
        <v>0</v>
      </c>
      <c r="BC121" s="150" cm="1">
        <f t="array" ref="BC121">BC56*IFERROR(INDEX(Scenarios!$K272:$BD272,,MATCH(BC$40,Scenarios!$K$270:$BD$270,0)),0)</f>
        <v>0</v>
      </c>
      <c r="BD121" s="150" cm="1">
        <f t="array" ref="BD121">BD56*IFERROR(INDEX(Scenarios!$K272:$BD272,,MATCH(BD$40,Scenarios!$K$270:$BD$270,0)),0)</f>
        <v>0</v>
      </c>
      <c r="BE121" s="150" cm="1">
        <f t="array" ref="BE121">BE56*IFERROR(INDEX(Scenarios!$K272:$BD272,,MATCH(BE$40,Scenarios!$K$270:$BD$270,0)),0)</f>
        <v>0</v>
      </c>
      <c r="BF121" s="150" cm="1">
        <f t="array" ref="BF121">BF56*IFERROR(INDEX(Scenarios!$K272:$BD272,,MATCH(BF$40,Scenarios!$K$270:$BD$270,0)),0)</f>
        <v>0</v>
      </c>
      <c r="BG121" s="150" cm="1">
        <f t="array" ref="BG121">BG56*IFERROR(INDEX(Scenarios!$K272:$BD272,,MATCH(BG$40,Scenarios!$K$270:$BD$270,0)),0)</f>
        <v>0</v>
      </c>
      <c r="BH121" s="150" cm="1">
        <f t="array" ref="BH121">BH56*IFERROR(INDEX(Scenarios!$K272:$BD272,,MATCH(BH$40,Scenarios!$K$270:$BD$270,0)),0)</f>
        <v>0</v>
      </c>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c r="CP121" s="19"/>
      <c r="CQ121" s="19"/>
      <c r="CR121" s="19"/>
      <c r="CS121" s="19"/>
      <c r="CT121" s="19"/>
      <c r="CU121" s="19"/>
      <c r="CV121" s="19"/>
    </row>
    <row r="122" spans="1:100">
      <c r="E122" s="135" t="s">
        <v>138</v>
      </c>
      <c r="G122" s="4" t="s">
        <v>101</v>
      </c>
      <c r="H122" s="135" t="s">
        <v>213</v>
      </c>
      <c r="L122" s="150" cm="1">
        <f t="array" ref="L122">L57*IFERROR(INDEX(Scenarios!$K273:$BD273,,MATCH(L$40,Scenarios!$K$270:$BD$270,0)),0)</f>
        <v>0</v>
      </c>
      <c r="M122" s="150" cm="1">
        <f t="array" ref="M122">M57*IFERROR(INDEX(Scenarios!$K273:$BD273,,MATCH(M$40,Scenarios!$K$270:$BD$270,0)),0)</f>
        <v>0</v>
      </c>
      <c r="N122" s="150" cm="1">
        <f t="array" ref="N122">N57*IFERROR(INDEX(Scenarios!$K273:$BD273,,MATCH(N$40,Scenarios!$K$270:$BD$270,0)),0)</f>
        <v>0</v>
      </c>
      <c r="O122" s="150" cm="1">
        <f t="array" ref="O122">O57*IFERROR(INDEX(Scenarios!$K273:$BD273,,MATCH(O$40,Scenarios!$K$270:$BD$270,0)),0)</f>
        <v>0</v>
      </c>
      <c r="P122" s="150" cm="1">
        <f t="array" ref="P122">P57*IFERROR(INDEX(Scenarios!$K273:$BD273,,MATCH(P$40,Scenarios!$K$270:$BD$270,0)),0)</f>
        <v>0</v>
      </c>
      <c r="Q122" s="150" cm="1">
        <f t="array" ref="Q122">Q57*IFERROR(INDEX(Scenarios!$K273:$BD273,,MATCH(Q$40,Scenarios!$K$270:$BD$270,0)),0)</f>
        <v>0</v>
      </c>
      <c r="R122" s="150" cm="1">
        <f t="array" ref="R122">R57*IFERROR(INDEX(Scenarios!$K273:$BD273,,MATCH(R$40,Scenarios!$K$270:$BD$270,0)),0)</f>
        <v>0</v>
      </c>
      <c r="S122" s="150" cm="1">
        <f t="array" ref="S122">S57*IFERROR(INDEX(Scenarios!$K273:$BD273,,MATCH(S$40,Scenarios!$K$270:$BD$270,0)),0)</f>
        <v>0</v>
      </c>
      <c r="T122" s="150" cm="1">
        <f t="array" ref="T122">T57*IFERROR(INDEX(Scenarios!$K273:$BD273,,MATCH(T$40,Scenarios!$K$270:$BD$270,0)),0)</f>
        <v>0</v>
      </c>
      <c r="U122" s="150" cm="1">
        <f t="array" ref="U122">U57*IFERROR(INDEX(Scenarios!$K273:$BD273,,MATCH(U$40,Scenarios!$K$270:$BD$270,0)),0)</f>
        <v>0</v>
      </c>
      <c r="V122" s="150" cm="1">
        <f t="array" ref="V122">V57*IFERROR(INDEX(Scenarios!$K273:$BD273,,MATCH(V$40,Scenarios!$K$270:$BD$270,0)),0)</f>
        <v>0</v>
      </c>
      <c r="W122" s="150" cm="1">
        <f t="array" ref="W122">W57*IFERROR(INDEX(Scenarios!$K273:$BD273,,MATCH(W$40,Scenarios!$K$270:$BD$270,0)),0)</f>
        <v>0</v>
      </c>
      <c r="X122" s="150" cm="1">
        <f t="array" ref="X122">X57*IFERROR(INDEX(Scenarios!$K273:$BD273,,MATCH(X$40,Scenarios!$K$270:$BD$270,0)),0)</f>
        <v>0</v>
      </c>
      <c r="Y122" s="150" cm="1">
        <f t="array" ref="Y122">Y57*IFERROR(INDEX(Scenarios!$K273:$BD273,,MATCH(Y$40,Scenarios!$K$270:$BD$270,0)),0)</f>
        <v>0</v>
      </c>
      <c r="Z122" s="150" cm="1">
        <f t="array" ref="Z122">Z57*IFERROR(INDEX(Scenarios!$K273:$BD273,,MATCH(Z$40,Scenarios!$K$270:$BD$270,0)),0)</f>
        <v>0</v>
      </c>
      <c r="AA122" s="150" cm="1">
        <f t="array" ref="AA122">AA57*IFERROR(INDEX(Scenarios!$K273:$BD273,,MATCH(AA$40,Scenarios!$K$270:$BD$270,0)),0)</f>
        <v>0</v>
      </c>
      <c r="AB122" s="150" cm="1">
        <f t="array" ref="AB122">AB57*IFERROR(INDEX(Scenarios!$K273:$BD273,,MATCH(AB$40,Scenarios!$K$270:$BD$270,0)),0)</f>
        <v>0</v>
      </c>
      <c r="AC122" s="150" cm="1">
        <f t="array" ref="AC122">AC57*IFERROR(INDEX(Scenarios!$K273:$BD273,,MATCH(AC$40,Scenarios!$K$270:$BD$270,0)),0)</f>
        <v>0</v>
      </c>
      <c r="AD122" s="150" cm="1">
        <f t="array" ref="AD122">AD57*IFERROR(INDEX(Scenarios!$K273:$BD273,,MATCH(AD$40,Scenarios!$K$270:$BD$270,0)),0)</f>
        <v>0</v>
      </c>
      <c r="AE122" s="150" cm="1">
        <f t="array" ref="AE122">AE57*IFERROR(INDEX(Scenarios!$K273:$BD273,,MATCH(AE$40,Scenarios!$K$270:$BD$270,0)),0)</f>
        <v>0</v>
      </c>
      <c r="AF122" s="150" cm="1">
        <f t="array" ref="AF122">AF57*IFERROR(INDEX(Scenarios!$K273:$BD273,,MATCH(AF$40,Scenarios!$K$270:$BD$270,0)),0)</f>
        <v>0</v>
      </c>
      <c r="AG122" s="150" cm="1">
        <f t="array" ref="AG122">AG57*IFERROR(INDEX(Scenarios!$K273:$BD273,,MATCH(AG$40,Scenarios!$K$270:$BD$270,0)),0)</f>
        <v>0</v>
      </c>
      <c r="AH122" s="150" cm="1">
        <f t="array" ref="AH122">AH57*IFERROR(INDEX(Scenarios!$K273:$BD273,,MATCH(AH$40,Scenarios!$K$270:$BD$270,0)),0)</f>
        <v>0</v>
      </c>
      <c r="AI122" s="150" cm="1">
        <f t="array" ref="AI122">AI57*IFERROR(INDEX(Scenarios!$K273:$BD273,,MATCH(AI$40,Scenarios!$K$270:$BD$270,0)),0)</f>
        <v>0</v>
      </c>
      <c r="AJ122" s="150" cm="1">
        <f t="array" ref="AJ122">AJ57*IFERROR(INDEX(Scenarios!$K273:$BD273,,MATCH(AJ$40,Scenarios!$K$270:$BD$270,0)),0)</f>
        <v>0</v>
      </c>
      <c r="AK122" s="150" cm="1">
        <f t="array" ref="AK122">AK57*IFERROR(INDEX(Scenarios!$K273:$BD273,,MATCH(AK$40,Scenarios!$K$270:$BD$270,0)),0)</f>
        <v>0</v>
      </c>
      <c r="AL122" s="150" cm="1">
        <f t="array" ref="AL122">AL57*IFERROR(INDEX(Scenarios!$K273:$BD273,,MATCH(AL$40,Scenarios!$K$270:$BD$270,0)),0)</f>
        <v>0</v>
      </c>
      <c r="AM122" s="150" cm="1">
        <f t="array" ref="AM122">AM57*IFERROR(INDEX(Scenarios!$K273:$BD273,,MATCH(AM$40,Scenarios!$K$270:$BD$270,0)),0)</f>
        <v>0</v>
      </c>
      <c r="AN122" s="150" cm="1">
        <f t="array" ref="AN122">AN57*IFERROR(INDEX(Scenarios!$K273:$BD273,,MATCH(AN$40,Scenarios!$K$270:$BD$270,0)),0)</f>
        <v>0</v>
      </c>
      <c r="AO122" s="150" cm="1">
        <f t="array" ref="AO122">AO57*IFERROR(INDEX(Scenarios!$K273:$BD273,,MATCH(AO$40,Scenarios!$K$270:$BD$270,0)),0)</f>
        <v>0</v>
      </c>
      <c r="AP122" s="150" cm="1">
        <f t="array" ref="AP122">AP57*IFERROR(INDEX(Scenarios!$K273:$BD273,,MATCH(AP$40,Scenarios!$K$270:$BD$270,0)),0)</f>
        <v>0</v>
      </c>
      <c r="AQ122" s="150" cm="1">
        <f t="array" ref="AQ122">AQ57*IFERROR(INDEX(Scenarios!$K273:$BD273,,MATCH(AQ$40,Scenarios!$K$270:$BD$270,0)),0)</f>
        <v>0</v>
      </c>
      <c r="AR122" s="150" cm="1">
        <f t="array" ref="AR122">AR57*IFERROR(INDEX(Scenarios!$K273:$BD273,,MATCH(AR$40,Scenarios!$K$270:$BD$270,0)),0)</f>
        <v>0</v>
      </c>
      <c r="AS122" s="150" cm="1">
        <f t="array" ref="AS122">AS57*IFERROR(INDEX(Scenarios!$K273:$BD273,,MATCH(AS$40,Scenarios!$K$270:$BD$270,0)),0)</f>
        <v>0</v>
      </c>
      <c r="AT122" s="150" cm="1">
        <f t="array" ref="AT122">AT57*IFERROR(INDEX(Scenarios!$K273:$BD273,,MATCH(AT$40,Scenarios!$K$270:$BD$270,0)),0)</f>
        <v>0</v>
      </c>
      <c r="AU122" s="150" cm="1">
        <f t="array" ref="AU122">AU57*IFERROR(INDEX(Scenarios!$K273:$BD273,,MATCH(AU$40,Scenarios!$K$270:$BD$270,0)),0)</f>
        <v>0</v>
      </c>
      <c r="AV122" s="150" cm="1">
        <f t="array" ref="AV122">AV57*IFERROR(INDEX(Scenarios!$K273:$BD273,,MATCH(AV$40,Scenarios!$K$270:$BD$270,0)),0)</f>
        <v>0</v>
      </c>
      <c r="AW122" s="150" cm="1">
        <f t="array" ref="AW122">AW57*IFERROR(INDEX(Scenarios!$K273:$BD273,,MATCH(AW$40,Scenarios!$K$270:$BD$270,0)),0)</f>
        <v>0</v>
      </c>
      <c r="AX122" s="150" cm="1">
        <f t="array" ref="AX122">AX57*IFERROR(INDEX(Scenarios!$K273:$BD273,,MATCH(AX$40,Scenarios!$K$270:$BD$270,0)),0)</f>
        <v>0</v>
      </c>
      <c r="AY122" s="150" cm="1">
        <f t="array" ref="AY122">AY57*IFERROR(INDEX(Scenarios!$K273:$BD273,,MATCH(AY$40,Scenarios!$K$270:$BD$270,0)),0)</f>
        <v>0</v>
      </c>
      <c r="AZ122" s="150" cm="1">
        <f t="array" ref="AZ122">AZ57*IFERROR(INDEX(Scenarios!$K273:$BD273,,MATCH(AZ$40,Scenarios!$K$270:$BD$270,0)),0)</f>
        <v>0</v>
      </c>
      <c r="BA122" s="150" cm="1">
        <f t="array" ref="BA122">BA57*IFERROR(INDEX(Scenarios!$K273:$BD273,,MATCH(BA$40,Scenarios!$K$270:$BD$270,0)),0)</f>
        <v>0</v>
      </c>
      <c r="BB122" s="150" cm="1">
        <f t="array" ref="BB122">BB57*IFERROR(INDEX(Scenarios!$K273:$BD273,,MATCH(BB$40,Scenarios!$K$270:$BD$270,0)),0)</f>
        <v>0</v>
      </c>
      <c r="BC122" s="150" cm="1">
        <f t="array" ref="BC122">BC57*IFERROR(INDEX(Scenarios!$K273:$BD273,,MATCH(BC$40,Scenarios!$K$270:$BD$270,0)),0)</f>
        <v>0</v>
      </c>
      <c r="BD122" s="150" cm="1">
        <f t="array" ref="BD122">BD57*IFERROR(INDEX(Scenarios!$K273:$BD273,,MATCH(BD$40,Scenarios!$K$270:$BD$270,0)),0)</f>
        <v>0</v>
      </c>
      <c r="BE122" s="150" cm="1">
        <f t="array" ref="BE122">BE57*IFERROR(INDEX(Scenarios!$K273:$BD273,,MATCH(BE$40,Scenarios!$K$270:$BD$270,0)),0)</f>
        <v>0</v>
      </c>
      <c r="BF122" s="150" cm="1">
        <f t="array" ref="BF122">BF57*IFERROR(INDEX(Scenarios!$K273:$BD273,,MATCH(BF$40,Scenarios!$K$270:$BD$270,0)),0)</f>
        <v>0</v>
      </c>
      <c r="BG122" s="150" cm="1">
        <f t="array" ref="BG122">BG57*IFERROR(INDEX(Scenarios!$K273:$BD273,,MATCH(BG$40,Scenarios!$K$270:$BD$270,0)),0)</f>
        <v>0</v>
      </c>
      <c r="BH122" s="150" cm="1">
        <f t="array" ref="BH122">BH57*IFERROR(INDEX(Scenarios!$K273:$BD273,,MATCH(BH$40,Scenarios!$K$270:$BD$270,0)),0)</f>
        <v>0</v>
      </c>
      <c r="BI122" s="19"/>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c r="CO122" s="19"/>
      <c r="CP122" s="19"/>
      <c r="CQ122" s="19"/>
      <c r="CR122" s="19"/>
      <c r="CS122" s="19"/>
      <c r="CT122" s="19"/>
      <c r="CU122" s="19"/>
      <c r="CV122" s="19"/>
    </row>
    <row r="123" spans="1:100">
      <c r="E123" s="135" t="s">
        <v>214</v>
      </c>
      <c r="G123" s="4" t="s">
        <v>101</v>
      </c>
      <c r="H123" s="135" t="s">
        <v>215</v>
      </c>
      <c r="L123" s="150" cm="1">
        <f t="array" ref="L123">L58*IFERROR(INDEX(Scenarios!$K274:$BD274,,MATCH(L$40,Scenarios!$K$270:$BD$270,0)),0)</f>
        <v>0</v>
      </c>
      <c r="M123" s="150" cm="1">
        <f t="array" ref="M123">M58*IFERROR(INDEX(Scenarios!$K274:$BD274,,MATCH(M$40,Scenarios!$K$270:$BD$270,0)),0)</f>
        <v>0</v>
      </c>
      <c r="N123" s="150" cm="1">
        <f t="array" ref="N123">N58*IFERROR(INDEX(Scenarios!$K274:$BD274,,MATCH(N$40,Scenarios!$K$270:$BD$270,0)),0)</f>
        <v>0</v>
      </c>
      <c r="O123" s="150" cm="1">
        <f t="array" ref="O123">O58*IFERROR(INDEX(Scenarios!$K274:$BD274,,MATCH(O$40,Scenarios!$K$270:$BD$270,0)),0)</f>
        <v>0</v>
      </c>
      <c r="P123" s="150" cm="1">
        <f t="array" ref="P123">P58*IFERROR(INDEX(Scenarios!$K274:$BD274,,MATCH(P$40,Scenarios!$K$270:$BD$270,0)),0)</f>
        <v>0</v>
      </c>
      <c r="Q123" s="150" cm="1">
        <f t="array" ref="Q123">Q58*IFERROR(INDEX(Scenarios!$K274:$BD274,,MATCH(Q$40,Scenarios!$K$270:$BD$270,0)),0)</f>
        <v>0</v>
      </c>
      <c r="R123" s="150" cm="1">
        <f t="array" ref="R123">R58*IFERROR(INDEX(Scenarios!$K274:$BD274,,MATCH(R$40,Scenarios!$K$270:$BD$270,0)),0)</f>
        <v>0</v>
      </c>
      <c r="S123" s="150" cm="1">
        <f t="array" ref="S123">S58*IFERROR(INDEX(Scenarios!$K274:$BD274,,MATCH(S$40,Scenarios!$K$270:$BD$270,0)),0)</f>
        <v>0</v>
      </c>
      <c r="T123" s="150" cm="1">
        <f t="array" ref="T123">T58*IFERROR(INDEX(Scenarios!$K274:$BD274,,MATCH(T$40,Scenarios!$K$270:$BD$270,0)),0)</f>
        <v>0</v>
      </c>
      <c r="U123" s="150" cm="1">
        <f t="array" ref="U123">U58*IFERROR(INDEX(Scenarios!$K274:$BD274,,MATCH(U$40,Scenarios!$K$270:$BD$270,0)),0)</f>
        <v>0</v>
      </c>
      <c r="V123" s="150" cm="1">
        <f t="array" ref="V123">V58*IFERROR(INDEX(Scenarios!$K274:$BD274,,MATCH(V$40,Scenarios!$K$270:$BD$270,0)),0)</f>
        <v>0</v>
      </c>
      <c r="W123" s="150" cm="1">
        <f t="array" ref="W123">W58*IFERROR(INDEX(Scenarios!$K274:$BD274,,MATCH(W$40,Scenarios!$K$270:$BD$270,0)),0)</f>
        <v>0</v>
      </c>
      <c r="X123" s="150" cm="1">
        <f t="array" ref="X123">X58*IFERROR(INDEX(Scenarios!$K274:$BD274,,MATCH(X$40,Scenarios!$K$270:$BD$270,0)),0)</f>
        <v>0</v>
      </c>
      <c r="Y123" s="150" cm="1">
        <f t="array" ref="Y123">Y58*IFERROR(INDEX(Scenarios!$K274:$BD274,,MATCH(Y$40,Scenarios!$K$270:$BD$270,0)),0)</f>
        <v>0</v>
      </c>
      <c r="Z123" s="150" cm="1">
        <f t="array" ref="Z123">Z58*IFERROR(INDEX(Scenarios!$K274:$BD274,,MATCH(Z$40,Scenarios!$K$270:$BD$270,0)),0)</f>
        <v>0</v>
      </c>
      <c r="AA123" s="150" cm="1">
        <f t="array" ref="AA123">AA58*IFERROR(INDEX(Scenarios!$K274:$BD274,,MATCH(AA$40,Scenarios!$K$270:$BD$270,0)),0)</f>
        <v>0</v>
      </c>
      <c r="AB123" s="150" cm="1">
        <f t="array" ref="AB123">AB58*IFERROR(INDEX(Scenarios!$K274:$BD274,,MATCH(AB$40,Scenarios!$K$270:$BD$270,0)),0)</f>
        <v>0</v>
      </c>
      <c r="AC123" s="150" cm="1">
        <f t="array" ref="AC123">AC58*IFERROR(INDEX(Scenarios!$K274:$BD274,,MATCH(AC$40,Scenarios!$K$270:$BD$270,0)),0)</f>
        <v>0</v>
      </c>
      <c r="AD123" s="150" cm="1">
        <f t="array" ref="AD123">AD58*IFERROR(INDEX(Scenarios!$K274:$BD274,,MATCH(AD$40,Scenarios!$K$270:$BD$270,0)),0)</f>
        <v>0</v>
      </c>
      <c r="AE123" s="150" cm="1">
        <f t="array" ref="AE123">AE58*IFERROR(INDEX(Scenarios!$K274:$BD274,,MATCH(AE$40,Scenarios!$K$270:$BD$270,0)),0)</f>
        <v>0</v>
      </c>
      <c r="AF123" s="150" cm="1">
        <f t="array" ref="AF123">AF58*IFERROR(INDEX(Scenarios!$K274:$BD274,,MATCH(AF$40,Scenarios!$K$270:$BD$270,0)),0)</f>
        <v>0</v>
      </c>
      <c r="AG123" s="150" cm="1">
        <f t="array" ref="AG123">AG58*IFERROR(INDEX(Scenarios!$K274:$BD274,,MATCH(AG$40,Scenarios!$K$270:$BD$270,0)),0)</f>
        <v>0</v>
      </c>
      <c r="AH123" s="150" cm="1">
        <f t="array" ref="AH123">AH58*IFERROR(INDEX(Scenarios!$K274:$BD274,,MATCH(AH$40,Scenarios!$K$270:$BD$270,0)),0)</f>
        <v>0</v>
      </c>
      <c r="AI123" s="150" cm="1">
        <f t="array" ref="AI123">AI58*IFERROR(INDEX(Scenarios!$K274:$BD274,,MATCH(AI$40,Scenarios!$K$270:$BD$270,0)),0)</f>
        <v>0</v>
      </c>
      <c r="AJ123" s="150" cm="1">
        <f t="array" ref="AJ123">AJ58*IFERROR(INDEX(Scenarios!$K274:$BD274,,MATCH(AJ$40,Scenarios!$K$270:$BD$270,0)),0)</f>
        <v>0</v>
      </c>
      <c r="AK123" s="150" cm="1">
        <f t="array" ref="AK123">AK58*IFERROR(INDEX(Scenarios!$K274:$BD274,,MATCH(AK$40,Scenarios!$K$270:$BD$270,0)),0)</f>
        <v>0</v>
      </c>
      <c r="AL123" s="150" cm="1">
        <f t="array" ref="AL123">AL58*IFERROR(INDEX(Scenarios!$K274:$BD274,,MATCH(AL$40,Scenarios!$K$270:$BD$270,0)),0)</f>
        <v>0</v>
      </c>
      <c r="AM123" s="150" cm="1">
        <f t="array" ref="AM123">AM58*IFERROR(INDEX(Scenarios!$K274:$BD274,,MATCH(AM$40,Scenarios!$K$270:$BD$270,0)),0)</f>
        <v>0</v>
      </c>
      <c r="AN123" s="150" cm="1">
        <f t="array" ref="AN123">AN58*IFERROR(INDEX(Scenarios!$K274:$BD274,,MATCH(AN$40,Scenarios!$K$270:$BD$270,0)),0)</f>
        <v>0</v>
      </c>
      <c r="AO123" s="150" cm="1">
        <f t="array" ref="AO123">AO58*IFERROR(INDEX(Scenarios!$K274:$BD274,,MATCH(AO$40,Scenarios!$K$270:$BD$270,0)),0)</f>
        <v>0</v>
      </c>
      <c r="AP123" s="150" cm="1">
        <f t="array" ref="AP123">AP58*IFERROR(INDEX(Scenarios!$K274:$BD274,,MATCH(AP$40,Scenarios!$K$270:$BD$270,0)),0)</f>
        <v>0</v>
      </c>
      <c r="AQ123" s="150" cm="1">
        <f t="array" ref="AQ123">AQ58*IFERROR(INDEX(Scenarios!$K274:$BD274,,MATCH(AQ$40,Scenarios!$K$270:$BD$270,0)),0)</f>
        <v>0</v>
      </c>
      <c r="AR123" s="150" cm="1">
        <f t="array" ref="AR123">AR58*IFERROR(INDEX(Scenarios!$K274:$BD274,,MATCH(AR$40,Scenarios!$K$270:$BD$270,0)),0)</f>
        <v>0</v>
      </c>
      <c r="AS123" s="150" cm="1">
        <f t="array" ref="AS123">AS58*IFERROR(INDEX(Scenarios!$K274:$BD274,,MATCH(AS$40,Scenarios!$K$270:$BD$270,0)),0)</f>
        <v>0</v>
      </c>
      <c r="AT123" s="150" cm="1">
        <f t="array" ref="AT123">AT58*IFERROR(INDEX(Scenarios!$K274:$BD274,,MATCH(AT$40,Scenarios!$K$270:$BD$270,0)),0)</f>
        <v>0</v>
      </c>
      <c r="AU123" s="150" cm="1">
        <f t="array" ref="AU123">AU58*IFERROR(INDEX(Scenarios!$K274:$BD274,,MATCH(AU$40,Scenarios!$K$270:$BD$270,0)),0)</f>
        <v>0</v>
      </c>
      <c r="AV123" s="150" cm="1">
        <f t="array" ref="AV123">AV58*IFERROR(INDEX(Scenarios!$K274:$BD274,,MATCH(AV$40,Scenarios!$K$270:$BD$270,0)),0)</f>
        <v>0</v>
      </c>
      <c r="AW123" s="150" cm="1">
        <f t="array" ref="AW123">AW58*IFERROR(INDEX(Scenarios!$K274:$BD274,,MATCH(AW$40,Scenarios!$K$270:$BD$270,0)),0)</f>
        <v>0</v>
      </c>
      <c r="AX123" s="150" cm="1">
        <f t="array" ref="AX123">AX58*IFERROR(INDEX(Scenarios!$K274:$BD274,,MATCH(AX$40,Scenarios!$K$270:$BD$270,0)),0)</f>
        <v>0</v>
      </c>
      <c r="AY123" s="150" cm="1">
        <f t="array" ref="AY123">AY58*IFERROR(INDEX(Scenarios!$K274:$BD274,,MATCH(AY$40,Scenarios!$K$270:$BD$270,0)),0)</f>
        <v>0</v>
      </c>
      <c r="AZ123" s="150" cm="1">
        <f t="array" ref="AZ123">AZ58*IFERROR(INDEX(Scenarios!$K274:$BD274,,MATCH(AZ$40,Scenarios!$K$270:$BD$270,0)),0)</f>
        <v>0</v>
      </c>
      <c r="BA123" s="150" cm="1">
        <f t="array" ref="BA123">BA58*IFERROR(INDEX(Scenarios!$K274:$BD274,,MATCH(BA$40,Scenarios!$K$270:$BD$270,0)),0)</f>
        <v>0</v>
      </c>
      <c r="BB123" s="150" cm="1">
        <f t="array" ref="BB123">BB58*IFERROR(INDEX(Scenarios!$K274:$BD274,,MATCH(BB$40,Scenarios!$K$270:$BD$270,0)),0)</f>
        <v>0</v>
      </c>
      <c r="BC123" s="150" cm="1">
        <f t="array" ref="BC123">BC58*IFERROR(INDEX(Scenarios!$K274:$BD274,,MATCH(BC$40,Scenarios!$K$270:$BD$270,0)),0)</f>
        <v>0</v>
      </c>
      <c r="BD123" s="150" cm="1">
        <f t="array" ref="BD123">BD58*IFERROR(INDEX(Scenarios!$K274:$BD274,,MATCH(BD$40,Scenarios!$K$270:$BD$270,0)),0)</f>
        <v>0</v>
      </c>
      <c r="BE123" s="150" cm="1">
        <f t="array" ref="BE123">BE58*IFERROR(INDEX(Scenarios!$K274:$BD274,,MATCH(BE$40,Scenarios!$K$270:$BD$270,0)),0)</f>
        <v>0</v>
      </c>
      <c r="BF123" s="150" cm="1">
        <f t="array" ref="BF123">BF58*IFERROR(INDEX(Scenarios!$K274:$BD274,,MATCH(BF$40,Scenarios!$K$270:$BD$270,0)),0)</f>
        <v>0</v>
      </c>
      <c r="BG123" s="150" cm="1">
        <f t="array" ref="BG123">BG58*IFERROR(INDEX(Scenarios!$K274:$BD274,,MATCH(BG$40,Scenarios!$K$270:$BD$270,0)),0)</f>
        <v>0</v>
      </c>
      <c r="BH123" s="150" cm="1">
        <f t="array" ref="BH123">BH58*IFERROR(INDEX(Scenarios!$K274:$BD274,,MATCH(BH$40,Scenarios!$K$270:$BD$270,0)),0)</f>
        <v>0</v>
      </c>
      <c r="BI123" s="19"/>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c r="CO123" s="19"/>
      <c r="CP123" s="19"/>
      <c r="CQ123" s="19"/>
      <c r="CR123" s="19"/>
      <c r="CS123" s="19"/>
      <c r="CT123" s="19"/>
      <c r="CU123" s="19"/>
      <c r="CV123" s="19"/>
    </row>
    <row r="124" spans="1:100">
      <c r="E124" s="135" t="s">
        <v>216</v>
      </c>
      <c r="G124" s="4" t="s">
        <v>101</v>
      </c>
      <c r="H124" s="135" t="s">
        <v>215</v>
      </c>
      <c r="L124" s="150" cm="1">
        <f t="array" ref="L124">L59*IFERROR(INDEX(Scenarios!$K275:$BD275,,MATCH(L$40,Scenarios!$K$270:$BD$270,0)),0)</f>
        <v>0</v>
      </c>
      <c r="M124" s="150" cm="1">
        <f t="array" ref="M124">M59*IFERROR(INDEX(Scenarios!$K275:$BD275,,MATCH(M$40,Scenarios!$K$270:$BD$270,0)),0)</f>
        <v>0</v>
      </c>
      <c r="N124" s="150" cm="1">
        <f t="array" ref="N124">N59*IFERROR(INDEX(Scenarios!$K275:$BD275,,MATCH(N$40,Scenarios!$K$270:$BD$270,0)),0)</f>
        <v>0</v>
      </c>
      <c r="O124" s="150" cm="1">
        <f t="array" ref="O124">O59*IFERROR(INDEX(Scenarios!$K275:$BD275,,MATCH(O$40,Scenarios!$K$270:$BD$270,0)),0)</f>
        <v>0</v>
      </c>
      <c r="P124" s="150" cm="1">
        <f t="array" ref="P124">P59*IFERROR(INDEX(Scenarios!$K275:$BD275,,MATCH(P$40,Scenarios!$K$270:$BD$270,0)),0)</f>
        <v>0</v>
      </c>
      <c r="Q124" s="150" cm="1">
        <f t="array" ref="Q124">Q59*IFERROR(INDEX(Scenarios!$K275:$BD275,,MATCH(Q$40,Scenarios!$K$270:$BD$270,0)),0)</f>
        <v>0</v>
      </c>
      <c r="R124" s="150" cm="1">
        <f t="array" ref="R124">R59*IFERROR(INDEX(Scenarios!$K275:$BD275,,MATCH(R$40,Scenarios!$K$270:$BD$270,0)),0)</f>
        <v>0</v>
      </c>
      <c r="S124" s="150" cm="1">
        <f t="array" ref="S124">S59*IFERROR(INDEX(Scenarios!$K275:$BD275,,MATCH(S$40,Scenarios!$K$270:$BD$270,0)),0)</f>
        <v>0</v>
      </c>
      <c r="T124" s="150" cm="1">
        <f t="array" ref="T124">T59*IFERROR(INDEX(Scenarios!$K275:$BD275,,MATCH(T$40,Scenarios!$K$270:$BD$270,0)),0)</f>
        <v>0</v>
      </c>
      <c r="U124" s="150" cm="1">
        <f t="array" ref="U124">U59*IFERROR(INDEX(Scenarios!$K275:$BD275,,MATCH(U$40,Scenarios!$K$270:$BD$270,0)),0)</f>
        <v>0</v>
      </c>
      <c r="V124" s="150" cm="1">
        <f t="array" ref="V124">V59*IFERROR(INDEX(Scenarios!$K275:$BD275,,MATCH(V$40,Scenarios!$K$270:$BD$270,0)),0)</f>
        <v>0</v>
      </c>
      <c r="W124" s="150" cm="1">
        <f t="array" ref="W124">W59*IFERROR(INDEX(Scenarios!$K275:$BD275,,MATCH(W$40,Scenarios!$K$270:$BD$270,0)),0)</f>
        <v>0</v>
      </c>
      <c r="X124" s="150" cm="1">
        <f t="array" ref="X124">X59*IFERROR(INDEX(Scenarios!$K275:$BD275,,MATCH(X$40,Scenarios!$K$270:$BD$270,0)),0)</f>
        <v>0</v>
      </c>
      <c r="Y124" s="150" cm="1">
        <f t="array" ref="Y124">Y59*IFERROR(INDEX(Scenarios!$K275:$BD275,,MATCH(Y$40,Scenarios!$K$270:$BD$270,0)),0)</f>
        <v>0</v>
      </c>
      <c r="Z124" s="150" cm="1">
        <f t="array" ref="Z124">Z59*IFERROR(INDEX(Scenarios!$K275:$BD275,,MATCH(Z$40,Scenarios!$K$270:$BD$270,0)),0)</f>
        <v>0</v>
      </c>
      <c r="AA124" s="150" cm="1">
        <f t="array" ref="AA124">AA59*IFERROR(INDEX(Scenarios!$K275:$BD275,,MATCH(AA$40,Scenarios!$K$270:$BD$270,0)),0)</f>
        <v>0</v>
      </c>
      <c r="AB124" s="150" cm="1">
        <f t="array" ref="AB124">AB59*IFERROR(INDEX(Scenarios!$K275:$BD275,,MATCH(AB$40,Scenarios!$K$270:$BD$270,0)),0)</f>
        <v>0</v>
      </c>
      <c r="AC124" s="150" cm="1">
        <f t="array" ref="AC124">AC59*IFERROR(INDEX(Scenarios!$K275:$BD275,,MATCH(AC$40,Scenarios!$K$270:$BD$270,0)),0)</f>
        <v>0</v>
      </c>
      <c r="AD124" s="150" cm="1">
        <f t="array" ref="AD124">AD59*IFERROR(INDEX(Scenarios!$K275:$BD275,,MATCH(AD$40,Scenarios!$K$270:$BD$270,0)),0)</f>
        <v>0</v>
      </c>
      <c r="AE124" s="150" cm="1">
        <f t="array" ref="AE124">AE59*IFERROR(INDEX(Scenarios!$K275:$BD275,,MATCH(AE$40,Scenarios!$K$270:$BD$270,0)),0)</f>
        <v>0</v>
      </c>
      <c r="AF124" s="150" cm="1">
        <f t="array" ref="AF124">AF59*IFERROR(INDEX(Scenarios!$K275:$BD275,,MATCH(AF$40,Scenarios!$K$270:$BD$270,0)),0)</f>
        <v>0</v>
      </c>
      <c r="AG124" s="150" cm="1">
        <f t="array" ref="AG124">AG59*IFERROR(INDEX(Scenarios!$K275:$BD275,,MATCH(AG$40,Scenarios!$K$270:$BD$270,0)),0)</f>
        <v>0</v>
      </c>
      <c r="AH124" s="150" cm="1">
        <f t="array" ref="AH124">AH59*IFERROR(INDEX(Scenarios!$K275:$BD275,,MATCH(AH$40,Scenarios!$K$270:$BD$270,0)),0)</f>
        <v>0</v>
      </c>
      <c r="AI124" s="150" cm="1">
        <f t="array" ref="AI124">AI59*IFERROR(INDEX(Scenarios!$K275:$BD275,,MATCH(AI$40,Scenarios!$K$270:$BD$270,0)),0)</f>
        <v>0</v>
      </c>
      <c r="AJ124" s="150" cm="1">
        <f t="array" ref="AJ124">AJ59*IFERROR(INDEX(Scenarios!$K275:$BD275,,MATCH(AJ$40,Scenarios!$K$270:$BD$270,0)),0)</f>
        <v>0</v>
      </c>
      <c r="AK124" s="150" cm="1">
        <f t="array" ref="AK124">AK59*IFERROR(INDEX(Scenarios!$K275:$BD275,,MATCH(AK$40,Scenarios!$K$270:$BD$270,0)),0)</f>
        <v>0</v>
      </c>
      <c r="AL124" s="150" cm="1">
        <f t="array" ref="AL124">AL59*IFERROR(INDEX(Scenarios!$K275:$BD275,,MATCH(AL$40,Scenarios!$K$270:$BD$270,0)),0)</f>
        <v>0</v>
      </c>
      <c r="AM124" s="150" cm="1">
        <f t="array" ref="AM124">AM59*IFERROR(INDEX(Scenarios!$K275:$BD275,,MATCH(AM$40,Scenarios!$K$270:$BD$270,0)),0)</f>
        <v>0</v>
      </c>
      <c r="AN124" s="150" cm="1">
        <f t="array" ref="AN124">AN59*IFERROR(INDEX(Scenarios!$K275:$BD275,,MATCH(AN$40,Scenarios!$K$270:$BD$270,0)),0)</f>
        <v>0</v>
      </c>
      <c r="AO124" s="150" cm="1">
        <f t="array" ref="AO124">AO59*IFERROR(INDEX(Scenarios!$K275:$BD275,,MATCH(AO$40,Scenarios!$K$270:$BD$270,0)),0)</f>
        <v>0</v>
      </c>
      <c r="AP124" s="150" cm="1">
        <f t="array" ref="AP124">AP59*IFERROR(INDEX(Scenarios!$K275:$BD275,,MATCH(AP$40,Scenarios!$K$270:$BD$270,0)),0)</f>
        <v>0</v>
      </c>
      <c r="AQ124" s="150" cm="1">
        <f t="array" ref="AQ124">AQ59*IFERROR(INDEX(Scenarios!$K275:$BD275,,MATCH(AQ$40,Scenarios!$K$270:$BD$270,0)),0)</f>
        <v>0</v>
      </c>
      <c r="AR124" s="150" cm="1">
        <f t="array" ref="AR124">AR59*IFERROR(INDEX(Scenarios!$K275:$BD275,,MATCH(AR$40,Scenarios!$K$270:$BD$270,0)),0)</f>
        <v>0</v>
      </c>
      <c r="AS124" s="150" cm="1">
        <f t="array" ref="AS124">AS59*IFERROR(INDEX(Scenarios!$K275:$BD275,,MATCH(AS$40,Scenarios!$K$270:$BD$270,0)),0)</f>
        <v>0</v>
      </c>
      <c r="AT124" s="150" cm="1">
        <f t="array" ref="AT124">AT59*IFERROR(INDEX(Scenarios!$K275:$BD275,,MATCH(AT$40,Scenarios!$K$270:$BD$270,0)),0)</f>
        <v>0</v>
      </c>
      <c r="AU124" s="150" cm="1">
        <f t="array" ref="AU124">AU59*IFERROR(INDEX(Scenarios!$K275:$BD275,,MATCH(AU$40,Scenarios!$K$270:$BD$270,0)),0)</f>
        <v>0</v>
      </c>
      <c r="AV124" s="150" cm="1">
        <f t="array" ref="AV124">AV59*IFERROR(INDEX(Scenarios!$K275:$BD275,,MATCH(AV$40,Scenarios!$K$270:$BD$270,0)),0)</f>
        <v>0</v>
      </c>
      <c r="AW124" s="150" cm="1">
        <f t="array" ref="AW124">AW59*IFERROR(INDEX(Scenarios!$K275:$BD275,,MATCH(AW$40,Scenarios!$K$270:$BD$270,0)),0)</f>
        <v>0</v>
      </c>
      <c r="AX124" s="150" cm="1">
        <f t="array" ref="AX124">AX59*IFERROR(INDEX(Scenarios!$K275:$BD275,,MATCH(AX$40,Scenarios!$K$270:$BD$270,0)),0)</f>
        <v>0</v>
      </c>
      <c r="AY124" s="150" cm="1">
        <f t="array" ref="AY124">AY59*IFERROR(INDEX(Scenarios!$K275:$BD275,,MATCH(AY$40,Scenarios!$K$270:$BD$270,0)),0)</f>
        <v>0</v>
      </c>
      <c r="AZ124" s="150" cm="1">
        <f t="array" ref="AZ124">AZ59*IFERROR(INDEX(Scenarios!$K275:$BD275,,MATCH(AZ$40,Scenarios!$K$270:$BD$270,0)),0)</f>
        <v>0</v>
      </c>
      <c r="BA124" s="150" cm="1">
        <f t="array" ref="BA124">BA59*IFERROR(INDEX(Scenarios!$K275:$BD275,,MATCH(BA$40,Scenarios!$K$270:$BD$270,0)),0)</f>
        <v>0</v>
      </c>
      <c r="BB124" s="150" cm="1">
        <f t="array" ref="BB124">BB59*IFERROR(INDEX(Scenarios!$K275:$BD275,,MATCH(BB$40,Scenarios!$K$270:$BD$270,0)),0)</f>
        <v>0</v>
      </c>
      <c r="BC124" s="150" cm="1">
        <f t="array" ref="BC124">BC59*IFERROR(INDEX(Scenarios!$K275:$BD275,,MATCH(BC$40,Scenarios!$K$270:$BD$270,0)),0)</f>
        <v>0</v>
      </c>
      <c r="BD124" s="150" cm="1">
        <f t="array" ref="BD124">BD59*IFERROR(INDEX(Scenarios!$K275:$BD275,,MATCH(BD$40,Scenarios!$K$270:$BD$270,0)),0)</f>
        <v>0</v>
      </c>
      <c r="BE124" s="150" cm="1">
        <f t="array" ref="BE124">BE59*IFERROR(INDEX(Scenarios!$K275:$BD275,,MATCH(BE$40,Scenarios!$K$270:$BD$270,0)),0)</f>
        <v>0</v>
      </c>
      <c r="BF124" s="150" cm="1">
        <f t="array" ref="BF124">BF59*IFERROR(INDEX(Scenarios!$K275:$BD275,,MATCH(BF$40,Scenarios!$K$270:$BD$270,0)),0)</f>
        <v>0</v>
      </c>
      <c r="BG124" s="150" cm="1">
        <f t="array" ref="BG124">BG59*IFERROR(INDEX(Scenarios!$K275:$BD275,,MATCH(BG$40,Scenarios!$K$270:$BD$270,0)),0)</f>
        <v>0</v>
      </c>
      <c r="BH124" s="150" cm="1">
        <f t="array" ref="BH124">BH59*IFERROR(INDEX(Scenarios!$K275:$BD275,,MATCH(BH$40,Scenarios!$K$270:$BD$270,0)),0)</f>
        <v>0</v>
      </c>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c r="CU124" s="19"/>
      <c r="CV124" s="19"/>
    </row>
    <row r="125" spans="1:100">
      <c r="L125" s="182"/>
      <c r="M125" s="182"/>
      <c r="N125" s="182"/>
      <c r="O125" s="182"/>
      <c r="P125" s="182"/>
      <c r="Q125" s="182"/>
      <c r="R125" s="182"/>
      <c r="S125" s="182"/>
      <c r="T125" s="182"/>
      <c r="U125" s="182"/>
      <c r="V125" s="182"/>
      <c r="W125" s="182"/>
      <c r="X125" s="182"/>
      <c r="Y125" s="182"/>
      <c r="Z125" s="182"/>
      <c r="AA125" s="182"/>
      <c r="AB125" s="182"/>
      <c r="AC125" s="182"/>
      <c r="AD125" s="182"/>
      <c r="AE125" s="182"/>
      <c r="AF125" s="182"/>
      <c r="AG125" s="182"/>
      <c r="AH125" s="182"/>
      <c r="AI125" s="182"/>
      <c r="AJ125" s="182"/>
      <c r="AK125" s="182"/>
      <c r="AL125" s="182"/>
      <c r="AM125" s="182"/>
      <c r="AN125" s="182"/>
      <c r="AO125" s="182"/>
      <c r="AP125" s="182"/>
      <c r="AQ125" s="182"/>
      <c r="AR125" s="182"/>
      <c r="AS125" s="182"/>
      <c r="AT125" s="182"/>
      <c r="AU125" s="182"/>
      <c r="AV125" s="182"/>
      <c r="AW125" s="182"/>
      <c r="AX125" s="182"/>
      <c r="AY125" s="182"/>
      <c r="AZ125" s="182"/>
      <c r="BA125" s="182"/>
      <c r="BB125" s="182"/>
      <c r="BC125" s="182"/>
      <c r="BD125" s="182"/>
      <c r="BE125" s="182"/>
      <c r="BF125" s="182"/>
      <c r="BG125" s="182"/>
      <c r="BH125" s="182"/>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c r="CU125" s="19"/>
      <c r="CV125" s="19"/>
    </row>
    <row r="126" spans="1:100">
      <c r="C126" s="38">
        <f>MAX($B$4:C125)+0.1</f>
        <v>2.2000000000000002</v>
      </c>
      <c r="D126" s="37" t="s">
        <v>217</v>
      </c>
      <c r="E126" s="33"/>
      <c r="F126" s="33"/>
      <c r="G126" s="32"/>
      <c r="H126" s="34"/>
      <c r="I126" s="34"/>
      <c r="J126" s="34"/>
      <c r="K126" s="34"/>
      <c r="L126" s="183"/>
      <c r="M126" s="183"/>
      <c r="N126" s="183"/>
      <c r="O126" s="183"/>
      <c r="P126" s="183"/>
      <c r="Q126" s="183"/>
      <c r="R126" s="183"/>
      <c r="S126" s="183"/>
      <c r="T126" s="183"/>
      <c r="U126" s="183"/>
      <c r="V126" s="183"/>
      <c r="W126" s="183"/>
      <c r="X126" s="183"/>
      <c r="Y126" s="183"/>
      <c r="Z126" s="183"/>
      <c r="AA126" s="183"/>
      <c r="AB126" s="183"/>
      <c r="AC126" s="183"/>
      <c r="AD126" s="183"/>
      <c r="AE126" s="183"/>
      <c r="AF126" s="183"/>
      <c r="AG126" s="183"/>
      <c r="AH126" s="183"/>
      <c r="AI126" s="183"/>
      <c r="AJ126" s="183"/>
      <c r="AK126" s="183"/>
      <c r="AL126" s="183"/>
      <c r="AM126" s="183"/>
      <c r="AN126" s="183"/>
      <c r="AO126" s="183"/>
      <c r="AP126" s="183"/>
      <c r="AQ126" s="183"/>
      <c r="AR126" s="183"/>
      <c r="AS126" s="183"/>
      <c r="AT126" s="183"/>
      <c r="AU126" s="183"/>
      <c r="AV126" s="183"/>
      <c r="AW126" s="183"/>
      <c r="AX126" s="183"/>
      <c r="AY126" s="183"/>
      <c r="AZ126" s="183"/>
      <c r="BA126" s="183"/>
      <c r="BB126" s="183"/>
      <c r="BC126" s="183"/>
      <c r="BD126" s="183"/>
      <c r="BE126" s="183"/>
      <c r="BF126" s="183"/>
      <c r="BG126" s="183"/>
      <c r="BH126" s="183"/>
      <c r="BI126" s="34"/>
      <c r="BJ126" s="34"/>
      <c r="BK126" s="34"/>
      <c r="BL126" s="19"/>
      <c r="BM126" s="19"/>
      <c r="BN126" s="19"/>
      <c r="BO126" s="19"/>
      <c r="BP126" s="19"/>
      <c r="BQ126" s="19"/>
      <c r="BR126" s="19"/>
      <c r="BS126" s="19"/>
      <c r="BT126" s="19"/>
      <c r="BU126" s="19"/>
      <c r="BV126" s="19"/>
      <c r="BW126" s="19"/>
      <c r="BX126" s="19"/>
      <c r="BY126" s="19"/>
      <c r="BZ126" s="19"/>
      <c r="CA126" s="19"/>
      <c r="CB126" s="19"/>
      <c r="CC126" s="19"/>
      <c r="CD126" s="19"/>
      <c r="CE126" s="19"/>
      <c r="CF126" s="19"/>
      <c r="CG126" s="19"/>
      <c r="CH126" s="19"/>
      <c r="CI126" s="19"/>
      <c r="CJ126" s="19"/>
      <c r="CK126" s="19"/>
      <c r="CL126" s="19"/>
      <c r="CM126" s="19"/>
      <c r="CN126" s="19"/>
      <c r="CO126" s="19"/>
      <c r="CP126" s="19"/>
      <c r="CQ126" s="19"/>
      <c r="CR126" s="19"/>
      <c r="CS126" s="19"/>
      <c r="CT126" s="19"/>
      <c r="CU126" s="19"/>
      <c r="CV126" s="19"/>
    </row>
    <row r="127" spans="1:100">
      <c r="E127" s="135"/>
      <c r="F127" s="135"/>
      <c r="L127" s="182"/>
      <c r="M127" s="182"/>
      <c r="N127" s="182"/>
      <c r="O127" s="182"/>
      <c r="P127" s="182"/>
      <c r="Q127" s="182"/>
      <c r="R127" s="182"/>
      <c r="S127" s="182"/>
      <c r="T127" s="182"/>
      <c r="U127" s="182"/>
      <c r="V127" s="182"/>
      <c r="W127" s="182"/>
      <c r="X127" s="182"/>
      <c r="Y127" s="182"/>
      <c r="Z127" s="182"/>
      <c r="AA127" s="182"/>
      <c r="AB127" s="182"/>
      <c r="AC127" s="182"/>
      <c r="AD127" s="182"/>
      <c r="AE127" s="182"/>
      <c r="AF127" s="182"/>
      <c r="AG127" s="182"/>
      <c r="AH127" s="182"/>
      <c r="AI127" s="182"/>
      <c r="AJ127" s="182"/>
      <c r="AK127" s="182"/>
      <c r="AL127" s="182"/>
      <c r="AM127" s="182"/>
      <c r="AN127" s="182"/>
      <c r="AO127" s="182"/>
      <c r="AP127" s="182"/>
      <c r="AQ127" s="182"/>
      <c r="AR127" s="182"/>
      <c r="AS127" s="182"/>
      <c r="AT127" s="182"/>
      <c r="AU127" s="182"/>
      <c r="AV127" s="182"/>
      <c r="AW127" s="182"/>
      <c r="AX127" s="182"/>
      <c r="AY127" s="182"/>
      <c r="AZ127" s="182"/>
      <c r="BA127" s="182"/>
      <c r="BB127" s="182"/>
      <c r="BC127" s="182"/>
      <c r="BD127" s="182"/>
      <c r="BE127" s="182"/>
      <c r="BF127" s="182"/>
      <c r="BG127" s="182"/>
      <c r="BH127" s="182"/>
      <c r="BI127" s="19"/>
      <c r="BJ127" s="19"/>
      <c r="BK127" s="19"/>
      <c r="BL127" s="19"/>
      <c r="BM127" s="19"/>
      <c r="BN127" s="19"/>
      <c r="BO127" s="19"/>
      <c r="BP127" s="19"/>
      <c r="BQ127" s="19"/>
      <c r="BR127" s="19"/>
      <c r="BS127" s="19"/>
      <c r="BT127" s="19"/>
      <c r="BU127" s="19"/>
      <c r="BV127" s="19"/>
      <c r="BW127" s="19"/>
      <c r="BX127" s="19"/>
      <c r="BY127" s="19"/>
      <c r="BZ127" s="19"/>
      <c r="CA127" s="19"/>
      <c r="CB127" s="19"/>
      <c r="CC127" s="19"/>
      <c r="CD127" s="19"/>
      <c r="CE127" s="19"/>
      <c r="CF127" s="19"/>
      <c r="CG127" s="19"/>
      <c r="CH127" s="19"/>
      <c r="CI127" s="19"/>
      <c r="CJ127" s="19"/>
      <c r="CK127" s="19"/>
      <c r="CL127" s="19"/>
      <c r="CM127" s="19"/>
      <c r="CN127" s="19"/>
      <c r="CO127" s="19"/>
      <c r="CP127" s="19"/>
      <c r="CQ127" s="19"/>
      <c r="CR127" s="19"/>
      <c r="CS127" s="19"/>
      <c r="CT127" s="19"/>
      <c r="CU127" s="19"/>
      <c r="CV127" s="19"/>
    </row>
    <row r="128" spans="1:100">
      <c r="E128" s="20" t="s">
        <v>139</v>
      </c>
      <c r="G128" s="4" t="s">
        <v>101</v>
      </c>
      <c r="H128" s="135" t="s">
        <v>213</v>
      </c>
      <c r="L128" s="150" cm="1">
        <f t="array" ref="L128">L63*IFERROR(INDEX(Scenarios!$K276:$BD276,,MATCH(L$40,Scenarios!$K$270:$BD$270,0)),0)</f>
        <v>0</v>
      </c>
      <c r="M128" s="150" cm="1">
        <f t="array" ref="M128">M63*IFERROR(INDEX(Scenarios!$K276:$BD276,,MATCH(M$40,Scenarios!$K$270:$BD$270,0)),0)</f>
        <v>0</v>
      </c>
      <c r="N128" s="150" cm="1">
        <f t="array" ref="N128">N63*IFERROR(INDEX(Scenarios!$K276:$BD276,,MATCH(N$40,Scenarios!$K$270:$BD$270,0)),0)</f>
        <v>0</v>
      </c>
      <c r="O128" s="150" cm="1">
        <f t="array" ref="O128">O63*IFERROR(INDEX(Scenarios!$K276:$BD276,,MATCH(O$40,Scenarios!$K$270:$BD$270,0)),0)</f>
        <v>0</v>
      </c>
      <c r="P128" s="150" cm="1">
        <f t="array" ref="P128">P63*IFERROR(INDEX(Scenarios!$K276:$BD276,,MATCH(P$40,Scenarios!$K$270:$BD$270,0)),0)</f>
        <v>0</v>
      </c>
      <c r="Q128" s="150" cm="1">
        <f t="array" ref="Q128">Q63*IFERROR(INDEX(Scenarios!$K276:$BD276,,MATCH(Q$40,Scenarios!$K$270:$BD$270,0)),0)</f>
        <v>0</v>
      </c>
      <c r="R128" s="150" cm="1">
        <f t="array" ref="R128">R63*IFERROR(INDEX(Scenarios!$K276:$BD276,,MATCH(R$40,Scenarios!$K$270:$BD$270,0)),0)</f>
        <v>0</v>
      </c>
      <c r="S128" s="150" cm="1">
        <f t="array" ref="S128">S63*IFERROR(INDEX(Scenarios!$K276:$BD276,,MATCH(S$40,Scenarios!$K$270:$BD$270,0)),0)</f>
        <v>0</v>
      </c>
      <c r="T128" s="150" cm="1">
        <f t="array" ref="T128">T63*IFERROR(INDEX(Scenarios!$K276:$BD276,,MATCH(T$40,Scenarios!$K$270:$BD$270,0)),0)</f>
        <v>0</v>
      </c>
      <c r="U128" s="150" cm="1">
        <f t="array" ref="U128">U63*IFERROR(INDEX(Scenarios!$K276:$BD276,,MATCH(U$40,Scenarios!$K$270:$BD$270,0)),0)</f>
        <v>0</v>
      </c>
      <c r="V128" s="150" cm="1">
        <f t="array" ref="V128">V63*IFERROR(INDEX(Scenarios!$K276:$BD276,,MATCH(V$40,Scenarios!$K$270:$BD$270,0)),0)</f>
        <v>0</v>
      </c>
      <c r="W128" s="150" cm="1">
        <f t="array" ref="W128">W63*IFERROR(INDEX(Scenarios!$K276:$BD276,,MATCH(W$40,Scenarios!$K$270:$BD$270,0)),0)</f>
        <v>0</v>
      </c>
      <c r="X128" s="150" cm="1">
        <f t="array" ref="X128">X63*IFERROR(INDEX(Scenarios!$K276:$BD276,,MATCH(X$40,Scenarios!$K$270:$BD$270,0)),0)</f>
        <v>0</v>
      </c>
      <c r="Y128" s="150" cm="1">
        <f t="array" ref="Y128">Y63*IFERROR(INDEX(Scenarios!$K276:$BD276,,MATCH(Y$40,Scenarios!$K$270:$BD$270,0)),0)</f>
        <v>0</v>
      </c>
      <c r="Z128" s="150" cm="1">
        <f t="array" ref="Z128">Z63*IFERROR(INDEX(Scenarios!$K276:$BD276,,MATCH(Z$40,Scenarios!$K$270:$BD$270,0)),0)</f>
        <v>0</v>
      </c>
      <c r="AA128" s="150" cm="1">
        <f t="array" ref="AA128">AA63*IFERROR(INDEX(Scenarios!$K276:$BD276,,MATCH(AA$40,Scenarios!$K$270:$BD$270,0)),0)</f>
        <v>0</v>
      </c>
      <c r="AB128" s="150" cm="1">
        <f t="array" ref="AB128">AB63*IFERROR(INDEX(Scenarios!$K276:$BD276,,MATCH(AB$40,Scenarios!$K$270:$BD$270,0)),0)</f>
        <v>0</v>
      </c>
      <c r="AC128" s="150" cm="1">
        <f t="array" ref="AC128">AC63*IFERROR(INDEX(Scenarios!$K276:$BD276,,MATCH(AC$40,Scenarios!$K$270:$BD$270,0)),0)</f>
        <v>0</v>
      </c>
      <c r="AD128" s="150" cm="1">
        <f t="array" ref="AD128">AD63*IFERROR(INDEX(Scenarios!$K276:$BD276,,MATCH(AD$40,Scenarios!$K$270:$BD$270,0)),0)</f>
        <v>0</v>
      </c>
      <c r="AE128" s="150" cm="1">
        <f t="array" ref="AE128">AE63*IFERROR(INDEX(Scenarios!$K276:$BD276,,MATCH(AE$40,Scenarios!$K$270:$BD$270,0)),0)</f>
        <v>0</v>
      </c>
      <c r="AF128" s="150" cm="1">
        <f t="array" ref="AF128">AF63*IFERROR(INDEX(Scenarios!$K276:$BD276,,MATCH(AF$40,Scenarios!$K$270:$BD$270,0)),0)</f>
        <v>0</v>
      </c>
      <c r="AG128" s="150" cm="1">
        <f t="array" ref="AG128">AG63*IFERROR(INDEX(Scenarios!$K276:$BD276,,MATCH(AG$40,Scenarios!$K$270:$BD$270,0)),0)</f>
        <v>0</v>
      </c>
      <c r="AH128" s="150" cm="1">
        <f t="array" ref="AH128">AH63*IFERROR(INDEX(Scenarios!$K276:$BD276,,MATCH(AH$40,Scenarios!$K$270:$BD$270,0)),0)</f>
        <v>0</v>
      </c>
      <c r="AI128" s="150" cm="1">
        <f t="array" ref="AI128">AI63*IFERROR(INDEX(Scenarios!$K276:$BD276,,MATCH(AI$40,Scenarios!$K$270:$BD$270,0)),0)</f>
        <v>0</v>
      </c>
      <c r="AJ128" s="150" cm="1">
        <f t="array" ref="AJ128">AJ63*IFERROR(INDEX(Scenarios!$K276:$BD276,,MATCH(AJ$40,Scenarios!$K$270:$BD$270,0)),0)</f>
        <v>0</v>
      </c>
      <c r="AK128" s="150" cm="1">
        <f t="array" ref="AK128">AK63*IFERROR(INDEX(Scenarios!$K276:$BD276,,MATCH(AK$40,Scenarios!$K$270:$BD$270,0)),0)</f>
        <v>0</v>
      </c>
      <c r="AL128" s="150" cm="1">
        <f t="array" ref="AL128">AL63*IFERROR(INDEX(Scenarios!$K276:$BD276,,MATCH(AL$40,Scenarios!$K$270:$BD$270,0)),0)</f>
        <v>0</v>
      </c>
      <c r="AM128" s="150" cm="1">
        <f t="array" ref="AM128">AM63*IFERROR(INDEX(Scenarios!$K276:$BD276,,MATCH(AM$40,Scenarios!$K$270:$BD$270,0)),0)</f>
        <v>0</v>
      </c>
      <c r="AN128" s="150" cm="1">
        <f t="array" ref="AN128">AN63*IFERROR(INDEX(Scenarios!$K276:$BD276,,MATCH(AN$40,Scenarios!$K$270:$BD$270,0)),0)</f>
        <v>0</v>
      </c>
      <c r="AO128" s="150" cm="1">
        <f t="array" ref="AO128">AO63*IFERROR(INDEX(Scenarios!$K276:$BD276,,MATCH(AO$40,Scenarios!$K$270:$BD$270,0)),0)</f>
        <v>0</v>
      </c>
      <c r="AP128" s="150" cm="1">
        <f t="array" ref="AP128">AP63*IFERROR(INDEX(Scenarios!$K276:$BD276,,MATCH(AP$40,Scenarios!$K$270:$BD$270,0)),0)</f>
        <v>0</v>
      </c>
      <c r="AQ128" s="150" cm="1">
        <f t="array" ref="AQ128">AQ63*IFERROR(INDEX(Scenarios!$K276:$BD276,,MATCH(AQ$40,Scenarios!$K$270:$BD$270,0)),0)</f>
        <v>0</v>
      </c>
      <c r="AR128" s="150" cm="1">
        <f t="array" ref="AR128">AR63*IFERROR(INDEX(Scenarios!$K276:$BD276,,MATCH(AR$40,Scenarios!$K$270:$BD$270,0)),0)</f>
        <v>0</v>
      </c>
      <c r="AS128" s="150" cm="1">
        <f t="array" ref="AS128">AS63*IFERROR(INDEX(Scenarios!$K276:$BD276,,MATCH(AS$40,Scenarios!$K$270:$BD$270,0)),0)</f>
        <v>0</v>
      </c>
      <c r="AT128" s="150" cm="1">
        <f t="array" ref="AT128">AT63*IFERROR(INDEX(Scenarios!$K276:$BD276,,MATCH(AT$40,Scenarios!$K$270:$BD$270,0)),0)</f>
        <v>0</v>
      </c>
      <c r="AU128" s="150" cm="1">
        <f t="array" ref="AU128">AU63*IFERROR(INDEX(Scenarios!$K276:$BD276,,MATCH(AU$40,Scenarios!$K$270:$BD$270,0)),0)</f>
        <v>0</v>
      </c>
      <c r="AV128" s="150" cm="1">
        <f t="array" ref="AV128">AV63*IFERROR(INDEX(Scenarios!$K276:$BD276,,MATCH(AV$40,Scenarios!$K$270:$BD$270,0)),0)</f>
        <v>0</v>
      </c>
      <c r="AW128" s="150" cm="1">
        <f t="array" ref="AW128">AW63*IFERROR(INDEX(Scenarios!$K276:$BD276,,MATCH(AW$40,Scenarios!$K$270:$BD$270,0)),0)</f>
        <v>0</v>
      </c>
      <c r="AX128" s="150" cm="1">
        <f t="array" ref="AX128">AX63*IFERROR(INDEX(Scenarios!$K276:$BD276,,MATCH(AX$40,Scenarios!$K$270:$BD$270,0)),0)</f>
        <v>0</v>
      </c>
      <c r="AY128" s="150" cm="1">
        <f t="array" ref="AY128">AY63*IFERROR(INDEX(Scenarios!$K276:$BD276,,MATCH(AY$40,Scenarios!$K$270:$BD$270,0)),0)</f>
        <v>0</v>
      </c>
      <c r="AZ128" s="150" cm="1">
        <f t="array" ref="AZ128">AZ63*IFERROR(INDEX(Scenarios!$K276:$BD276,,MATCH(AZ$40,Scenarios!$K$270:$BD$270,0)),0)</f>
        <v>0</v>
      </c>
      <c r="BA128" s="150" cm="1">
        <f t="array" ref="BA128">BA63*IFERROR(INDEX(Scenarios!$K276:$BD276,,MATCH(BA$40,Scenarios!$K$270:$BD$270,0)),0)</f>
        <v>0</v>
      </c>
      <c r="BB128" s="150" cm="1">
        <f t="array" ref="BB128">BB63*IFERROR(INDEX(Scenarios!$K276:$BD276,,MATCH(BB$40,Scenarios!$K$270:$BD$270,0)),0)</f>
        <v>0</v>
      </c>
      <c r="BC128" s="150" cm="1">
        <f t="array" ref="BC128">BC63*IFERROR(INDEX(Scenarios!$K276:$BD276,,MATCH(BC$40,Scenarios!$K$270:$BD$270,0)),0)</f>
        <v>0</v>
      </c>
      <c r="BD128" s="150" cm="1">
        <f t="array" ref="BD128">BD63*IFERROR(INDEX(Scenarios!$K276:$BD276,,MATCH(BD$40,Scenarios!$K$270:$BD$270,0)),0)</f>
        <v>0</v>
      </c>
      <c r="BE128" s="150" cm="1">
        <f t="array" ref="BE128">BE63*IFERROR(INDEX(Scenarios!$K276:$BD276,,MATCH(BE$40,Scenarios!$K$270:$BD$270,0)),0)</f>
        <v>0</v>
      </c>
      <c r="BF128" s="150" cm="1">
        <f t="array" ref="BF128">BF63*IFERROR(INDEX(Scenarios!$K276:$BD276,,MATCH(BF$40,Scenarios!$K$270:$BD$270,0)),0)</f>
        <v>0</v>
      </c>
      <c r="BG128" s="150" cm="1">
        <f t="array" ref="BG128">BG63*IFERROR(INDEX(Scenarios!$K276:$BD276,,MATCH(BG$40,Scenarios!$K$270:$BD$270,0)),0)</f>
        <v>0</v>
      </c>
      <c r="BH128" s="150" cm="1">
        <f t="array" ref="BH128">BH63*IFERROR(INDEX(Scenarios!$K276:$BD276,,MATCH(BH$40,Scenarios!$K$270:$BD$270,0)),0)</f>
        <v>0</v>
      </c>
      <c r="BI128" s="19"/>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19"/>
      <c r="CG128" s="19"/>
      <c r="CH128" s="19"/>
      <c r="CI128" s="19"/>
      <c r="CJ128" s="19"/>
      <c r="CK128" s="19"/>
      <c r="CL128" s="19"/>
      <c r="CM128" s="19"/>
      <c r="CN128" s="19"/>
      <c r="CO128" s="19"/>
      <c r="CP128" s="19"/>
      <c r="CQ128" s="19"/>
      <c r="CR128" s="19"/>
      <c r="CS128" s="19"/>
      <c r="CT128" s="19"/>
      <c r="CU128" s="19"/>
      <c r="CV128" s="19"/>
    </row>
    <row r="129" spans="1:103">
      <c r="E129" s="135" t="s">
        <v>140</v>
      </c>
      <c r="G129" s="4" t="s">
        <v>101</v>
      </c>
      <c r="H129" s="135" t="s">
        <v>213</v>
      </c>
      <c r="L129" s="150" cm="1">
        <f t="array" ref="L129">L64*IFERROR(INDEX(Scenarios!$K277:$BD277,,MATCH(L$40,Scenarios!$K$270:$BD$270,0)),0)</f>
        <v>0</v>
      </c>
      <c r="M129" s="150" cm="1">
        <f t="array" ref="M129">M64*IFERROR(INDEX(Scenarios!$K277:$BD277,,MATCH(M$40,Scenarios!$K$270:$BD$270,0)),0)</f>
        <v>0</v>
      </c>
      <c r="N129" s="150" cm="1">
        <f t="array" ref="N129">N64*IFERROR(INDEX(Scenarios!$K277:$BD277,,MATCH(N$40,Scenarios!$K$270:$BD$270,0)),0)</f>
        <v>0</v>
      </c>
      <c r="O129" s="150" cm="1">
        <f t="array" ref="O129">O64*IFERROR(INDEX(Scenarios!$K277:$BD277,,MATCH(O$40,Scenarios!$K$270:$BD$270,0)),0)</f>
        <v>0</v>
      </c>
      <c r="P129" s="150" cm="1">
        <f t="array" ref="P129">P64*IFERROR(INDEX(Scenarios!$K277:$BD277,,MATCH(P$40,Scenarios!$K$270:$BD$270,0)),0)</f>
        <v>0</v>
      </c>
      <c r="Q129" s="150" cm="1">
        <f t="array" ref="Q129">Q64*IFERROR(INDEX(Scenarios!$K277:$BD277,,MATCH(Q$40,Scenarios!$K$270:$BD$270,0)),0)</f>
        <v>0</v>
      </c>
      <c r="R129" s="150" cm="1">
        <f t="array" ref="R129">R64*IFERROR(INDEX(Scenarios!$K277:$BD277,,MATCH(R$40,Scenarios!$K$270:$BD$270,0)),0)</f>
        <v>0</v>
      </c>
      <c r="S129" s="150" cm="1">
        <f t="array" ref="S129">S64*IFERROR(INDEX(Scenarios!$K277:$BD277,,MATCH(S$40,Scenarios!$K$270:$BD$270,0)),0)</f>
        <v>0</v>
      </c>
      <c r="T129" s="150" cm="1">
        <f t="array" ref="T129">T64*IFERROR(INDEX(Scenarios!$K277:$BD277,,MATCH(T$40,Scenarios!$K$270:$BD$270,0)),0)</f>
        <v>0</v>
      </c>
      <c r="U129" s="150" cm="1">
        <f t="array" ref="U129">U64*IFERROR(INDEX(Scenarios!$K277:$BD277,,MATCH(U$40,Scenarios!$K$270:$BD$270,0)),0)</f>
        <v>0</v>
      </c>
      <c r="V129" s="150" cm="1">
        <f t="array" ref="V129">V64*IFERROR(INDEX(Scenarios!$K277:$BD277,,MATCH(V$40,Scenarios!$K$270:$BD$270,0)),0)</f>
        <v>0</v>
      </c>
      <c r="W129" s="150" cm="1">
        <f t="array" ref="W129">W64*IFERROR(INDEX(Scenarios!$K277:$BD277,,MATCH(W$40,Scenarios!$K$270:$BD$270,0)),0)</f>
        <v>0</v>
      </c>
      <c r="X129" s="150" cm="1">
        <f t="array" ref="X129">X64*IFERROR(INDEX(Scenarios!$K277:$BD277,,MATCH(X$40,Scenarios!$K$270:$BD$270,0)),0)</f>
        <v>0</v>
      </c>
      <c r="Y129" s="150" cm="1">
        <f t="array" ref="Y129">Y64*IFERROR(INDEX(Scenarios!$K277:$BD277,,MATCH(Y$40,Scenarios!$K$270:$BD$270,0)),0)</f>
        <v>0</v>
      </c>
      <c r="Z129" s="150" cm="1">
        <f t="array" ref="Z129">Z64*IFERROR(INDEX(Scenarios!$K277:$BD277,,MATCH(Z$40,Scenarios!$K$270:$BD$270,0)),0)</f>
        <v>0</v>
      </c>
      <c r="AA129" s="150" cm="1">
        <f t="array" ref="AA129">AA64*IFERROR(INDEX(Scenarios!$K277:$BD277,,MATCH(AA$40,Scenarios!$K$270:$BD$270,0)),0)</f>
        <v>0</v>
      </c>
      <c r="AB129" s="150" cm="1">
        <f t="array" ref="AB129">AB64*IFERROR(INDEX(Scenarios!$K277:$BD277,,MATCH(AB$40,Scenarios!$K$270:$BD$270,0)),0)</f>
        <v>0</v>
      </c>
      <c r="AC129" s="150" cm="1">
        <f t="array" ref="AC129">AC64*IFERROR(INDEX(Scenarios!$K277:$BD277,,MATCH(AC$40,Scenarios!$K$270:$BD$270,0)),0)</f>
        <v>0</v>
      </c>
      <c r="AD129" s="150" cm="1">
        <f t="array" ref="AD129">AD64*IFERROR(INDEX(Scenarios!$K277:$BD277,,MATCH(AD$40,Scenarios!$K$270:$BD$270,0)),0)</f>
        <v>0</v>
      </c>
      <c r="AE129" s="150" cm="1">
        <f t="array" ref="AE129">AE64*IFERROR(INDEX(Scenarios!$K277:$BD277,,MATCH(AE$40,Scenarios!$K$270:$BD$270,0)),0)</f>
        <v>0</v>
      </c>
      <c r="AF129" s="150" cm="1">
        <f t="array" ref="AF129">AF64*IFERROR(INDEX(Scenarios!$K277:$BD277,,MATCH(AF$40,Scenarios!$K$270:$BD$270,0)),0)</f>
        <v>0</v>
      </c>
      <c r="AG129" s="150" cm="1">
        <f t="array" ref="AG129">AG64*IFERROR(INDEX(Scenarios!$K277:$BD277,,MATCH(AG$40,Scenarios!$K$270:$BD$270,0)),0)</f>
        <v>0</v>
      </c>
      <c r="AH129" s="150" cm="1">
        <f t="array" ref="AH129">AH64*IFERROR(INDEX(Scenarios!$K277:$BD277,,MATCH(AH$40,Scenarios!$K$270:$BD$270,0)),0)</f>
        <v>0</v>
      </c>
      <c r="AI129" s="150" cm="1">
        <f t="array" ref="AI129">AI64*IFERROR(INDEX(Scenarios!$K277:$BD277,,MATCH(AI$40,Scenarios!$K$270:$BD$270,0)),0)</f>
        <v>0</v>
      </c>
      <c r="AJ129" s="150" cm="1">
        <f t="array" ref="AJ129">AJ64*IFERROR(INDEX(Scenarios!$K277:$BD277,,MATCH(AJ$40,Scenarios!$K$270:$BD$270,0)),0)</f>
        <v>0</v>
      </c>
      <c r="AK129" s="150" cm="1">
        <f t="array" ref="AK129">AK64*IFERROR(INDEX(Scenarios!$K277:$BD277,,MATCH(AK$40,Scenarios!$K$270:$BD$270,0)),0)</f>
        <v>0</v>
      </c>
      <c r="AL129" s="150" cm="1">
        <f t="array" ref="AL129">AL64*IFERROR(INDEX(Scenarios!$K277:$BD277,,MATCH(AL$40,Scenarios!$K$270:$BD$270,0)),0)</f>
        <v>0</v>
      </c>
      <c r="AM129" s="150" cm="1">
        <f t="array" ref="AM129">AM64*IFERROR(INDEX(Scenarios!$K277:$BD277,,MATCH(AM$40,Scenarios!$K$270:$BD$270,0)),0)</f>
        <v>0</v>
      </c>
      <c r="AN129" s="150" cm="1">
        <f t="array" ref="AN129">AN64*IFERROR(INDEX(Scenarios!$K277:$BD277,,MATCH(AN$40,Scenarios!$K$270:$BD$270,0)),0)</f>
        <v>0</v>
      </c>
      <c r="AO129" s="150" cm="1">
        <f t="array" ref="AO129">AO64*IFERROR(INDEX(Scenarios!$K277:$BD277,,MATCH(AO$40,Scenarios!$K$270:$BD$270,0)),0)</f>
        <v>0</v>
      </c>
      <c r="AP129" s="150" cm="1">
        <f t="array" ref="AP129">AP64*IFERROR(INDEX(Scenarios!$K277:$BD277,,MATCH(AP$40,Scenarios!$K$270:$BD$270,0)),0)</f>
        <v>0</v>
      </c>
      <c r="AQ129" s="150" cm="1">
        <f t="array" ref="AQ129">AQ64*IFERROR(INDEX(Scenarios!$K277:$BD277,,MATCH(AQ$40,Scenarios!$K$270:$BD$270,0)),0)</f>
        <v>0</v>
      </c>
      <c r="AR129" s="150" cm="1">
        <f t="array" ref="AR129">AR64*IFERROR(INDEX(Scenarios!$K277:$BD277,,MATCH(AR$40,Scenarios!$K$270:$BD$270,0)),0)</f>
        <v>0</v>
      </c>
      <c r="AS129" s="150" cm="1">
        <f t="array" ref="AS129">AS64*IFERROR(INDEX(Scenarios!$K277:$BD277,,MATCH(AS$40,Scenarios!$K$270:$BD$270,0)),0)</f>
        <v>0</v>
      </c>
      <c r="AT129" s="150" cm="1">
        <f t="array" ref="AT129">AT64*IFERROR(INDEX(Scenarios!$K277:$BD277,,MATCH(AT$40,Scenarios!$K$270:$BD$270,0)),0)</f>
        <v>0</v>
      </c>
      <c r="AU129" s="150" cm="1">
        <f t="array" ref="AU129">AU64*IFERROR(INDEX(Scenarios!$K277:$BD277,,MATCH(AU$40,Scenarios!$K$270:$BD$270,0)),0)</f>
        <v>0</v>
      </c>
      <c r="AV129" s="150" cm="1">
        <f t="array" ref="AV129">AV64*IFERROR(INDEX(Scenarios!$K277:$BD277,,MATCH(AV$40,Scenarios!$K$270:$BD$270,0)),0)</f>
        <v>0</v>
      </c>
      <c r="AW129" s="150" cm="1">
        <f t="array" ref="AW129">AW64*IFERROR(INDEX(Scenarios!$K277:$BD277,,MATCH(AW$40,Scenarios!$K$270:$BD$270,0)),0)</f>
        <v>0</v>
      </c>
      <c r="AX129" s="150" cm="1">
        <f t="array" ref="AX129">AX64*IFERROR(INDEX(Scenarios!$K277:$BD277,,MATCH(AX$40,Scenarios!$K$270:$BD$270,0)),0)</f>
        <v>0</v>
      </c>
      <c r="AY129" s="150" cm="1">
        <f t="array" ref="AY129">AY64*IFERROR(INDEX(Scenarios!$K277:$BD277,,MATCH(AY$40,Scenarios!$K$270:$BD$270,0)),0)</f>
        <v>0</v>
      </c>
      <c r="AZ129" s="150" cm="1">
        <f t="array" ref="AZ129">AZ64*IFERROR(INDEX(Scenarios!$K277:$BD277,,MATCH(AZ$40,Scenarios!$K$270:$BD$270,0)),0)</f>
        <v>0</v>
      </c>
      <c r="BA129" s="150" cm="1">
        <f t="array" ref="BA129">BA64*IFERROR(INDEX(Scenarios!$K277:$BD277,,MATCH(BA$40,Scenarios!$K$270:$BD$270,0)),0)</f>
        <v>0</v>
      </c>
      <c r="BB129" s="150" cm="1">
        <f t="array" ref="BB129">BB64*IFERROR(INDEX(Scenarios!$K277:$BD277,,MATCH(BB$40,Scenarios!$K$270:$BD$270,0)),0)</f>
        <v>0</v>
      </c>
      <c r="BC129" s="150" cm="1">
        <f t="array" ref="BC129">BC64*IFERROR(INDEX(Scenarios!$K277:$BD277,,MATCH(BC$40,Scenarios!$K$270:$BD$270,0)),0)</f>
        <v>0</v>
      </c>
      <c r="BD129" s="150" cm="1">
        <f t="array" ref="BD129">BD64*IFERROR(INDEX(Scenarios!$K277:$BD277,,MATCH(BD$40,Scenarios!$K$270:$BD$270,0)),0)</f>
        <v>0</v>
      </c>
      <c r="BE129" s="150" cm="1">
        <f t="array" ref="BE129">BE64*IFERROR(INDEX(Scenarios!$K277:$BD277,,MATCH(BE$40,Scenarios!$K$270:$BD$270,0)),0)</f>
        <v>0</v>
      </c>
      <c r="BF129" s="150" cm="1">
        <f t="array" ref="BF129">BF64*IFERROR(INDEX(Scenarios!$K277:$BD277,,MATCH(BF$40,Scenarios!$K$270:$BD$270,0)),0)</f>
        <v>0</v>
      </c>
      <c r="BG129" s="150" cm="1">
        <f t="array" ref="BG129">BG64*IFERROR(INDEX(Scenarios!$K277:$BD277,,MATCH(BG$40,Scenarios!$K$270:$BD$270,0)),0)</f>
        <v>0</v>
      </c>
      <c r="BH129" s="150" cm="1">
        <f t="array" ref="BH129">BH64*IFERROR(INDEX(Scenarios!$K277:$BD277,,MATCH(BH$40,Scenarios!$K$270:$BD$270,0)),0)</f>
        <v>0</v>
      </c>
      <c r="BI129" s="19"/>
      <c r="BJ129" s="19"/>
      <c r="BK129" s="19"/>
      <c r="BL129" s="19"/>
      <c r="BM129" s="19"/>
      <c r="BN129" s="19"/>
      <c r="BO129" s="19"/>
      <c r="BP129" s="19"/>
      <c r="BQ129" s="19"/>
      <c r="BR129" s="19"/>
      <c r="BS129" s="19"/>
      <c r="BT129" s="19"/>
      <c r="BU129" s="19"/>
      <c r="BV129" s="19"/>
      <c r="BW129" s="19"/>
      <c r="BX129" s="19"/>
      <c r="BY129" s="19"/>
      <c r="BZ129" s="19"/>
      <c r="CA129" s="19"/>
      <c r="CB129" s="19"/>
      <c r="CC129" s="19"/>
      <c r="CD129" s="19"/>
      <c r="CE129" s="19"/>
      <c r="CF129" s="19"/>
      <c r="CG129" s="19"/>
      <c r="CH129" s="19"/>
      <c r="CI129" s="19"/>
      <c r="CJ129" s="19"/>
      <c r="CK129" s="19"/>
      <c r="CL129" s="19"/>
      <c r="CM129" s="19"/>
      <c r="CN129" s="19"/>
      <c r="CO129" s="19"/>
      <c r="CP129" s="19"/>
      <c r="CQ129" s="19"/>
      <c r="CR129" s="19"/>
      <c r="CS129" s="19"/>
      <c r="CT129" s="19"/>
      <c r="CU129" s="19"/>
      <c r="CV129" s="19"/>
    </row>
    <row r="130" spans="1:103">
      <c r="E130" s="135" t="s">
        <v>218</v>
      </c>
      <c r="G130" s="4" t="s">
        <v>101</v>
      </c>
      <c r="H130" s="135" t="s">
        <v>213</v>
      </c>
      <c r="L130" s="150" cm="1">
        <f t="array" ref="L130">L65*IFERROR(INDEX(Scenarios!$K278:$BD278,,MATCH(L$40,Scenarios!$K$270:$BD$270,0)),0)</f>
        <v>0</v>
      </c>
      <c r="M130" s="150" cm="1">
        <f t="array" ref="M130">M65*IFERROR(INDEX(Scenarios!$K278:$BD278,,MATCH(M$40,Scenarios!$K$270:$BD$270,0)),0)</f>
        <v>0</v>
      </c>
      <c r="N130" s="150" cm="1">
        <f t="array" ref="N130">N65*IFERROR(INDEX(Scenarios!$K278:$BD278,,MATCH(N$40,Scenarios!$K$270:$BD$270,0)),0)</f>
        <v>0</v>
      </c>
      <c r="O130" s="150" cm="1">
        <f t="array" ref="O130">O65*IFERROR(INDEX(Scenarios!$K278:$BD278,,MATCH(O$40,Scenarios!$K$270:$BD$270,0)),0)</f>
        <v>0</v>
      </c>
      <c r="P130" s="150" cm="1">
        <f t="array" ref="P130">P65*IFERROR(INDEX(Scenarios!$K278:$BD278,,MATCH(P$40,Scenarios!$K$270:$BD$270,0)),0)</f>
        <v>0</v>
      </c>
      <c r="Q130" s="150" cm="1">
        <f t="array" ref="Q130">Q65*IFERROR(INDEX(Scenarios!$K278:$BD278,,MATCH(Q$40,Scenarios!$K$270:$BD$270,0)),0)</f>
        <v>0</v>
      </c>
      <c r="R130" s="150" cm="1">
        <f t="array" ref="R130">R65*IFERROR(INDEX(Scenarios!$K278:$BD278,,MATCH(R$40,Scenarios!$K$270:$BD$270,0)),0)</f>
        <v>0</v>
      </c>
      <c r="S130" s="150" cm="1">
        <f t="array" ref="S130">S65*IFERROR(INDEX(Scenarios!$K278:$BD278,,MATCH(S$40,Scenarios!$K$270:$BD$270,0)),0)</f>
        <v>0</v>
      </c>
      <c r="T130" s="150" cm="1">
        <f t="array" ref="T130">T65*IFERROR(INDEX(Scenarios!$K278:$BD278,,MATCH(T$40,Scenarios!$K$270:$BD$270,0)),0)</f>
        <v>0</v>
      </c>
      <c r="U130" s="150" cm="1">
        <f t="array" ref="U130">U65*IFERROR(INDEX(Scenarios!$K278:$BD278,,MATCH(U$40,Scenarios!$K$270:$BD$270,0)),0)</f>
        <v>0</v>
      </c>
      <c r="V130" s="150" cm="1">
        <f t="array" ref="V130">V65*IFERROR(INDEX(Scenarios!$K278:$BD278,,MATCH(V$40,Scenarios!$K$270:$BD$270,0)),0)</f>
        <v>0</v>
      </c>
      <c r="W130" s="150" cm="1">
        <f t="array" ref="W130">W65*IFERROR(INDEX(Scenarios!$K278:$BD278,,MATCH(W$40,Scenarios!$K$270:$BD$270,0)),0)</f>
        <v>0</v>
      </c>
      <c r="X130" s="150" cm="1">
        <f t="array" ref="X130">X65*IFERROR(INDEX(Scenarios!$K278:$BD278,,MATCH(X$40,Scenarios!$K$270:$BD$270,0)),0)</f>
        <v>0</v>
      </c>
      <c r="Y130" s="150" cm="1">
        <f t="array" ref="Y130">Y65*IFERROR(INDEX(Scenarios!$K278:$BD278,,MATCH(Y$40,Scenarios!$K$270:$BD$270,0)),0)</f>
        <v>0</v>
      </c>
      <c r="Z130" s="150" cm="1">
        <f t="array" ref="Z130">Z65*IFERROR(INDEX(Scenarios!$K278:$BD278,,MATCH(Z$40,Scenarios!$K$270:$BD$270,0)),0)</f>
        <v>0</v>
      </c>
      <c r="AA130" s="150" cm="1">
        <f t="array" ref="AA130">AA65*IFERROR(INDEX(Scenarios!$K278:$BD278,,MATCH(AA$40,Scenarios!$K$270:$BD$270,0)),0)</f>
        <v>0</v>
      </c>
      <c r="AB130" s="150" cm="1">
        <f t="array" ref="AB130">AB65*IFERROR(INDEX(Scenarios!$K278:$BD278,,MATCH(AB$40,Scenarios!$K$270:$BD$270,0)),0)</f>
        <v>0</v>
      </c>
      <c r="AC130" s="150" cm="1">
        <f t="array" ref="AC130">AC65*IFERROR(INDEX(Scenarios!$K278:$BD278,,MATCH(AC$40,Scenarios!$K$270:$BD$270,0)),0)</f>
        <v>0</v>
      </c>
      <c r="AD130" s="150" cm="1">
        <f t="array" ref="AD130">AD65*IFERROR(INDEX(Scenarios!$K278:$BD278,,MATCH(AD$40,Scenarios!$K$270:$BD$270,0)),0)</f>
        <v>0</v>
      </c>
      <c r="AE130" s="150" cm="1">
        <f t="array" ref="AE130">AE65*IFERROR(INDEX(Scenarios!$K278:$BD278,,MATCH(AE$40,Scenarios!$K$270:$BD$270,0)),0)</f>
        <v>0</v>
      </c>
      <c r="AF130" s="150" cm="1">
        <f t="array" ref="AF130">AF65*IFERROR(INDEX(Scenarios!$K278:$BD278,,MATCH(AF$40,Scenarios!$K$270:$BD$270,0)),0)</f>
        <v>0</v>
      </c>
      <c r="AG130" s="150" cm="1">
        <f t="array" ref="AG130">AG65*IFERROR(INDEX(Scenarios!$K278:$BD278,,MATCH(AG$40,Scenarios!$K$270:$BD$270,0)),0)</f>
        <v>0</v>
      </c>
      <c r="AH130" s="150" cm="1">
        <f t="array" ref="AH130">AH65*IFERROR(INDEX(Scenarios!$K278:$BD278,,MATCH(AH$40,Scenarios!$K$270:$BD$270,0)),0)</f>
        <v>0</v>
      </c>
      <c r="AI130" s="150" cm="1">
        <f t="array" ref="AI130">AI65*IFERROR(INDEX(Scenarios!$K278:$BD278,,MATCH(AI$40,Scenarios!$K$270:$BD$270,0)),0)</f>
        <v>0</v>
      </c>
      <c r="AJ130" s="150" cm="1">
        <f t="array" ref="AJ130">AJ65*IFERROR(INDEX(Scenarios!$K278:$BD278,,MATCH(AJ$40,Scenarios!$K$270:$BD$270,0)),0)</f>
        <v>0</v>
      </c>
      <c r="AK130" s="150" cm="1">
        <f t="array" ref="AK130">AK65*IFERROR(INDEX(Scenarios!$K278:$BD278,,MATCH(AK$40,Scenarios!$K$270:$BD$270,0)),0)</f>
        <v>0</v>
      </c>
      <c r="AL130" s="150" cm="1">
        <f t="array" ref="AL130">AL65*IFERROR(INDEX(Scenarios!$K278:$BD278,,MATCH(AL$40,Scenarios!$K$270:$BD$270,0)),0)</f>
        <v>0</v>
      </c>
      <c r="AM130" s="150" cm="1">
        <f t="array" ref="AM130">AM65*IFERROR(INDEX(Scenarios!$K278:$BD278,,MATCH(AM$40,Scenarios!$K$270:$BD$270,0)),0)</f>
        <v>0</v>
      </c>
      <c r="AN130" s="150" cm="1">
        <f t="array" ref="AN130">AN65*IFERROR(INDEX(Scenarios!$K278:$BD278,,MATCH(AN$40,Scenarios!$K$270:$BD$270,0)),0)</f>
        <v>0</v>
      </c>
      <c r="AO130" s="150" cm="1">
        <f t="array" ref="AO130">AO65*IFERROR(INDEX(Scenarios!$K278:$BD278,,MATCH(AO$40,Scenarios!$K$270:$BD$270,0)),0)</f>
        <v>0</v>
      </c>
      <c r="AP130" s="150" cm="1">
        <f t="array" ref="AP130">AP65*IFERROR(INDEX(Scenarios!$K278:$BD278,,MATCH(AP$40,Scenarios!$K$270:$BD$270,0)),0)</f>
        <v>0</v>
      </c>
      <c r="AQ130" s="150" cm="1">
        <f t="array" ref="AQ130">AQ65*IFERROR(INDEX(Scenarios!$K278:$BD278,,MATCH(AQ$40,Scenarios!$K$270:$BD$270,0)),0)</f>
        <v>0</v>
      </c>
      <c r="AR130" s="150" cm="1">
        <f t="array" ref="AR130">AR65*IFERROR(INDEX(Scenarios!$K278:$BD278,,MATCH(AR$40,Scenarios!$K$270:$BD$270,0)),0)</f>
        <v>0</v>
      </c>
      <c r="AS130" s="150" cm="1">
        <f t="array" ref="AS130">AS65*IFERROR(INDEX(Scenarios!$K278:$BD278,,MATCH(AS$40,Scenarios!$K$270:$BD$270,0)),0)</f>
        <v>0</v>
      </c>
      <c r="AT130" s="150" cm="1">
        <f t="array" ref="AT130">AT65*IFERROR(INDEX(Scenarios!$K278:$BD278,,MATCH(AT$40,Scenarios!$K$270:$BD$270,0)),0)</f>
        <v>0</v>
      </c>
      <c r="AU130" s="150" cm="1">
        <f t="array" ref="AU130">AU65*IFERROR(INDEX(Scenarios!$K278:$BD278,,MATCH(AU$40,Scenarios!$K$270:$BD$270,0)),0)</f>
        <v>0</v>
      </c>
      <c r="AV130" s="150" cm="1">
        <f t="array" ref="AV130">AV65*IFERROR(INDEX(Scenarios!$K278:$BD278,,MATCH(AV$40,Scenarios!$K$270:$BD$270,0)),0)</f>
        <v>0</v>
      </c>
      <c r="AW130" s="150" cm="1">
        <f t="array" ref="AW130">AW65*IFERROR(INDEX(Scenarios!$K278:$BD278,,MATCH(AW$40,Scenarios!$K$270:$BD$270,0)),0)</f>
        <v>0</v>
      </c>
      <c r="AX130" s="150" cm="1">
        <f t="array" ref="AX130">AX65*IFERROR(INDEX(Scenarios!$K278:$BD278,,MATCH(AX$40,Scenarios!$K$270:$BD$270,0)),0)</f>
        <v>0</v>
      </c>
      <c r="AY130" s="150" cm="1">
        <f t="array" ref="AY130">AY65*IFERROR(INDEX(Scenarios!$K278:$BD278,,MATCH(AY$40,Scenarios!$K$270:$BD$270,0)),0)</f>
        <v>0</v>
      </c>
      <c r="AZ130" s="150" cm="1">
        <f t="array" ref="AZ130">AZ65*IFERROR(INDEX(Scenarios!$K278:$BD278,,MATCH(AZ$40,Scenarios!$K$270:$BD$270,0)),0)</f>
        <v>0</v>
      </c>
      <c r="BA130" s="150" cm="1">
        <f t="array" ref="BA130">BA65*IFERROR(INDEX(Scenarios!$K278:$BD278,,MATCH(BA$40,Scenarios!$K$270:$BD$270,0)),0)</f>
        <v>0</v>
      </c>
      <c r="BB130" s="150" cm="1">
        <f t="array" ref="BB130">BB65*IFERROR(INDEX(Scenarios!$K278:$BD278,,MATCH(BB$40,Scenarios!$K$270:$BD$270,0)),0)</f>
        <v>0</v>
      </c>
      <c r="BC130" s="150" cm="1">
        <f t="array" ref="BC130">BC65*IFERROR(INDEX(Scenarios!$K278:$BD278,,MATCH(BC$40,Scenarios!$K$270:$BD$270,0)),0)</f>
        <v>0</v>
      </c>
      <c r="BD130" s="150" cm="1">
        <f t="array" ref="BD130">BD65*IFERROR(INDEX(Scenarios!$K278:$BD278,,MATCH(BD$40,Scenarios!$K$270:$BD$270,0)),0)</f>
        <v>0</v>
      </c>
      <c r="BE130" s="150" cm="1">
        <f t="array" ref="BE130">BE65*IFERROR(INDEX(Scenarios!$K278:$BD278,,MATCH(BE$40,Scenarios!$K$270:$BD$270,0)),0)</f>
        <v>0</v>
      </c>
      <c r="BF130" s="150" cm="1">
        <f t="array" ref="BF130">BF65*IFERROR(INDEX(Scenarios!$K278:$BD278,,MATCH(BF$40,Scenarios!$K$270:$BD$270,0)),0)</f>
        <v>0</v>
      </c>
      <c r="BG130" s="150" cm="1">
        <f t="array" ref="BG130">BG65*IFERROR(INDEX(Scenarios!$K278:$BD278,,MATCH(BG$40,Scenarios!$K$270:$BD$270,0)),0)</f>
        <v>0</v>
      </c>
      <c r="BH130" s="150" cm="1">
        <f t="array" ref="BH130">BH65*IFERROR(INDEX(Scenarios!$K278:$BD278,,MATCH(BH$40,Scenarios!$K$270:$BD$270,0)),0)</f>
        <v>0</v>
      </c>
      <c r="BI130" s="19"/>
      <c r="BJ130" s="19"/>
      <c r="BK130" s="19"/>
      <c r="BL130" s="19"/>
      <c r="BM130" s="19"/>
      <c r="BN130" s="19"/>
      <c r="BO130" s="19"/>
      <c r="BP130" s="19"/>
      <c r="BQ130" s="19"/>
      <c r="BR130" s="19"/>
      <c r="BS130" s="19"/>
      <c r="BT130" s="19"/>
      <c r="BU130" s="19"/>
      <c r="BV130" s="19"/>
      <c r="BW130" s="19"/>
      <c r="BX130" s="19"/>
      <c r="BY130" s="19"/>
      <c r="BZ130" s="19"/>
      <c r="CA130" s="19"/>
      <c r="CB130" s="19"/>
      <c r="CC130" s="19"/>
      <c r="CD130" s="19"/>
      <c r="CE130" s="19"/>
      <c r="CF130" s="19"/>
      <c r="CG130" s="19"/>
      <c r="CH130" s="19"/>
      <c r="CI130" s="19"/>
      <c r="CJ130" s="19"/>
      <c r="CK130" s="19"/>
      <c r="CL130" s="19"/>
      <c r="CM130" s="19"/>
      <c r="CN130" s="19"/>
      <c r="CO130" s="19"/>
      <c r="CP130" s="19"/>
      <c r="CQ130" s="19"/>
      <c r="CR130" s="19"/>
      <c r="CS130" s="19"/>
      <c r="CT130" s="19"/>
      <c r="CU130" s="19"/>
      <c r="CV130" s="19"/>
    </row>
    <row r="131" spans="1:103">
      <c r="E131" s="135" t="s">
        <v>219</v>
      </c>
      <c r="G131" s="4" t="s">
        <v>101</v>
      </c>
      <c r="H131" s="135" t="s">
        <v>215</v>
      </c>
      <c r="L131" s="150" cm="1">
        <f t="array" ref="L131">L66*IFERROR(INDEX(Scenarios!$K279:$BD279,,MATCH(L$40,Scenarios!$K$270:$BD$270,0)),0)</f>
        <v>0</v>
      </c>
      <c r="M131" s="150" cm="1">
        <f t="array" ref="M131">M66*IFERROR(INDEX(Scenarios!$K279:$BD279,,MATCH(M$40,Scenarios!$K$270:$BD$270,0)),0)</f>
        <v>0</v>
      </c>
      <c r="N131" s="150" cm="1">
        <f t="array" ref="N131">N66*IFERROR(INDEX(Scenarios!$K279:$BD279,,MATCH(N$40,Scenarios!$K$270:$BD$270,0)),0)</f>
        <v>0</v>
      </c>
      <c r="O131" s="150" cm="1">
        <f t="array" ref="O131">O66*IFERROR(INDEX(Scenarios!$K279:$BD279,,MATCH(O$40,Scenarios!$K$270:$BD$270,0)),0)</f>
        <v>0</v>
      </c>
      <c r="P131" s="150" cm="1">
        <f t="array" ref="P131">P66*IFERROR(INDEX(Scenarios!$K279:$BD279,,MATCH(P$40,Scenarios!$K$270:$BD$270,0)),0)</f>
        <v>0</v>
      </c>
      <c r="Q131" s="150" cm="1">
        <f t="array" ref="Q131">Q66*IFERROR(INDEX(Scenarios!$K279:$BD279,,MATCH(Q$40,Scenarios!$K$270:$BD$270,0)),0)</f>
        <v>0</v>
      </c>
      <c r="R131" s="150" cm="1">
        <f t="array" ref="R131">R66*IFERROR(INDEX(Scenarios!$K279:$BD279,,MATCH(R$40,Scenarios!$K$270:$BD$270,0)),0)</f>
        <v>0</v>
      </c>
      <c r="S131" s="150" cm="1">
        <f t="array" ref="S131">S66*IFERROR(INDEX(Scenarios!$K279:$BD279,,MATCH(S$40,Scenarios!$K$270:$BD$270,0)),0)</f>
        <v>0</v>
      </c>
      <c r="T131" s="150" cm="1">
        <f t="array" ref="T131">T66*IFERROR(INDEX(Scenarios!$K279:$BD279,,MATCH(T$40,Scenarios!$K$270:$BD$270,0)),0)</f>
        <v>0</v>
      </c>
      <c r="U131" s="150" cm="1">
        <f t="array" ref="U131">U66*IFERROR(INDEX(Scenarios!$K279:$BD279,,MATCH(U$40,Scenarios!$K$270:$BD$270,0)),0)</f>
        <v>0</v>
      </c>
      <c r="V131" s="150" cm="1">
        <f t="array" ref="V131">V66*IFERROR(INDEX(Scenarios!$K279:$BD279,,MATCH(V$40,Scenarios!$K$270:$BD$270,0)),0)</f>
        <v>0</v>
      </c>
      <c r="W131" s="150" cm="1">
        <f t="array" ref="W131">W66*IFERROR(INDEX(Scenarios!$K279:$BD279,,MATCH(W$40,Scenarios!$K$270:$BD$270,0)),0)</f>
        <v>0</v>
      </c>
      <c r="X131" s="150" cm="1">
        <f t="array" ref="X131">X66*IFERROR(INDEX(Scenarios!$K279:$BD279,,MATCH(X$40,Scenarios!$K$270:$BD$270,0)),0)</f>
        <v>0</v>
      </c>
      <c r="Y131" s="150" cm="1">
        <f t="array" ref="Y131">Y66*IFERROR(INDEX(Scenarios!$K279:$BD279,,MATCH(Y$40,Scenarios!$K$270:$BD$270,0)),0)</f>
        <v>0</v>
      </c>
      <c r="Z131" s="150" cm="1">
        <f t="array" ref="Z131">Z66*IFERROR(INDEX(Scenarios!$K279:$BD279,,MATCH(Z$40,Scenarios!$K$270:$BD$270,0)),0)</f>
        <v>0</v>
      </c>
      <c r="AA131" s="150" cm="1">
        <f t="array" ref="AA131">AA66*IFERROR(INDEX(Scenarios!$K279:$BD279,,MATCH(AA$40,Scenarios!$K$270:$BD$270,0)),0)</f>
        <v>0</v>
      </c>
      <c r="AB131" s="150" cm="1">
        <f t="array" ref="AB131">AB66*IFERROR(INDEX(Scenarios!$K279:$BD279,,MATCH(AB$40,Scenarios!$K$270:$BD$270,0)),0)</f>
        <v>0</v>
      </c>
      <c r="AC131" s="150" cm="1">
        <f t="array" ref="AC131">AC66*IFERROR(INDEX(Scenarios!$K279:$BD279,,MATCH(AC$40,Scenarios!$K$270:$BD$270,0)),0)</f>
        <v>0</v>
      </c>
      <c r="AD131" s="150" cm="1">
        <f t="array" ref="AD131">AD66*IFERROR(INDEX(Scenarios!$K279:$BD279,,MATCH(AD$40,Scenarios!$K$270:$BD$270,0)),0)</f>
        <v>0</v>
      </c>
      <c r="AE131" s="150" cm="1">
        <f t="array" ref="AE131">AE66*IFERROR(INDEX(Scenarios!$K279:$BD279,,MATCH(AE$40,Scenarios!$K$270:$BD$270,0)),0)</f>
        <v>0</v>
      </c>
      <c r="AF131" s="150" cm="1">
        <f t="array" ref="AF131">AF66*IFERROR(INDEX(Scenarios!$K279:$BD279,,MATCH(AF$40,Scenarios!$K$270:$BD$270,0)),0)</f>
        <v>0</v>
      </c>
      <c r="AG131" s="150" cm="1">
        <f t="array" ref="AG131">AG66*IFERROR(INDEX(Scenarios!$K279:$BD279,,MATCH(AG$40,Scenarios!$K$270:$BD$270,0)),0)</f>
        <v>0</v>
      </c>
      <c r="AH131" s="150" cm="1">
        <f t="array" ref="AH131">AH66*IFERROR(INDEX(Scenarios!$K279:$BD279,,MATCH(AH$40,Scenarios!$K$270:$BD$270,0)),0)</f>
        <v>0</v>
      </c>
      <c r="AI131" s="150" cm="1">
        <f t="array" ref="AI131">AI66*IFERROR(INDEX(Scenarios!$K279:$BD279,,MATCH(AI$40,Scenarios!$K$270:$BD$270,0)),0)</f>
        <v>0</v>
      </c>
      <c r="AJ131" s="150" cm="1">
        <f t="array" ref="AJ131">AJ66*IFERROR(INDEX(Scenarios!$K279:$BD279,,MATCH(AJ$40,Scenarios!$K$270:$BD$270,0)),0)</f>
        <v>0</v>
      </c>
      <c r="AK131" s="150" cm="1">
        <f t="array" ref="AK131">AK66*IFERROR(INDEX(Scenarios!$K279:$BD279,,MATCH(AK$40,Scenarios!$K$270:$BD$270,0)),0)</f>
        <v>0</v>
      </c>
      <c r="AL131" s="150" cm="1">
        <f t="array" ref="AL131">AL66*IFERROR(INDEX(Scenarios!$K279:$BD279,,MATCH(AL$40,Scenarios!$K$270:$BD$270,0)),0)</f>
        <v>0</v>
      </c>
      <c r="AM131" s="150" cm="1">
        <f t="array" ref="AM131">AM66*IFERROR(INDEX(Scenarios!$K279:$BD279,,MATCH(AM$40,Scenarios!$K$270:$BD$270,0)),0)</f>
        <v>0</v>
      </c>
      <c r="AN131" s="150" cm="1">
        <f t="array" ref="AN131">AN66*IFERROR(INDEX(Scenarios!$K279:$BD279,,MATCH(AN$40,Scenarios!$K$270:$BD$270,0)),0)</f>
        <v>0</v>
      </c>
      <c r="AO131" s="150" cm="1">
        <f t="array" ref="AO131">AO66*IFERROR(INDEX(Scenarios!$K279:$BD279,,MATCH(AO$40,Scenarios!$K$270:$BD$270,0)),0)</f>
        <v>0</v>
      </c>
      <c r="AP131" s="150" cm="1">
        <f t="array" ref="AP131">AP66*IFERROR(INDEX(Scenarios!$K279:$BD279,,MATCH(AP$40,Scenarios!$K$270:$BD$270,0)),0)</f>
        <v>0</v>
      </c>
      <c r="AQ131" s="150" cm="1">
        <f t="array" ref="AQ131">AQ66*IFERROR(INDEX(Scenarios!$K279:$BD279,,MATCH(AQ$40,Scenarios!$K$270:$BD$270,0)),0)</f>
        <v>0</v>
      </c>
      <c r="AR131" s="150" cm="1">
        <f t="array" ref="AR131">AR66*IFERROR(INDEX(Scenarios!$K279:$BD279,,MATCH(AR$40,Scenarios!$K$270:$BD$270,0)),0)</f>
        <v>0</v>
      </c>
      <c r="AS131" s="150" cm="1">
        <f t="array" ref="AS131">AS66*IFERROR(INDEX(Scenarios!$K279:$BD279,,MATCH(AS$40,Scenarios!$K$270:$BD$270,0)),0)</f>
        <v>0</v>
      </c>
      <c r="AT131" s="150" cm="1">
        <f t="array" ref="AT131">AT66*IFERROR(INDEX(Scenarios!$K279:$BD279,,MATCH(AT$40,Scenarios!$K$270:$BD$270,0)),0)</f>
        <v>0</v>
      </c>
      <c r="AU131" s="150" cm="1">
        <f t="array" ref="AU131">AU66*IFERROR(INDEX(Scenarios!$K279:$BD279,,MATCH(AU$40,Scenarios!$K$270:$BD$270,0)),0)</f>
        <v>0</v>
      </c>
      <c r="AV131" s="150" cm="1">
        <f t="array" ref="AV131">AV66*IFERROR(INDEX(Scenarios!$K279:$BD279,,MATCH(AV$40,Scenarios!$K$270:$BD$270,0)),0)</f>
        <v>0</v>
      </c>
      <c r="AW131" s="150" cm="1">
        <f t="array" ref="AW131">AW66*IFERROR(INDEX(Scenarios!$K279:$BD279,,MATCH(AW$40,Scenarios!$K$270:$BD$270,0)),0)</f>
        <v>0</v>
      </c>
      <c r="AX131" s="150" cm="1">
        <f t="array" ref="AX131">AX66*IFERROR(INDEX(Scenarios!$K279:$BD279,,MATCH(AX$40,Scenarios!$K$270:$BD$270,0)),0)</f>
        <v>0</v>
      </c>
      <c r="AY131" s="150" cm="1">
        <f t="array" ref="AY131">AY66*IFERROR(INDEX(Scenarios!$K279:$BD279,,MATCH(AY$40,Scenarios!$K$270:$BD$270,0)),0)</f>
        <v>0</v>
      </c>
      <c r="AZ131" s="150" cm="1">
        <f t="array" ref="AZ131">AZ66*IFERROR(INDEX(Scenarios!$K279:$BD279,,MATCH(AZ$40,Scenarios!$K$270:$BD$270,0)),0)</f>
        <v>0</v>
      </c>
      <c r="BA131" s="150" cm="1">
        <f t="array" ref="BA131">BA66*IFERROR(INDEX(Scenarios!$K279:$BD279,,MATCH(BA$40,Scenarios!$K$270:$BD$270,0)),0)</f>
        <v>0</v>
      </c>
      <c r="BB131" s="150" cm="1">
        <f t="array" ref="BB131">BB66*IFERROR(INDEX(Scenarios!$K279:$BD279,,MATCH(BB$40,Scenarios!$K$270:$BD$270,0)),0)</f>
        <v>0</v>
      </c>
      <c r="BC131" s="150" cm="1">
        <f t="array" ref="BC131">BC66*IFERROR(INDEX(Scenarios!$K279:$BD279,,MATCH(BC$40,Scenarios!$K$270:$BD$270,0)),0)</f>
        <v>0</v>
      </c>
      <c r="BD131" s="150" cm="1">
        <f t="array" ref="BD131">BD66*IFERROR(INDEX(Scenarios!$K279:$BD279,,MATCH(BD$40,Scenarios!$K$270:$BD$270,0)),0)</f>
        <v>0</v>
      </c>
      <c r="BE131" s="150" cm="1">
        <f t="array" ref="BE131">BE66*IFERROR(INDEX(Scenarios!$K279:$BD279,,MATCH(BE$40,Scenarios!$K$270:$BD$270,0)),0)</f>
        <v>0</v>
      </c>
      <c r="BF131" s="150" cm="1">
        <f t="array" ref="BF131">BF66*IFERROR(INDEX(Scenarios!$K279:$BD279,,MATCH(BF$40,Scenarios!$K$270:$BD$270,0)),0)</f>
        <v>0</v>
      </c>
      <c r="BG131" s="150" cm="1">
        <f t="array" ref="BG131">BG66*IFERROR(INDEX(Scenarios!$K279:$BD279,,MATCH(BG$40,Scenarios!$K$270:$BD$270,0)),0)</f>
        <v>0</v>
      </c>
      <c r="BH131" s="150" cm="1">
        <f t="array" ref="BH131">BH66*IFERROR(INDEX(Scenarios!$K279:$BD279,,MATCH(BH$40,Scenarios!$K$270:$BD$270,0)),0)</f>
        <v>0</v>
      </c>
      <c r="BI131" s="19"/>
      <c r="BJ131" s="19"/>
      <c r="BK131" s="19"/>
      <c r="BL131" s="19"/>
      <c r="BM131" s="19"/>
      <c r="BN131" s="19"/>
      <c r="BO131" s="19"/>
      <c r="BP131" s="19"/>
      <c r="BQ131" s="19"/>
      <c r="BR131" s="19"/>
      <c r="BS131" s="19"/>
      <c r="BT131" s="19"/>
      <c r="BU131" s="19"/>
      <c r="BV131" s="19"/>
      <c r="BW131" s="19"/>
      <c r="BX131" s="19"/>
      <c r="BY131" s="19"/>
      <c r="BZ131" s="19"/>
      <c r="CA131" s="19"/>
      <c r="CB131" s="19"/>
      <c r="CC131" s="19"/>
      <c r="CD131" s="19"/>
      <c r="CE131" s="19"/>
      <c r="CF131" s="19"/>
      <c r="CG131" s="19"/>
      <c r="CH131" s="19"/>
      <c r="CI131" s="19"/>
      <c r="CJ131" s="19"/>
      <c r="CK131" s="19"/>
      <c r="CL131" s="19"/>
      <c r="CM131" s="19"/>
      <c r="CN131" s="19"/>
      <c r="CO131" s="19"/>
      <c r="CP131" s="19"/>
      <c r="CQ131" s="19"/>
      <c r="CR131" s="19"/>
      <c r="CS131" s="19"/>
      <c r="CT131" s="19"/>
      <c r="CU131" s="19"/>
      <c r="CV131" s="19"/>
    </row>
    <row r="132" spans="1:103">
      <c r="E132" s="135" t="s">
        <v>216</v>
      </c>
      <c r="G132" s="4" t="s">
        <v>101</v>
      </c>
      <c r="H132" s="135" t="s">
        <v>215</v>
      </c>
      <c r="L132" s="150" cm="1">
        <f t="array" ref="L132">L67*IFERROR(INDEX(Scenarios!$K280:$BD280,,MATCH(L$40,Scenarios!$K$270:$BD$270,0)),0)</f>
        <v>0</v>
      </c>
      <c r="M132" s="150" cm="1">
        <f t="array" ref="M132">M67*IFERROR(INDEX(Scenarios!$K280:$BD280,,MATCH(M$40,Scenarios!$K$270:$BD$270,0)),0)</f>
        <v>0</v>
      </c>
      <c r="N132" s="150" cm="1">
        <f t="array" ref="N132">N67*IFERROR(INDEX(Scenarios!$K280:$BD280,,MATCH(N$40,Scenarios!$K$270:$BD$270,0)),0)</f>
        <v>0</v>
      </c>
      <c r="O132" s="150" cm="1">
        <f t="array" ref="O132">O67*IFERROR(INDEX(Scenarios!$K280:$BD280,,MATCH(O$40,Scenarios!$K$270:$BD$270,0)),0)</f>
        <v>0</v>
      </c>
      <c r="P132" s="150" cm="1">
        <f t="array" ref="P132">P67*IFERROR(INDEX(Scenarios!$K280:$BD280,,MATCH(P$40,Scenarios!$K$270:$BD$270,0)),0)</f>
        <v>0</v>
      </c>
      <c r="Q132" s="150" cm="1">
        <f t="array" ref="Q132">Q67*IFERROR(INDEX(Scenarios!$K280:$BD280,,MATCH(Q$40,Scenarios!$K$270:$BD$270,0)),0)</f>
        <v>0</v>
      </c>
      <c r="R132" s="150" cm="1">
        <f t="array" ref="R132">R67*IFERROR(INDEX(Scenarios!$K280:$BD280,,MATCH(R$40,Scenarios!$K$270:$BD$270,0)),0)</f>
        <v>0</v>
      </c>
      <c r="S132" s="150" cm="1">
        <f t="array" ref="S132">S67*IFERROR(INDEX(Scenarios!$K280:$BD280,,MATCH(S$40,Scenarios!$K$270:$BD$270,0)),0)</f>
        <v>0</v>
      </c>
      <c r="T132" s="150" cm="1">
        <f t="array" ref="T132">T67*IFERROR(INDEX(Scenarios!$K280:$BD280,,MATCH(T$40,Scenarios!$K$270:$BD$270,0)),0)</f>
        <v>0</v>
      </c>
      <c r="U132" s="150" cm="1">
        <f t="array" ref="U132">U67*IFERROR(INDEX(Scenarios!$K280:$BD280,,MATCH(U$40,Scenarios!$K$270:$BD$270,0)),0)</f>
        <v>0</v>
      </c>
      <c r="V132" s="150" cm="1">
        <f t="array" ref="V132">V67*IFERROR(INDEX(Scenarios!$K280:$BD280,,MATCH(V$40,Scenarios!$K$270:$BD$270,0)),0)</f>
        <v>0</v>
      </c>
      <c r="W132" s="150" cm="1">
        <f t="array" ref="W132">W67*IFERROR(INDEX(Scenarios!$K280:$BD280,,MATCH(W$40,Scenarios!$K$270:$BD$270,0)),0)</f>
        <v>0</v>
      </c>
      <c r="X132" s="150" cm="1">
        <f t="array" ref="X132">X67*IFERROR(INDEX(Scenarios!$K280:$BD280,,MATCH(X$40,Scenarios!$K$270:$BD$270,0)),0)</f>
        <v>0</v>
      </c>
      <c r="Y132" s="150" cm="1">
        <f t="array" ref="Y132">Y67*IFERROR(INDEX(Scenarios!$K280:$BD280,,MATCH(Y$40,Scenarios!$K$270:$BD$270,0)),0)</f>
        <v>0</v>
      </c>
      <c r="Z132" s="150" cm="1">
        <f t="array" ref="Z132">Z67*IFERROR(INDEX(Scenarios!$K280:$BD280,,MATCH(Z$40,Scenarios!$K$270:$BD$270,0)),0)</f>
        <v>0</v>
      </c>
      <c r="AA132" s="150" cm="1">
        <f t="array" ref="AA132">AA67*IFERROR(INDEX(Scenarios!$K280:$BD280,,MATCH(AA$40,Scenarios!$K$270:$BD$270,0)),0)</f>
        <v>0</v>
      </c>
      <c r="AB132" s="150" cm="1">
        <f t="array" ref="AB132">AB67*IFERROR(INDEX(Scenarios!$K280:$BD280,,MATCH(AB$40,Scenarios!$K$270:$BD$270,0)),0)</f>
        <v>0</v>
      </c>
      <c r="AC132" s="150" cm="1">
        <f t="array" ref="AC132">AC67*IFERROR(INDEX(Scenarios!$K280:$BD280,,MATCH(AC$40,Scenarios!$K$270:$BD$270,0)),0)</f>
        <v>0</v>
      </c>
      <c r="AD132" s="150" cm="1">
        <f t="array" ref="AD132">AD67*IFERROR(INDEX(Scenarios!$K280:$BD280,,MATCH(AD$40,Scenarios!$K$270:$BD$270,0)),0)</f>
        <v>0</v>
      </c>
      <c r="AE132" s="150" cm="1">
        <f t="array" ref="AE132">AE67*IFERROR(INDEX(Scenarios!$K280:$BD280,,MATCH(AE$40,Scenarios!$K$270:$BD$270,0)),0)</f>
        <v>0</v>
      </c>
      <c r="AF132" s="150" cm="1">
        <f t="array" ref="AF132">AF67*IFERROR(INDEX(Scenarios!$K280:$BD280,,MATCH(AF$40,Scenarios!$K$270:$BD$270,0)),0)</f>
        <v>0</v>
      </c>
      <c r="AG132" s="150" cm="1">
        <f t="array" ref="AG132">AG67*IFERROR(INDEX(Scenarios!$K280:$BD280,,MATCH(AG$40,Scenarios!$K$270:$BD$270,0)),0)</f>
        <v>0</v>
      </c>
      <c r="AH132" s="150" cm="1">
        <f t="array" ref="AH132">AH67*IFERROR(INDEX(Scenarios!$K280:$BD280,,MATCH(AH$40,Scenarios!$K$270:$BD$270,0)),0)</f>
        <v>0</v>
      </c>
      <c r="AI132" s="150" cm="1">
        <f t="array" ref="AI132">AI67*IFERROR(INDEX(Scenarios!$K280:$BD280,,MATCH(AI$40,Scenarios!$K$270:$BD$270,0)),0)</f>
        <v>0</v>
      </c>
      <c r="AJ132" s="150" cm="1">
        <f t="array" ref="AJ132">AJ67*IFERROR(INDEX(Scenarios!$K280:$BD280,,MATCH(AJ$40,Scenarios!$K$270:$BD$270,0)),0)</f>
        <v>0</v>
      </c>
      <c r="AK132" s="150" cm="1">
        <f t="array" ref="AK132">AK67*IFERROR(INDEX(Scenarios!$K280:$BD280,,MATCH(AK$40,Scenarios!$K$270:$BD$270,0)),0)</f>
        <v>0</v>
      </c>
      <c r="AL132" s="150" cm="1">
        <f t="array" ref="AL132">AL67*IFERROR(INDEX(Scenarios!$K280:$BD280,,MATCH(AL$40,Scenarios!$K$270:$BD$270,0)),0)</f>
        <v>0</v>
      </c>
      <c r="AM132" s="150" cm="1">
        <f t="array" ref="AM132">AM67*IFERROR(INDEX(Scenarios!$K280:$BD280,,MATCH(AM$40,Scenarios!$K$270:$BD$270,0)),0)</f>
        <v>0</v>
      </c>
      <c r="AN132" s="150" cm="1">
        <f t="array" ref="AN132">AN67*IFERROR(INDEX(Scenarios!$K280:$BD280,,MATCH(AN$40,Scenarios!$K$270:$BD$270,0)),0)</f>
        <v>0</v>
      </c>
      <c r="AO132" s="150" cm="1">
        <f t="array" ref="AO132">AO67*IFERROR(INDEX(Scenarios!$K280:$BD280,,MATCH(AO$40,Scenarios!$K$270:$BD$270,0)),0)</f>
        <v>0</v>
      </c>
      <c r="AP132" s="150" cm="1">
        <f t="array" ref="AP132">AP67*IFERROR(INDEX(Scenarios!$K280:$BD280,,MATCH(AP$40,Scenarios!$K$270:$BD$270,0)),0)</f>
        <v>0</v>
      </c>
      <c r="AQ132" s="150" cm="1">
        <f t="array" ref="AQ132">AQ67*IFERROR(INDEX(Scenarios!$K280:$BD280,,MATCH(AQ$40,Scenarios!$K$270:$BD$270,0)),0)</f>
        <v>0</v>
      </c>
      <c r="AR132" s="150" cm="1">
        <f t="array" ref="AR132">AR67*IFERROR(INDEX(Scenarios!$K280:$BD280,,MATCH(AR$40,Scenarios!$K$270:$BD$270,0)),0)</f>
        <v>0</v>
      </c>
      <c r="AS132" s="150" cm="1">
        <f t="array" ref="AS132">AS67*IFERROR(INDEX(Scenarios!$K280:$BD280,,MATCH(AS$40,Scenarios!$K$270:$BD$270,0)),0)</f>
        <v>0</v>
      </c>
      <c r="AT132" s="150" cm="1">
        <f t="array" ref="AT132">AT67*IFERROR(INDEX(Scenarios!$K280:$BD280,,MATCH(AT$40,Scenarios!$K$270:$BD$270,0)),0)</f>
        <v>0</v>
      </c>
      <c r="AU132" s="150" cm="1">
        <f t="array" ref="AU132">AU67*IFERROR(INDEX(Scenarios!$K280:$BD280,,MATCH(AU$40,Scenarios!$K$270:$BD$270,0)),0)</f>
        <v>0</v>
      </c>
      <c r="AV132" s="150" cm="1">
        <f t="array" ref="AV132">AV67*IFERROR(INDEX(Scenarios!$K280:$BD280,,MATCH(AV$40,Scenarios!$K$270:$BD$270,0)),0)</f>
        <v>0</v>
      </c>
      <c r="AW132" s="150" cm="1">
        <f t="array" ref="AW132">AW67*IFERROR(INDEX(Scenarios!$K280:$BD280,,MATCH(AW$40,Scenarios!$K$270:$BD$270,0)),0)</f>
        <v>0</v>
      </c>
      <c r="AX132" s="150" cm="1">
        <f t="array" ref="AX132">AX67*IFERROR(INDEX(Scenarios!$K280:$BD280,,MATCH(AX$40,Scenarios!$K$270:$BD$270,0)),0)</f>
        <v>0</v>
      </c>
      <c r="AY132" s="150" cm="1">
        <f t="array" ref="AY132">AY67*IFERROR(INDEX(Scenarios!$K280:$BD280,,MATCH(AY$40,Scenarios!$K$270:$BD$270,0)),0)</f>
        <v>0</v>
      </c>
      <c r="AZ132" s="150" cm="1">
        <f t="array" ref="AZ132">AZ67*IFERROR(INDEX(Scenarios!$K280:$BD280,,MATCH(AZ$40,Scenarios!$K$270:$BD$270,0)),0)</f>
        <v>0</v>
      </c>
      <c r="BA132" s="150" cm="1">
        <f t="array" ref="BA132">BA67*IFERROR(INDEX(Scenarios!$K280:$BD280,,MATCH(BA$40,Scenarios!$K$270:$BD$270,0)),0)</f>
        <v>0</v>
      </c>
      <c r="BB132" s="150" cm="1">
        <f t="array" ref="BB132">BB67*IFERROR(INDEX(Scenarios!$K280:$BD280,,MATCH(BB$40,Scenarios!$K$270:$BD$270,0)),0)</f>
        <v>0</v>
      </c>
      <c r="BC132" s="150" cm="1">
        <f t="array" ref="BC132">BC67*IFERROR(INDEX(Scenarios!$K280:$BD280,,MATCH(BC$40,Scenarios!$K$270:$BD$270,0)),0)</f>
        <v>0</v>
      </c>
      <c r="BD132" s="150" cm="1">
        <f t="array" ref="BD132">BD67*IFERROR(INDEX(Scenarios!$K280:$BD280,,MATCH(BD$40,Scenarios!$K$270:$BD$270,0)),0)</f>
        <v>0</v>
      </c>
      <c r="BE132" s="150" cm="1">
        <f t="array" ref="BE132">BE67*IFERROR(INDEX(Scenarios!$K280:$BD280,,MATCH(BE$40,Scenarios!$K$270:$BD$270,0)),0)</f>
        <v>0</v>
      </c>
      <c r="BF132" s="150" cm="1">
        <f t="array" ref="BF132">BF67*IFERROR(INDEX(Scenarios!$K280:$BD280,,MATCH(BF$40,Scenarios!$K$270:$BD$270,0)),0)</f>
        <v>0</v>
      </c>
      <c r="BG132" s="150" cm="1">
        <f t="array" ref="BG132">BG67*IFERROR(INDEX(Scenarios!$K280:$BD280,,MATCH(BG$40,Scenarios!$K$270:$BD$270,0)),0)</f>
        <v>0</v>
      </c>
      <c r="BH132" s="150" cm="1">
        <f t="array" ref="BH132">BH67*IFERROR(INDEX(Scenarios!$K280:$BD280,,MATCH(BH$40,Scenarios!$K$270:$BD$270,0)),0)</f>
        <v>0</v>
      </c>
      <c r="BI132" s="19"/>
      <c r="BJ132" s="19"/>
      <c r="BK132" s="19"/>
      <c r="BL132" s="19"/>
      <c r="BM132" s="19"/>
      <c r="BN132" s="19"/>
      <c r="BO132" s="19"/>
      <c r="BP132" s="19"/>
      <c r="BQ132" s="19"/>
      <c r="BR132" s="19"/>
      <c r="BS132" s="19"/>
      <c r="BT132" s="19"/>
      <c r="BU132" s="19"/>
      <c r="BV132" s="19"/>
      <c r="BW132" s="19"/>
      <c r="BX132" s="19"/>
      <c r="BY132" s="19"/>
      <c r="BZ132" s="19"/>
      <c r="CA132" s="19"/>
      <c r="CB132" s="19"/>
      <c r="CC132" s="19"/>
      <c r="CD132" s="19"/>
      <c r="CE132" s="19"/>
      <c r="CF132" s="19"/>
      <c r="CG132" s="19"/>
      <c r="CH132" s="19"/>
      <c r="CI132" s="19"/>
      <c r="CJ132" s="19"/>
      <c r="CK132" s="19"/>
      <c r="CL132" s="19"/>
      <c r="CM132" s="19"/>
      <c r="CN132" s="19"/>
      <c r="CO132" s="19"/>
      <c r="CP132" s="19"/>
      <c r="CQ132" s="19"/>
      <c r="CR132" s="19"/>
      <c r="CS132" s="19"/>
      <c r="CT132" s="19"/>
      <c r="CU132" s="19"/>
      <c r="CV132" s="19"/>
    </row>
    <row r="133" spans="1:103">
      <c r="L133" s="182"/>
      <c r="M133" s="182"/>
      <c r="N133" s="182"/>
      <c r="O133" s="182"/>
      <c r="P133" s="182"/>
      <c r="Q133" s="182"/>
      <c r="R133" s="182"/>
      <c r="S133" s="182"/>
      <c r="T133" s="182"/>
      <c r="U133" s="182"/>
      <c r="V133" s="182"/>
      <c r="W133" s="182"/>
      <c r="X133" s="182"/>
      <c r="Y133" s="182"/>
      <c r="Z133" s="182"/>
      <c r="AA133" s="182"/>
      <c r="AB133" s="182"/>
      <c r="AC133" s="182"/>
      <c r="AD133" s="182"/>
      <c r="AE133" s="182"/>
      <c r="AF133" s="182"/>
      <c r="AG133" s="182"/>
      <c r="AH133" s="182"/>
      <c r="AI133" s="182"/>
      <c r="AJ133" s="182"/>
      <c r="AK133" s="182"/>
      <c r="AL133" s="182"/>
      <c r="AM133" s="182"/>
      <c r="AN133" s="182"/>
      <c r="AO133" s="182"/>
      <c r="AP133" s="182"/>
      <c r="AQ133" s="182"/>
      <c r="AR133" s="182"/>
      <c r="AS133" s="182"/>
      <c r="AT133" s="182"/>
      <c r="AU133" s="182"/>
      <c r="AV133" s="182"/>
      <c r="AW133" s="182"/>
      <c r="AX133" s="182"/>
      <c r="AY133" s="182"/>
      <c r="AZ133" s="182"/>
      <c r="BA133" s="182"/>
      <c r="BB133" s="182"/>
      <c r="BC133" s="182"/>
      <c r="BD133" s="182"/>
      <c r="BE133" s="182"/>
      <c r="BF133" s="182"/>
      <c r="BG133" s="182"/>
      <c r="BH133" s="182"/>
      <c r="BI133" s="19"/>
      <c r="BJ133" s="19"/>
      <c r="BK133" s="19"/>
      <c r="BL133" s="19"/>
      <c r="BM133" s="19"/>
      <c r="BN133" s="19"/>
      <c r="BO133" s="19"/>
      <c r="BP133" s="19"/>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19"/>
      <c r="CM133" s="19"/>
      <c r="CN133" s="19"/>
      <c r="CO133" s="19"/>
      <c r="CP133" s="19"/>
      <c r="CQ133" s="19"/>
      <c r="CR133" s="19"/>
      <c r="CS133" s="19"/>
      <c r="CT133" s="19"/>
      <c r="CU133" s="19"/>
      <c r="CV133" s="19"/>
    </row>
    <row r="134" spans="1:103">
      <c r="C134" s="38">
        <f>MAX($B$4:C133)+0.1</f>
        <v>2.3000000000000003</v>
      </c>
      <c r="D134" s="37" t="s">
        <v>221</v>
      </c>
      <c r="E134" s="33"/>
      <c r="F134" s="33"/>
      <c r="G134" s="32"/>
      <c r="H134" s="34"/>
      <c r="I134" s="34"/>
      <c r="J134" s="34"/>
      <c r="K134" s="34"/>
      <c r="L134" s="183"/>
      <c r="M134" s="183"/>
      <c r="N134" s="183"/>
      <c r="O134" s="183"/>
      <c r="P134" s="183"/>
      <c r="Q134" s="183"/>
      <c r="R134" s="183"/>
      <c r="S134" s="183"/>
      <c r="T134" s="183"/>
      <c r="U134" s="183"/>
      <c r="V134" s="183"/>
      <c r="W134" s="183"/>
      <c r="X134" s="183"/>
      <c r="Y134" s="183"/>
      <c r="Z134" s="183"/>
      <c r="AA134" s="183"/>
      <c r="AB134" s="183"/>
      <c r="AC134" s="183"/>
      <c r="AD134" s="183"/>
      <c r="AE134" s="183"/>
      <c r="AF134" s="183"/>
      <c r="AG134" s="183"/>
      <c r="AH134" s="183"/>
      <c r="AI134" s="183"/>
      <c r="AJ134" s="183"/>
      <c r="AK134" s="183"/>
      <c r="AL134" s="183"/>
      <c r="AM134" s="183"/>
      <c r="AN134" s="183"/>
      <c r="AO134" s="183"/>
      <c r="AP134" s="183"/>
      <c r="AQ134" s="183"/>
      <c r="AR134" s="183"/>
      <c r="AS134" s="183"/>
      <c r="AT134" s="183"/>
      <c r="AU134" s="183"/>
      <c r="AV134" s="183"/>
      <c r="AW134" s="183"/>
      <c r="AX134" s="183"/>
      <c r="AY134" s="183"/>
      <c r="AZ134" s="183"/>
      <c r="BA134" s="183"/>
      <c r="BB134" s="183"/>
      <c r="BC134" s="183"/>
      <c r="BD134" s="183"/>
      <c r="BE134" s="183"/>
      <c r="BF134" s="183"/>
      <c r="BG134" s="183"/>
      <c r="BH134" s="183"/>
      <c r="BI134" s="34"/>
      <c r="BJ134" s="34"/>
      <c r="BK134" s="34"/>
      <c r="BL134" s="184"/>
      <c r="BM134" s="19"/>
      <c r="BN134" s="19"/>
      <c r="BO134" s="19"/>
      <c r="BP134" s="19"/>
      <c r="BQ134" s="19"/>
      <c r="BR134" s="19"/>
      <c r="BS134" s="19"/>
      <c r="BT134" s="19"/>
      <c r="BU134" s="19"/>
      <c r="BV134" s="19"/>
      <c r="BW134" s="19"/>
      <c r="BX134" s="19"/>
      <c r="BY134" s="19"/>
      <c r="BZ134" s="19"/>
      <c r="CA134" s="19"/>
      <c r="CB134" s="19"/>
      <c r="CC134" s="19"/>
      <c r="CD134" s="19"/>
      <c r="CE134" s="19"/>
      <c r="CF134" s="19"/>
      <c r="CG134" s="19"/>
      <c r="CH134" s="19"/>
      <c r="CI134" s="19"/>
      <c r="CJ134" s="19"/>
      <c r="CK134" s="19"/>
      <c r="CL134" s="19"/>
      <c r="CM134" s="19"/>
      <c r="CN134" s="19"/>
      <c r="CO134" s="19"/>
      <c r="CP134" s="19"/>
      <c r="CQ134" s="19"/>
      <c r="CR134" s="19"/>
      <c r="CS134" s="19"/>
      <c r="CT134" s="19"/>
      <c r="CU134" s="19"/>
      <c r="CV134" s="19"/>
    </row>
    <row r="135" spans="1:103">
      <c r="E135" s="135"/>
      <c r="F135" s="135"/>
      <c r="L135" s="182"/>
      <c r="M135" s="182"/>
      <c r="N135" s="182"/>
      <c r="O135" s="182"/>
      <c r="P135" s="182"/>
      <c r="Q135" s="182"/>
      <c r="R135" s="182"/>
      <c r="S135" s="182"/>
      <c r="T135" s="182"/>
      <c r="U135" s="182"/>
      <c r="V135" s="182"/>
      <c r="W135" s="182"/>
      <c r="X135" s="182"/>
      <c r="Y135" s="182"/>
      <c r="Z135" s="182"/>
      <c r="AA135" s="182"/>
      <c r="AB135" s="182"/>
      <c r="AC135" s="182"/>
      <c r="AD135" s="182"/>
      <c r="AE135" s="182"/>
      <c r="AF135" s="182"/>
      <c r="AG135" s="182"/>
      <c r="AH135" s="182"/>
      <c r="AI135" s="182"/>
      <c r="AJ135" s="182"/>
      <c r="AK135" s="182"/>
      <c r="AL135" s="182"/>
      <c r="AM135" s="182"/>
      <c r="AN135" s="182"/>
      <c r="AO135" s="182"/>
      <c r="AP135" s="182"/>
      <c r="AQ135" s="182"/>
      <c r="AR135" s="182"/>
      <c r="AS135" s="182"/>
      <c r="AT135" s="182"/>
      <c r="AU135" s="182"/>
      <c r="AV135" s="182"/>
      <c r="AW135" s="182"/>
      <c r="AX135" s="182"/>
      <c r="AY135" s="182"/>
      <c r="AZ135" s="182"/>
      <c r="BA135" s="182"/>
      <c r="BB135" s="182"/>
      <c r="BC135" s="182"/>
      <c r="BD135" s="182"/>
      <c r="BE135" s="182"/>
      <c r="BF135" s="182"/>
      <c r="BG135" s="182"/>
      <c r="BH135" s="182"/>
      <c r="BI135" s="19"/>
      <c r="BJ135" s="19"/>
      <c r="BK135" s="19"/>
      <c r="BL135" s="19"/>
      <c r="BM135" s="19"/>
      <c r="BN135" s="19"/>
      <c r="BO135" s="19"/>
      <c r="BP135" s="19"/>
      <c r="BQ135" s="19"/>
      <c r="BR135" s="19"/>
      <c r="BS135" s="19"/>
      <c r="BT135" s="19"/>
      <c r="BU135" s="19"/>
      <c r="BV135" s="19"/>
      <c r="BW135" s="19"/>
      <c r="BX135" s="19"/>
      <c r="BY135" s="19"/>
      <c r="BZ135" s="19"/>
      <c r="CA135" s="19"/>
      <c r="CB135" s="19"/>
      <c r="CC135" s="19"/>
      <c r="CD135" s="19"/>
      <c r="CE135" s="19"/>
      <c r="CF135" s="19"/>
      <c r="CG135" s="19"/>
      <c r="CH135" s="19"/>
      <c r="CI135" s="19"/>
      <c r="CJ135" s="19"/>
      <c r="CK135" s="19"/>
      <c r="CL135" s="19"/>
      <c r="CM135" s="19"/>
      <c r="CN135" s="19"/>
      <c r="CO135" s="19"/>
      <c r="CP135" s="19"/>
      <c r="CQ135" s="19"/>
      <c r="CR135" s="19"/>
      <c r="CS135" s="19"/>
      <c r="CT135" s="19"/>
      <c r="CU135" s="19"/>
      <c r="CV135" s="19"/>
    </row>
    <row r="136" spans="1:103">
      <c r="E136" s="20" t="s">
        <v>141</v>
      </c>
      <c r="F136" s="135"/>
      <c r="G136" s="4" t="s">
        <v>101</v>
      </c>
      <c r="H136" s="135" t="s">
        <v>213</v>
      </c>
      <c r="L136" s="150" cm="1">
        <f t="array" ref="L136">L71*IFERROR(INDEX(Scenarios!$K281:$BD281,,MATCH(L$40,Scenarios!$K$270:$BD$270,0)),0)</f>
        <v>0</v>
      </c>
      <c r="M136" s="150" cm="1">
        <f t="array" ref="M136">M71*IFERROR(INDEX(Scenarios!$K281:$BD281,,MATCH(M$40,Scenarios!$K$270:$BD$270,0)),0)</f>
        <v>0</v>
      </c>
      <c r="N136" s="150" cm="1">
        <f t="array" ref="N136">N71*IFERROR(INDEX(Scenarios!$K281:$BD281,,MATCH(N$40,Scenarios!$K$270:$BD$270,0)),0)</f>
        <v>0</v>
      </c>
      <c r="O136" s="150" cm="1">
        <f t="array" ref="O136">O71*IFERROR(INDEX(Scenarios!$K281:$BD281,,MATCH(O$40,Scenarios!$K$270:$BD$270,0)),0)</f>
        <v>0</v>
      </c>
      <c r="P136" s="150" cm="1">
        <f t="array" ref="P136">P71*IFERROR(INDEX(Scenarios!$K281:$BD281,,MATCH(P$40,Scenarios!$K$270:$BD$270,0)),0)</f>
        <v>0</v>
      </c>
      <c r="Q136" s="150" cm="1">
        <f t="array" ref="Q136">Q71*IFERROR(INDEX(Scenarios!$K281:$BD281,,MATCH(Q$40,Scenarios!$K$270:$BD$270,0)),0)</f>
        <v>0</v>
      </c>
      <c r="R136" s="150" cm="1">
        <f t="array" ref="R136">R71*IFERROR(INDEX(Scenarios!$K281:$BD281,,MATCH(R$40,Scenarios!$K$270:$BD$270,0)),0)</f>
        <v>0</v>
      </c>
      <c r="S136" s="150" cm="1">
        <f t="array" ref="S136">S71*IFERROR(INDEX(Scenarios!$K281:$BD281,,MATCH(S$40,Scenarios!$K$270:$BD$270,0)),0)</f>
        <v>0</v>
      </c>
      <c r="T136" s="150" cm="1">
        <f t="array" ref="T136">T71*IFERROR(INDEX(Scenarios!$K281:$BD281,,MATCH(T$40,Scenarios!$K$270:$BD$270,0)),0)</f>
        <v>0</v>
      </c>
      <c r="U136" s="150" cm="1">
        <f t="array" ref="U136">U71*IFERROR(INDEX(Scenarios!$K281:$BD281,,MATCH(U$40,Scenarios!$K$270:$BD$270,0)),0)</f>
        <v>0</v>
      </c>
      <c r="V136" s="150" cm="1">
        <f t="array" ref="V136">V71*IFERROR(INDEX(Scenarios!$K281:$BD281,,MATCH(V$40,Scenarios!$K$270:$BD$270,0)),0)</f>
        <v>0</v>
      </c>
      <c r="W136" s="150" cm="1">
        <f t="array" ref="W136">W71*IFERROR(INDEX(Scenarios!$K281:$BD281,,MATCH(W$40,Scenarios!$K$270:$BD$270,0)),0)</f>
        <v>0</v>
      </c>
      <c r="X136" s="150" cm="1">
        <f t="array" ref="X136">X71*IFERROR(INDEX(Scenarios!$K281:$BD281,,MATCH(X$40,Scenarios!$K$270:$BD$270,0)),0)</f>
        <v>0</v>
      </c>
      <c r="Y136" s="150" cm="1">
        <f t="array" ref="Y136">Y71*IFERROR(INDEX(Scenarios!$K281:$BD281,,MATCH(Y$40,Scenarios!$K$270:$BD$270,0)),0)</f>
        <v>0</v>
      </c>
      <c r="Z136" s="150" cm="1">
        <f t="array" ref="Z136">Z71*IFERROR(INDEX(Scenarios!$K281:$BD281,,MATCH(Z$40,Scenarios!$K$270:$BD$270,0)),0)</f>
        <v>0</v>
      </c>
      <c r="AA136" s="150" cm="1">
        <f t="array" ref="AA136">AA71*IFERROR(INDEX(Scenarios!$K281:$BD281,,MATCH(AA$40,Scenarios!$K$270:$BD$270,0)),0)</f>
        <v>0</v>
      </c>
      <c r="AB136" s="150" cm="1">
        <f t="array" ref="AB136">AB71*IFERROR(INDEX(Scenarios!$K281:$BD281,,MATCH(AB$40,Scenarios!$K$270:$BD$270,0)),0)</f>
        <v>0</v>
      </c>
      <c r="AC136" s="150" cm="1">
        <f t="array" ref="AC136">AC71*IFERROR(INDEX(Scenarios!$K281:$BD281,,MATCH(AC$40,Scenarios!$K$270:$BD$270,0)),0)</f>
        <v>0</v>
      </c>
      <c r="AD136" s="150" cm="1">
        <f t="array" ref="AD136">AD71*IFERROR(INDEX(Scenarios!$K281:$BD281,,MATCH(AD$40,Scenarios!$K$270:$BD$270,0)),0)</f>
        <v>0</v>
      </c>
      <c r="AE136" s="150" cm="1">
        <f t="array" ref="AE136">AE71*IFERROR(INDEX(Scenarios!$K281:$BD281,,MATCH(AE$40,Scenarios!$K$270:$BD$270,0)),0)</f>
        <v>0</v>
      </c>
      <c r="AF136" s="150" cm="1">
        <f t="array" ref="AF136">AF71*IFERROR(INDEX(Scenarios!$K281:$BD281,,MATCH(AF$40,Scenarios!$K$270:$BD$270,0)),0)</f>
        <v>0</v>
      </c>
      <c r="AG136" s="150" cm="1">
        <f t="array" ref="AG136">AG71*IFERROR(INDEX(Scenarios!$K281:$BD281,,MATCH(AG$40,Scenarios!$K$270:$BD$270,0)),0)</f>
        <v>0</v>
      </c>
      <c r="AH136" s="150" cm="1">
        <f t="array" ref="AH136">AH71*IFERROR(INDEX(Scenarios!$K281:$BD281,,MATCH(AH$40,Scenarios!$K$270:$BD$270,0)),0)</f>
        <v>0</v>
      </c>
      <c r="AI136" s="150" cm="1">
        <f t="array" ref="AI136">AI71*IFERROR(INDEX(Scenarios!$K281:$BD281,,MATCH(AI$40,Scenarios!$K$270:$BD$270,0)),0)</f>
        <v>0</v>
      </c>
      <c r="AJ136" s="150" cm="1">
        <f t="array" ref="AJ136">AJ71*IFERROR(INDEX(Scenarios!$K281:$BD281,,MATCH(AJ$40,Scenarios!$K$270:$BD$270,0)),0)</f>
        <v>0</v>
      </c>
      <c r="AK136" s="150" cm="1">
        <f t="array" ref="AK136">AK71*IFERROR(INDEX(Scenarios!$K281:$BD281,,MATCH(AK$40,Scenarios!$K$270:$BD$270,0)),0)</f>
        <v>0</v>
      </c>
      <c r="AL136" s="150" cm="1">
        <f t="array" ref="AL136">AL71*IFERROR(INDEX(Scenarios!$K281:$BD281,,MATCH(AL$40,Scenarios!$K$270:$BD$270,0)),0)</f>
        <v>0</v>
      </c>
      <c r="AM136" s="150" cm="1">
        <f t="array" ref="AM136">AM71*IFERROR(INDEX(Scenarios!$K281:$BD281,,MATCH(AM$40,Scenarios!$K$270:$BD$270,0)),0)</f>
        <v>0</v>
      </c>
      <c r="AN136" s="150" cm="1">
        <f t="array" ref="AN136">AN71*IFERROR(INDEX(Scenarios!$K281:$BD281,,MATCH(AN$40,Scenarios!$K$270:$BD$270,0)),0)</f>
        <v>0</v>
      </c>
      <c r="AO136" s="150" cm="1">
        <f t="array" ref="AO136">AO71*IFERROR(INDEX(Scenarios!$K281:$BD281,,MATCH(AO$40,Scenarios!$K$270:$BD$270,0)),0)</f>
        <v>0</v>
      </c>
      <c r="AP136" s="150" cm="1">
        <f t="array" ref="AP136">AP71*IFERROR(INDEX(Scenarios!$K281:$BD281,,MATCH(AP$40,Scenarios!$K$270:$BD$270,0)),0)</f>
        <v>0</v>
      </c>
      <c r="AQ136" s="150" cm="1">
        <f t="array" ref="AQ136">AQ71*IFERROR(INDEX(Scenarios!$K281:$BD281,,MATCH(AQ$40,Scenarios!$K$270:$BD$270,0)),0)</f>
        <v>0</v>
      </c>
      <c r="AR136" s="150" cm="1">
        <f t="array" ref="AR136">AR71*IFERROR(INDEX(Scenarios!$K281:$BD281,,MATCH(AR$40,Scenarios!$K$270:$BD$270,0)),0)</f>
        <v>0</v>
      </c>
      <c r="AS136" s="150" cm="1">
        <f t="array" ref="AS136">AS71*IFERROR(INDEX(Scenarios!$K281:$BD281,,MATCH(AS$40,Scenarios!$K$270:$BD$270,0)),0)</f>
        <v>0</v>
      </c>
      <c r="AT136" s="150" cm="1">
        <f t="array" ref="AT136">AT71*IFERROR(INDEX(Scenarios!$K281:$BD281,,MATCH(AT$40,Scenarios!$K$270:$BD$270,0)),0)</f>
        <v>0</v>
      </c>
      <c r="AU136" s="150" cm="1">
        <f t="array" ref="AU136">AU71*IFERROR(INDEX(Scenarios!$K281:$BD281,,MATCH(AU$40,Scenarios!$K$270:$BD$270,0)),0)</f>
        <v>0</v>
      </c>
      <c r="AV136" s="150" cm="1">
        <f t="array" ref="AV136">AV71*IFERROR(INDEX(Scenarios!$K281:$BD281,,MATCH(AV$40,Scenarios!$K$270:$BD$270,0)),0)</f>
        <v>0</v>
      </c>
      <c r="AW136" s="150" cm="1">
        <f t="array" ref="AW136">AW71*IFERROR(INDEX(Scenarios!$K281:$BD281,,MATCH(AW$40,Scenarios!$K$270:$BD$270,0)),0)</f>
        <v>0</v>
      </c>
      <c r="AX136" s="150" cm="1">
        <f t="array" ref="AX136">AX71*IFERROR(INDEX(Scenarios!$K281:$BD281,,MATCH(AX$40,Scenarios!$K$270:$BD$270,0)),0)</f>
        <v>0</v>
      </c>
      <c r="AY136" s="150" cm="1">
        <f t="array" ref="AY136">AY71*IFERROR(INDEX(Scenarios!$K281:$BD281,,MATCH(AY$40,Scenarios!$K$270:$BD$270,0)),0)</f>
        <v>0</v>
      </c>
      <c r="AZ136" s="150" cm="1">
        <f t="array" ref="AZ136">AZ71*IFERROR(INDEX(Scenarios!$K281:$BD281,,MATCH(AZ$40,Scenarios!$K$270:$BD$270,0)),0)</f>
        <v>0</v>
      </c>
      <c r="BA136" s="150" cm="1">
        <f t="array" ref="BA136">BA71*IFERROR(INDEX(Scenarios!$K281:$BD281,,MATCH(BA$40,Scenarios!$K$270:$BD$270,0)),0)</f>
        <v>0</v>
      </c>
      <c r="BB136" s="150" cm="1">
        <f t="array" ref="BB136">BB71*IFERROR(INDEX(Scenarios!$K281:$BD281,,MATCH(BB$40,Scenarios!$K$270:$BD$270,0)),0)</f>
        <v>0</v>
      </c>
      <c r="BC136" s="150" cm="1">
        <f t="array" ref="BC136">BC71*IFERROR(INDEX(Scenarios!$K281:$BD281,,MATCH(BC$40,Scenarios!$K$270:$BD$270,0)),0)</f>
        <v>0</v>
      </c>
      <c r="BD136" s="150" cm="1">
        <f t="array" ref="BD136">BD71*IFERROR(INDEX(Scenarios!$K281:$BD281,,MATCH(BD$40,Scenarios!$K$270:$BD$270,0)),0)</f>
        <v>0</v>
      </c>
      <c r="BE136" s="150" cm="1">
        <f t="array" ref="BE136">BE71*IFERROR(INDEX(Scenarios!$K281:$BD281,,MATCH(BE$40,Scenarios!$K$270:$BD$270,0)),0)</f>
        <v>0</v>
      </c>
      <c r="BF136" s="150" cm="1">
        <f t="array" ref="BF136">BF71*IFERROR(INDEX(Scenarios!$K281:$BD281,,MATCH(BF$40,Scenarios!$K$270:$BD$270,0)),0)</f>
        <v>0</v>
      </c>
      <c r="BG136" s="150" cm="1">
        <f t="array" ref="BG136">BG71*IFERROR(INDEX(Scenarios!$K281:$BD281,,MATCH(BG$40,Scenarios!$K$270:$BD$270,0)),0)</f>
        <v>0</v>
      </c>
      <c r="BH136" s="150" cm="1">
        <f t="array" ref="BH136">BH71*IFERROR(INDEX(Scenarios!$K281:$BD281,,MATCH(BH$40,Scenarios!$K$270:$BD$270,0)),0)</f>
        <v>0</v>
      </c>
      <c r="BI136" s="19"/>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c r="CM136" s="19"/>
      <c r="CN136" s="19"/>
      <c r="CO136" s="19"/>
      <c r="CP136" s="19"/>
      <c r="CQ136" s="19"/>
      <c r="CR136" s="19"/>
      <c r="CS136" s="19"/>
      <c r="CT136" s="19"/>
      <c r="CU136" s="19"/>
      <c r="CV136" s="19"/>
    </row>
    <row r="137" spans="1:103">
      <c r="E137" s="20" t="s">
        <v>142</v>
      </c>
      <c r="F137" s="135"/>
      <c r="G137" s="4" t="s">
        <v>101</v>
      </c>
      <c r="H137" s="135" t="s">
        <v>213</v>
      </c>
      <c r="L137" s="150" cm="1">
        <f t="array" ref="L137">L72*IFERROR(INDEX(Scenarios!$K282:$BD282,,MATCH(L$40,Scenarios!$K$270:$BD$270,0)),0)</f>
        <v>0</v>
      </c>
      <c r="M137" s="150" cm="1">
        <f t="array" ref="M137">M72*IFERROR(INDEX(Scenarios!$K282:$BD282,,MATCH(M$40,Scenarios!$K$270:$BD$270,0)),0)</f>
        <v>0</v>
      </c>
      <c r="N137" s="150" cm="1">
        <f t="array" ref="N137">N72*IFERROR(INDEX(Scenarios!$K282:$BD282,,MATCH(N$40,Scenarios!$K$270:$BD$270,0)),0)</f>
        <v>0</v>
      </c>
      <c r="O137" s="150" cm="1">
        <f t="array" ref="O137">O72*IFERROR(INDEX(Scenarios!$K282:$BD282,,MATCH(O$40,Scenarios!$K$270:$BD$270,0)),0)</f>
        <v>0</v>
      </c>
      <c r="P137" s="150" cm="1">
        <f t="array" ref="P137">P72*IFERROR(INDEX(Scenarios!$K282:$BD282,,MATCH(P$40,Scenarios!$K$270:$BD$270,0)),0)</f>
        <v>0</v>
      </c>
      <c r="Q137" s="150" cm="1">
        <f t="array" ref="Q137">Q72*IFERROR(INDEX(Scenarios!$K282:$BD282,,MATCH(Q$40,Scenarios!$K$270:$BD$270,0)),0)</f>
        <v>0</v>
      </c>
      <c r="R137" s="150" cm="1">
        <f t="array" ref="R137">R72*IFERROR(INDEX(Scenarios!$K282:$BD282,,MATCH(R$40,Scenarios!$K$270:$BD$270,0)),0)</f>
        <v>0</v>
      </c>
      <c r="S137" s="150" cm="1">
        <f t="array" ref="S137">S72*IFERROR(INDEX(Scenarios!$K282:$BD282,,MATCH(S$40,Scenarios!$K$270:$BD$270,0)),0)</f>
        <v>0</v>
      </c>
      <c r="T137" s="150" cm="1">
        <f t="array" ref="T137">T72*IFERROR(INDEX(Scenarios!$K282:$BD282,,MATCH(T$40,Scenarios!$K$270:$BD$270,0)),0)</f>
        <v>0</v>
      </c>
      <c r="U137" s="150" cm="1">
        <f t="array" ref="U137">U72*IFERROR(INDEX(Scenarios!$K282:$BD282,,MATCH(U$40,Scenarios!$K$270:$BD$270,0)),0)</f>
        <v>0</v>
      </c>
      <c r="V137" s="150" cm="1">
        <f t="array" ref="V137">V72*IFERROR(INDEX(Scenarios!$K282:$BD282,,MATCH(V$40,Scenarios!$K$270:$BD$270,0)),0)</f>
        <v>0</v>
      </c>
      <c r="W137" s="150" cm="1">
        <f t="array" ref="W137">W72*IFERROR(INDEX(Scenarios!$K282:$BD282,,MATCH(W$40,Scenarios!$K$270:$BD$270,0)),0)</f>
        <v>0</v>
      </c>
      <c r="X137" s="150" cm="1">
        <f t="array" ref="X137">X72*IFERROR(INDEX(Scenarios!$K282:$BD282,,MATCH(X$40,Scenarios!$K$270:$BD$270,0)),0)</f>
        <v>0</v>
      </c>
      <c r="Y137" s="150" cm="1">
        <f t="array" ref="Y137">Y72*IFERROR(INDEX(Scenarios!$K282:$BD282,,MATCH(Y$40,Scenarios!$K$270:$BD$270,0)),0)</f>
        <v>0</v>
      </c>
      <c r="Z137" s="150" cm="1">
        <f t="array" ref="Z137">Z72*IFERROR(INDEX(Scenarios!$K282:$BD282,,MATCH(Z$40,Scenarios!$K$270:$BD$270,0)),0)</f>
        <v>0</v>
      </c>
      <c r="AA137" s="150" cm="1">
        <f t="array" ref="AA137">AA72*IFERROR(INDEX(Scenarios!$K282:$BD282,,MATCH(AA$40,Scenarios!$K$270:$BD$270,0)),0)</f>
        <v>0</v>
      </c>
      <c r="AB137" s="150" cm="1">
        <f t="array" ref="AB137">AB72*IFERROR(INDEX(Scenarios!$K282:$BD282,,MATCH(AB$40,Scenarios!$K$270:$BD$270,0)),0)</f>
        <v>0</v>
      </c>
      <c r="AC137" s="150" cm="1">
        <f t="array" ref="AC137">AC72*IFERROR(INDEX(Scenarios!$K282:$BD282,,MATCH(AC$40,Scenarios!$K$270:$BD$270,0)),0)</f>
        <v>0</v>
      </c>
      <c r="AD137" s="150" cm="1">
        <f t="array" ref="AD137">AD72*IFERROR(INDEX(Scenarios!$K282:$BD282,,MATCH(AD$40,Scenarios!$K$270:$BD$270,0)),0)</f>
        <v>0</v>
      </c>
      <c r="AE137" s="150" cm="1">
        <f t="array" ref="AE137">AE72*IFERROR(INDEX(Scenarios!$K282:$BD282,,MATCH(AE$40,Scenarios!$K$270:$BD$270,0)),0)</f>
        <v>0</v>
      </c>
      <c r="AF137" s="150" cm="1">
        <f t="array" ref="AF137">AF72*IFERROR(INDEX(Scenarios!$K282:$BD282,,MATCH(AF$40,Scenarios!$K$270:$BD$270,0)),0)</f>
        <v>0</v>
      </c>
      <c r="AG137" s="150" cm="1">
        <f t="array" ref="AG137">AG72*IFERROR(INDEX(Scenarios!$K282:$BD282,,MATCH(AG$40,Scenarios!$K$270:$BD$270,0)),0)</f>
        <v>0</v>
      </c>
      <c r="AH137" s="150" cm="1">
        <f t="array" ref="AH137">AH72*IFERROR(INDEX(Scenarios!$K282:$BD282,,MATCH(AH$40,Scenarios!$K$270:$BD$270,0)),0)</f>
        <v>0</v>
      </c>
      <c r="AI137" s="150" cm="1">
        <f t="array" ref="AI137">AI72*IFERROR(INDEX(Scenarios!$K282:$BD282,,MATCH(AI$40,Scenarios!$K$270:$BD$270,0)),0)</f>
        <v>0</v>
      </c>
      <c r="AJ137" s="150" cm="1">
        <f t="array" ref="AJ137">AJ72*IFERROR(INDEX(Scenarios!$K282:$BD282,,MATCH(AJ$40,Scenarios!$K$270:$BD$270,0)),0)</f>
        <v>0</v>
      </c>
      <c r="AK137" s="150" cm="1">
        <f t="array" ref="AK137">AK72*IFERROR(INDEX(Scenarios!$K282:$BD282,,MATCH(AK$40,Scenarios!$K$270:$BD$270,0)),0)</f>
        <v>0</v>
      </c>
      <c r="AL137" s="150" cm="1">
        <f t="array" ref="AL137">AL72*IFERROR(INDEX(Scenarios!$K282:$BD282,,MATCH(AL$40,Scenarios!$K$270:$BD$270,0)),0)</f>
        <v>0</v>
      </c>
      <c r="AM137" s="150" cm="1">
        <f t="array" ref="AM137">AM72*IFERROR(INDEX(Scenarios!$K282:$BD282,,MATCH(AM$40,Scenarios!$K$270:$BD$270,0)),0)</f>
        <v>0</v>
      </c>
      <c r="AN137" s="150" cm="1">
        <f t="array" ref="AN137">AN72*IFERROR(INDEX(Scenarios!$K282:$BD282,,MATCH(AN$40,Scenarios!$K$270:$BD$270,0)),0)</f>
        <v>0</v>
      </c>
      <c r="AO137" s="150" cm="1">
        <f t="array" ref="AO137">AO72*IFERROR(INDEX(Scenarios!$K282:$BD282,,MATCH(AO$40,Scenarios!$K$270:$BD$270,0)),0)</f>
        <v>0</v>
      </c>
      <c r="AP137" s="150" cm="1">
        <f t="array" ref="AP137">AP72*IFERROR(INDEX(Scenarios!$K282:$BD282,,MATCH(AP$40,Scenarios!$K$270:$BD$270,0)),0)</f>
        <v>0</v>
      </c>
      <c r="AQ137" s="150" cm="1">
        <f t="array" ref="AQ137">AQ72*IFERROR(INDEX(Scenarios!$K282:$BD282,,MATCH(AQ$40,Scenarios!$K$270:$BD$270,0)),0)</f>
        <v>0</v>
      </c>
      <c r="AR137" s="150" cm="1">
        <f t="array" ref="AR137">AR72*IFERROR(INDEX(Scenarios!$K282:$BD282,,MATCH(AR$40,Scenarios!$K$270:$BD$270,0)),0)</f>
        <v>0</v>
      </c>
      <c r="AS137" s="150" cm="1">
        <f t="array" ref="AS137">AS72*IFERROR(INDEX(Scenarios!$K282:$BD282,,MATCH(AS$40,Scenarios!$K$270:$BD$270,0)),0)</f>
        <v>0</v>
      </c>
      <c r="AT137" s="150" cm="1">
        <f t="array" ref="AT137">AT72*IFERROR(INDEX(Scenarios!$K282:$BD282,,MATCH(AT$40,Scenarios!$K$270:$BD$270,0)),0)</f>
        <v>0</v>
      </c>
      <c r="AU137" s="150" cm="1">
        <f t="array" ref="AU137">AU72*IFERROR(INDEX(Scenarios!$K282:$BD282,,MATCH(AU$40,Scenarios!$K$270:$BD$270,0)),0)</f>
        <v>0</v>
      </c>
      <c r="AV137" s="150" cm="1">
        <f t="array" ref="AV137">AV72*IFERROR(INDEX(Scenarios!$K282:$BD282,,MATCH(AV$40,Scenarios!$K$270:$BD$270,0)),0)</f>
        <v>0</v>
      </c>
      <c r="AW137" s="150" cm="1">
        <f t="array" ref="AW137">AW72*IFERROR(INDEX(Scenarios!$K282:$BD282,,MATCH(AW$40,Scenarios!$K$270:$BD$270,0)),0)</f>
        <v>0</v>
      </c>
      <c r="AX137" s="150" cm="1">
        <f t="array" ref="AX137">AX72*IFERROR(INDEX(Scenarios!$K282:$BD282,,MATCH(AX$40,Scenarios!$K$270:$BD$270,0)),0)</f>
        <v>0</v>
      </c>
      <c r="AY137" s="150" cm="1">
        <f t="array" ref="AY137">AY72*IFERROR(INDEX(Scenarios!$K282:$BD282,,MATCH(AY$40,Scenarios!$K$270:$BD$270,0)),0)</f>
        <v>0</v>
      </c>
      <c r="AZ137" s="150" cm="1">
        <f t="array" ref="AZ137">AZ72*IFERROR(INDEX(Scenarios!$K282:$BD282,,MATCH(AZ$40,Scenarios!$K$270:$BD$270,0)),0)</f>
        <v>0</v>
      </c>
      <c r="BA137" s="150" cm="1">
        <f t="array" ref="BA137">BA72*IFERROR(INDEX(Scenarios!$K282:$BD282,,MATCH(BA$40,Scenarios!$K$270:$BD$270,0)),0)</f>
        <v>0</v>
      </c>
      <c r="BB137" s="150" cm="1">
        <f t="array" ref="BB137">BB72*IFERROR(INDEX(Scenarios!$K282:$BD282,,MATCH(BB$40,Scenarios!$K$270:$BD$270,0)),0)</f>
        <v>0</v>
      </c>
      <c r="BC137" s="150" cm="1">
        <f t="array" ref="BC137">BC72*IFERROR(INDEX(Scenarios!$K282:$BD282,,MATCH(BC$40,Scenarios!$K$270:$BD$270,0)),0)</f>
        <v>0</v>
      </c>
      <c r="BD137" s="150" cm="1">
        <f t="array" ref="BD137">BD72*IFERROR(INDEX(Scenarios!$K282:$BD282,,MATCH(BD$40,Scenarios!$K$270:$BD$270,0)),0)</f>
        <v>0</v>
      </c>
      <c r="BE137" s="150" cm="1">
        <f t="array" ref="BE137">BE72*IFERROR(INDEX(Scenarios!$K282:$BD282,,MATCH(BE$40,Scenarios!$K$270:$BD$270,0)),0)</f>
        <v>0</v>
      </c>
      <c r="BF137" s="150" cm="1">
        <f t="array" ref="BF137">BF72*IFERROR(INDEX(Scenarios!$K282:$BD282,,MATCH(BF$40,Scenarios!$K$270:$BD$270,0)),0)</f>
        <v>0</v>
      </c>
      <c r="BG137" s="150" cm="1">
        <f t="array" ref="BG137">BG72*IFERROR(INDEX(Scenarios!$K282:$BD282,,MATCH(BG$40,Scenarios!$K$270:$BD$270,0)),0)</f>
        <v>0</v>
      </c>
      <c r="BH137" s="150" cm="1">
        <f t="array" ref="BH137">BH72*IFERROR(INDEX(Scenarios!$K282:$BD282,,MATCH(BH$40,Scenarios!$K$270:$BD$270,0)),0)</f>
        <v>0</v>
      </c>
      <c r="BI137" s="19"/>
      <c r="BJ137" s="19"/>
      <c r="BK137" s="19"/>
      <c r="BL137" s="19"/>
      <c r="BM137" s="19"/>
      <c r="BN137" s="19"/>
      <c r="BO137" s="19"/>
      <c r="BP137" s="19"/>
      <c r="BQ137" s="19"/>
      <c r="BR137" s="19"/>
      <c r="BS137" s="19"/>
      <c r="BT137" s="19"/>
      <c r="BU137" s="19"/>
      <c r="BV137" s="19"/>
      <c r="BW137" s="19"/>
      <c r="BX137" s="19"/>
      <c r="BY137" s="19"/>
      <c r="BZ137" s="19"/>
      <c r="CA137" s="19"/>
      <c r="CB137" s="19"/>
      <c r="CC137" s="19"/>
      <c r="CD137" s="19"/>
      <c r="CE137" s="19"/>
      <c r="CF137" s="19"/>
      <c r="CG137" s="19"/>
      <c r="CH137" s="19"/>
      <c r="CI137" s="19"/>
      <c r="CJ137" s="19"/>
      <c r="CK137" s="19"/>
      <c r="CL137" s="19"/>
      <c r="CM137" s="19"/>
      <c r="CN137" s="19"/>
      <c r="CO137" s="19"/>
      <c r="CP137" s="19"/>
      <c r="CQ137" s="19"/>
      <c r="CR137" s="19"/>
      <c r="CS137" s="19"/>
      <c r="CT137" s="19"/>
      <c r="CU137" s="19"/>
      <c r="CV137" s="19"/>
    </row>
    <row r="138" spans="1:103">
      <c r="E138" s="135" t="s">
        <v>143</v>
      </c>
      <c r="G138" s="4" t="s">
        <v>101</v>
      </c>
      <c r="H138" s="135" t="s">
        <v>213</v>
      </c>
      <c r="L138" s="150" cm="1">
        <f t="array" ref="L138">L73*IFERROR(INDEX(Scenarios!$K283:$BD283,,MATCH(L$40,Scenarios!$K$270:$BD$270,0)),0)</f>
        <v>0</v>
      </c>
      <c r="M138" s="150" cm="1">
        <f t="array" ref="M138">M73*IFERROR(INDEX(Scenarios!$K283:$BD283,,MATCH(M$40,Scenarios!$K$270:$BD$270,0)),0)</f>
        <v>0</v>
      </c>
      <c r="N138" s="150" cm="1">
        <f t="array" ref="N138">N73*IFERROR(INDEX(Scenarios!$K283:$BD283,,MATCH(N$40,Scenarios!$K$270:$BD$270,0)),0)</f>
        <v>0</v>
      </c>
      <c r="O138" s="150" cm="1">
        <f t="array" ref="O138">O73*IFERROR(INDEX(Scenarios!$K283:$BD283,,MATCH(O$40,Scenarios!$K$270:$BD$270,0)),0)</f>
        <v>0</v>
      </c>
      <c r="P138" s="150" cm="1">
        <f t="array" ref="P138">P73*IFERROR(INDEX(Scenarios!$K283:$BD283,,MATCH(P$40,Scenarios!$K$270:$BD$270,0)),0)</f>
        <v>0</v>
      </c>
      <c r="Q138" s="150" cm="1">
        <f t="array" ref="Q138">Q73*IFERROR(INDEX(Scenarios!$K283:$BD283,,MATCH(Q$40,Scenarios!$K$270:$BD$270,0)),0)</f>
        <v>0</v>
      </c>
      <c r="R138" s="150" cm="1">
        <f t="array" ref="R138">R73*IFERROR(INDEX(Scenarios!$K283:$BD283,,MATCH(R$40,Scenarios!$K$270:$BD$270,0)),0)</f>
        <v>0</v>
      </c>
      <c r="S138" s="150" cm="1">
        <f t="array" ref="S138">S73*IFERROR(INDEX(Scenarios!$K283:$BD283,,MATCH(S$40,Scenarios!$K$270:$BD$270,0)),0)</f>
        <v>0</v>
      </c>
      <c r="T138" s="150" cm="1">
        <f t="array" ref="T138">T73*IFERROR(INDEX(Scenarios!$K283:$BD283,,MATCH(T$40,Scenarios!$K$270:$BD$270,0)),0)</f>
        <v>0</v>
      </c>
      <c r="U138" s="150" cm="1">
        <f t="array" ref="U138">U73*IFERROR(INDEX(Scenarios!$K283:$BD283,,MATCH(U$40,Scenarios!$K$270:$BD$270,0)),0)</f>
        <v>0</v>
      </c>
      <c r="V138" s="150" cm="1">
        <f t="array" ref="V138">V73*IFERROR(INDEX(Scenarios!$K283:$BD283,,MATCH(V$40,Scenarios!$K$270:$BD$270,0)),0)</f>
        <v>0</v>
      </c>
      <c r="W138" s="150" cm="1">
        <f t="array" ref="W138">W73*IFERROR(INDEX(Scenarios!$K283:$BD283,,MATCH(W$40,Scenarios!$K$270:$BD$270,0)),0)</f>
        <v>0</v>
      </c>
      <c r="X138" s="150" cm="1">
        <f t="array" ref="X138">X73*IFERROR(INDEX(Scenarios!$K283:$BD283,,MATCH(X$40,Scenarios!$K$270:$BD$270,0)),0)</f>
        <v>0</v>
      </c>
      <c r="Y138" s="150" cm="1">
        <f t="array" ref="Y138">Y73*IFERROR(INDEX(Scenarios!$K283:$BD283,,MATCH(Y$40,Scenarios!$K$270:$BD$270,0)),0)</f>
        <v>0</v>
      </c>
      <c r="Z138" s="150" cm="1">
        <f t="array" ref="Z138">Z73*IFERROR(INDEX(Scenarios!$K283:$BD283,,MATCH(Z$40,Scenarios!$K$270:$BD$270,0)),0)</f>
        <v>0</v>
      </c>
      <c r="AA138" s="150" cm="1">
        <f t="array" ref="AA138">AA73*IFERROR(INDEX(Scenarios!$K283:$BD283,,MATCH(AA$40,Scenarios!$K$270:$BD$270,0)),0)</f>
        <v>0</v>
      </c>
      <c r="AB138" s="150" cm="1">
        <f t="array" ref="AB138">AB73*IFERROR(INDEX(Scenarios!$K283:$BD283,,MATCH(AB$40,Scenarios!$K$270:$BD$270,0)),0)</f>
        <v>0</v>
      </c>
      <c r="AC138" s="150" cm="1">
        <f t="array" ref="AC138">AC73*IFERROR(INDEX(Scenarios!$K283:$BD283,,MATCH(AC$40,Scenarios!$K$270:$BD$270,0)),0)</f>
        <v>0</v>
      </c>
      <c r="AD138" s="150" cm="1">
        <f t="array" ref="AD138">AD73*IFERROR(INDEX(Scenarios!$K283:$BD283,,MATCH(AD$40,Scenarios!$K$270:$BD$270,0)),0)</f>
        <v>0</v>
      </c>
      <c r="AE138" s="150" cm="1">
        <f t="array" ref="AE138">AE73*IFERROR(INDEX(Scenarios!$K283:$BD283,,MATCH(AE$40,Scenarios!$K$270:$BD$270,0)),0)</f>
        <v>0</v>
      </c>
      <c r="AF138" s="150" cm="1">
        <f t="array" ref="AF138">AF73*IFERROR(INDEX(Scenarios!$K283:$BD283,,MATCH(AF$40,Scenarios!$K$270:$BD$270,0)),0)</f>
        <v>0</v>
      </c>
      <c r="AG138" s="150" cm="1">
        <f t="array" ref="AG138">AG73*IFERROR(INDEX(Scenarios!$K283:$BD283,,MATCH(AG$40,Scenarios!$K$270:$BD$270,0)),0)</f>
        <v>0</v>
      </c>
      <c r="AH138" s="150" cm="1">
        <f t="array" ref="AH138">AH73*IFERROR(INDEX(Scenarios!$K283:$BD283,,MATCH(AH$40,Scenarios!$K$270:$BD$270,0)),0)</f>
        <v>0</v>
      </c>
      <c r="AI138" s="150" cm="1">
        <f t="array" ref="AI138">AI73*IFERROR(INDEX(Scenarios!$K283:$BD283,,MATCH(AI$40,Scenarios!$K$270:$BD$270,0)),0)</f>
        <v>0</v>
      </c>
      <c r="AJ138" s="150" cm="1">
        <f t="array" ref="AJ138">AJ73*IFERROR(INDEX(Scenarios!$K283:$BD283,,MATCH(AJ$40,Scenarios!$K$270:$BD$270,0)),0)</f>
        <v>0</v>
      </c>
      <c r="AK138" s="150" cm="1">
        <f t="array" ref="AK138">AK73*IFERROR(INDEX(Scenarios!$K283:$BD283,,MATCH(AK$40,Scenarios!$K$270:$BD$270,0)),0)</f>
        <v>0</v>
      </c>
      <c r="AL138" s="150" cm="1">
        <f t="array" ref="AL138">AL73*IFERROR(INDEX(Scenarios!$K283:$BD283,,MATCH(AL$40,Scenarios!$K$270:$BD$270,0)),0)</f>
        <v>0</v>
      </c>
      <c r="AM138" s="150" cm="1">
        <f t="array" ref="AM138">AM73*IFERROR(INDEX(Scenarios!$K283:$BD283,,MATCH(AM$40,Scenarios!$K$270:$BD$270,0)),0)</f>
        <v>0</v>
      </c>
      <c r="AN138" s="150" cm="1">
        <f t="array" ref="AN138">AN73*IFERROR(INDEX(Scenarios!$K283:$BD283,,MATCH(AN$40,Scenarios!$K$270:$BD$270,0)),0)</f>
        <v>0</v>
      </c>
      <c r="AO138" s="150" cm="1">
        <f t="array" ref="AO138">AO73*IFERROR(INDEX(Scenarios!$K283:$BD283,,MATCH(AO$40,Scenarios!$K$270:$BD$270,0)),0)</f>
        <v>0</v>
      </c>
      <c r="AP138" s="150" cm="1">
        <f t="array" ref="AP138">AP73*IFERROR(INDEX(Scenarios!$K283:$BD283,,MATCH(AP$40,Scenarios!$K$270:$BD$270,0)),0)</f>
        <v>0</v>
      </c>
      <c r="AQ138" s="150" cm="1">
        <f t="array" ref="AQ138">AQ73*IFERROR(INDEX(Scenarios!$K283:$BD283,,MATCH(AQ$40,Scenarios!$K$270:$BD$270,0)),0)</f>
        <v>0</v>
      </c>
      <c r="AR138" s="150" cm="1">
        <f t="array" ref="AR138">AR73*IFERROR(INDEX(Scenarios!$K283:$BD283,,MATCH(AR$40,Scenarios!$K$270:$BD$270,0)),0)</f>
        <v>0</v>
      </c>
      <c r="AS138" s="150" cm="1">
        <f t="array" ref="AS138">AS73*IFERROR(INDEX(Scenarios!$K283:$BD283,,MATCH(AS$40,Scenarios!$K$270:$BD$270,0)),0)</f>
        <v>0</v>
      </c>
      <c r="AT138" s="150" cm="1">
        <f t="array" ref="AT138">AT73*IFERROR(INDEX(Scenarios!$K283:$BD283,,MATCH(AT$40,Scenarios!$K$270:$BD$270,0)),0)</f>
        <v>0</v>
      </c>
      <c r="AU138" s="150" cm="1">
        <f t="array" ref="AU138">AU73*IFERROR(INDEX(Scenarios!$K283:$BD283,,MATCH(AU$40,Scenarios!$K$270:$BD$270,0)),0)</f>
        <v>0</v>
      </c>
      <c r="AV138" s="150" cm="1">
        <f t="array" ref="AV138">AV73*IFERROR(INDEX(Scenarios!$K283:$BD283,,MATCH(AV$40,Scenarios!$K$270:$BD$270,0)),0)</f>
        <v>0</v>
      </c>
      <c r="AW138" s="150" cm="1">
        <f t="array" ref="AW138">AW73*IFERROR(INDEX(Scenarios!$K283:$BD283,,MATCH(AW$40,Scenarios!$K$270:$BD$270,0)),0)</f>
        <v>0</v>
      </c>
      <c r="AX138" s="150" cm="1">
        <f t="array" ref="AX138">AX73*IFERROR(INDEX(Scenarios!$K283:$BD283,,MATCH(AX$40,Scenarios!$K$270:$BD$270,0)),0)</f>
        <v>0</v>
      </c>
      <c r="AY138" s="150" cm="1">
        <f t="array" ref="AY138">AY73*IFERROR(INDEX(Scenarios!$K283:$BD283,,MATCH(AY$40,Scenarios!$K$270:$BD$270,0)),0)</f>
        <v>0</v>
      </c>
      <c r="AZ138" s="150" cm="1">
        <f t="array" ref="AZ138">AZ73*IFERROR(INDEX(Scenarios!$K283:$BD283,,MATCH(AZ$40,Scenarios!$K$270:$BD$270,0)),0)</f>
        <v>0</v>
      </c>
      <c r="BA138" s="150" cm="1">
        <f t="array" ref="BA138">BA73*IFERROR(INDEX(Scenarios!$K283:$BD283,,MATCH(BA$40,Scenarios!$K$270:$BD$270,0)),0)</f>
        <v>0</v>
      </c>
      <c r="BB138" s="150" cm="1">
        <f t="array" ref="BB138">BB73*IFERROR(INDEX(Scenarios!$K283:$BD283,,MATCH(BB$40,Scenarios!$K$270:$BD$270,0)),0)</f>
        <v>0</v>
      </c>
      <c r="BC138" s="150" cm="1">
        <f t="array" ref="BC138">BC73*IFERROR(INDEX(Scenarios!$K283:$BD283,,MATCH(BC$40,Scenarios!$K$270:$BD$270,0)),0)</f>
        <v>0</v>
      </c>
      <c r="BD138" s="150" cm="1">
        <f t="array" ref="BD138">BD73*IFERROR(INDEX(Scenarios!$K283:$BD283,,MATCH(BD$40,Scenarios!$K$270:$BD$270,0)),0)</f>
        <v>0</v>
      </c>
      <c r="BE138" s="150" cm="1">
        <f t="array" ref="BE138">BE73*IFERROR(INDEX(Scenarios!$K283:$BD283,,MATCH(BE$40,Scenarios!$K$270:$BD$270,0)),0)</f>
        <v>0</v>
      </c>
      <c r="BF138" s="150" cm="1">
        <f t="array" ref="BF138">BF73*IFERROR(INDEX(Scenarios!$K283:$BD283,,MATCH(BF$40,Scenarios!$K$270:$BD$270,0)),0)</f>
        <v>0</v>
      </c>
      <c r="BG138" s="150" cm="1">
        <f t="array" ref="BG138">BG73*IFERROR(INDEX(Scenarios!$K283:$BD283,,MATCH(BG$40,Scenarios!$K$270:$BD$270,0)),0)</f>
        <v>0</v>
      </c>
      <c r="BH138" s="150" cm="1">
        <f t="array" ref="BH138">BH73*IFERROR(INDEX(Scenarios!$K283:$BD283,,MATCH(BH$40,Scenarios!$K$270:$BD$270,0)),0)</f>
        <v>0</v>
      </c>
      <c r="BI138" s="19"/>
      <c r="BJ138" s="19"/>
      <c r="BK138" s="19"/>
      <c r="BL138" s="19"/>
      <c r="BM138" s="19"/>
      <c r="BN138" s="19"/>
      <c r="BO138" s="19"/>
      <c r="BP138" s="19"/>
      <c r="BQ138" s="19"/>
      <c r="BR138" s="19"/>
      <c r="BS138" s="19"/>
      <c r="BT138" s="19"/>
      <c r="BU138" s="19"/>
      <c r="BV138" s="19"/>
      <c r="BW138" s="19"/>
      <c r="BX138" s="19"/>
      <c r="BY138" s="19"/>
      <c r="BZ138" s="19"/>
      <c r="CA138" s="19"/>
      <c r="CB138" s="19"/>
      <c r="CC138" s="19"/>
      <c r="CD138" s="19"/>
      <c r="CE138" s="19"/>
      <c r="CF138" s="19"/>
      <c r="CG138" s="19"/>
      <c r="CH138" s="19"/>
      <c r="CI138" s="19"/>
      <c r="CJ138" s="19"/>
      <c r="CK138" s="19"/>
      <c r="CL138" s="19"/>
      <c r="CM138" s="19"/>
      <c r="CN138" s="19"/>
      <c r="CO138" s="19"/>
      <c r="CP138" s="19"/>
      <c r="CQ138" s="19"/>
      <c r="CR138" s="19"/>
      <c r="CS138" s="19"/>
      <c r="CT138" s="19"/>
      <c r="CU138" s="19"/>
      <c r="CV138" s="19"/>
    </row>
    <row r="139" spans="1:103">
      <c r="E139" s="135" t="s">
        <v>144</v>
      </c>
      <c r="G139" s="4" t="s">
        <v>101</v>
      </c>
      <c r="H139" s="135" t="s">
        <v>213</v>
      </c>
      <c r="L139" s="150" cm="1">
        <f t="array" ref="L139">L74*IFERROR(INDEX(Scenarios!$K284:$BD284,,MATCH(L$40,Scenarios!$K$270:$BD$270,0)),0)</f>
        <v>0</v>
      </c>
      <c r="M139" s="150" cm="1">
        <f t="array" ref="M139">M74*IFERROR(INDEX(Scenarios!$K284:$BD284,,MATCH(M$40,Scenarios!$K$270:$BD$270,0)),0)</f>
        <v>0</v>
      </c>
      <c r="N139" s="150" cm="1">
        <f t="array" ref="N139">N74*IFERROR(INDEX(Scenarios!$K284:$BD284,,MATCH(N$40,Scenarios!$K$270:$BD$270,0)),0)</f>
        <v>0</v>
      </c>
      <c r="O139" s="150" cm="1">
        <f t="array" ref="O139">O74*IFERROR(INDEX(Scenarios!$K284:$BD284,,MATCH(O$40,Scenarios!$K$270:$BD$270,0)),0)</f>
        <v>0</v>
      </c>
      <c r="P139" s="150" cm="1">
        <f t="array" ref="P139">P74*IFERROR(INDEX(Scenarios!$K284:$BD284,,MATCH(P$40,Scenarios!$K$270:$BD$270,0)),0)</f>
        <v>0</v>
      </c>
      <c r="Q139" s="150" cm="1">
        <f t="array" ref="Q139">Q74*IFERROR(INDEX(Scenarios!$K284:$BD284,,MATCH(Q$40,Scenarios!$K$270:$BD$270,0)),0)</f>
        <v>0</v>
      </c>
      <c r="R139" s="150" cm="1">
        <f t="array" ref="R139">R74*IFERROR(INDEX(Scenarios!$K284:$BD284,,MATCH(R$40,Scenarios!$K$270:$BD$270,0)),0)</f>
        <v>0</v>
      </c>
      <c r="S139" s="150" cm="1">
        <f t="array" ref="S139">S74*IFERROR(INDEX(Scenarios!$K284:$BD284,,MATCH(S$40,Scenarios!$K$270:$BD$270,0)),0)</f>
        <v>0</v>
      </c>
      <c r="T139" s="150" cm="1">
        <f t="array" ref="T139">T74*IFERROR(INDEX(Scenarios!$K284:$BD284,,MATCH(T$40,Scenarios!$K$270:$BD$270,0)),0)</f>
        <v>0</v>
      </c>
      <c r="U139" s="150" cm="1">
        <f t="array" ref="U139">U74*IFERROR(INDEX(Scenarios!$K284:$BD284,,MATCH(U$40,Scenarios!$K$270:$BD$270,0)),0)</f>
        <v>0</v>
      </c>
      <c r="V139" s="150" cm="1">
        <f t="array" ref="V139">V74*IFERROR(INDEX(Scenarios!$K284:$BD284,,MATCH(V$40,Scenarios!$K$270:$BD$270,0)),0)</f>
        <v>0</v>
      </c>
      <c r="W139" s="150" cm="1">
        <f t="array" ref="W139">W74*IFERROR(INDEX(Scenarios!$K284:$BD284,,MATCH(W$40,Scenarios!$K$270:$BD$270,0)),0)</f>
        <v>0</v>
      </c>
      <c r="X139" s="150" cm="1">
        <f t="array" ref="X139">X74*IFERROR(INDEX(Scenarios!$K284:$BD284,,MATCH(X$40,Scenarios!$K$270:$BD$270,0)),0)</f>
        <v>0</v>
      </c>
      <c r="Y139" s="150" cm="1">
        <f t="array" ref="Y139">Y74*IFERROR(INDEX(Scenarios!$K284:$BD284,,MATCH(Y$40,Scenarios!$K$270:$BD$270,0)),0)</f>
        <v>0</v>
      </c>
      <c r="Z139" s="150" cm="1">
        <f t="array" ref="Z139">Z74*IFERROR(INDEX(Scenarios!$K284:$BD284,,MATCH(Z$40,Scenarios!$K$270:$BD$270,0)),0)</f>
        <v>0</v>
      </c>
      <c r="AA139" s="150" cm="1">
        <f t="array" ref="AA139">AA74*IFERROR(INDEX(Scenarios!$K284:$BD284,,MATCH(AA$40,Scenarios!$K$270:$BD$270,0)),0)</f>
        <v>0</v>
      </c>
      <c r="AB139" s="150" cm="1">
        <f t="array" ref="AB139">AB74*IFERROR(INDEX(Scenarios!$K284:$BD284,,MATCH(AB$40,Scenarios!$K$270:$BD$270,0)),0)</f>
        <v>0</v>
      </c>
      <c r="AC139" s="150" cm="1">
        <f t="array" ref="AC139">AC74*IFERROR(INDEX(Scenarios!$K284:$BD284,,MATCH(AC$40,Scenarios!$K$270:$BD$270,0)),0)</f>
        <v>0</v>
      </c>
      <c r="AD139" s="150" cm="1">
        <f t="array" ref="AD139">AD74*IFERROR(INDEX(Scenarios!$K284:$BD284,,MATCH(AD$40,Scenarios!$K$270:$BD$270,0)),0)</f>
        <v>0</v>
      </c>
      <c r="AE139" s="150" cm="1">
        <f t="array" ref="AE139">AE74*IFERROR(INDEX(Scenarios!$K284:$BD284,,MATCH(AE$40,Scenarios!$K$270:$BD$270,0)),0)</f>
        <v>0</v>
      </c>
      <c r="AF139" s="150" cm="1">
        <f t="array" ref="AF139">AF74*IFERROR(INDEX(Scenarios!$K284:$BD284,,MATCH(AF$40,Scenarios!$K$270:$BD$270,0)),0)</f>
        <v>0</v>
      </c>
      <c r="AG139" s="150" cm="1">
        <f t="array" ref="AG139">AG74*IFERROR(INDEX(Scenarios!$K284:$BD284,,MATCH(AG$40,Scenarios!$K$270:$BD$270,0)),0)</f>
        <v>0</v>
      </c>
      <c r="AH139" s="150" cm="1">
        <f t="array" ref="AH139">AH74*IFERROR(INDEX(Scenarios!$K284:$BD284,,MATCH(AH$40,Scenarios!$K$270:$BD$270,0)),0)</f>
        <v>0</v>
      </c>
      <c r="AI139" s="150" cm="1">
        <f t="array" ref="AI139">AI74*IFERROR(INDEX(Scenarios!$K284:$BD284,,MATCH(AI$40,Scenarios!$K$270:$BD$270,0)),0)</f>
        <v>0</v>
      </c>
      <c r="AJ139" s="150" cm="1">
        <f t="array" ref="AJ139">AJ74*IFERROR(INDEX(Scenarios!$K284:$BD284,,MATCH(AJ$40,Scenarios!$K$270:$BD$270,0)),0)</f>
        <v>0</v>
      </c>
      <c r="AK139" s="150" cm="1">
        <f t="array" ref="AK139">AK74*IFERROR(INDEX(Scenarios!$K284:$BD284,,MATCH(AK$40,Scenarios!$K$270:$BD$270,0)),0)</f>
        <v>0</v>
      </c>
      <c r="AL139" s="150" cm="1">
        <f t="array" ref="AL139">AL74*IFERROR(INDEX(Scenarios!$K284:$BD284,,MATCH(AL$40,Scenarios!$K$270:$BD$270,0)),0)</f>
        <v>0</v>
      </c>
      <c r="AM139" s="150" cm="1">
        <f t="array" ref="AM139">AM74*IFERROR(INDEX(Scenarios!$K284:$BD284,,MATCH(AM$40,Scenarios!$K$270:$BD$270,0)),0)</f>
        <v>0</v>
      </c>
      <c r="AN139" s="150" cm="1">
        <f t="array" ref="AN139">AN74*IFERROR(INDEX(Scenarios!$K284:$BD284,,MATCH(AN$40,Scenarios!$K$270:$BD$270,0)),0)</f>
        <v>0</v>
      </c>
      <c r="AO139" s="150" cm="1">
        <f t="array" ref="AO139">AO74*IFERROR(INDEX(Scenarios!$K284:$BD284,,MATCH(AO$40,Scenarios!$K$270:$BD$270,0)),0)</f>
        <v>0</v>
      </c>
      <c r="AP139" s="150" cm="1">
        <f t="array" ref="AP139">AP74*IFERROR(INDEX(Scenarios!$K284:$BD284,,MATCH(AP$40,Scenarios!$K$270:$BD$270,0)),0)</f>
        <v>0</v>
      </c>
      <c r="AQ139" s="150" cm="1">
        <f t="array" ref="AQ139">AQ74*IFERROR(INDEX(Scenarios!$K284:$BD284,,MATCH(AQ$40,Scenarios!$K$270:$BD$270,0)),0)</f>
        <v>0</v>
      </c>
      <c r="AR139" s="150" cm="1">
        <f t="array" ref="AR139">AR74*IFERROR(INDEX(Scenarios!$K284:$BD284,,MATCH(AR$40,Scenarios!$K$270:$BD$270,0)),0)</f>
        <v>0</v>
      </c>
      <c r="AS139" s="150" cm="1">
        <f t="array" ref="AS139">AS74*IFERROR(INDEX(Scenarios!$K284:$BD284,,MATCH(AS$40,Scenarios!$K$270:$BD$270,0)),0)</f>
        <v>0</v>
      </c>
      <c r="AT139" s="150" cm="1">
        <f t="array" ref="AT139">AT74*IFERROR(INDEX(Scenarios!$K284:$BD284,,MATCH(AT$40,Scenarios!$K$270:$BD$270,0)),0)</f>
        <v>0</v>
      </c>
      <c r="AU139" s="150" cm="1">
        <f t="array" ref="AU139">AU74*IFERROR(INDEX(Scenarios!$K284:$BD284,,MATCH(AU$40,Scenarios!$K$270:$BD$270,0)),0)</f>
        <v>0</v>
      </c>
      <c r="AV139" s="150" cm="1">
        <f t="array" ref="AV139">AV74*IFERROR(INDEX(Scenarios!$K284:$BD284,,MATCH(AV$40,Scenarios!$K$270:$BD$270,0)),0)</f>
        <v>0</v>
      </c>
      <c r="AW139" s="150" cm="1">
        <f t="array" ref="AW139">AW74*IFERROR(INDEX(Scenarios!$K284:$BD284,,MATCH(AW$40,Scenarios!$K$270:$BD$270,0)),0)</f>
        <v>0</v>
      </c>
      <c r="AX139" s="150" cm="1">
        <f t="array" ref="AX139">AX74*IFERROR(INDEX(Scenarios!$K284:$BD284,,MATCH(AX$40,Scenarios!$K$270:$BD$270,0)),0)</f>
        <v>0</v>
      </c>
      <c r="AY139" s="150" cm="1">
        <f t="array" ref="AY139">AY74*IFERROR(INDEX(Scenarios!$K284:$BD284,,MATCH(AY$40,Scenarios!$K$270:$BD$270,0)),0)</f>
        <v>0</v>
      </c>
      <c r="AZ139" s="150" cm="1">
        <f t="array" ref="AZ139">AZ74*IFERROR(INDEX(Scenarios!$K284:$BD284,,MATCH(AZ$40,Scenarios!$K$270:$BD$270,0)),0)</f>
        <v>0</v>
      </c>
      <c r="BA139" s="150" cm="1">
        <f t="array" ref="BA139">BA74*IFERROR(INDEX(Scenarios!$K284:$BD284,,MATCH(BA$40,Scenarios!$K$270:$BD$270,0)),0)</f>
        <v>0</v>
      </c>
      <c r="BB139" s="150" cm="1">
        <f t="array" ref="BB139">BB74*IFERROR(INDEX(Scenarios!$K284:$BD284,,MATCH(BB$40,Scenarios!$K$270:$BD$270,0)),0)</f>
        <v>0</v>
      </c>
      <c r="BC139" s="150" cm="1">
        <f t="array" ref="BC139">BC74*IFERROR(INDEX(Scenarios!$K284:$BD284,,MATCH(BC$40,Scenarios!$K$270:$BD$270,0)),0)</f>
        <v>0</v>
      </c>
      <c r="BD139" s="150" cm="1">
        <f t="array" ref="BD139">BD74*IFERROR(INDEX(Scenarios!$K284:$BD284,,MATCH(BD$40,Scenarios!$K$270:$BD$270,0)),0)</f>
        <v>0</v>
      </c>
      <c r="BE139" s="150" cm="1">
        <f t="array" ref="BE139">BE74*IFERROR(INDEX(Scenarios!$K284:$BD284,,MATCH(BE$40,Scenarios!$K$270:$BD$270,0)),0)</f>
        <v>0</v>
      </c>
      <c r="BF139" s="150" cm="1">
        <f t="array" ref="BF139">BF74*IFERROR(INDEX(Scenarios!$K284:$BD284,,MATCH(BF$40,Scenarios!$K$270:$BD$270,0)),0)</f>
        <v>0</v>
      </c>
      <c r="BG139" s="150" cm="1">
        <f t="array" ref="BG139">BG74*IFERROR(INDEX(Scenarios!$K284:$BD284,,MATCH(BG$40,Scenarios!$K$270:$BD$270,0)),0)</f>
        <v>0</v>
      </c>
      <c r="BH139" s="150" cm="1">
        <f t="array" ref="BH139">BH74*IFERROR(INDEX(Scenarios!$K284:$BD284,,MATCH(BH$40,Scenarios!$K$270:$BD$270,0)),0)</f>
        <v>0</v>
      </c>
      <c r="BI139" s="19"/>
      <c r="BJ139" s="19"/>
      <c r="BK139" s="19"/>
      <c r="BL139" s="19"/>
      <c r="BM139" s="19"/>
      <c r="BN139" s="19"/>
      <c r="BO139" s="19"/>
      <c r="BP139" s="19"/>
      <c r="BQ139" s="19"/>
      <c r="BR139" s="19"/>
      <c r="BS139" s="19"/>
      <c r="BT139" s="19"/>
      <c r="BU139" s="19"/>
      <c r="BV139" s="19"/>
      <c r="BW139" s="19"/>
      <c r="BX139" s="19"/>
      <c r="BY139" s="19"/>
      <c r="BZ139" s="19"/>
      <c r="CA139" s="19"/>
      <c r="CB139" s="19"/>
      <c r="CC139" s="19"/>
      <c r="CD139" s="19"/>
      <c r="CE139" s="19"/>
      <c r="CF139" s="19"/>
      <c r="CG139" s="19"/>
      <c r="CH139" s="19"/>
      <c r="CI139" s="19"/>
      <c r="CJ139" s="19"/>
      <c r="CK139" s="19"/>
      <c r="CL139" s="19"/>
      <c r="CM139" s="19"/>
      <c r="CN139" s="19"/>
      <c r="CO139" s="19"/>
      <c r="CP139" s="19"/>
      <c r="CQ139" s="19"/>
      <c r="CR139" s="19"/>
      <c r="CS139" s="19"/>
      <c r="CT139" s="19"/>
      <c r="CU139" s="19"/>
      <c r="CV139" s="19"/>
    </row>
    <row r="140" spans="1:103">
      <c r="A140" s="307"/>
      <c r="E140" s="135" t="s">
        <v>146</v>
      </c>
      <c r="G140" s="4" t="s">
        <v>101</v>
      </c>
      <c r="H140" s="135" t="s">
        <v>213</v>
      </c>
      <c r="L140" s="150" cm="1">
        <f t="array" ref="L140">L75*IFERROR(INDEX(Scenarios!$K285:$BD285,,MATCH(L$40,Scenarios!$K$270:$BD$270,0)),0)</f>
        <v>0</v>
      </c>
      <c r="M140" s="150" cm="1">
        <f t="array" ref="M140">M75*IFERROR(INDEX(Scenarios!$K285:$BD285,,MATCH(M$40,Scenarios!$K$270:$BD$270,0)),0)</f>
        <v>0</v>
      </c>
      <c r="N140" s="150" cm="1">
        <f t="array" ref="N140">N75*IFERROR(INDEX(Scenarios!$K285:$BD285,,MATCH(N$40,Scenarios!$K$270:$BD$270,0)),0)</f>
        <v>0</v>
      </c>
      <c r="O140" s="150" cm="1">
        <f t="array" ref="O140">O75*IFERROR(INDEX(Scenarios!$K285:$BD285,,MATCH(O$40,Scenarios!$K$270:$BD$270,0)),0)</f>
        <v>0</v>
      </c>
      <c r="P140" s="150" cm="1">
        <f t="array" ref="P140">P75*IFERROR(INDEX(Scenarios!$K285:$BD285,,MATCH(P$40,Scenarios!$K$270:$BD$270,0)),0)</f>
        <v>0</v>
      </c>
      <c r="Q140" s="150" cm="1">
        <f t="array" ref="Q140">Q75*IFERROR(INDEX(Scenarios!$K285:$BD285,,MATCH(Q$40,Scenarios!$K$270:$BD$270,0)),0)</f>
        <v>0</v>
      </c>
      <c r="R140" s="150" cm="1">
        <f t="array" ref="R140">R75*IFERROR(INDEX(Scenarios!$K285:$BD285,,MATCH(R$40,Scenarios!$K$270:$BD$270,0)),0)</f>
        <v>0</v>
      </c>
      <c r="S140" s="150" cm="1">
        <f t="array" ref="S140">S75*IFERROR(INDEX(Scenarios!$K285:$BD285,,MATCH(S$40,Scenarios!$K$270:$BD$270,0)),0)</f>
        <v>0</v>
      </c>
      <c r="T140" s="150" cm="1">
        <f t="array" ref="T140">T75*IFERROR(INDEX(Scenarios!$K285:$BD285,,MATCH(T$40,Scenarios!$K$270:$BD$270,0)),0)</f>
        <v>0</v>
      </c>
      <c r="U140" s="150" cm="1">
        <f t="array" ref="U140">U75*IFERROR(INDEX(Scenarios!$K285:$BD285,,MATCH(U$40,Scenarios!$K$270:$BD$270,0)),0)</f>
        <v>0</v>
      </c>
      <c r="V140" s="150" cm="1">
        <f t="array" ref="V140">V75*IFERROR(INDEX(Scenarios!$K285:$BD285,,MATCH(V$40,Scenarios!$K$270:$BD$270,0)),0)</f>
        <v>0</v>
      </c>
      <c r="W140" s="150" cm="1">
        <f t="array" ref="W140">W75*IFERROR(INDEX(Scenarios!$K285:$BD285,,MATCH(W$40,Scenarios!$K$270:$BD$270,0)),0)</f>
        <v>0</v>
      </c>
      <c r="X140" s="150" cm="1">
        <f t="array" ref="X140">X75*IFERROR(INDEX(Scenarios!$K285:$BD285,,MATCH(X$40,Scenarios!$K$270:$BD$270,0)),0)</f>
        <v>0</v>
      </c>
      <c r="Y140" s="150" cm="1">
        <f t="array" ref="Y140">Y75*IFERROR(INDEX(Scenarios!$K285:$BD285,,MATCH(Y$40,Scenarios!$K$270:$BD$270,0)),0)</f>
        <v>0</v>
      </c>
      <c r="Z140" s="150" cm="1">
        <f t="array" ref="Z140">Z75*IFERROR(INDEX(Scenarios!$K285:$BD285,,MATCH(Z$40,Scenarios!$K$270:$BD$270,0)),0)</f>
        <v>0</v>
      </c>
      <c r="AA140" s="150" cm="1">
        <f t="array" ref="AA140">AA75*IFERROR(INDEX(Scenarios!$K285:$BD285,,MATCH(AA$40,Scenarios!$K$270:$BD$270,0)),0)</f>
        <v>0</v>
      </c>
      <c r="AB140" s="150" cm="1">
        <f t="array" ref="AB140">AB75*IFERROR(INDEX(Scenarios!$K285:$BD285,,MATCH(AB$40,Scenarios!$K$270:$BD$270,0)),0)</f>
        <v>0</v>
      </c>
      <c r="AC140" s="150" cm="1">
        <f t="array" ref="AC140">AC75*IFERROR(INDEX(Scenarios!$K285:$BD285,,MATCH(AC$40,Scenarios!$K$270:$BD$270,0)),0)</f>
        <v>0</v>
      </c>
      <c r="AD140" s="150" cm="1">
        <f t="array" ref="AD140">AD75*IFERROR(INDEX(Scenarios!$K285:$BD285,,MATCH(AD$40,Scenarios!$K$270:$BD$270,0)),0)</f>
        <v>0</v>
      </c>
      <c r="AE140" s="150" cm="1">
        <f t="array" ref="AE140">AE75*IFERROR(INDEX(Scenarios!$K285:$BD285,,MATCH(AE$40,Scenarios!$K$270:$BD$270,0)),0)</f>
        <v>0</v>
      </c>
      <c r="AF140" s="150" cm="1">
        <f t="array" ref="AF140">AF75*IFERROR(INDEX(Scenarios!$K285:$BD285,,MATCH(AF$40,Scenarios!$K$270:$BD$270,0)),0)</f>
        <v>0</v>
      </c>
      <c r="AG140" s="150" cm="1">
        <f t="array" ref="AG140">AG75*IFERROR(INDEX(Scenarios!$K285:$BD285,,MATCH(AG$40,Scenarios!$K$270:$BD$270,0)),0)</f>
        <v>0</v>
      </c>
      <c r="AH140" s="150" cm="1">
        <f t="array" ref="AH140">AH75*IFERROR(INDEX(Scenarios!$K285:$BD285,,MATCH(AH$40,Scenarios!$K$270:$BD$270,0)),0)</f>
        <v>0</v>
      </c>
      <c r="AI140" s="150" cm="1">
        <f t="array" ref="AI140">AI75*IFERROR(INDEX(Scenarios!$K285:$BD285,,MATCH(AI$40,Scenarios!$K$270:$BD$270,0)),0)</f>
        <v>0</v>
      </c>
      <c r="AJ140" s="150" cm="1">
        <f t="array" ref="AJ140">AJ75*IFERROR(INDEX(Scenarios!$K285:$BD285,,MATCH(AJ$40,Scenarios!$K$270:$BD$270,0)),0)</f>
        <v>0</v>
      </c>
      <c r="AK140" s="150" cm="1">
        <f t="array" ref="AK140">AK75*IFERROR(INDEX(Scenarios!$K285:$BD285,,MATCH(AK$40,Scenarios!$K$270:$BD$270,0)),0)</f>
        <v>0</v>
      </c>
      <c r="AL140" s="150" cm="1">
        <f t="array" ref="AL140">AL75*IFERROR(INDEX(Scenarios!$K285:$BD285,,MATCH(AL$40,Scenarios!$K$270:$BD$270,0)),0)</f>
        <v>0</v>
      </c>
      <c r="AM140" s="150" cm="1">
        <f t="array" ref="AM140">AM75*IFERROR(INDEX(Scenarios!$K285:$BD285,,MATCH(AM$40,Scenarios!$K$270:$BD$270,0)),0)</f>
        <v>0</v>
      </c>
      <c r="AN140" s="150" cm="1">
        <f t="array" ref="AN140">AN75*IFERROR(INDEX(Scenarios!$K285:$BD285,,MATCH(AN$40,Scenarios!$K$270:$BD$270,0)),0)</f>
        <v>0</v>
      </c>
      <c r="AO140" s="150" cm="1">
        <f t="array" ref="AO140">AO75*IFERROR(INDEX(Scenarios!$K285:$BD285,,MATCH(AO$40,Scenarios!$K$270:$BD$270,0)),0)</f>
        <v>0</v>
      </c>
      <c r="AP140" s="150" cm="1">
        <f t="array" ref="AP140">AP75*IFERROR(INDEX(Scenarios!$K285:$BD285,,MATCH(AP$40,Scenarios!$K$270:$BD$270,0)),0)</f>
        <v>0</v>
      </c>
      <c r="AQ140" s="150" cm="1">
        <f t="array" ref="AQ140">AQ75*IFERROR(INDEX(Scenarios!$K285:$BD285,,MATCH(AQ$40,Scenarios!$K$270:$BD$270,0)),0)</f>
        <v>0</v>
      </c>
      <c r="AR140" s="150" cm="1">
        <f t="array" ref="AR140">AR75*IFERROR(INDEX(Scenarios!$K285:$BD285,,MATCH(AR$40,Scenarios!$K$270:$BD$270,0)),0)</f>
        <v>0</v>
      </c>
      <c r="AS140" s="150" cm="1">
        <f t="array" ref="AS140">AS75*IFERROR(INDEX(Scenarios!$K285:$BD285,,MATCH(AS$40,Scenarios!$K$270:$BD$270,0)),0)</f>
        <v>0</v>
      </c>
      <c r="AT140" s="150" cm="1">
        <f t="array" ref="AT140">AT75*IFERROR(INDEX(Scenarios!$K285:$BD285,,MATCH(AT$40,Scenarios!$K$270:$BD$270,0)),0)</f>
        <v>0</v>
      </c>
      <c r="AU140" s="150" cm="1">
        <f t="array" ref="AU140">AU75*IFERROR(INDEX(Scenarios!$K285:$BD285,,MATCH(AU$40,Scenarios!$K$270:$BD$270,0)),0)</f>
        <v>0</v>
      </c>
      <c r="AV140" s="150" cm="1">
        <f t="array" ref="AV140">AV75*IFERROR(INDEX(Scenarios!$K285:$BD285,,MATCH(AV$40,Scenarios!$K$270:$BD$270,0)),0)</f>
        <v>0</v>
      </c>
      <c r="AW140" s="150" cm="1">
        <f t="array" ref="AW140">AW75*IFERROR(INDEX(Scenarios!$K285:$BD285,,MATCH(AW$40,Scenarios!$K$270:$BD$270,0)),0)</f>
        <v>0</v>
      </c>
      <c r="AX140" s="150" cm="1">
        <f t="array" ref="AX140">AX75*IFERROR(INDEX(Scenarios!$K285:$BD285,,MATCH(AX$40,Scenarios!$K$270:$BD$270,0)),0)</f>
        <v>0</v>
      </c>
      <c r="AY140" s="150" cm="1">
        <f t="array" ref="AY140">AY75*IFERROR(INDEX(Scenarios!$K285:$BD285,,MATCH(AY$40,Scenarios!$K$270:$BD$270,0)),0)</f>
        <v>0</v>
      </c>
      <c r="AZ140" s="150" cm="1">
        <f t="array" ref="AZ140">AZ75*IFERROR(INDEX(Scenarios!$K285:$BD285,,MATCH(AZ$40,Scenarios!$K$270:$BD$270,0)),0)</f>
        <v>0</v>
      </c>
      <c r="BA140" s="150" cm="1">
        <f t="array" ref="BA140">BA75*IFERROR(INDEX(Scenarios!$K285:$BD285,,MATCH(BA$40,Scenarios!$K$270:$BD$270,0)),0)</f>
        <v>0</v>
      </c>
      <c r="BB140" s="150" cm="1">
        <f t="array" ref="BB140">BB75*IFERROR(INDEX(Scenarios!$K285:$BD285,,MATCH(BB$40,Scenarios!$K$270:$BD$270,0)),0)</f>
        <v>0</v>
      </c>
      <c r="BC140" s="150" cm="1">
        <f t="array" ref="BC140">BC75*IFERROR(INDEX(Scenarios!$K285:$BD285,,MATCH(BC$40,Scenarios!$K$270:$BD$270,0)),0)</f>
        <v>0</v>
      </c>
      <c r="BD140" s="150" cm="1">
        <f t="array" ref="BD140">BD75*IFERROR(INDEX(Scenarios!$K285:$BD285,,MATCH(BD$40,Scenarios!$K$270:$BD$270,0)),0)</f>
        <v>0</v>
      </c>
      <c r="BE140" s="150" cm="1">
        <f t="array" ref="BE140">BE75*IFERROR(INDEX(Scenarios!$K285:$BD285,,MATCH(BE$40,Scenarios!$K$270:$BD$270,0)),0)</f>
        <v>0</v>
      </c>
      <c r="BF140" s="150" cm="1">
        <f t="array" ref="BF140">BF75*IFERROR(INDEX(Scenarios!$K285:$BD285,,MATCH(BF$40,Scenarios!$K$270:$BD$270,0)),0)</f>
        <v>0</v>
      </c>
      <c r="BG140" s="150" cm="1">
        <f t="array" ref="BG140">BG75*IFERROR(INDEX(Scenarios!$K285:$BD285,,MATCH(BG$40,Scenarios!$K$270:$BD$270,0)),0)</f>
        <v>0</v>
      </c>
      <c r="BH140" s="150" cm="1">
        <f t="array" ref="BH140">BH75*IFERROR(INDEX(Scenarios!$K285:$BD285,,MATCH(BH$40,Scenarios!$K$270:$BD$270,0)),0)</f>
        <v>0</v>
      </c>
      <c r="BI140" s="19"/>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c r="CO140" s="19"/>
      <c r="CP140" s="19"/>
      <c r="CQ140" s="19"/>
      <c r="CR140" s="19"/>
      <c r="CS140" s="19"/>
      <c r="CT140" s="19"/>
      <c r="CU140" s="19"/>
      <c r="CV140" s="19"/>
    </row>
    <row r="141" spans="1:103">
      <c r="E141" s="20"/>
      <c r="F141" s="20"/>
      <c r="K141" s="21"/>
      <c r="L141" s="66"/>
      <c r="M141" s="66"/>
      <c r="N141" s="66"/>
      <c r="O141" s="66"/>
      <c r="P141" s="66"/>
      <c r="Q141" s="66"/>
      <c r="R141" s="66"/>
      <c r="S141" s="66"/>
      <c r="T141" s="66"/>
      <c r="U141" s="66"/>
      <c r="V141" s="66"/>
      <c r="W141" s="66"/>
      <c r="X141" s="66"/>
      <c r="Y141" s="66"/>
      <c r="Z141" s="66"/>
      <c r="AA141" s="66"/>
      <c r="AB141" s="66"/>
      <c r="AC141" s="66"/>
      <c r="AD141" s="66"/>
      <c r="AE141" s="66"/>
      <c r="AF141" s="66"/>
      <c r="AG141" s="66"/>
      <c r="AH141" s="66"/>
      <c r="AI141" s="66"/>
      <c r="AJ141" s="66"/>
      <c r="AK141" s="66"/>
      <c r="AL141" s="66"/>
      <c r="AM141" s="66"/>
      <c r="AN141" s="66"/>
      <c r="AO141" s="66"/>
      <c r="AP141" s="66"/>
      <c r="AQ141" s="66"/>
      <c r="AR141" s="66"/>
      <c r="AS141" s="66"/>
      <c r="AT141" s="66"/>
      <c r="AU141" s="66"/>
      <c r="AV141" s="66"/>
      <c r="AW141" s="66"/>
      <c r="AX141" s="66"/>
      <c r="AY141" s="66"/>
      <c r="AZ141" s="66"/>
      <c r="BA141" s="66"/>
      <c r="BB141" s="66"/>
      <c r="BC141" s="66"/>
      <c r="BD141" s="66"/>
      <c r="BE141" s="66"/>
      <c r="BF141" s="66"/>
      <c r="BG141" s="66"/>
      <c r="BH141" s="66"/>
      <c r="BI141" s="22"/>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22"/>
      <c r="CI141" s="22"/>
      <c r="CJ141" s="22"/>
      <c r="CK141" s="22"/>
      <c r="CL141" s="22"/>
      <c r="CM141" s="22"/>
      <c r="CN141" s="22"/>
      <c r="CO141" s="22"/>
      <c r="CP141" s="22"/>
      <c r="CQ141" s="22"/>
      <c r="CR141" s="22"/>
      <c r="CS141" s="22"/>
      <c r="CT141" s="22"/>
      <c r="CU141" s="22"/>
      <c r="CV141" s="22"/>
    </row>
    <row r="142" spans="1:103">
      <c r="B142" s="7">
        <f>MAX($B$4:B141)+1</f>
        <v>3</v>
      </c>
      <c r="C142" s="7" t="s">
        <v>76</v>
      </c>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8"/>
      <c r="CX142" s="8"/>
      <c r="CY142" s="8"/>
    </row>
    <row r="143" spans="1:103" s="89" customFormat="1">
      <c r="B143" s="68" t="s">
        <v>239</v>
      </c>
      <c r="C143" s="246"/>
      <c r="D143" s="246"/>
      <c r="E143" s="246"/>
      <c r="F143" s="246"/>
      <c r="G143" s="246"/>
      <c r="H143" s="247"/>
      <c r="I143" s="247"/>
      <c r="J143" s="247"/>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c r="BB143" s="246"/>
      <c r="BC143" s="246"/>
      <c r="BD143" s="246"/>
      <c r="BE143" s="246"/>
      <c r="BF143" s="246"/>
      <c r="BG143" s="246"/>
      <c r="BH143" s="246"/>
    </row>
    <row r="144" spans="1:103">
      <c r="C144" s="29"/>
      <c r="D144" s="29"/>
      <c r="E144" s="20" t="s">
        <v>240</v>
      </c>
      <c r="F144" s="20"/>
      <c r="G144" s="4" t="s">
        <v>91</v>
      </c>
      <c r="L144" s="98">
        <f>Scenarios!L297</f>
        <v>0.6</v>
      </c>
      <c r="M144" s="98">
        <f>Scenarios!M297</f>
        <v>0.6</v>
      </c>
      <c r="N144" s="98">
        <f>Scenarios!N297</f>
        <v>0.6</v>
      </c>
      <c r="O144" s="98">
        <f>Scenarios!O297</f>
        <v>0.6</v>
      </c>
      <c r="P144" s="98">
        <f>Scenarios!P297</f>
        <v>0.6</v>
      </c>
      <c r="Q144" s="98">
        <f>Scenarios!Q297</f>
        <v>0.6</v>
      </c>
      <c r="R144" s="98">
        <f>Scenarios!R297</f>
        <v>0.6</v>
      </c>
      <c r="S144" s="98">
        <f>Scenarios!S297</f>
        <v>0.6</v>
      </c>
      <c r="T144" s="98">
        <f>Scenarios!T297</f>
        <v>0.6</v>
      </c>
      <c r="U144" s="98">
        <f>Scenarios!U297</f>
        <v>0.6</v>
      </c>
      <c r="V144" s="98">
        <f>Scenarios!V297</f>
        <v>0.6</v>
      </c>
      <c r="W144" s="98">
        <f>Scenarios!W297</f>
        <v>0.6</v>
      </c>
      <c r="X144" s="98">
        <f>Scenarios!X297</f>
        <v>0.6</v>
      </c>
      <c r="Y144" s="98">
        <f>Scenarios!Y297</f>
        <v>0.6</v>
      </c>
      <c r="Z144" s="98">
        <f>Scenarios!Z297</f>
        <v>0.6</v>
      </c>
      <c r="AA144" s="98">
        <f>Scenarios!AA297</f>
        <v>0.6</v>
      </c>
      <c r="AB144" s="98">
        <f>Scenarios!AB297</f>
        <v>0.6</v>
      </c>
      <c r="AC144" s="98">
        <f>Scenarios!AC297</f>
        <v>0.6</v>
      </c>
      <c r="AD144" s="98">
        <f>Scenarios!AD297</f>
        <v>0.6</v>
      </c>
      <c r="AE144" s="98">
        <f>Scenarios!AE297</f>
        <v>0.6</v>
      </c>
      <c r="AF144" s="98">
        <f>Scenarios!AF297</f>
        <v>0.6</v>
      </c>
      <c r="AG144" s="98">
        <f>Scenarios!AG297</f>
        <v>0.6</v>
      </c>
      <c r="AH144" s="98">
        <f>Scenarios!AH297</f>
        <v>0.6</v>
      </c>
      <c r="AI144" s="98">
        <f>Scenarios!AI297</f>
        <v>0.6</v>
      </c>
      <c r="AJ144" s="98">
        <f>Scenarios!AJ297</f>
        <v>0.6</v>
      </c>
      <c r="AK144" s="98">
        <f>Scenarios!AK297</f>
        <v>0.6</v>
      </c>
      <c r="AL144" s="98">
        <f>Scenarios!AL297</f>
        <v>0.6</v>
      </c>
      <c r="AM144" s="98">
        <f>Scenarios!AM297</f>
        <v>0.6</v>
      </c>
      <c r="AN144" s="98">
        <f>Scenarios!AN297</f>
        <v>0.6</v>
      </c>
      <c r="AO144" s="98">
        <f>Scenarios!AO297</f>
        <v>0.6</v>
      </c>
      <c r="AP144" s="98">
        <f>Scenarios!AP297</f>
        <v>0.6</v>
      </c>
      <c r="AQ144" s="98">
        <f>Scenarios!AQ297</f>
        <v>0.6</v>
      </c>
      <c r="AR144" s="98">
        <f>Scenarios!AR297</f>
        <v>0.6</v>
      </c>
      <c r="AS144" s="98">
        <f>Scenarios!AS297</f>
        <v>0.6</v>
      </c>
      <c r="AT144" s="98">
        <f>Scenarios!AT297</f>
        <v>0.6</v>
      </c>
      <c r="AU144" s="98">
        <f>Scenarios!AU297</f>
        <v>0.6</v>
      </c>
      <c r="AV144" s="98">
        <f>Scenarios!AV297</f>
        <v>0.6</v>
      </c>
      <c r="AW144" s="98">
        <f>Scenarios!AW297</f>
        <v>0.6</v>
      </c>
      <c r="AX144" s="98">
        <f>Scenarios!AX297</f>
        <v>0.6</v>
      </c>
      <c r="AY144" s="98">
        <f>Scenarios!AY297</f>
        <v>0.6</v>
      </c>
      <c r="AZ144" s="98">
        <f>Scenarios!AZ297</f>
        <v>0.6</v>
      </c>
      <c r="BA144" s="98">
        <f>Scenarios!BA297</f>
        <v>0.6</v>
      </c>
      <c r="BB144" s="98">
        <f>Scenarios!BB297</f>
        <v>0.6</v>
      </c>
      <c r="BC144" s="98">
        <f>Scenarios!BC297</f>
        <v>0.6</v>
      </c>
      <c r="BD144" s="98">
        <f>Scenarios!BD297</f>
        <v>0.6</v>
      </c>
      <c r="BE144" s="98">
        <f>Scenarios!BE297</f>
        <v>0.6</v>
      </c>
      <c r="BF144" s="98">
        <f>Scenarios!BF297</f>
        <v>0.6</v>
      </c>
      <c r="BG144" s="98">
        <f>Scenarios!BG297</f>
        <v>0.6</v>
      </c>
      <c r="BH144" s="98">
        <f>Scenarios!BH297</f>
        <v>0.6</v>
      </c>
    </row>
    <row r="145" spans="2:63">
      <c r="C145" s="29"/>
      <c r="D145" s="29"/>
      <c r="E145" s="20"/>
      <c r="F145" s="20"/>
      <c r="L145" s="78"/>
      <c r="M145" s="78"/>
      <c r="N145" s="78"/>
      <c r="O145" s="78"/>
      <c r="P145" s="78"/>
      <c r="Q145" s="78"/>
      <c r="R145" s="78"/>
      <c r="S145" s="78"/>
      <c r="T145" s="78"/>
      <c r="U145" s="78"/>
      <c r="V145" s="78"/>
      <c r="W145" s="78"/>
      <c r="X145" s="78"/>
      <c r="Y145" s="78"/>
      <c r="Z145" s="78"/>
      <c r="AA145" s="78"/>
      <c r="AB145" s="78"/>
      <c r="AC145" s="78"/>
      <c r="AD145" s="78"/>
      <c r="AE145" s="78"/>
      <c r="AF145" s="78"/>
      <c r="AG145" s="78"/>
      <c r="AH145" s="78"/>
      <c r="AI145" s="78"/>
      <c r="AJ145" s="78"/>
      <c r="AK145" s="78"/>
      <c r="AL145" s="78"/>
      <c r="AM145" s="78"/>
      <c r="AN145" s="78"/>
      <c r="AO145" s="78"/>
      <c r="AP145" s="78"/>
      <c r="AQ145" s="78"/>
      <c r="AR145" s="78"/>
      <c r="AS145" s="78"/>
      <c r="AT145" s="78"/>
      <c r="AU145" s="78"/>
      <c r="AV145" s="78"/>
      <c r="AW145" s="78"/>
      <c r="AX145" s="78"/>
      <c r="AY145" s="78"/>
      <c r="AZ145" s="78"/>
      <c r="BA145" s="78"/>
      <c r="BB145" s="78"/>
      <c r="BC145" s="78"/>
      <c r="BD145" s="78"/>
      <c r="BE145" s="78"/>
      <c r="BF145" s="78"/>
      <c r="BG145" s="78"/>
      <c r="BH145" s="78"/>
    </row>
    <row r="146" spans="2:63">
      <c r="C146" s="29"/>
      <c r="D146" s="29"/>
      <c r="E146" s="20" t="s">
        <v>241</v>
      </c>
      <c r="F146" s="20"/>
      <c r="G146" s="4" t="s">
        <v>78</v>
      </c>
      <c r="L146" s="98" cm="1">
        <f t="array" aca="1" ref="L146" ca="1">IF(L43=0,0,IF(L43&gt;($H$42-1),Interface!$L$47,INDEX(Interface!$L$44:$L$47,L$43)))</f>
        <v>0</v>
      </c>
      <c r="M146" s="98" cm="1">
        <f t="array" aca="1" ref="M146" ca="1">IF(M43=0,0,IF(M43&gt;($H$42-1),Interface!$L$47,INDEX(Interface!$L$44:$L$47,M$43)))</f>
        <v>0</v>
      </c>
      <c r="N146" s="98" cm="1">
        <f t="array" aca="1" ref="N146" ca="1">IF(N43=0,0,IF(N43&gt;($H$42-1),Interface!$L$47,INDEX(Interface!$L$44:$L$47,N$43)))</f>
        <v>0</v>
      </c>
      <c r="O146" s="98" cm="1">
        <f t="array" aca="1" ref="O146" ca="1">IF(O43=0,0,IF(O43&gt;($H$42-1),Interface!$L$47,INDEX(Interface!$L$44:$L$47,O$43)))</f>
        <v>0</v>
      </c>
      <c r="P146" s="98" cm="1">
        <f t="array" aca="1" ref="P146" ca="1">IF(P43=0,0,IF(P43&gt;($H$42-1),Interface!$L$47,INDEX(Interface!$L$44:$L$47,P$43)))</f>
        <v>0</v>
      </c>
      <c r="Q146" s="98" cm="1">
        <f t="array" aca="1" ref="Q146" ca="1">IF(Q43=0,0,IF(Q43&gt;($H$42-1),Interface!$L$47,INDEX(Interface!$L$44:$L$47,Q$43)))</f>
        <v>0</v>
      </c>
      <c r="R146" s="98" cm="1">
        <f t="array" aca="1" ref="R146" ca="1">IF(R43=0,0,IF(R43&gt;($H$42-1),Interface!$L$47,INDEX(Interface!$L$44:$L$47,R$43)))</f>
        <v>0</v>
      </c>
      <c r="S146" s="98" cm="1">
        <f t="array" aca="1" ref="S146" ca="1">IF(S43=0,0,IF(S43&gt;($H$42-1),Interface!$L$47,INDEX(Interface!$L$44:$L$47,S$43)))</f>
        <v>0</v>
      </c>
      <c r="T146" s="98" cm="1">
        <f t="array" aca="1" ref="T146" ca="1">IF(T43=0,0,IF(T43&gt;($H$42-1),Interface!$L$47,INDEX(Interface!$L$44:$L$47,T$43)))</f>
        <v>0</v>
      </c>
      <c r="U146" s="98" cm="1">
        <f t="array" aca="1" ref="U146" ca="1">IF(U43=0,0,IF(U43&gt;($H$42-1),Interface!$L$47,INDEX(Interface!$L$44:$L$47,U$43)))</f>
        <v>0</v>
      </c>
      <c r="V146" s="98" cm="1">
        <f t="array" aca="1" ref="V146" ca="1">IF(V43=0,0,IF(V43&gt;($H$42-1),Interface!$L$47,INDEX(Interface!$L$44:$L$47,V$43)))</f>
        <v>0</v>
      </c>
      <c r="W146" s="98" cm="1">
        <f t="array" aca="1" ref="W146" ca="1">IF(W43=0,0,IF(W43&gt;($H$42-1),Interface!$L$47,INDEX(Interface!$L$44:$L$47,W$43)))</f>
        <v>0</v>
      </c>
      <c r="X146" s="98" cm="1">
        <f t="array" aca="1" ref="X146" ca="1">IF(X43=0,0,IF(X43&gt;($H$42-1),Interface!$L$47,INDEX(Interface!$L$44:$L$47,X$43)))</f>
        <v>0</v>
      </c>
      <c r="Y146" s="98" cm="1">
        <f t="array" aca="1" ref="Y146" ca="1">IF(Y43=0,0,IF(Y43&gt;($H$42-1),Interface!$L$47,INDEX(Interface!$L$44:$L$47,Y$43)))</f>
        <v>0</v>
      </c>
      <c r="Z146" s="98" cm="1">
        <f t="array" aca="1" ref="Z146" ca="1">IF(Z43=0,0,IF(Z43&gt;($H$42-1),Interface!$L$47,INDEX(Interface!$L$44:$L$47,Z$43)))</f>
        <v>0</v>
      </c>
      <c r="AA146" s="98" cm="1">
        <f t="array" aca="1" ref="AA146" ca="1">IF(AA43=0,0,IF(AA43&gt;($H$42-1),Interface!$L$47,INDEX(Interface!$L$44:$L$47,AA$43)))</f>
        <v>0</v>
      </c>
      <c r="AB146" s="98" cm="1">
        <f t="array" aca="1" ref="AB146" ca="1">IF(AB43=0,0,IF(AB43&gt;($H$42-1),Interface!$L$47,INDEX(Interface!$L$44:$L$47,AB$43)))</f>
        <v>0</v>
      </c>
      <c r="AC146" s="98" cm="1">
        <f t="array" aca="1" ref="AC146" ca="1">IF(AC43=0,0,IF(AC43&gt;($H$42-1),Interface!$L$47,INDEX(Interface!$L$44:$L$47,AC$43)))</f>
        <v>0</v>
      </c>
      <c r="AD146" s="98" cm="1">
        <f t="array" aca="1" ref="AD146" ca="1">IF(AD43=0,0,IF(AD43&gt;($H$42-1),Interface!$L$47,INDEX(Interface!$L$44:$L$47,AD$43)))</f>
        <v>0</v>
      </c>
      <c r="AE146" s="98" cm="1">
        <f t="array" aca="1" ref="AE146" ca="1">IF(AE43=0,0,IF(AE43&gt;($H$42-1),Interface!$L$47,INDEX(Interface!$L$44:$L$47,AE$43)))</f>
        <v>0</v>
      </c>
      <c r="AF146" s="98" cm="1">
        <f t="array" aca="1" ref="AF146" ca="1">IF(AF43=0,0,IF(AF43&gt;($H$42-1),Interface!$L$47,INDEX(Interface!$L$44:$L$47,AF$43)))</f>
        <v>0</v>
      </c>
      <c r="AG146" s="98" cm="1">
        <f t="array" aca="1" ref="AG146" ca="1">IF(AG43=0,0,IF(AG43&gt;($H$42-1),Interface!$L$47,INDEX(Interface!$L$44:$L$47,AG$43)))</f>
        <v>0</v>
      </c>
      <c r="AH146" s="98" cm="1">
        <f t="array" aca="1" ref="AH146" ca="1">IF(AH43=0,0,IF(AH43&gt;($H$42-1),Interface!$L$47,INDEX(Interface!$L$44:$L$47,AH$43)))</f>
        <v>0</v>
      </c>
      <c r="AI146" s="98" cm="1">
        <f t="array" aca="1" ref="AI146" ca="1">IF(AI43=0,0,IF(AI43&gt;($H$42-1),Interface!$L$47,INDEX(Interface!$L$44:$L$47,AI$43)))</f>
        <v>0</v>
      </c>
      <c r="AJ146" s="98" cm="1">
        <f t="array" aca="1" ref="AJ146" ca="1">IF(AJ43=0,0,IF(AJ43&gt;($H$42-1),Interface!$L$47,INDEX(Interface!$L$44:$L$47,AJ$43)))</f>
        <v>0</v>
      </c>
      <c r="AK146" s="98" cm="1">
        <f t="array" aca="1" ref="AK146" ca="1">IF(AK43=0,0,IF(AK43&gt;($H$42-1),Interface!$L$47,INDEX(Interface!$L$44:$L$47,AK$43)))</f>
        <v>0</v>
      </c>
      <c r="AL146" s="98" cm="1">
        <f t="array" aca="1" ref="AL146" ca="1">IF(AL43=0,0,IF(AL43&gt;($H$42-1),Interface!$L$47,INDEX(Interface!$L$44:$L$47,AL$43)))</f>
        <v>0</v>
      </c>
      <c r="AM146" s="98" cm="1">
        <f t="array" aca="1" ref="AM146" ca="1">IF(AM43=0,0,IF(AM43&gt;($H$42-1),Interface!$L$47,INDEX(Interface!$L$44:$L$47,AM$43)))</f>
        <v>0</v>
      </c>
      <c r="AN146" s="98" cm="1">
        <f t="array" aca="1" ref="AN146" ca="1">IF(AN43=0,0,IF(AN43&gt;($H$42-1),Interface!$L$47,INDEX(Interface!$L$44:$L$47,AN$43)))</f>
        <v>0</v>
      </c>
      <c r="AO146" s="98" cm="1">
        <f t="array" aca="1" ref="AO146" ca="1">IF(AO43=0,0,IF(AO43&gt;($H$42-1),Interface!$L$47,INDEX(Interface!$L$44:$L$47,AO$43)))</f>
        <v>0</v>
      </c>
      <c r="AP146" s="98" cm="1">
        <f t="array" aca="1" ref="AP146" ca="1">IF(AP43=0,0,IF(AP43&gt;($H$42-1),Interface!$L$47,INDEX(Interface!$L$44:$L$47,AP$43)))</f>
        <v>0</v>
      </c>
      <c r="AQ146" s="98" cm="1">
        <f t="array" aca="1" ref="AQ146" ca="1">IF(AQ43=0,0,IF(AQ43&gt;($H$42-1),Interface!$L$47,INDEX(Interface!$L$44:$L$47,AQ$43)))</f>
        <v>0</v>
      </c>
      <c r="AR146" s="98" cm="1">
        <f t="array" aca="1" ref="AR146" ca="1">IF(AR43=0,0,IF(AR43&gt;($H$42-1),Interface!$L$47,INDEX(Interface!$L$44:$L$47,AR$43)))</f>
        <v>0</v>
      </c>
      <c r="AS146" s="98" cm="1">
        <f t="array" aca="1" ref="AS146" ca="1">IF(AS43=0,0,IF(AS43&gt;($H$42-1),Interface!$L$47,INDEX(Interface!$L$44:$L$47,AS$43)))</f>
        <v>0</v>
      </c>
      <c r="AT146" s="98" cm="1">
        <f t="array" aca="1" ref="AT146" ca="1">IF(AT43=0,0,IF(AT43&gt;($H$42-1),Interface!$L$47,INDEX(Interface!$L$44:$L$47,AT$43)))</f>
        <v>0</v>
      </c>
      <c r="AU146" s="98" cm="1">
        <f t="array" aca="1" ref="AU146" ca="1">IF(AU43=0,0,IF(AU43&gt;($H$42-1),Interface!$L$47,INDEX(Interface!$L$44:$L$47,AU$43)))</f>
        <v>0</v>
      </c>
      <c r="AV146" s="98" cm="1">
        <f t="array" aca="1" ref="AV146" ca="1">IF(AV43=0,0,IF(AV43&gt;($H$42-1),Interface!$L$47,INDEX(Interface!$L$44:$L$47,AV$43)))</f>
        <v>0</v>
      </c>
      <c r="AW146" s="98" cm="1">
        <f t="array" aca="1" ref="AW146" ca="1">IF(AW43=0,0,IF(AW43&gt;($H$42-1),Interface!$L$47,INDEX(Interface!$L$44:$L$47,AW$43)))</f>
        <v>0</v>
      </c>
      <c r="AX146" s="98" cm="1">
        <f t="array" aca="1" ref="AX146" ca="1">IF(AX43=0,0,IF(AX43&gt;($H$42-1),Interface!$L$47,INDEX(Interface!$L$44:$L$47,AX$43)))</f>
        <v>0</v>
      </c>
      <c r="AY146" s="98" cm="1">
        <f t="array" aca="1" ref="AY146" ca="1">IF(AY43=0,0,IF(AY43&gt;($H$42-1),Interface!$L$47,INDEX(Interface!$L$44:$L$47,AY$43)))</f>
        <v>0</v>
      </c>
      <c r="AZ146" s="98" cm="1">
        <f t="array" aca="1" ref="AZ146" ca="1">IF(AZ43=0,0,IF(AZ43&gt;($H$42-1),Interface!$L$47,INDEX(Interface!$L$44:$L$47,AZ$43)))</f>
        <v>0</v>
      </c>
      <c r="BA146" s="98" cm="1">
        <f t="array" aca="1" ref="BA146" ca="1">IF(BA43=0,0,IF(BA43&gt;($H$42-1),Interface!$L$47,INDEX(Interface!$L$44:$L$47,BA$43)))</f>
        <v>0</v>
      </c>
      <c r="BB146" s="98" cm="1">
        <f t="array" aca="1" ref="BB146" ca="1">IF(BB43=0,0,IF(BB43&gt;($H$42-1),Interface!$L$47,INDEX(Interface!$L$44:$L$47,BB$43)))</f>
        <v>0</v>
      </c>
      <c r="BC146" s="98" cm="1">
        <f t="array" aca="1" ref="BC146" ca="1">IF(BC43=0,0,IF(BC43&gt;($H$42-1),Interface!$L$47,INDEX(Interface!$L$44:$L$47,BC$43)))</f>
        <v>0</v>
      </c>
      <c r="BD146" s="98" cm="1">
        <f t="array" aca="1" ref="BD146" ca="1">IF(BD43=0,0,IF(BD43&gt;($H$42-1),Interface!$L$47,INDEX(Interface!$L$44:$L$47,BD$43)))</f>
        <v>0</v>
      </c>
      <c r="BE146" s="98" cm="1">
        <f t="array" aca="1" ref="BE146" ca="1">IF(BE43=0,0,IF(BE43&gt;($H$42-1),Interface!$L$47,INDEX(Interface!$L$44:$L$47,BE$43)))</f>
        <v>0</v>
      </c>
      <c r="BF146" s="98" cm="1">
        <f t="array" aca="1" ref="BF146" ca="1">IF(BF43=0,0,IF(BF43&gt;($H$42-1),Interface!$L$47,INDEX(Interface!$L$44:$L$47,BF$43)))</f>
        <v>0</v>
      </c>
      <c r="BG146" s="98" cm="1">
        <f t="array" aca="1" ref="BG146" ca="1">IF(BG43=0,0,IF(BG43&gt;($H$42-1),Interface!$L$47,INDEX(Interface!$L$44:$L$47,BG$43)))</f>
        <v>0</v>
      </c>
      <c r="BH146" s="98" cm="1">
        <f t="array" aca="1" ref="BH146" ca="1">IF(BH43=0,0,IF(BH43&gt;($H$42-1),Interface!$L$47,INDEX(Interface!$L$44:$L$47,BH$43)))</f>
        <v>0</v>
      </c>
    </row>
    <row r="147" spans="2:63">
      <c r="C147" s="29"/>
      <c r="D147" s="29"/>
      <c r="E147" s="20" t="s">
        <v>242</v>
      </c>
      <c r="F147" s="20"/>
      <c r="G147" s="4" t="s">
        <v>78</v>
      </c>
      <c r="L147" s="98" cm="1">
        <f t="array" aca="1" ref="L147" ca="1">IF(L43=0,0,IF(L43&gt;($H$42-1),K147,INDEX(Interface!$L$39:$L$42,L$43)))</f>
        <v>0</v>
      </c>
      <c r="M147" s="98" cm="1">
        <f t="array" aca="1" ref="M147" ca="1">IF(M43=0,0,IF(M43&gt;($H$42-1),L147,INDEX(Interface!$L$39:$L$42,M$43)))</f>
        <v>0</v>
      </c>
      <c r="N147" s="98" cm="1">
        <f t="array" aca="1" ref="N147" ca="1">IF(N43=0,0,IF(N43&gt;($H$42-1),M147,INDEX(Interface!$L$39:$L$42,N$43)))</f>
        <v>0</v>
      </c>
      <c r="O147" s="98" cm="1">
        <f t="array" aca="1" ref="O147" ca="1">IF(O43=0,0,IF(O43&gt;($H$42-1),N147,INDEX(Interface!$L$39:$L$42,O$43)))</f>
        <v>0</v>
      </c>
      <c r="P147" s="98" cm="1">
        <f t="array" aca="1" ref="P147" ca="1">IF(P43=0,0,IF(P43&gt;($H$42-1),O147,INDEX(Interface!$L$39:$L$42,P$43)))</f>
        <v>0</v>
      </c>
      <c r="Q147" s="98" cm="1">
        <f t="array" aca="1" ref="Q147" ca="1">IF(Q43=0,0,IF(Q43&gt;($H$42-1),P147,INDEX(Interface!$L$39:$L$42,Q$43)))</f>
        <v>0</v>
      </c>
      <c r="R147" s="98" cm="1">
        <f t="array" aca="1" ref="R147" ca="1">IF(R43=0,0,IF(R43&gt;($H$42-1),Q147,INDEX(Interface!$L$39:$L$42,R$43)))</f>
        <v>0</v>
      </c>
      <c r="S147" s="98" cm="1">
        <f t="array" aca="1" ref="S147" ca="1">IF(S43=0,0,IF(S43&gt;($H$42-1),R147,INDEX(Interface!$L$39:$L$42,S$43)))</f>
        <v>0</v>
      </c>
      <c r="T147" s="98" cm="1">
        <f t="array" aca="1" ref="T147" ca="1">IF(T43=0,0,IF(T43&gt;($H$42-1),S147,INDEX(Interface!$L$39:$L$42,T$43)))</f>
        <v>0</v>
      </c>
      <c r="U147" s="98" cm="1">
        <f t="array" aca="1" ref="U147" ca="1">IF(U43=0,0,IF(U43&gt;($H$42-1),T147,INDEX(Interface!$L$39:$L$42,U$43)))</f>
        <v>0</v>
      </c>
      <c r="V147" s="98" cm="1">
        <f t="array" aca="1" ref="V147" ca="1">IF(V43=0,0,IF(V43&gt;($H$42-1),U147,INDEX(Interface!$L$39:$L$42,V$43)))</f>
        <v>0</v>
      </c>
      <c r="W147" s="98" cm="1">
        <f t="array" aca="1" ref="W147" ca="1">IF(W43=0,0,IF(W43&gt;($H$42-1),V147,INDEX(Interface!$L$39:$L$42,W$43)))</f>
        <v>0</v>
      </c>
      <c r="X147" s="98" cm="1">
        <f t="array" aca="1" ref="X147" ca="1">IF(X43=0,0,IF(X43&gt;($H$42-1),W147,INDEX(Interface!$L$39:$L$42,X$43)))</f>
        <v>0</v>
      </c>
      <c r="Y147" s="98" cm="1">
        <f t="array" aca="1" ref="Y147" ca="1">IF(Y43=0,0,IF(Y43&gt;($H$42-1),X147,INDEX(Interface!$L$39:$L$42,Y$43)))</f>
        <v>0</v>
      </c>
      <c r="Z147" s="98" cm="1">
        <f t="array" aca="1" ref="Z147" ca="1">IF(Z43=0,0,IF(Z43&gt;($H$42-1),Y147,INDEX(Interface!$L$39:$L$42,Z$43)))</f>
        <v>0</v>
      </c>
      <c r="AA147" s="98" cm="1">
        <f t="array" aca="1" ref="AA147" ca="1">IF(AA43=0,0,IF(AA43&gt;($H$42-1),Z147,INDEX(Interface!$L$39:$L$42,AA$43)))</f>
        <v>0</v>
      </c>
      <c r="AB147" s="98" cm="1">
        <f t="array" aca="1" ref="AB147" ca="1">IF(AB43=0,0,IF(AB43&gt;($H$42-1),AA147,INDEX(Interface!$L$39:$L$42,AB$43)))</f>
        <v>0</v>
      </c>
      <c r="AC147" s="98" cm="1">
        <f t="array" aca="1" ref="AC147" ca="1">IF(AC43=0,0,IF(AC43&gt;($H$42-1),AB147,INDEX(Interface!$L$39:$L$42,AC$43)))</f>
        <v>0</v>
      </c>
      <c r="AD147" s="98" cm="1">
        <f t="array" aca="1" ref="AD147" ca="1">IF(AD43=0,0,IF(AD43&gt;($H$42-1),AC147,INDEX(Interface!$L$39:$L$42,AD$43)))</f>
        <v>0</v>
      </c>
      <c r="AE147" s="98" cm="1">
        <f t="array" aca="1" ref="AE147" ca="1">IF(AE43=0,0,IF(AE43&gt;($H$42-1),AD147,INDEX(Interface!$L$39:$L$42,AE$43)))</f>
        <v>0</v>
      </c>
      <c r="AF147" s="98" cm="1">
        <f t="array" aca="1" ref="AF147" ca="1">IF(AF43=0,0,IF(AF43&gt;($H$42-1),AE147,INDEX(Interface!$L$39:$L$42,AF$43)))</f>
        <v>0</v>
      </c>
      <c r="AG147" s="98" cm="1">
        <f t="array" aca="1" ref="AG147" ca="1">IF(AG43=0,0,IF(AG43&gt;($H$42-1),AF147,INDEX(Interface!$L$39:$L$42,AG$43)))</f>
        <v>0</v>
      </c>
      <c r="AH147" s="98" cm="1">
        <f t="array" aca="1" ref="AH147" ca="1">IF(AH43=0,0,IF(AH43&gt;($H$42-1),AG147,INDEX(Interface!$L$39:$L$42,AH$43)))</f>
        <v>0</v>
      </c>
      <c r="AI147" s="98" cm="1">
        <f t="array" aca="1" ref="AI147" ca="1">IF(AI43=0,0,IF(AI43&gt;($H$42-1),AH147,INDEX(Interface!$L$39:$L$42,AI$43)))</f>
        <v>0</v>
      </c>
      <c r="AJ147" s="98" cm="1">
        <f t="array" aca="1" ref="AJ147" ca="1">IF(AJ43=0,0,IF(AJ43&gt;($H$42-1),AI147,INDEX(Interface!$L$39:$L$42,AJ$43)))</f>
        <v>0</v>
      </c>
      <c r="AK147" s="98" cm="1">
        <f t="array" aca="1" ref="AK147" ca="1">IF(AK43=0,0,IF(AK43&gt;($H$42-1),AJ147,INDEX(Interface!$L$39:$L$42,AK$43)))</f>
        <v>0</v>
      </c>
      <c r="AL147" s="98" cm="1">
        <f t="array" aca="1" ref="AL147" ca="1">IF(AL43=0,0,IF(AL43&gt;($H$42-1),AK147,INDEX(Interface!$L$39:$L$42,AL$43)))</f>
        <v>0</v>
      </c>
      <c r="AM147" s="98" cm="1">
        <f t="array" aca="1" ref="AM147" ca="1">IF(AM43=0,0,IF(AM43&gt;($H$42-1),AL147,INDEX(Interface!$L$39:$L$42,AM$43)))</f>
        <v>0</v>
      </c>
      <c r="AN147" s="98" cm="1">
        <f t="array" aca="1" ref="AN147" ca="1">IF(AN43=0,0,IF(AN43&gt;($H$42-1),AM147,INDEX(Interface!$L$39:$L$42,AN$43)))</f>
        <v>0</v>
      </c>
      <c r="AO147" s="98" cm="1">
        <f t="array" aca="1" ref="AO147" ca="1">IF(AO43=0,0,IF(AO43&gt;($H$42-1),AN147,INDEX(Interface!$L$39:$L$42,AO$43)))</f>
        <v>0</v>
      </c>
      <c r="AP147" s="98" cm="1">
        <f t="array" aca="1" ref="AP147" ca="1">IF(AP43=0,0,IF(AP43&gt;($H$42-1),AO147,INDEX(Interface!$L$39:$L$42,AP$43)))</f>
        <v>0</v>
      </c>
      <c r="AQ147" s="98" cm="1">
        <f t="array" aca="1" ref="AQ147" ca="1">IF(AQ43=0,0,IF(AQ43&gt;($H$42-1),AP147,INDEX(Interface!$L$39:$L$42,AQ$43)))</f>
        <v>0</v>
      </c>
      <c r="AR147" s="98" cm="1">
        <f t="array" aca="1" ref="AR147" ca="1">IF(AR43=0,0,IF(AR43&gt;($H$42-1),AQ147,INDEX(Interface!$L$39:$L$42,AR$43)))</f>
        <v>0</v>
      </c>
      <c r="AS147" s="98" cm="1">
        <f t="array" aca="1" ref="AS147" ca="1">IF(AS43=0,0,IF(AS43&gt;($H$42-1),AR147,INDEX(Interface!$L$39:$L$42,AS$43)))</f>
        <v>0</v>
      </c>
      <c r="AT147" s="98" cm="1">
        <f t="array" aca="1" ref="AT147" ca="1">IF(AT43=0,0,IF(AT43&gt;($H$42-1),AS147,INDEX(Interface!$L$39:$L$42,AT$43)))</f>
        <v>0</v>
      </c>
      <c r="AU147" s="98" cm="1">
        <f t="array" aca="1" ref="AU147" ca="1">IF(AU43=0,0,IF(AU43&gt;($H$42-1),AT147,INDEX(Interface!$L$39:$L$42,AU$43)))</f>
        <v>0</v>
      </c>
      <c r="AV147" s="98" cm="1">
        <f t="array" aca="1" ref="AV147" ca="1">IF(AV43=0,0,IF(AV43&gt;($H$42-1),AU147,INDEX(Interface!$L$39:$L$42,AV$43)))</f>
        <v>0</v>
      </c>
      <c r="AW147" s="98" cm="1">
        <f t="array" aca="1" ref="AW147" ca="1">IF(AW43=0,0,IF(AW43&gt;($H$42-1),AV147,INDEX(Interface!$L$39:$L$42,AW$43)))</f>
        <v>0</v>
      </c>
      <c r="AX147" s="98" cm="1">
        <f t="array" aca="1" ref="AX147" ca="1">IF(AX43=0,0,IF(AX43&gt;($H$42-1),AW147,INDEX(Interface!$L$39:$L$42,AX$43)))</f>
        <v>0</v>
      </c>
      <c r="AY147" s="98" cm="1">
        <f t="array" aca="1" ref="AY147" ca="1">IF(AY43=0,0,IF(AY43&gt;($H$42-1),AX147,INDEX(Interface!$L$39:$L$42,AY$43)))</f>
        <v>0</v>
      </c>
      <c r="AZ147" s="98" cm="1">
        <f t="array" aca="1" ref="AZ147" ca="1">IF(AZ43=0,0,IF(AZ43&gt;($H$42-1),AY147,INDEX(Interface!$L$39:$L$42,AZ$43)))</f>
        <v>0</v>
      </c>
      <c r="BA147" s="98" cm="1">
        <f t="array" aca="1" ref="BA147" ca="1">IF(BA43=0,0,IF(BA43&gt;($H$42-1),AZ147,INDEX(Interface!$L$39:$L$42,BA$43)))</f>
        <v>0</v>
      </c>
      <c r="BB147" s="98" cm="1">
        <f t="array" aca="1" ref="BB147" ca="1">IF(BB43=0,0,IF(BB43&gt;($H$42-1),BA147,INDEX(Interface!$L$39:$L$42,BB$43)))</f>
        <v>0</v>
      </c>
      <c r="BC147" s="98" cm="1">
        <f t="array" aca="1" ref="BC147" ca="1">IF(BC43=0,0,IF(BC43&gt;($H$42-1),BB147,INDEX(Interface!$L$39:$L$42,BC$43)))</f>
        <v>0</v>
      </c>
      <c r="BD147" s="98" cm="1">
        <f t="array" aca="1" ref="BD147" ca="1">IF(BD43=0,0,IF(BD43&gt;($H$42-1),BC147,INDEX(Interface!$L$39:$L$42,BD$43)))</f>
        <v>0</v>
      </c>
      <c r="BE147" s="98" cm="1">
        <f t="array" aca="1" ref="BE147" ca="1">IF(BE43=0,0,IF(BE43&gt;($H$42-1),BD147,INDEX(Interface!$L$39:$L$42,BE$43)))</f>
        <v>0</v>
      </c>
      <c r="BF147" s="98" cm="1">
        <f t="array" aca="1" ref="BF147" ca="1">IF(BF43=0,0,IF(BF43&gt;($H$42-1),BE147,INDEX(Interface!$L$39:$L$42,BF$43)))</f>
        <v>0</v>
      </c>
      <c r="BG147" s="98" cm="1">
        <f t="array" aca="1" ref="BG147" ca="1">IF(BG43=0,0,IF(BG43&gt;($H$42-1),BF147,INDEX(Interface!$L$39:$L$42,BG$43)))</f>
        <v>0</v>
      </c>
      <c r="BH147" s="98" cm="1">
        <f t="array" aca="1" ref="BH147" ca="1">IF(BH43=0,0,IF(BH43&gt;($H$42-1),BG147,INDEX(Interface!$L$39:$L$42,BH$43)))</f>
        <v>0</v>
      </c>
    </row>
    <row r="148" spans="2:63">
      <c r="E148" s="20"/>
      <c r="F148" s="20"/>
      <c r="K148" s="21"/>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row>
    <row r="149" spans="2:63">
      <c r="B149" s="7">
        <f>MAX($B$5:B147)+1</f>
        <v>4</v>
      </c>
      <c r="C149" s="7" t="s">
        <v>89</v>
      </c>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8"/>
      <c r="BJ149" s="8"/>
      <c r="BK149" s="8"/>
    </row>
    <row r="150" spans="2:63">
      <c r="E150" s="20"/>
      <c r="F150" s="20"/>
      <c r="K150" s="21"/>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c r="BH150" s="22"/>
    </row>
    <row r="151" spans="2:63">
      <c r="E151" s="4" t="s">
        <v>243</v>
      </c>
      <c r="G151" s="4" t="s">
        <v>91</v>
      </c>
      <c r="K151" s="21"/>
      <c r="L151" s="22">
        <f>Interface!$L$53</f>
        <v>0</v>
      </c>
      <c r="M151" s="22">
        <f>Interface!$L$53</f>
        <v>0</v>
      </c>
      <c r="N151" s="22">
        <f>Interface!$L$53</f>
        <v>0</v>
      </c>
      <c r="O151" s="22">
        <f>Interface!$L$53</f>
        <v>0</v>
      </c>
      <c r="P151" s="22">
        <f>Interface!$L$53</f>
        <v>0</v>
      </c>
      <c r="Q151" s="22">
        <f>Interface!$L$53</f>
        <v>0</v>
      </c>
      <c r="R151" s="22">
        <f>Interface!$L$53</f>
        <v>0</v>
      </c>
      <c r="S151" s="22">
        <f>Interface!$L$53</f>
        <v>0</v>
      </c>
      <c r="T151" s="22">
        <f>Interface!$L$53</f>
        <v>0</v>
      </c>
      <c r="U151" s="22">
        <f>Interface!$L$53</f>
        <v>0</v>
      </c>
      <c r="V151" s="22">
        <f>Interface!$L$53</f>
        <v>0</v>
      </c>
      <c r="W151" s="22">
        <f>Interface!$L$53</f>
        <v>0</v>
      </c>
      <c r="X151" s="22">
        <f>Interface!$L$53</f>
        <v>0</v>
      </c>
      <c r="Y151" s="22">
        <f>Interface!$L$53</f>
        <v>0</v>
      </c>
      <c r="Z151" s="22">
        <f>Interface!$L$53</f>
        <v>0</v>
      </c>
      <c r="AA151" s="22">
        <f>Interface!$L$53</f>
        <v>0</v>
      </c>
      <c r="AB151" s="22">
        <f>Interface!$L$53</f>
        <v>0</v>
      </c>
      <c r="AC151" s="22">
        <f>Interface!$L$53</f>
        <v>0</v>
      </c>
      <c r="AD151" s="22">
        <f>Interface!$L$53</f>
        <v>0</v>
      </c>
      <c r="AE151" s="22">
        <f>Interface!$L$53</f>
        <v>0</v>
      </c>
      <c r="AF151" s="22">
        <f>Interface!$L$53</f>
        <v>0</v>
      </c>
      <c r="AG151" s="22">
        <f>Interface!$L$53</f>
        <v>0</v>
      </c>
      <c r="AH151" s="22">
        <f>Interface!$L$53</f>
        <v>0</v>
      </c>
      <c r="AI151" s="22">
        <f>Interface!$L$53</f>
        <v>0</v>
      </c>
      <c r="AJ151" s="22">
        <f>Interface!$L$53</f>
        <v>0</v>
      </c>
      <c r="AK151" s="22">
        <f>Interface!$L$53</f>
        <v>0</v>
      </c>
      <c r="AL151" s="22">
        <f>Interface!$L$53</f>
        <v>0</v>
      </c>
      <c r="AM151" s="22">
        <f>Interface!$L$53</f>
        <v>0</v>
      </c>
      <c r="AN151" s="22">
        <f>Interface!$L$53</f>
        <v>0</v>
      </c>
      <c r="AO151" s="22">
        <f>Interface!$L$53</f>
        <v>0</v>
      </c>
      <c r="AP151" s="22">
        <f>Interface!$L$53</f>
        <v>0</v>
      </c>
      <c r="AQ151" s="22">
        <f>Interface!$L$53</f>
        <v>0</v>
      </c>
      <c r="AR151" s="22">
        <f>Interface!$L$53</f>
        <v>0</v>
      </c>
      <c r="AS151" s="22">
        <f>Interface!$L$53</f>
        <v>0</v>
      </c>
      <c r="AT151" s="22">
        <f>Interface!$L$53</f>
        <v>0</v>
      </c>
      <c r="AU151" s="22">
        <f>Interface!$L$53</f>
        <v>0</v>
      </c>
      <c r="AV151" s="22">
        <f>Interface!$L$53</f>
        <v>0</v>
      </c>
      <c r="AW151" s="22">
        <f>Interface!$L$53</f>
        <v>0</v>
      </c>
      <c r="AX151" s="22">
        <f>Interface!$L$53</f>
        <v>0</v>
      </c>
      <c r="AY151" s="22">
        <f>Interface!$L$53</f>
        <v>0</v>
      </c>
      <c r="AZ151" s="22">
        <f>Interface!$L$53</f>
        <v>0</v>
      </c>
      <c r="BA151" s="22">
        <f>Interface!$L$53</f>
        <v>0</v>
      </c>
      <c r="BB151" s="22">
        <f>Interface!$L$53</f>
        <v>0</v>
      </c>
      <c r="BC151" s="22">
        <f>Interface!$L$53</f>
        <v>0</v>
      </c>
      <c r="BD151" s="22">
        <f>Interface!$L$53</f>
        <v>0</v>
      </c>
      <c r="BE151" s="22">
        <f>Interface!$L$53</f>
        <v>0</v>
      </c>
      <c r="BF151" s="22">
        <f>Interface!$L$53</f>
        <v>0</v>
      </c>
      <c r="BG151" s="22">
        <f>Interface!$L$53</f>
        <v>0</v>
      </c>
      <c r="BH151" s="22">
        <f>Interface!$L$53</f>
        <v>0</v>
      </c>
    </row>
    <row r="152" spans="2:63">
      <c r="E152" s="4" t="s">
        <v>92</v>
      </c>
      <c r="G152" s="4" t="s">
        <v>91</v>
      </c>
      <c r="J152" s="77"/>
      <c r="K152" s="21"/>
      <c r="L152" s="22">
        <f>Interface!$L$54</f>
        <v>0</v>
      </c>
      <c r="M152" s="22">
        <f>Interface!$L$54</f>
        <v>0</v>
      </c>
      <c r="N152" s="22">
        <f>Interface!$L$54</f>
        <v>0</v>
      </c>
      <c r="O152" s="22">
        <f>Interface!$L$54</f>
        <v>0</v>
      </c>
      <c r="P152" s="22">
        <f>Interface!$L$54</f>
        <v>0</v>
      </c>
      <c r="Q152" s="22">
        <f>Interface!$L$54</f>
        <v>0</v>
      </c>
      <c r="R152" s="22">
        <f>Interface!$L$54</f>
        <v>0</v>
      </c>
      <c r="S152" s="22">
        <f>Interface!$L$54</f>
        <v>0</v>
      </c>
      <c r="T152" s="22">
        <f>Interface!$L$54</f>
        <v>0</v>
      </c>
      <c r="U152" s="22">
        <f>Interface!$L$54</f>
        <v>0</v>
      </c>
      <c r="V152" s="22">
        <f>Interface!$L$54</f>
        <v>0</v>
      </c>
      <c r="W152" s="22">
        <f>Interface!$L$54</f>
        <v>0</v>
      </c>
      <c r="X152" s="22">
        <f>Interface!$L$54</f>
        <v>0</v>
      </c>
      <c r="Y152" s="22">
        <f>Interface!$L$54</f>
        <v>0</v>
      </c>
      <c r="Z152" s="22">
        <f>Interface!$L$54</f>
        <v>0</v>
      </c>
      <c r="AA152" s="22">
        <f>Interface!$L$54</f>
        <v>0</v>
      </c>
      <c r="AB152" s="22">
        <f>Interface!$L$54</f>
        <v>0</v>
      </c>
      <c r="AC152" s="22">
        <f>Interface!$L$54</f>
        <v>0</v>
      </c>
      <c r="AD152" s="22">
        <f>Interface!$L$54</f>
        <v>0</v>
      </c>
      <c r="AE152" s="22">
        <f>Interface!$L$54</f>
        <v>0</v>
      </c>
      <c r="AF152" s="22">
        <f>Interface!$L$54</f>
        <v>0</v>
      </c>
      <c r="AG152" s="22">
        <f>Interface!$L$54</f>
        <v>0</v>
      </c>
      <c r="AH152" s="22">
        <f>Interface!$L$54</f>
        <v>0</v>
      </c>
      <c r="AI152" s="22">
        <f>Interface!$L$54</f>
        <v>0</v>
      </c>
      <c r="AJ152" s="22">
        <f>Interface!$L$54</f>
        <v>0</v>
      </c>
      <c r="AK152" s="22">
        <f>Interface!$L$54</f>
        <v>0</v>
      </c>
      <c r="AL152" s="22">
        <f>Interface!$L$54</f>
        <v>0</v>
      </c>
      <c r="AM152" s="22">
        <f>Interface!$L$54</f>
        <v>0</v>
      </c>
      <c r="AN152" s="22">
        <f>Interface!$L$54</f>
        <v>0</v>
      </c>
      <c r="AO152" s="22">
        <f>Interface!$L$54</f>
        <v>0</v>
      </c>
      <c r="AP152" s="22">
        <f>Interface!$L$54</f>
        <v>0</v>
      </c>
      <c r="AQ152" s="22">
        <f>Interface!$L$54</f>
        <v>0</v>
      </c>
      <c r="AR152" s="22">
        <f>Interface!$L$54</f>
        <v>0</v>
      </c>
      <c r="AS152" s="22">
        <f>Interface!$L$54</f>
        <v>0</v>
      </c>
      <c r="AT152" s="22">
        <f>Interface!$L$54</f>
        <v>0</v>
      </c>
      <c r="AU152" s="22">
        <f>Interface!$L$54</f>
        <v>0</v>
      </c>
      <c r="AV152" s="22">
        <f>Interface!$L$54</f>
        <v>0</v>
      </c>
      <c r="AW152" s="22">
        <f>Interface!$L$54</f>
        <v>0</v>
      </c>
      <c r="AX152" s="22">
        <f>Interface!$L$54</f>
        <v>0</v>
      </c>
      <c r="AY152" s="22">
        <f>Interface!$L$54</f>
        <v>0</v>
      </c>
      <c r="AZ152" s="22">
        <f>Interface!$L$54</f>
        <v>0</v>
      </c>
      <c r="BA152" s="22">
        <f>Interface!$L$54</f>
        <v>0</v>
      </c>
      <c r="BB152" s="22">
        <f>Interface!$L$54</f>
        <v>0</v>
      </c>
      <c r="BC152" s="22">
        <f>Interface!$L$54</f>
        <v>0</v>
      </c>
      <c r="BD152" s="22">
        <f>Interface!$L$54</f>
        <v>0</v>
      </c>
      <c r="BE152" s="22">
        <f>Interface!$L$54</f>
        <v>0</v>
      </c>
      <c r="BF152" s="22">
        <f>Interface!$L$54</f>
        <v>0</v>
      </c>
      <c r="BG152" s="22">
        <f>Interface!$L$54</f>
        <v>0</v>
      </c>
      <c r="BH152" s="22">
        <f>Interface!$L$54</f>
        <v>0</v>
      </c>
    </row>
    <row r="153" spans="2:63">
      <c r="E153" s="4" t="s">
        <v>244</v>
      </c>
      <c r="G153" s="4" t="s">
        <v>91</v>
      </c>
      <c r="J153" s="77"/>
      <c r="K153" s="21"/>
      <c r="L153" s="22">
        <f>Interface!$L$55</f>
        <v>0</v>
      </c>
      <c r="M153" s="22">
        <f>Interface!$L$55</f>
        <v>0</v>
      </c>
      <c r="N153" s="22">
        <f>Interface!$L$55</f>
        <v>0</v>
      </c>
      <c r="O153" s="22">
        <f>Interface!$L$55</f>
        <v>0</v>
      </c>
      <c r="P153" s="22">
        <f>Interface!$L$55</f>
        <v>0</v>
      </c>
      <c r="Q153" s="22">
        <f>Interface!$L$55</f>
        <v>0</v>
      </c>
      <c r="R153" s="22">
        <f>Interface!$L$55</f>
        <v>0</v>
      </c>
      <c r="S153" s="22">
        <f>Interface!$L$55</f>
        <v>0</v>
      </c>
      <c r="T153" s="22">
        <f>Interface!$L$55</f>
        <v>0</v>
      </c>
      <c r="U153" s="22">
        <f>Interface!$L$55</f>
        <v>0</v>
      </c>
      <c r="V153" s="22">
        <f>Interface!$L$55</f>
        <v>0</v>
      </c>
      <c r="W153" s="22">
        <f>Interface!$L$55</f>
        <v>0</v>
      </c>
      <c r="X153" s="22">
        <f>Interface!$L$55</f>
        <v>0</v>
      </c>
      <c r="Y153" s="22">
        <f>Interface!$L$55</f>
        <v>0</v>
      </c>
      <c r="Z153" s="22">
        <f>Interface!$L$55</f>
        <v>0</v>
      </c>
      <c r="AA153" s="22">
        <f>Interface!$L$55</f>
        <v>0</v>
      </c>
      <c r="AB153" s="22">
        <f>Interface!$L$55</f>
        <v>0</v>
      </c>
      <c r="AC153" s="22">
        <f>Interface!$L$55</f>
        <v>0</v>
      </c>
      <c r="AD153" s="22">
        <f>Interface!$L$55</f>
        <v>0</v>
      </c>
      <c r="AE153" s="22">
        <f>Interface!$L$55</f>
        <v>0</v>
      </c>
      <c r="AF153" s="22">
        <f>Interface!$L$55</f>
        <v>0</v>
      </c>
      <c r="AG153" s="22">
        <f>Interface!$L$55</f>
        <v>0</v>
      </c>
      <c r="AH153" s="22">
        <f>Interface!$L$55</f>
        <v>0</v>
      </c>
      <c r="AI153" s="22">
        <f>Interface!$L$55</f>
        <v>0</v>
      </c>
      <c r="AJ153" s="22">
        <f>Interface!$L$55</f>
        <v>0</v>
      </c>
      <c r="AK153" s="22">
        <f>Interface!$L$55</f>
        <v>0</v>
      </c>
      <c r="AL153" s="22">
        <f>Interface!$L$55</f>
        <v>0</v>
      </c>
      <c r="AM153" s="22">
        <f>Interface!$L$55</f>
        <v>0</v>
      </c>
      <c r="AN153" s="22">
        <f>Interface!$L$55</f>
        <v>0</v>
      </c>
      <c r="AO153" s="22">
        <f>Interface!$L$55</f>
        <v>0</v>
      </c>
      <c r="AP153" s="22">
        <f>Interface!$L$55</f>
        <v>0</v>
      </c>
      <c r="AQ153" s="22">
        <f>Interface!$L$55</f>
        <v>0</v>
      </c>
      <c r="AR153" s="22">
        <f>Interface!$L$55</f>
        <v>0</v>
      </c>
      <c r="AS153" s="22">
        <f>Interface!$L$55</f>
        <v>0</v>
      </c>
      <c r="AT153" s="22">
        <f>Interface!$L$55</f>
        <v>0</v>
      </c>
      <c r="AU153" s="22">
        <f>Interface!$L$55</f>
        <v>0</v>
      </c>
      <c r="AV153" s="22">
        <f>Interface!$L$55</f>
        <v>0</v>
      </c>
      <c r="AW153" s="22">
        <f>Interface!$L$55</f>
        <v>0</v>
      </c>
      <c r="AX153" s="22">
        <f>Interface!$L$55</f>
        <v>0</v>
      </c>
      <c r="AY153" s="22">
        <f>Interface!$L$55</f>
        <v>0</v>
      </c>
      <c r="AZ153" s="22">
        <f>Interface!$L$55</f>
        <v>0</v>
      </c>
      <c r="BA153" s="22">
        <f>Interface!$L$55</f>
        <v>0</v>
      </c>
      <c r="BB153" s="22">
        <f>Interface!$L$55</f>
        <v>0</v>
      </c>
      <c r="BC153" s="22">
        <f>Interface!$L$55</f>
        <v>0</v>
      </c>
      <c r="BD153" s="22">
        <f>Interface!$L$55</f>
        <v>0</v>
      </c>
      <c r="BE153" s="22">
        <f>Interface!$L$55</f>
        <v>0</v>
      </c>
      <c r="BF153" s="22">
        <f>Interface!$L$55</f>
        <v>0</v>
      </c>
      <c r="BG153" s="22">
        <f>Interface!$L$55</f>
        <v>0</v>
      </c>
      <c r="BH153" s="22">
        <f>Interface!$L$55</f>
        <v>0</v>
      </c>
    </row>
    <row r="154" spans="2:63">
      <c r="E154" s="20"/>
      <c r="F154" s="20"/>
      <c r="K154" s="21"/>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c r="BF154" s="22"/>
      <c r="BG154" s="22"/>
      <c r="BH154" s="22"/>
    </row>
    <row r="155" spans="2:63">
      <c r="B155" s="7">
        <f>MAX($B$5:B154)+1</f>
        <v>5</v>
      </c>
      <c r="C155" s="7" t="s">
        <v>245</v>
      </c>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8"/>
      <c r="BJ155" s="8"/>
      <c r="BK155" s="8"/>
    </row>
    <row r="156" spans="2:63">
      <c r="B156" s="68" t="s">
        <v>246</v>
      </c>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c r="BJ156" s="68"/>
      <c r="BK156" s="68"/>
    </row>
    <row r="157" spans="2:63">
      <c r="B157" s="68" t="s">
        <v>247</v>
      </c>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c r="BJ157" s="68"/>
      <c r="BK157" s="68"/>
    </row>
    <row r="158" spans="2:63">
      <c r="E158" s="4" t="s">
        <v>248</v>
      </c>
      <c r="G158" s="4" t="s">
        <v>91</v>
      </c>
      <c r="K158" s="21"/>
      <c r="L158" s="72">
        <v>0.19</v>
      </c>
      <c r="M158" s="72">
        <v>0.19</v>
      </c>
      <c r="N158" s="72">
        <v>0.25</v>
      </c>
      <c r="O158" s="72">
        <v>0.25</v>
      </c>
      <c r="P158" s="72">
        <v>0.25</v>
      </c>
      <c r="Q158" s="72">
        <v>0.25</v>
      </c>
      <c r="R158" s="72">
        <v>0.25</v>
      </c>
      <c r="S158" s="72">
        <v>0.25</v>
      </c>
      <c r="T158" s="72">
        <v>0.25</v>
      </c>
      <c r="U158" s="72">
        <v>0.25</v>
      </c>
      <c r="V158" s="72">
        <v>0.25</v>
      </c>
      <c r="W158" s="72">
        <v>0.25</v>
      </c>
      <c r="X158" s="72">
        <v>0.25</v>
      </c>
      <c r="Y158" s="72">
        <v>0.25</v>
      </c>
      <c r="Z158" s="72">
        <v>0.25</v>
      </c>
      <c r="AA158" s="72">
        <v>0.25</v>
      </c>
      <c r="AB158" s="72">
        <v>0.25</v>
      </c>
      <c r="AC158" s="72">
        <v>0.25</v>
      </c>
      <c r="AD158" s="72">
        <v>0.25</v>
      </c>
      <c r="AE158" s="72">
        <v>0.25</v>
      </c>
      <c r="AF158" s="72">
        <v>0.25</v>
      </c>
      <c r="AG158" s="72">
        <v>0.25</v>
      </c>
      <c r="AH158" s="72">
        <v>0.25</v>
      </c>
      <c r="AI158" s="72">
        <v>0.25</v>
      </c>
      <c r="AJ158" s="72">
        <v>0.25</v>
      </c>
      <c r="AK158" s="72">
        <v>0.25</v>
      </c>
      <c r="AL158" s="72">
        <v>0.25</v>
      </c>
      <c r="AM158" s="72">
        <v>0.25</v>
      </c>
      <c r="AN158" s="72">
        <v>0.25</v>
      </c>
      <c r="AO158" s="72">
        <v>0.25</v>
      </c>
      <c r="AP158" s="72">
        <v>0.25</v>
      </c>
      <c r="AQ158" s="72">
        <v>0.25</v>
      </c>
      <c r="AR158" s="72">
        <v>0.25</v>
      </c>
      <c r="AS158" s="72">
        <v>0.25</v>
      </c>
      <c r="AT158" s="72">
        <v>0.25</v>
      </c>
      <c r="AU158" s="72">
        <v>0.25</v>
      </c>
      <c r="AV158" s="72">
        <v>0.25</v>
      </c>
      <c r="AW158" s="72">
        <v>0.25</v>
      </c>
      <c r="AX158" s="72">
        <v>0.25</v>
      </c>
      <c r="AY158" s="72">
        <v>0.25</v>
      </c>
      <c r="AZ158" s="72">
        <v>0.25</v>
      </c>
      <c r="BA158" s="72">
        <v>0.25</v>
      </c>
      <c r="BB158" s="72">
        <v>0.25</v>
      </c>
      <c r="BC158" s="72">
        <v>0.25</v>
      </c>
      <c r="BD158" s="72">
        <v>0.25</v>
      </c>
      <c r="BE158" s="72">
        <v>0.25</v>
      </c>
      <c r="BF158" s="72">
        <v>0.25</v>
      </c>
      <c r="BG158" s="72">
        <v>0.25</v>
      </c>
      <c r="BH158" s="72">
        <v>0.25</v>
      </c>
    </row>
    <row r="159" spans="2:63">
      <c r="E159" s="20" t="s">
        <v>249</v>
      </c>
      <c r="F159" s="20"/>
      <c r="G159" s="4" t="s">
        <v>91</v>
      </c>
      <c r="K159" s="21"/>
      <c r="L159" s="72">
        <v>0.18</v>
      </c>
      <c r="M159" s="72">
        <v>0.18</v>
      </c>
      <c r="N159" s="72">
        <v>0.18</v>
      </c>
      <c r="O159" s="72">
        <v>0.18</v>
      </c>
      <c r="P159" s="72">
        <v>0.18</v>
      </c>
      <c r="Q159" s="72">
        <v>0.18</v>
      </c>
      <c r="R159" s="72">
        <v>0.18</v>
      </c>
      <c r="S159" s="72">
        <v>0.18</v>
      </c>
      <c r="T159" s="72">
        <v>0.18</v>
      </c>
      <c r="U159" s="72">
        <v>0.18</v>
      </c>
      <c r="V159" s="72">
        <v>0.18</v>
      </c>
      <c r="W159" s="72">
        <v>0.18</v>
      </c>
      <c r="X159" s="72">
        <v>0.18</v>
      </c>
      <c r="Y159" s="72">
        <v>0.18</v>
      </c>
      <c r="Z159" s="72">
        <v>0.18</v>
      </c>
      <c r="AA159" s="72">
        <v>0.18</v>
      </c>
      <c r="AB159" s="72">
        <v>0.18</v>
      </c>
      <c r="AC159" s="72">
        <v>0.18</v>
      </c>
      <c r="AD159" s="72">
        <v>0.18</v>
      </c>
      <c r="AE159" s="72">
        <v>0.18</v>
      </c>
      <c r="AF159" s="72">
        <v>0.18</v>
      </c>
      <c r="AG159" s="72">
        <v>0.18</v>
      </c>
      <c r="AH159" s="72">
        <v>0.18</v>
      </c>
      <c r="AI159" s="72">
        <v>0.18</v>
      </c>
      <c r="AJ159" s="72">
        <v>0.18</v>
      </c>
      <c r="AK159" s="72">
        <v>0.18</v>
      </c>
      <c r="AL159" s="72">
        <v>0.18</v>
      </c>
      <c r="AM159" s="72">
        <v>0.18</v>
      </c>
      <c r="AN159" s="72">
        <v>0.18</v>
      </c>
      <c r="AO159" s="72">
        <v>0.18</v>
      </c>
      <c r="AP159" s="72">
        <v>0.18</v>
      </c>
      <c r="AQ159" s="72">
        <v>0.18</v>
      </c>
      <c r="AR159" s="72">
        <v>0.18</v>
      </c>
      <c r="AS159" s="72">
        <v>0.18</v>
      </c>
      <c r="AT159" s="72">
        <v>0.18</v>
      </c>
      <c r="AU159" s="72">
        <v>0.18</v>
      </c>
      <c r="AV159" s="72">
        <v>0.18</v>
      </c>
      <c r="AW159" s="72">
        <v>0.18</v>
      </c>
      <c r="AX159" s="72">
        <v>0.18</v>
      </c>
      <c r="AY159" s="72">
        <v>0.18</v>
      </c>
      <c r="AZ159" s="72">
        <v>0.18</v>
      </c>
      <c r="BA159" s="72">
        <v>0.18</v>
      </c>
      <c r="BB159" s="72">
        <v>0.18</v>
      </c>
      <c r="BC159" s="72">
        <v>0.18</v>
      </c>
      <c r="BD159" s="72">
        <v>0.18</v>
      </c>
      <c r="BE159" s="72">
        <v>0.18</v>
      </c>
      <c r="BF159" s="72">
        <v>0.18</v>
      </c>
      <c r="BG159" s="72">
        <v>0.18</v>
      </c>
      <c r="BH159" s="72">
        <v>0.18</v>
      </c>
    </row>
    <row r="160" spans="2:63">
      <c r="E160" s="20" t="s">
        <v>250</v>
      </c>
      <c r="F160" s="20"/>
      <c r="G160" s="4" t="s">
        <v>91</v>
      </c>
      <c r="K160" s="21"/>
      <c r="L160" s="72">
        <v>0.06</v>
      </c>
      <c r="M160" s="72">
        <v>0.06</v>
      </c>
      <c r="N160" s="72">
        <v>0.06</v>
      </c>
      <c r="O160" s="72">
        <v>0.06</v>
      </c>
      <c r="P160" s="72">
        <v>0.06</v>
      </c>
      <c r="Q160" s="72">
        <v>0.06</v>
      </c>
      <c r="R160" s="72">
        <v>0.06</v>
      </c>
      <c r="S160" s="72">
        <v>0.06</v>
      </c>
      <c r="T160" s="72">
        <v>0.06</v>
      </c>
      <c r="U160" s="72">
        <v>0.06</v>
      </c>
      <c r="V160" s="72">
        <v>0.06</v>
      </c>
      <c r="W160" s="72">
        <v>0.06</v>
      </c>
      <c r="X160" s="72">
        <v>0.06</v>
      </c>
      <c r="Y160" s="72">
        <v>0.06</v>
      </c>
      <c r="Z160" s="72">
        <v>0.06</v>
      </c>
      <c r="AA160" s="72">
        <v>0.06</v>
      </c>
      <c r="AB160" s="72">
        <v>0.06</v>
      </c>
      <c r="AC160" s="72">
        <v>0.06</v>
      </c>
      <c r="AD160" s="72">
        <v>0.06</v>
      </c>
      <c r="AE160" s="72">
        <v>0.06</v>
      </c>
      <c r="AF160" s="72">
        <v>0.06</v>
      </c>
      <c r="AG160" s="72">
        <v>0.06</v>
      </c>
      <c r="AH160" s="72">
        <v>0.06</v>
      </c>
      <c r="AI160" s="72">
        <v>0.06</v>
      </c>
      <c r="AJ160" s="72">
        <v>0.06</v>
      </c>
      <c r="AK160" s="72">
        <v>0.06</v>
      </c>
      <c r="AL160" s="72">
        <v>0.06</v>
      </c>
      <c r="AM160" s="72">
        <v>0.06</v>
      </c>
      <c r="AN160" s="72">
        <v>0.06</v>
      </c>
      <c r="AO160" s="72">
        <v>0.06</v>
      </c>
      <c r="AP160" s="72">
        <v>0.06</v>
      </c>
      <c r="AQ160" s="72">
        <v>0.06</v>
      </c>
      <c r="AR160" s="72">
        <v>0.06</v>
      </c>
      <c r="AS160" s="72">
        <v>0.06</v>
      </c>
      <c r="AT160" s="72">
        <v>0.06</v>
      </c>
      <c r="AU160" s="72">
        <v>0.06</v>
      </c>
      <c r="AV160" s="72">
        <v>0.06</v>
      </c>
      <c r="AW160" s="72">
        <v>0.06</v>
      </c>
      <c r="AX160" s="72">
        <v>0.06</v>
      </c>
      <c r="AY160" s="72">
        <v>0.06</v>
      </c>
      <c r="AZ160" s="72">
        <v>0.06</v>
      </c>
      <c r="BA160" s="72">
        <v>0.06</v>
      </c>
      <c r="BB160" s="72">
        <v>0.06</v>
      </c>
      <c r="BC160" s="72">
        <v>0.06</v>
      </c>
      <c r="BD160" s="72">
        <v>0.06</v>
      </c>
      <c r="BE160" s="72">
        <v>0.06</v>
      </c>
      <c r="BF160" s="72">
        <v>0.06</v>
      </c>
      <c r="BG160" s="72">
        <v>0.06</v>
      </c>
      <c r="BH160" s="72">
        <v>0.06</v>
      </c>
    </row>
    <row r="161" spans="5:60">
      <c r="E161" s="20" t="s">
        <v>251</v>
      </c>
      <c r="F161" s="20"/>
      <c r="G161" s="4" t="s">
        <v>91</v>
      </c>
      <c r="K161" s="21"/>
      <c r="L161" s="72">
        <v>0.03</v>
      </c>
      <c r="M161" s="72">
        <v>0.03</v>
      </c>
      <c r="N161" s="72">
        <v>0.03</v>
      </c>
      <c r="O161" s="72">
        <v>0.03</v>
      </c>
      <c r="P161" s="72">
        <v>0.03</v>
      </c>
      <c r="Q161" s="72">
        <v>0.03</v>
      </c>
      <c r="R161" s="72">
        <v>0.03</v>
      </c>
      <c r="S161" s="72">
        <v>0.03</v>
      </c>
      <c r="T161" s="72">
        <v>0.03</v>
      </c>
      <c r="U161" s="72">
        <v>0.03</v>
      </c>
      <c r="V161" s="72">
        <v>0.03</v>
      </c>
      <c r="W161" s="72">
        <v>0.03</v>
      </c>
      <c r="X161" s="72">
        <v>0.03</v>
      </c>
      <c r="Y161" s="72">
        <v>0.03</v>
      </c>
      <c r="Z161" s="72">
        <v>0.03</v>
      </c>
      <c r="AA161" s="72">
        <v>0.03</v>
      </c>
      <c r="AB161" s="72">
        <v>0.03</v>
      </c>
      <c r="AC161" s="72">
        <v>0.03</v>
      </c>
      <c r="AD161" s="72">
        <v>0.03</v>
      </c>
      <c r="AE161" s="72">
        <v>0.03</v>
      </c>
      <c r="AF161" s="72">
        <v>0.03</v>
      </c>
      <c r="AG161" s="72">
        <v>0.03</v>
      </c>
      <c r="AH161" s="72">
        <v>0.03</v>
      </c>
      <c r="AI161" s="72">
        <v>0.03</v>
      </c>
      <c r="AJ161" s="72">
        <v>0.03</v>
      </c>
      <c r="AK161" s="72">
        <v>0.03</v>
      </c>
      <c r="AL161" s="72">
        <v>0.03</v>
      </c>
      <c r="AM161" s="72">
        <v>0.03</v>
      </c>
      <c r="AN161" s="72">
        <v>0.03</v>
      </c>
      <c r="AO161" s="72">
        <v>0.03</v>
      </c>
      <c r="AP161" s="72">
        <v>0.03</v>
      </c>
      <c r="AQ161" s="72">
        <v>0.03</v>
      </c>
      <c r="AR161" s="72">
        <v>0.03</v>
      </c>
      <c r="AS161" s="72">
        <v>0.03</v>
      </c>
      <c r="AT161" s="72">
        <v>0.03</v>
      </c>
      <c r="AU161" s="72">
        <v>0.03</v>
      </c>
      <c r="AV161" s="72">
        <v>0.03</v>
      </c>
      <c r="AW161" s="72">
        <v>0.03</v>
      </c>
      <c r="AX161" s="72">
        <v>0.03</v>
      </c>
      <c r="AY161" s="72">
        <v>0.03</v>
      </c>
      <c r="AZ161" s="72">
        <v>0.03</v>
      </c>
      <c r="BA161" s="72">
        <v>0.03</v>
      </c>
      <c r="BB161" s="72">
        <v>0.03</v>
      </c>
      <c r="BC161" s="72">
        <v>0.03</v>
      </c>
      <c r="BD161" s="72">
        <v>0.03</v>
      </c>
      <c r="BE161" s="72">
        <v>0.03</v>
      </c>
      <c r="BF161" s="72">
        <v>0.03</v>
      </c>
      <c r="BG161" s="72">
        <v>0.03</v>
      </c>
      <c r="BH161" s="72">
        <v>0.03</v>
      </c>
    </row>
    <row r="162" spans="5:60">
      <c r="E162" s="20"/>
      <c r="F162" s="20"/>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row>
    <row r="163" spans="5:60">
      <c r="E163" s="20" t="s">
        <v>252</v>
      </c>
      <c r="F163" s="20"/>
      <c r="G163" s="4" t="s">
        <v>91</v>
      </c>
      <c r="K163" s="21"/>
      <c r="L163" s="72">
        <v>0</v>
      </c>
      <c r="M163" s="72">
        <v>0</v>
      </c>
      <c r="N163" s="72">
        <v>0</v>
      </c>
      <c r="O163" s="72">
        <v>0</v>
      </c>
      <c r="P163" s="72">
        <v>0</v>
      </c>
      <c r="Q163" s="72">
        <v>0</v>
      </c>
      <c r="R163" s="72">
        <v>0</v>
      </c>
      <c r="S163" s="72">
        <v>0</v>
      </c>
      <c r="T163" s="72">
        <v>0</v>
      </c>
      <c r="U163" s="72">
        <v>0</v>
      </c>
      <c r="V163" s="72">
        <v>0</v>
      </c>
      <c r="W163" s="72">
        <v>0</v>
      </c>
      <c r="X163" s="72">
        <v>0</v>
      </c>
      <c r="Y163" s="72">
        <v>0</v>
      </c>
      <c r="Z163" s="72">
        <v>0</v>
      </c>
      <c r="AA163" s="72">
        <v>0</v>
      </c>
      <c r="AB163" s="72">
        <v>0</v>
      </c>
      <c r="AC163" s="72">
        <v>0</v>
      </c>
      <c r="AD163" s="72">
        <v>0</v>
      </c>
      <c r="AE163" s="72">
        <v>0</v>
      </c>
      <c r="AF163" s="72">
        <v>0</v>
      </c>
      <c r="AG163" s="72">
        <v>0</v>
      </c>
      <c r="AH163" s="72">
        <v>0</v>
      </c>
      <c r="AI163" s="72">
        <v>0</v>
      </c>
      <c r="AJ163" s="72">
        <v>0</v>
      </c>
      <c r="AK163" s="72">
        <v>0</v>
      </c>
      <c r="AL163" s="72">
        <v>0</v>
      </c>
      <c r="AM163" s="72">
        <v>0</v>
      </c>
      <c r="AN163" s="72">
        <v>0</v>
      </c>
      <c r="AO163" s="72">
        <v>0</v>
      </c>
      <c r="AP163" s="72">
        <v>0</v>
      </c>
      <c r="AQ163" s="72">
        <v>0</v>
      </c>
      <c r="AR163" s="72">
        <v>0</v>
      </c>
      <c r="AS163" s="72">
        <v>0</v>
      </c>
      <c r="AT163" s="72">
        <v>0</v>
      </c>
      <c r="AU163" s="72">
        <v>0</v>
      </c>
      <c r="AV163" s="72">
        <v>0</v>
      </c>
      <c r="AW163" s="72">
        <v>0</v>
      </c>
      <c r="AX163" s="72">
        <v>0</v>
      </c>
      <c r="AY163" s="72">
        <v>0</v>
      </c>
      <c r="AZ163" s="72">
        <v>0</v>
      </c>
      <c r="BA163" s="72">
        <v>0</v>
      </c>
      <c r="BB163" s="72">
        <v>0</v>
      </c>
      <c r="BC163" s="72">
        <v>0</v>
      </c>
      <c r="BD163" s="72">
        <v>0</v>
      </c>
      <c r="BE163" s="72">
        <v>0</v>
      </c>
      <c r="BF163" s="72">
        <v>0</v>
      </c>
      <c r="BG163" s="72">
        <v>0</v>
      </c>
      <c r="BH163" s="72">
        <v>0</v>
      </c>
    </row>
    <row r="164" spans="5:60">
      <c r="E164" s="20" t="s">
        <v>253</v>
      </c>
      <c r="F164" s="20"/>
      <c r="G164" s="4" t="s">
        <v>91</v>
      </c>
      <c r="K164" s="21"/>
      <c r="L164" s="72">
        <v>0</v>
      </c>
      <c r="M164" s="72">
        <v>0</v>
      </c>
      <c r="N164" s="72">
        <v>0</v>
      </c>
      <c r="O164" s="72">
        <v>0</v>
      </c>
      <c r="P164" s="72">
        <v>0</v>
      </c>
      <c r="Q164" s="72">
        <v>0</v>
      </c>
      <c r="R164" s="72">
        <v>0</v>
      </c>
      <c r="S164" s="72">
        <v>0</v>
      </c>
      <c r="T164" s="72">
        <v>0</v>
      </c>
      <c r="U164" s="72">
        <v>0</v>
      </c>
      <c r="V164" s="72">
        <v>0</v>
      </c>
      <c r="W164" s="72">
        <v>0</v>
      </c>
      <c r="X164" s="72">
        <v>0</v>
      </c>
      <c r="Y164" s="72">
        <v>0</v>
      </c>
      <c r="Z164" s="72">
        <v>0</v>
      </c>
      <c r="AA164" s="72">
        <v>0</v>
      </c>
      <c r="AB164" s="72">
        <v>0</v>
      </c>
      <c r="AC164" s="72">
        <v>0</v>
      </c>
      <c r="AD164" s="72">
        <v>0</v>
      </c>
      <c r="AE164" s="72">
        <v>0</v>
      </c>
      <c r="AF164" s="72">
        <v>0</v>
      </c>
      <c r="AG164" s="72">
        <v>0</v>
      </c>
      <c r="AH164" s="72">
        <v>0</v>
      </c>
      <c r="AI164" s="72">
        <v>0</v>
      </c>
      <c r="AJ164" s="72">
        <v>0</v>
      </c>
      <c r="AK164" s="72">
        <v>0</v>
      </c>
      <c r="AL164" s="72">
        <v>0</v>
      </c>
      <c r="AM164" s="72">
        <v>0</v>
      </c>
      <c r="AN164" s="72">
        <v>0</v>
      </c>
      <c r="AO164" s="72">
        <v>0</v>
      </c>
      <c r="AP164" s="72">
        <v>0</v>
      </c>
      <c r="AQ164" s="72">
        <v>0</v>
      </c>
      <c r="AR164" s="72">
        <v>0</v>
      </c>
      <c r="AS164" s="72">
        <v>0</v>
      </c>
      <c r="AT164" s="72">
        <v>0</v>
      </c>
      <c r="AU164" s="72">
        <v>0</v>
      </c>
      <c r="AV164" s="72">
        <v>0</v>
      </c>
      <c r="AW164" s="72">
        <v>0</v>
      </c>
      <c r="AX164" s="72">
        <v>0</v>
      </c>
      <c r="AY164" s="72">
        <v>0</v>
      </c>
      <c r="AZ164" s="72">
        <v>0</v>
      </c>
      <c r="BA164" s="72">
        <v>0</v>
      </c>
      <c r="BB164" s="72">
        <v>0</v>
      </c>
      <c r="BC164" s="72">
        <v>0</v>
      </c>
      <c r="BD164" s="72">
        <v>0</v>
      </c>
      <c r="BE164" s="72">
        <v>0</v>
      </c>
      <c r="BF164" s="72">
        <v>0</v>
      </c>
      <c r="BG164" s="72">
        <v>0</v>
      </c>
      <c r="BH164" s="72">
        <v>0</v>
      </c>
    </row>
    <row r="165" spans="5:60">
      <c r="E165" s="20" t="s">
        <v>254</v>
      </c>
      <c r="F165" s="20"/>
      <c r="G165" s="4" t="s">
        <v>91</v>
      </c>
      <c r="K165" s="21"/>
      <c r="L165" s="72">
        <v>0</v>
      </c>
      <c r="M165" s="72">
        <v>0</v>
      </c>
      <c r="N165" s="72">
        <v>0</v>
      </c>
      <c r="O165" s="72">
        <v>0</v>
      </c>
      <c r="P165" s="72">
        <v>0</v>
      </c>
      <c r="Q165" s="72">
        <v>0</v>
      </c>
      <c r="R165" s="72">
        <v>0</v>
      </c>
      <c r="S165" s="72">
        <v>0</v>
      </c>
      <c r="T165" s="72">
        <v>0</v>
      </c>
      <c r="U165" s="72">
        <v>0</v>
      </c>
      <c r="V165" s="72">
        <v>0</v>
      </c>
      <c r="W165" s="72">
        <v>0</v>
      </c>
      <c r="X165" s="72">
        <v>0</v>
      </c>
      <c r="Y165" s="72">
        <v>0</v>
      </c>
      <c r="Z165" s="72">
        <v>0</v>
      </c>
      <c r="AA165" s="72">
        <v>0</v>
      </c>
      <c r="AB165" s="72">
        <v>0</v>
      </c>
      <c r="AC165" s="72">
        <v>0</v>
      </c>
      <c r="AD165" s="72">
        <v>0</v>
      </c>
      <c r="AE165" s="72">
        <v>0</v>
      </c>
      <c r="AF165" s="72">
        <v>0</v>
      </c>
      <c r="AG165" s="72">
        <v>0</v>
      </c>
      <c r="AH165" s="72">
        <v>0</v>
      </c>
      <c r="AI165" s="72">
        <v>0</v>
      </c>
      <c r="AJ165" s="72">
        <v>0</v>
      </c>
      <c r="AK165" s="72">
        <v>0</v>
      </c>
      <c r="AL165" s="72">
        <v>0</v>
      </c>
      <c r="AM165" s="72">
        <v>0</v>
      </c>
      <c r="AN165" s="72">
        <v>0</v>
      </c>
      <c r="AO165" s="72">
        <v>0</v>
      </c>
      <c r="AP165" s="72">
        <v>0</v>
      </c>
      <c r="AQ165" s="72">
        <v>0</v>
      </c>
      <c r="AR165" s="72">
        <v>0</v>
      </c>
      <c r="AS165" s="72">
        <v>0</v>
      </c>
      <c r="AT165" s="72">
        <v>0</v>
      </c>
      <c r="AU165" s="72">
        <v>0</v>
      </c>
      <c r="AV165" s="72">
        <v>0</v>
      </c>
      <c r="AW165" s="72">
        <v>0</v>
      </c>
      <c r="AX165" s="72">
        <v>0</v>
      </c>
      <c r="AY165" s="72">
        <v>0</v>
      </c>
      <c r="AZ165" s="72">
        <v>0</v>
      </c>
      <c r="BA165" s="72">
        <v>0</v>
      </c>
      <c r="BB165" s="72">
        <v>0</v>
      </c>
      <c r="BC165" s="72">
        <v>0</v>
      </c>
      <c r="BD165" s="72">
        <v>0</v>
      </c>
      <c r="BE165" s="72">
        <v>0</v>
      </c>
      <c r="BF165" s="72">
        <v>0</v>
      </c>
      <c r="BG165" s="72">
        <v>0</v>
      </c>
      <c r="BH165" s="72">
        <v>0</v>
      </c>
    </row>
    <row r="166" spans="5:60">
      <c r="E166" s="4" t="s">
        <v>255</v>
      </c>
      <c r="G166" s="4" t="s">
        <v>91</v>
      </c>
      <c r="K166" s="21"/>
      <c r="L166" s="72">
        <v>0</v>
      </c>
      <c r="M166" s="72">
        <v>0</v>
      </c>
      <c r="N166" s="72">
        <v>0</v>
      </c>
      <c r="O166" s="72">
        <v>0</v>
      </c>
      <c r="P166" s="72">
        <v>0</v>
      </c>
      <c r="Q166" s="72">
        <v>0</v>
      </c>
      <c r="R166" s="72">
        <v>0</v>
      </c>
      <c r="S166" s="72">
        <v>0</v>
      </c>
      <c r="T166" s="72">
        <v>0</v>
      </c>
      <c r="U166" s="72">
        <v>0</v>
      </c>
      <c r="V166" s="72">
        <v>0</v>
      </c>
      <c r="W166" s="72">
        <v>0</v>
      </c>
      <c r="X166" s="72">
        <v>0</v>
      </c>
      <c r="Y166" s="72">
        <v>0</v>
      </c>
      <c r="Z166" s="72">
        <v>0</v>
      </c>
      <c r="AA166" s="72">
        <v>0</v>
      </c>
      <c r="AB166" s="72">
        <v>0</v>
      </c>
      <c r="AC166" s="72">
        <v>0</v>
      </c>
      <c r="AD166" s="72">
        <v>0</v>
      </c>
      <c r="AE166" s="72">
        <v>0</v>
      </c>
      <c r="AF166" s="72">
        <v>0</v>
      </c>
      <c r="AG166" s="72">
        <v>0</v>
      </c>
      <c r="AH166" s="72">
        <v>0</v>
      </c>
      <c r="AI166" s="72">
        <v>0</v>
      </c>
      <c r="AJ166" s="72">
        <v>0</v>
      </c>
      <c r="AK166" s="72">
        <v>0</v>
      </c>
      <c r="AL166" s="72">
        <v>0</v>
      </c>
      <c r="AM166" s="72">
        <v>0</v>
      </c>
      <c r="AN166" s="72">
        <v>0</v>
      </c>
      <c r="AO166" s="72">
        <v>0</v>
      </c>
      <c r="AP166" s="72">
        <v>0</v>
      </c>
      <c r="AQ166" s="72">
        <v>0</v>
      </c>
      <c r="AR166" s="72">
        <v>0</v>
      </c>
      <c r="AS166" s="72">
        <v>0</v>
      </c>
      <c r="AT166" s="72">
        <v>0</v>
      </c>
      <c r="AU166" s="72">
        <v>0</v>
      </c>
      <c r="AV166" s="72">
        <v>0</v>
      </c>
      <c r="AW166" s="72">
        <v>0</v>
      </c>
      <c r="AX166" s="72">
        <v>0</v>
      </c>
      <c r="AY166" s="72">
        <v>0</v>
      </c>
      <c r="AZ166" s="72">
        <v>0</v>
      </c>
      <c r="BA166" s="72">
        <v>0</v>
      </c>
      <c r="BB166" s="72">
        <v>0</v>
      </c>
      <c r="BC166" s="72">
        <v>0</v>
      </c>
      <c r="BD166" s="72">
        <v>0</v>
      </c>
      <c r="BE166" s="72">
        <v>0</v>
      </c>
      <c r="BF166" s="72">
        <v>0</v>
      </c>
      <c r="BG166" s="72">
        <v>0</v>
      </c>
      <c r="BH166" s="72">
        <v>0</v>
      </c>
    </row>
    <row r="167" spans="5:60">
      <c r="E167" s="4" t="s">
        <v>256</v>
      </c>
      <c r="G167" s="4" t="s">
        <v>91</v>
      </c>
      <c r="K167" s="21"/>
      <c r="L167" s="72">
        <v>0</v>
      </c>
      <c r="M167" s="72">
        <v>0</v>
      </c>
      <c r="N167" s="72">
        <v>0</v>
      </c>
      <c r="O167" s="72">
        <v>0</v>
      </c>
      <c r="P167" s="72">
        <v>0</v>
      </c>
      <c r="Q167" s="72">
        <v>0</v>
      </c>
      <c r="R167" s="72">
        <v>0</v>
      </c>
      <c r="S167" s="72">
        <v>0</v>
      </c>
      <c r="T167" s="72">
        <v>0</v>
      </c>
      <c r="U167" s="72">
        <v>0</v>
      </c>
      <c r="V167" s="72">
        <v>0</v>
      </c>
      <c r="W167" s="72">
        <v>0</v>
      </c>
      <c r="X167" s="72">
        <v>0</v>
      </c>
      <c r="Y167" s="72">
        <v>0</v>
      </c>
      <c r="Z167" s="72">
        <v>0</v>
      </c>
      <c r="AA167" s="72">
        <v>0</v>
      </c>
      <c r="AB167" s="72">
        <v>0</v>
      </c>
      <c r="AC167" s="72">
        <v>0</v>
      </c>
      <c r="AD167" s="72">
        <v>0</v>
      </c>
      <c r="AE167" s="72">
        <v>0</v>
      </c>
      <c r="AF167" s="72">
        <v>0</v>
      </c>
      <c r="AG167" s="72">
        <v>0</v>
      </c>
      <c r="AH167" s="72">
        <v>0</v>
      </c>
      <c r="AI167" s="72">
        <v>0</v>
      </c>
      <c r="AJ167" s="72">
        <v>0</v>
      </c>
      <c r="AK167" s="72">
        <v>0</v>
      </c>
      <c r="AL167" s="72">
        <v>0</v>
      </c>
      <c r="AM167" s="72">
        <v>0</v>
      </c>
      <c r="AN167" s="72">
        <v>0</v>
      </c>
      <c r="AO167" s="72">
        <v>0</v>
      </c>
      <c r="AP167" s="72">
        <v>0</v>
      </c>
      <c r="AQ167" s="72">
        <v>0</v>
      </c>
      <c r="AR167" s="72">
        <v>0</v>
      </c>
      <c r="AS167" s="72">
        <v>0</v>
      </c>
      <c r="AT167" s="72">
        <v>0</v>
      </c>
      <c r="AU167" s="72">
        <v>0</v>
      </c>
      <c r="AV167" s="72">
        <v>0</v>
      </c>
      <c r="AW167" s="72">
        <v>0</v>
      </c>
      <c r="AX167" s="72">
        <v>0</v>
      </c>
      <c r="AY167" s="72">
        <v>0</v>
      </c>
      <c r="AZ167" s="72">
        <v>0</v>
      </c>
      <c r="BA167" s="72">
        <v>0</v>
      </c>
      <c r="BB167" s="72">
        <v>0</v>
      </c>
      <c r="BC167" s="72">
        <v>0</v>
      </c>
      <c r="BD167" s="72">
        <v>0</v>
      </c>
      <c r="BE167" s="72">
        <v>0</v>
      </c>
      <c r="BF167" s="72">
        <v>0</v>
      </c>
      <c r="BG167" s="72">
        <v>0</v>
      </c>
      <c r="BH167" s="72">
        <v>0</v>
      </c>
    </row>
    <row r="168" spans="5:60">
      <c r="K168" s="21"/>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row>
    <row r="169" spans="5:60">
      <c r="E169" s="4" t="s">
        <v>257</v>
      </c>
      <c r="G169" s="4" t="s">
        <v>91</v>
      </c>
      <c r="K169" s="21"/>
      <c r="L169" s="122"/>
      <c r="M169" s="122"/>
      <c r="N169" s="122"/>
      <c r="O169" s="122"/>
      <c r="P169" s="122"/>
      <c r="Q169" s="122"/>
      <c r="R169" s="122"/>
      <c r="S169" s="122"/>
      <c r="T169" s="122"/>
      <c r="U169" s="122"/>
      <c r="V169" s="122"/>
      <c r="W169" s="122"/>
      <c r="X169" s="122"/>
      <c r="Y169" s="122"/>
      <c r="Z169" s="122"/>
      <c r="AA169" s="122"/>
      <c r="AB169" s="122"/>
      <c r="AC169" s="122"/>
      <c r="AD169" s="122"/>
      <c r="AE169" s="122"/>
      <c r="AF169" s="122"/>
      <c r="AG169" s="122"/>
      <c r="AH169" s="122"/>
      <c r="AI169" s="122"/>
      <c r="AJ169" s="122"/>
      <c r="AK169" s="122"/>
      <c r="AL169" s="122"/>
      <c r="AM169" s="122"/>
      <c r="AN169" s="122"/>
      <c r="AO169" s="122"/>
      <c r="AP169" s="122"/>
      <c r="AQ169" s="122"/>
      <c r="AR169" s="122"/>
      <c r="AS169" s="122"/>
      <c r="AT169" s="122"/>
      <c r="AU169" s="122"/>
      <c r="AV169" s="122"/>
      <c r="AW169" s="122"/>
      <c r="AX169" s="122"/>
      <c r="AY169" s="122"/>
      <c r="AZ169" s="122"/>
      <c r="BA169" s="122"/>
      <c r="BB169" s="122"/>
      <c r="BC169" s="122"/>
      <c r="BD169" s="122"/>
      <c r="BE169" s="122"/>
      <c r="BF169" s="122"/>
      <c r="BG169" s="122"/>
      <c r="BH169" s="122"/>
    </row>
    <row r="170" spans="5:60">
      <c r="E170" s="4" t="s">
        <v>258</v>
      </c>
      <c r="G170" s="4" t="s">
        <v>91</v>
      </c>
      <c r="K170" s="21"/>
      <c r="L170" s="122"/>
      <c r="M170" s="122"/>
      <c r="N170" s="122"/>
      <c r="O170" s="122"/>
      <c r="P170" s="122"/>
      <c r="Q170" s="122"/>
      <c r="R170" s="122"/>
      <c r="S170" s="122"/>
      <c r="T170" s="122"/>
      <c r="U170" s="122"/>
      <c r="V170" s="122"/>
      <c r="W170" s="122"/>
      <c r="X170" s="122"/>
      <c r="Y170" s="122"/>
      <c r="Z170" s="122"/>
      <c r="AA170" s="122"/>
      <c r="AB170" s="122"/>
      <c r="AC170" s="122"/>
      <c r="AD170" s="122"/>
      <c r="AE170" s="122"/>
      <c r="AF170" s="122"/>
      <c r="AG170" s="122"/>
      <c r="AH170" s="122"/>
      <c r="AI170" s="122"/>
      <c r="AJ170" s="122"/>
      <c r="AK170" s="122"/>
      <c r="AL170" s="122"/>
      <c r="AM170" s="122"/>
      <c r="AN170" s="122"/>
      <c r="AO170" s="122"/>
      <c r="AP170" s="122"/>
      <c r="AQ170" s="122"/>
      <c r="AR170" s="122"/>
      <c r="AS170" s="122"/>
      <c r="AT170" s="122"/>
      <c r="AU170" s="122"/>
      <c r="AV170" s="122"/>
      <c r="AW170" s="122"/>
      <c r="AX170" s="122"/>
      <c r="AY170" s="122"/>
      <c r="AZ170" s="122"/>
      <c r="BA170" s="122"/>
      <c r="BB170" s="122"/>
      <c r="BC170" s="122"/>
      <c r="BD170" s="122"/>
      <c r="BE170" s="122"/>
      <c r="BF170" s="122"/>
      <c r="BG170" s="122"/>
      <c r="BH170" s="122"/>
    </row>
    <row r="171" spans="5:60">
      <c r="K171" s="21"/>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c r="AP171" s="22"/>
      <c r="AQ171" s="22"/>
      <c r="AR171" s="22"/>
      <c r="AS171" s="22"/>
      <c r="AT171" s="22"/>
      <c r="AU171" s="22"/>
      <c r="AV171" s="22"/>
      <c r="AW171" s="22"/>
      <c r="AX171" s="22"/>
      <c r="AY171" s="22"/>
      <c r="AZ171" s="22"/>
      <c r="BA171" s="22"/>
      <c r="BB171" s="22"/>
      <c r="BC171" s="22"/>
      <c r="BD171" s="22"/>
      <c r="BE171" s="22"/>
      <c r="BF171" s="22"/>
      <c r="BG171" s="22"/>
      <c r="BH171" s="22"/>
    </row>
    <row r="172" spans="5:60">
      <c r="E172" s="4" t="s">
        <v>259</v>
      </c>
      <c r="G172" s="4" t="s">
        <v>260</v>
      </c>
      <c r="K172" s="21"/>
      <c r="L172" s="122"/>
      <c r="M172" s="122"/>
      <c r="N172" s="122"/>
      <c r="O172" s="122"/>
      <c r="P172" s="122"/>
      <c r="Q172" s="122"/>
      <c r="R172" s="122"/>
      <c r="S172" s="122"/>
      <c r="T172" s="122"/>
      <c r="U172" s="122"/>
      <c r="V172" s="122"/>
      <c r="W172" s="122"/>
      <c r="X172" s="122"/>
      <c r="Y172" s="122"/>
      <c r="Z172" s="122"/>
      <c r="AA172" s="122"/>
      <c r="AB172" s="122"/>
      <c r="AC172" s="122"/>
      <c r="AD172" s="122"/>
      <c r="AE172" s="122"/>
      <c r="AF172" s="122"/>
      <c r="AG172" s="122"/>
      <c r="AH172" s="122"/>
      <c r="AI172" s="122"/>
      <c r="AJ172" s="122"/>
      <c r="AK172" s="122"/>
      <c r="AL172" s="122"/>
      <c r="AM172" s="122"/>
      <c r="AN172" s="122"/>
      <c r="AO172" s="122"/>
      <c r="AP172" s="122"/>
      <c r="AQ172" s="122"/>
      <c r="AR172" s="122"/>
      <c r="AS172" s="122"/>
      <c r="AT172" s="122"/>
      <c r="AU172" s="122"/>
      <c r="AV172" s="122"/>
      <c r="AW172" s="122"/>
      <c r="AX172" s="122"/>
      <c r="AY172" s="122"/>
      <c r="AZ172" s="122"/>
      <c r="BA172" s="122"/>
      <c r="BB172" s="122"/>
      <c r="BC172" s="122"/>
      <c r="BD172" s="122"/>
      <c r="BE172" s="122"/>
      <c r="BF172" s="122"/>
      <c r="BG172" s="122"/>
      <c r="BH172" s="122"/>
    </row>
    <row r="173" spans="5:60">
      <c r="E173" s="4" t="s">
        <v>261</v>
      </c>
      <c r="G173" s="4" t="s">
        <v>260</v>
      </c>
      <c r="K173" s="21"/>
      <c r="L173" s="122"/>
      <c r="M173" s="122"/>
      <c r="N173" s="122"/>
      <c r="O173" s="122"/>
      <c r="P173" s="122"/>
      <c r="Q173" s="122"/>
      <c r="R173" s="122"/>
      <c r="S173" s="122"/>
      <c r="T173" s="122"/>
      <c r="U173" s="122"/>
      <c r="V173" s="122"/>
      <c r="W173" s="122"/>
      <c r="X173" s="122"/>
      <c r="Y173" s="122"/>
      <c r="Z173" s="122"/>
      <c r="AA173" s="122"/>
      <c r="AB173" s="122"/>
      <c r="AC173" s="122"/>
      <c r="AD173" s="122"/>
      <c r="AE173" s="122"/>
      <c r="AF173" s="122"/>
      <c r="AG173" s="122"/>
      <c r="AH173" s="122"/>
      <c r="AI173" s="122"/>
      <c r="AJ173" s="122"/>
      <c r="AK173" s="122"/>
      <c r="AL173" s="122"/>
      <c r="AM173" s="122"/>
      <c r="AN173" s="122"/>
      <c r="AO173" s="122"/>
      <c r="AP173" s="122"/>
      <c r="AQ173" s="122"/>
      <c r="AR173" s="122"/>
      <c r="AS173" s="122"/>
      <c r="AT173" s="122"/>
      <c r="AU173" s="122"/>
      <c r="AV173" s="122"/>
      <c r="AW173" s="122"/>
      <c r="AX173" s="122"/>
      <c r="AY173" s="122"/>
      <c r="AZ173" s="122"/>
      <c r="BA173" s="122"/>
      <c r="BB173" s="122"/>
      <c r="BC173" s="122"/>
      <c r="BD173" s="122"/>
      <c r="BE173" s="122"/>
      <c r="BF173" s="122"/>
      <c r="BG173" s="122"/>
      <c r="BH173" s="122"/>
    </row>
    <row r="174" spans="5:60">
      <c r="E174" s="4" t="s">
        <v>262</v>
      </c>
      <c r="G174" s="4" t="s">
        <v>260</v>
      </c>
      <c r="K174" s="21"/>
      <c r="L174" s="122"/>
      <c r="M174" s="122"/>
      <c r="N174" s="122"/>
      <c r="O174" s="122"/>
      <c r="P174" s="122"/>
      <c r="Q174" s="122"/>
      <c r="R174" s="122"/>
      <c r="S174" s="122"/>
      <c r="T174" s="122"/>
      <c r="U174" s="122"/>
      <c r="V174" s="122"/>
      <c r="W174" s="122"/>
      <c r="X174" s="122"/>
      <c r="Y174" s="122"/>
      <c r="Z174" s="122"/>
      <c r="AA174" s="122"/>
      <c r="AB174" s="122"/>
      <c r="AC174" s="122"/>
      <c r="AD174" s="122"/>
      <c r="AE174" s="122"/>
      <c r="AF174" s="122"/>
      <c r="AG174" s="122"/>
      <c r="AH174" s="122"/>
      <c r="AI174" s="122"/>
      <c r="AJ174" s="122"/>
      <c r="AK174" s="122"/>
      <c r="AL174" s="122"/>
      <c r="AM174" s="122"/>
      <c r="AN174" s="122"/>
      <c r="AO174" s="122"/>
      <c r="AP174" s="122"/>
      <c r="AQ174" s="122"/>
      <c r="AR174" s="122"/>
      <c r="AS174" s="122"/>
      <c r="AT174" s="122"/>
      <c r="AU174" s="122"/>
      <c r="AV174" s="122"/>
      <c r="AW174" s="122"/>
      <c r="AX174" s="122"/>
      <c r="AY174" s="122"/>
      <c r="AZ174" s="122"/>
      <c r="BA174" s="122"/>
      <c r="BB174" s="122"/>
      <c r="BC174" s="122"/>
      <c r="BD174" s="122"/>
      <c r="BE174" s="122"/>
      <c r="BF174" s="122"/>
      <c r="BG174" s="122"/>
      <c r="BH174" s="122"/>
    </row>
    <row r="175" spans="5:60">
      <c r="K175" s="21"/>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c r="BD175" s="22"/>
      <c r="BE175" s="22"/>
      <c r="BF175" s="22"/>
      <c r="BG175" s="22"/>
      <c r="BH175" s="22"/>
    </row>
    <row r="176" spans="5:60">
      <c r="E176" s="4" t="s">
        <v>263</v>
      </c>
      <c r="G176" s="4" t="s">
        <v>260</v>
      </c>
      <c r="K176" s="21"/>
      <c r="L176" s="122"/>
      <c r="M176" s="122"/>
      <c r="N176" s="122"/>
      <c r="O176" s="122"/>
      <c r="P176" s="122"/>
      <c r="Q176" s="122"/>
      <c r="R176" s="122"/>
      <c r="S176" s="122"/>
      <c r="T176" s="122"/>
      <c r="U176" s="122"/>
      <c r="V176" s="122"/>
      <c r="W176" s="122"/>
      <c r="X176" s="122"/>
      <c r="Y176" s="122"/>
      <c r="Z176" s="122"/>
      <c r="AA176" s="122"/>
      <c r="AB176" s="122"/>
      <c r="AC176" s="122"/>
      <c r="AD176" s="122"/>
      <c r="AE176" s="122"/>
      <c r="AF176" s="122"/>
      <c r="AG176" s="122"/>
      <c r="AH176" s="122"/>
      <c r="AI176" s="122"/>
      <c r="AJ176" s="122"/>
      <c r="AK176" s="122"/>
      <c r="AL176" s="122"/>
      <c r="AM176" s="122"/>
      <c r="AN176" s="122"/>
      <c r="AO176" s="122"/>
      <c r="AP176" s="122"/>
      <c r="AQ176" s="122"/>
      <c r="AR176" s="122"/>
      <c r="AS176" s="122"/>
      <c r="AT176" s="122"/>
      <c r="AU176" s="122"/>
      <c r="AV176" s="122"/>
      <c r="AW176" s="122"/>
      <c r="AX176" s="122"/>
      <c r="AY176" s="122"/>
      <c r="AZ176" s="122"/>
      <c r="BA176" s="122"/>
      <c r="BB176" s="122"/>
      <c r="BC176" s="122"/>
      <c r="BD176" s="122"/>
      <c r="BE176" s="122"/>
      <c r="BF176" s="122"/>
      <c r="BG176" s="122"/>
      <c r="BH176" s="122"/>
    </row>
    <row r="177" spans="2:67">
      <c r="E177" s="4" t="s">
        <v>264</v>
      </c>
      <c r="G177" s="4" t="s">
        <v>260</v>
      </c>
      <c r="K177" s="21"/>
      <c r="L177" s="122"/>
      <c r="M177" s="122"/>
      <c r="N177" s="122"/>
      <c r="O177" s="122"/>
      <c r="P177" s="122"/>
      <c r="Q177" s="122"/>
      <c r="R177" s="122"/>
      <c r="S177" s="122"/>
      <c r="T177" s="122"/>
      <c r="U177" s="122"/>
      <c r="V177" s="122"/>
      <c r="W177" s="122"/>
      <c r="X177" s="122"/>
      <c r="Y177" s="122"/>
      <c r="Z177" s="122"/>
      <c r="AA177" s="122"/>
      <c r="AB177" s="122"/>
      <c r="AC177" s="122"/>
      <c r="AD177" s="122"/>
      <c r="AE177" s="122"/>
      <c r="AF177" s="122"/>
      <c r="AG177" s="122"/>
      <c r="AH177" s="122"/>
      <c r="AI177" s="122"/>
      <c r="AJ177" s="122"/>
      <c r="AK177" s="122"/>
      <c r="AL177" s="122"/>
      <c r="AM177" s="122"/>
      <c r="AN177" s="122"/>
      <c r="AO177" s="122"/>
      <c r="AP177" s="122"/>
      <c r="AQ177" s="122"/>
      <c r="AR177" s="122"/>
      <c r="AS177" s="122"/>
      <c r="AT177" s="122"/>
      <c r="AU177" s="122"/>
      <c r="AV177" s="122"/>
      <c r="AW177" s="122"/>
      <c r="AX177" s="122"/>
      <c r="AY177" s="122"/>
      <c r="AZ177" s="122"/>
      <c r="BA177" s="122"/>
      <c r="BB177" s="122"/>
      <c r="BC177" s="122"/>
      <c r="BD177" s="122"/>
      <c r="BE177" s="122"/>
      <c r="BF177" s="122"/>
      <c r="BG177" s="122"/>
      <c r="BH177" s="122"/>
    </row>
    <row r="178" spans="2:67">
      <c r="E178" s="20" t="s">
        <v>265</v>
      </c>
      <c r="F178" s="20"/>
      <c r="G178" s="4" t="s">
        <v>260</v>
      </c>
      <c r="K178" s="21"/>
      <c r="L178" s="122"/>
      <c r="M178" s="122"/>
      <c r="N178" s="122"/>
      <c r="O178" s="122"/>
      <c r="P178" s="122"/>
      <c r="Q178" s="122"/>
      <c r="R178" s="122"/>
      <c r="S178" s="122"/>
      <c r="T178" s="122"/>
      <c r="U178" s="122"/>
      <c r="V178" s="122"/>
      <c r="W178" s="122"/>
      <c r="X178" s="122"/>
      <c r="Y178" s="122"/>
      <c r="Z178" s="122"/>
      <c r="AA178" s="122"/>
      <c r="AB178" s="122"/>
      <c r="AC178" s="122"/>
      <c r="AD178" s="122"/>
      <c r="AE178" s="122"/>
      <c r="AF178" s="122"/>
      <c r="AG178" s="122"/>
      <c r="AH178" s="122"/>
      <c r="AI178" s="122"/>
      <c r="AJ178" s="122"/>
      <c r="AK178" s="122"/>
      <c r="AL178" s="122"/>
      <c r="AM178" s="122"/>
      <c r="AN178" s="122"/>
      <c r="AO178" s="122"/>
      <c r="AP178" s="122"/>
      <c r="AQ178" s="122"/>
      <c r="AR178" s="122"/>
      <c r="AS178" s="122"/>
      <c r="AT178" s="122"/>
      <c r="AU178" s="122"/>
      <c r="AV178" s="122"/>
      <c r="AW178" s="122"/>
      <c r="AX178" s="122"/>
      <c r="AY178" s="122"/>
      <c r="AZ178" s="122"/>
      <c r="BA178" s="122"/>
      <c r="BB178" s="122"/>
      <c r="BC178" s="122"/>
      <c r="BD178" s="122"/>
      <c r="BE178" s="122"/>
      <c r="BF178" s="122"/>
      <c r="BG178" s="122"/>
      <c r="BH178" s="122"/>
    </row>
    <row r="179" spans="2:67">
      <c r="E179" s="20" t="s">
        <v>266</v>
      </c>
      <c r="F179" s="20"/>
      <c r="G179" s="4" t="s">
        <v>260</v>
      </c>
      <c r="K179" s="21"/>
      <c r="L179" s="122"/>
      <c r="M179" s="122"/>
      <c r="N179" s="122"/>
      <c r="O179" s="122"/>
      <c r="P179" s="122"/>
      <c r="Q179" s="122"/>
      <c r="R179" s="122"/>
      <c r="S179" s="122"/>
      <c r="T179" s="122"/>
      <c r="U179" s="122"/>
      <c r="V179" s="122"/>
      <c r="W179" s="122"/>
      <c r="X179" s="122"/>
      <c r="Y179" s="122"/>
      <c r="Z179" s="122"/>
      <c r="AA179" s="122"/>
      <c r="AB179" s="122"/>
      <c r="AC179" s="122"/>
      <c r="AD179" s="122"/>
      <c r="AE179" s="122"/>
      <c r="AF179" s="122"/>
      <c r="AG179" s="122"/>
      <c r="AH179" s="122"/>
      <c r="AI179" s="122"/>
      <c r="AJ179" s="122"/>
      <c r="AK179" s="122"/>
      <c r="AL179" s="122"/>
      <c r="AM179" s="122"/>
      <c r="AN179" s="122"/>
      <c r="AO179" s="122"/>
      <c r="AP179" s="122"/>
      <c r="AQ179" s="122"/>
      <c r="AR179" s="122"/>
      <c r="AS179" s="122"/>
      <c r="AT179" s="122"/>
      <c r="AU179" s="122"/>
      <c r="AV179" s="122"/>
      <c r="AW179" s="122"/>
      <c r="AX179" s="122"/>
      <c r="AY179" s="122"/>
      <c r="AZ179" s="122"/>
      <c r="BA179" s="122"/>
      <c r="BB179" s="122"/>
      <c r="BC179" s="122"/>
      <c r="BD179" s="122"/>
      <c r="BE179" s="122"/>
      <c r="BF179" s="122"/>
      <c r="BG179" s="122"/>
      <c r="BH179" s="122"/>
    </row>
    <row r="180" spans="2:67">
      <c r="E180" s="20"/>
      <c r="F180" s="20"/>
      <c r="K180" s="21"/>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2"/>
      <c r="BC180" s="22"/>
      <c r="BD180" s="22"/>
      <c r="BE180" s="22"/>
      <c r="BF180" s="22"/>
      <c r="BG180" s="22"/>
      <c r="BH180" s="22"/>
    </row>
    <row r="181" spans="2:67">
      <c r="B181" s="7">
        <f>MAX(B$5:$B180)+1</f>
        <v>6</v>
      </c>
      <c r="C181" s="7" t="s">
        <v>267</v>
      </c>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24"/>
      <c r="BM181" s="24"/>
      <c r="BN181" s="24"/>
      <c r="BO181" s="24"/>
    </row>
    <row r="182" spans="2:67">
      <c r="B182" s="68" t="s">
        <v>268</v>
      </c>
      <c r="C182" s="132"/>
      <c r="D182" s="132"/>
      <c r="E182" s="132"/>
      <c r="F182" s="132"/>
      <c r="G182" s="132"/>
      <c r="H182" s="132"/>
      <c r="I182" s="132"/>
      <c r="J182" s="132"/>
      <c r="K182" s="132"/>
      <c r="L182" s="132"/>
      <c r="M182" s="132"/>
      <c r="N182" s="132"/>
      <c r="O182" s="132"/>
      <c r="P182" s="132"/>
      <c r="Q182" s="132"/>
      <c r="R182" s="132"/>
      <c r="S182" s="132"/>
      <c r="T182" s="132"/>
      <c r="U182" s="132"/>
      <c r="V182" s="132"/>
      <c r="W182" s="132"/>
      <c r="X182" s="132"/>
      <c r="Y182" s="132"/>
      <c r="Z182" s="132"/>
      <c r="AA182" s="132"/>
      <c r="AB182" s="132"/>
      <c r="AC182" s="132"/>
      <c r="AD182" s="132"/>
      <c r="AE182" s="132"/>
      <c r="AF182" s="132"/>
      <c r="AG182" s="132"/>
      <c r="AH182" s="132"/>
      <c r="AI182" s="132"/>
      <c r="AJ182" s="132"/>
      <c r="AK182" s="132"/>
      <c r="AL182" s="132"/>
      <c r="AM182" s="132"/>
      <c r="AN182" s="132"/>
      <c r="AO182" s="132"/>
      <c r="AP182" s="132"/>
      <c r="AQ182" s="132"/>
      <c r="AR182" s="132"/>
      <c r="AS182" s="132"/>
      <c r="AT182" s="132"/>
      <c r="AU182" s="132"/>
      <c r="AV182" s="132"/>
      <c r="AW182" s="132"/>
      <c r="AX182" s="132"/>
      <c r="AY182" s="132"/>
      <c r="AZ182" s="132"/>
      <c r="BA182" s="132"/>
      <c r="BB182" s="132"/>
      <c r="BC182" s="132"/>
      <c r="BD182" s="132"/>
      <c r="BE182" s="132"/>
      <c r="BF182" s="132"/>
      <c r="BG182" s="132"/>
      <c r="BH182" s="132"/>
      <c r="BI182" s="132"/>
      <c r="BJ182" s="132"/>
      <c r="BK182" s="132"/>
    </row>
    <row r="183" spans="2:67">
      <c r="E183" s="20" t="s">
        <v>269</v>
      </c>
      <c r="F183" s="20"/>
      <c r="G183" s="4" t="s">
        <v>91</v>
      </c>
      <c r="K183" s="21"/>
      <c r="L183" s="82" cm="1">
        <f t="array" ref="L183">IF(L11=1,INDEX(Scenarios!$K$308:$AJ$308,1,SUM($L$11:L$11)),0)</f>
        <v>0</v>
      </c>
      <c r="M183" s="82" cm="1">
        <f t="array" ref="M183">IF(M11=1,INDEX(Scenarios!$K$308:$AJ$308,1,SUM($L$11:M$11)),0)</f>
        <v>0</v>
      </c>
      <c r="N183" s="82" cm="1">
        <f t="array" ref="N183">IF(N11=1,INDEX(Scenarios!$K$308:$AJ$308,1,SUM($L$11:N$11)),0)</f>
        <v>0</v>
      </c>
      <c r="O183" s="82" cm="1">
        <f t="array" ref="O183">IF(O11=1,INDEX(Scenarios!$K$308:$AJ$308,1,SUM($L$11:O$11)),0)</f>
        <v>0.95</v>
      </c>
      <c r="P183" s="82" cm="1">
        <f t="array" ref="P183">IF(P11=1,INDEX(Scenarios!$K$308:$AJ$308,1,SUM($L$11:P$11)),0)</f>
        <v>0.95</v>
      </c>
      <c r="Q183" s="82" cm="1">
        <f t="array" ref="Q183">IF(Q11=1,INDEX(Scenarios!$K$308:$AJ$308,1,SUM($L$11:Q$11)),0)</f>
        <v>0.95</v>
      </c>
      <c r="R183" s="82" cm="1">
        <f t="array" ref="R183">IF(R11=1,INDEX(Scenarios!$K$308:$AJ$308,1,SUM($L$11:R$11)),0)</f>
        <v>0.95</v>
      </c>
      <c r="S183" s="82" cm="1">
        <f t="array" ref="S183">IF(S11=1,INDEX(Scenarios!$K$308:$AJ$308,1,SUM($L$11:S$11)),0)</f>
        <v>0.95</v>
      </c>
      <c r="T183" s="82" cm="1">
        <f t="array" ref="T183">IF(T11=1,INDEX(Scenarios!$K$308:$AJ$308,1,SUM($L$11:T$11)),0)</f>
        <v>0.95</v>
      </c>
      <c r="U183" s="82" cm="1">
        <f t="array" ref="U183">IF(U11=1,INDEX(Scenarios!$K$308:$AJ$308,1,SUM($L$11:U$11)),0)</f>
        <v>0.95</v>
      </c>
      <c r="V183" s="82" cm="1">
        <f t="array" ref="V183">IF(V11=1,INDEX(Scenarios!$K$308:$AJ$308,1,SUM($L$11:V$11)),0)</f>
        <v>0.95</v>
      </c>
      <c r="W183" s="82" cm="1">
        <f t="array" ref="W183">IF(W11=1,INDEX(Scenarios!$K$308:$AJ$308,1,SUM($L$11:W$11)),0)</f>
        <v>0.95</v>
      </c>
      <c r="X183" s="82" cm="1">
        <f t="array" ref="X183">IF(X11=1,INDEX(Scenarios!$K$308:$AJ$308,1,SUM($L$11:X$11)),0)</f>
        <v>0.95</v>
      </c>
      <c r="Y183" s="82" cm="1">
        <f t="array" ref="Y183">IF(Y11=1,INDEX(Scenarios!$K$308:$AJ$308,1,SUM($L$11:Y$11)),0)</f>
        <v>0.95</v>
      </c>
      <c r="Z183" s="82" cm="1">
        <f t="array" ref="Z183">IF(Z11=1,INDEX(Scenarios!$K$308:$AJ$308,1,SUM($L$11:Z$11)),0)</f>
        <v>0.95</v>
      </c>
      <c r="AA183" s="82" cm="1">
        <f t="array" ref="AA183">IF(AA11=1,INDEX(Scenarios!$K$308:$AJ$308,1,SUM($L$11:AA$11)),0)</f>
        <v>0.95</v>
      </c>
      <c r="AB183" s="82" cm="1">
        <f t="array" ref="AB183">IF(AB11=1,INDEX(Scenarios!$K$308:$AJ$308,1,SUM($L$11:AB$11)),0)</f>
        <v>0.95</v>
      </c>
      <c r="AC183" s="82" cm="1">
        <f t="array" ref="AC183">IF(AC11=1,INDEX(Scenarios!$K$308:$AJ$308,1,SUM($L$11:AC$11)),0)</f>
        <v>0.95</v>
      </c>
      <c r="AD183" s="82" cm="1">
        <f t="array" ref="AD183">IF(AD11=1,INDEX(Scenarios!$K$308:$AJ$308,1,SUM($L$11:AD$11)),0)</f>
        <v>0.95</v>
      </c>
      <c r="AE183" s="82" cm="1">
        <f t="array" ref="AE183">IF(AE11=1,INDEX(Scenarios!$K$308:$AJ$308,1,SUM($L$11:AE$11)),0)</f>
        <v>0.95</v>
      </c>
      <c r="AF183" s="82" cm="1">
        <f t="array" ref="AF183">IF(AF11=1,INDEX(Scenarios!$K$308:$AJ$308,1,SUM($L$11:AF$11)),0)</f>
        <v>0.95</v>
      </c>
      <c r="AG183" s="82" cm="1">
        <f t="array" ref="AG183">IF(AG11=1,INDEX(Scenarios!$K$308:$AJ$308,1,SUM($L$11:AG$11)),0)</f>
        <v>0.95</v>
      </c>
      <c r="AH183" s="82" cm="1">
        <f t="array" ref="AH183">IF(AH11=1,INDEX(Scenarios!$K$308:$AJ$308,1,SUM($L$11:AH$11)),0)</f>
        <v>0.95</v>
      </c>
      <c r="AI183" s="82" cm="1">
        <f t="array" ref="AI183">IF(AI11=1,INDEX(Scenarios!$K$308:$AJ$308,1,SUM($L$11:AI$11)),0)</f>
        <v>0.95</v>
      </c>
      <c r="AJ183" s="82" cm="1">
        <f t="array" ref="AJ183">IF(AJ11=1,INDEX(Scenarios!$K$308:$AJ$308,1,SUM($L$11:AJ$11)),0)</f>
        <v>0.95</v>
      </c>
      <c r="AK183" s="82" cm="1">
        <f t="array" ref="AK183">IF(AK11=1,INDEX(Scenarios!$K$308:$AJ$308,1,SUM($L$11:AK$11)),0)</f>
        <v>0.95</v>
      </c>
      <c r="AL183" s="82" cm="1">
        <f t="array" ref="AL183">IF(AL11=1,INDEX(Scenarios!$K$308:$AJ$308,1,SUM($L$11:AL$11)),0)</f>
        <v>0.95</v>
      </c>
      <c r="AM183" s="82" cm="1">
        <f t="array" ref="AM183">IF(AM11=1,INDEX(Scenarios!$K$308:$AJ$308,1,SUM($L$11:AM$11)),0)</f>
        <v>0.95</v>
      </c>
      <c r="AN183" s="82" cm="1">
        <f t="array" ref="AN183">IF(AN11=1,INDEX(Scenarios!$K$308:$AJ$308,1,SUM($L$11:AN$11)),0)</f>
        <v>0.95</v>
      </c>
      <c r="AO183" s="82" cm="1">
        <f t="array" ref="AO183">IF(AO11=1,INDEX(Scenarios!$K$308:$AJ$308,1,SUM($L$11:AO$11)),0)</f>
        <v>0</v>
      </c>
      <c r="AP183" s="82" cm="1">
        <f t="array" ref="AP183">IF(AP11=1,INDEX(Scenarios!$K$308:$AJ$308,1,SUM($L$11:AP$11)),0)</f>
        <v>0</v>
      </c>
      <c r="AQ183" s="82" cm="1">
        <f t="array" ref="AQ183">IF(AQ11=1,INDEX(Scenarios!$K$308:$AJ$308,1,SUM($L$11:AQ$11)),0)</f>
        <v>0</v>
      </c>
      <c r="AR183" s="82" cm="1">
        <f t="array" ref="AR183">IF(AR11=1,INDEX(Scenarios!$K$308:$AJ$308,1,SUM($L$11:AR$11)),0)</f>
        <v>0</v>
      </c>
      <c r="AS183" s="82" cm="1">
        <f t="array" ref="AS183">IF(AS11=1,INDEX(Scenarios!$K$308:$AJ$308,1,SUM($L$11:AS$11)),0)</f>
        <v>0</v>
      </c>
      <c r="AT183" s="82" cm="1">
        <f t="array" ref="AT183">IF(AT11=1,INDEX(Scenarios!$K$308:$AJ$308,1,SUM($L$11:AT$11)),0)</f>
        <v>0</v>
      </c>
      <c r="AU183" s="82" cm="1">
        <f t="array" ref="AU183">IF(AU11=1,INDEX(Scenarios!$K$308:$AJ$308,1,SUM($L$11:AU$11)),0)</f>
        <v>0</v>
      </c>
      <c r="AV183" s="82" cm="1">
        <f t="array" ref="AV183">IF(AV11=1,INDEX(Scenarios!$K$308:$AJ$308,1,SUM($L$11:AV$11)),0)</f>
        <v>0</v>
      </c>
      <c r="AW183" s="82" cm="1">
        <f t="array" ref="AW183">IF(AW11=1,INDEX(Scenarios!$K$308:$AJ$308,1,SUM($L$11:AW$11)),0)</f>
        <v>0</v>
      </c>
      <c r="AX183" s="82" cm="1">
        <f t="array" ref="AX183">IF(AX11=1,INDEX(Scenarios!$K$308:$AJ$308,1,SUM($L$11:AX$11)),0)</f>
        <v>0</v>
      </c>
      <c r="AY183" s="82" cm="1">
        <f t="array" ref="AY183">IF(AY11=1,INDEX(Scenarios!$K$308:$AJ$308,1,SUM($L$11:AY$11)),0)</f>
        <v>0</v>
      </c>
      <c r="AZ183" s="82" cm="1">
        <f t="array" ref="AZ183">IF(AZ11=1,INDEX(Scenarios!$K$308:$AJ$308,1,SUM($L$11:AZ$11)),0)</f>
        <v>0</v>
      </c>
      <c r="BA183" s="82" cm="1">
        <f t="array" ref="BA183">IF(BA11=1,INDEX(Scenarios!$K$308:$AJ$308,1,SUM($L$11:BA$11)),0)</f>
        <v>0</v>
      </c>
      <c r="BB183" s="82" cm="1">
        <f t="array" ref="BB183">IF(BB11=1,INDEX(Scenarios!$K$308:$AJ$308,1,SUM($L$11:BB$11)),0)</f>
        <v>0</v>
      </c>
      <c r="BC183" s="82" cm="1">
        <f t="array" ref="BC183">IF(BC11=1,INDEX(Scenarios!$K$308:$AJ$308,1,SUM($L$11:BC$11)),0)</f>
        <v>0</v>
      </c>
      <c r="BD183" s="82" cm="1">
        <f t="array" ref="BD183">IF(BD11=1,INDEX(Scenarios!$K$308:$AJ$308,1,SUM($L$11:BD$11)),0)</f>
        <v>0</v>
      </c>
      <c r="BE183" s="82" cm="1">
        <f t="array" ref="BE183">IF(BE11=1,INDEX(Scenarios!$K$308:$AJ$308,1,SUM($L$11:BE$11)),0)</f>
        <v>0</v>
      </c>
      <c r="BF183" s="82" cm="1">
        <f t="array" ref="BF183">IF(BF11=1,INDEX(Scenarios!$K$308:$AJ$308,1,SUM($L$11:BF$11)),0)</f>
        <v>0</v>
      </c>
      <c r="BG183" s="82" cm="1">
        <f t="array" ref="BG183">IF(BG11=1,INDEX(Scenarios!$K$308:$AJ$308,1,SUM($L$11:BG$11)),0)</f>
        <v>0</v>
      </c>
      <c r="BH183" s="82" cm="1">
        <f t="array" ref="BH183">IF(BH11=1,INDEX(Scenarios!$K$308:$AJ$308,1,SUM($L$11:BH$11)),0)</f>
        <v>0</v>
      </c>
    </row>
    <row r="184" spans="2:67">
      <c r="E184" s="20" t="s">
        <v>114</v>
      </c>
      <c r="F184" s="20"/>
      <c r="G184" s="4" t="s">
        <v>91</v>
      </c>
      <c r="K184" s="21"/>
      <c r="L184" s="81" cm="1">
        <f t="array" ref="L184">IF(L11=1,INDEX(Scenarios!$K$317:$AJ$317,1,SUM($L$11:L$11)),0)</f>
        <v>0</v>
      </c>
      <c r="M184" s="81" cm="1">
        <f t="array" ref="M184">IF(M11=1,INDEX(Scenarios!$K$317:$AJ$317,1,SUM($L$11:M$11)),0)</f>
        <v>0</v>
      </c>
      <c r="N184" s="81" cm="1">
        <f t="array" ref="N184">IF(N11=1,INDEX(Scenarios!$K$317:$AJ$317,1,SUM($L$11:N$11)),0)</f>
        <v>0</v>
      </c>
      <c r="O184" s="81" cm="1">
        <f t="array" ref="O184">IF(O11=1,INDEX(Scenarios!$K$317:$AJ$317,1,SUM($L$11:O$11)),0)</f>
        <v>0.95</v>
      </c>
      <c r="P184" s="81" cm="1">
        <f t="array" ref="P184">IF(P11=1,INDEX(Scenarios!$K$317:$AJ$317,1,SUM($L$11:P$11)),0)</f>
        <v>0.95</v>
      </c>
      <c r="Q184" s="81" cm="1">
        <f t="array" ref="Q184">IF(Q11=1,INDEX(Scenarios!$K$317:$AJ$317,1,SUM($L$11:Q$11)),0)</f>
        <v>0.95</v>
      </c>
      <c r="R184" s="81" cm="1">
        <f t="array" ref="R184">IF(R11=1,INDEX(Scenarios!$K$317:$AJ$317,1,SUM($L$11:R$11)),0)</f>
        <v>0.95</v>
      </c>
      <c r="S184" s="81" cm="1">
        <f t="array" ref="S184">IF(S11=1,INDEX(Scenarios!$K$317:$AJ$317,1,SUM($L$11:S$11)),0)</f>
        <v>0.95</v>
      </c>
      <c r="T184" s="81" cm="1">
        <f t="array" ref="T184">IF(T11=1,INDEX(Scenarios!$K$317:$AJ$317,1,SUM($L$11:T$11)),0)</f>
        <v>0.95</v>
      </c>
      <c r="U184" s="81" cm="1">
        <f t="array" ref="U184">IF(U11=1,INDEX(Scenarios!$K$317:$AJ$317,1,SUM($L$11:U$11)),0)</f>
        <v>0.95</v>
      </c>
      <c r="V184" s="81" cm="1">
        <f t="array" ref="V184">IF(V11=1,INDEX(Scenarios!$K$317:$AJ$317,1,SUM($L$11:V$11)),0)</f>
        <v>0.95</v>
      </c>
      <c r="W184" s="81" cm="1">
        <f t="array" ref="W184">IF(W11=1,INDEX(Scenarios!$K$317:$AJ$317,1,SUM($L$11:W$11)),0)</f>
        <v>0.95</v>
      </c>
      <c r="X184" s="81" cm="1">
        <f t="array" ref="X184">IF(X11=1,INDEX(Scenarios!$K$317:$AJ$317,1,SUM($L$11:X$11)),0)</f>
        <v>0.95</v>
      </c>
      <c r="Y184" s="81" cm="1">
        <f t="array" ref="Y184">IF(Y11=1,INDEX(Scenarios!$K$317:$AJ$317,1,SUM($L$11:Y$11)),0)</f>
        <v>0.95</v>
      </c>
      <c r="Z184" s="81" cm="1">
        <f t="array" ref="Z184">IF(Z11=1,INDEX(Scenarios!$K$317:$AJ$317,1,SUM($L$11:Z$11)),0)</f>
        <v>0.95</v>
      </c>
      <c r="AA184" s="81" cm="1">
        <f t="array" ref="AA184">IF(AA11=1,INDEX(Scenarios!$K$317:$AJ$317,1,SUM($L$11:AA$11)),0)</f>
        <v>0.95</v>
      </c>
      <c r="AB184" s="81" cm="1">
        <f t="array" ref="AB184">IF(AB11=1,INDEX(Scenarios!$K$317:$AJ$317,1,SUM($L$11:AB$11)),0)</f>
        <v>0.95</v>
      </c>
      <c r="AC184" s="81" cm="1">
        <f t="array" ref="AC184">IF(AC11=1,INDEX(Scenarios!$K$317:$AJ$317,1,SUM($L$11:AC$11)),0)</f>
        <v>0.95</v>
      </c>
      <c r="AD184" s="81" cm="1">
        <f t="array" ref="AD184">IF(AD11=1,INDEX(Scenarios!$K$317:$AJ$317,1,SUM($L$11:AD$11)),0)</f>
        <v>0.95</v>
      </c>
      <c r="AE184" s="81" cm="1">
        <f t="array" ref="AE184">IF(AE11=1,INDEX(Scenarios!$K$317:$AJ$317,1,SUM($L$11:AE$11)),0)</f>
        <v>0.95</v>
      </c>
      <c r="AF184" s="81" cm="1">
        <f t="array" ref="AF184">IF(AF11=1,INDEX(Scenarios!$K$317:$AJ$317,1,SUM($L$11:AF$11)),0)</f>
        <v>0.95</v>
      </c>
      <c r="AG184" s="81" cm="1">
        <f t="array" ref="AG184">IF(AG11=1,INDEX(Scenarios!$K$317:$AJ$317,1,SUM($L$11:AG$11)),0)</f>
        <v>0.95</v>
      </c>
      <c r="AH184" s="81" cm="1">
        <f t="array" ref="AH184">IF(AH11=1,INDEX(Scenarios!$K$317:$AJ$317,1,SUM($L$11:AH$11)),0)</f>
        <v>0.95</v>
      </c>
      <c r="AI184" s="81" cm="1">
        <f t="array" ref="AI184">IF(AI11=1,INDEX(Scenarios!$K$317:$AJ$317,1,SUM($L$11:AI$11)),0)</f>
        <v>0.95</v>
      </c>
      <c r="AJ184" s="81" cm="1">
        <f t="array" ref="AJ184">IF(AJ11=1,INDEX(Scenarios!$K$317:$AJ$317,1,SUM($L$11:AJ$11)),0)</f>
        <v>0.95</v>
      </c>
      <c r="AK184" s="81" cm="1">
        <f t="array" ref="AK184">IF(AK11=1,INDEX(Scenarios!$K$317:$AJ$317,1,SUM($L$11:AK$11)),0)</f>
        <v>0.95</v>
      </c>
      <c r="AL184" s="81" cm="1">
        <f t="array" ref="AL184">IF(AL11=1,INDEX(Scenarios!$K$317:$AJ$317,1,SUM($L$11:AL$11)),0)</f>
        <v>0.95</v>
      </c>
      <c r="AM184" s="81" cm="1">
        <f t="array" ref="AM184">IF(AM11=1,INDEX(Scenarios!$K$317:$AJ$317,1,SUM($L$11:AM$11)),0)</f>
        <v>0.95</v>
      </c>
      <c r="AN184" s="81" cm="1">
        <f t="array" ref="AN184">IF(AN11=1,INDEX(Scenarios!$K$317:$AJ$317,1,SUM($L$11:AN$11)),0)</f>
        <v>0.95</v>
      </c>
      <c r="AO184" s="81" cm="1">
        <f t="array" ref="AO184">IF(AO11=1,INDEX(Scenarios!$K$317:$AJ$317,1,SUM($L$11:AO$11)),0)</f>
        <v>0</v>
      </c>
      <c r="AP184" s="81" cm="1">
        <f t="array" ref="AP184">IF(AP11=1,INDEX(Scenarios!$K$317:$AJ$317,1,SUM($L$11:AP$11)),0)</f>
        <v>0</v>
      </c>
      <c r="AQ184" s="81" cm="1">
        <f t="array" ref="AQ184">IF(AQ11=1,INDEX(Scenarios!$K$317:$AJ$317,1,SUM($L$11:AQ$11)),0)</f>
        <v>0</v>
      </c>
      <c r="AR184" s="81" cm="1">
        <f t="array" ref="AR184">IF(AR11=1,INDEX(Scenarios!$K$317:$AJ$317,1,SUM($L$11:AR$11)),0)</f>
        <v>0</v>
      </c>
      <c r="AS184" s="81" cm="1">
        <f t="array" ref="AS184">IF(AS11=1,INDEX(Scenarios!$K$317:$AJ$317,1,SUM($L$11:AS$11)),0)</f>
        <v>0</v>
      </c>
      <c r="AT184" s="81" cm="1">
        <f t="array" ref="AT184">IF(AT11=1,INDEX(Scenarios!$K$317:$AJ$317,1,SUM($L$11:AT$11)),0)</f>
        <v>0</v>
      </c>
      <c r="AU184" s="81" cm="1">
        <f t="array" ref="AU184">IF(AU11=1,INDEX(Scenarios!$K$317:$AJ$317,1,SUM($L$11:AU$11)),0)</f>
        <v>0</v>
      </c>
      <c r="AV184" s="81" cm="1">
        <f t="array" ref="AV184">IF(AV11=1,INDEX(Scenarios!$K$317:$AJ$317,1,SUM($L$11:AV$11)),0)</f>
        <v>0</v>
      </c>
      <c r="AW184" s="81" cm="1">
        <f t="array" ref="AW184">IF(AW11=1,INDEX(Scenarios!$K$317:$AJ$317,1,SUM($L$11:AW$11)),0)</f>
        <v>0</v>
      </c>
      <c r="AX184" s="81" cm="1">
        <f t="array" ref="AX184">IF(AX11=1,INDEX(Scenarios!$K$317:$AJ$317,1,SUM($L$11:AX$11)),0)</f>
        <v>0</v>
      </c>
      <c r="AY184" s="81" cm="1">
        <f t="array" ref="AY184">IF(AY11=1,INDEX(Scenarios!$K$317:$AJ$317,1,SUM($L$11:AY$11)),0)</f>
        <v>0</v>
      </c>
      <c r="AZ184" s="81" cm="1">
        <f t="array" ref="AZ184">IF(AZ11=1,INDEX(Scenarios!$K$317:$AJ$317,1,SUM($L$11:AZ$11)),0)</f>
        <v>0</v>
      </c>
      <c r="BA184" s="81" cm="1">
        <f t="array" ref="BA184">IF(BA11=1,INDEX(Scenarios!$K$317:$AJ$317,1,SUM($L$11:BA$11)),0)</f>
        <v>0</v>
      </c>
      <c r="BB184" s="81" cm="1">
        <f t="array" ref="BB184">IF(BB11=1,INDEX(Scenarios!$K$317:$AJ$317,1,SUM($L$11:BB$11)),0)</f>
        <v>0</v>
      </c>
      <c r="BC184" s="81" cm="1">
        <f t="array" ref="BC184">IF(BC11=1,INDEX(Scenarios!$K$317:$AJ$317,1,SUM($L$11:BC$11)),0)</f>
        <v>0</v>
      </c>
      <c r="BD184" s="81" cm="1">
        <f t="array" ref="BD184">IF(BD11=1,INDEX(Scenarios!$K$317:$AJ$317,1,SUM($L$11:BD$11)),0)</f>
        <v>0</v>
      </c>
      <c r="BE184" s="81" cm="1">
        <f t="array" ref="BE184">IF(BE11=1,INDEX(Scenarios!$K$317:$AJ$317,1,SUM($L$11:BE$11)),0)</f>
        <v>0</v>
      </c>
      <c r="BF184" s="81" cm="1">
        <f t="array" ref="BF184">IF(BF11=1,INDEX(Scenarios!$K$317:$AJ$317,1,SUM($L$11:BF$11)),0)</f>
        <v>0</v>
      </c>
      <c r="BG184" s="81" cm="1">
        <f t="array" ref="BG184">IF(BG11=1,INDEX(Scenarios!$K$317:$AJ$317,1,SUM($L$11:BG$11)),0)</f>
        <v>0</v>
      </c>
      <c r="BH184" s="81" cm="1">
        <f t="array" ref="BH184">IF(BH11=1,INDEX(Scenarios!$K$317:$AJ$317,1,SUM($L$11:BH$11)),0)</f>
        <v>0</v>
      </c>
    </row>
    <row r="185" spans="2:67">
      <c r="E185" s="20"/>
      <c r="F185" s="20"/>
      <c r="K185" s="21"/>
      <c r="L185" s="142"/>
      <c r="M185" s="142"/>
      <c r="N185" s="142"/>
      <c r="O185" s="142"/>
      <c r="P185" s="142"/>
      <c r="Q185" s="142"/>
      <c r="R185" s="142"/>
      <c r="S185" s="142"/>
      <c r="T185" s="142"/>
      <c r="U185" s="142"/>
      <c r="V185" s="142"/>
      <c r="W185" s="142"/>
      <c r="X185" s="142"/>
      <c r="Y185" s="142"/>
      <c r="Z185" s="142"/>
      <c r="AA185" s="142"/>
      <c r="AB185" s="142"/>
      <c r="AC185" s="142"/>
      <c r="AD185" s="142"/>
      <c r="AE185" s="142"/>
      <c r="AF185" s="142"/>
      <c r="AG185" s="142"/>
      <c r="AH185" s="142"/>
      <c r="AI185" s="142"/>
      <c r="AJ185" s="142"/>
      <c r="AK185" s="142"/>
      <c r="AL185" s="142"/>
      <c r="AM185" s="142"/>
      <c r="AN185" s="142"/>
      <c r="AO185" s="142"/>
      <c r="AP185" s="142"/>
      <c r="AQ185" s="142"/>
      <c r="AR185" s="142"/>
      <c r="AS185" s="142"/>
      <c r="AT185" s="142"/>
      <c r="AU185" s="142"/>
      <c r="AV185" s="142"/>
      <c r="AW185" s="142"/>
      <c r="AX185" s="142"/>
      <c r="AY185" s="142"/>
      <c r="AZ185" s="142"/>
      <c r="BA185" s="142"/>
      <c r="BB185" s="142"/>
      <c r="BC185" s="142"/>
      <c r="BD185" s="142"/>
      <c r="BE185" s="142"/>
      <c r="BF185" s="142"/>
      <c r="BG185" s="142"/>
      <c r="BH185" s="142"/>
    </row>
    <row r="186" spans="2:67">
      <c r="E186" s="20" t="s">
        <v>270</v>
      </c>
      <c r="F186" s="20"/>
      <c r="K186" s="21"/>
      <c r="L186" s="122">
        <v>0</v>
      </c>
      <c r="M186" s="122">
        <v>0</v>
      </c>
      <c r="N186" s="122">
        <v>0</v>
      </c>
      <c r="O186" s="122">
        <v>0</v>
      </c>
      <c r="P186" s="122">
        <v>0</v>
      </c>
      <c r="Q186" s="122">
        <v>0</v>
      </c>
      <c r="R186" s="122">
        <v>0</v>
      </c>
      <c r="S186" s="122">
        <v>0</v>
      </c>
      <c r="T186" s="122">
        <v>0</v>
      </c>
      <c r="U186" s="122">
        <v>0</v>
      </c>
      <c r="V186" s="122">
        <v>0</v>
      </c>
      <c r="W186" s="122">
        <v>0</v>
      </c>
      <c r="X186" s="122">
        <v>0</v>
      </c>
      <c r="Y186" s="122">
        <v>0</v>
      </c>
      <c r="Z186" s="122">
        <v>0</v>
      </c>
      <c r="AA186" s="122">
        <v>0</v>
      </c>
      <c r="AB186" s="122">
        <v>0</v>
      </c>
      <c r="AC186" s="122">
        <v>0</v>
      </c>
      <c r="AD186" s="122">
        <v>0</v>
      </c>
      <c r="AE186" s="122">
        <v>0</v>
      </c>
      <c r="AF186" s="122">
        <v>0</v>
      </c>
      <c r="AG186" s="122">
        <v>0</v>
      </c>
      <c r="AH186" s="122">
        <v>0</v>
      </c>
      <c r="AI186" s="122">
        <v>0</v>
      </c>
      <c r="AJ186" s="122">
        <v>0</v>
      </c>
      <c r="AK186" s="122">
        <v>0</v>
      </c>
      <c r="AL186" s="122">
        <v>0</v>
      </c>
      <c r="AM186" s="122">
        <v>0</v>
      </c>
      <c r="AN186" s="122">
        <v>0</v>
      </c>
      <c r="AO186" s="122">
        <v>0</v>
      </c>
      <c r="AP186" s="122">
        <v>0</v>
      </c>
      <c r="AQ186" s="122">
        <v>0</v>
      </c>
      <c r="AR186" s="122">
        <v>0</v>
      </c>
      <c r="AS186" s="122">
        <v>0</v>
      </c>
      <c r="AT186" s="122">
        <v>0</v>
      </c>
      <c r="AU186" s="122">
        <v>0</v>
      </c>
      <c r="AV186" s="122">
        <v>0</v>
      </c>
      <c r="AW186" s="122">
        <v>0</v>
      </c>
      <c r="AX186" s="122">
        <v>0</v>
      </c>
      <c r="AY186" s="122">
        <v>0</v>
      </c>
      <c r="AZ186" s="122">
        <v>0</v>
      </c>
      <c r="BA186" s="122">
        <v>0</v>
      </c>
      <c r="BB186" s="122">
        <v>0</v>
      </c>
      <c r="BC186" s="122">
        <v>0</v>
      </c>
      <c r="BD186" s="122">
        <v>0</v>
      </c>
      <c r="BE186" s="122">
        <v>0</v>
      </c>
      <c r="BF186" s="122">
        <v>0</v>
      </c>
      <c r="BG186" s="122">
        <v>0</v>
      </c>
      <c r="BH186" s="122">
        <v>0</v>
      </c>
    </row>
    <row r="187" spans="2:67">
      <c r="E187" s="20"/>
      <c r="F187" s="20"/>
      <c r="K187" s="21"/>
      <c r="L187" s="142"/>
      <c r="M187" s="142"/>
      <c r="N187" s="142"/>
      <c r="O187" s="142"/>
      <c r="P187" s="142"/>
      <c r="Q187" s="142"/>
      <c r="R187" s="142"/>
      <c r="S187" s="142"/>
      <c r="T187" s="142"/>
      <c r="U187" s="142"/>
      <c r="V187" s="142"/>
      <c r="W187" s="142"/>
      <c r="X187" s="142"/>
      <c r="Y187" s="142"/>
      <c r="Z187" s="142"/>
      <c r="AA187" s="142"/>
      <c r="AB187" s="142"/>
      <c r="AC187" s="142"/>
      <c r="AD187" s="142"/>
      <c r="AE187" s="142"/>
      <c r="AF187" s="142"/>
      <c r="AG187" s="142"/>
      <c r="AH187" s="142"/>
      <c r="AI187" s="142"/>
      <c r="AJ187" s="142"/>
      <c r="AK187" s="142"/>
      <c r="AL187" s="142"/>
      <c r="AM187" s="142"/>
      <c r="AN187" s="142"/>
      <c r="AO187" s="142"/>
      <c r="AP187" s="142"/>
      <c r="AQ187" s="142"/>
      <c r="AR187" s="142"/>
      <c r="AS187" s="142"/>
      <c r="AT187" s="142"/>
      <c r="AU187" s="142"/>
      <c r="AV187" s="142"/>
      <c r="AW187" s="142"/>
      <c r="AX187" s="142"/>
      <c r="AY187" s="142"/>
      <c r="AZ187" s="142"/>
      <c r="BA187" s="142"/>
      <c r="BB187" s="142"/>
      <c r="BC187" s="142"/>
      <c r="BD187" s="142"/>
      <c r="BE187" s="142"/>
      <c r="BF187" s="142"/>
      <c r="BG187" s="142"/>
      <c r="BH187" s="142"/>
    </row>
    <row r="188" spans="2:67">
      <c r="E188" s="20" t="s">
        <v>118</v>
      </c>
      <c r="F188" s="20"/>
      <c r="G188" s="4" t="s">
        <v>91</v>
      </c>
      <c r="K188" s="21"/>
      <c r="L188" s="22" cm="1">
        <f t="array" ref="L188">IF(L11=1,INDEX(Scenarios!$K$326:$AJ$326,1,SUM($L$11:L$11)),0)</f>
        <v>0</v>
      </c>
      <c r="M188" s="22" cm="1">
        <f t="array" ref="M188">IF(M11=1,INDEX(Scenarios!$K$326:$AJ$326,1,SUM($L$11:M$11)),0)</f>
        <v>0</v>
      </c>
      <c r="N188" s="22" cm="1">
        <f t="array" ref="N188">IF(N11=1,INDEX(Scenarios!$K$326:$AJ$326,1,SUM($L$11:N$11)),0)</f>
        <v>0</v>
      </c>
      <c r="O188" s="22" cm="1">
        <f t="array" ref="O188">IF(O11=1,INDEX(Scenarios!$K$326:$AJ$326,1,SUM($L$11:O$11)),0)</f>
        <v>0.75</v>
      </c>
      <c r="P188" s="22" cm="1">
        <f t="array" ref="P188">IF(P11=1,INDEX(Scenarios!$K$326:$AJ$326,1,SUM($L$11:P$11)),0)</f>
        <v>0.75</v>
      </c>
      <c r="Q188" s="22" cm="1">
        <f t="array" ref="Q188">IF(Q11=1,INDEX(Scenarios!$K$326:$AJ$326,1,SUM($L$11:Q$11)),0)</f>
        <v>0.75</v>
      </c>
      <c r="R188" s="22" cm="1">
        <f t="array" ref="R188">IF(R11=1,INDEX(Scenarios!$K$326:$AJ$326,1,SUM($L$11:R$11)),0)</f>
        <v>0.75</v>
      </c>
      <c r="S188" s="22" cm="1">
        <f t="array" ref="S188">IF(S11=1,INDEX(Scenarios!$K$326:$AJ$326,1,SUM($L$11:S$11)),0)</f>
        <v>0.75</v>
      </c>
      <c r="T188" s="22" cm="1">
        <f t="array" ref="T188">IF(T11=1,INDEX(Scenarios!$K$326:$AJ$326,1,SUM($L$11:T$11)),0)</f>
        <v>0.75</v>
      </c>
      <c r="U188" s="22" cm="1">
        <f t="array" ref="U188">IF(U11=1,INDEX(Scenarios!$K$326:$AJ$326,1,SUM($L$11:U$11)),0)</f>
        <v>0.75</v>
      </c>
      <c r="V188" s="22" cm="1">
        <f t="array" ref="V188">IF(V11=1,INDEX(Scenarios!$K$326:$AJ$326,1,SUM($L$11:V$11)),0)</f>
        <v>0.75</v>
      </c>
      <c r="W188" s="22" cm="1">
        <f t="array" ref="W188">IF(W11=1,INDEX(Scenarios!$K$326:$AJ$326,1,SUM($L$11:W$11)),0)</f>
        <v>0.75</v>
      </c>
      <c r="X188" s="22" cm="1">
        <f t="array" ref="X188">IF(X11=1,INDEX(Scenarios!$K$326:$AJ$326,1,SUM($L$11:X$11)),0)</f>
        <v>0.75</v>
      </c>
      <c r="Y188" s="22" cm="1">
        <f t="array" ref="Y188">IF(Y11=1,INDEX(Scenarios!$K$326:$AJ$326,1,SUM($L$11:Y$11)),0)</f>
        <v>0.75</v>
      </c>
      <c r="Z188" s="22" cm="1">
        <f t="array" ref="Z188">IF(Z11=1,INDEX(Scenarios!$K$326:$AJ$326,1,SUM($L$11:Z$11)),0)</f>
        <v>0.75</v>
      </c>
      <c r="AA188" s="22" cm="1">
        <f t="array" ref="AA188">IF(AA11=1,INDEX(Scenarios!$K$326:$AJ$326,1,SUM($L$11:AA$11)),0)</f>
        <v>0.75</v>
      </c>
      <c r="AB188" s="22" cm="1">
        <f t="array" ref="AB188">IF(AB11=1,INDEX(Scenarios!$K$326:$AJ$326,1,SUM($L$11:AB$11)),0)</f>
        <v>0.75</v>
      </c>
      <c r="AC188" s="22" cm="1">
        <f t="array" ref="AC188">IF(AC11=1,INDEX(Scenarios!$K$326:$AJ$326,1,SUM($L$11:AC$11)),0)</f>
        <v>0.75</v>
      </c>
      <c r="AD188" s="22" cm="1">
        <f t="array" ref="AD188">IF(AD11=1,INDEX(Scenarios!$K$326:$AJ$326,1,SUM($L$11:AD$11)),0)</f>
        <v>0.75</v>
      </c>
      <c r="AE188" s="22" cm="1">
        <f t="array" ref="AE188">IF(AE11=1,INDEX(Scenarios!$K$326:$AJ$326,1,SUM($L$11:AE$11)),0)</f>
        <v>0.75</v>
      </c>
      <c r="AF188" s="22" cm="1">
        <f t="array" ref="AF188">IF(AF11=1,INDEX(Scenarios!$K$326:$AJ$326,1,SUM($L$11:AF$11)),0)</f>
        <v>0.75</v>
      </c>
      <c r="AG188" s="22" cm="1">
        <f t="array" ref="AG188">IF(AG11=1,INDEX(Scenarios!$K$326:$AJ$326,1,SUM($L$11:AG$11)),0)</f>
        <v>0.75</v>
      </c>
      <c r="AH188" s="22" cm="1">
        <f t="array" ref="AH188">IF(AH11=1,INDEX(Scenarios!$K$326:$AJ$326,1,SUM($L$11:AH$11)),0)</f>
        <v>0.75</v>
      </c>
      <c r="AI188" s="22" cm="1">
        <f t="array" ref="AI188">IF(AI11=1,INDEX(Scenarios!$K$326:$AJ$326,1,SUM($L$11:AI$11)),0)</f>
        <v>0.75</v>
      </c>
      <c r="AJ188" s="22" cm="1">
        <f t="array" ref="AJ188">IF(AJ11=1,INDEX(Scenarios!$K$326:$AJ$326,1,SUM($L$11:AJ$11)),0)</f>
        <v>0.75</v>
      </c>
      <c r="AK188" s="22" cm="1">
        <f t="array" ref="AK188">IF(AK11=1,INDEX(Scenarios!$K$326:$AJ$326,1,SUM($L$11:AK$11)),0)</f>
        <v>0.75</v>
      </c>
      <c r="AL188" s="22" cm="1">
        <f t="array" ref="AL188">IF(AL11=1,INDEX(Scenarios!$K$326:$AJ$326,1,SUM($L$11:AL$11)),0)</f>
        <v>0.75</v>
      </c>
      <c r="AM188" s="22" cm="1">
        <f t="array" ref="AM188">IF(AM11=1,INDEX(Scenarios!$K$326:$AJ$326,1,SUM($L$11:AM$11)),0)</f>
        <v>0.75</v>
      </c>
      <c r="AN188" s="22" cm="1">
        <f t="array" ref="AN188">IF(AN11=1,INDEX(Scenarios!$K$326:$AJ$326,1,SUM($L$11:AN$11)),0)</f>
        <v>0.75</v>
      </c>
      <c r="AO188" s="22" cm="1">
        <f t="array" ref="AO188">IF(AO11=1,INDEX(Scenarios!$K$326:$AJ$326,1,SUM($L$11:AO$11)),0)</f>
        <v>0</v>
      </c>
      <c r="AP188" s="22" cm="1">
        <f t="array" ref="AP188">IF(AP11=1,INDEX(Scenarios!$K$326:$AJ$326,1,SUM($L$11:AP$11)),0)</f>
        <v>0</v>
      </c>
      <c r="AQ188" s="22" cm="1">
        <f t="array" ref="AQ188">IF(AQ11=1,INDEX(Scenarios!$K$326:$AJ$326,1,SUM($L$11:AQ$11)),0)</f>
        <v>0</v>
      </c>
      <c r="AR188" s="22" cm="1">
        <f t="array" ref="AR188">IF(AR11=1,INDEX(Scenarios!$K$326:$AJ$326,1,SUM($L$11:AR$11)),0)</f>
        <v>0</v>
      </c>
      <c r="AS188" s="22" cm="1">
        <f t="array" ref="AS188">IF(AS11=1,INDEX(Scenarios!$K$326:$AJ$326,1,SUM($L$11:AS$11)),0)</f>
        <v>0</v>
      </c>
      <c r="AT188" s="22" cm="1">
        <f t="array" ref="AT188">IF(AT11=1,INDEX(Scenarios!$K$326:$AJ$326,1,SUM($L$11:AT$11)),0)</f>
        <v>0</v>
      </c>
      <c r="AU188" s="22" cm="1">
        <f t="array" ref="AU188">IF(AU11=1,INDEX(Scenarios!$K$326:$AJ$326,1,SUM($L$11:AU$11)),0)</f>
        <v>0</v>
      </c>
      <c r="AV188" s="22" cm="1">
        <f t="array" ref="AV188">IF(AV11=1,INDEX(Scenarios!$K$326:$AJ$326,1,SUM($L$11:AV$11)),0)</f>
        <v>0</v>
      </c>
      <c r="AW188" s="22" cm="1">
        <f t="array" ref="AW188">IF(AW11=1,INDEX(Scenarios!$K$326:$AJ$326,1,SUM($L$11:AW$11)),0)</f>
        <v>0</v>
      </c>
      <c r="AX188" s="22" cm="1">
        <f t="array" ref="AX188">IF(AX11=1,INDEX(Scenarios!$K$326:$AJ$326,1,SUM($L$11:AX$11)),0)</f>
        <v>0</v>
      </c>
      <c r="AY188" s="22" cm="1">
        <f t="array" ref="AY188">IF(AY11=1,INDEX(Scenarios!$K$326:$AJ$326,1,SUM($L$11:AY$11)),0)</f>
        <v>0</v>
      </c>
      <c r="AZ188" s="22" cm="1">
        <f t="array" ref="AZ188">IF(AZ11=1,INDEX(Scenarios!$K$326:$AJ$326,1,SUM($L$11:AZ$11)),0)</f>
        <v>0</v>
      </c>
      <c r="BA188" s="22" cm="1">
        <f t="array" ref="BA188">IF(BA11=1,INDEX(Scenarios!$K$326:$AJ$326,1,SUM($L$11:BA$11)),0)</f>
        <v>0</v>
      </c>
      <c r="BB188" s="22" cm="1">
        <f t="array" ref="BB188">IF(BB11=1,INDEX(Scenarios!$K$326:$AJ$326,1,SUM($L$11:BB$11)),0)</f>
        <v>0</v>
      </c>
      <c r="BC188" s="22" cm="1">
        <f t="array" ref="BC188">IF(BC11=1,INDEX(Scenarios!$K$326:$AJ$326,1,SUM($L$11:BC$11)),0)</f>
        <v>0</v>
      </c>
      <c r="BD188" s="22" cm="1">
        <f t="array" ref="BD188">IF(BD11=1,INDEX(Scenarios!$K$326:$AJ$326,1,SUM($L$11:BD$11)),0)</f>
        <v>0</v>
      </c>
      <c r="BE188" s="22" cm="1">
        <f t="array" ref="BE188">IF(BE11=1,INDEX(Scenarios!$K$326:$AJ$326,1,SUM($L$11:BE$11)),0)</f>
        <v>0</v>
      </c>
      <c r="BF188" s="22" cm="1">
        <f t="array" ref="BF188">IF(BF11=1,INDEX(Scenarios!$K$326:$AJ$326,1,SUM($L$11:BF$11)),0)</f>
        <v>0</v>
      </c>
      <c r="BG188" s="22" cm="1">
        <f t="array" ref="BG188">IF(BG11=1,INDEX(Scenarios!$K$326:$AJ$326,1,SUM($L$11:BG$11)),0)</f>
        <v>0</v>
      </c>
      <c r="BH188" s="22" cm="1">
        <f t="array" ref="BH188">IF(BH11=1,INDEX(Scenarios!$K$326:$AJ$326,1,SUM($L$11:BH$11)),0)</f>
        <v>0</v>
      </c>
    </row>
    <row r="189" spans="2:67">
      <c r="E189" s="20" t="s">
        <v>271</v>
      </c>
      <c r="F189" s="20"/>
      <c r="G189" s="4" t="s">
        <v>91</v>
      </c>
      <c r="K189" s="21"/>
      <c r="L189" s="22" cm="1">
        <f t="array" ref="L189">IF(L11=1,INDEX(Scenarios!$K$335:$AJ$335,1,SUM($L$11:L$11)),0)</f>
        <v>0</v>
      </c>
      <c r="M189" s="22" cm="1">
        <f t="array" ref="M189">IF(M11=1,INDEX(Scenarios!$K$335:$AJ$335,1,SUM($L$11:M$11)),0)</f>
        <v>0</v>
      </c>
      <c r="N189" s="22" cm="1">
        <f t="array" ref="N189">IF(N11=1,INDEX(Scenarios!$K$335:$AJ$335,1,SUM($L$11:N$11)),0)</f>
        <v>0</v>
      </c>
      <c r="O189" s="22" cm="1">
        <f t="array" ref="O189">IF(O11=1,INDEX(Scenarios!$K$335:$AJ$335,1,SUM($L$11:O$11)),0)</f>
        <v>0.99</v>
      </c>
      <c r="P189" s="22" cm="1">
        <f t="array" ref="P189">IF(P11=1,INDEX(Scenarios!$K$335:$AJ$335,1,SUM($L$11:P$11)),0)</f>
        <v>0.99</v>
      </c>
      <c r="Q189" s="22" cm="1">
        <f t="array" ref="Q189">IF(Q11=1,INDEX(Scenarios!$K$335:$AJ$335,1,SUM($L$11:Q$11)),0)</f>
        <v>0.99</v>
      </c>
      <c r="R189" s="22" cm="1">
        <f t="array" ref="R189">IF(R11=1,INDEX(Scenarios!$K$335:$AJ$335,1,SUM($L$11:R$11)),0)</f>
        <v>0.99</v>
      </c>
      <c r="S189" s="22" cm="1">
        <f t="array" ref="S189">IF(S11=1,INDEX(Scenarios!$K$335:$AJ$335,1,SUM($L$11:S$11)),0)</f>
        <v>0.99</v>
      </c>
      <c r="T189" s="22" cm="1">
        <f t="array" ref="T189">IF(T11=1,INDEX(Scenarios!$K$335:$AJ$335,1,SUM($L$11:T$11)),0)</f>
        <v>0.99</v>
      </c>
      <c r="U189" s="22" cm="1">
        <f t="array" ref="U189">IF(U11=1,INDEX(Scenarios!$K$335:$AJ$335,1,SUM($L$11:U$11)),0)</f>
        <v>0.99</v>
      </c>
      <c r="V189" s="22" cm="1">
        <f t="array" ref="V189">IF(V11=1,INDEX(Scenarios!$K$335:$AJ$335,1,SUM($L$11:V$11)),0)</f>
        <v>0.99</v>
      </c>
      <c r="W189" s="22" cm="1">
        <f t="array" ref="W189">IF(W11=1,INDEX(Scenarios!$K$335:$AJ$335,1,SUM($L$11:W$11)),0)</f>
        <v>0.99</v>
      </c>
      <c r="X189" s="22" cm="1">
        <f t="array" ref="X189">IF(X11=1,INDEX(Scenarios!$K$335:$AJ$335,1,SUM($L$11:X$11)),0)</f>
        <v>0.99</v>
      </c>
      <c r="Y189" s="22" cm="1">
        <f t="array" ref="Y189">IF(Y11=1,INDEX(Scenarios!$K$335:$AJ$335,1,SUM($L$11:Y$11)),0)</f>
        <v>0.99</v>
      </c>
      <c r="Z189" s="22" cm="1">
        <f t="array" ref="Z189">IF(Z11=1,INDEX(Scenarios!$K$335:$AJ$335,1,SUM($L$11:Z$11)),0)</f>
        <v>0.99</v>
      </c>
      <c r="AA189" s="22" cm="1">
        <f t="array" ref="AA189">IF(AA11=1,INDEX(Scenarios!$K$335:$AJ$335,1,SUM($L$11:AA$11)),0)</f>
        <v>0.99</v>
      </c>
      <c r="AB189" s="22" cm="1">
        <f t="array" ref="AB189">IF(AB11=1,INDEX(Scenarios!$K$335:$AJ$335,1,SUM($L$11:AB$11)),0)</f>
        <v>0.99</v>
      </c>
      <c r="AC189" s="22" cm="1">
        <f t="array" ref="AC189">IF(AC11=1,INDEX(Scenarios!$K$335:$AJ$335,1,SUM($L$11:AC$11)),0)</f>
        <v>0.99</v>
      </c>
      <c r="AD189" s="22" cm="1">
        <f t="array" ref="AD189">IF(AD11=1,INDEX(Scenarios!$K$335:$AJ$335,1,SUM($L$11:AD$11)),0)</f>
        <v>0.99</v>
      </c>
      <c r="AE189" s="22" cm="1">
        <f t="array" ref="AE189">IF(AE11=1,INDEX(Scenarios!$K$335:$AJ$335,1,SUM($L$11:AE$11)),0)</f>
        <v>0.99</v>
      </c>
      <c r="AF189" s="22" cm="1">
        <f t="array" ref="AF189">IF(AF11=1,INDEX(Scenarios!$K$335:$AJ$335,1,SUM($L$11:AF$11)),0)</f>
        <v>0.99</v>
      </c>
      <c r="AG189" s="22" cm="1">
        <f t="array" ref="AG189">IF(AG11=1,INDEX(Scenarios!$K$335:$AJ$335,1,SUM($L$11:AG$11)),0)</f>
        <v>0.99</v>
      </c>
      <c r="AH189" s="22" cm="1">
        <f t="array" ref="AH189">IF(AH11=1,INDEX(Scenarios!$K$335:$AJ$335,1,SUM($L$11:AH$11)),0)</f>
        <v>0.99</v>
      </c>
      <c r="AI189" s="22" cm="1">
        <f t="array" ref="AI189">IF(AI11=1,INDEX(Scenarios!$K$335:$AJ$335,1,SUM($L$11:AI$11)),0)</f>
        <v>0.99</v>
      </c>
      <c r="AJ189" s="22" cm="1">
        <f t="array" ref="AJ189">IF(AJ11=1,INDEX(Scenarios!$K$335:$AJ$335,1,SUM($L$11:AJ$11)),0)</f>
        <v>0.99</v>
      </c>
      <c r="AK189" s="22" cm="1">
        <f t="array" ref="AK189">IF(AK11=1,INDEX(Scenarios!$K$335:$AJ$335,1,SUM($L$11:AK$11)),0)</f>
        <v>0.99</v>
      </c>
      <c r="AL189" s="22" cm="1">
        <f t="array" ref="AL189">IF(AL11=1,INDEX(Scenarios!$K$335:$AJ$335,1,SUM($L$11:AL$11)),0)</f>
        <v>0.99</v>
      </c>
      <c r="AM189" s="22" cm="1">
        <f t="array" ref="AM189">IF(AM11=1,INDEX(Scenarios!$K$335:$AJ$335,1,SUM($L$11:AM$11)),0)</f>
        <v>0.99</v>
      </c>
      <c r="AN189" s="22" cm="1">
        <f t="array" ref="AN189">IF(AN11=1,INDEX(Scenarios!$K$335:$AJ$335,1,SUM($L$11:AN$11)),0)</f>
        <v>0.99</v>
      </c>
      <c r="AO189" s="22" cm="1">
        <f t="array" ref="AO189">IF(AO11=1,INDEX(Scenarios!$K$335:$AJ$335,1,SUM($L$11:AO$11)),0)</f>
        <v>0</v>
      </c>
      <c r="AP189" s="22" cm="1">
        <f t="array" ref="AP189">IF(AP11=1,INDEX(Scenarios!$K$335:$AJ$335,1,SUM($L$11:AP$11)),0)</f>
        <v>0</v>
      </c>
      <c r="AQ189" s="22" cm="1">
        <f t="array" ref="AQ189">IF(AQ11=1,INDEX(Scenarios!$K$335:$AJ$335,1,SUM($L$11:AQ$11)),0)</f>
        <v>0</v>
      </c>
      <c r="AR189" s="22" cm="1">
        <f t="array" ref="AR189">IF(AR11=1,INDEX(Scenarios!$K$335:$AJ$335,1,SUM($L$11:AR$11)),0)</f>
        <v>0</v>
      </c>
      <c r="AS189" s="22" cm="1">
        <f t="array" ref="AS189">IF(AS11=1,INDEX(Scenarios!$K$335:$AJ$335,1,SUM($L$11:AS$11)),0)</f>
        <v>0</v>
      </c>
      <c r="AT189" s="22" cm="1">
        <f t="array" ref="AT189">IF(AT11=1,INDEX(Scenarios!$K$335:$AJ$335,1,SUM($L$11:AT$11)),0)</f>
        <v>0</v>
      </c>
      <c r="AU189" s="22" cm="1">
        <f t="array" ref="AU189">IF(AU11=1,INDEX(Scenarios!$K$335:$AJ$335,1,SUM($L$11:AU$11)),0)</f>
        <v>0</v>
      </c>
      <c r="AV189" s="22" cm="1">
        <f t="array" ref="AV189">IF(AV11=1,INDEX(Scenarios!$K$335:$AJ$335,1,SUM($L$11:AV$11)),0)</f>
        <v>0</v>
      </c>
      <c r="AW189" s="22" cm="1">
        <f t="array" ref="AW189">IF(AW11=1,INDEX(Scenarios!$K$335:$AJ$335,1,SUM($L$11:AW$11)),0)</f>
        <v>0</v>
      </c>
      <c r="AX189" s="22" cm="1">
        <f t="array" ref="AX189">IF(AX11=1,INDEX(Scenarios!$K$335:$AJ$335,1,SUM($L$11:AX$11)),0)</f>
        <v>0</v>
      </c>
      <c r="AY189" s="22" cm="1">
        <f t="array" ref="AY189">IF(AY11=1,INDEX(Scenarios!$K$335:$AJ$335,1,SUM($L$11:AY$11)),0)</f>
        <v>0</v>
      </c>
      <c r="AZ189" s="22" cm="1">
        <f t="array" ref="AZ189">IF(AZ11=1,INDEX(Scenarios!$K$335:$AJ$335,1,SUM($L$11:AZ$11)),0)</f>
        <v>0</v>
      </c>
      <c r="BA189" s="22" cm="1">
        <f t="array" ref="BA189">IF(BA11=1,INDEX(Scenarios!$K$335:$AJ$335,1,SUM($L$11:BA$11)),0)</f>
        <v>0</v>
      </c>
      <c r="BB189" s="22" cm="1">
        <f t="array" ref="BB189">IF(BB11=1,INDEX(Scenarios!$K$335:$AJ$335,1,SUM($L$11:BB$11)),0)</f>
        <v>0</v>
      </c>
      <c r="BC189" s="22" cm="1">
        <f t="array" ref="BC189">IF(BC11=1,INDEX(Scenarios!$K$335:$AJ$335,1,SUM($L$11:BC$11)),0)</f>
        <v>0</v>
      </c>
      <c r="BD189" s="22" cm="1">
        <f t="array" ref="BD189">IF(BD11=1,INDEX(Scenarios!$K$335:$AJ$335,1,SUM($L$11:BD$11)),0)</f>
        <v>0</v>
      </c>
      <c r="BE189" s="22" cm="1">
        <f t="array" ref="BE189">IF(BE11=1,INDEX(Scenarios!$K$335:$AJ$335,1,SUM($L$11:BE$11)),0)</f>
        <v>0</v>
      </c>
      <c r="BF189" s="22" cm="1">
        <f t="array" ref="BF189">IF(BF11=1,INDEX(Scenarios!$K$335:$AJ$335,1,SUM($L$11:BF$11)),0)</f>
        <v>0</v>
      </c>
      <c r="BG189" s="22" cm="1">
        <f t="array" ref="BG189">IF(BG11=1,INDEX(Scenarios!$K$335:$AJ$335,1,SUM($L$11:BG$11)),0)</f>
        <v>0</v>
      </c>
      <c r="BH189" s="22" cm="1">
        <f t="array" ref="BH189">IF(BH11=1,INDEX(Scenarios!$K$335:$AJ$335,1,SUM($L$11:BH$11)),0)</f>
        <v>0</v>
      </c>
    </row>
    <row r="190" spans="2:67">
      <c r="E190" s="20" t="s">
        <v>117</v>
      </c>
      <c r="F190" s="20"/>
      <c r="G190" s="4" t="s">
        <v>91</v>
      </c>
      <c r="K190" s="21"/>
      <c r="L190" s="22">
        <f>Interface!$L$83</f>
        <v>1</v>
      </c>
      <c r="M190" s="22">
        <f>Interface!$L$83</f>
        <v>1</v>
      </c>
      <c r="N190" s="22">
        <f>Interface!$L$83</f>
        <v>1</v>
      </c>
      <c r="O190" s="22">
        <f>Interface!$L$83</f>
        <v>1</v>
      </c>
      <c r="P190" s="22">
        <f>Interface!$L$83</f>
        <v>1</v>
      </c>
      <c r="Q190" s="22">
        <f>Interface!$L$83</f>
        <v>1</v>
      </c>
      <c r="R190" s="22">
        <f>Interface!$L$83</f>
        <v>1</v>
      </c>
      <c r="S190" s="22">
        <f>Interface!$L$83</f>
        <v>1</v>
      </c>
      <c r="T190" s="22">
        <f>Interface!$L$83</f>
        <v>1</v>
      </c>
      <c r="U190" s="22">
        <f>Interface!$L$83</f>
        <v>1</v>
      </c>
      <c r="V190" s="22">
        <f>Interface!$L$83</f>
        <v>1</v>
      </c>
      <c r="W190" s="22">
        <f>Interface!$L$83</f>
        <v>1</v>
      </c>
      <c r="X190" s="22">
        <f>Interface!$L$83</f>
        <v>1</v>
      </c>
      <c r="Y190" s="22">
        <f>Interface!$L$83</f>
        <v>1</v>
      </c>
      <c r="Z190" s="22">
        <f>Interface!$L$83</f>
        <v>1</v>
      </c>
      <c r="AA190" s="22">
        <f>Interface!$L$83</f>
        <v>1</v>
      </c>
      <c r="AB190" s="22">
        <f>Interface!$L$83</f>
        <v>1</v>
      </c>
      <c r="AC190" s="22">
        <f>Interface!$L$83</f>
        <v>1</v>
      </c>
      <c r="AD190" s="22">
        <f>Interface!$L$83</f>
        <v>1</v>
      </c>
      <c r="AE190" s="22">
        <f>Interface!$L$83</f>
        <v>1</v>
      </c>
      <c r="AF190" s="22">
        <f>Interface!$L$83</f>
        <v>1</v>
      </c>
      <c r="AG190" s="22">
        <f>Interface!$L$83</f>
        <v>1</v>
      </c>
      <c r="AH190" s="22">
        <f>Interface!$L$83</f>
        <v>1</v>
      </c>
      <c r="AI190" s="22">
        <f>Interface!$L$83</f>
        <v>1</v>
      </c>
      <c r="AJ190" s="22">
        <f>Interface!$L$83</f>
        <v>1</v>
      </c>
      <c r="AK190" s="22">
        <f>Interface!$L$83</f>
        <v>1</v>
      </c>
      <c r="AL190" s="22">
        <f>Interface!$L$83</f>
        <v>1</v>
      </c>
      <c r="AM190" s="22">
        <f>Interface!$L$83</f>
        <v>1</v>
      </c>
      <c r="AN190" s="22">
        <f>Interface!$L$83</f>
        <v>1</v>
      </c>
      <c r="AO190" s="22">
        <f>Interface!$L$83</f>
        <v>1</v>
      </c>
      <c r="AP190" s="22">
        <f>Interface!$L$83</f>
        <v>1</v>
      </c>
      <c r="AQ190" s="22">
        <f>Interface!$L$83</f>
        <v>1</v>
      </c>
      <c r="AR190" s="22">
        <f>Interface!$L$83</f>
        <v>1</v>
      </c>
      <c r="AS190" s="22">
        <f>Interface!$L$83</f>
        <v>1</v>
      </c>
      <c r="AT190" s="22">
        <f>Interface!$L$83</f>
        <v>1</v>
      </c>
      <c r="AU190" s="22">
        <f>Interface!$L$83</f>
        <v>1</v>
      </c>
      <c r="AV190" s="22">
        <f>Interface!$L$83</f>
        <v>1</v>
      </c>
      <c r="AW190" s="22">
        <f>Interface!$L$83</f>
        <v>1</v>
      </c>
      <c r="AX190" s="22">
        <f>Interface!$L$83</f>
        <v>1</v>
      </c>
      <c r="AY190" s="22">
        <f>Interface!$L$83</f>
        <v>1</v>
      </c>
      <c r="AZ190" s="22">
        <f>Interface!$L$83</f>
        <v>1</v>
      </c>
      <c r="BA190" s="22">
        <f>Interface!$L$83</f>
        <v>1</v>
      </c>
      <c r="BB190" s="22">
        <f>Interface!$L$83</f>
        <v>1</v>
      </c>
      <c r="BC190" s="22">
        <f>Interface!$L$83</f>
        <v>1</v>
      </c>
      <c r="BD190" s="22">
        <f>Interface!$L$83</f>
        <v>1</v>
      </c>
      <c r="BE190" s="22">
        <f>Interface!$L$83</f>
        <v>1</v>
      </c>
      <c r="BF190" s="22">
        <f>Interface!$L$83</f>
        <v>1</v>
      </c>
      <c r="BG190" s="22">
        <f>Interface!$L$83</f>
        <v>1</v>
      </c>
      <c r="BH190" s="22">
        <f>Interface!$L$83</f>
        <v>1</v>
      </c>
    </row>
    <row r="191" spans="2:67">
      <c r="E191" s="20" t="s">
        <v>116</v>
      </c>
      <c r="F191" s="20"/>
      <c r="G191" s="4" t="s">
        <v>91</v>
      </c>
      <c r="K191" s="21"/>
      <c r="L191" s="22">
        <f>Interface!$L$82</f>
        <v>0.25</v>
      </c>
      <c r="M191" s="82">
        <f>Interface!$L$82</f>
        <v>0.25</v>
      </c>
      <c r="N191" s="82">
        <f>Interface!$L$82</f>
        <v>0.25</v>
      </c>
      <c r="O191" s="82">
        <f>Interface!$L$82</f>
        <v>0.25</v>
      </c>
      <c r="P191" s="82">
        <f>Interface!$L$82</f>
        <v>0.25</v>
      </c>
      <c r="Q191" s="82">
        <f>Interface!$L$82</f>
        <v>0.25</v>
      </c>
      <c r="R191" s="82">
        <f>Interface!$L$82</f>
        <v>0.25</v>
      </c>
      <c r="S191" s="82">
        <f>Interface!$L$82</f>
        <v>0.25</v>
      </c>
      <c r="T191" s="82">
        <f>Interface!$L$82</f>
        <v>0.25</v>
      </c>
      <c r="U191" s="82">
        <f>Interface!$L$82</f>
        <v>0.25</v>
      </c>
      <c r="V191" s="82">
        <f>Interface!$L$82</f>
        <v>0.25</v>
      </c>
      <c r="W191" s="82">
        <f>Interface!$L$82</f>
        <v>0.25</v>
      </c>
      <c r="X191" s="82">
        <f>Interface!$L$82</f>
        <v>0.25</v>
      </c>
      <c r="Y191" s="82">
        <f>Interface!$L$82</f>
        <v>0.25</v>
      </c>
      <c r="Z191" s="82">
        <f>Interface!$L$82</f>
        <v>0.25</v>
      </c>
      <c r="AA191" s="82">
        <f>Interface!$L$82</f>
        <v>0.25</v>
      </c>
      <c r="AB191" s="82">
        <f>Interface!$L$82</f>
        <v>0.25</v>
      </c>
      <c r="AC191" s="82">
        <f>Interface!$L$82</f>
        <v>0.25</v>
      </c>
      <c r="AD191" s="82">
        <f>Interface!$L$82</f>
        <v>0.25</v>
      </c>
      <c r="AE191" s="82">
        <f>Interface!$L$82</f>
        <v>0.25</v>
      </c>
      <c r="AF191" s="82">
        <f>Interface!$L$82</f>
        <v>0.25</v>
      </c>
      <c r="AG191" s="82">
        <f>Interface!$L$82</f>
        <v>0.25</v>
      </c>
      <c r="AH191" s="82">
        <f>Interface!$L$82</f>
        <v>0.25</v>
      </c>
      <c r="AI191" s="82">
        <f>Interface!$L$82</f>
        <v>0.25</v>
      </c>
      <c r="AJ191" s="82">
        <f>Interface!$L$82</f>
        <v>0.25</v>
      </c>
      <c r="AK191" s="82">
        <f>Interface!$L$82</f>
        <v>0.25</v>
      </c>
      <c r="AL191" s="82">
        <f>Interface!$L$82</f>
        <v>0.25</v>
      </c>
      <c r="AM191" s="82">
        <f>Interface!$L$82</f>
        <v>0.25</v>
      </c>
      <c r="AN191" s="82">
        <f>Interface!$L$82</f>
        <v>0.25</v>
      </c>
      <c r="AO191" s="82">
        <f>Interface!$L$82</f>
        <v>0.25</v>
      </c>
      <c r="AP191" s="82">
        <f>Interface!$L$82</f>
        <v>0.25</v>
      </c>
      <c r="AQ191" s="82">
        <f>Interface!$L$82</f>
        <v>0.25</v>
      </c>
      <c r="AR191" s="82">
        <f>Interface!$L$82</f>
        <v>0.25</v>
      </c>
      <c r="AS191" s="82">
        <f>Interface!$L$82</f>
        <v>0.25</v>
      </c>
      <c r="AT191" s="82">
        <f>Interface!$L$82</f>
        <v>0.25</v>
      </c>
      <c r="AU191" s="82">
        <f>Interface!$L$82</f>
        <v>0.25</v>
      </c>
      <c r="AV191" s="82">
        <f>Interface!$L$82</f>
        <v>0.25</v>
      </c>
      <c r="AW191" s="82">
        <f>Interface!$L$82</f>
        <v>0.25</v>
      </c>
      <c r="AX191" s="82">
        <f>Interface!$L$82</f>
        <v>0.25</v>
      </c>
      <c r="AY191" s="82">
        <f>Interface!$L$82</f>
        <v>0.25</v>
      </c>
      <c r="AZ191" s="82">
        <f>Interface!$L$82</f>
        <v>0.25</v>
      </c>
      <c r="BA191" s="82">
        <f>Interface!$L$82</f>
        <v>0.25</v>
      </c>
      <c r="BB191" s="82">
        <f>Interface!$L$82</f>
        <v>0.25</v>
      </c>
      <c r="BC191" s="82">
        <f>Interface!$L$82</f>
        <v>0.25</v>
      </c>
      <c r="BD191" s="82">
        <f>Interface!$L$82</f>
        <v>0.25</v>
      </c>
      <c r="BE191" s="82">
        <f>Interface!$L$82</f>
        <v>0.25</v>
      </c>
      <c r="BF191" s="82">
        <f>Interface!$L$82</f>
        <v>0.25</v>
      </c>
      <c r="BG191" s="82">
        <f>Interface!$L$82</f>
        <v>0.25</v>
      </c>
      <c r="BH191" s="82">
        <f>Interface!$L$82</f>
        <v>0.25</v>
      </c>
    </row>
    <row r="192" spans="2:67">
      <c r="E192" s="20"/>
      <c r="F192" s="20"/>
      <c r="K192" s="21"/>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row>
    <row r="193" spans="2:67">
      <c r="B193" s="7">
        <f>MAX(B$5:$B192)+1</f>
        <v>7</v>
      </c>
      <c r="C193" s="7" t="s">
        <v>230</v>
      </c>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24"/>
      <c r="BM193" s="24"/>
      <c r="BN193" s="24"/>
      <c r="BO193" s="24"/>
    </row>
    <row r="194" spans="2:67">
      <c r="E194" s="20"/>
      <c r="F194" s="20"/>
      <c r="K194" s="21"/>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c r="AQ194" s="22"/>
      <c r="AR194" s="22"/>
      <c r="AS194" s="22"/>
      <c r="AT194" s="22"/>
      <c r="AU194" s="22"/>
      <c r="AV194" s="22"/>
      <c r="AW194" s="22"/>
      <c r="AX194" s="22"/>
      <c r="AY194" s="22"/>
      <c r="AZ194" s="22"/>
      <c r="BA194" s="22"/>
      <c r="BB194" s="22"/>
      <c r="BC194" s="22"/>
      <c r="BD194" s="22"/>
      <c r="BE194" s="22"/>
      <c r="BF194" s="22"/>
      <c r="BG194" s="22"/>
      <c r="BH194" s="22"/>
    </row>
    <row r="195" spans="2:67">
      <c r="E195" s="4" t="s">
        <v>272</v>
      </c>
      <c r="F195" s="20"/>
      <c r="G195" s="4" t="s">
        <v>101</v>
      </c>
      <c r="K195" s="21"/>
      <c r="L195" s="122"/>
      <c r="M195" s="122"/>
      <c r="N195" s="122"/>
      <c r="O195" s="122"/>
      <c r="P195" s="122"/>
      <c r="Q195" s="122"/>
      <c r="R195" s="122"/>
      <c r="S195" s="122"/>
      <c r="T195" s="122"/>
      <c r="U195" s="122"/>
      <c r="V195" s="122"/>
      <c r="W195" s="122"/>
      <c r="X195" s="122"/>
      <c r="Y195" s="122"/>
      <c r="Z195" s="122"/>
      <c r="AA195" s="122"/>
      <c r="AB195" s="122"/>
      <c r="AC195" s="122"/>
      <c r="AD195" s="122"/>
      <c r="AE195" s="122"/>
      <c r="AF195" s="122"/>
      <c r="AG195" s="122"/>
      <c r="AH195" s="122"/>
      <c r="AI195" s="122"/>
      <c r="AJ195" s="122"/>
      <c r="AK195" s="122"/>
      <c r="AL195" s="122"/>
      <c r="AM195" s="122"/>
      <c r="AN195" s="122"/>
      <c r="AO195" s="122"/>
      <c r="AP195" s="122"/>
      <c r="AQ195" s="122"/>
      <c r="AR195" s="122"/>
      <c r="AS195" s="122"/>
      <c r="AT195" s="122"/>
      <c r="AU195" s="122"/>
      <c r="AV195" s="122"/>
      <c r="AW195" s="122"/>
      <c r="AX195" s="122"/>
      <c r="AY195" s="122"/>
      <c r="AZ195" s="122"/>
      <c r="BA195" s="122"/>
      <c r="BB195" s="122"/>
      <c r="BC195" s="122"/>
      <c r="BD195" s="122"/>
      <c r="BE195" s="122"/>
      <c r="BF195" s="122"/>
      <c r="BG195" s="122"/>
      <c r="BH195" s="122"/>
    </row>
    <row r="196" spans="2:67">
      <c r="E196" s="4" t="s">
        <v>273</v>
      </c>
      <c r="F196" s="20"/>
      <c r="G196" s="4" t="s">
        <v>101</v>
      </c>
      <c r="K196" s="21"/>
      <c r="L196" s="122"/>
      <c r="M196" s="122"/>
      <c r="N196" s="122"/>
      <c r="O196" s="122"/>
      <c r="P196" s="122"/>
      <c r="Q196" s="122"/>
      <c r="R196" s="122"/>
      <c r="S196" s="122"/>
      <c r="T196" s="122"/>
      <c r="U196" s="122"/>
      <c r="V196" s="122"/>
      <c r="W196" s="122"/>
      <c r="X196" s="122"/>
      <c r="Y196" s="122"/>
      <c r="Z196" s="122"/>
      <c r="AA196" s="122"/>
      <c r="AB196" s="122"/>
      <c r="AC196" s="122"/>
      <c r="AD196" s="122"/>
      <c r="AE196" s="122"/>
      <c r="AF196" s="122"/>
      <c r="AG196" s="122"/>
      <c r="AH196" s="122"/>
      <c r="AI196" s="122"/>
      <c r="AJ196" s="122"/>
      <c r="AK196" s="122"/>
      <c r="AL196" s="122"/>
      <c r="AM196" s="122"/>
      <c r="AN196" s="122"/>
      <c r="AO196" s="122"/>
      <c r="AP196" s="122"/>
      <c r="AQ196" s="122"/>
      <c r="AR196" s="122"/>
      <c r="AS196" s="122"/>
      <c r="AT196" s="122"/>
      <c r="AU196" s="122"/>
      <c r="AV196" s="122"/>
      <c r="AW196" s="122"/>
      <c r="AX196" s="122"/>
      <c r="AY196" s="122"/>
      <c r="AZ196" s="122"/>
      <c r="BA196" s="122"/>
      <c r="BB196" s="122"/>
      <c r="BC196" s="122"/>
      <c r="BD196" s="122"/>
      <c r="BE196" s="122"/>
      <c r="BF196" s="122"/>
      <c r="BG196" s="122"/>
      <c r="BH196" s="122"/>
    </row>
    <row r="197" spans="2:67">
      <c r="E197" s="4" t="s">
        <v>274</v>
      </c>
      <c r="F197" s="20"/>
      <c r="G197" s="4" t="s">
        <v>101</v>
      </c>
      <c r="K197" s="21"/>
      <c r="L197" s="122"/>
      <c r="M197" s="122"/>
      <c r="N197" s="122"/>
      <c r="O197" s="122"/>
      <c r="P197" s="122"/>
      <c r="Q197" s="122"/>
      <c r="R197" s="122"/>
      <c r="S197" s="122"/>
      <c r="T197" s="122"/>
      <c r="U197" s="122"/>
      <c r="V197" s="122"/>
      <c r="W197" s="122"/>
      <c r="X197" s="122"/>
      <c r="Y197" s="122"/>
      <c r="Z197" s="122"/>
      <c r="AA197" s="122"/>
      <c r="AB197" s="122"/>
      <c r="AC197" s="122"/>
      <c r="AD197" s="122"/>
      <c r="AE197" s="122"/>
      <c r="AF197" s="122"/>
      <c r="AG197" s="122"/>
      <c r="AH197" s="122"/>
      <c r="AI197" s="122"/>
      <c r="AJ197" s="122"/>
      <c r="AK197" s="122"/>
      <c r="AL197" s="122"/>
      <c r="AM197" s="122"/>
      <c r="AN197" s="122"/>
      <c r="AO197" s="122"/>
      <c r="AP197" s="122"/>
      <c r="AQ197" s="122"/>
      <c r="AR197" s="122"/>
      <c r="AS197" s="122"/>
      <c r="AT197" s="122"/>
      <c r="AU197" s="122"/>
      <c r="AV197" s="122"/>
      <c r="AW197" s="122"/>
      <c r="AX197" s="122"/>
      <c r="AY197" s="122"/>
      <c r="AZ197" s="122"/>
      <c r="BA197" s="122"/>
      <c r="BB197" s="122"/>
      <c r="BC197" s="122"/>
      <c r="BD197" s="122"/>
      <c r="BE197" s="122"/>
      <c r="BF197" s="122"/>
      <c r="BG197" s="122"/>
      <c r="BH197" s="122"/>
    </row>
    <row r="198" spans="2:67">
      <c r="E198" s="4" t="s">
        <v>275</v>
      </c>
      <c r="F198" s="20"/>
      <c r="G198" s="4" t="s">
        <v>101</v>
      </c>
      <c r="K198" s="21"/>
      <c r="L198" s="122"/>
      <c r="M198" s="122"/>
      <c r="N198" s="122"/>
      <c r="O198" s="122"/>
      <c r="P198" s="122"/>
      <c r="Q198" s="122"/>
      <c r="R198" s="122"/>
      <c r="S198" s="122"/>
      <c r="T198" s="122"/>
      <c r="U198" s="122"/>
      <c r="V198" s="122"/>
      <c r="W198" s="122"/>
      <c r="X198" s="122"/>
      <c r="Y198" s="122"/>
      <c r="Z198" s="122"/>
      <c r="AA198" s="122"/>
      <c r="AB198" s="122"/>
      <c r="AC198" s="122"/>
      <c r="AD198" s="122"/>
      <c r="AE198" s="122"/>
      <c r="AF198" s="122"/>
      <c r="AG198" s="122"/>
      <c r="AH198" s="122"/>
      <c r="AI198" s="122"/>
      <c r="AJ198" s="122"/>
      <c r="AK198" s="122"/>
      <c r="AL198" s="122"/>
      <c r="AM198" s="122"/>
      <c r="AN198" s="122"/>
      <c r="AO198" s="122"/>
      <c r="AP198" s="122"/>
      <c r="AQ198" s="122"/>
      <c r="AR198" s="122"/>
      <c r="AS198" s="122"/>
      <c r="AT198" s="122"/>
      <c r="AU198" s="122"/>
      <c r="AV198" s="122"/>
      <c r="AW198" s="122"/>
      <c r="AX198" s="122"/>
      <c r="AY198" s="122"/>
      <c r="AZ198" s="122"/>
      <c r="BA198" s="122"/>
      <c r="BB198" s="122"/>
      <c r="BC198" s="122"/>
      <c r="BD198" s="122"/>
      <c r="BE198" s="122"/>
      <c r="BF198" s="122"/>
      <c r="BG198" s="122"/>
      <c r="BH198" s="122"/>
    </row>
    <row r="199" spans="2:67">
      <c r="E199" s="4" t="s">
        <v>311</v>
      </c>
      <c r="F199" s="20"/>
      <c r="G199" s="4" t="s">
        <v>101</v>
      </c>
      <c r="K199" s="21"/>
      <c r="L199" s="122"/>
      <c r="M199" s="122"/>
      <c r="N199" s="122"/>
      <c r="O199" s="122"/>
      <c r="P199" s="122"/>
      <c r="Q199" s="122"/>
      <c r="R199" s="122"/>
      <c r="S199" s="122"/>
      <c r="T199" s="122"/>
      <c r="U199" s="122"/>
      <c r="V199" s="122"/>
      <c r="W199" s="122"/>
      <c r="X199" s="122"/>
      <c r="Y199" s="122"/>
      <c r="Z199" s="122"/>
      <c r="AA199" s="122"/>
      <c r="AB199" s="122"/>
      <c r="AC199" s="122"/>
      <c r="AD199" s="122"/>
      <c r="AE199" s="122"/>
      <c r="AF199" s="122"/>
      <c r="AG199" s="122"/>
      <c r="AH199" s="122"/>
      <c r="AI199" s="122"/>
      <c r="AJ199" s="122"/>
      <c r="AK199" s="122"/>
      <c r="AL199" s="122"/>
      <c r="AM199" s="122"/>
      <c r="AN199" s="122"/>
      <c r="AO199" s="122"/>
      <c r="AP199" s="122"/>
      <c r="AQ199" s="122"/>
      <c r="AR199" s="122"/>
      <c r="AS199" s="122"/>
      <c r="AT199" s="122"/>
      <c r="AU199" s="122"/>
      <c r="AV199" s="122"/>
      <c r="AW199" s="122"/>
      <c r="AX199" s="122"/>
      <c r="AY199" s="122"/>
      <c r="AZ199" s="122"/>
      <c r="BA199" s="122"/>
      <c r="BB199" s="122"/>
      <c r="BC199" s="122"/>
      <c r="BD199" s="122"/>
      <c r="BE199" s="122"/>
      <c r="BF199" s="122"/>
      <c r="BG199" s="122"/>
      <c r="BH199" s="122"/>
    </row>
    <row r="200" spans="2:67">
      <c r="E200" s="4" t="s">
        <v>277</v>
      </c>
      <c r="F200" s="20"/>
      <c r="G200" s="4" t="s">
        <v>101</v>
      </c>
      <c r="K200" s="21"/>
      <c r="L200" s="122"/>
      <c r="M200" s="122"/>
      <c r="N200" s="122"/>
      <c r="O200" s="122"/>
      <c r="P200" s="122"/>
      <c r="Q200" s="122"/>
      <c r="R200" s="122"/>
      <c r="S200" s="122"/>
      <c r="T200" s="122"/>
      <c r="U200" s="122"/>
      <c r="V200" s="122"/>
      <c r="W200" s="122"/>
      <c r="X200" s="122"/>
      <c r="Y200" s="122"/>
      <c r="Z200" s="122"/>
      <c r="AA200" s="122"/>
      <c r="AB200" s="122"/>
      <c r="AC200" s="122"/>
      <c r="AD200" s="122"/>
      <c r="AE200" s="122"/>
      <c r="AF200" s="122"/>
      <c r="AG200" s="122"/>
      <c r="AH200" s="122"/>
      <c r="AI200" s="122"/>
      <c r="AJ200" s="122"/>
      <c r="AK200" s="122"/>
      <c r="AL200" s="122"/>
      <c r="AM200" s="122"/>
      <c r="AN200" s="122"/>
      <c r="AO200" s="122"/>
      <c r="AP200" s="122"/>
      <c r="AQ200" s="122"/>
      <c r="AR200" s="122"/>
      <c r="AS200" s="122"/>
      <c r="AT200" s="122"/>
      <c r="AU200" s="122"/>
      <c r="AV200" s="122"/>
      <c r="AW200" s="122"/>
      <c r="AX200" s="122"/>
      <c r="AY200" s="122"/>
      <c r="AZ200" s="122"/>
      <c r="BA200" s="122"/>
      <c r="BB200" s="122"/>
      <c r="BC200" s="122"/>
      <c r="BD200" s="122"/>
      <c r="BE200" s="122"/>
      <c r="BF200" s="122"/>
      <c r="BG200" s="122"/>
      <c r="BH200" s="122"/>
    </row>
    <row r="201" spans="2:67">
      <c r="E201" s="4" t="s">
        <v>278</v>
      </c>
      <c r="F201" s="20"/>
      <c r="G201" s="4" t="s">
        <v>101</v>
      </c>
      <c r="K201" s="21"/>
      <c r="L201" s="122"/>
      <c r="M201" s="122"/>
      <c r="N201" s="122"/>
      <c r="O201" s="122"/>
      <c r="P201" s="122"/>
      <c r="Q201" s="122"/>
      <c r="R201" s="122"/>
      <c r="S201" s="122"/>
      <c r="T201" s="122"/>
      <c r="U201" s="122"/>
      <c r="V201" s="122"/>
      <c r="W201" s="122"/>
      <c r="X201" s="122"/>
      <c r="Y201" s="122"/>
      <c r="Z201" s="122"/>
      <c r="AA201" s="122"/>
      <c r="AB201" s="122"/>
      <c r="AC201" s="122"/>
      <c r="AD201" s="122"/>
      <c r="AE201" s="122"/>
      <c r="AF201" s="122"/>
      <c r="AG201" s="122"/>
      <c r="AH201" s="122"/>
      <c r="AI201" s="122"/>
      <c r="AJ201" s="122"/>
      <c r="AK201" s="122"/>
      <c r="AL201" s="122"/>
      <c r="AM201" s="122"/>
      <c r="AN201" s="122"/>
      <c r="AO201" s="122"/>
      <c r="AP201" s="122"/>
      <c r="AQ201" s="122"/>
      <c r="AR201" s="122"/>
      <c r="AS201" s="122"/>
      <c r="AT201" s="122"/>
      <c r="AU201" s="122"/>
      <c r="AV201" s="122"/>
      <c r="AW201" s="122"/>
      <c r="AX201" s="122"/>
      <c r="AY201" s="122"/>
      <c r="AZ201" s="122"/>
      <c r="BA201" s="122"/>
      <c r="BB201" s="122"/>
      <c r="BC201" s="122"/>
      <c r="BD201" s="122"/>
      <c r="BE201" s="122"/>
      <c r="BF201" s="122"/>
      <c r="BG201" s="122"/>
      <c r="BH201" s="122"/>
    </row>
    <row r="202" spans="2:67">
      <c r="E202" s="4" t="s">
        <v>279</v>
      </c>
      <c r="F202" s="20"/>
      <c r="G202" s="4" t="s">
        <v>101</v>
      </c>
      <c r="K202" s="21"/>
      <c r="L202" s="122">
        <v>0</v>
      </c>
      <c r="M202" s="122">
        <v>0</v>
      </c>
      <c r="N202" s="122">
        <v>0</v>
      </c>
      <c r="O202" s="122">
        <v>0</v>
      </c>
      <c r="P202" s="122"/>
      <c r="Q202" s="122"/>
      <c r="R202" s="122"/>
      <c r="S202" s="122"/>
      <c r="T202" s="122"/>
      <c r="U202" s="122"/>
      <c r="V202" s="122"/>
      <c r="W202" s="122"/>
      <c r="X202" s="122"/>
      <c r="Y202" s="122"/>
      <c r="Z202" s="122"/>
      <c r="AA202" s="122"/>
      <c r="AB202" s="122"/>
      <c r="AC202" s="122"/>
      <c r="AD202" s="122"/>
      <c r="AE202" s="122"/>
      <c r="AF202" s="122"/>
      <c r="AG202" s="122"/>
      <c r="AH202" s="122"/>
      <c r="AI202" s="122"/>
      <c r="AJ202" s="122"/>
      <c r="AK202" s="122"/>
      <c r="AL202" s="122"/>
      <c r="AM202" s="122"/>
      <c r="AN202" s="122"/>
      <c r="AO202" s="122"/>
      <c r="AP202" s="122"/>
      <c r="AQ202" s="122"/>
      <c r="AR202" s="122"/>
      <c r="AS202" s="122"/>
      <c r="AT202" s="122"/>
      <c r="AU202" s="122"/>
      <c r="AV202" s="122"/>
      <c r="AW202" s="122"/>
      <c r="AX202" s="122"/>
      <c r="AY202" s="122"/>
      <c r="AZ202" s="122"/>
      <c r="BA202" s="122"/>
      <c r="BB202" s="122"/>
      <c r="BC202" s="122"/>
      <c r="BD202" s="122"/>
      <c r="BE202" s="122"/>
      <c r="BF202" s="122"/>
      <c r="BG202" s="122"/>
      <c r="BH202" s="122"/>
    </row>
    <row r="203" spans="2:67">
      <c r="E203" s="89" t="s">
        <v>280</v>
      </c>
      <c r="F203" s="20"/>
      <c r="G203" s="4" t="s">
        <v>101</v>
      </c>
      <c r="K203" s="21"/>
      <c r="L203" s="141">
        <f>SUM(L195:L202)</f>
        <v>0</v>
      </c>
      <c r="M203" s="141">
        <f t="shared" ref="M203:BH203" si="19">SUM(M195:M202)</f>
        <v>0</v>
      </c>
      <c r="N203" s="141">
        <f t="shared" si="19"/>
        <v>0</v>
      </c>
      <c r="O203" s="141">
        <f t="shared" si="19"/>
        <v>0</v>
      </c>
      <c r="P203" s="141">
        <f t="shared" si="19"/>
        <v>0</v>
      </c>
      <c r="Q203" s="141">
        <f t="shared" si="19"/>
        <v>0</v>
      </c>
      <c r="R203" s="141">
        <f t="shared" si="19"/>
        <v>0</v>
      </c>
      <c r="S203" s="141">
        <f t="shared" si="19"/>
        <v>0</v>
      </c>
      <c r="T203" s="141">
        <f t="shared" si="19"/>
        <v>0</v>
      </c>
      <c r="U203" s="141">
        <f t="shared" si="19"/>
        <v>0</v>
      </c>
      <c r="V203" s="141">
        <f t="shared" si="19"/>
        <v>0</v>
      </c>
      <c r="W203" s="141">
        <f t="shared" si="19"/>
        <v>0</v>
      </c>
      <c r="X203" s="141">
        <f t="shared" si="19"/>
        <v>0</v>
      </c>
      <c r="Y203" s="141">
        <f t="shared" si="19"/>
        <v>0</v>
      </c>
      <c r="Z203" s="141">
        <f t="shared" si="19"/>
        <v>0</v>
      </c>
      <c r="AA203" s="141">
        <f t="shared" si="19"/>
        <v>0</v>
      </c>
      <c r="AB203" s="141">
        <f t="shared" si="19"/>
        <v>0</v>
      </c>
      <c r="AC203" s="141">
        <f t="shared" si="19"/>
        <v>0</v>
      </c>
      <c r="AD203" s="141">
        <f t="shared" si="19"/>
        <v>0</v>
      </c>
      <c r="AE203" s="141">
        <f t="shared" si="19"/>
        <v>0</v>
      </c>
      <c r="AF203" s="141">
        <f t="shared" si="19"/>
        <v>0</v>
      </c>
      <c r="AG203" s="141">
        <f t="shared" si="19"/>
        <v>0</v>
      </c>
      <c r="AH203" s="141">
        <f t="shared" si="19"/>
        <v>0</v>
      </c>
      <c r="AI203" s="141">
        <f t="shared" si="19"/>
        <v>0</v>
      </c>
      <c r="AJ203" s="141">
        <f t="shared" si="19"/>
        <v>0</v>
      </c>
      <c r="AK203" s="141">
        <f t="shared" si="19"/>
        <v>0</v>
      </c>
      <c r="AL203" s="141">
        <f t="shared" si="19"/>
        <v>0</v>
      </c>
      <c r="AM203" s="141">
        <f t="shared" si="19"/>
        <v>0</v>
      </c>
      <c r="AN203" s="141">
        <f t="shared" si="19"/>
        <v>0</v>
      </c>
      <c r="AO203" s="141">
        <f t="shared" si="19"/>
        <v>0</v>
      </c>
      <c r="AP203" s="141">
        <f t="shared" si="19"/>
        <v>0</v>
      </c>
      <c r="AQ203" s="141">
        <f t="shared" si="19"/>
        <v>0</v>
      </c>
      <c r="AR203" s="141">
        <f t="shared" si="19"/>
        <v>0</v>
      </c>
      <c r="AS203" s="141">
        <f t="shared" si="19"/>
        <v>0</v>
      </c>
      <c r="AT203" s="141">
        <f t="shared" si="19"/>
        <v>0</v>
      </c>
      <c r="AU203" s="141">
        <f t="shared" si="19"/>
        <v>0</v>
      </c>
      <c r="AV203" s="141">
        <f t="shared" si="19"/>
        <v>0</v>
      </c>
      <c r="AW203" s="141">
        <f t="shared" si="19"/>
        <v>0</v>
      </c>
      <c r="AX203" s="141">
        <f t="shared" si="19"/>
        <v>0</v>
      </c>
      <c r="AY203" s="141">
        <f t="shared" si="19"/>
        <v>0</v>
      </c>
      <c r="AZ203" s="141">
        <f t="shared" si="19"/>
        <v>0</v>
      </c>
      <c r="BA203" s="141">
        <f t="shared" si="19"/>
        <v>0</v>
      </c>
      <c r="BB203" s="141">
        <f t="shared" si="19"/>
        <v>0</v>
      </c>
      <c r="BC203" s="141">
        <f t="shared" si="19"/>
        <v>0</v>
      </c>
      <c r="BD203" s="141">
        <f t="shared" si="19"/>
        <v>0</v>
      </c>
      <c r="BE203" s="141">
        <f t="shared" si="19"/>
        <v>0</v>
      </c>
      <c r="BF203" s="141">
        <f t="shared" si="19"/>
        <v>0</v>
      </c>
      <c r="BG203" s="141">
        <f t="shared" si="19"/>
        <v>0</v>
      </c>
      <c r="BH203" s="141">
        <f t="shared" si="19"/>
        <v>0</v>
      </c>
    </row>
    <row r="204" spans="2:67">
      <c r="E204" s="89"/>
      <c r="F204" s="20"/>
      <c r="K204" s="21"/>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c r="AS204" s="22"/>
      <c r="AT204" s="22"/>
      <c r="AU204" s="22"/>
      <c r="AV204" s="22"/>
      <c r="AW204" s="22"/>
      <c r="AX204" s="22"/>
      <c r="AY204" s="22"/>
      <c r="AZ204" s="22"/>
      <c r="BA204" s="22"/>
      <c r="BB204" s="22"/>
      <c r="BC204" s="22"/>
      <c r="BD204" s="22"/>
      <c r="BE204" s="22"/>
      <c r="BF204" s="22"/>
      <c r="BG204" s="22"/>
      <c r="BH204" s="22"/>
    </row>
    <row r="205" spans="2:67">
      <c r="B205" s="7">
        <f>MAX(B$5:$B199)+1</f>
        <v>8</v>
      </c>
      <c r="C205" s="7" t="s">
        <v>281</v>
      </c>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24"/>
      <c r="BM205" s="24"/>
      <c r="BN205" s="24"/>
      <c r="BO205" s="24"/>
    </row>
    <row r="206" spans="2:67">
      <c r="H206" s="4"/>
      <c r="I206" s="4"/>
      <c r="J206" s="4"/>
      <c r="BJ206" s="68"/>
      <c r="BK206" s="68"/>
    </row>
    <row r="207" spans="2:67">
      <c r="E207" s="4" t="s">
        <v>281</v>
      </c>
      <c r="F207" s="20"/>
      <c r="G207" s="4" t="s">
        <v>101</v>
      </c>
      <c r="K207" s="21"/>
      <c r="L207" s="122"/>
      <c r="M207" s="122"/>
      <c r="N207" s="122"/>
      <c r="O207" s="122"/>
      <c r="P207" s="122"/>
      <c r="Q207" s="122"/>
      <c r="R207" s="122"/>
      <c r="S207" s="122"/>
      <c r="T207" s="122"/>
      <c r="U207" s="122"/>
      <c r="V207" s="122"/>
      <c r="W207" s="122"/>
      <c r="X207" s="122"/>
      <c r="Y207" s="122"/>
      <c r="Z207" s="122"/>
      <c r="AA207" s="122"/>
      <c r="AB207" s="122"/>
      <c r="AC207" s="122"/>
      <c r="AD207" s="122"/>
      <c r="AE207" s="122"/>
      <c r="AF207" s="122"/>
      <c r="AG207" s="122"/>
      <c r="AH207" s="122"/>
      <c r="AI207" s="122"/>
      <c r="AJ207" s="122"/>
      <c r="AK207" s="122"/>
      <c r="AL207" s="122"/>
      <c r="AM207" s="122"/>
      <c r="AN207" s="122"/>
      <c r="AO207" s="122"/>
      <c r="AP207" s="122"/>
      <c r="AQ207" s="122"/>
      <c r="AR207" s="122"/>
      <c r="AS207" s="122"/>
      <c r="AT207" s="122"/>
      <c r="AU207" s="122"/>
      <c r="AV207" s="122"/>
      <c r="AW207" s="122"/>
      <c r="AX207" s="122"/>
      <c r="AY207" s="122"/>
      <c r="AZ207" s="122"/>
      <c r="BA207" s="122"/>
      <c r="BB207" s="122"/>
      <c r="BC207" s="122"/>
      <c r="BD207" s="122"/>
      <c r="BE207" s="122"/>
      <c r="BF207" s="122"/>
      <c r="BG207" s="122"/>
      <c r="BH207" s="122"/>
    </row>
    <row r="208" spans="2:67">
      <c r="E208" s="89"/>
      <c r="F208" s="20"/>
      <c r="K208" s="21"/>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2"/>
      <c r="BC208" s="22"/>
      <c r="BD208" s="22"/>
      <c r="BE208" s="22"/>
      <c r="BF208" s="22"/>
      <c r="BG208" s="22"/>
      <c r="BH208" s="22"/>
    </row>
    <row r="209" spans="1:67">
      <c r="B209" s="7">
        <f>MAX(B$5:$B208)+1</f>
        <v>9</v>
      </c>
      <c r="C209" s="7" t="s">
        <v>282</v>
      </c>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24"/>
      <c r="BM209" s="24"/>
      <c r="BN209" s="24"/>
      <c r="BO209" s="24"/>
    </row>
    <row r="210" spans="1:67">
      <c r="B210" s="68" t="s">
        <v>283</v>
      </c>
      <c r="C210" s="68"/>
      <c r="D210" s="68"/>
      <c r="E210" s="68"/>
      <c r="F210" s="68"/>
      <c r="G210" s="68"/>
      <c r="H210" s="68"/>
      <c r="I210" s="68"/>
      <c r="J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c r="BJ210" s="68"/>
      <c r="BK210" s="68"/>
    </row>
    <row r="211" spans="1:67">
      <c r="E211" s="4" t="s">
        <v>284</v>
      </c>
      <c r="F211" s="20"/>
      <c r="G211" s="4" t="s">
        <v>101</v>
      </c>
      <c r="K211" s="21"/>
      <c r="L211" s="104">
        <f>Interface!$L$71*L11</f>
        <v>0</v>
      </c>
      <c r="M211" s="104">
        <f>Interface!$L$71*M11</f>
        <v>0</v>
      </c>
      <c r="N211" s="104">
        <f>Interface!$L$71*N11</f>
        <v>0</v>
      </c>
      <c r="O211" s="104">
        <f>Interface!$L$71*O11</f>
        <v>0</v>
      </c>
      <c r="P211" s="104">
        <f>Interface!$L$71*P11</f>
        <v>0</v>
      </c>
      <c r="Q211" s="104">
        <f>Interface!$L$71*Q11</f>
        <v>0</v>
      </c>
      <c r="R211" s="104">
        <f>Interface!$L$71*R11</f>
        <v>0</v>
      </c>
      <c r="S211" s="104">
        <f>Interface!$L$71*S11</f>
        <v>0</v>
      </c>
      <c r="T211" s="104">
        <f>Interface!$L$71*T11</f>
        <v>0</v>
      </c>
      <c r="U211" s="104">
        <f>Interface!$L$71*U11</f>
        <v>0</v>
      </c>
      <c r="V211" s="104">
        <f>Interface!$L$71*V11</f>
        <v>0</v>
      </c>
      <c r="W211" s="104">
        <f>Interface!$L$71*W11</f>
        <v>0</v>
      </c>
      <c r="X211" s="104">
        <f>Interface!$L$71*X11</f>
        <v>0</v>
      </c>
      <c r="Y211" s="104">
        <f>Interface!$L$71*Y11</f>
        <v>0</v>
      </c>
      <c r="Z211" s="104">
        <f>Interface!$L$71*Z11</f>
        <v>0</v>
      </c>
      <c r="AA211" s="104">
        <f>Interface!$L$71*AA11</f>
        <v>0</v>
      </c>
      <c r="AB211" s="104">
        <f>Interface!$L$71*AB11</f>
        <v>0</v>
      </c>
      <c r="AC211" s="104">
        <f>Interface!$L$71*AC11</f>
        <v>0</v>
      </c>
      <c r="AD211" s="104">
        <f>Interface!$L$71*AD11</f>
        <v>0</v>
      </c>
      <c r="AE211" s="104">
        <f>Interface!$L$71*AE11</f>
        <v>0</v>
      </c>
      <c r="AF211" s="104">
        <f>Interface!$L$71*AF11</f>
        <v>0</v>
      </c>
      <c r="AG211" s="104">
        <f>Interface!$L$71*AG11</f>
        <v>0</v>
      </c>
      <c r="AH211" s="104">
        <f>Interface!$L$71*AH11</f>
        <v>0</v>
      </c>
      <c r="AI211" s="104">
        <f>Interface!$L$71*AI11</f>
        <v>0</v>
      </c>
      <c r="AJ211" s="104">
        <f>Interface!$L$71*AJ11</f>
        <v>0</v>
      </c>
      <c r="AK211" s="104">
        <f>Interface!$L$71*AK11</f>
        <v>0</v>
      </c>
      <c r="AL211" s="104">
        <f>Interface!$L$71*AL11</f>
        <v>0</v>
      </c>
      <c r="AM211" s="104">
        <f>Interface!$L$71*AM11</f>
        <v>0</v>
      </c>
      <c r="AN211" s="104">
        <f>Interface!$L$71*AN11</f>
        <v>0</v>
      </c>
      <c r="AO211" s="104">
        <f>Interface!$L$71*AO11</f>
        <v>0</v>
      </c>
      <c r="AP211" s="104">
        <f>Interface!$L$71*AP11</f>
        <v>0</v>
      </c>
      <c r="AQ211" s="104">
        <f>Interface!$L$71*AQ11</f>
        <v>0</v>
      </c>
      <c r="AR211" s="104">
        <f>Interface!$L$71*AR11</f>
        <v>0</v>
      </c>
      <c r="AS211" s="104">
        <f>Interface!$L$71*AS11</f>
        <v>0</v>
      </c>
      <c r="AT211" s="104">
        <f>Interface!$L$71*AT11</f>
        <v>0</v>
      </c>
      <c r="AU211" s="104">
        <f>Interface!$L$71*AU11</f>
        <v>0</v>
      </c>
      <c r="AV211" s="104">
        <f>Interface!$L$71*AV11</f>
        <v>0</v>
      </c>
      <c r="AW211" s="104">
        <f>Interface!$L$71*AW11</f>
        <v>0</v>
      </c>
      <c r="AX211" s="104">
        <f>Interface!$L$71*AX11</f>
        <v>0</v>
      </c>
      <c r="AY211" s="104">
        <f>Interface!$L$71*AY11</f>
        <v>0</v>
      </c>
      <c r="AZ211" s="104">
        <f>Interface!$L$71*AZ11</f>
        <v>0</v>
      </c>
      <c r="BA211" s="104">
        <f>Interface!$L$71*BA11</f>
        <v>0</v>
      </c>
      <c r="BB211" s="104">
        <f>Interface!$L$71*BB11</f>
        <v>0</v>
      </c>
      <c r="BC211" s="104">
        <f>Interface!$L$71*BC11</f>
        <v>0</v>
      </c>
      <c r="BD211" s="104">
        <f>Interface!$L$71*BD11</f>
        <v>0</v>
      </c>
      <c r="BE211" s="104">
        <f>Interface!$L$71*BE11</f>
        <v>0</v>
      </c>
      <c r="BF211" s="104">
        <f>Interface!$L$71*BF11</f>
        <v>0</v>
      </c>
      <c r="BG211" s="104">
        <f>Interface!$L$71*BG11</f>
        <v>0</v>
      </c>
      <c r="BH211" s="104">
        <f>Interface!$L$71*BH11</f>
        <v>0</v>
      </c>
    </row>
    <row r="212" spans="1:67">
      <c r="E212" s="89"/>
      <c r="F212" s="20"/>
      <c r="K212" s="21"/>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c r="BH212" s="22"/>
    </row>
    <row r="213" spans="1:67">
      <c r="B213" s="7">
        <f>MAX(B$5:$B212)+1</f>
        <v>10</v>
      </c>
      <c r="C213" s="7" t="s">
        <v>285</v>
      </c>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24"/>
      <c r="BM213" s="24"/>
      <c r="BN213" s="24"/>
      <c r="BO213" s="24"/>
    </row>
    <row r="214" spans="1:67">
      <c r="C214" s="6"/>
      <c r="D214" s="6"/>
      <c r="E214" s="6"/>
      <c r="F214" s="6"/>
      <c r="G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row>
    <row r="215" spans="1:67">
      <c r="C215" s="6"/>
      <c r="D215" s="6"/>
      <c r="E215" s="4" t="s">
        <v>286</v>
      </c>
      <c r="F215" s="6"/>
      <c r="G215" s="4" t="s">
        <v>91</v>
      </c>
      <c r="J215" s="69"/>
      <c r="K215" s="72">
        <v>0.02</v>
      </c>
      <c r="L215" s="72">
        <v>0.02</v>
      </c>
      <c r="M215" s="72">
        <v>0.02</v>
      </c>
      <c r="N215" s="72">
        <v>0.02</v>
      </c>
      <c r="O215" s="72">
        <v>0.02</v>
      </c>
      <c r="P215" s="72">
        <v>0.02</v>
      </c>
      <c r="Q215" s="72">
        <v>0.02</v>
      </c>
      <c r="R215" s="72">
        <v>0.02</v>
      </c>
      <c r="S215" s="72">
        <v>0.02</v>
      </c>
      <c r="T215" s="72">
        <v>0.02</v>
      </c>
      <c r="U215" s="72">
        <v>0.02</v>
      </c>
      <c r="V215" s="72">
        <v>0.02</v>
      </c>
      <c r="W215" s="72">
        <v>0.02</v>
      </c>
      <c r="X215" s="72">
        <v>0.02</v>
      </c>
      <c r="Y215" s="72">
        <v>0.02</v>
      </c>
      <c r="Z215" s="72">
        <v>0.02</v>
      </c>
      <c r="AA215" s="72">
        <v>0.02</v>
      </c>
      <c r="AB215" s="72">
        <v>0.02</v>
      </c>
      <c r="AC215" s="72">
        <v>0.02</v>
      </c>
      <c r="AD215" s="72">
        <v>0.02</v>
      </c>
      <c r="AE215" s="72">
        <v>0.02</v>
      </c>
      <c r="AF215" s="72">
        <v>0.02</v>
      </c>
      <c r="AG215" s="72">
        <v>0.02</v>
      </c>
      <c r="AH215" s="72">
        <v>0.02</v>
      </c>
      <c r="AI215" s="72">
        <v>0.02</v>
      </c>
      <c r="AJ215" s="72">
        <v>0.02</v>
      </c>
      <c r="AK215" s="72">
        <v>0.02</v>
      </c>
      <c r="AL215" s="72">
        <v>0.02</v>
      </c>
      <c r="AM215" s="72">
        <v>0.02</v>
      </c>
      <c r="AN215" s="72">
        <v>0.02</v>
      </c>
      <c r="AO215" s="72">
        <v>0.02</v>
      </c>
      <c r="AP215" s="72">
        <v>0.02</v>
      </c>
      <c r="AQ215" s="72">
        <v>0.02</v>
      </c>
      <c r="AR215" s="72">
        <v>0.02</v>
      </c>
      <c r="AS215" s="72">
        <v>0.02</v>
      </c>
      <c r="AT215" s="72">
        <v>0.02</v>
      </c>
      <c r="AU215" s="72">
        <v>0.02</v>
      </c>
      <c r="AV215" s="72">
        <v>0.02</v>
      </c>
      <c r="AW215" s="72">
        <v>0.02</v>
      </c>
      <c r="AX215" s="72">
        <v>0.02</v>
      </c>
      <c r="AY215" s="72">
        <v>0.02</v>
      </c>
      <c r="AZ215" s="72">
        <v>0.02</v>
      </c>
      <c r="BA215" s="72">
        <v>0.02</v>
      </c>
      <c r="BB215" s="72">
        <v>0.02</v>
      </c>
      <c r="BC215" s="72">
        <v>0.02</v>
      </c>
      <c r="BD215" s="72">
        <v>0.02</v>
      </c>
      <c r="BE215" s="72">
        <v>0.02</v>
      </c>
      <c r="BF215" s="72">
        <v>0.02</v>
      </c>
      <c r="BG215" s="72">
        <v>0.02</v>
      </c>
      <c r="BH215" s="72">
        <v>0.02</v>
      </c>
      <c r="BI215" s="6"/>
      <c r="BJ215" s="6"/>
      <c r="BK215" s="6"/>
    </row>
    <row r="216" spans="1:67">
      <c r="C216" s="6"/>
      <c r="D216" s="6"/>
      <c r="E216" s="6"/>
      <c r="F216" s="6"/>
      <c r="G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row>
    <row r="217" spans="1:67">
      <c r="A217" s="307"/>
      <c r="E217" s="4" t="s">
        <v>287</v>
      </c>
      <c r="F217" s="20"/>
      <c r="G217" s="4" t="s">
        <v>101</v>
      </c>
      <c r="K217" s="21"/>
      <c r="L217" s="122"/>
      <c r="M217" s="122"/>
      <c r="N217" s="122"/>
      <c r="O217" s="122"/>
      <c r="P217" s="122"/>
      <c r="Q217" s="122"/>
      <c r="R217" s="122"/>
      <c r="S217" s="122"/>
      <c r="T217" s="122"/>
      <c r="U217" s="122"/>
      <c r="V217" s="122"/>
      <c r="W217" s="122"/>
      <c r="X217" s="122"/>
      <c r="Y217" s="122"/>
      <c r="Z217" s="122"/>
      <c r="AA217" s="122"/>
      <c r="AB217" s="122"/>
      <c r="AC217" s="122"/>
      <c r="AD217" s="122"/>
      <c r="AE217" s="122"/>
      <c r="AF217" s="122"/>
      <c r="AG217" s="122"/>
      <c r="AH217" s="122"/>
      <c r="AI217" s="122"/>
      <c r="AJ217" s="122"/>
      <c r="AK217" s="122"/>
      <c r="AL217" s="122"/>
      <c r="AM217" s="122"/>
      <c r="AN217" s="122"/>
      <c r="AO217" s="122"/>
      <c r="AP217" s="122"/>
      <c r="AQ217" s="122"/>
      <c r="AR217" s="122"/>
      <c r="AS217" s="122"/>
      <c r="AT217" s="122"/>
      <c r="AU217" s="122"/>
      <c r="AV217" s="122"/>
      <c r="AW217" s="122"/>
      <c r="AX217" s="122"/>
      <c r="AY217" s="122"/>
      <c r="AZ217" s="122"/>
      <c r="BA217" s="122"/>
      <c r="BB217" s="122"/>
      <c r="BC217" s="122"/>
      <c r="BD217" s="122"/>
      <c r="BE217" s="122"/>
      <c r="BF217" s="122"/>
      <c r="BG217" s="122"/>
      <c r="BH217" s="122"/>
    </row>
    <row r="218" spans="1:67">
      <c r="A218" s="307"/>
      <c r="E218" s="4" t="s">
        <v>288</v>
      </c>
      <c r="F218" s="20"/>
      <c r="G218" s="4" t="s">
        <v>101</v>
      </c>
      <c r="K218" s="21"/>
      <c r="L218" s="122"/>
      <c r="M218" s="122"/>
      <c r="N218" s="122"/>
      <c r="O218" s="122"/>
      <c r="P218" s="122"/>
      <c r="Q218" s="122"/>
      <c r="R218" s="122"/>
      <c r="S218" s="122"/>
      <c r="T218" s="122"/>
      <c r="U218" s="122"/>
      <c r="V218" s="122"/>
      <c r="W218" s="122"/>
      <c r="X218" s="122"/>
      <c r="Y218" s="122"/>
      <c r="Z218" s="122"/>
      <c r="AA218" s="122"/>
      <c r="AB218" s="122"/>
      <c r="AC218" s="122"/>
      <c r="AD218" s="122"/>
      <c r="AE218" s="122"/>
      <c r="AF218" s="122"/>
      <c r="AG218" s="122"/>
      <c r="AH218" s="122"/>
      <c r="AI218" s="122"/>
      <c r="AJ218" s="122"/>
      <c r="AK218" s="122"/>
      <c r="AL218" s="122"/>
      <c r="AM218" s="122"/>
      <c r="AN218" s="122"/>
      <c r="AO218" s="122"/>
      <c r="AP218" s="122"/>
      <c r="AQ218" s="122"/>
      <c r="AR218" s="122"/>
      <c r="AS218" s="122"/>
      <c r="AT218" s="122"/>
      <c r="AU218" s="122"/>
      <c r="AV218" s="122"/>
      <c r="AW218" s="122"/>
      <c r="AX218" s="122"/>
      <c r="AY218" s="122"/>
      <c r="AZ218" s="122"/>
      <c r="BA218" s="122"/>
      <c r="BB218" s="122"/>
      <c r="BC218" s="122"/>
      <c r="BD218" s="122"/>
      <c r="BE218" s="122"/>
      <c r="BF218" s="122"/>
      <c r="BG218" s="122"/>
      <c r="BH218" s="122"/>
    </row>
    <row r="219" spans="1:67">
      <c r="A219" s="307"/>
      <c r="E219" s="4" t="s">
        <v>289</v>
      </c>
      <c r="F219" s="20"/>
      <c r="G219" s="4" t="s">
        <v>101</v>
      </c>
      <c r="K219" s="21"/>
      <c r="L219" s="122"/>
      <c r="M219" s="122"/>
      <c r="N219" s="122"/>
      <c r="O219" s="122"/>
      <c r="P219" s="122"/>
      <c r="Q219" s="122"/>
      <c r="R219" s="122"/>
      <c r="S219" s="122"/>
      <c r="T219" s="122"/>
      <c r="U219" s="122"/>
      <c r="V219" s="122"/>
      <c r="W219" s="122"/>
      <c r="X219" s="122"/>
      <c r="Y219" s="122"/>
      <c r="Z219" s="122"/>
      <c r="AA219" s="122"/>
      <c r="AB219" s="122"/>
      <c r="AC219" s="122"/>
      <c r="AD219" s="122"/>
      <c r="AE219" s="122"/>
      <c r="AF219" s="122"/>
      <c r="AG219" s="122"/>
      <c r="AH219" s="122"/>
      <c r="AI219" s="122"/>
      <c r="AJ219" s="122"/>
      <c r="AK219" s="122"/>
      <c r="AL219" s="122"/>
      <c r="AM219" s="122"/>
      <c r="AN219" s="122"/>
      <c r="AO219" s="122"/>
      <c r="AP219" s="122"/>
      <c r="AQ219" s="122"/>
      <c r="AR219" s="122"/>
      <c r="AS219" s="122"/>
      <c r="AT219" s="122"/>
      <c r="AU219" s="122"/>
      <c r="AV219" s="122"/>
      <c r="AW219" s="122"/>
      <c r="AX219" s="122"/>
      <c r="AY219" s="122"/>
      <c r="AZ219" s="122"/>
      <c r="BA219" s="122"/>
      <c r="BB219" s="122"/>
      <c r="BC219" s="122"/>
      <c r="BD219" s="122"/>
      <c r="BE219" s="122"/>
      <c r="BF219" s="122"/>
      <c r="BG219" s="122"/>
      <c r="BH219" s="122"/>
    </row>
    <row r="220" spans="1:67">
      <c r="A220" s="307"/>
      <c r="E220" s="4" t="s">
        <v>290</v>
      </c>
      <c r="F220" s="20"/>
      <c r="K220" s="21"/>
      <c r="L220" s="104">
        <f>SUM(L217:L219)</f>
        <v>0</v>
      </c>
      <c r="M220" s="104">
        <f t="shared" ref="M220:BH220" si="20">SUM(M217:M219)</f>
        <v>0</v>
      </c>
      <c r="N220" s="104">
        <f t="shared" si="20"/>
        <v>0</v>
      </c>
      <c r="O220" s="104">
        <f t="shared" si="20"/>
        <v>0</v>
      </c>
      <c r="P220" s="104">
        <f t="shared" si="20"/>
        <v>0</v>
      </c>
      <c r="Q220" s="104">
        <f t="shared" si="20"/>
        <v>0</v>
      </c>
      <c r="R220" s="104">
        <f t="shared" si="20"/>
        <v>0</v>
      </c>
      <c r="S220" s="104">
        <f t="shared" si="20"/>
        <v>0</v>
      </c>
      <c r="T220" s="104">
        <f t="shared" si="20"/>
        <v>0</v>
      </c>
      <c r="U220" s="104">
        <f t="shared" si="20"/>
        <v>0</v>
      </c>
      <c r="V220" s="104">
        <f t="shared" si="20"/>
        <v>0</v>
      </c>
      <c r="W220" s="104">
        <f t="shared" si="20"/>
        <v>0</v>
      </c>
      <c r="X220" s="104">
        <f t="shared" si="20"/>
        <v>0</v>
      </c>
      <c r="Y220" s="104">
        <f t="shared" si="20"/>
        <v>0</v>
      </c>
      <c r="Z220" s="104">
        <f t="shared" si="20"/>
        <v>0</v>
      </c>
      <c r="AA220" s="104">
        <f t="shared" si="20"/>
        <v>0</v>
      </c>
      <c r="AB220" s="104">
        <f t="shared" si="20"/>
        <v>0</v>
      </c>
      <c r="AC220" s="104">
        <f t="shared" si="20"/>
        <v>0</v>
      </c>
      <c r="AD220" s="104">
        <f t="shared" si="20"/>
        <v>0</v>
      </c>
      <c r="AE220" s="104">
        <f t="shared" si="20"/>
        <v>0</v>
      </c>
      <c r="AF220" s="104">
        <f t="shared" si="20"/>
        <v>0</v>
      </c>
      <c r="AG220" s="104">
        <f t="shared" si="20"/>
        <v>0</v>
      </c>
      <c r="AH220" s="104">
        <f t="shared" si="20"/>
        <v>0</v>
      </c>
      <c r="AI220" s="104">
        <f t="shared" si="20"/>
        <v>0</v>
      </c>
      <c r="AJ220" s="104">
        <f t="shared" si="20"/>
        <v>0</v>
      </c>
      <c r="AK220" s="104">
        <f t="shared" si="20"/>
        <v>0</v>
      </c>
      <c r="AL220" s="104">
        <f t="shared" si="20"/>
        <v>0</v>
      </c>
      <c r="AM220" s="104">
        <f t="shared" si="20"/>
        <v>0</v>
      </c>
      <c r="AN220" s="104">
        <f t="shared" si="20"/>
        <v>0</v>
      </c>
      <c r="AO220" s="104">
        <f t="shared" si="20"/>
        <v>0</v>
      </c>
      <c r="AP220" s="104">
        <f t="shared" si="20"/>
        <v>0</v>
      </c>
      <c r="AQ220" s="104">
        <f t="shared" si="20"/>
        <v>0</v>
      </c>
      <c r="AR220" s="104">
        <f t="shared" si="20"/>
        <v>0</v>
      </c>
      <c r="AS220" s="104">
        <f t="shared" si="20"/>
        <v>0</v>
      </c>
      <c r="AT220" s="104">
        <f t="shared" si="20"/>
        <v>0</v>
      </c>
      <c r="AU220" s="104">
        <f t="shared" si="20"/>
        <v>0</v>
      </c>
      <c r="AV220" s="104">
        <f t="shared" si="20"/>
        <v>0</v>
      </c>
      <c r="AW220" s="104">
        <f t="shared" si="20"/>
        <v>0</v>
      </c>
      <c r="AX220" s="104">
        <f t="shared" si="20"/>
        <v>0</v>
      </c>
      <c r="AY220" s="104">
        <f t="shared" si="20"/>
        <v>0</v>
      </c>
      <c r="AZ220" s="104">
        <f t="shared" si="20"/>
        <v>0</v>
      </c>
      <c r="BA220" s="104">
        <f t="shared" si="20"/>
        <v>0</v>
      </c>
      <c r="BB220" s="104">
        <f t="shared" si="20"/>
        <v>0</v>
      </c>
      <c r="BC220" s="104">
        <f t="shared" si="20"/>
        <v>0</v>
      </c>
      <c r="BD220" s="104">
        <f t="shared" si="20"/>
        <v>0</v>
      </c>
      <c r="BE220" s="104">
        <f t="shared" si="20"/>
        <v>0</v>
      </c>
      <c r="BF220" s="104">
        <f t="shared" si="20"/>
        <v>0</v>
      </c>
      <c r="BG220" s="104">
        <f t="shared" si="20"/>
        <v>0</v>
      </c>
      <c r="BH220" s="104">
        <f t="shared" si="20"/>
        <v>0</v>
      </c>
    </row>
    <row r="221" spans="1:67">
      <c r="F221" s="20"/>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1"/>
      <c r="AR221" s="21"/>
      <c r="AS221" s="21"/>
      <c r="AT221" s="21"/>
      <c r="AU221" s="21"/>
      <c r="AV221" s="21"/>
      <c r="AW221" s="21"/>
      <c r="AX221" s="21"/>
      <c r="AY221" s="21"/>
      <c r="AZ221" s="21"/>
      <c r="BA221" s="21"/>
      <c r="BB221" s="21"/>
      <c r="BC221" s="21"/>
      <c r="BD221" s="21"/>
      <c r="BE221" s="21"/>
      <c r="BF221" s="21"/>
      <c r="BG221" s="21"/>
      <c r="BH221" s="21"/>
    </row>
    <row r="222" spans="1:67">
      <c r="A222" s="307"/>
      <c r="E222" s="4" t="s">
        <v>291</v>
      </c>
      <c r="F222" s="20"/>
      <c r="G222" s="4" t="s">
        <v>101</v>
      </c>
      <c r="K222" s="21"/>
      <c r="L222" s="122"/>
      <c r="M222" s="122"/>
      <c r="N222" s="122"/>
      <c r="O222" s="122"/>
      <c r="P222" s="122"/>
      <c r="Q222" s="122"/>
      <c r="R222" s="122"/>
      <c r="S222" s="122"/>
      <c r="T222" s="122"/>
      <c r="U222" s="122"/>
      <c r="V222" s="122"/>
      <c r="W222" s="122"/>
      <c r="X222" s="122"/>
      <c r="Y222" s="122"/>
      <c r="Z222" s="122"/>
      <c r="AA222" s="122"/>
      <c r="AB222" s="122"/>
      <c r="AC222" s="122"/>
      <c r="AD222" s="122"/>
      <c r="AE222" s="122"/>
      <c r="AF222" s="122"/>
      <c r="AG222" s="122"/>
      <c r="AH222" s="122"/>
      <c r="AI222" s="122"/>
      <c r="AJ222" s="122"/>
      <c r="AK222" s="122"/>
      <c r="AL222" s="122"/>
      <c r="AM222" s="122"/>
      <c r="AN222" s="122"/>
      <c r="AO222" s="122"/>
      <c r="AP222" s="122"/>
      <c r="AQ222" s="122"/>
      <c r="AR222" s="122"/>
      <c r="AS222" s="122"/>
      <c r="AT222" s="122"/>
      <c r="AU222" s="122"/>
      <c r="AV222" s="122"/>
      <c r="AW222" s="122"/>
      <c r="AX222" s="122"/>
      <c r="AY222" s="122"/>
      <c r="AZ222" s="122"/>
      <c r="BA222" s="122"/>
      <c r="BB222" s="122"/>
      <c r="BC222" s="122"/>
      <c r="BD222" s="122"/>
      <c r="BE222" s="122"/>
      <c r="BF222" s="122"/>
      <c r="BG222" s="122"/>
      <c r="BH222" s="122"/>
    </row>
    <row r="223" spans="1:67">
      <c r="A223" s="307"/>
      <c r="E223" s="4" t="s">
        <v>292</v>
      </c>
      <c r="F223" s="20"/>
      <c r="G223" s="4" t="s">
        <v>101</v>
      </c>
      <c r="K223" s="21"/>
      <c r="L223" s="122"/>
      <c r="M223" s="122"/>
      <c r="N223" s="122"/>
      <c r="O223" s="122"/>
      <c r="P223" s="122"/>
      <c r="Q223" s="122"/>
      <c r="R223" s="122"/>
      <c r="S223" s="122"/>
      <c r="T223" s="122"/>
      <c r="U223" s="122"/>
      <c r="V223" s="122"/>
      <c r="W223" s="122"/>
      <c r="X223" s="122"/>
      <c r="Y223" s="122"/>
      <c r="Z223" s="122"/>
      <c r="AA223" s="122"/>
      <c r="AB223" s="122"/>
      <c r="AC223" s="122"/>
      <c r="AD223" s="122"/>
      <c r="AE223" s="122"/>
      <c r="AF223" s="122"/>
      <c r="AG223" s="122"/>
      <c r="AH223" s="122"/>
      <c r="AI223" s="122"/>
      <c r="AJ223" s="122"/>
      <c r="AK223" s="122"/>
      <c r="AL223" s="122"/>
      <c r="AM223" s="122"/>
      <c r="AN223" s="122"/>
      <c r="AO223" s="122"/>
      <c r="AP223" s="122"/>
      <c r="AQ223" s="122"/>
      <c r="AR223" s="122"/>
      <c r="AS223" s="122"/>
      <c r="AT223" s="122"/>
      <c r="AU223" s="122"/>
      <c r="AV223" s="122"/>
      <c r="AW223" s="122"/>
      <c r="AX223" s="122"/>
      <c r="AY223" s="122"/>
      <c r="AZ223" s="122"/>
      <c r="BA223" s="122"/>
      <c r="BB223" s="122"/>
      <c r="BC223" s="122"/>
      <c r="BD223" s="122"/>
      <c r="BE223" s="122"/>
      <c r="BF223" s="122"/>
      <c r="BG223" s="122"/>
      <c r="BH223" s="122"/>
    </row>
    <row r="224" spans="1:67">
      <c r="A224" s="307"/>
      <c r="E224" s="4" t="s">
        <v>312</v>
      </c>
      <c r="F224" s="20"/>
      <c r="K224" s="21"/>
      <c r="L224" s="104">
        <f>SUM(L222:L223)</f>
        <v>0</v>
      </c>
      <c r="M224" s="104">
        <f t="shared" ref="M224:BH224" si="21">SUM(M222:M223)</f>
        <v>0</v>
      </c>
      <c r="N224" s="104">
        <f t="shared" si="21"/>
        <v>0</v>
      </c>
      <c r="O224" s="142">
        <f t="shared" si="21"/>
        <v>0</v>
      </c>
      <c r="P224" s="142">
        <f t="shared" si="21"/>
        <v>0</v>
      </c>
      <c r="Q224" s="142">
        <f t="shared" si="21"/>
        <v>0</v>
      </c>
      <c r="R224" s="142">
        <f t="shared" si="21"/>
        <v>0</v>
      </c>
      <c r="S224" s="142">
        <f t="shared" si="21"/>
        <v>0</v>
      </c>
      <c r="T224" s="104">
        <f t="shared" si="21"/>
        <v>0</v>
      </c>
      <c r="U224" s="104">
        <f t="shared" si="21"/>
        <v>0</v>
      </c>
      <c r="V224" s="104">
        <f t="shared" si="21"/>
        <v>0</v>
      </c>
      <c r="W224" s="104">
        <f t="shared" si="21"/>
        <v>0</v>
      </c>
      <c r="X224" s="104">
        <f t="shared" si="21"/>
        <v>0</v>
      </c>
      <c r="Y224" s="104">
        <f t="shared" si="21"/>
        <v>0</v>
      </c>
      <c r="Z224" s="104">
        <f t="shared" si="21"/>
        <v>0</v>
      </c>
      <c r="AA224" s="104">
        <f t="shared" si="21"/>
        <v>0</v>
      </c>
      <c r="AB224" s="104">
        <f t="shared" si="21"/>
        <v>0</v>
      </c>
      <c r="AC224" s="104">
        <f t="shared" si="21"/>
        <v>0</v>
      </c>
      <c r="AD224" s="104">
        <f t="shared" si="21"/>
        <v>0</v>
      </c>
      <c r="AE224" s="104">
        <f t="shared" si="21"/>
        <v>0</v>
      </c>
      <c r="AF224" s="104">
        <f t="shared" si="21"/>
        <v>0</v>
      </c>
      <c r="AG224" s="104">
        <f t="shared" si="21"/>
        <v>0</v>
      </c>
      <c r="AH224" s="104">
        <f t="shared" si="21"/>
        <v>0</v>
      </c>
      <c r="AI224" s="104">
        <f t="shared" si="21"/>
        <v>0</v>
      </c>
      <c r="AJ224" s="104">
        <f t="shared" si="21"/>
        <v>0</v>
      </c>
      <c r="AK224" s="104">
        <f t="shared" si="21"/>
        <v>0</v>
      </c>
      <c r="AL224" s="104">
        <f t="shared" si="21"/>
        <v>0</v>
      </c>
      <c r="AM224" s="104">
        <f t="shared" si="21"/>
        <v>0</v>
      </c>
      <c r="AN224" s="104">
        <f t="shared" si="21"/>
        <v>0</v>
      </c>
      <c r="AO224" s="104">
        <f t="shared" si="21"/>
        <v>0</v>
      </c>
      <c r="AP224" s="104">
        <f t="shared" si="21"/>
        <v>0</v>
      </c>
      <c r="AQ224" s="104">
        <f t="shared" si="21"/>
        <v>0</v>
      </c>
      <c r="AR224" s="104">
        <f t="shared" si="21"/>
        <v>0</v>
      </c>
      <c r="AS224" s="104">
        <f t="shared" si="21"/>
        <v>0</v>
      </c>
      <c r="AT224" s="104">
        <f t="shared" si="21"/>
        <v>0</v>
      </c>
      <c r="AU224" s="104">
        <f t="shared" si="21"/>
        <v>0</v>
      </c>
      <c r="AV224" s="104">
        <f t="shared" si="21"/>
        <v>0</v>
      </c>
      <c r="AW224" s="104">
        <f t="shared" si="21"/>
        <v>0</v>
      </c>
      <c r="AX224" s="104">
        <f t="shared" si="21"/>
        <v>0</v>
      </c>
      <c r="AY224" s="104">
        <f t="shared" si="21"/>
        <v>0</v>
      </c>
      <c r="AZ224" s="104">
        <f t="shared" si="21"/>
        <v>0</v>
      </c>
      <c r="BA224" s="104">
        <f t="shared" si="21"/>
        <v>0</v>
      </c>
      <c r="BB224" s="104">
        <f t="shared" si="21"/>
        <v>0</v>
      </c>
      <c r="BC224" s="104">
        <f t="shared" si="21"/>
        <v>0</v>
      </c>
      <c r="BD224" s="104">
        <f t="shared" si="21"/>
        <v>0</v>
      </c>
      <c r="BE224" s="104">
        <f t="shared" si="21"/>
        <v>0</v>
      </c>
      <c r="BF224" s="104">
        <f t="shared" si="21"/>
        <v>0</v>
      </c>
      <c r="BG224" s="104">
        <f t="shared" si="21"/>
        <v>0</v>
      </c>
      <c r="BH224" s="104">
        <f t="shared" si="21"/>
        <v>0</v>
      </c>
    </row>
    <row r="225" spans="1:63">
      <c r="F225" s="20"/>
      <c r="K225" s="21"/>
      <c r="L225" s="104"/>
      <c r="M225" s="163"/>
      <c r="N225" s="163"/>
      <c r="O225" s="163"/>
      <c r="P225" s="163"/>
      <c r="Q225" s="163"/>
      <c r="R225" s="163"/>
      <c r="S225" s="163"/>
      <c r="T225" s="163"/>
      <c r="U225" s="163"/>
      <c r="V225" s="163"/>
      <c r="W225" s="163"/>
      <c r="X225" s="163"/>
      <c r="Y225" s="163"/>
      <c r="Z225" s="163"/>
      <c r="AA225" s="163"/>
      <c r="AB225" s="163"/>
      <c r="AC225" s="163"/>
      <c r="AD225" s="163"/>
      <c r="AE225" s="163"/>
      <c r="AF225" s="163"/>
      <c r="AG225" s="163"/>
      <c r="AH225" s="163"/>
      <c r="AI225" s="163"/>
      <c r="AJ225" s="163"/>
      <c r="AK225" s="163"/>
      <c r="AL225" s="163"/>
      <c r="AM225" s="163"/>
      <c r="AN225" s="163"/>
      <c r="AO225" s="163"/>
      <c r="AP225" s="163"/>
      <c r="AQ225" s="163"/>
      <c r="AR225" s="163"/>
      <c r="AS225" s="163"/>
      <c r="AT225" s="163"/>
      <c r="AU225" s="163"/>
      <c r="AV225" s="163"/>
      <c r="AW225" s="163"/>
      <c r="AX225" s="163"/>
      <c r="AY225" s="163"/>
      <c r="AZ225" s="163"/>
      <c r="BA225" s="163"/>
      <c r="BB225" s="163"/>
      <c r="BC225" s="163"/>
      <c r="BD225" s="163"/>
      <c r="BE225" s="163"/>
      <c r="BF225" s="163"/>
      <c r="BG225" s="163"/>
      <c r="BH225" s="163"/>
    </row>
    <row r="226" spans="1:63">
      <c r="A226" s="307"/>
      <c r="E226" s="4" t="s">
        <v>294</v>
      </c>
      <c r="F226" s="20"/>
      <c r="G226" s="4" t="s">
        <v>101</v>
      </c>
      <c r="K226" s="21"/>
      <c r="L226" s="122"/>
      <c r="M226" s="122"/>
      <c r="N226" s="122"/>
      <c r="O226" s="122"/>
      <c r="P226" s="122"/>
      <c r="Q226" s="122"/>
      <c r="R226" s="122"/>
      <c r="S226" s="122"/>
      <c r="T226" s="122"/>
      <c r="U226" s="122"/>
      <c r="V226" s="122"/>
      <c r="W226" s="122"/>
      <c r="X226" s="122"/>
      <c r="Y226" s="122"/>
      <c r="Z226" s="122"/>
      <c r="AA226" s="122"/>
      <c r="AB226" s="122"/>
      <c r="AC226" s="122"/>
      <c r="AD226" s="122"/>
      <c r="AE226" s="122"/>
      <c r="AF226" s="122"/>
      <c r="AG226" s="122"/>
      <c r="AH226" s="122"/>
      <c r="AI226" s="122"/>
      <c r="AJ226" s="122"/>
      <c r="AK226" s="122"/>
      <c r="AL226" s="122"/>
      <c r="AM226" s="122"/>
      <c r="AN226" s="122"/>
      <c r="AO226" s="122"/>
      <c r="AP226" s="122"/>
      <c r="AQ226" s="122"/>
      <c r="AR226" s="122"/>
      <c r="AS226" s="122"/>
      <c r="AT226" s="122"/>
      <c r="AU226" s="122"/>
      <c r="AV226" s="122"/>
      <c r="AW226" s="122"/>
      <c r="AX226" s="122"/>
      <c r="AY226" s="122"/>
      <c r="AZ226" s="122"/>
      <c r="BA226" s="122"/>
      <c r="BB226" s="122"/>
      <c r="BC226" s="122"/>
      <c r="BD226" s="122"/>
      <c r="BE226" s="122"/>
      <c r="BF226" s="122"/>
      <c r="BG226" s="122"/>
      <c r="BH226" s="122"/>
    </row>
    <row r="227" spans="1:63">
      <c r="A227" s="307"/>
      <c r="E227" s="4" t="s">
        <v>295</v>
      </c>
      <c r="F227" s="20"/>
      <c r="G227" s="4" t="s">
        <v>101</v>
      </c>
      <c r="K227" s="21"/>
      <c r="L227" s="122"/>
      <c r="M227" s="122"/>
      <c r="N227" s="122"/>
      <c r="O227" s="122"/>
      <c r="P227" s="122"/>
      <c r="Q227" s="122"/>
      <c r="R227" s="122"/>
      <c r="S227" s="122"/>
      <c r="T227" s="122"/>
      <c r="U227" s="122"/>
      <c r="V227" s="122"/>
      <c r="W227" s="122"/>
      <c r="X227" s="122"/>
      <c r="Y227" s="122"/>
      <c r="Z227" s="122"/>
      <c r="AA227" s="122"/>
      <c r="AB227" s="122"/>
      <c r="AC227" s="122"/>
      <c r="AD227" s="122"/>
      <c r="AE227" s="122"/>
      <c r="AF227" s="122"/>
      <c r="AG227" s="122"/>
      <c r="AH227" s="122"/>
      <c r="AI227" s="122"/>
      <c r="AJ227" s="122"/>
      <c r="AK227" s="122"/>
      <c r="AL227" s="122"/>
      <c r="AM227" s="122"/>
      <c r="AN227" s="122"/>
      <c r="AO227" s="122"/>
      <c r="AP227" s="122"/>
      <c r="AQ227" s="122"/>
      <c r="AR227" s="122"/>
      <c r="AS227" s="122"/>
      <c r="AT227" s="122"/>
      <c r="AU227" s="122"/>
      <c r="AV227" s="122"/>
      <c r="AW227" s="122"/>
      <c r="AX227" s="122"/>
      <c r="AY227" s="122"/>
      <c r="AZ227" s="122"/>
      <c r="BA227" s="122"/>
      <c r="BB227" s="122"/>
      <c r="BC227" s="122"/>
      <c r="BD227" s="122"/>
      <c r="BE227" s="122"/>
      <c r="BF227" s="122"/>
      <c r="BG227" s="122"/>
      <c r="BH227" s="122"/>
    </row>
    <row r="228" spans="1:63">
      <c r="A228" s="307"/>
      <c r="E228" s="4" t="s">
        <v>296</v>
      </c>
      <c r="F228" s="20"/>
      <c r="K228" s="21"/>
      <c r="L228" s="104">
        <f>SUM(L226:L227)</f>
        <v>0</v>
      </c>
      <c r="M228" s="104">
        <f t="shared" ref="M228:T228" si="22">SUM(M226:M227)</f>
        <v>0</v>
      </c>
      <c r="N228" s="104">
        <f t="shared" si="22"/>
        <v>0</v>
      </c>
      <c r="O228" s="104">
        <f t="shared" si="22"/>
        <v>0</v>
      </c>
      <c r="P228" s="104">
        <f t="shared" si="22"/>
        <v>0</v>
      </c>
      <c r="Q228" s="104">
        <f t="shared" si="22"/>
        <v>0</v>
      </c>
      <c r="R228" s="104">
        <f t="shared" si="22"/>
        <v>0</v>
      </c>
      <c r="S228" s="104">
        <f t="shared" si="22"/>
        <v>0</v>
      </c>
      <c r="T228" s="104">
        <f t="shared" si="22"/>
        <v>0</v>
      </c>
      <c r="U228" s="104">
        <f t="shared" ref="U228" si="23">SUM(U226:U227)</f>
        <v>0</v>
      </c>
      <c r="V228" s="104">
        <f t="shared" ref="V228" si="24">SUM(V226:V227)</f>
        <v>0</v>
      </c>
      <c r="W228" s="104">
        <f t="shared" ref="W228" si="25">SUM(W226:W227)</f>
        <v>0</v>
      </c>
      <c r="X228" s="104">
        <f t="shared" ref="X228" si="26">SUM(X226:X227)</f>
        <v>0</v>
      </c>
      <c r="Y228" s="104">
        <f t="shared" ref="Y228" si="27">SUM(Y226:Y227)</f>
        <v>0</v>
      </c>
      <c r="Z228" s="104">
        <f t="shared" ref="Z228" si="28">SUM(Z226:Z227)</f>
        <v>0</v>
      </c>
      <c r="AA228" s="104">
        <f t="shared" ref="AA228" si="29">SUM(AA226:AA227)</f>
        <v>0</v>
      </c>
      <c r="AB228" s="104">
        <f t="shared" ref="AB228" si="30">SUM(AB226:AB227)</f>
        <v>0</v>
      </c>
      <c r="AC228" s="104">
        <f t="shared" ref="AC228" si="31">SUM(AC226:AC227)</f>
        <v>0</v>
      </c>
      <c r="AD228" s="104">
        <f t="shared" ref="AD228" si="32">SUM(AD226:AD227)</f>
        <v>0</v>
      </c>
      <c r="AE228" s="104">
        <f t="shared" ref="AE228" si="33">SUM(AE226:AE227)</f>
        <v>0</v>
      </c>
      <c r="AF228" s="104">
        <f t="shared" ref="AF228" si="34">SUM(AF226:AF227)</f>
        <v>0</v>
      </c>
      <c r="AG228" s="104">
        <f t="shared" ref="AG228" si="35">SUM(AG226:AG227)</f>
        <v>0</v>
      </c>
      <c r="AH228" s="104">
        <f t="shared" ref="AH228" si="36">SUM(AH226:AH227)</f>
        <v>0</v>
      </c>
      <c r="AI228" s="104">
        <f t="shared" ref="AI228" si="37">SUM(AI226:AI227)</f>
        <v>0</v>
      </c>
      <c r="AJ228" s="104">
        <f t="shared" ref="AJ228" si="38">SUM(AJ226:AJ227)</f>
        <v>0</v>
      </c>
      <c r="AK228" s="104">
        <f t="shared" ref="AK228" si="39">SUM(AK226:AK227)</f>
        <v>0</v>
      </c>
      <c r="AL228" s="104">
        <f t="shared" ref="AL228" si="40">SUM(AL226:AL227)</f>
        <v>0</v>
      </c>
      <c r="AM228" s="104">
        <f t="shared" ref="AM228" si="41">SUM(AM226:AM227)</f>
        <v>0</v>
      </c>
      <c r="AN228" s="104">
        <f t="shared" ref="AN228" si="42">SUM(AN226:AN227)</f>
        <v>0</v>
      </c>
      <c r="AO228" s="104">
        <f t="shared" ref="AO228" si="43">SUM(AO226:AO227)</f>
        <v>0</v>
      </c>
      <c r="AP228" s="104">
        <f t="shared" ref="AP228" si="44">SUM(AP226:AP227)</f>
        <v>0</v>
      </c>
      <c r="AQ228" s="104">
        <f t="shared" ref="AQ228" si="45">SUM(AQ226:AQ227)</f>
        <v>0</v>
      </c>
      <c r="AR228" s="104">
        <f t="shared" ref="AR228" si="46">SUM(AR226:AR227)</f>
        <v>0</v>
      </c>
      <c r="AS228" s="104">
        <f t="shared" ref="AS228" si="47">SUM(AS226:AS227)</f>
        <v>0</v>
      </c>
      <c r="AT228" s="104">
        <f t="shared" ref="AT228" si="48">SUM(AT226:AT227)</f>
        <v>0</v>
      </c>
      <c r="AU228" s="104">
        <f t="shared" ref="AU228" si="49">SUM(AU226:AU227)</f>
        <v>0</v>
      </c>
      <c r="AV228" s="104">
        <f t="shared" ref="AV228" si="50">SUM(AV226:AV227)</f>
        <v>0</v>
      </c>
      <c r="AW228" s="104">
        <f t="shared" ref="AW228" si="51">SUM(AW226:AW227)</f>
        <v>0</v>
      </c>
      <c r="AX228" s="104">
        <f t="shared" ref="AX228" si="52">SUM(AX226:AX227)</f>
        <v>0</v>
      </c>
      <c r="AY228" s="104">
        <f t="shared" ref="AY228" si="53">SUM(AY226:AY227)</f>
        <v>0</v>
      </c>
      <c r="AZ228" s="104">
        <f t="shared" ref="AZ228" si="54">SUM(AZ226:AZ227)</f>
        <v>0</v>
      </c>
      <c r="BA228" s="104">
        <f t="shared" ref="BA228" si="55">SUM(BA226:BA227)</f>
        <v>0</v>
      </c>
      <c r="BB228" s="104">
        <f t="shared" ref="BB228" si="56">SUM(BB226:BB227)</f>
        <v>0</v>
      </c>
      <c r="BC228" s="104">
        <f t="shared" ref="BC228" si="57">SUM(BC226:BC227)</f>
        <v>0</v>
      </c>
      <c r="BD228" s="104">
        <f t="shared" ref="BD228" si="58">SUM(BD226:BD227)</f>
        <v>0</v>
      </c>
      <c r="BE228" s="104">
        <f t="shared" ref="BE228" si="59">SUM(BE226:BE227)</f>
        <v>0</v>
      </c>
      <c r="BF228" s="104">
        <f t="shared" ref="BF228" si="60">SUM(BF226:BF227)</f>
        <v>0</v>
      </c>
      <c r="BG228" s="104">
        <f t="shared" ref="BG228" si="61">SUM(BG226:BG227)</f>
        <v>0</v>
      </c>
      <c r="BH228" s="104">
        <f t="shared" ref="BH228" si="62">SUM(BH226:BH227)</f>
        <v>0</v>
      </c>
    </row>
    <row r="229" spans="1:63">
      <c r="F229" s="20"/>
      <c r="K229" s="21"/>
      <c r="L229" s="163"/>
      <c r="M229" s="163"/>
      <c r="N229" s="163"/>
      <c r="O229" s="163"/>
      <c r="P229" s="163"/>
      <c r="Q229" s="163"/>
      <c r="R229" s="163"/>
      <c r="S229" s="163"/>
      <c r="T229" s="163"/>
      <c r="U229" s="163"/>
      <c r="V229" s="163"/>
      <c r="W229" s="163"/>
      <c r="X229" s="163"/>
      <c r="Y229" s="163"/>
      <c r="Z229" s="163"/>
      <c r="AA229" s="163"/>
      <c r="AB229" s="163"/>
      <c r="AC229" s="163"/>
      <c r="AD229" s="163"/>
      <c r="AE229" s="163"/>
      <c r="AF229" s="163"/>
      <c r="AG229" s="163"/>
      <c r="AH229" s="163"/>
      <c r="AI229" s="163"/>
      <c r="AJ229" s="163"/>
      <c r="AK229" s="163"/>
      <c r="AL229" s="163"/>
      <c r="AM229" s="163"/>
      <c r="AN229" s="163"/>
      <c r="AO229" s="163"/>
      <c r="AP229" s="163"/>
      <c r="AQ229" s="163"/>
      <c r="AR229" s="163"/>
      <c r="AS229" s="163"/>
      <c r="AT229" s="163"/>
      <c r="AU229" s="163"/>
      <c r="AV229" s="163"/>
      <c r="AW229" s="163"/>
      <c r="AX229" s="163"/>
      <c r="AY229" s="163"/>
      <c r="AZ229" s="163"/>
      <c r="BA229" s="163"/>
      <c r="BB229" s="163"/>
      <c r="BC229" s="163"/>
      <c r="BD229" s="163"/>
      <c r="BE229" s="163"/>
      <c r="BF229" s="163"/>
      <c r="BG229" s="163"/>
      <c r="BH229" s="163"/>
    </row>
    <row r="230" spans="1:63">
      <c r="E230" s="4" t="s">
        <v>297</v>
      </c>
      <c r="F230" s="20"/>
      <c r="G230" s="4" t="s">
        <v>101</v>
      </c>
      <c r="K230" s="21"/>
      <c r="L230" s="122"/>
      <c r="M230" s="122"/>
      <c r="N230" s="122"/>
      <c r="O230" s="122"/>
      <c r="P230" s="122"/>
      <c r="Q230" s="122"/>
      <c r="R230" s="122"/>
      <c r="S230" s="122"/>
      <c r="T230" s="122"/>
      <c r="U230" s="122"/>
      <c r="V230" s="122"/>
      <c r="W230" s="122"/>
      <c r="X230" s="122"/>
      <c r="Y230" s="122"/>
      <c r="Z230" s="122"/>
      <c r="AA230" s="122"/>
      <c r="AB230" s="122"/>
      <c r="AC230" s="122"/>
      <c r="AD230" s="122"/>
      <c r="AE230" s="122"/>
      <c r="AF230" s="122"/>
      <c r="AG230" s="122"/>
      <c r="AH230" s="122"/>
      <c r="AI230" s="122"/>
      <c r="AJ230" s="122"/>
      <c r="AK230" s="122"/>
      <c r="AL230" s="122"/>
      <c r="AM230" s="122"/>
      <c r="AN230" s="122"/>
      <c r="AO230" s="122"/>
      <c r="AP230" s="122"/>
      <c r="AQ230" s="122"/>
      <c r="AR230" s="122"/>
      <c r="AS230" s="122"/>
      <c r="AT230" s="122"/>
      <c r="AU230" s="122"/>
      <c r="AV230" s="122"/>
      <c r="AW230" s="122"/>
      <c r="AX230" s="122"/>
      <c r="AY230" s="122"/>
      <c r="AZ230" s="122"/>
      <c r="BA230" s="122"/>
      <c r="BB230" s="122"/>
      <c r="BC230" s="122"/>
      <c r="BD230" s="122"/>
      <c r="BE230" s="122"/>
      <c r="BF230" s="122"/>
      <c r="BG230" s="122"/>
      <c r="BH230" s="122"/>
    </row>
    <row r="231" spans="1:63">
      <c r="E231" s="4" t="s">
        <v>298</v>
      </c>
      <c r="F231" s="20"/>
      <c r="G231" s="4" t="s">
        <v>101</v>
      </c>
      <c r="K231" s="21"/>
      <c r="L231" s="122"/>
      <c r="M231" s="122"/>
      <c r="N231" s="122"/>
      <c r="O231" s="122"/>
      <c r="P231" s="122"/>
      <c r="Q231" s="122"/>
      <c r="R231" s="122"/>
      <c r="S231" s="122"/>
      <c r="T231" s="122"/>
      <c r="U231" s="122"/>
      <c r="V231" s="122"/>
      <c r="W231" s="122"/>
      <c r="X231" s="122"/>
      <c r="Y231" s="122"/>
      <c r="Z231" s="122"/>
      <c r="AA231" s="122"/>
      <c r="AB231" s="122"/>
      <c r="AC231" s="122"/>
      <c r="AD231" s="122"/>
      <c r="AE231" s="122"/>
      <c r="AF231" s="122"/>
      <c r="AG231" s="122"/>
      <c r="AH231" s="122"/>
      <c r="AI231" s="122"/>
      <c r="AJ231" s="122"/>
      <c r="AK231" s="122"/>
      <c r="AL231" s="122"/>
      <c r="AM231" s="122"/>
      <c r="AN231" s="122"/>
      <c r="AO231" s="122"/>
      <c r="AP231" s="122"/>
      <c r="AQ231" s="122"/>
      <c r="AR231" s="122"/>
      <c r="AS231" s="122"/>
      <c r="AT231" s="122"/>
      <c r="AU231" s="122"/>
      <c r="AV231" s="122"/>
      <c r="AW231" s="122"/>
      <c r="AX231" s="122"/>
      <c r="AY231" s="122"/>
      <c r="AZ231" s="122"/>
      <c r="BA231" s="122"/>
      <c r="BB231" s="122"/>
      <c r="BC231" s="122"/>
      <c r="BD231" s="122"/>
      <c r="BE231" s="122"/>
      <c r="BF231" s="122"/>
      <c r="BG231" s="122"/>
      <c r="BH231" s="122"/>
    </row>
    <row r="232" spans="1:63">
      <c r="E232" s="4" t="s">
        <v>299</v>
      </c>
      <c r="F232" s="20"/>
      <c r="G232" s="4" t="s">
        <v>101</v>
      </c>
      <c r="K232" s="21"/>
      <c r="L232" s="122"/>
      <c r="M232" s="122"/>
      <c r="N232" s="122"/>
      <c r="O232" s="122"/>
      <c r="P232" s="122"/>
      <c r="Q232" s="122"/>
      <c r="R232" s="122"/>
      <c r="S232" s="122"/>
      <c r="T232" s="122"/>
      <c r="U232" s="122"/>
      <c r="V232" s="122"/>
      <c r="W232" s="122"/>
      <c r="X232" s="122"/>
      <c r="Y232" s="122"/>
      <c r="Z232" s="122"/>
      <c r="AA232" s="122"/>
      <c r="AB232" s="122"/>
      <c r="AC232" s="122"/>
      <c r="AD232" s="122"/>
      <c r="AE232" s="122"/>
      <c r="AF232" s="122"/>
      <c r="AG232" s="122"/>
      <c r="AH232" s="122"/>
      <c r="AI232" s="122"/>
      <c r="AJ232" s="122"/>
      <c r="AK232" s="122"/>
      <c r="AL232" s="122"/>
      <c r="AM232" s="122"/>
      <c r="AN232" s="122"/>
      <c r="AO232" s="122"/>
      <c r="AP232" s="122"/>
      <c r="AQ232" s="122"/>
      <c r="AR232" s="122"/>
      <c r="AS232" s="122"/>
      <c r="AT232" s="122"/>
      <c r="AU232" s="122"/>
      <c r="AV232" s="122"/>
      <c r="AW232" s="122"/>
      <c r="AX232" s="122"/>
      <c r="AY232" s="122"/>
      <c r="AZ232" s="122"/>
      <c r="BA232" s="122"/>
      <c r="BB232" s="122"/>
      <c r="BC232" s="122"/>
      <c r="BD232" s="122"/>
      <c r="BE232" s="122"/>
      <c r="BF232" s="122"/>
      <c r="BG232" s="122"/>
      <c r="BH232" s="122"/>
    </row>
    <row r="233" spans="1:63">
      <c r="F233" s="20"/>
      <c r="K233" s="21"/>
      <c r="L233" s="163"/>
      <c r="M233" s="163"/>
      <c r="N233" s="163"/>
      <c r="O233" s="163"/>
      <c r="P233" s="163"/>
      <c r="Q233" s="163"/>
      <c r="R233" s="163"/>
      <c r="S233" s="163"/>
      <c r="T233" s="163"/>
      <c r="U233" s="163"/>
      <c r="V233" s="163"/>
      <c r="W233" s="163"/>
      <c r="X233" s="163"/>
      <c r="Y233" s="163"/>
      <c r="Z233" s="163"/>
      <c r="AA233" s="163"/>
      <c r="AB233" s="163"/>
      <c r="AC233" s="163"/>
      <c r="AD233" s="163"/>
      <c r="AE233" s="163"/>
      <c r="AF233" s="163"/>
      <c r="AG233" s="163"/>
      <c r="AH233" s="163"/>
      <c r="AI233" s="163"/>
      <c r="AJ233" s="163"/>
      <c r="AK233" s="163"/>
      <c r="AL233" s="163"/>
      <c r="AM233" s="163"/>
      <c r="AN233" s="163"/>
      <c r="AO233" s="163"/>
      <c r="AP233" s="163"/>
      <c r="AQ233" s="163"/>
      <c r="AR233" s="163"/>
      <c r="AS233" s="163"/>
      <c r="AT233" s="163"/>
      <c r="AU233" s="163"/>
      <c r="AV233" s="163"/>
      <c r="AW233" s="163"/>
      <c r="AX233" s="163"/>
      <c r="AY233" s="163"/>
      <c r="AZ233" s="163"/>
      <c r="BA233" s="163"/>
      <c r="BB233" s="163"/>
      <c r="BC233" s="163"/>
      <c r="BD233" s="163"/>
      <c r="BE233" s="163"/>
      <c r="BF233" s="163"/>
      <c r="BG233" s="163"/>
      <c r="BH233" s="163"/>
    </row>
    <row r="234" spans="1:63">
      <c r="E234" s="4" t="s">
        <v>300</v>
      </c>
      <c r="F234" s="20"/>
      <c r="G234" s="4" t="s">
        <v>101</v>
      </c>
      <c r="K234" s="21"/>
      <c r="L234" s="122"/>
      <c r="M234" s="122"/>
      <c r="N234" s="122"/>
      <c r="O234" s="122"/>
      <c r="P234" s="122"/>
      <c r="Q234" s="122"/>
      <c r="R234" s="122"/>
      <c r="S234" s="122"/>
      <c r="T234" s="122"/>
      <c r="U234" s="122"/>
      <c r="V234" s="122"/>
      <c r="W234" s="122"/>
      <c r="X234" s="122"/>
      <c r="Y234" s="122"/>
      <c r="Z234" s="122"/>
      <c r="AA234" s="122"/>
      <c r="AB234" s="122"/>
      <c r="AC234" s="122"/>
      <c r="AD234" s="122"/>
      <c r="AE234" s="122"/>
      <c r="AF234" s="122"/>
      <c r="AG234" s="122"/>
      <c r="AH234" s="122"/>
      <c r="AI234" s="122"/>
      <c r="AJ234" s="122"/>
      <c r="AK234" s="122"/>
      <c r="AL234" s="122"/>
      <c r="AM234" s="122"/>
      <c r="AN234" s="122"/>
      <c r="AO234" s="122"/>
      <c r="AP234" s="122"/>
      <c r="AQ234" s="122"/>
      <c r="AR234" s="122"/>
      <c r="AS234" s="122"/>
      <c r="AT234" s="122"/>
      <c r="AU234" s="122"/>
      <c r="AV234" s="122"/>
      <c r="AW234" s="122"/>
      <c r="AX234" s="122"/>
      <c r="AY234" s="122"/>
      <c r="AZ234" s="122"/>
      <c r="BA234" s="122"/>
      <c r="BB234" s="122"/>
      <c r="BC234" s="122"/>
      <c r="BD234" s="122"/>
      <c r="BE234" s="122"/>
      <c r="BF234" s="122"/>
      <c r="BG234" s="122"/>
      <c r="BH234" s="122"/>
    </row>
    <row r="235" spans="1:63">
      <c r="E235" s="4" t="s">
        <v>301</v>
      </c>
      <c r="F235" s="20"/>
      <c r="G235" s="4" t="s">
        <v>101</v>
      </c>
      <c r="K235" s="21"/>
      <c r="L235" s="122"/>
      <c r="M235" s="122"/>
      <c r="N235" s="122"/>
      <c r="O235" s="122"/>
      <c r="P235" s="122"/>
      <c r="Q235" s="122"/>
      <c r="R235" s="122"/>
      <c r="S235" s="122"/>
      <c r="T235" s="122"/>
      <c r="U235" s="122"/>
      <c r="V235" s="122"/>
      <c r="W235" s="122"/>
      <c r="X235" s="122"/>
      <c r="Y235" s="122"/>
      <c r="Z235" s="122"/>
      <c r="AA235" s="122"/>
      <c r="AB235" s="122"/>
      <c r="AC235" s="122"/>
      <c r="AD235" s="122"/>
      <c r="AE235" s="122"/>
      <c r="AF235" s="122"/>
      <c r="AG235" s="122"/>
      <c r="AH235" s="122"/>
      <c r="AI235" s="122"/>
      <c r="AJ235" s="122"/>
      <c r="AK235" s="122"/>
      <c r="AL235" s="122"/>
      <c r="AM235" s="122"/>
      <c r="AN235" s="122"/>
      <c r="AO235" s="122"/>
      <c r="AP235" s="122"/>
      <c r="AQ235" s="122"/>
      <c r="AR235" s="122"/>
      <c r="AS235" s="122"/>
      <c r="AT235" s="122"/>
      <c r="AU235" s="122"/>
      <c r="AV235" s="122"/>
      <c r="AW235" s="122"/>
      <c r="AX235" s="122"/>
      <c r="AY235" s="122"/>
      <c r="AZ235" s="122"/>
      <c r="BA235" s="122"/>
      <c r="BB235" s="122"/>
      <c r="BC235" s="122"/>
      <c r="BD235" s="122"/>
      <c r="BE235" s="122"/>
      <c r="BF235" s="122"/>
      <c r="BG235" s="122"/>
      <c r="BH235" s="122"/>
    </row>
    <row r="236" spans="1:63">
      <c r="E236" s="4" t="s">
        <v>302</v>
      </c>
      <c r="F236" s="20"/>
      <c r="G236" s="4" t="s">
        <v>101</v>
      </c>
      <c r="K236" s="21"/>
      <c r="L236" s="122"/>
      <c r="M236" s="122"/>
      <c r="N236" s="122"/>
      <c r="O236" s="122"/>
      <c r="P236" s="122"/>
      <c r="Q236" s="122"/>
      <c r="R236" s="122"/>
      <c r="S236" s="122"/>
      <c r="T236" s="122"/>
      <c r="U236" s="122"/>
      <c r="V236" s="122"/>
      <c r="W236" s="122"/>
      <c r="X236" s="122"/>
      <c r="Y236" s="122"/>
      <c r="Z236" s="122"/>
      <c r="AA236" s="122"/>
      <c r="AB236" s="122"/>
      <c r="AC236" s="122"/>
      <c r="AD236" s="122"/>
      <c r="AE236" s="122"/>
      <c r="AF236" s="122"/>
      <c r="AG236" s="122"/>
      <c r="AH236" s="122"/>
      <c r="AI236" s="122"/>
      <c r="AJ236" s="122"/>
      <c r="AK236" s="122"/>
      <c r="AL236" s="122"/>
      <c r="AM236" s="122"/>
      <c r="AN236" s="122"/>
      <c r="AO236" s="122"/>
      <c r="AP236" s="122"/>
      <c r="AQ236" s="122"/>
      <c r="AR236" s="122"/>
      <c r="AS236" s="122"/>
      <c r="AT236" s="122"/>
      <c r="AU236" s="122"/>
      <c r="AV236" s="122"/>
      <c r="AW236" s="122"/>
      <c r="AX236" s="122"/>
      <c r="AY236" s="122"/>
      <c r="AZ236" s="122"/>
      <c r="BA236" s="122"/>
      <c r="BB236" s="122"/>
      <c r="BC236" s="122"/>
      <c r="BD236" s="122"/>
      <c r="BE236" s="122"/>
      <c r="BF236" s="122"/>
      <c r="BG236" s="122"/>
      <c r="BH236" s="122"/>
    </row>
    <row r="237" spans="1:63">
      <c r="E237" s="4" t="s">
        <v>303</v>
      </c>
      <c r="F237" s="20"/>
      <c r="G237" s="4" t="s">
        <v>101</v>
      </c>
      <c r="K237" s="21"/>
      <c r="L237" s="122"/>
      <c r="M237" s="122"/>
      <c r="N237" s="122"/>
      <c r="O237" s="122"/>
      <c r="P237" s="122"/>
      <c r="Q237" s="122"/>
      <c r="R237" s="122"/>
      <c r="S237" s="122"/>
      <c r="T237" s="122"/>
      <c r="U237" s="122"/>
      <c r="V237" s="122"/>
      <c r="W237" s="122"/>
      <c r="X237" s="122"/>
      <c r="Y237" s="122"/>
      <c r="Z237" s="122"/>
      <c r="AA237" s="122"/>
      <c r="AB237" s="122"/>
      <c r="AC237" s="122"/>
      <c r="AD237" s="122"/>
      <c r="AE237" s="122"/>
      <c r="AF237" s="122"/>
      <c r="AG237" s="122"/>
      <c r="AH237" s="122"/>
      <c r="AI237" s="122"/>
      <c r="AJ237" s="122"/>
      <c r="AK237" s="122"/>
      <c r="AL237" s="122"/>
      <c r="AM237" s="122"/>
      <c r="AN237" s="122"/>
      <c r="AO237" s="122"/>
      <c r="AP237" s="122"/>
      <c r="AQ237" s="122"/>
      <c r="AR237" s="122"/>
      <c r="AS237" s="122"/>
      <c r="AT237" s="122"/>
      <c r="AU237" s="122"/>
      <c r="AV237" s="122"/>
      <c r="AW237" s="122"/>
      <c r="AX237" s="122"/>
      <c r="AY237" s="122"/>
      <c r="AZ237" s="122"/>
      <c r="BA237" s="122"/>
      <c r="BB237" s="122"/>
      <c r="BC237" s="122"/>
      <c r="BD237" s="122"/>
      <c r="BE237" s="122"/>
      <c r="BF237" s="122"/>
      <c r="BG237" s="122"/>
      <c r="BH237" s="122"/>
    </row>
    <row r="238" spans="1:63">
      <c r="E238" s="89"/>
      <c r="F238" s="20"/>
      <c r="K238" s="21"/>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c r="AP238" s="22"/>
      <c r="AQ238" s="22"/>
      <c r="AR238" s="22"/>
      <c r="AS238" s="22"/>
      <c r="AT238" s="22"/>
      <c r="AU238" s="22"/>
      <c r="AV238" s="22"/>
      <c r="AW238" s="22"/>
      <c r="AX238" s="22"/>
      <c r="AY238" s="22"/>
      <c r="AZ238" s="22"/>
      <c r="BA238" s="22"/>
      <c r="BB238" s="22"/>
      <c r="BC238" s="22"/>
      <c r="BD238" s="22"/>
      <c r="BE238" s="22"/>
      <c r="BF238" s="22"/>
      <c r="BG238" s="22"/>
      <c r="BH238" s="22"/>
    </row>
    <row r="239" spans="1:63">
      <c r="B239" s="7">
        <f>MAX(B$5:$B238)+1</f>
        <v>11</v>
      </c>
      <c r="C239" s="7" t="s">
        <v>304</v>
      </c>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8"/>
      <c r="BJ239" s="8"/>
      <c r="BK239" s="8"/>
    </row>
    <row r="240" spans="1:63">
      <c r="B240" s="68" t="s">
        <v>305</v>
      </c>
      <c r="C240" s="68"/>
      <c r="D240" s="68"/>
      <c r="E240" s="68"/>
      <c r="F240" s="68"/>
      <c r="G240" s="68"/>
      <c r="H240" s="68"/>
      <c r="I240" s="68"/>
      <c r="J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c r="BJ240" s="68"/>
      <c r="BK240" s="68"/>
    </row>
    <row r="241" spans="2:103">
      <c r="B241" s="24"/>
      <c r="C241" s="73">
        <f>MAX($B$5:C240)+0.1</f>
        <v>11.1</v>
      </c>
      <c r="D241" s="37" t="s">
        <v>304</v>
      </c>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90"/>
      <c r="CX241" s="90"/>
      <c r="CY241" s="90"/>
    </row>
    <row r="242" spans="2:103">
      <c r="B242" s="24"/>
      <c r="C242" s="6"/>
      <c r="F242" s="20"/>
      <c r="K242" s="21"/>
      <c r="L242" s="142"/>
      <c r="M242" s="142"/>
      <c r="N242" s="142"/>
      <c r="O242" s="142"/>
      <c r="P242" s="142"/>
      <c r="Q242" s="142"/>
      <c r="R242" s="142"/>
      <c r="S242" s="142"/>
      <c r="T242" s="142"/>
      <c r="U242" s="142"/>
      <c r="V242" s="142"/>
      <c r="W242" s="142"/>
      <c r="X242" s="142"/>
      <c r="Y242" s="142"/>
      <c r="Z242" s="142"/>
      <c r="AA242" s="142"/>
      <c r="AB242" s="142"/>
      <c r="AC242" s="142"/>
      <c r="AD242" s="142"/>
      <c r="AE242" s="142"/>
      <c r="AF242" s="142"/>
      <c r="AG242" s="142"/>
      <c r="AH242" s="142"/>
      <c r="AI242" s="142"/>
      <c r="AJ242" s="142"/>
      <c r="AK242" s="142"/>
      <c r="AL242" s="142"/>
      <c r="AM242" s="142"/>
      <c r="AN242" s="142"/>
      <c r="AO242" s="142"/>
      <c r="AP242" s="142"/>
      <c r="AQ242" s="142"/>
      <c r="AR242" s="142"/>
      <c r="AS242" s="142"/>
      <c r="AT242" s="142"/>
      <c r="AU242" s="142"/>
      <c r="AV242" s="142"/>
      <c r="AW242" s="142"/>
      <c r="AX242" s="142"/>
      <c r="AY242" s="142"/>
      <c r="AZ242" s="142"/>
      <c r="BA242" s="142"/>
      <c r="BB242" s="142"/>
      <c r="BC242" s="142"/>
      <c r="BD242" s="142"/>
      <c r="BE242" s="142"/>
      <c r="BF242" s="142"/>
      <c r="BG242" s="142"/>
      <c r="BH242" s="142"/>
    </row>
    <row r="243" spans="2:103">
      <c r="E243" s="88" t="s">
        <v>306</v>
      </c>
      <c r="F243" s="88"/>
      <c r="G243" s="88" t="s">
        <v>260</v>
      </c>
      <c r="J243" s="4"/>
      <c r="K243" s="9"/>
      <c r="L243" s="122">
        <v>0</v>
      </c>
      <c r="M243" s="122">
        <v>0</v>
      </c>
      <c r="N243" s="122">
        <v>0</v>
      </c>
      <c r="O243" s="122">
        <v>0</v>
      </c>
      <c r="P243" s="122">
        <v>0</v>
      </c>
      <c r="Q243" s="122">
        <v>0</v>
      </c>
      <c r="R243" s="122">
        <v>0</v>
      </c>
      <c r="S243" s="122">
        <v>0</v>
      </c>
      <c r="T243" s="122">
        <v>0</v>
      </c>
      <c r="U243" s="122">
        <v>0</v>
      </c>
      <c r="V243" s="122">
        <v>0</v>
      </c>
      <c r="W243" s="122">
        <v>0</v>
      </c>
      <c r="X243" s="122">
        <v>0</v>
      </c>
      <c r="Y243" s="122">
        <v>0</v>
      </c>
      <c r="Z243" s="122">
        <v>0</v>
      </c>
      <c r="AA243" s="122">
        <v>0</v>
      </c>
      <c r="AB243" s="122">
        <v>0</v>
      </c>
      <c r="AC243" s="122">
        <v>0</v>
      </c>
      <c r="AD243" s="122">
        <v>0</v>
      </c>
      <c r="AE243" s="122">
        <v>0</v>
      </c>
      <c r="AF243" s="122">
        <v>0</v>
      </c>
      <c r="AG243" s="122">
        <v>0</v>
      </c>
      <c r="AH243" s="122">
        <v>0</v>
      </c>
      <c r="AI243" s="122">
        <v>0</v>
      </c>
      <c r="AJ243" s="122">
        <v>0</v>
      </c>
      <c r="AK243" s="122">
        <v>0</v>
      </c>
      <c r="AL243" s="122">
        <v>0</v>
      </c>
      <c r="AM243" s="122">
        <v>0</v>
      </c>
      <c r="AN243" s="122">
        <v>0</v>
      </c>
      <c r="AO243" s="122">
        <v>0</v>
      </c>
      <c r="AP243" s="122">
        <v>0</v>
      </c>
      <c r="AQ243" s="122">
        <v>0</v>
      </c>
      <c r="AR243" s="122">
        <v>0</v>
      </c>
      <c r="AS243" s="122">
        <v>0</v>
      </c>
      <c r="AT243" s="122">
        <v>0</v>
      </c>
      <c r="AU243" s="122">
        <v>0</v>
      </c>
      <c r="AV243" s="122">
        <v>0</v>
      </c>
      <c r="AW243" s="122">
        <v>0</v>
      </c>
      <c r="AX243" s="122">
        <v>0</v>
      </c>
      <c r="AY243" s="122">
        <v>0</v>
      </c>
      <c r="AZ243" s="122">
        <v>0</v>
      </c>
      <c r="BA243" s="122">
        <v>0</v>
      </c>
      <c r="BB243" s="122">
        <v>0</v>
      </c>
      <c r="BC243" s="122">
        <v>0</v>
      </c>
      <c r="BD243" s="122">
        <v>0</v>
      </c>
      <c r="BE243" s="122">
        <v>0</v>
      </c>
      <c r="BF243" s="122">
        <v>0</v>
      </c>
      <c r="BG243" s="122">
        <v>0</v>
      </c>
      <c r="BH243" s="122">
        <v>0</v>
      </c>
      <c r="BI243" s="6"/>
      <c r="BJ243" s="6"/>
      <c r="BK243" s="6"/>
    </row>
    <row r="244" spans="2:103">
      <c r="E244" s="88" t="s">
        <v>307</v>
      </c>
      <c r="F244" s="88"/>
      <c r="G244" s="88" t="s">
        <v>260</v>
      </c>
      <c r="J244" s="4"/>
      <c r="K244" s="9"/>
      <c r="L244" s="122"/>
      <c r="M244" s="122"/>
      <c r="N244" s="122"/>
      <c r="O244" s="122"/>
      <c r="P244" s="122"/>
      <c r="Q244" s="122"/>
      <c r="R244" s="122"/>
      <c r="S244" s="122"/>
      <c r="T244" s="122"/>
      <c r="U244" s="122"/>
      <c r="V244" s="122"/>
      <c r="W244" s="122"/>
      <c r="X244" s="122"/>
      <c r="Y244" s="122"/>
      <c r="Z244" s="122"/>
      <c r="AA244" s="122"/>
      <c r="AB244" s="122"/>
      <c r="AC244" s="122"/>
      <c r="AD244" s="122"/>
      <c r="AE244" s="122"/>
      <c r="AF244" s="122"/>
      <c r="AG244" s="122"/>
      <c r="AH244" s="122"/>
      <c r="AI244" s="122"/>
      <c r="AJ244" s="122"/>
      <c r="AK244" s="122"/>
      <c r="AL244" s="122"/>
      <c r="AM244" s="122"/>
      <c r="AN244" s="122"/>
      <c r="AO244" s="122"/>
      <c r="AP244" s="122"/>
      <c r="AQ244" s="122"/>
      <c r="AR244" s="122"/>
      <c r="AS244" s="122"/>
      <c r="AT244" s="122"/>
      <c r="AU244" s="122"/>
      <c r="AV244" s="122"/>
      <c r="AW244" s="122"/>
      <c r="AX244" s="122"/>
      <c r="AY244" s="122"/>
      <c r="AZ244" s="122"/>
      <c r="BA244" s="122"/>
      <c r="BB244" s="122"/>
      <c r="BC244" s="122"/>
      <c r="BD244" s="122"/>
      <c r="BE244" s="122"/>
      <c r="BF244" s="122"/>
      <c r="BG244" s="122"/>
      <c r="BH244" s="122"/>
      <c r="BI244" s="6"/>
      <c r="BJ244" s="6"/>
      <c r="BK244" s="6"/>
    </row>
    <row r="245" spans="2:103"/>
    <row r="246" spans="2:103">
      <c r="B246" s="7">
        <f>MAX(B$5:$B233)+1</f>
        <v>11</v>
      </c>
      <c r="C246" s="7" t="s">
        <v>308</v>
      </c>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8"/>
      <c r="BJ246" s="8"/>
      <c r="BK246" s="8"/>
    </row>
    <row r="247" spans="2:103">
      <c r="E247" s="20"/>
      <c r="F247" s="20"/>
      <c r="J247" s="4"/>
      <c r="K247" s="9"/>
      <c r="L247" s="66"/>
      <c r="M247" s="66"/>
      <c r="N247" s="66"/>
      <c r="O247" s="66"/>
      <c r="P247" s="66"/>
      <c r="Q247" s="66"/>
      <c r="R247" s="66"/>
      <c r="S247" s="66"/>
      <c r="T247" s="66"/>
      <c r="U247" s="66"/>
      <c r="V247" s="66"/>
      <c r="W247" s="66"/>
      <c r="X247" s="66"/>
      <c r="Y247" s="66"/>
      <c r="Z247" s="66"/>
      <c r="AA247" s="66"/>
      <c r="AB247" s="66"/>
      <c r="AC247" s="66"/>
      <c r="AD247" s="66"/>
      <c r="AE247" s="66"/>
      <c r="AF247" s="66"/>
      <c r="AG247" s="66"/>
      <c r="AH247" s="66"/>
      <c r="AI247" s="66"/>
      <c r="AJ247" s="66"/>
      <c r="AK247" s="66"/>
      <c r="AL247" s="66"/>
      <c r="AM247" s="66"/>
      <c r="AN247" s="66"/>
      <c r="AO247" s="66"/>
      <c r="AP247" s="66"/>
      <c r="AQ247" s="66"/>
      <c r="AR247" s="66"/>
      <c r="AS247" s="66"/>
      <c r="AT247" s="66"/>
      <c r="AU247" s="66"/>
      <c r="AV247" s="66"/>
      <c r="AW247" s="66"/>
      <c r="AX247" s="66"/>
      <c r="AY247" s="66"/>
      <c r="AZ247" s="66"/>
      <c r="BA247" s="66"/>
      <c r="BB247" s="66"/>
      <c r="BC247" s="66"/>
      <c r="BD247" s="66"/>
      <c r="BE247" s="66"/>
      <c r="BF247" s="66"/>
      <c r="BG247" s="66"/>
      <c r="BH247" s="66"/>
      <c r="BI247" s="6"/>
      <c r="BJ247" s="6"/>
      <c r="BK247" s="6"/>
    </row>
    <row r="248" spans="2:103">
      <c r="B248" s="24"/>
      <c r="C248" s="73">
        <f>MAX($B$5:C247)+0.1</f>
        <v>11.2</v>
      </c>
      <c r="D248" s="37" t="s">
        <v>308</v>
      </c>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M248" s="37"/>
      <c r="BN248" s="37"/>
      <c r="BO248" s="37"/>
      <c r="BP248" s="37"/>
      <c r="BQ248" s="37"/>
      <c r="BR248" s="37"/>
      <c r="BS248" s="37"/>
      <c r="BT248" s="37"/>
      <c r="BU248" s="37"/>
      <c r="BV248" s="37"/>
      <c r="BW248" s="37"/>
      <c r="BX248" s="37"/>
      <c r="BY248" s="37"/>
      <c r="BZ248" s="37"/>
      <c r="CA248" s="37"/>
      <c r="CB248" s="37"/>
      <c r="CC248" s="37"/>
      <c r="CD248" s="37"/>
      <c r="CE248" s="37"/>
      <c r="CF248" s="37"/>
      <c r="CG248" s="37"/>
      <c r="CH248" s="37"/>
      <c r="CI248" s="37"/>
      <c r="CJ248" s="37"/>
      <c r="CK248" s="37"/>
      <c r="CL248" s="37"/>
      <c r="CM248" s="37"/>
      <c r="CN248" s="37"/>
      <c r="CO248" s="37"/>
      <c r="CP248" s="37"/>
      <c r="CQ248" s="37"/>
      <c r="CR248" s="37"/>
      <c r="CS248" s="37"/>
      <c r="CT248" s="37"/>
      <c r="CU248" s="37"/>
      <c r="CV248" s="37"/>
      <c r="CW248" s="90"/>
      <c r="CX248" s="90"/>
      <c r="CY248" s="90"/>
    </row>
    <row r="249" spans="2:103">
      <c r="B249" s="24"/>
      <c r="C249" s="68" t="s">
        <v>309</v>
      </c>
      <c r="D249" s="132"/>
      <c r="E249" s="132"/>
      <c r="F249" s="227"/>
      <c r="G249" s="132"/>
      <c r="H249" s="68"/>
      <c r="I249" s="68"/>
      <c r="J249" s="68"/>
      <c r="K249" s="230"/>
      <c r="L249" s="231"/>
      <c r="M249" s="231"/>
      <c r="N249" s="231"/>
      <c r="O249" s="231"/>
      <c r="P249" s="231"/>
      <c r="Q249" s="231"/>
      <c r="R249" s="231"/>
      <c r="S249" s="231"/>
      <c r="T249" s="231"/>
      <c r="U249" s="231"/>
      <c r="V249" s="231"/>
      <c r="W249" s="231"/>
      <c r="X249" s="231"/>
      <c r="Y249" s="231"/>
      <c r="Z249" s="231"/>
      <c r="AA249" s="231"/>
      <c r="AB249" s="231"/>
      <c r="AC249" s="231"/>
      <c r="AD249" s="231"/>
      <c r="AE249" s="231"/>
      <c r="AF249" s="231"/>
      <c r="AG249" s="231"/>
      <c r="AH249" s="231"/>
      <c r="AI249" s="231"/>
      <c r="AJ249" s="231"/>
      <c r="AK249" s="231"/>
      <c r="AL249" s="231"/>
      <c r="AM249" s="231"/>
      <c r="AN249" s="231"/>
      <c r="AO249" s="231"/>
      <c r="AP249" s="231"/>
      <c r="AQ249" s="231"/>
      <c r="AR249" s="231"/>
      <c r="AS249" s="231"/>
      <c r="AT249" s="231"/>
      <c r="AU249" s="231"/>
      <c r="AV249" s="231"/>
      <c r="AW249" s="231"/>
      <c r="AX249" s="231"/>
      <c r="AY249" s="231"/>
      <c r="AZ249" s="231"/>
      <c r="BA249" s="231"/>
      <c r="BB249" s="231"/>
      <c r="BC249" s="231"/>
      <c r="BD249" s="231"/>
      <c r="BE249" s="231"/>
      <c r="BF249" s="231"/>
      <c r="BG249" s="231"/>
      <c r="BH249" s="231"/>
      <c r="BI249" s="132"/>
      <c r="BJ249" s="132"/>
      <c r="BK249" s="132"/>
    </row>
    <row r="250" spans="2:103">
      <c r="E250" s="88" t="s">
        <v>310</v>
      </c>
      <c r="F250" s="88"/>
      <c r="G250" s="88" t="s">
        <v>260</v>
      </c>
      <c r="J250" s="4"/>
      <c r="K250" s="9"/>
      <c r="L250" s="122"/>
      <c r="M250" s="122"/>
      <c r="N250" s="122"/>
      <c r="O250" s="122"/>
      <c r="P250" s="122"/>
      <c r="Q250" s="122"/>
      <c r="R250" s="122"/>
      <c r="S250" s="122"/>
      <c r="T250" s="122"/>
      <c r="U250" s="122"/>
      <c r="V250" s="122"/>
      <c r="W250" s="122"/>
      <c r="X250" s="122"/>
      <c r="Y250" s="122"/>
      <c r="Z250" s="122"/>
      <c r="AA250" s="122"/>
      <c r="AB250" s="122"/>
      <c r="AC250" s="122"/>
      <c r="AD250" s="122"/>
      <c r="AE250" s="122"/>
      <c r="AF250" s="122"/>
      <c r="AG250" s="122"/>
      <c r="AH250" s="122"/>
      <c r="AI250" s="122"/>
      <c r="AJ250" s="122"/>
      <c r="AK250" s="122"/>
      <c r="AL250" s="122"/>
      <c r="AM250" s="122"/>
      <c r="AN250" s="122"/>
      <c r="AO250" s="122"/>
      <c r="AP250" s="122"/>
      <c r="AQ250" s="122"/>
      <c r="AR250" s="122"/>
      <c r="AS250" s="122"/>
      <c r="AT250" s="122"/>
      <c r="AU250" s="122"/>
      <c r="AV250" s="122"/>
      <c r="AW250" s="122"/>
      <c r="AX250" s="122"/>
      <c r="AY250" s="122"/>
      <c r="AZ250" s="122"/>
      <c r="BA250" s="122"/>
      <c r="BB250" s="122"/>
      <c r="BC250" s="122"/>
      <c r="BD250" s="122"/>
      <c r="BE250" s="122"/>
      <c r="BF250" s="122"/>
      <c r="BG250" s="122"/>
      <c r="BH250" s="122"/>
      <c r="BI250" s="6"/>
      <c r="BJ250" s="6"/>
      <c r="BK250" s="6"/>
    </row>
    <row r="251" spans="2:103"/>
    <row r="252" spans="2:103" s="10" customFormat="1">
      <c r="B252" s="30" t="s">
        <v>48</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24"/>
      <c r="BM252" s="30"/>
      <c r="BN252" s="30"/>
      <c r="BO252" s="30"/>
      <c r="BP252" s="30"/>
      <c r="BQ252" s="30"/>
      <c r="BR252" s="30"/>
      <c r="BS252" s="30"/>
      <c r="BT252" s="30"/>
      <c r="BU252" s="30"/>
      <c r="BV252" s="30"/>
      <c r="BW252" s="30"/>
      <c r="BX252" s="30"/>
      <c r="BY252" s="30"/>
      <c r="BZ252" s="30"/>
      <c r="CA252" s="30"/>
      <c r="CB252" s="30"/>
      <c r="CC252" s="30"/>
      <c r="CD252" s="30"/>
      <c r="CE252" s="30"/>
      <c r="CF252" s="30"/>
      <c r="CG252" s="30"/>
      <c r="CH252" s="30"/>
      <c r="CI252" s="30"/>
      <c r="CJ252" s="30"/>
      <c r="CK252" s="30"/>
      <c r="CL252" s="30"/>
      <c r="CM252" s="30"/>
      <c r="CN252" s="30"/>
      <c r="CO252" s="30"/>
      <c r="CP252" s="30"/>
      <c r="CQ252" s="30"/>
      <c r="CR252" s="30"/>
      <c r="CS252" s="30"/>
      <c r="CT252" s="30"/>
      <c r="CU252" s="30"/>
      <c r="CV252" s="30"/>
      <c r="CW252" s="31"/>
      <c r="CX252" s="31"/>
      <c r="CY252" s="31"/>
    </row>
    <row r="253" spans="2:103"/>
    <row r="254" spans="2:103"/>
    <row r="255" spans="2:103"/>
    <row r="256" spans="2:103"/>
    <row r="257"/>
    <row r="258"/>
    <row r="259"/>
    <row r="260"/>
  </sheetData>
  <conditionalFormatting sqref="H1">
    <cfRule type="containsText" dxfId="17" priority="1" operator="containsText" text="FALSE">
      <formula>NOT(ISERROR(SEARCH("FALSE",H1)))</formula>
    </cfRule>
  </conditionalFormatting>
  <conditionalFormatting sqref="K45:BH46">
    <cfRule type="containsText" dxfId="16" priority="2" operator="containsText" text="FALSE">
      <formula>NOT(ISERROR(SEARCH("FALSE",K45)))</formula>
    </cfRule>
  </conditionalFormatting>
  <dataValidations disablePrompts="1" count="1">
    <dataValidation type="list" allowBlank="1" showInputMessage="1" showErrorMessage="1" sqref="L51:BH51" xr:uid="{281E9850-F1A1-4D4A-81AC-22DF198952FD}">
      <formula1>"0,1"</formula1>
    </dataValidation>
  </dataValidation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97190-F906-444A-9F7E-203212C5028E}">
  <sheetPr codeName="Sheet6">
    <tabColor rgb="FFFFFFCC"/>
    <pageSetUpPr autoPageBreaks="0"/>
  </sheetPr>
  <dimension ref="A1:CY366"/>
  <sheetViews>
    <sheetView zoomScale="70" zoomScaleNormal="70" workbookViewId="0"/>
  </sheetViews>
  <sheetFormatPr defaultColWidth="0" defaultRowHeight="15.4" zeroHeight="1"/>
  <cols>
    <col min="1" max="4" width="3.125" style="4" customWidth="1"/>
    <col min="5" max="5" width="43.5" style="4" customWidth="1"/>
    <col min="6" max="6" width="2.75" style="4" customWidth="1"/>
    <col min="7" max="7" width="15.75" style="4" customWidth="1"/>
    <col min="8" max="8" width="10.75" style="6" customWidth="1"/>
    <col min="9" max="9" width="2.75" style="6" customWidth="1"/>
    <col min="10" max="10" width="23.375" style="6" customWidth="1"/>
    <col min="11" max="61" width="9.25" style="4" customWidth="1"/>
    <col min="62" max="64" width="9.25" style="4" hidden="1" customWidth="1"/>
    <col min="65" max="16384" width="9.25" style="4" hidden="1"/>
  </cols>
  <sheetData>
    <row r="1" spans="1:63" s="1" customFormat="1">
      <c r="A1" s="1" t="s">
        <v>313</v>
      </c>
      <c r="G1" s="281" t="s">
        <v>176</v>
      </c>
      <c r="H1" s="281" t="b">
        <f>AND(J267:J293,J300:J326,J333:J357,L108:BH108)</f>
        <v>1</v>
      </c>
      <c r="I1" s="2"/>
      <c r="J1" s="2"/>
      <c r="K1" s="3">
        <f t="shared" ref="K1:BH1" si="0">DATE(K3-1,4,1)</f>
        <v>43922</v>
      </c>
      <c r="L1" s="3">
        <f t="shared" si="0"/>
        <v>44287</v>
      </c>
      <c r="M1" s="3">
        <f t="shared" si="0"/>
        <v>44652</v>
      </c>
      <c r="N1" s="3">
        <f t="shared" si="0"/>
        <v>45017</v>
      </c>
      <c r="O1" s="3">
        <f t="shared" si="0"/>
        <v>45383</v>
      </c>
      <c r="P1" s="3">
        <f t="shared" si="0"/>
        <v>45748</v>
      </c>
      <c r="Q1" s="3">
        <f t="shared" si="0"/>
        <v>46113</v>
      </c>
      <c r="R1" s="3">
        <f t="shared" si="0"/>
        <v>46478</v>
      </c>
      <c r="S1" s="3">
        <f t="shared" si="0"/>
        <v>46844</v>
      </c>
      <c r="T1" s="3">
        <f t="shared" si="0"/>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row>
    <row r="2" spans="1:63" s="1" customFormat="1">
      <c r="H2" s="2"/>
      <c r="I2" s="2"/>
      <c r="J2" s="2"/>
      <c r="K2" s="3">
        <f t="shared" ref="K2:BH2" si="1">DATE(K3,3,31)</f>
        <v>44286</v>
      </c>
      <c r="L2" s="3">
        <f t="shared" si="1"/>
        <v>44651</v>
      </c>
      <c r="M2" s="3">
        <f t="shared" si="1"/>
        <v>45016</v>
      </c>
      <c r="N2" s="3">
        <f t="shared" si="1"/>
        <v>45382</v>
      </c>
      <c r="O2" s="3">
        <f t="shared" si="1"/>
        <v>45747</v>
      </c>
      <c r="P2" s="3">
        <f t="shared" si="1"/>
        <v>46112</v>
      </c>
      <c r="Q2" s="3">
        <f t="shared" si="1"/>
        <v>46477</v>
      </c>
      <c r="R2" s="3">
        <f t="shared" si="1"/>
        <v>46843</v>
      </c>
      <c r="S2" s="3">
        <f t="shared" si="1"/>
        <v>47208</v>
      </c>
      <c r="T2" s="3">
        <f t="shared" si="1"/>
        <v>47573</v>
      </c>
      <c r="U2" s="3">
        <f t="shared" si="1"/>
        <v>47938</v>
      </c>
      <c r="V2" s="3">
        <f t="shared" si="1"/>
        <v>48304</v>
      </c>
      <c r="W2" s="3">
        <f t="shared" si="1"/>
        <v>48669</v>
      </c>
      <c r="X2" s="3">
        <f t="shared" si="1"/>
        <v>49034</v>
      </c>
      <c r="Y2" s="3">
        <f t="shared" si="1"/>
        <v>49399</v>
      </c>
      <c r="Z2" s="3">
        <f t="shared" si="1"/>
        <v>49765</v>
      </c>
      <c r="AA2" s="3">
        <f t="shared" si="1"/>
        <v>50130</v>
      </c>
      <c r="AB2" s="3">
        <f t="shared" si="1"/>
        <v>50495</v>
      </c>
      <c r="AC2" s="3">
        <f t="shared" si="1"/>
        <v>50860</v>
      </c>
      <c r="AD2" s="3">
        <f t="shared" si="1"/>
        <v>51226</v>
      </c>
      <c r="AE2" s="3">
        <f t="shared" si="1"/>
        <v>51591</v>
      </c>
      <c r="AF2" s="3">
        <f t="shared" si="1"/>
        <v>51956</v>
      </c>
      <c r="AG2" s="3">
        <f t="shared" si="1"/>
        <v>52321</v>
      </c>
      <c r="AH2" s="3">
        <f t="shared" si="1"/>
        <v>52687</v>
      </c>
      <c r="AI2" s="3">
        <f t="shared" si="1"/>
        <v>53052</v>
      </c>
      <c r="AJ2" s="3">
        <f t="shared" si="1"/>
        <v>53417</v>
      </c>
      <c r="AK2" s="3">
        <f t="shared" si="1"/>
        <v>53782</v>
      </c>
      <c r="AL2" s="3">
        <f t="shared" si="1"/>
        <v>54148</v>
      </c>
      <c r="AM2" s="3">
        <f t="shared" si="1"/>
        <v>54513</v>
      </c>
      <c r="AN2" s="3">
        <f t="shared" si="1"/>
        <v>54878</v>
      </c>
      <c r="AO2" s="3">
        <f t="shared" si="1"/>
        <v>55243</v>
      </c>
      <c r="AP2" s="3">
        <f t="shared" si="1"/>
        <v>55609</v>
      </c>
      <c r="AQ2" s="3">
        <f t="shared" si="1"/>
        <v>55974</v>
      </c>
      <c r="AR2" s="3">
        <f t="shared" si="1"/>
        <v>56339</v>
      </c>
      <c r="AS2" s="3">
        <f t="shared" si="1"/>
        <v>56704</v>
      </c>
      <c r="AT2" s="3">
        <f t="shared" si="1"/>
        <v>57070</v>
      </c>
      <c r="AU2" s="3">
        <f t="shared" si="1"/>
        <v>57435</v>
      </c>
      <c r="AV2" s="3">
        <f t="shared" si="1"/>
        <v>57800</v>
      </c>
      <c r="AW2" s="3">
        <f t="shared" si="1"/>
        <v>58165</v>
      </c>
      <c r="AX2" s="3">
        <f t="shared" si="1"/>
        <v>58531</v>
      </c>
      <c r="AY2" s="3">
        <f t="shared" si="1"/>
        <v>58896</v>
      </c>
      <c r="AZ2" s="3">
        <f t="shared" si="1"/>
        <v>59261</v>
      </c>
      <c r="BA2" s="3">
        <f t="shared" si="1"/>
        <v>59626</v>
      </c>
      <c r="BB2" s="3">
        <f t="shared" si="1"/>
        <v>59992</v>
      </c>
      <c r="BC2" s="3">
        <f t="shared" si="1"/>
        <v>60357</v>
      </c>
      <c r="BD2" s="3">
        <f t="shared" si="1"/>
        <v>60722</v>
      </c>
      <c r="BE2" s="3">
        <f t="shared" si="1"/>
        <v>61087</v>
      </c>
      <c r="BF2" s="3">
        <f t="shared" si="1"/>
        <v>61453</v>
      </c>
      <c r="BG2" s="3">
        <f t="shared" si="1"/>
        <v>61818</v>
      </c>
      <c r="BH2" s="3">
        <f t="shared" si="1"/>
        <v>62183</v>
      </c>
    </row>
    <row r="3" spans="1:63" s="1" customFormat="1">
      <c r="E3" s="1" t="s">
        <v>50</v>
      </c>
      <c r="G3" s="1" t="s">
        <v>120</v>
      </c>
      <c r="H3" s="1" t="s">
        <v>177</v>
      </c>
      <c r="J3" s="1" t="s">
        <v>314</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BI3" s="2"/>
    </row>
    <row r="4" spans="1:63">
      <c r="A4"/>
      <c r="H4" s="4"/>
      <c r="I4" s="4"/>
      <c r="J4" s="4"/>
      <c r="X4" s="5"/>
      <c r="Y4" s="5"/>
      <c r="Z4" s="5"/>
      <c r="AA4" s="5"/>
      <c r="AB4" s="5"/>
      <c r="AC4" s="5"/>
      <c r="AD4" s="5"/>
      <c r="BI4" s="6"/>
    </row>
    <row r="5" spans="1:63">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63">
      <c r="H6" s="4"/>
      <c r="I6" s="4"/>
      <c r="J6" s="4"/>
    </row>
    <row r="7" spans="1:63">
      <c r="E7" s="4" t="s">
        <v>180</v>
      </c>
      <c r="G7" s="4" t="s">
        <v>181</v>
      </c>
      <c r="J7" s="4"/>
      <c r="K7" s="44"/>
      <c r="L7" s="79">
        <f>CHOOSE(Interface!$H$7,'Licensee 1'!L9,'Licensee 2'!L9)</f>
        <v>0</v>
      </c>
      <c r="M7" s="153">
        <f>CHOOSE(Interface!$H$7,'Licensee 1'!M9,'Licensee 2'!M9)</f>
        <v>0</v>
      </c>
      <c r="N7" s="153">
        <f>CHOOSE(Interface!$H$7,'Licensee 1'!N9,'Licensee 2'!N9)</f>
        <v>0</v>
      </c>
      <c r="O7" s="153">
        <f>CHOOSE(Interface!$H$7,'Licensee 1'!O9,'Licensee 2'!O9)</f>
        <v>1</v>
      </c>
      <c r="P7" s="153">
        <f>CHOOSE(Interface!$H$7,'Licensee 1'!P9,'Licensee 2'!P9)</f>
        <v>0</v>
      </c>
      <c r="Q7" s="153">
        <f>CHOOSE(Interface!$H$7,'Licensee 1'!Q9,'Licensee 2'!Q9)</f>
        <v>0</v>
      </c>
      <c r="R7" s="153">
        <f>CHOOSE(Interface!$H$7,'Licensee 1'!R9,'Licensee 2'!R9)</f>
        <v>0</v>
      </c>
      <c r="S7" s="199">
        <f>CHOOSE(Interface!$H$7,'Licensee 1'!S9,'Licensee 2'!S9)</f>
        <v>0</v>
      </c>
      <c r="T7" s="153">
        <f>CHOOSE(Interface!$H$7,'Licensee 1'!T9,'Licensee 2'!T9)</f>
        <v>0</v>
      </c>
      <c r="U7" s="153">
        <f>CHOOSE(Interface!$H$7,'Licensee 1'!U9,'Licensee 2'!U9)</f>
        <v>0</v>
      </c>
      <c r="V7" s="153">
        <f>CHOOSE(Interface!$H$7,'Licensee 1'!V9,'Licensee 2'!V9)</f>
        <v>0</v>
      </c>
      <c r="W7" s="153">
        <f>CHOOSE(Interface!$H$7,'Licensee 1'!W9,'Licensee 2'!W9)</f>
        <v>0</v>
      </c>
      <c r="X7" s="153">
        <f>CHOOSE(Interface!$H$7,'Licensee 1'!X9,'Licensee 2'!X9)</f>
        <v>0</v>
      </c>
      <c r="Y7" s="153">
        <f>CHOOSE(Interface!$H$7,'Licensee 1'!Y9,'Licensee 2'!Y9)</f>
        <v>0</v>
      </c>
      <c r="Z7" s="153">
        <f>CHOOSE(Interface!$H$7,'Licensee 1'!Z9,'Licensee 2'!Z9)</f>
        <v>0</v>
      </c>
      <c r="AA7" s="153">
        <f>CHOOSE(Interface!$H$7,'Licensee 1'!AA9,'Licensee 2'!AA9)</f>
        <v>0</v>
      </c>
      <c r="AB7" s="153">
        <f>CHOOSE(Interface!$H$7,'Licensee 1'!AB9,'Licensee 2'!AB9)</f>
        <v>0</v>
      </c>
      <c r="AC7" s="153">
        <f>CHOOSE(Interface!$H$7,'Licensee 1'!AC9,'Licensee 2'!AC9)</f>
        <v>0</v>
      </c>
      <c r="AD7" s="153">
        <f>CHOOSE(Interface!$H$7,'Licensee 1'!AD9,'Licensee 2'!AD9)</f>
        <v>0</v>
      </c>
      <c r="AE7" s="153">
        <f>CHOOSE(Interface!$H$7,'Licensee 1'!AE9,'Licensee 2'!AE9)</f>
        <v>0</v>
      </c>
      <c r="AF7" s="153">
        <f>CHOOSE(Interface!$H$7,'Licensee 1'!AF9,'Licensee 2'!AF9)</f>
        <v>0</v>
      </c>
      <c r="AG7" s="153">
        <f>CHOOSE(Interface!$H$7,'Licensee 1'!AG9,'Licensee 2'!AG9)</f>
        <v>0</v>
      </c>
      <c r="AH7" s="153">
        <f>CHOOSE(Interface!$H$7,'Licensee 1'!AH9,'Licensee 2'!AH9)</f>
        <v>0</v>
      </c>
      <c r="AI7" s="153">
        <f>CHOOSE(Interface!$H$7,'Licensee 1'!AI9,'Licensee 2'!AI9)</f>
        <v>0</v>
      </c>
      <c r="AJ7" s="153">
        <f>CHOOSE(Interface!$H$7,'Licensee 1'!AJ9,'Licensee 2'!AJ9)</f>
        <v>0</v>
      </c>
      <c r="AK7" s="153">
        <f>CHOOSE(Interface!$H$7,'Licensee 1'!AK9,'Licensee 2'!AK9)</f>
        <v>0</v>
      </c>
      <c r="AL7" s="153">
        <f>CHOOSE(Interface!$H$7,'Licensee 1'!AL9,'Licensee 2'!AL9)</f>
        <v>0</v>
      </c>
      <c r="AM7" s="153">
        <f>CHOOSE(Interface!$H$7,'Licensee 1'!AM9,'Licensee 2'!AM9)</f>
        <v>0</v>
      </c>
      <c r="AN7" s="153">
        <f>CHOOSE(Interface!$H$7,'Licensee 1'!AN9,'Licensee 2'!AN9)</f>
        <v>0</v>
      </c>
      <c r="AO7" s="153">
        <f>CHOOSE(Interface!$H$7,'Licensee 1'!AO9,'Licensee 2'!AO9)</f>
        <v>0</v>
      </c>
      <c r="AP7" s="153">
        <f>CHOOSE(Interface!$H$7,'Licensee 1'!AP9,'Licensee 2'!AP9)</f>
        <v>0</v>
      </c>
      <c r="AQ7" s="153">
        <f>CHOOSE(Interface!$H$7,'Licensee 1'!AQ9,'Licensee 2'!AQ9)</f>
        <v>0</v>
      </c>
      <c r="AR7" s="153">
        <f>CHOOSE(Interface!$H$7,'Licensee 1'!AR9,'Licensee 2'!AR9)</f>
        <v>0</v>
      </c>
      <c r="AS7" s="153">
        <f>CHOOSE(Interface!$H$7,'Licensee 1'!AS9,'Licensee 2'!AS9)</f>
        <v>0</v>
      </c>
      <c r="AT7" s="153">
        <f>CHOOSE(Interface!$H$7,'Licensee 1'!AT9,'Licensee 2'!AT9)</f>
        <v>0</v>
      </c>
      <c r="AU7" s="153">
        <f>CHOOSE(Interface!$H$7,'Licensee 1'!AU9,'Licensee 2'!AU9)</f>
        <v>0</v>
      </c>
      <c r="AV7" s="153">
        <f>CHOOSE(Interface!$H$7,'Licensee 1'!AV9,'Licensee 2'!AV9)</f>
        <v>0</v>
      </c>
      <c r="AW7" s="153">
        <f>CHOOSE(Interface!$H$7,'Licensee 1'!AW9,'Licensee 2'!AW9)</f>
        <v>0</v>
      </c>
      <c r="AX7" s="153">
        <f>CHOOSE(Interface!$H$7,'Licensee 1'!AX9,'Licensee 2'!AX9)</f>
        <v>0</v>
      </c>
      <c r="AY7" s="153">
        <f>CHOOSE(Interface!$H$7,'Licensee 1'!AY9,'Licensee 2'!AY9)</f>
        <v>0</v>
      </c>
      <c r="AZ7" s="153">
        <f>CHOOSE(Interface!$H$7,'Licensee 1'!AZ9,'Licensee 2'!AZ9)</f>
        <v>0</v>
      </c>
      <c r="BA7" s="153">
        <f>CHOOSE(Interface!$H$7,'Licensee 1'!BA9,'Licensee 2'!BA9)</f>
        <v>0</v>
      </c>
      <c r="BB7" s="153">
        <f>CHOOSE(Interface!$H$7,'Licensee 1'!BB9,'Licensee 2'!BB9)</f>
        <v>0</v>
      </c>
      <c r="BC7" s="153">
        <f>CHOOSE(Interface!$H$7,'Licensee 1'!BC9,'Licensee 2'!BC9)</f>
        <v>0</v>
      </c>
      <c r="BD7" s="153">
        <f>CHOOSE(Interface!$H$7,'Licensee 1'!BD9,'Licensee 2'!BD9)</f>
        <v>0</v>
      </c>
      <c r="BE7" s="153">
        <f>CHOOSE(Interface!$H$7,'Licensee 1'!BE9,'Licensee 2'!BE9)</f>
        <v>0</v>
      </c>
      <c r="BF7" s="153">
        <f>CHOOSE(Interface!$H$7,'Licensee 1'!BF9,'Licensee 2'!BF9)</f>
        <v>0</v>
      </c>
      <c r="BG7" s="153">
        <f>CHOOSE(Interface!$H$7,'Licensee 1'!BG9,'Licensee 2'!BG9)</f>
        <v>0</v>
      </c>
      <c r="BH7" s="153">
        <f>CHOOSE(Interface!$H$7,'Licensee 1'!BH9,'Licensee 2'!BH9)</f>
        <v>0</v>
      </c>
      <c r="BI7" s="6"/>
      <c r="BJ7" s="6"/>
      <c r="BK7" s="6"/>
    </row>
    <row r="8" spans="1:63">
      <c r="E8" s="4" t="s">
        <v>182</v>
      </c>
      <c r="G8" s="4" t="s">
        <v>181</v>
      </c>
      <c r="J8" s="4"/>
      <c r="K8" s="44"/>
      <c r="L8" s="79">
        <f>CHOOSE(Interface!$H$7,'Licensee 1'!L10,'Licensee 2'!L10)</f>
        <v>0</v>
      </c>
      <c r="M8" s="153">
        <f>CHOOSE(Interface!$H$7,'Licensee 1'!M10,'Licensee 2'!M10)</f>
        <v>0</v>
      </c>
      <c r="N8" s="153">
        <f>CHOOSE(Interface!$H$7,'Licensee 1'!N10,'Licensee 2'!N10)</f>
        <v>0</v>
      </c>
      <c r="O8" s="153">
        <f>CHOOSE(Interface!$H$7,'Licensee 1'!O10,'Licensee 2'!O10)</f>
        <v>1</v>
      </c>
      <c r="P8" s="153">
        <f>CHOOSE(Interface!$H$7,'Licensee 1'!P10,'Licensee 2'!P10)</f>
        <v>0</v>
      </c>
      <c r="Q8" s="153">
        <f>CHOOSE(Interface!$H$7,'Licensee 1'!Q10,'Licensee 2'!Q10)</f>
        <v>0</v>
      </c>
      <c r="R8" s="153">
        <f>CHOOSE(Interface!$H$7,'Licensee 1'!R10,'Licensee 2'!R10)</f>
        <v>0</v>
      </c>
      <c r="S8" s="199">
        <f>CHOOSE(Interface!$H$7,'Licensee 1'!S10,'Licensee 2'!S10)</f>
        <v>0</v>
      </c>
      <c r="T8" s="153">
        <f>CHOOSE(Interface!$H$7,'Licensee 1'!T10,'Licensee 2'!T10)</f>
        <v>0</v>
      </c>
      <c r="U8" s="153">
        <f>CHOOSE(Interface!$H$7,'Licensee 1'!U10,'Licensee 2'!U10)</f>
        <v>0</v>
      </c>
      <c r="V8" s="153">
        <f>CHOOSE(Interface!$H$7,'Licensee 1'!V10,'Licensee 2'!V10)</f>
        <v>0</v>
      </c>
      <c r="W8" s="153">
        <f>CHOOSE(Interface!$H$7,'Licensee 1'!W10,'Licensee 2'!W10)</f>
        <v>0</v>
      </c>
      <c r="X8" s="153">
        <f>CHOOSE(Interface!$H$7,'Licensee 1'!X10,'Licensee 2'!X10)</f>
        <v>0</v>
      </c>
      <c r="Y8" s="153">
        <f>CHOOSE(Interface!$H$7,'Licensee 1'!Y10,'Licensee 2'!Y10)</f>
        <v>0</v>
      </c>
      <c r="Z8" s="153">
        <f>CHOOSE(Interface!$H$7,'Licensee 1'!Z10,'Licensee 2'!Z10)</f>
        <v>0</v>
      </c>
      <c r="AA8" s="153">
        <f>CHOOSE(Interface!$H$7,'Licensee 1'!AA10,'Licensee 2'!AA10)</f>
        <v>0</v>
      </c>
      <c r="AB8" s="153">
        <f>CHOOSE(Interface!$H$7,'Licensee 1'!AB10,'Licensee 2'!AB10)</f>
        <v>0</v>
      </c>
      <c r="AC8" s="153">
        <f>CHOOSE(Interface!$H$7,'Licensee 1'!AC10,'Licensee 2'!AC10)</f>
        <v>0</v>
      </c>
      <c r="AD8" s="153">
        <f>CHOOSE(Interface!$H$7,'Licensee 1'!AD10,'Licensee 2'!AD10)</f>
        <v>0</v>
      </c>
      <c r="AE8" s="153">
        <f>CHOOSE(Interface!$H$7,'Licensee 1'!AE10,'Licensee 2'!AE10)</f>
        <v>0</v>
      </c>
      <c r="AF8" s="153">
        <f>CHOOSE(Interface!$H$7,'Licensee 1'!AF10,'Licensee 2'!AF10)</f>
        <v>0</v>
      </c>
      <c r="AG8" s="153">
        <f>CHOOSE(Interface!$H$7,'Licensee 1'!AG10,'Licensee 2'!AG10)</f>
        <v>0</v>
      </c>
      <c r="AH8" s="153">
        <f>CHOOSE(Interface!$H$7,'Licensee 1'!AH10,'Licensee 2'!AH10)</f>
        <v>0</v>
      </c>
      <c r="AI8" s="153">
        <f>CHOOSE(Interface!$H$7,'Licensee 1'!AI10,'Licensee 2'!AI10)</f>
        <v>0</v>
      </c>
      <c r="AJ8" s="153">
        <f>CHOOSE(Interface!$H$7,'Licensee 1'!AJ10,'Licensee 2'!AJ10)</f>
        <v>0</v>
      </c>
      <c r="AK8" s="153">
        <f>CHOOSE(Interface!$H$7,'Licensee 1'!AK10,'Licensee 2'!AK10)</f>
        <v>0</v>
      </c>
      <c r="AL8" s="153">
        <f>CHOOSE(Interface!$H$7,'Licensee 1'!AL10,'Licensee 2'!AL10)</f>
        <v>0</v>
      </c>
      <c r="AM8" s="153">
        <f>CHOOSE(Interface!$H$7,'Licensee 1'!AM10,'Licensee 2'!AM10)</f>
        <v>0</v>
      </c>
      <c r="AN8" s="153">
        <f>CHOOSE(Interface!$H$7,'Licensee 1'!AN10,'Licensee 2'!AN10)</f>
        <v>0</v>
      </c>
      <c r="AO8" s="153">
        <f>CHOOSE(Interface!$H$7,'Licensee 1'!AO10,'Licensee 2'!AO10)</f>
        <v>0</v>
      </c>
      <c r="AP8" s="153">
        <f>CHOOSE(Interface!$H$7,'Licensee 1'!AP10,'Licensee 2'!AP10)</f>
        <v>0</v>
      </c>
      <c r="AQ8" s="153">
        <f>CHOOSE(Interface!$H$7,'Licensee 1'!AQ10,'Licensee 2'!AQ10)</f>
        <v>0</v>
      </c>
      <c r="AR8" s="153">
        <f>CHOOSE(Interface!$H$7,'Licensee 1'!AR10,'Licensee 2'!AR10)</f>
        <v>0</v>
      </c>
      <c r="AS8" s="153">
        <f>CHOOSE(Interface!$H$7,'Licensee 1'!AS10,'Licensee 2'!AS10)</f>
        <v>0</v>
      </c>
      <c r="AT8" s="153">
        <f>CHOOSE(Interface!$H$7,'Licensee 1'!AT10,'Licensee 2'!AT10)</f>
        <v>0</v>
      </c>
      <c r="AU8" s="153">
        <f>CHOOSE(Interface!$H$7,'Licensee 1'!AU10,'Licensee 2'!AU10)</f>
        <v>0</v>
      </c>
      <c r="AV8" s="153">
        <f>CHOOSE(Interface!$H$7,'Licensee 1'!AV10,'Licensee 2'!AV10)</f>
        <v>0</v>
      </c>
      <c r="AW8" s="153">
        <f>CHOOSE(Interface!$H$7,'Licensee 1'!AW10,'Licensee 2'!AW10)</f>
        <v>0</v>
      </c>
      <c r="AX8" s="153">
        <f>CHOOSE(Interface!$H$7,'Licensee 1'!AX10,'Licensee 2'!AX10)</f>
        <v>0</v>
      </c>
      <c r="AY8" s="153">
        <f>CHOOSE(Interface!$H$7,'Licensee 1'!AY10,'Licensee 2'!AY10)</f>
        <v>0</v>
      </c>
      <c r="AZ8" s="153">
        <f>CHOOSE(Interface!$H$7,'Licensee 1'!AZ10,'Licensee 2'!AZ10)</f>
        <v>0</v>
      </c>
      <c r="BA8" s="153">
        <f>CHOOSE(Interface!$H$7,'Licensee 1'!BA10,'Licensee 2'!BA10)</f>
        <v>0</v>
      </c>
      <c r="BB8" s="153">
        <f>CHOOSE(Interface!$H$7,'Licensee 1'!BB10,'Licensee 2'!BB10)</f>
        <v>0</v>
      </c>
      <c r="BC8" s="153">
        <f>CHOOSE(Interface!$H$7,'Licensee 1'!BC10,'Licensee 2'!BC10)</f>
        <v>0</v>
      </c>
      <c r="BD8" s="153">
        <f>CHOOSE(Interface!$H$7,'Licensee 1'!BD10,'Licensee 2'!BD10)</f>
        <v>0</v>
      </c>
      <c r="BE8" s="153">
        <f>CHOOSE(Interface!$H$7,'Licensee 1'!BE10,'Licensee 2'!BE10)</f>
        <v>0</v>
      </c>
      <c r="BF8" s="153">
        <f>CHOOSE(Interface!$H$7,'Licensee 1'!BF10,'Licensee 2'!BF10)</f>
        <v>0</v>
      </c>
      <c r="BG8" s="153">
        <f>CHOOSE(Interface!$H$7,'Licensee 1'!BG10,'Licensee 2'!BG10)</f>
        <v>0</v>
      </c>
      <c r="BH8" s="153">
        <f>CHOOSE(Interface!$H$7,'Licensee 1'!BH10,'Licensee 2'!BH10)</f>
        <v>0</v>
      </c>
      <c r="BI8" s="6"/>
      <c r="BJ8" s="6"/>
      <c r="BK8" s="6"/>
    </row>
    <row r="9" spans="1:63">
      <c r="E9" s="4" t="s">
        <v>183</v>
      </c>
      <c r="G9" s="4" t="s">
        <v>181</v>
      </c>
      <c r="J9" s="4"/>
      <c r="K9" s="45"/>
      <c r="L9" s="80">
        <f>CHOOSE(Interface!$H$7,'Licensee 1'!L11,'Licensee 2'!L11)</f>
        <v>0</v>
      </c>
      <c r="M9" s="80">
        <f>CHOOSE(Interface!$H$7,'Licensee 1'!M11,'Licensee 2'!M11)</f>
        <v>0</v>
      </c>
      <c r="N9" s="80">
        <f>CHOOSE(Interface!$H$7,'Licensee 1'!N11,'Licensee 2'!N11)</f>
        <v>0</v>
      </c>
      <c r="O9" s="80">
        <f>CHOOSE(Interface!$H$7,'Licensee 1'!O11,'Licensee 2'!O11)</f>
        <v>1</v>
      </c>
      <c r="P9" s="80">
        <f>CHOOSE(Interface!$H$7,'Licensee 1'!P11,'Licensee 2'!P11)</f>
        <v>1</v>
      </c>
      <c r="Q9" s="80">
        <f>CHOOSE(Interface!$H$7,'Licensee 1'!Q11,'Licensee 2'!Q11)</f>
        <v>1</v>
      </c>
      <c r="R9" s="80">
        <f>CHOOSE(Interface!$H$7,'Licensee 1'!R11,'Licensee 2'!R11)</f>
        <v>1</v>
      </c>
      <c r="S9" s="80">
        <f>CHOOSE(Interface!$H$7,'Licensee 1'!S11,'Licensee 2'!S11)</f>
        <v>1</v>
      </c>
      <c r="T9" s="80">
        <f>CHOOSE(Interface!$H$7,'Licensee 1'!T11,'Licensee 2'!T11)</f>
        <v>1</v>
      </c>
      <c r="U9" s="80">
        <f>CHOOSE(Interface!$H$7,'Licensee 1'!U11,'Licensee 2'!U11)</f>
        <v>1</v>
      </c>
      <c r="V9" s="80">
        <f>CHOOSE(Interface!$H$7,'Licensee 1'!V11,'Licensee 2'!V11)</f>
        <v>1</v>
      </c>
      <c r="W9" s="80">
        <f>CHOOSE(Interface!$H$7,'Licensee 1'!W11,'Licensee 2'!W11)</f>
        <v>1</v>
      </c>
      <c r="X9" s="80">
        <f>CHOOSE(Interface!$H$7,'Licensee 1'!X11,'Licensee 2'!X11)</f>
        <v>1</v>
      </c>
      <c r="Y9" s="80">
        <f>CHOOSE(Interface!$H$7,'Licensee 1'!Y11,'Licensee 2'!Y11)</f>
        <v>1</v>
      </c>
      <c r="Z9" s="80">
        <f>CHOOSE(Interface!$H$7,'Licensee 1'!Z11,'Licensee 2'!Z11)</f>
        <v>1</v>
      </c>
      <c r="AA9" s="80">
        <f>CHOOSE(Interface!$H$7,'Licensee 1'!AA11,'Licensee 2'!AA11)</f>
        <v>1</v>
      </c>
      <c r="AB9" s="80">
        <f>CHOOSE(Interface!$H$7,'Licensee 1'!AB11,'Licensee 2'!AB11)</f>
        <v>1</v>
      </c>
      <c r="AC9" s="80">
        <f>CHOOSE(Interface!$H$7,'Licensee 1'!AC11,'Licensee 2'!AC11)</f>
        <v>1</v>
      </c>
      <c r="AD9" s="80">
        <f>CHOOSE(Interface!$H$7,'Licensee 1'!AD11,'Licensee 2'!AD11)</f>
        <v>1</v>
      </c>
      <c r="AE9" s="80">
        <f>CHOOSE(Interface!$H$7,'Licensee 1'!AE11,'Licensee 2'!AE11)</f>
        <v>1</v>
      </c>
      <c r="AF9" s="80">
        <f>CHOOSE(Interface!$H$7,'Licensee 1'!AF11,'Licensee 2'!AF11)</f>
        <v>1</v>
      </c>
      <c r="AG9" s="80">
        <f>CHOOSE(Interface!$H$7,'Licensee 1'!AG11,'Licensee 2'!AG11)</f>
        <v>1</v>
      </c>
      <c r="AH9" s="80">
        <f>CHOOSE(Interface!$H$7,'Licensee 1'!AH11,'Licensee 2'!AH11)</f>
        <v>1</v>
      </c>
      <c r="AI9" s="80">
        <f>CHOOSE(Interface!$H$7,'Licensee 1'!AI11,'Licensee 2'!AI11)</f>
        <v>1</v>
      </c>
      <c r="AJ9" s="80">
        <f>CHOOSE(Interface!$H$7,'Licensee 1'!AJ11,'Licensee 2'!AJ11)</f>
        <v>1</v>
      </c>
      <c r="AK9" s="80">
        <f>CHOOSE(Interface!$H$7,'Licensee 1'!AK11,'Licensee 2'!AK11)</f>
        <v>1</v>
      </c>
      <c r="AL9" s="80">
        <f>CHOOSE(Interface!$H$7,'Licensee 1'!AL11,'Licensee 2'!AL11)</f>
        <v>1</v>
      </c>
      <c r="AM9" s="80">
        <f>CHOOSE(Interface!$H$7,'Licensee 1'!AM11,'Licensee 2'!AM11)</f>
        <v>1</v>
      </c>
      <c r="AN9" s="80">
        <f>CHOOSE(Interface!$H$7,'Licensee 1'!AN11,'Licensee 2'!AN11)</f>
        <v>1</v>
      </c>
      <c r="AO9" s="80">
        <f>CHOOSE(Interface!$H$7,'Licensee 1'!AO11,'Licensee 2'!AO11)</f>
        <v>0</v>
      </c>
      <c r="AP9" s="80">
        <f>CHOOSE(Interface!$H$7,'Licensee 1'!AP11,'Licensee 2'!AP11)</f>
        <v>0</v>
      </c>
      <c r="AQ9" s="80">
        <f>CHOOSE(Interface!$H$7,'Licensee 1'!AQ11,'Licensee 2'!AQ11)</f>
        <v>0</v>
      </c>
      <c r="AR9" s="80">
        <f>CHOOSE(Interface!$H$7,'Licensee 1'!AR11,'Licensee 2'!AR11)</f>
        <v>0</v>
      </c>
      <c r="AS9" s="80">
        <f>CHOOSE(Interface!$H$7,'Licensee 1'!AS11,'Licensee 2'!AS11)</f>
        <v>0</v>
      </c>
      <c r="AT9" s="80">
        <f>CHOOSE(Interface!$H$7,'Licensee 1'!AT11,'Licensee 2'!AT11)</f>
        <v>0</v>
      </c>
      <c r="AU9" s="80">
        <f>CHOOSE(Interface!$H$7,'Licensee 1'!AU11,'Licensee 2'!AU11)</f>
        <v>0</v>
      </c>
      <c r="AV9" s="80">
        <f>CHOOSE(Interface!$H$7,'Licensee 1'!AV11,'Licensee 2'!AV11)</f>
        <v>0</v>
      </c>
      <c r="AW9" s="80">
        <f>CHOOSE(Interface!$H$7,'Licensee 1'!AW11,'Licensee 2'!AW11)</f>
        <v>0</v>
      </c>
      <c r="AX9" s="80">
        <f>CHOOSE(Interface!$H$7,'Licensee 1'!AX11,'Licensee 2'!AX11)</f>
        <v>0</v>
      </c>
      <c r="AY9" s="80">
        <f>CHOOSE(Interface!$H$7,'Licensee 1'!AY11,'Licensee 2'!AY11)</f>
        <v>0</v>
      </c>
      <c r="AZ9" s="80">
        <f>CHOOSE(Interface!$H$7,'Licensee 1'!AZ11,'Licensee 2'!AZ11)</f>
        <v>0</v>
      </c>
      <c r="BA9" s="80">
        <f>CHOOSE(Interface!$H$7,'Licensee 1'!BA11,'Licensee 2'!BA11)</f>
        <v>0</v>
      </c>
      <c r="BB9" s="80">
        <f>CHOOSE(Interface!$H$7,'Licensee 1'!BB11,'Licensee 2'!BB11)</f>
        <v>0</v>
      </c>
      <c r="BC9" s="80">
        <f>CHOOSE(Interface!$H$7,'Licensee 1'!BC11,'Licensee 2'!BC11)</f>
        <v>0</v>
      </c>
      <c r="BD9" s="80">
        <f>CHOOSE(Interface!$H$7,'Licensee 1'!BD11,'Licensee 2'!BD11)</f>
        <v>0</v>
      </c>
      <c r="BE9" s="80">
        <f>CHOOSE(Interface!$H$7,'Licensee 1'!BE11,'Licensee 2'!BE11)</f>
        <v>0</v>
      </c>
      <c r="BF9" s="80">
        <f>CHOOSE(Interface!$H$7,'Licensee 1'!BF11,'Licensee 2'!BF11)</f>
        <v>0</v>
      </c>
      <c r="BG9" s="80">
        <f>CHOOSE(Interface!$H$7,'Licensee 1'!BG11,'Licensee 2'!BG11)</f>
        <v>0</v>
      </c>
      <c r="BH9" s="80">
        <f>CHOOSE(Interface!$H$7,'Licensee 1'!BH11,'Licensee 2'!BH11)</f>
        <v>0</v>
      </c>
      <c r="BI9" s="6"/>
      <c r="BJ9" s="6"/>
      <c r="BK9" s="6"/>
    </row>
    <row r="10" spans="1:63">
      <c r="E10" s="4" t="s">
        <v>186</v>
      </c>
      <c r="G10" s="4" t="s">
        <v>181</v>
      </c>
      <c r="J10" s="4"/>
      <c r="K10" s="45"/>
      <c r="L10" s="80">
        <f>CHOOSE(Interface!$H$7,'Licensee 1'!L15,'Licensee 2'!L15)</f>
        <v>0</v>
      </c>
      <c r="M10" s="80">
        <f>CHOOSE(Interface!$H$7,'Licensee 1'!M15,'Licensee 2'!M15)</f>
        <v>0</v>
      </c>
      <c r="N10" s="80">
        <f>CHOOSE(Interface!$H$7,'Licensee 1'!N15,'Licensee 2'!N15)</f>
        <v>0</v>
      </c>
      <c r="O10" s="80">
        <f>CHOOSE(Interface!$H$7,'Licensee 1'!O15,'Licensee 2'!O15)</f>
        <v>1</v>
      </c>
      <c r="P10" s="80">
        <f>CHOOSE(Interface!$H$7,'Licensee 1'!P15,'Licensee 2'!P15)</f>
        <v>0</v>
      </c>
      <c r="Q10" s="80">
        <f>CHOOSE(Interface!$H$7,'Licensee 1'!Q15,'Licensee 2'!Q15)</f>
        <v>0</v>
      </c>
      <c r="R10" s="80">
        <f>CHOOSE(Interface!$H$7,'Licensee 1'!R15,'Licensee 2'!R15)</f>
        <v>0</v>
      </c>
      <c r="S10" s="80">
        <f>CHOOSE(Interface!$H$7,'Licensee 1'!S15,'Licensee 2'!S15)</f>
        <v>0</v>
      </c>
      <c r="T10" s="80">
        <f>CHOOSE(Interface!$H$7,'Licensee 1'!T15,'Licensee 2'!T15)</f>
        <v>0</v>
      </c>
      <c r="U10" s="80">
        <f>CHOOSE(Interface!$H$7,'Licensee 1'!U15,'Licensee 2'!U15)</f>
        <v>0</v>
      </c>
      <c r="V10" s="80">
        <f>CHOOSE(Interface!$H$7,'Licensee 1'!V15,'Licensee 2'!V15)</f>
        <v>0</v>
      </c>
      <c r="W10" s="80">
        <f>CHOOSE(Interface!$H$7,'Licensee 1'!W15,'Licensee 2'!W15)</f>
        <v>0</v>
      </c>
      <c r="X10" s="80">
        <f>CHOOSE(Interface!$H$7,'Licensee 1'!X15,'Licensee 2'!X15)</f>
        <v>0</v>
      </c>
      <c r="Y10" s="80">
        <f>CHOOSE(Interface!$H$7,'Licensee 1'!Y15,'Licensee 2'!Y15)</f>
        <v>0</v>
      </c>
      <c r="Z10" s="80">
        <f>CHOOSE(Interface!$H$7,'Licensee 1'!Z15,'Licensee 2'!Z15)</f>
        <v>0</v>
      </c>
      <c r="AA10" s="80">
        <f>CHOOSE(Interface!$H$7,'Licensee 1'!AA15,'Licensee 2'!AA15)</f>
        <v>0</v>
      </c>
      <c r="AB10" s="80">
        <f>CHOOSE(Interface!$H$7,'Licensee 1'!AB15,'Licensee 2'!AB15)</f>
        <v>0</v>
      </c>
      <c r="AC10" s="80">
        <f>CHOOSE(Interface!$H$7,'Licensee 1'!AC15,'Licensee 2'!AC15)</f>
        <v>0</v>
      </c>
      <c r="AD10" s="80">
        <f>CHOOSE(Interface!$H$7,'Licensee 1'!AD15,'Licensee 2'!AD15)</f>
        <v>0</v>
      </c>
      <c r="AE10" s="80">
        <f>CHOOSE(Interface!$H$7,'Licensee 1'!AE15,'Licensee 2'!AE15)</f>
        <v>0</v>
      </c>
      <c r="AF10" s="80">
        <f>CHOOSE(Interface!$H$7,'Licensee 1'!AF15,'Licensee 2'!AF15)</f>
        <v>0</v>
      </c>
      <c r="AG10" s="80">
        <f>CHOOSE(Interface!$H$7,'Licensee 1'!AG15,'Licensee 2'!AG15)</f>
        <v>0</v>
      </c>
      <c r="AH10" s="80">
        <f>CHOOSE(Interface!$H$7,'Licensee 1'!AH15,'Licensee 2'!AH15)</f>
        <v>0</v>
      </c>
      <c r="AI10" s="80">
        <f>CHOOSE(Interface!$H$7,'Licensee 1'!AI15,'Licensee 2'!AI15)</f>
        <v>0</v>
      </c>
      <c r="AJ10" s="80">
        <f>CHOOSE(Interface!$H$7,'Licensee 1'!AJ15,'Licensee 2'!AJ15)</f>
        <v>0</v>
      </c>
      <c r="AK10" s="80">
        <f>CHOOSE(Interface!$H$7,'Licensee 1'!AK15,'Licensee 2'!AK15)</f>
        <v>0</v>
      </c>
      <c r="AL10" s="80">
        <f>CHOOSE(Interface!$H$7,'Licensee 1'!AL15,'Licensee 2'!AL15)</f>
        <v>0</v>
      </c>
      <c r="AM10" s="80">
        <f>CHOOSE(Interface!$H$7,'Licensee 1'!AM15,'Licensee 2'!AM15)</f>
        <v>0</v>
      </c>
      <c r="AN10" s="80">
        <f>CHOOSE(Interface!$H$7,'Licensee 1'!AN15,'Licensee 2'!AN15)</f>
        <v>0</v>
      </c>
      <c r="AO10" s="80">
        <f>CHOOSE(Interface!$H$7,'Licensee 1'!AO15,'Licensee 2'!AO15)</f>
        <v>0</v>
      </c>
      <c r="AP10" s="80">
        <f>CHOOSE(Interface!$H$7,'Licensee 1'!AP15,'Licensee 2'!AP15)</f>
        <v>0</v>
      </c>
      <c r="AQ10" s="80">
        <f>CHOOSE(Interface!$H$7,'Licensee 1'!AQ15,'Licensee 2'!AQ15)</f>
        <v>0</v>
      </c>
      <c r="AR10" s="80">
        <f>CHOOSE(Interface!$H$7,'Licensee 1'!AR15,'Licensee 2'!AR15)</f>
        <v>0</v>
      </c>
      <c r="AS10" s="80">
        <f>CHOOSE(Interface!$H$7,'Licensee 1'!AS15,'Licensee 2'!AS15)</f>
        <v>0</v>
      </c>
      <c r="AT10" s="80">
        <f>CHOOSE(Interface!$H$7,'Licensee 1'!AT15,'Licensee 2'!AT15)</f>
        <v>0</v>
      </c>
      <c r="AU10" s="80">
        <f>CHOOSE(Interface!$H$7,'Licensee 1'!AU15,'Licensee 2'!AU15)</f>
        <v>0</v>
      </c>
      <c r="AV10" s="80">
        <f>CHOOSE(Interface!$H$7,'Licensee 1'!AV15,'Licensee 2'!AV15)</f>
        <v>0</v>
      </c>
      <c r="AW10" s="80">
        <f>CHOOSE(Interface!$H$7,'Licensee 1'!AW15,'Licensee 2'!AW15)</f>
        <v>0</v>
      </c>
      <c r="AX10" s="80">
        <f>CHOOSE(Interface!$H$7,'Licensee 1'!AX15,'Licensee 2'!AX15)</f>
        <v>0</v>
      </c>
      <c r="AY10" s="80">
        <f>CHOOSE(Interface!$H$7,'Licensee 1'!AY15,'Licensee 2'!AY15)</f>
        <v>0</v>
      </c>
      <c r="AZ10" s="80">
        <f>CHOOSE(Interface!$H$7,'Licensee 1'!AZ15,'Licensee 2'!AZ15)</f>
        <v>0</v>
      </c>
      <c r="BA10" s="80">
        <f>CHOOSE(Interface!$H$7,'Licensee 1'!BA15,'Licensee 2'!BA15)</f>
        <v>0</v>
      </c>
      <c r="BB10" s="80">
        <f>CHOOSE(Interface!$H$7,'Licensee 1'!BB15,'Licensee 2'!BB15)</f>
        <v>0</v>
      </c>
      <c r="BC10" s="80">
        <f>CHOOSE(Interface!$H$7,'Licensee 1'!BC15,'Licensee 2'!BC15)</f>
        <v>0</v>
      </c>
      <c r="BD10" s="80">
        <f>CHOOSE(Interface!$H$7,'Licensee 1'!BD15,'Licensee 2'!BD15)</f>
        <v>0</v>
      </c>
      <c r="BE10" s="80">
        <f>CHOOSE(Interface!$H$7,'Licensee 1'!BE15,'Licensee 2'!BE15)</f>
        <v>0</v>
      </c>
      <c r="BF10" s="80">
        <f>CHOOSE(Interface!$H$7,'Licensee 1'!BF15,'Licensee 2'!BF15)</f>
        <v>0</v>
      </c>
      <c r="BG10" s="80">
        <f>CHOOSE(Interface!$H$7,'Licensee 1'!BG15,'Licensee 2'!BG15)</f>
        <v>0</v>
      </c>
      <c r="BH10" s="80">
        <f>CHOOSE(Interface!$H$7,'Licensee 1'!BH15,'Licensee 2'!BH15)</f>
        <v>0</v>
      </c>
      <c r="BI10" s="6"/>
      <c r="BJ10" s="6"/>
      <c r="BK10" s="6"/>
    </row>
    <row r="11" spans="1:63">
      <c r="E11" s="4" t="s">
        <v>61</v>
      </c>
      <c r="G11" s="4" t="s">
        <v>181</v>
      </c>
      <c r="J11" s="4"/>
      <c r="K11" s="45"/>
      <c r="L11" s="80">
        <f>CHOOSE(Interface!$H$7,'Licensee 1'!L16,'Licensee 2'!L16)</f>
        <v>0</v>
      </c>
      <c r="M11" s="80">
        <f>CHOOSE(Interface!$H$7,'Licensee 1'!M16,'Licensee 2'!M16)</f>
        <v>0</v>
      </c>
      <c r="N11" s="80">
        <f>CHOOSE(Interface!$H$7,'Licensee 1'!N16,'Licensee 2'!N16)</f>
        <v>0</v>
      </c>
      <c r="O11" s="80">
        <f>CHOOSE(Interface!$H$7,'Licensee 1'!O16,'Licensee 2'!O16)</f>
        <v>0</v>
      </c>
      <c r="P11" s="80">
        <f>CHOOSE(Interface!$H$7,'Licensee 1'!P16,'Licensee 2'!P16)</f>
        <v>0</v>
      </c>
      <c r="Q11" s="80">
        <f>CHOOSE(Interface!$H$7,'Licensee 1'!Q16,'Licensee 2'!Q16)</f>
        <v>0</v>
      </c>
      <c r="R11" s="80">
        <f>CHOOSE(Interface!$H$7,'Licensee 1'!R16,'Licensee 2'!R16)</f>
        <v>0</v>
      </c>
      <c r="S11" s="80">
        <f>CHOOSE(Interface!$H$7,'Licensee 1'!S16,'Licensee 2'!S16)</f>
        <v>0</v>
      </c>
      <c r="T11" s="80">
        <f>CHOOSE(Interface!$H$7,'Licensee 1'!T16,'Licensee 2'!T16)</f>
        <v>0</v>
      </c>
      <c r="U11" s="80">
        <f>CHOOSE(Interface!$H$7,'Licensee 1'!U16,'Licensee 2'!U16)</f>
        <v>0</v>
      </c>
      <c r="V11" s="80">
        <f>CHOOSE(Interface!$H$7,'Licensee 1'!V16,'Licensee 2'!V16)</f>
        <v>0</v>
      </c>
      <c r="W11" s="80">
        <f>CHOOSE(Interface!$H$7,'Licensee 1'!W16,'Licensee 2'!W16)</f>
        <v>0</v>
      </c>
      <c r="X11" s="80">
        <f>CHOOSE(Interface!$H$7,'Licensee 1'!X16,'Licensee 2'!X16)</f>
        <v>0</v>
      </c>
      <c r="Y11" s="80">
        <f>CHOOSE(Interface!$H$7,'Licensee 1'!Y16,'Licensee 2'!Y16)</f>
        <v>0</v>
      </c>
      <c r="Z11" s="80">
        <f>CHOOSE(Interface!$H$7,'Licensee 1'!Z16,'Licensee 2'!Z16)</f>
        <v>0</v>
      </c>
      <c r="AA11" s="80">
        <f>CHOOSE(Interface!$H$7,'Licensee 1'!AA16,'Licensee 2'!AA16)</f>
        <v>0</v>
      </c>
      <c r="AB11" s="80">
        <f>CHOOSE(Interface!$H$7,'Licensee 1'!AB16,'Licensee 2'!AB16)</f>
        <v>0</v>
      </c>
      <c r="AC11" s="80">
        <f>CHOOSE(Interface!$H$7,'Licensee 1'!AC16,'Licensee 2'!AC16)</f>
        <v>0</v>
      </c>
      <c r="AD11" s="80">
        <f>CHOOSE(Interface!$H$7,'Licensee 1'!AD16,'Licensee 2'!AD16)</f>
        <v>0</v>
      </c>
      <c r="AE11" s="80">
        <f>CHOOSE(Interface!$H$7,'Licensee 1'!AE16,'Licensee 2'!AE16)</f>
        <v>0</v>
      </c>
      <c r="AF11" s="80">
        <f>CHOOSE(Interface!$H$7,'Licensee 1'!AF16,'Licensee 2'!AF16)</f>
        <v>0</v>
      </c>
      <c r="AG11" s="80">
        <f>CHOOSE(Interface!$H$7,'Licensee 1'!AG16,'Licensee 2'!AG16)</f>
        <v>0</v>
      </c>
      <c r="AH11" s="80">
        <f>CHOOSE(Interface!$H$7,'Licensee 1'!AH16,'Licensee 2'!AH16)</f>
        <v>0</v>
      </c>
      <c r="AI11" s="80">
        <f>CHOOSE(Interface!$H$7,'Licensee 1'!AI16,'Licensee 2'!AI16)</f>
        <v>0</v>
      </c>
      <c r="AJ11" s="80">
        <f>CHOOSE(Interface!$H$7,'Licensee 1'!AJ16,'Licensee 2'!AJ16)</f>
        <v>0</v>
      </c>
      <c r="AK11" s="80">
        <f>CHOOSE(Interface!$H$7,'Licensee 1'!AK16,'Licensee 2'!AK16)</f>
        <v>0</v>
      </c>
      <c r="AL11" s="80">
        <f>CHOOSE(Interface!$H$7,'Licensee 1'!AL16,'Licensee 2'!AL16)</f>
        <v>0</v>
      </c>
      <c r="AM11" s="80">
        <f>CHOOSE(Interface!$H$7,'Licensee 1'!AM16,'Licensee 2'!AM16)</f>
        <v>0</v>
      </c>
      <c r="AN11" s="80">
        <f>CHOOSE(Interface!$H$7,'Licensee 1'!AN16,'Licensee 2'!AN16)</f>
        <v>0</v>
      </c>
      <c r="AO11" s="80">
        <f>CHOOSE(Interface!$H$7,'Licensee 1'!AO16,'Licensee 2'!AO16)</f>
        <v>0</v>
      </c>
      <c r="AP11" s="80">
        <f>CHOOSE(Interface!$H$7,'Licensee 1'!AP16,'Licensee 2'!AP16)</f>
        <v>0</v>
      </c>
      <c r="AQ11" s="80">
        <f>CHOOSE(Interface!$H$7,'Licensee 1'!AQ16,'Licensee 2'!AQ16)</f>
        <v>0</v>
      </c>
      <c r="AR11" s="80">
        <f>CHOOSE(Interface!$H$7,'Licensee 1'!AR16,'Licensee 2'!AR16)</f>
        <v>0</v>
      </c>
      <c r="AS11" s="80">
        <f>CHOOSE(Interface!$H$7,'Licensee 1'!AS16,'Licensee 2'!AS16)</f>
        <v>0</v>
      </c>
      <c r="AT11" s="80">
        <f>CHOOSE(Interface!$H$7,'Licensee 1'!AT16,'Licensee 2'!AT16)</f>
        <v>0</v>
      </c>
      <c r="AU11" s="80">
        <f>CHOOSE(Interface!$H$7,'Licensee 1'!AU16,'Licensee 2'!AU16)</f>
        <v>0</v>
      </c>
      <c r="AV11" s="80">
        <f>CHOOSE(Interface!$H$7,'Licensee 1'!AV16,'Licensee 2'!AV16)</f>
        <v>0</v>
      </c>
      <c r="AW11" s="80">
        <f>CHOOSE(Interface!$H$7,'Licensee 1'!AW16,'Licensee 2'!AW16)</f>
        <v>0</v>
      </c>
      <c r="AX11" s="80">
        <f>CHOOSE(Interface!$H$7,'Licensee 1'!AX16,'Licensee 2'!AX16)</f>
        <v>0</v>
      </c>
      <c r="AY11" s="80">
        <f>CHOOSE(Interface!$H$7,'Licensee 1'!AY16,'Licensee 2'!AY16)</f>
        <v>0</v>
      </c>
      <c r="AZ11" s="80">
        <f>CHOOSE(Interface!$H$7,'Licensee 1'!AZ16,'Licensee 2'!AZ16)</f>
        <v>0</v>
      </c>
      <c r="BA11" s="80">
        <f>CHOOSE(Interface!$H$7,'Licensee 1'!BA16,'Licensee 2'!BA16)</f>
        <v>0</v>
      </c>
      <c r="BB11" s="80">
        <f>CHOOSE(Interface!$H$7,'Licensee 1'!BB16,'Licensee 2'!BB16)</f>
        <v>0</v>
      </c>
      <c r="BC11" s="80">
        <f>CHOOSE(Interface!$H$7,'Licensee 1'!BC16,'Licensee 2'!BC16)</f>
        <v>0</v>
      </c>
      <c r="BD11" s="80">
        <f>CHOOSE(Interface!$H$7,'Licensee 1'!BD16,'Licensee 2'!BD16)</f>
        <v>0</v>
      </c>
      <c r="BE11" s="80">
        <f>CHOOSE(Interface!$H$7,'Licensee 1'!BE16,'Licensee 2'!BE16)</f>
        <v>0</v>
      </c>
      <c r="BF11" s="80">
        <f>CHOOSE(Interface!$H$7,'Licensee 1'!BF16,'Licensee 2'!BF16)</f>
        <v>0</v>
      </c>
      <c r="BG11" s="80">
        <f>CHOOSE(Interface!$H$7,'Licensee 1'!BG16,'Licensee 2'!BG16)</f>
        <v>0</v>
      </c>
      <c r="BH11" s="80">
        <f>CHOOSE(Interface!$H$7,'Licensee 1'!BH16,'Licensee 2'!BH16)</f>
        <v>0</v>
      </c>
      <c r="BI11" s="6"/>
      <c r="BJ11" s="6"/>
      <c r="BK11" s="6"/>
    </row>
    <row r="12" spans="1:63">
      <c r="E12" s="4" t="s">
        <v>187</v>
      </c>
      <c r="G12" s="4" t="s">
        <v>181</v>
      </c>
      <c r="J12" s="4"/>
      <c r="K12" s="45"/>
      <c r="L12" s="80">
        <f>CHOOSE(Interface!$H$7,'Licensee 1'!L17,'Licensee 2'!L17)</f>
        <v>0</v>
      </c>
      <c r="M12" s="80">
        <f>CHOOSE(Interface!$H$7,'Licensee 1'!M17,'Licensee 2'!M17)</f>
        <v>0</v>
      </c>
      <c r="N12" s="80">
        <f>CHOOSE(Interface!$H$7,'Licensee 1'!N17,'Licensee 2'!N17)</f>
        <v>0</v>
      </c>
      <c r="O12" s="80">
        <f>CHOOSE(Interface!$H$7,'Licensee 1'!O17,'Licensee 2'!O17)</f>
        <v>1</v>
      </c>
      <c r="P12" s="80">
        <f>CHOOSE(Interface!$H$7,'Licensee 1'!P17,'Licensee 2'!P17)</f>
        <v>0</v>
      </c>
      <c r="Q12" s="80">
        <f>CHOOSE(Interface!$H$7,'Licensee 1'!Q17,'Licensee 2'!Q17)</f>
        <v>0</v>
      </c>
      <c r="R12" s="80">
        <f>CHOOSE(Interface!$H$7,'Licensee 1'!R17,'Licensee 2'!R17)</f>
        <v>0</v>
      </c>
      <c r="S12" s="80">
        <f>CHOOSE(Interface!$H$7,'Licensee 1'!S17,'Licensee 2'!S17)</f>
        <v>0</v>
      </c>
      <c r="T12" s="80">
        <f>CHOOSE(Interface!$H$7,'Licensee 1'!T17,'Licensee 2'!T17)</f>
        <v>0</v>
      </c>
      <c r="U12" s="80">
        <f>CHOOSE(Interface!$H$7,'Licensee 1'!U17,'Licensee 2'!U17)</f>
        <v>0</v>
      </c>
      <c r="V12" s="80">
        <f>CHOOSE(Interface!$H$7,'Licensee 1'!V17,'Licensee 2'!V17)</f>
        <v>0</v>
      </c>
      <c r="W12" s="80">
        <f>CHOOSE(Interface!$H$7,'Licensee 1'!W17,'Licensee 2'!W17)</f>
        <v>0</v>
      </c>
      <c r="X12" s="80">
        <f>CHOOSE(Interface!$H$7,'Licensee 1'!X17,'Licensee 2'!X17)</f>
        <v>0</v>
      </c>
      <c r="Y12" s="80">
        <f>CHOOSE(Interface!$H$7,'Licensee 1'!Y17,'Licensee 2'!Y17)</f>
        <v>0</v>
      </c>
      <c r="Z12" s="80">
        <f>CHOOSE(Interface!$H$7,'Licensee 1'!Z17,'Licensee 2'!Z17)</f>
        <v>0</v>
      </c>
      <c r="AA12" s="80">
        <f>CHOOSE(Interface!$H$7,'Licensee 1'!AA17,'Licensee 2'!AA17)</f>
        <v>0</v>
      </c>
      <c r="AB12" s="80">
        <f>CHOOSE(Interface!$H$7,'Licensee 1'!AB17,'Licensee 2'!AB17)</f>
        <v>0</v>
      </c>
      <c r="AC12" s="80">
        <f>CHOOSE(Interface!$H$7,'Licensee 1'!AC17,'Licensee 2'!AC17)</f>
        <v>0</v>
      </c>
      <c r="AD12" s="80">
        <f>CHOOSE(Interface!$H$7,'Licensee 1'!AD17,'Licensee 2'!AD17)</f>
        <v>0</v>
      </c>
      <c r="AE12" s="80">
        <f>CHOOSE(Interface!$H$7,'Licensee 1'!AE17,'Licensee 2'!AE17)</f>
        <v>0</v>
      </c>
      <c r="AF12" s="80">
        <f>CHOOSE(Interface!$H$7,'Licensee 1'!AF17,'Licensee 2'!AF17)</f>
        <v>0</v>
      </c>
      <c r="AG12" s="80">
        <f>CHOOSE(Interface!$H$7,'Licensee 1'!AG17,'Licensee 2'!AG17)</f>
        <v>0</v>
      </c>
      <c r="AH12" s="80">
        <f>CHOOSE(Interface!$H$7,'Licensee 1'!AH17,'Licensee 2'!AH17)</f>
        <v>0</v>
      </c>
      <c r="AI12" s="80">
        <f>CHOOSE(Interface!$H$7,'Licensee 1'!AI17,'Licensee 2'!AI17)</f>
        <v>0</v>
      </c>
      <c r="AJ12" s="80">
        <f>CHOOSE(Interface!$H$7,'Licensee 1'!AJ17,'Licensee 2'!AJ17)</f>
        <v>0</v>
      </c>
      <c r="AK12" s="80">
        <f>CHOOSE(Interface!$H$7,'Licensee 1'!AK17,'Licensee 2'!AK17)</f>
        <v>0</v>
      </c>
      <c r="AL12" s="80">
        <f>CHOOSE(Interface!$H$7,'Licensee 1'!AL17,'Licensee 2'!AL17)</f>
        <v>0</v>
      </c>
      <c r="AM12" s="80">
        <f>CHOOSE(Interface!$H$7,'Licensee 1'!AM17,'Licensee 2'!AM17)</f>
        <v>0</v>
      </c>
      <c r="AN12" s="80">
        <f>CHOOSE(Interface!$H$7,'Licensee 1'!AN17,'Licensee 2'!AN17)</f>
        <v>0</v>
      </c>
      <c r="AO12" s="80">
        <f>CHOOSE(Interface!$H$7,'Licensee 1'!AO17,'Licensee 2'!AO17)</f>
        <v>0</v>
      </c>
      <c r="AP12" s="80">
        <f>CHOOSE(Interface!$H$7,'Licensee 1'!AP17,'Licensee 2'!AP17)</f>
        <v>0</v>
      </c>
      <c r="AQ12" s="80">
        <f>CHOOSE(Interface!$H$7,'Licensee 1'!AQ17,'Licensee 2'!AQ17)</f>
        <v>0</v>
      </c>
      <c r="AR12" s="80">
        <f>CHOOSE(Interface!$H$7,'Licensee 1'!AR17,'Licensee 2'!AR17)</f>
        <v>0</v>
      </c>
      <c r="AS12" s="80">
        <f>CHOOSE(Interface!$H$7,'Licensee 1'!AS17,'Licensee 2'!AS17)</f>
        <v>0</v>
      </c>
      <c r="AT12" s="80">
        <f>CHOOSE(Interface!$H$7,'Licensee 1'!AT17,'Licensee 2'!AT17)</f>
        <v>0</v>
      </c>
      <c r="AU12" s="80">
        <f>CHOOSE(Interface!$H$7,'Licensee 1'!AU17,'Licensee 2'!AU17)</f>
        <v>0</v>
      </c>
      <c r="AV12" s="80">
        <f>CHOOSE(Interface!$H$7,'Licensee 1'!AV17,'Licensee 2'!AV17)</f>
        <v>0</v>
      </c>
      <c r="AW12" s="80">
        <f>CHOOSE(Interface!$H$7,'Licensee 1'!AW17,'Licensee 2'!AW17)</f>
        <v>0</v>
      </c>
      <c r="AX12" s="80">
        <f>CHOOSE(Interface!$H$7,'Licensee 1'!AX17,'Licensee 2'!AX17)</f>
        <v>0</v>
      </c>
      <c r="AY12" s="80">
        <f>CHOOSE(Interface!$H$7,'Licensee 1'!AY17,'Licensee 2'!AY17)</f>
        <v>0</v>
      </c>
      <c r="AZ12" s="80">
        <f>CHOOSE(Interface!$H$7,'Licensee 1'!AZ17,'Licensee 2'!AZ17)</f>
        <v>0</v>
      </c>
      <c r="BA12" s="80">
        <f>CHOOSE(Interface!$H$7,'Licensee 1'!BA17,'Licensee 2'!BA17)</f>
        <v>0</v>
      </c>
      <c r="BB12" s="80">
        <f>CHOOSE(Interface!$H$7,'Licensee 1'!BB17,'Licensee 2'!BB17)</f>
        <v>0</v>
      </c>
      <c r="BC12" s="80">
        <f>CHOOSE(Interface!$H$7,'Licensee 1'!BC17,'Licensee 2'!BC17)</f>
        <v>0</v>
      </c>
      <c r="BD12" s="80">
        <f>CHOOSE(Interface!$H$7,'Licensee 1'!BD17,'Licensee 2'!BD17)</f>
        <v>0</v>
      </c>
      <c r="BE12" s="80">
        <f>CHOOSE(Interface!$H$7,'Licensee 1'!BE17,'Licensee 2'!BE17)</f>
        <v>0</v>
      </c>
      <c r="BF12" s="80">
        <f>CHOOSE(Interface!$H$7,'Licensee 1'!BF17,'Licensee 2'!BF17)</f>
        <v>0</v>
      </c>
      <c r="BG12" s="80">
        <f>CHOOSE(Interface!$H$7,'Licensee 1'!BG17,'Licensee 2'!BG17)</f>
        <v>0</v>
      </c>
      <c r="BH12" s="80">
        <f>CHOOSE(Interface!$H$7,'Licensee 1'!BH17,'Licensee 2'!BH17)</f>
        <v>0</v>
      </c>
      <c r="BI12" s="6"/>
      <c r="BJ12" s="6"/>
      <c r="BK12" s="6"/>
    </row>
    <row r="13" spans="1:63">
      <c r="E13" s="4" t="s">
        <v>188</v>
      </c>
      <c r="G13" s="4" t="s">
        <v>181</v>
      </c>
      <c r="J13" s="4"/>
      <c r="K13" s="45"/>
      <c r="L13" s="80">
        <f>CHOOSE(Interface!$H$7,'Licensee 1'!L18,'Licensee 2'!L18)</f>
        <v>0</v>
      </c>
      <c r="M13" s="80">
        <f>CHOOSE(Interface!$H$7,'Licensee 1'!M18,'Licensee 2'!M18)</f>
        <v>0</v>
      </c>
      <c r="N13" s="80">
        <f>CHOOSE(Interface!$H$7,'Licensee 1'!N18,'Licensee 2'!N18)</f>
        <v>0</v>
      </c>
      <c r="O13" s="80">
        <f>CHOOSE(Interface!$H$7,'Licensee 1'!O18,'Licensee 2'!O18)</f>
        <v>0</v>
      </c>
      <c r="P13" s="80">
        <f>CHOOSE(Interface!$H$7,'Licensee 1'!P18,'Licensee 2'!P18)</f>
        <v>0</v>
      </c>
      <c r="Q13" s="80">
        <f>CHOOSE(Interface!$H$7,'Licensee 1'!Q18,'Licensee 2'!Q18)</f>
        <v>0</v>
      </c>
      <c r="R13" s="80">
        <f>CHOOSE(Interface!$H$7,'Licensee 1'!R18,'Licensee 2'!R18)</f>
        <v>0</v>
      </c>
      <c r="S13" s="80">
        <f>CHOOSE(Interface!$H$7,'Licensee 1'!S18,'Licensee 2'!S18)</f>
        <v>0</v>
      </c>
      <c r="T13" s="80">
        <f>CHOOSE(Interface!$H$7,'Licensee 1'!T18,'Licensee 2'!T18)</f>
        <v>0</v>
      </c>
      <c r="U13" s="80">
        <f>CHOOSE(Interface!$H$7,'Licensee 1'!U18,'Licensee 2'!U18)</f>
        <v>0</v>
      </c>
      <c r="V13" s="80">
        <f>CHOOSE(Interface!$H$7,'Licensee 1'!V18,'Licensee 2'!V18)</f>
        <v>0</v>
      </c>
      <c r="W13" s="80">
        <f>CHOOSE(Interface!$H$7,'Licensee 1'!W18,'Licensee 2'!W18)</f>
        <v>0</v>
      </c>
      <c r="X13" s="80">
        <f>CHOOSE(Interface!$H$7,'Licensee 1'!X18,'Licensee 2'!X18)</f>
        <v>0</v>
      </c>
      <c r="Y13" s="80">
        <f>CHOOSE(Interface!$H$7,'Licensee 1'!Y18,'Licensee 2'!Y18)</f>
        <v>0</v>
      </c>
      <c r="Z13" s="80">
        <f>CHOOSE(Interface!$H$7,'Licensee 1'!Z18,'Licensee 2'!Z18)</f>
        <v>0</v>
      </c>
      <c r="AA13" s="80">
        <f>CHOOSE(Interface!$H$7,'Licensee 1'!AA18,'Licensee 2'!AA18)</f>
        <v>0</v>
      </c>
      <c r="AB13" s="80">
        <f>CHOOSE(Interface!$H$7,'Licensee 1'!AB18,'Licensee 2'!AB18)</f>
        <v>0</v>
      </c>
      <c r="AC13" s="80">
        <f>CHOOSE(Interface!$H$7,'Licensee 1'!AC18,'Licensee 2'!AC18)</f>
        <v>0</v>
      </c>
      <c r="AD13" s="80">
        <f>CHOOSE(Interface!$H$7,'Licensee 1'!AD18,'Licensee 2'!AD18)</f>
        <v>0</v>
      </c>
      <c r="AE13" s="80">
        <f>CHOOSE(Interface!$H$7,'Licensee 1'!AE18,'Licensee 2'!AE18)</f>
        <v>0</v>
      </c>
      <c r="AF13" s="80">
        <f>CHOOSE(Interface!$H$7,'Licensee 1'!AF18,'Licensee 2'!AF18)</f>
        <v>0</v>
      </c>
      <c r="AG13" s="80">
        <f>CHOOSE(Interface!$H$7,'Licensee 1'!AG18,'Licensee 2'!AG18)</f>
        <v>0</v>
      </c>
      <c r="AH13" s="80">
        <f>CHOOSE(Interface!$H$7,'Licensee 1'!AH18,'Licensee 2'!AH18)</f>
        <v>0</v>
      </c>
      <c r="AI13" s="80">
        <f>CHOOSE(Interface!$H$7,'Licensee 1'!AI18,'Licensee 2'!AI18)</f>
        <v>0</v>
      </c>
      <c r="AJ13" s="80">
        <f>CHOOSE(Interface!$H$7,'Licensee 1'!AJ18,'Licensee 2'!AJ18)</f>
        <v>0</v>
      </c>
      <c r="AK13" s="80">
        <f>CHOOSE(Interface!$H$7,'Licensee 1'!AK18,'Licensee 2'!AK18)</f>
        <v>0</v>
      </c>
      <c r="AL13" s="80">
        <f>CHOOSE(Interface!$H$7,'Licensee 1'!AL18,'Licensee 2'!AL18)</f>
        <v>0</v>
      </c>
      <c r="AM13" s="80">
        <f>CHOOSE(Interface!$H$7,'Licensee 1'!AM18,'Licensee 2'!AM18)</f>
        <v>0</v>
      </c>
      <c r="AN13" s="80">
        <f>CHOOSE(Interface!$H$7,'Licensee 1'!AN18,'Licensee 2'!AN18)</f>
        <v>1</v>
      </c>
      <c r="AO13" s="80">
        <f>CHOOSE(Interface!$H$7,'Licensee 1'!AO18,'Licensee 2'!AO18)</f>
        <v>0</v>
      </c>
      <c r="AP13" s="80">
        <f>CHOOSE(Interface!$H$7,'Licensee 1'!AP18,'Licensee 2'!AP18)</f>
        <v>0</v>
      </c>
      <c r="AQ13" s="80">
        <f>CHOOSE(Interface!$H$7,'Licensee 1'!AQ18,'Licensee 2'!AQ18)</f>
        <v>0</v>
      </c>
      <c r="AR13" s="80">
        <f>CHOOSE(Interface!$H$7,'Licensee 1'!AR18,'Licensee 2'!AR18)</f>
        <v>0</v>
      </c>
      <c r="AS13" s="80">
        <f>CHOOSE(Interface!$H$7,'Licensee 1'!AS18,'Licensee 2'!AS18)</f>
        <v>0</v>
      </c>
      <c r="AT13" s="80">
        <f>CHOOSE(Interface!$H$7,'Licensee 1'!AT18,'Licensee 2'!AT18)</f>
        <v>0</v>
      </c>
      <c r="AU13" s="80">
        <f>CHOOSE(Interface!$H$7,'Licensee 1'!AU18,'Licensee 2'!AU18)</f>
        <v>0</v>
      </c>
      <c r="AV13" s="80">
        <f>CHOOSE(Interface!$H$7,'Licensee 1'!AV18,'Licensee 2'!AV18)</f>
        <v>0</v>
      </c>
      <c r="AW13" s="80">
        <f>CHOOSE(Interface!$H$7,'Licensee 1'!AW18,'Licensee 2'!AW18)</f>
        <v>0</v>
      </c>
      <c r="AX13" s="80">
        <f>CHOOSE(Interface!$H$7,'Licensee 1'!AX18,'Licensee 2'!AX18)</f>
        <v>0</v>
      </c>
      <c r="AY13" s="80">
        <f>CHOOSE(Interface!$H$7,'Licensee 1'!AY18,'Licensee 2'!AY18)</f>
        <v>0</v>
      </c>
      <c r="AZ13" s="80">
        <f>CHOOSE(Interface!$H$7,'Licensee 1'!AZ18,'Licensee 2'!AZ18)</f>
        <v>0</v>
      </c>
      <c r="BA13" s="80">
        <f>CHOOSE(Interface!$H$7,'Licensee 1'!BA18,'Licensee 2'!BA18)</f>
        <v>0</v>
      </c>
      <c r="BB13" s="80">
        <f>CHOOSE(Interface!$H$7,'Licensee 1'!BB18,'Licensee 2'!BB18)</f>
        <v>0</v>
      </c>
      <c r="BC13" s="80">
        <f>CHOOSE(Interface!$H$7,'Licensee 1'!BC18,'Licensee 2'!BC18)</f>
        <v>0</v>
      </c>
      <c r="BD13" s="80">
        <f>CHOOSE(Interface!$H$7,'Licensee 1'!BD18,'Licensee 2'!BD18)</f>
        <v>0</v>
      </c>
      <c r="BE13" s="80">
        <f>CHOOSE(Interface!$H$7,'Licensee 1'!BE18,'Licensee 2'!BE18)</f>
        <v>0</v>
      </c>
      <c r="BF13" s="80">
        <f>CHOOSE(Interface!$H$7,'Licensee 1'!BF18,'Licensee 2'!BF18)</f>
        <v>0</v>
      </c>
      <c r="BG13" s="80">
        <f>CHOOSE(Interface!$H$7,'Licensee 1'!BG18,'Licensee 2'!BG18)</f>
        <v>0</v>
      </c>
      <c r="BH13" s="80">
        <f>CHOOSE(Interface!$H$7,'Licensee 1'!BH18,'Licensee 2'!BH18)</f>
        <v>0</v>
      </c>
      <c r="BI13" s="6"/>
      <c r="BJ13" s="6"/>
      <c r="BK13" s="6"/>
    </row>
    <row r="14" spans="1:63">
      <c r="E14" s="4" t="s">
        <v>315</v>
      </c>
      <c r="G14" s="4" t="s">
        <v>316</v>
      </c>
      <c r="J14" s="4"/>
      <c r="K14" s="45"/>
      <c r="L14" s="80">
        <f>CHOOSE(Interface!$H$7,'Licensee 1'!L20,'Licensee 2'!L20)</f>
        <v>0</v>
      </c>
      <c r="M14" s="80">
        <f>CHOOSE(Interface!$H$7,'Licensee 1'!M20,'Licensee 2'!M20)</f>
        <v>0</v>
      </c>
      <c r="N14" s="80">
        <f>CHOOSE(Interface!$H$7,'Licensee 1'!N20,'Licensee 2'!N20)</f>
        <v>0</v>
      </c>
      <c r="O14" s="80">
        <f>CHOOSE(Interface!$H$7,'Licensee 1'!O20,'Licensee 2'!O20)</f>
        <v>0</v>
      </c>
      <c r="P14" s="80">
        <f>CHOOSE(Interface!$H$7,'Licensee 1'!P20,'Licensee 2'!P20)</f>
        <v>0</v>
      </c>
      <c r="Q14" s="80">
        <f>CHOOSE(Interface!$H$7,'Licensee 1'!Q20,'Licensee 2'!Q20)</f>
        <v>0</v>
      </c>
      <c r="R14" s="80">
        <f>CHOOSE(Interface!$H$7,'Licensee 1'!R20,'Licensee 2'!R20)</f>
        <v>0</v>
      </c>
      <c r="S14" s="80">
        <f>CHOOSE(Interface!$H$7,'Licensee 1'!S20,'Licensee 2'!S20)</f>
        <v>0</v>
      </c>
      <c r="T14" s="80">
        <f>CHOOSE(Interface!$H$7,'Licensee 1'!T20,'Licensee 2'!T20)</f>
        <v>0</v>
      </c>
      <c r="U14" s="80">
        <f>CHOOSE(Interface!$H$7,'Licensee 1'!U20,'Licensee 2'!U20)</f>
        <v>0</v>
      </c>
      <c r="V14" s="80">
        <f>CHOOSE(Interface!$H$7,'Licensee 1'!V20,'Licensee 2'!V20)</f>
        <v>0</v>
      </c>
      <c r="W14" s="80">
        <f>CHOOSE(Interface!$H$7,'Licensee 1'!W20,'Licensee 2'!W20)</f>
        <v>0</v>
      </c>
      <c r="X14" s="80">
        <f>CHOOSE(Interface!$H$7,'Licensee 1'!X20,'Licensee 2'!X20)</f>
        <v>0</v>
      </c>
      <c r="Y14" s="80">
        <f>CHOOSE(Interface!$H$7,'Licensee 1'!Y20,'Licensee 2'!Y20)</f>
        <v>0</v>
      </c>
      <c r="Z14" s="80">
        <f>CHOOSE(Interface!$H$7,'Licensee 1'!Z20,'Licensee 2'!Z20)</f>
        <v>0</v>
      </c>
      <c r="AA14" s="80">
        <f>CHOOSE(Interface!$H$7,'Licensee 1'!AA20,'Licensee 2'!AA20)</f>
        <v>0</v>
      </c>
      <c r="AB14" s="80">
        <f>CHOOSE(Interface!$H$7,'Licensee 1'!AB20,'Licensee 2'!AB20)</f>
        <v>0</v>
      </c>
      <c r="AC14" s="80">
        <f>CHOOSE(Interface!$H$7,'Licensee 1'!AC20,'Licensee 2'!AC20)</f>
        <v>0</v>
      </c>
      <c r="AD14" s="80">
        <f>CHOOSE(Interface!$H$7,'Licensee 1'!AD20,'Licensee 2'!AD20)</f>
        <v>0</v>
      </c>
      <c r="AE14" s="80">
        <f>CHOOSE(Interface!$H$7,'Licensee 1'!AE20,'Licensee 2'!AE20)</f>
        <v>0</v>
      </c>
      <c r="AF14" s="80">
        <f>CHOOSE(Interface!$H$7,'Licensee 1'!AF20,'Licensee 2'!AF20)</f>
        <v>0</v>
      </c>
      <c r="AG14" s="80">
        <f>CHOOSE(Interface!$H$7,'Licensee 1'!AG20,'Licensee 2'!AG20)</f>
        <v>0</v>
      </c>
      <c r="AH14" s="80">
        <f>CHOOSE(Interface!$H$7,'Licensee 1'!AH20,'Licensee 2'!AH20)</f>
        <v>0</v>
      </c>
      <c r="AI14" s="80">
        <f>CHOOSE(Interface!$H$7,'Licensee 1'!AI20,'Licensee 2'!AI20)</f>
        <v>0</v>
      </c>
      <c r="AJ14" s="80">
        <f>CHOOSE(Interface!$H$7,'Licensee 1'!AJ20,'Licensee 2'!AJ20)</f>
        <v>0</v>
      </c>
      <c r="AK14" s="80">
        <f>CHOOSE(Interface!$H$7,'Licensee 1'!AK20,'Licensee 2'!AK20)</f>
        <v>0</v>
      </c>
      <c r="AL14" s="80">
        <f>CHOOSE(Interface!$H$7,'Licensee 1'!AL20,'Licensee 2'!AL20)</f>
        <v>0</v>
      </c>
      <c r="AM14" s="80">
        <f>CHOOSE(Interface!$H$7,'Licensee 1'!AM20,'Licensee 2'!AM20)</f>
        <v>0</v>
      </c>
      <c r="AN14" s="80">
        <f>CHOOSE(Interface!$H$7,'Licensee 1'!AN20,'Licensee 2'!AN20)</f>
        <v>0</v>
      </c>
      <c r="AO14" s="80">
        <f>CHOOSE(Interface!$H$7,'Licensee 1'!AO20,'Licensee 2'!AO20)</f>
        <v>0</v>
      </c>
      <c r="AP14" s="80">
        <f>CHOOSE(Interface!$H$7,'Licensee 1'!AP20,'Licensee 2'!AP20)</f>
        <v>0</v>
      </c>
      <c r="AQ14" s="80">
        <f>CHOOSE(Interface!$H$7,'Licensee 1'!AQ20,'Licensee 2'!AQ20)</f>
        <v>0</v>
      </c>
      <c r="AR14" s="80">
        <f>CHOOSE(Interface!$H$7,'Licensee 1'!AR20,'Licensee 2'!AR20)</f>
        <v>0</v>
      </c>
      <c r="AS14" s="80">
        <f>CHOOSE(Interface!$H$7,'Licensee 1'!AS20,'Licensee 2'!AS20)</f>
        <v>0</v>
      </c>
      <c r="AT14" s="80">
        <f>CHOOSE(Interface!$H$7,'Licensee 1'!AT20,'Licensee 2'!AT20)</f>
        <v>0</v>
      </c>
      <c r="AU14" s="80">
        <f>CHOOSE(Interface!$H$7,'Licensee 1'!AU20,'Licensee 2'!AU20)</f>
        <v>0</v>
      </c>
      <c r="AV14" s="80">
        <f>CHOOSE(Interface!$H$7,'Licensee 1'!AV20,'Licensee 2'!AV20)</f>
        <v>0</v>
      </c>
      <c r="AW14" s="80">
        <f>CHOOSE(Interface!$H$7,'Licensee 1'!AW20,'Licensee 2'!AW20)</f>
        <v>0</v>
      </c>
      <c r="AX14" s="80">
        <f>CHOOSE(Interface!$H$7,'Licensee 1'!AX20,'Licensee 2'!AX20)</f>
        <v>0</v>
      </c>
      <c r="AY14" s="80">
        <f>CHOOSE(Interface!$H$7,'Licensee 1'!AY20,'Licensee 2'!AY20)</f>
        <v>0</v>
      </c>
      <c r="AZ14" s="80">
        <f>CHOOSE(Interface!$H$7,'Licensee 1'!AZ20,'Licensee 2'!AZ20)</f>
        <v>0</v>
      </c>
      <c r="BA14" s="80">
        <f>CHOOSE(Interface!$H$7,'Licensee 1'!BA20,'Licensee 2'!BA20)</f>
        <v>0</v>
      </c>
      <c r="BB14" s="80">
        <f>CHOOSE(Interface!$H$7,'Licensee 1'!BB20,'Licensee 2'!BB20)</f>
        <v>0</v>
      </c>
      <c r="BC14" s="80">
        <f>CHOOSE(Interface!$H$7,'Licensee 1'!BC20,'Licensee 2'!BC20)</f>
        <v>0</v>
      </c>
      <c r="BD14" s="80">
        <f>CHOOSE(Interface!$H$7,'Licensee 1'!BD20,'Licensee 2'!BD20)</f>
        <v>0</v>
      </c>
      <c r="BE14" s="80">
        <f>CHOOSE(Interface!$H$7,'Licensee 1'!BE20,'Licensee 2'!BE20)</f>
        <v>0</v>
      </c>
      <c r="BF14" s="80">
        <f>CHOOSE(Interface!$H$7,'Licensee 1'!BF20,'Licensee 2'!BF20)</f>
        <v>0</v>
      </c>
      <c r="BG14" s="80">
        <f>CHOOSE(Interface!$H$7,'Licensee 1'!BG20,'Licensee 2'!BG20)</f>
        <v>0</v>
      </c>
      <c r="BH14" s="80">
        <f>CHOOSE(Interface!$H$7,'Licensee 1'!BH20,'Licensee 2'!BH20)</f>
        <v>0</v>
      </c>
      <c r="BI14" s="6"/>
      <c r="BJ14" s="6"/>
      <c r="BK14" s="6"/>
    </row>
    <row r="15" spans="1:63">
      <c r="E15" s="4" t="s">
        <v>317</v>
      </c>
      <c r="G15" s="4" t="s">
        <v>316</v>
      </c>
      <c r="J15" s="4"/>
      <c r="K15" s="45"/>
      <c r="L15" s="80">
        <f>CHOOSE(Interface!$H$7,'Licensee 1'!L21,'Licensee 2'!L21)</f>
        <v>0</v>
      </c>
      <c r="M15" s="80">
        <f>CHOOSE(Interface!$H$7,'Licensee 1'!M21,'Licensee 2'!M21)</f>
        <v>0</v>
      </c>
      <c r="N15" s="80">
        <f>CHOOSE(Interface!$H$7,'Licensee 1'!N21,'Licensee 2'!N21)</f>
        <v>0</v>
      </c>
      <c r="O15" s="80">
        <f>CHOOSE(Interface!$H$7,'Licensee 1'!O21,'Licensee 2'!O21)</f>
        <v>0</v>
      </c>
      <c r="P15" s="80">
        <f>CHOOSE(Interface!$H$7,'Licensee 1'!P21,'Licensee 2'!P21)</f>
        <v>0</v>
      </c>
      <c r="Q15" s="80">
        <f>CHOOSE(Interface!$H$7,'Licensee 1'!Q21,'Licensee 2'!Q21)</f>
        <v>0</v>
      </c>
      <c r="R15" s="80">
        <f>CHOOSE(Interface!$H$7,'Licensee 1'!R21,'Licensee 2'!R21)</f>
        <v>0</v>
      </c>
      <c r="S15" s="80">
        <f>CHOOSE(Interface!$H$7,'Licensee 1'!S21,'Licensee 2'!S21)</f>
        <v>0</v>
      </c>
      <c r="T15" s="80">
        <f>CHOOSE(Interface!$H$7,'Licensee 1'!T21,'Licensee 2'!T21)</f>
        <v>0</v>
      </c>
      <c r="U15" s="80">
        <f>CHOOSE(Interface!$H$7,'Licensee 1'!U21,'Licensee 2'!U21)</f>
        <v>0</v>
      </c>
      <c r="V15" s="80">
        <f>CHOOSE(Interface!$H$7,'Licensee 1'!V21,'Licensee 2'!V21)</f>
        <v>0</v>
      </c>
      <c r="W15" s="80">
        <f>CHOOSE(Interface!$H$7,'Licensee 1'!W21,'Licensee 2'!W21)</f>
        <v>0</v>
      </c>
      <c r="X15" s="80">
        <f>CHOOSE(Interface!$H$7,'Licensee 1'!X21,'Licensee 2'!X21)</f>
        <v>0</v>
      </c>
      <c r="Y15" s="80">
        <f>CHOOSE(Interface!$H$7,'Licensee 1'!Y21,'Licensee 2'!Y21)</f>
        <v>0</v>
      </c>
      <c r="Z15" s="80">
        <f>CHOOSE(Interface!$H$7,'Licensee 1'!Z21,'Licensee 2'!Z21)</f>
        <v>0</v>
      </c>
      <c r="AA15" s="80">
        <f>CHOOSE(Interface!$H$7,'Licensee 1'!AA21,'Licensee 2'!AA21)</f>
        <v>0</v>
      </c>
      <c r="AB15" s="80">
        <f>CHOOSE(Interface!$H$7,'Licensee 1'!AB21,'Licensee 2'!AB21)</f>
        <v>0</v>
      </c>
      <c r="AC15" s="80">
        <f>CHOOSE(Interface!$H$7,'Licensee 1'!AC21,'Licensee 2'!AC21)</f>
        <v>0</v>
      </c>
      <c r="AD15" s="80">
        <f>CHOOSE(Interface!$H$7,'Licensee 1'!AD21,'Licensee 2'!AD21)</f>
        <v>0</v>
      </c>
      <c r="AE15" s="80">
        <f>CHOOSE(Interface!$H$7,'Licensee 1'!AE21,'Licensee 2'!AE21)</f>
        <v>0</v>
      </c>
      <c r="AF15" s="80">
        <f>CHOOSE(Interface!$H$7,'Licensee 1'!AF21,'Licensee 2'!AF21)</f>
        <v>0</v>
      </c>
      <c r="AG15" s="80">
        <f>CHOOSE(Interface!$H$7,'Licensee 1'!AG21,'Licensee 2'!AG21)</f>
        <v>0</v>
      </c>
      <c r="AH15" s="80">
        <f>CHOOSE(Interface!$H$7,'Licensee 1'!AH21,'Licensee 2'!AH21)</f>
        <v>0</v>
      </c>
      <c r="AI15" s="80">
        <f>CHOOSE(Interface!$H$7,'Licensee 1'!AI21,'Licensee 2'!AI21)</f>
        <v>0</v>
      </c>
      <c r="AJ15" s="80">
        <f>CHOOSE(Interface!$H$7,'Licensee 1'!AJ21,'Licensee 2'!AJ21)</f>
        <v>0</v>
      </c>
      <c r="AK15" s="80">
        <f>CHOOSE(Interface!$H$7,'Licensee 1'!AK21,'Licensee 2'!AK21)</f>
        <v>0</v>
      </c>
      <c r="AL15" s="80">
        <f>CHOOSE(Interface!$H$7,'Licensee 1'!AL21,'Licensee 2'!AL21)</f>
        <v>0</v>
      </c>
      <c r="AM15" s="80">
        <f>CHOOSE(Interface!$H$7,'Licensee 1'!AM21,'Licensee 2'!AM21)</f>
        <v>0</v>
      </c>
      <c r="AN15" s="80">
        <f>CHOOSE(Interface!$H$7,'Licensee 1'!AN21,'Licensee 2'!AN21)</f>
        <v>0</v>
      </c>
      <c r="AO15" s="80">
        <f>CHOOSE(Interface!$H$7,'Licensee 1'!AO21,'Licensee 2'!AO21)</f>
        <v>0</v>
      </c>
      <c r="AP15" s="80">
        <f>CHOOSE(Interface!$H$7,'Licensee 1'!AP21,'Licensee 2'!AP21)</f>
        <v>0</v>
      </c>
      <c r="AQ15" s="80">
        <f>CHOOSE(Interface!$H$7,'Licensee 1'!AQ21,'Licensee 2'!AQ21)</f>
        <v>0</v>
      </c>
      <c r="AR15" s="80">
        <f>CHOOSE(Interface!$H$7,'Licensee 1'!AR21,'Licensee 2'!AR21)</f>
        <v>0</v>
      </c>
      <c r="AS15" s="80">
        <f>CHOOSE(Interface!$H$7,'Licensee 1'!AS21,'Licensee 2'!AS21)</f>
        <v>0</v>
      </c>
      <c r="AT15" s="80">
        <f>CHOOSE(Interface!$H$7,'Licensee 1'!AT21,'Licensee 2'!AT21)</f>
        <v>0</v>
      </c>
      <c r="AU15" s="80">
        <f>CHOOSE(Interface!$H$7,'Licensee 1'!AU21,'Licensee 2'!AU21)</f>
        <v>0</v>
      </c>
      <c r="AV15" s="80">
        <f>CHOOSE(Interface!$H$7,'Licensee 1'!AV21,'Licensee 2'!AV21)</f>
        <v>0</v>
      </c>
      <c r="AW15" s="80">
        <f>CHOOSE(Interface!$H$7,'Licensee 1'!AW21,'Licensee 2'!AW21)</f>
        <v>0</v>
      </c>
      <c r="AX15" s="80">
        <f>CHOOSE(Interface!$H$7,'Licensee 1'!AX21,'Licensee 2'!AX21)</f>
        <v>0</v>
      </c>
      <c r="AY15" s="80">
        <f>CHOOSE(Interface!$H$7,'Licensee 1'!AY21,'Licensee 2'!AY21)</f>
        <v>0</v>
      </c>
      <c r="AZ15" s="80">
        <f>CHOOSE(Interface!$H$7,'Licensee 1'!AZ21,'Licensee 2'!AZ21)</f>
        <v>0</v>
      </c>
      <c r="BA15" s="80">
        <f>CHOOSE(Interface!$H$7,'Licensee 1'!BA21,'Licensee 2'!BA21)</f>
        <v>0</v>
      </c>
      <c r="BB15" s="80">
        <f>CHOOSE(Interface!$H$7,'Licensee 1'!BB21,'Licensee 2'!BB21)</f>
        <v>0</v>
      </c>
      <c r="BC15" s="80">
        <f>CHOOSE(Interface!$H$7,'Licensee 1'!BC21,'Licensee 2'!BC21)</f>
        <v>0</v>
      </c>
      <c r="BD15" s="80">
        <f>CHOOSE(Interface!$H$7,'Licensee 1'!BD21,'Licensee 2'!BD21)</f>
        <v>0</v>
      </c>
      <c r="BE15" s="80">
        <f>CHOOSE(Interface!$H$7,'Licensee 1'!BE21,'Licensee 2'!BE21)</f>
        <v>0</v>
      </c>
      <c r="BF15" s="80">
        <f>CHOOSE(Interface!$H$7,'Licensee 1'!BF21,'Licensee 2'!BF21)</f>
        <v>0</v>
      </c>
      <c r="BG15" s="80">
        <f>CHOOSE(Interface!$H$7,'Licensee 1'!BG21,'Licensee 2'!BG21)</f>
        <v>0</v>
      </c>
      <c r="BH15" s="80">
        <f>CHOOSE(Interface!$H$7,'Licensee 1'!BH21,'Licensee 2'!BH21)</f>
        <v>0</v>
      </c>
      <c r="BI15" s="6"/>
      <c r="BJ15" s="6"/>
      <c r="BK15" s="6"/>
    </row>
    <row r="16" spans="1:63">
      <c r="E16" s="4" t="s">
        <v>318</v>
      </c>
      <c r="G16" s="4" t="s">
        <v>316</v>
      </c>
      <c r="J16" s="4"/>
      <c r="K16" s="45"/>
      <c r="L16" s="80">
        <f>CHOOSE(Interface!$H$7,'Licensee 1'!L22,'Licensee 2'!L22)</f>
        <v>0</v>
      </c>
      <c r="M16" s="80">
        <f>CHOOSE(Interface!$H$7,'Licensee 1'!M22,'Licensee 2'!M22)</f>
        <v>0</v>
      </c>
      <c r="N16" s="80">
        <f>CHOOSE(Interface!$H$7,'Licensee 1'!N22,'Licensee 2'!N22)</f>
        <v>0</v>
      </c>
      <c r="O16" s="80">
        <f>CHOOSE(Interface!$H$7,'Licensee 1'!O22,'Licensee 2'!O22)</f>
        <v>140</v>
      </c>
      <c r="P16" s="80">
        <f>CHOOSE(Interface!$H$7,'Licensee 1'!P22,'Licensee 2'!P22)</f>
        <v>365</v>
      </c>
      <c r="Q16" s="80">
        <f>CHOOSE(Interface!$H$7,'Licensee 1'!Q22,'Licensee 2'!Q22)</f>
        <v>365</v>
      </c>
      <c r="R16" s="80">
        <f>CHOOSE(Interface!$H$7,'Licensee 1'!R22,'Licensee 2'!R22)</f>
        <v>366</v>
      </c>
      <c r="S16" s="80">
        <f>CHOOSE(Interface!$H$7,'Licensee 1'!S22,'Licensee 2'!S22)</f>
        <v>365</v>
      </c>
      <c r="T16" s="80">
        <f>CHOOSE(Interface!$H$7,'Licensee 1'!T22,'Licensee 2'!T22)</f>
        <v>365</v>
      </c>
      <c r="U16" s="80">
        <f>CHOOSE(Interface!$H$7,'Licensee 1'!U22,'Licensee 2'!U22)</f>
        <v>365</v>
      </c>
      <c r="V16" s="80">
        <f>CHOOSE(Interface!$H$7,'Licensee 1'!V22,'Licensee 2'!V22)</f>
        <v>366</v>
      </c>
      <c r="W16" s="80">
        <f>CHOOSE(Interface!$H$7,'Licensee 1'!W22,'Licensee 2'!W22)</f>
        <v>365</v>
      </c>
      <c r="X16" s="80">
        <f>CHOOSE(Interface!$H$7,'Licensee 1'!X22,'Licensee 2'!X22)</f>
        <v>365</v>
      </c>
      <c r="Y16" s="80">
        <f>CHOOSE(Interface!$H$7,'Licensee 1'!Y22,'Licensee 2'!Y22)</f>
        <v>365</v>
      </c>
      <c r="Z16" s="80">
        <f>CHOOSE(Interface!$H$7,'Licensee 1'!Z22,'Licensee 2'!Z22)</f>
        <v>366</v>
      </c>
      <c r="AA16" s="80">
        <f>CHOOSE(Interface!$H$7,'Licensee 1'!AA22,'Licensee 2'!AA22)</f>
        <v>365</v>
      </c>
      <c r="AB16" s="80">
        <f>CHOOSE(Interface!$H$7,'Licensee 1'!AB22,'Licensee 2'!AB22)</f>
        <v>365</v>
      </c>
      <c r="AC16" s="80">
        <f>CHOOSE(Interface!$H$7,'Licensee 1'!AC22,'Licensee 2'!AC22)</f>
        <v>365</v>
      </c>
      <c r="AD16" s="80">
        <f>CHOOSE(Interface!$H$7,'Licensee 1'!AD22,'Licensee 2'!AD22)</f>
        <v>366</v>
      </c>
      <c r="AE16" s="80">
        <f>CHOOSE(Interface!$H$7,'Licensee 1'!AE22,'Licensee 2'!AE22)</f>
        <v>365</v>
      </c>
      <c r="AF16" s="80">
        <f>CHOOSE(Interface!$H$7,'Licensee 1'!AF22,'Licensee 2'!AF22)</f>
        <v>365</v>
      </c>
      <c r="AG16" s="80">
        <f>CHOOSE(Interface!$H$7,'Licensee 1'!AG22,'Licensee 2'!AG22)</f>
        <v>365</v>
      </c>
      <c r="AH16" s="80">
        <f>CHOOSE(Interface!$H$7,'Licensee 1'!AH22,'Licensee 2'!AH22)</f>
        <v>366</v>
      </c>
      <c r="AI16" s="80">
        <f>CHOOSE(Interface!$H$7,'Licensee 1'!AI22,'Licensee 2'!AI22)</f>
        <v>365</v>
      </c>
      <c r="AJ16" s="80">
        <f>CHOOSE(Interface!$H$7,'Licensee 1'!AJ22,'Licensee 2'!AJ22)</f>
        <v>365</v>
      </c>
      <c r="AK16" s="80">
        <f>CHOOSE(Interface!$H$7,'Licensee 1'!AK22,'Licensee 2'!AK22)</f>
        <v>365</v>
      </c>
      <c r="AL16" s="80">
        <f>CHOOSE(Interface!$H$7,'Licensee 1'!AL22,'Licensee 2'!AL22)</f>
        <v>366</v>
      </c>
      <c r="AM16" s="80">
        <f>CHOOSE(Interface!$H$7,'Licensee 1'!AM22,'Licensee 2'!AM22)</f>
        <v>365</v>
      </c>
      <c r="AN16" s="80">
        <f>CHOOSE(Interface!$H$7,'Licensee 1'!AN22,'Licensee 2'!AN22)</f>
        <v>225</v>
      </c>
      <c r="AO16" s="80">
        <f>CHOOSE(Interface!$H$7,'Licensee 1'!AO22,'Licensee 2'!AO22)</f>
        <v>0</v>
      </c>
      <c r="AP16" s="80">
        <f>CHOOSE(Interface!$H$7,'Licensee 1'!AP22,'Licensee 2'!AP22)</f>
        <v>0</v>
      </c>
      <c r="AQ16" s="80">
        <f>CHOOSE(Interface!$H$7,'Licensee 1'!AQ22,'Licensee 2'!AQ22)</f>
        <v>0</v>
      </c>
      <c r="AR16" s="80">
        <f>CHOOSE(Interface!$H$7,'Licensee 1'!AR22,'Licensee 2'!AR22)</f>
        <v>0</v>
      </c>
      <c r="AS16" s="80">
        <f>CHOOSE(Interface!$H$7,'Licensee 1'!AS22,'Licensee 2'!AS22)</f>
        <v>0</v>
      </c>
      <c r="AT16" s="80">
        <f>CHOOSE(Interface!$H$7,'Licensee 1'!AT22,'Licensee 2'!AT22)</f>
        <v>0</v>
      </c>
      <c r="AU16" s="80">
        <f>CHOOSE(Interface!$H$7,'Licensee 1'!AU22,'Licensee 2'!AU22)</f>
        <v>0</v>
      </c>
      <c r="AV16" s="80">
        <f>CHOOSE(Interface!$H$7,'Licensee 1'!AV22,'Licensee 2'!AV22)</f>
        <v>0</v>
      </c>
      <c r="AW16" s="80">
        <f>CHOOSE(Interface!$H$7,'Licensee 1'!AW22,'Licensee 2'!AW22)</f>
        <v>0</v>
      </c>
      <c r="AX16" s="80">
        <f>CHOOSE(Interface!$H$7,'Licensee 1'!AX22,'Licensee 2'!AX22)</f>
        <v>0</v>
      </c>
      <c r="AY16" s="80">
        <f>CHOOSE(Interface!$H$7,'Licensee 1'!AY22,'Licensee 2'!AY22)</f>
        <v>0</v>
      </c>
      <c r="AZ16" s="80">
        <f>CHOOSE(Interface!$H$7,'Licensee 1'!AZ22,'Licensee 2'!AZ22)</f>
        <v>0</v>
      </c>
      <c r="BA16" s="80">
        <f>CHOOSE(Interface!$H$7,'Licensee 1'!BA22,'Licensee 2'!BA22)</f>
        <v>0</v>
      </c>
      <c r="BB16" s="80">
        <f>CHOOSE(Interface!$H$7,'Licensee 1'!BB22,'Licensee 2'!BB22)</f>
        <v>0</v>
      </c>
      <c r="BC16" s="80">
        <f>CHOOSE(Interface!$H$7,'Licensee 1'!BC22,'Licensee 2'!BC22)</f>
        <v>0</v>
      </c>
      <c r="BD16" s="80">
        <f>CHOOSE(Interface!$H$7,'Licensee 1'!BD22,'Licensee 2'!BD22)</f>
        <v>0</v>
      </c>
      <c r="BE16" s="80">
        <f>CHOOSE(Interface!$H$7,'Licensee 1'!BE22,'Licensee 2'!BE22)</f>
        <v>0</v>
      </c>
      <c r="BF16" s="80">
        <f>CHOOSE(Interface!$H$7,'Licensee 1'!BF22,'Licensee 2'!BF22)</f>
        <v>0</v>
      </c>
      <c r="BG16" s="80">
        <f>CHOOSE(Interface!$H$7,'Licensee 1'!BG22,'Licensee 2'!BG22)</f>
        <v>0</v>
      </c>
      <c r="BH16" s="80">
        <f>CHOOSE(Interface!$H$7,'Licensee 1'!BH22,'Licensee 2'!BH22)</f>
        <v>0</v>
      </c>
      <c r="BI16" s="6"/>
      <c r="BJ16" s="6"/>
      <c r="BK16" s="6"/>
    </row>
    <row r="17" spans="2:63">
      <c r="E17" s="4" t="s">
        <v>198</v>
      </c>
      <c r="G17" s="4" t="s">
        <v>316</v>
      </c>
      <c r="J17" s="4"/>
      <c r="K17" s="45"/>
      <c r="L17" s="80">
        <f>CHOOSE(Interface!$H$7,'Licensee 1'!L31,'Licensee 2'!L31)</f>
        <v>0</v>
      </c>
      <c r="M17" s="80">
        <f>CHOOSE(Interface!$H$7,'Licensee 1'!M31,'Licensee 2'!M31)</f>
        <v>0</v>
      </c>
      <c r="N17" s="80">
        <f>CHOOSE(Interface!$H$7,'Licensee 1'!N31,'Licensee 2'!N31)</f>
        <v>0</v>
      </c>
      <c r="O17" s="80">
        <f>CHOOSE(Interface!$H$7,'Licensee 1'!O31,'Licensee 2'!O31)</f>
        <v>0</v>
      </c>
      <c r="P17" s="80">
        <f>CHOOSE(Interface!$H$7,'Licensee 1'!P31,'Licensee 2'!P31)</f>
        <v>0</v>
      </c>
      <c r="Q17" s="80">
        <f>CHOOSE(Interface!$H$7,'Licensee 1'!Q31,'Licensee 2'!Q31)</f>
        <v>0</v>
      </c>
      <c r="R17" s="80">
        <f>CHOOSE(Interface!$H$7,'Licensee 1'!R31,'Licensee 2'!R31)</f>
        <v>0</v>
      </c>
      <c r="S17" s="80">
        <f>CHOOSE(Interface!$H$7,'Licensee 1'!S31,'Licensee 2'!S31)</f>
        <v>0</v>
      </c>
      <c r="T17" s="80">
        <f>CHOOSE(Interface!$H$7,'Licensee 1'!T31,'Licensee 2'!T31)</f>
        <v>0</v>
      </c>
      <c r="U17" s="80">
        <f>CHOOSE(Interface!$H$7,'Licensee 1'!U31,'Licensee 2'!U31)</f>
        <v>0</v>
      </c>
      <c r="V17" s="80">
        <f>CHOOSE(Interface!$H$7,'Licensee 1'!V31,'Licensee 2'!V31)</f>
        <v>0</v>
      </c>
      <c r="W17" s="80">
        <f>CHOOSE(Interface!$H$7,'Licensee 1'!W31,'Licensee 2'!W31)</f>
        <v>0</v>
      </c>
      <c r="X17" s="80">
        <f>CHOOSE(Interface!$H$7,'Licensee 1'!X31,'Licensee 2'!X31)</f>
        <v>0</v>
      </c>
      <c r="Y17" s="80">
        <f>CHOOSE(Interface!$H$7,'Licensee 1'!Y31,'Licensee 2'!Y31)</f>
        <v>0</v>
      </c>
      <c r="Z17" s="80">
        <f>CHOOSE(Interface!$H$7,'Licensee 1'!Z31,'Licensee 2'!Z31)</f>
        <v>0</v>
      </c>
      <c r="AA17" s="80">
        <f>CHOOSE(Interface!$H$7,'Licensee 1'!AA31,'Licensee 2'!AA31)</f>
        <v>0</v>
      </c>
      <c r="AB17" s="80">
        <f>CHOOSE(Interface!$H$7,'Licensee 1'!AB31,'Licensee 2'!AB31)</f>
        <v>0</v>
      </c>
      <c r="AC17" s="80">
        <f>CHOOSE(Interface!$H$7,'Licensee 1'!AC31,'Licensee 2'!AC31)</f>
        <v>0</v>
      </c>
      <c r="AD17" s="80">
        <f>CHOOSE(Interface!$H$7,'Licensee 1'!AD31,'Licensee 2'!AD31)</f>
        <v>0</v>
      </c>
      <c r="AE17" s="80">
        <f>CHOOSE(Interface!$H$7,'Licensee 1'!AE31,'Licensee 2'!AE31)</f>
        <v>0</v>
      </c>
      <c r="AF17" s="80">
        <f>CHOOSE(Interface!$H$7,'Licensee 1'!AF31,'Licensee 2'!AF31)</f>
        <v>0</v>
      </c>
      <c r="AG17" s="80">
        <f>CHOOSE(Interface!$H$7,'Licensee 1'!AG31,'Licensee 2'!AG31)</f>
        <v>0</v>
      </c>
      <c r="AH17" s="80">
        <f>CHOOSE(Interface!$H$7,'Licensee 1'!AH31,'Licensee 2'!AH31)</f>
        <v>0</v>
      </c>
      <c r="AI17" s="80">
        <f>CHOOSE(Interface!$H$7,'Licensee 1'!AI31,'Licensee 2'!AI31)</f>
        <v>0</v>
      </c>
      <c r="AJ17" s="80">
        <f>CHOOSE(Interface!$H$7,'Licensee 1'!AJ31,'Licensee 2'!AJ31)</f>
        <v>0</v>
      </c>
      <c r="AK17" s="80">
        <f>CHOOSE(Interface!$H$7,'Licensee 1'!AK31,'Licensee 2'!AK31)</f>
        <v>0</v>
      </c>
      <c r="AL17" s="80">
        <f>CHOOSE(Interface!$H$7,'Licensee 1'!AL31,'Licensee 2'!AL31)</f>
        <v>0</v>
      </c>
      <c r="AM17" s="80">
        <f>CHOOSE(Interface!$H$7,'Licensee 1'!AM31,'Licensee 2'!AM31)</f>
        <v>0</v>
      </c>
      <c r="AN17" s="80">
        <f>CHOOSE(Interface!$H$7,'Licensee 1'!AN31,'Licensee 2'!AN31)</f>
        <v>0</v>
      </c>
      <c r="AO17" s="80">
        <f>CHOOSE(Interface!$H$7,'Licensee 1'!AO31,'Licensee 2'!AO31)</f>
        <v>0</v>
      </c>
      <c r="AP17" s="80">
        <f>CHOOSE(Interface!$H$7,'Licensee 1'!AP31,'Licensee 2'!AP31)</f>
        <v>0</v>
      </c>
      <c r="AQ17" s="80">
        <f>CHOOSE(Interface!$H$7,'Licensee 1'!AQ31,'Licensee 2'!AQ31)</f>
        <v>0</v>
      </c>
      <c r="AR17" s="80">
        <f>CHOOSE(Interface!$H$7,'Licensee 1'!AR31,'Licensee 2'!AR31)</f>
        <v>0</v>
      </c>
      <c r="AS17" s="80">
        <f>CHOOSE(Interface!$H$7,'Licensee 1'!AS31,'Licensee 2'!AS31)</f>
        <v>0</v>
      </c>
      <c r="AT17" s="80">
        <f>CHOOSE(Interface!$H$7,'Licensee 1'!AT31,'Licensee 2'!AT31)</f>
        <v>0</v>
      </c>
      <c r="AU17" s="80">
        <f>CHOOSE(Interface!$H$7,'Licensee 1'!AU31,'Licensee 2'!AU31)</f>
        <v>0</v>
      </c>
      <c r="AV17" s="80">
        <f>CHOOSE(Interface!$H$7,'Licensee 1'!AV31,'Licensee 2'!AV31)</f>
        <v>0</v>
      </c>
      <c r="AW17" s="80">
        <f>CHOOSE(Interface!$H$7,'Licensee 1'!AW31,'Licensee 2'!AW31)</f>
        <v>0</v>
      </c>
      <c r="AX17" s="80">
        <f>CHOOSE(Interface!$H$7,'Licensee 1'!AX31,'Licensee 2'!AX31)</f>
        <v>0</v>
      </c>
      <c r="AY17" s="80">
        <f>CHOOSE(Interface!$H$7,'Licensee 1'!AY31,'Licensee 2'!AY31)</f>
        <v>0</v>
      </c>
      <c r="AZ17" s="80">
        <f>CHOOSE(Interface!$H$7,'Licensee 1'!AZ31,'Licensee 2'!AZ31)</f>
        <v>0</v>
      </c>
      <c r="BA17" s="80">
        <f>CHOOSE(Interface!$H$7,'Licensee 1'!BA31,'Licensee 2'!BA31)</f>
        <v>0</v>
      </c>
      <c r="BB17" s="80">
        <f>CHOOSE(Interface!$H$7,'Licensee 1'!BB31,'Licensee 2'!BB31)</f>
        <v>0</v>
      </c>
      <c r="BC17" s="80">
        <f>CHOOSE(Interface!$H$7,'Licensee 1'!BC31,'Licensee 2'!BC31)</f>
        <v>0</v>
      </c>
      <c r="BD17" s="80">
        <f>CHOOSE(Interface!$H$7,'Licensee 1'!BD31,'Licensee 2'!BD31)</f>
        <v>0</v>
      </c>
      <c r="BE17" s="80">
        <f>CHOOSE(Interface!$H$7,'Licensee 1'!BE31,'Licensee 2'!BE31)</f>
        <v>0</v>
      </c>
      <c r="BF17" s="80">
        <f>CHOOSE(Interface!$H$7,'Licensee 1'!BF31,'Licensee 2'!BF31)</f>
        <v>0</v>
      </c>
      <c r="BG17" s="80">
        <f>CHOOSE(Interface!$H$7,'Licensee 1'!BG31,'Licensee 2'!BG31)</f>
        <v>0</v>
      </c>
      <c r="BH17" s="80">
        <f>CHOOSE(Interface!$H$7,'Licensee 1'!BH31,'Licensee 2'!BH31)</f>
        <v>0</v>
      </c>
      <c r="BI17" s="6"/>
      <c r="BJ17" s="6"/>
      <c r="BK17" s="6"/>
    </row>
    <row r="18" spans="2:63">
      <c r="E18" s="4" t="s">
        <v>199</v>
      </c>
      <c r="G18" s="4" t="s">
        <v>316</v>
      </c>
      <c r="J18" s="4"/>
      <c r="K18" s="45"/>
      <c r="L18" s="80">
        <f>CHOOSE(Interface!$H$7,'Licensee 1'!L32,'Licensee 2'!L32)</f>
        <v>0</v>
      </c>
      <c r="M18" s="80">
        <f>CHOOSE(Interface!$H$7,'Licensee 1'!M32,'Licensee 2'!M32)</f>
        <v>0</v>
      </c>
      <c r="N18" s="80">
        <f>CHOOSE(Interface!$H$7,'Licensee 1'!N32,'Licensee 2'!N32)</f>
        <v>0</v>
      </c>
      <c r="O18" s="80">
        <f>CHOOSE(Interface!$H$7,'Licensee 1'!O32,'Licensee 2'!O32)</f>
        <v>0</v>
      </c>
      <c r="P18" s="80">
        <f>CHOOSE(Interface!$H$7,'Licensee 1'!P32,'Licensee 2'!P32)</f>
        <v>0</v>
      </c>
      <c r="Q18" s="80">
        <f>CHOOSE(Interface!$H$7,'Licensee 1'!Q32,'Licensee 2'!Q32)</f>
        <v>0</v>
      </c>
      <c r="R18" s="80">
        <f>CHOOSE(Interface!$H$7,'Licensee 1'!R32,'Licensee 2'!R32)</f>
        <v>0</v>
      </c>
      <c r="S18" s="80">
        <f>CHOOSE(Interface!$H$7,'Licensee 1'!S32,'Licensee 2'!S32)</f>
        <v>0</v>
      </c>
      <c r="T18" s="80">
        <f>CHOOSE(Interface!$H$7,'Licensee 1'!T32,'Licensee 2'!T32)</f>
        <v>0</v>
      </c>
      <c r="U18" s="80">
        <f>CHOOSE(Interface!$H$7,'Licensee 1'!U32,'Licensee 2'!U32)</f>
        <v>0</v>
      </c>
      <c r="V18" s="80">
        <f>CHOOSE(Interface!$H$7,'Licensee 1'!V32,'Licensee 2'!V32)</f>
        <v>0</v>
      </c>
      <c r="W18" s="80">
        <f>CHOOSE(Interface!$H$7,'Licensee 1'!W32,'Licensee 2'!W32)</f>
        <v>0</v>
      </c>
      <c r="X18" s="80">
        <f>CHOOSE(Interface!$H$7,'Licensee 1'!X32,'Licensee 2'!X32)</f>
        <v>0</v>
      </c>
      <c r="Y18" s="80">
        <f>CHOOSE(Interface!$H$7,'Licensee 1'!Y32,'Licensee 2'!Y32)</f>
        <v>0</v>
      </c>
      <c r="Z18" s="80">
        <f>CHOOSE(Interface!$H$7,'Licensee 1'!Z32,'Licensee 2'!Z32)</f>
        <v>0</v>
      </c>
      <c r="AA18" s="80">
        <f>CHOOSE(Interface!$H$7,'Licensee 1'!AA32,'Licensee 2'!AA32)</f>
        <v>0</v>
      </c>
      <c r="AB18" s="80">
        <f>CHOOSE(Interface!$H$7,'Licensee 1'!AB32,'Licensee 2'!AB32)</f>
        <v>0</v>
      </c>
      <c r="AC18" s="80">
        <f>CHOOSE(Interface!$H$7,'Licensee 1'!AC32,'Licensee 2'!AC32)</f>
        <v>0</v>
      </c>
      <c r="AD18" s="80">
        <f>CHOOSE(Interface!$H$7,'Licensee 1'!AD32,'Licensee 2'!AD32)</f>
        <v>0</v>
      </c>
      <c r="AE18" s="80">
        <f>CHOOSE(Interface!$H$7,'Licensee 1'!AE32,'Licensee 2'!AE32)</f>
        <v>0</v>
      </c>
      <c r="AF18" s="80">
        <f>CHOOSE(Interface!$H$7,'Licensee 1'!AF32,'Licensee 2'!AF32)</f>
        <v>0</v>
      </c>
      <c r="AG18" s="80">
        <f>CHOOSE(Interface!$H$7,'Licensee 1'!AG32,'Licensee 2'!AG32)</f>
        <v>0</v>
      </c>
      <c r="AH18" s="80">
        <f>CHOOSE(Interface!$H$7,'Licensee 1'!AH32,'Licensee 2'!AH32)</f>
        <v>0</v>
      </c>
      <c r="AI18" s="80">
        <f>CHOOSE(Interface!$H$7,'Licensee 1'!AI32,'Licensee 2'!AI32)</f>
        <v>0</v>
      </c>
      <c r="AJ18" s="80">
        <f>CHOOSE(Interface!$H$7,'Licensee 1'!AJ32,'Licensee 2'!AJ32)</f>
        <v>0</v>
      </c>
      <c r="AK18" s="80">
        <f>CHOOSE(Interface!$H$7,'Licensee 1'!AK32,'Licensee 2'!AK32)</f>
        <v>0</v>
      </c>
      <c r="AL18" s="80">
        <f>CHOOSE(Interface!$H$7,'Licensee 1'!AL32,'Licensee 2'!AL32)</f>
        <v>0</v>
      </c>
      <c r="AM18" s="80">
        <f>CHOOSE(Interface!$H$7,'Licensee 1'!AM32,'Licensee 2'!AM32)</f>
        <v>0</v>
      </c>
      <c r="AN18" s="80">
        <f>CHOOSE(Interface!$H$7,'Licensee 1'!AN32,'Licensee 2'!AN32)</f>
        <v>0</v>
      </c>
      <c r="AO18" s="80">
        <f>CHOOSE(Interface!$H$7,'Licensee 1'!AO32,'Licensee 2'!AO32)</f>
        <v>0</v>
      </c>
      <c r="AP18" s="80">
        <f>CHOOSE(Interface!$H$7,'Licensee 1'!AP32,'Licensee 2'!AP32)</f>
        <v>0</v>
      </c>
      <c r="AQ18" s="80">
        <f>CHOOSE(Interface!$H$7,'Licensee 1'!AQ32,'Licensee 2'!AQ32)</f>
        <v>0</v>
      </c>
      <c r="AR18" s="80">
        <f>CHOOSE(Interface!$H$7,'Licensee 1'!AR32,'Licensee 2'!AR32)</f>
        <v>0</v>
      </c>
      <c r="AS18" s="80">
        <f>CHOOSE(Interface!$H$7,'Licensee 1'!AS32,'Licensee 2'!AS32)</f>
        <v>0</v>
      </c>
      <c r="AT18" s="80">
        <f>CHOOSE(Interface!$H$7,'Licensee 1'!AT32,'Licensee 2'!AT32)</f>
        <v>0</v>
      </c>
      <c r="AU18" s="80">
        <f>CHOOSE(Interface!$H$7,'Licensee 1'!AU32,'Licensee 2'!AU32)</f>
        <v>0</v>
      </c>
      <c r="AV18" s="80">
        <f>CHOOSE(Interface!$H$7,'Licensee 1'!AV32,'Licensee 2'!AV32)</f>
        <v>0</v>
      </c>
      <c r="AW18" s="80">
        <f>CHOOSE(Interface!$H$7,'Licensee 1'!AW32,'Licensee 2'!AW32)</f>
        <v>0</v>
      </c>
      <c r="AX18" s="80">
        <f>CHOOSE(Interface!$H$7,'Licensee 1'!AX32,'Licensee 2'!AX32)</f>
        <v>0</v>
      </c>
      <c r="AY18" s="80">
        <f>CHOOSE(Interface!$H$7,'Licensee 1'!AY32,'Licensee 2'!AY32)</f>
        <v>0</v>
      </c>
      <c r="AZ18" s="80">
        <f>CHOOSE(Interface!$H$7,'Licensee 1'!AZ32,'Licensee 2'!AZ32)</f>
        <v>0</v>
      </c>
      <c r="BA18" s="80">
        <f>CHOOSE(Interface!$H$7,'Licensee 1'!BA32,'Licensee 2'!BA32)</f>
        <v>0</v>
      </c>
      <c r="BB18" s="80">
        <f>CHOOSE(Interface!$H$7,'Licensee 1'!BB32,'Licensee 2'!BB32)</f>
        <v>0</v>
      </c>
      <c r="BC18" s="80">
        <f>CHOOSE(Interface!$H$7,'Licensee 1'!BC32,'Licensee 2'!BC32)</f>
        <v>0</v>
      </c>
      <c r="BD18" s="80">
        <f>CHOOSE(Interface!$H$7,'Licensee 1'!BD32,'Licensee 2'!BD32)</f>
        <v>0</v>
      </c>
      <c r="BE18" s="80">
        <f>CHOOSE(Interface!$H$7,'Licensee 1'!BE32,'Licensee 2'!BE32)</f>
        <v>0</v>
      </c>
      <c r="BF18" s="80">
        <f>CHOOSE(Interface!$H$7,'Licensee 1'!BF32,'Licensee 2'!BF32)</f>
        <v>0</v>
      </c>
      <c r="BG18" s="80">
        <f>CHOOSE(Interface!$H$7,'Licensee 1'!BG32,'Licensee 2'!BG32)</f>
        <v>0</v>
      </c>
      <c r="BH18" s="80">
        <f>CHOOSE(Interface!$H$7,'Licensee 1'!BH32,'Licensee 2'!BH32)</f>
        <v>0</v>
      </c>
      <c r="BI18" s="6"/>
      <c r="BJ18" s="6"/>
      <c r="BK18" s="6"/>
    </row>
    <row r="19" spans="2:63">
      <c r="E19" s="4" t="s">
        <v>202</v>
      </c>
      <c r="G19" s="4" t="s">
        <v>91</v>
      </c>
      <c r="J19" s="4"/>
      <c r="K19" s="18"/>
      <c r="L19" s="82">
        <f>CHOOSE(Interface!$H$7,'Licensee 1'!L36,'Licensee 2'!L36)</f>
        <v>0</v>
      </c>
      <c r="M19" s="82">
        <f>CHOOSE(Interface!$H$7,'Licensee 1'!M36,'Licensee 2'!M36)</f>
        <v>0</v>
      </c>
      <c r="N19" s="82">
        <f>CHOOSE(Interface!$H$7,'Licensee 1'!N36,'Licensee 2'!N36)</f>
        <v>0</v>
      </c>
      <c r="O19" s="82">
        <f>CHOOSE(Interface!$H$7,'Licensee 1'!O36,'Licensee 2'!O36)</f>
        <v>0</v>
      </c>
      <c r="P19" s="82">
        <f>CHOOSE(Interface!$H$7,'Licensee 1'!P36,'Licensee 2'!P36)</f>
        <v>0</v>
      </c>
      <c r="Q19" s="82">
        <f>CHOOSE(Interface!$H$7,'Licensee 1'!Q36,'Licensee 2'!Q36)</f>
        <v>0</v>
      </c>
      <c r="R19" s="82">
        <f>CHOOSE(Interface!$H$7,'Licensee 1'!R36,'Licensee 2'!R36)</f>
        <v>0</v>
      </c>
      <c r="S19" s="82">
        <f>CHOOSE(Interface!$H$7,'Licensee 1'!S36,'Licensee 2'!S36)</f>
        <v>0</v>
      </c>
      <c r="T19" s="82">
        <f>CHOOSE(Interface!$H$7,'Licensee 1'!T36,'Licensee 2'!T36)</f>
        <v>0</v>
      </c>
      <c r="U19" s="82">
        <f>CHOOSE(Interface!$H$7,'Licensee 1'!U36,'Licensee 2'!U36)</f>
        <v>0</v>
      </c>
      <c r="V19" s="82">
        <f>CHOOSE(Interface!$H$7,'Licensee 1'!V36,'Licensee 2'!V36)</f>
        <v>0</v>
      </c>
      <c r="W19" s="82">
        <f>CHOOSE(Interface!$H$7,'Licensee 1'!W36,'Licensee 2'!W36)</f>
        <v>0</v>
      </c>
      <c r="X19" s="82">
        <f>CHOOSE(Interface!$H$7,'Licensee 1'!X36,'Licensee 2'!X36)</f>
        <v>0</v>
      </c>
      <c r="Y19" s="82">
        <f>CHOOSE(Interface!$H$7,'Licensee 1'!Y36,'Licensee 2'!Y36)</f>
        <v>0</v>
      </c>
      <c r="Z19" s="82">
        <f>CHOOSE(Interface!$H$7,'Licensee 1'!Z36,'Licensee 2'!Z36)</f>
        <v>0</v>
      </c>
      <c r="AA19" s="82">
        <f>CHOOSE(Interface!$H$7,'Licensee 1'!AA36,'Licensee 2'!AA36)</f>
        <v>0</v>
      </c>
      <c r="AB19" s="82">
        <f>CHOOSE(Interface!$H$7,'Licensee 1'!AB36,'Licensee 2'!AB36)</f>
        <v>0</v>
      </c>
      <c r="AC19" s="82">
        <f>CHOOSE(Interface!$H$7,'Licensee 1'!AC36,'Licensee 2'!AC36)</f>
        <v>0</v>
      </c>
      <c r="AD19" s="82">
        <f>CHOOSE(Interface!$H$7,'Licensee 1'!AD36,'Licensee 2'!AD36)</f>
        <v>0</v>
      </c>
      <c r="AE19" s="82">
        <f>CHOOSE(Interface!$H$7,'Licensee 1'!AE36,'Licensee 2'!AE36)</f>
        <v>0</v>
      </c>
      <c r="AF19" s="82">
        <f>CHOOSE(Interface!$H$7,'Licensee 1'!AF36,'Licensee 2'!AF36)</f>
        <v>0</v>
      </c>
      <c r="AG19" s="82">
        <f>CHOOSE(Interface!$H$7,'Licensee 1'!AG36,'Licensee 2'!AG36)</f>
        <v>0</v>
      </c>
      <c r="AH19" s="82">
        <f>CHOOSE(Interface!$H$7,'Licensee 1'!AH36,'Licensee 2'!AH36)</f>
        <v>0</v>
      </c>
      <c r="AI19" s="82">
        <f>CHOOSE(Interface!$H$7,'Licensee 1'!AI36,'Licensee 2'!AI36)</f>
        <v>0</v>
      </c>
      <c r="AJ19" s="82">
        <f>CHOOSE(Interface!$H$7,'Licensee 1'!AJ36,'Licensee 2'!AJ36)</f>
        <v>0</v>
      </c>
      <c r="AK19" s="82">
        <f>CHOOSE(Interface!$H$7,'Licensee 1'!AK36,'Licensee 2'!AK36)</f>
        <v>0</v>
      </c>
      <c r="AL19" s="82">
        <f>CHOOSE(Interface!$H$7,'Licensee 1'!AL36,'Licensee 2'!AL36)</f>
        <v>0</v>
      </c>
      <c r="AM19" s="82">
        <f>CHOOSE(Interface!$H$7,'Licensee 1'!AM36,'Licensee 2'!AM36)</f>
        <v>0</v>
      </c>
      <c r="AN19" s="82">
        <f>CHOOSE(Interface!$H$7,'Licensee 1'!AN36,'Licensee 2'!AN36)</f>
        <v>0</v>
      </c>
      <c r="AO19" s="82">
        <f>CHOOSE(Interface!$H$7,'Licensee 1'!AO36,'Licensee 2'!AO36)</f>
        <v>0</v>
      </c>
      <c r="AP19" s="82">
        <f>CHOOSE(Interface!$H$7,'Licensee 1'!AP36,'Licensee 2'!AP36)</f>
        <v>0</v>
      </c>
      <c r="AQ19" s="82">
        <f>CHOOSE(Interface!$H$7,'Licensee 1'!AQ36,'Licensee 2'!AQ36)</f>
        <v>0</v>
      </c>
      <c r="AR19" s="82">
        <f>CHOOSE(Interface!$H$7,'Licensee 1'!AR36,'Licensee 2'!AR36)</f>
        <v>0</v>
      </c>
      <c r="AS19" s="82">
        <f>CHOOSE(Interface!$H$7,'Licensee 1'!AS36,'Licensee 2'!AS36)</f>
        <v>0</v>
      </c>
      <c r="AT19" s="82">
        <f>CHOOSE(Interface!$H$7,'Licensee 1'!AT36,'Licensee 2'!AT36)</f>
        <v>0</v>
      </c>
      <c r="AU19" s="82">
        <f>CHOOSE(Interface!$H$7,'Licensee 1'!AU36,'Licensee 2'!AU36)</f>
        <v>0</v>
      </c>
      <c r="AV19" s="82">
        <f>CHOOSE(Interface!$H$7,'Licensee 1'!AV36,'Licensee 2'!AV36)</f>
        <v>0</v>
      </c>
      <c r="AW19" s="82">
        <f>CHOOSE(Interface!$H$7,'Licensee 1'!AW36,'Licensee 2'!AW36)</f>
        <v>0</v>
      </c>
      <c r="AX19" s="82">
        <f>CHOOSE(Interface!$H$7,'Licensee 1'!AX36,'Licensee 2'!AX36)</f>
        <v>0</v>
      </c>
      <c r="AY19" s="82">
        <f>CHOOSE(Interface!$H$7,'Licensee 1'!AY36,'Licensee 2'!AY36)</f>
        <v>0</v>
      </c>
      <c r="AZ19" s="82">
        <f>CHOOSE(Interface!$H$7,'Licensee 1'!AZ36,'Licensee 2'!AZ36)</f>
        <v>0</v>
      </c>
      <c r="BA19" s="82">
        <f>CHOOSE(Interface!$H$7,'Licensee 1'!BA36,'Licensee 2'!BA36)</f>
        <v>0</v>
      </c>
      <c r="BB19" s="82">
        <f>CHOOSE(Interface!$H$7,'Licensee 1'!BB36,'Licensee 2'!BB36)</f>
        <v>0</v>
      </c>
      <c r="BC19" s="82">
        <f>CHOOSE(Interface!$H$7,'Licensee 1'!BC36,'Licensee 2'!BC36)</f>
        <v>0</v>
      </c>
      <c r="BD19" s="82">
        <f>CHOOSE(Interface!$H$7,'Licensee 1'!BD36,'Licensee 2'!BD36)</f>
        <v>0</v>
      </c>
      <c r="BE19" s="82">
        <f>CHOOSE(Interface!$H$7,'Licensee 1'!BE36,'Licensee 2'!BE36)</f>
        <v>0</v>
      </c>
      <c r="BF19" s="82">
        <f>CHOOSE(Interface!$H$7,'Licensee 1'!BF36,'Licensee 2'!BF36)</f>
        <v>0</v>
      </c>
      <c r="BG19" s="82">
        <f>CHOOSE(Interface!$H$7,'Licensee 1'!BG36,'Licensee 2'!BG36)</f>
        <v>0</v>
      </c>
      <c r="BH19" s="82">
        <f>CHOOSE(Interface!$H$7,'Licensee 1'!BH36,'Licensee 2'!BH36)</f>
        <v>0</v>
      </c>
      <c r="BI19" s="6"/>
      <c r="BJ19" s="6"/>
      <c r="BK19" s="6"/>
    </row>
    <row r="20" spans="2:63">
      <c r="E20" s="4" t="s">
        <v>203</v>
      </c>
      <c r="G20" s="4" t="s">
        <v>91</v>
      </c>
      <c r="J20" s="4"/>
      <c r="K20" s="18"/>
      <c r="L20" s="82">
        <f>CHOOSE(Interface!$H$7,'Licensee 1'!L37,'Licensee 2'!L37)</f>
        <v>0</v>
      </c>
      <c r="M20" s="82">
        <f>CHOOSE(Interface!$H$7,'Licensee 1'!M37,'Licensee 2'!M37)</f>
        <v>0</v>
      </c>
      <c r="N20" s="82">
        <f>CHOOSE(Interface!$H$7,'Licensee 1'!N37,'Licensee 2'!N37)</f>
        <v>0</v>
      </c>
      <c r="O20" s="82">
        <f>CHOOSE(Interface!$H$7,'Licensee 1'!O37,'Licensee 2'!O37)</f>
        <v>0</v>
      </c>
      <c r="P20" s="82">
        <f>CHOOSE(Interface!$H$7,'Licensee 1'!P37,'Licensee 2'!P37)</f>
        <v>0</v>
      </c>
      <c r="Q20" s="82">
        <f>CHOOSE(Interface!$H$7,'Licensee 1'!Q37,'Licensee 2'!Q37)</f>
        <v>0</v>
      </c>
      <c r="R20" s="82">
        <f>CHOOSE(Interface!$H$7,'Licensee 1'!R37,'Licensee 2'!R37)</f>
        <v>0</v>
      </c>
      <c r="S20" s="82">
        <f>CHOOSE(Interface!$H$7,'Licensee 1'!S37,'Licensee 2'!S37)</f>
        <v>0</v>
      </c>
      <c r="T20" s="82">
        <f>CHOOSE(Interface!$H$7,'Licensee 1'!T37,'Licensee 2'!T37)</f>
        <v>0</v>
      </c>
      <c r="U20" s="82">
        <f>CHOOSE(Interface!$H$7,'Licensee 1'!U37,'Licensee 2'!U37)</f>
        <v>0</v>
      </c>
      <c r="V20" s="82">
        <f>CHOOSE(Interface!$H$7,'Licensee 1'!V37,'Licensee 2'!V37)</f>
        <v>0</v>
      </c>
      <c r="W20" s="82">
        <f>CHOOSE(Interface!$H$7,'Licensee 1'!W37,'Licensee 2'!W37)</f>
        <v>0</v>
      </c>
      <c r="X20" s="82">
        <f>CHOOSE(Interface!$H$7,'Licensee 1'!X37,'Licensee 2'!X37)</f>
        <v>0</v>
      </c>
      <c r="Y20" s="82">
        <f>CHOOSE(Interface!$H$7,'Licensee 1'!Y37,'Licensee 2'!Y37)</f>
        <v>0</v>
      </c>
      <c r="Z20" s="82">
        <f>CHOOSE(Interface!$H$7,'Licensee 1'!Z37,'Licensee 2'!Z37)</f>
        <v>0</v>
      </c>
      <c r="AA20" s="82">
        <f>CHOOSE(Interface!$H$7,'Licensee 1'!AA37,'Licensee 2'!AA37)</f>
        <v>0</v>
      </c>
      <c r="AB20" s="82">
        <f>CHOOSE(Interface!$H$7,'Licensee 1'!AB37,'Licensee 2'!AB37)</f>
        <v>0</v>
      </c>
      <c r="AC20" s="82">
        <f>CHOOSE(Interface!$H$7,'Licensee 1'!AC37,'Licensee 2'!AC37)</f>
        <v>0</v>
      </c>
      <c r="AD20" s="82">
        <f>CHOOSE(Interface!$H$7,'Licensee 1'!AD37,'Licensee 2'!AD37)</f>
        <v>0</v>
      </c>
      <c r="AE20" s="82">
        <f>CHOOSE(Interface!$H$7,'Licensee 1'!AE37,'Licensee 2'!AE37)</f>
        <v>0</v>
      </c>
      <c r="AF20" s="82">
        <f>CHOOSE(Interface!$H$7,'Licensee 1'!AF37,'Licensee 2'!AF37)</f>
        <v>0</v>
      </c>
      <c r="AG20" s="82">
        <f>CHOOSE(Interface!$H$7,'Licensee 1'!AG37,'Licensee 2'!AG37)</f>
        <v>0</v>
      </c>
      <c r="AH20" s="82">
        <f>CHOOSE(Interface!$H$7,'Licensee 1'!AH37,'Licensee 2'!AH37)</f>
        <v>0</v>
      </c>
      <c r="AI20" s="82">
        <f>CHOOSE(Interface!$H$7,'Licensee 1'!AI37,'Licensee 2'!AI37)</f>
        <v>0</v>
      </c>
      <c r="AJ20" s="82">
        <f>CHOOSE(Interface!$H$7,'Licensee 1'!AJ37,'Licensee 2'!AJ37)</f>
        <v>0</v>
      </c>
      <c r="AK20" s="82">
        <f>CHOOSE(Interface!$H$7,'Licensee 1'!AK37,'Licensee 2'!AK37)</f>
        <v>0</v>
      </c>
      <c r="AL20" s="82">
        <f>CHOOSE(Interface!$H$7,'Licensee 1'!AL37,'Licensee 2'!AL37)</f>
        <v>0</v>
      </c>
      <c r="AM20" s="82">
        <f>CHOOSE(Interface!$H$7,'Licensee 1'!AM37,'Licensee 2'!AM37)</f>
        <v>0</v>
      </c>
      <c r="AN20" s="82">
        <f>CHOOSE(Interface!$H$7,'Licensee 1'!AN37,'Licensee 2'!AN37)</f>
        <v>0</v>
      </c>
      <c r="AO20" s="82">
        <f>CHOOSE(Interface!$H$7,'Licensee 1'!AO37,'Licensee 2'!AO37)</f>
        <v>0</v>
      </c>
      <c r="AP20" s="82">
        <f>CHOOSE(Interface!$H$7,'Licensee 1'!AP37,'Licensee 2'!AP37)</f>
        <v>0</v>
      </c>
      <c r="AQ20" s="82">
        <f>CHOOSE(Interface!$H$7,'Licensee 1'!AQ37,'Licensee 2'!AQ37)</f>
        <v>0</v>
      </c>
      <c r="AR20" s="82">
        <f>CHOOSE(Interface!$H$7,'Licensee 1'!AR37,'Licensee 2'!AR37)</f>
        <v>0</v>
      </c>
      <c r="AS20" s="82">
        <f>CHOOSE(Interface!$H$7,'Licensee 1'!AS37,'Licensee 2'!AS37)</f>
        <v>0</v>
      </c>
      <c r="AT20" s="82">
        <f>CHOOSE(Interface!$H$7,'Licensee 1'!AT37,'Licensee 2'!AT37)</f>
        <v>0</v>
      </c>
      <c r="AU20" s="82">
        <f>CHOOSE(Interface!$H$7,'Licensee 1'!AU37,'Licensee 2'!AU37)</f>
        <v>0</v>
      </c>
      <c r="AV20" s="82">
        <f>CHOOSE(Interface!$H$7,'Licensee 1'!AV37,'Licensee 2'!AV37)</f>
        <v>0</v>
      </c>
      <c r="AW20" s="82">
        <f>CHOOSE(Interface!$H$7,'Licensee 1'!AW37,'Licensee 2'!AW37)</f>
        <v>0</v>
      </c>
      <c r="AX20" s="82">
        <f>CHOOSE(Interface!$H$7,'Licensee 1'!AX37,'Licensee 2'!AX37)</f>
        <v>0</v>
      </c>
      <c r="AY20" s="82">
        <f>CHOOSE(Interface!$H$7,'Licensee 1'!AY37,'Licensee 2'!AY37)</f>
        <v>0</v>
      </c>
      <c r="AZ20" s="82">
        <f>CHOOSE(Interface!$H$7,'Licensee 1'!AZ37,'Licensee 2'!AZ37)</f>
        <v>0</v>
      </c>
      <c r="BA20" s="82">
        <f>CHOOSE(Interface!$H$7,'Licensee 1'!BA37,'Licensee 2'!BA37)</f>
        <v>0</v>
      </c>
      <c r="BB20" s="82">
        <f>CHOOSE(Interface!$H$7,'Licensee 1'!BB37,'Licensee 2'!BB37)</f>
        <v>0</v>
      </c>
      <c r="BC20" s="82">
        <f>CHOOSE(Interface!$H$7,'Licensee 1'!BC37,'Licensee 2'!BC37)</f>
        <v>0</v>
      </c>
      <c r="BD20" s="82">
        <f>CHOOSE(Interface!$H$7,'Licensee 1'!BD37,'Licensee 2'!BD37)</f>
        <v>0</v>
      </c>
      <c r="BE20" s="82">
        <f>CHOOSE(Interface!$H$7,'Licensee 1'!BE37,'Licensee 2'!BE37)</f>
        <v>0</v>
      </c>
      <c r="BF20" s="82">
        <f>CHOOSE(Interface!$H$7,'Licensee 1'!BF37,'Licensee 2'!BF37)</f>
        <v>0</v>
      </c>
      <c r="BG20" s="82">
        <f>CHOOSE(Interface!$H$7,'Licensee 1'!BG37,'Licensee 2'!BG37)</f>
        <v>0</v>
      </c>
      <c r="BH20" s="82">
        <f>CHOOSE(Interface!$H$7,'Licensee 1'!BH37,'Licensee 2'!BH37)</f>
        <v>0</v>
      </c>
      <c r="BI20" s="6"/>
      <c r="BJ20" s="6"/>
      <c r="BK20" s="6"/>
    </row>
    <row r="21" spans="2:63">
      <c r="E21" s="4" t="s">
        <v>200</v>
      </c>
      <c r="G21" s="4" t="s">
        <v>91</v>
      </c>
      <c r="J21" s="4"/>
      <c r="K21" s="18"/>
      <c r="L21" s="82">
        <f>CHOOSE(Interface!$H$7,'Licensee 1'!L33,'Licensee 2'!L33)</f>
        <v>0</v>
      </c>
      <c r="M21" s="82">
        <f>CHOOSE(Interface!$H$7,'Licensee 1'!M33,'Licensee 2'!M33)</f>
        <v>0</v>
      </c>
      <c r="N21" s="82">
        <f>CHOOSE(Interface!$H$7,'Licensee 1'!N33,'Licensee 2'!N33)</f>
        <v>0</v>
      </c>
      <c r="O21" s="82">
        <f>CHOOSE(Interface!$H$7,'Licensee 1'!O33,'Licensee 2'!O33)</f>
        <v>0</v>
      </c>
      <c r="P21" s="82">
        <f>CHOOSE(Interface!$H$7,'Licensee 1'!P33,'Licensee 2'!P33)</f>
        <v>0</v>
      </c>
      <c r="Q21" s="82">
        <f>CHOOSE(Interface!$H$7,'Licensee 1'!Q33,'Licensee 2'!Q33)</f>
        <v>0</v>
      </c>
      <c r="R21" s="82">
        <f>CHOOSE(Interface!$H$7,'Licensee 1'!R33,'Licensee 2'!R33)</f>
        <v>0</v>
      </c>
      <c r="S21" s="82">
        <f>CHOOSE(Interface!$H$7,'Licensee 1'!S33,'Licensee 2'!S33)</f>
        <v>0</v>
      </c>
      <c r="T21" s="82">
        <f>CHOOSE(Interface!$H$7,'Licensee 1'!T33,'Licensee 2'!T33)</f>
        <v>0</v>
      </c>
      <c r="U21" s="82">
        <f>CHOOSE(Interface!$H$7,'Licensee 1'!U33,'Licensee 2'!U33)</f>
        <v>0</v>
      </c>
      <c r="V21" s="82">
        <f>CHOOSE(Interface!$H$7,'Licensee 1'!V33,'Licensee 2'!V33)</f>
        <v>0</v>
      </c>
      <c r="W21" s="82">
        <f>CHOOSE(Interface!$H$7,'Licensee 1'!W33,'Licensee 2'!W33)</f>
        <v>0</v>
      </c>
      <c r="X21" s="82">
        <f>CHOOSE(Interface!$H$7,'Licensee 1'!X33,'Licensee 2'!X33)</f>
        <v>0</v>
      </c>
      <c r="Y21" s="82">
        <f>CHOOSE(Interface!$H$7,'Licensee 1'!Y33,'Licensee 2'!Y33)</f>
        <v>0</v>
      </c>
      <c r="Z21" s="82">
        <f>CHOOSE(Interface!$H$7,'Licensee 1'!Z33,'Licensee 2'!Z33)</f>
        <v>0</v>
      </c>
      <c r="AA21" s="82">
        <f>CHOOSE(Interface!$H$7,'Licensee 1'!AA33,'Licensee 2'!AA33)</f>
        <v>0</v>
      </c>
      <c r="AB21" s="82">
        <f>CHOOSE(Interface!$H$7,'Licensee 1'!AB33,'Licensee 2'!AB33)</f>
        <v>0</v>
      </c>
      <c r="AC21" s="82">
        <f>CHOOSE(Interface!$H$7,'Licensee 1'!AC33,'Licensee 2'!AC33)</f>
        <v>0</v>
      </c>
      <c r="AD21" s="82">
        <f>CHOOSE(Interface!$H$7,'Licensee 1'!AD33,'Licensee 2'!AD33)</f>
        <v>0</v>
      </c>
      <c r="AE21" s="82">
        <f>CHOOSE(Interface!$H$7,'Licensee 1'!AE33,'Licensee 2'!AE33)</f>
        <v>0</v>
      </c>
      <c r="AF21" s="82">
        <f>CHOOSE(Interface!$H$7,'Licensee 1'!AF33,'Licensee 2'!AF33)</f>
        <v>0</v>
      </c>
      <c r="AG21" s="82">
        <f>CHOOSE(Interface!$H$7,'Licensee 1'!AG33,'Licensee 2'!AG33)</f>
        <v>0</v>
      </c>
      <c r="AH21" s="82">
        <f>CHOOSE(Interface!$H$7,'Licensee 1'!AH33,'Licensee 2'!AH33)</f>
        <v>0</v>
      </c>
      <c r="AI21" s="82">
        <f>CHOOSE(Interface!$H$7,'Licensee 1'!AI33,'Licensee 2'!AI33)</f>
        <v>0</v>
      </c>
      <c r="AJ21" s="82">
        <f>CHOOSE(Interface!$H$7,'Licensee 1'!AJ33,'Licensee 2'!AJ33)</f>
        <v>0</v>
      </c>
      <c r="AK21" s="82">
        <f>CHOOSE(Interface!$H$7,'Licensee 1'!AK33,'Licensee 2'!AK33)</f>
        <v>0</v>
      </c>
      <c r="AL21" s="82">
        <f>CHOOSE(Interface!$H$7,'Licensee 1'!AL33,'Licensee 2'!AL33)</f>
        <v>0</v>
      </c>
      <c r="AM21" s="82">
        <f>CHOOSE(Interface!$H$7,'Licensee 1'!AM33,'Licensee 2'!AM33)</f>
        <v>0</v>
      </c>
      <c r="AN21" s="82">
        <f>CHOOSE(Interface!$H$7,'Licensee 1'!AN33,'Licensee 2'!AN33)</f>
        <v>0</v>
      </c>
      <c r="AO21" s="82">
        <f>CHOOSE(Interface!$H$7,'Licensee 1'!AO33,'Licensee 2'!AO33)</f>
        <v>0</v>
      </c>
      <c r="AP21" s="82">
        <f>CHOOSE(Interface!$H$7,'Licensee 1'!AP33,'Licensee 2'!AP33)</f>
        <v>0</v>
      </c>
      <c r="AQ21" s="82">
        <f>CHOOSE(Interface!$H$7,'Licensee 1'!AQ33,'Licensee 2'!AQ33)</f>
        <v>0</v>
      </c>
      <c r="AR21" s="82">
        <f>CHOOSE(Interface!$H$7,'Licensee 1'!AR33,'Licensee 2'!AR33)</f>
        <v>0</v>
      </c>
      <c r="AS21" s="82">
        <f>CHOOSE(Interface!$H$7,'Licensee 1'!AS33,'Licensee 2'!AS33)</f>
        <v>0</v>
      </c>
      <c r="AT21" s="82">
        <f>CHOOSE(Interface!$H$7,'Licensee 1'!AT33,'Licensee 2'!AT33)</f>
        <v>0</v>
      </c>
      <c r="AU21" s="82">
        <f>CHOOSE(Interface!$H$7,'Licensee 1'!AU33,'Licensee 2'!AU33)</f>
        <v>0</v>
      </c>
      <c r="AV21" s="82">
        <f>CHOOSE(Interface!$H$7,'Licensee 1'!AV33,'Licensee 2'!AV33)</f>
        <v>0</v>
      </c>
      <c r="AW21" s="82">
        <f>CHOOSE(Interface!$H$7,'Licensee 1'!AW33,'Licensee 2'!AW33)</f>
        <v>0</v>
      </c>
      <c r="AX21" s="82">
        <f>CHOOSE(Interface!$H$7,'Licensee 1'!AX33,'Licensee 2'!AX33)</f>
        <v>0</v>
      </c>
      <c r="AY21" s="82">
        <f>CHOOSE(Interface!$H$7,'Licensee 1'!AY33,'Licensee 2'!AY33)</f>
        <v>0</v>
      </c>
      <c r="AZ21" s="82">
        <f>CHOOSE(Interface!$H$7,'Licensee 1'!AZ33,'Licensee 2'!AZ33)</f>
        <v>0</v>
      </c>
      <c r="BA21" s="82">
        <f>CHOOSE(Interface!$H$7,'Licensee 1'!BA33,'Licensee 2'!BA33)</f>
        <v>0</v>
      </c>
      <c r="BB21" s="82">
        <f>CHOOSE(Interface!$H$7,'Licensee 1'!BB33,'Licensee 2'!BB33)</f>
        <v>0</v>
      </c>
      <c r="BC21" s="82">
        <f>CHOOSE(Interface!$H$7,'Licensee 1'!BC33,'Licensee 2'!BC33)</f>
        <v>0</v>
      </c>
      <c r="BD21" s="82">
        <f>CHOOSE(Interface!$H$7,'Licensee 1'!BD33,'Licensee 2'!BD33)</f>
        <v>0</v>
      </c>
      <c r="BE21" s="82">
        <f>CHOOSE(Interface!$H$7,'Licensee 1'!BE33,'Licensee 2'!BE33)</f>
        <v>0</v>
      </c>
      <c r="BF21" s="82">
        <f>CHOOSE(Interface!$H$7,'Licensee 1'!BF33,'Licensee 2'!BF33)</f>
        <v>0</v>
      </c>
      <c r="BG21" s="82">
        <f>CHOOSE(Interface!$H$7,'Licensee 1'!BG33,'Licensee 2'!BG33)</f>
        <v>0</v>
      </c>
      <c r="BH21" s="82">
        <f>CHOOSE(Interface!$H$7,'Licensee 1'!BH33,'Licensee 2'!BH33)</f>
        <v>0</v>
      </c>
      <c r="BI21" s="6"/>
      <c r="BJ21" s="6"/>
      <c r="BK21" s="6"/>
    </row>
    <row r="22" spans="2:63">
      <c r="E22" s="4" t="s">
        <v>201</v>
      </c>
      <c r="G22" s="4" t="s">
        <v>91</v>
      </c>
      <c r="J22" s="4"/>
      <c r="K22" s="18"/>
      <c r="L22" s="82">
        <f>CHOOSE(Interface!$H$7,'Licensee 1'!L34,'Licensee 2'!L34)</f>
        <v>0</v>
      </c>
      <c r="M22" s="82">
        <f>CHOOSE(Interface!$H$7,'Licensee 1'!M34,'Licensee 2'!M34)</f>
        <v>0</v>
      </c>
      <c r="N22" s="82">
        <f>CHOOSE(Interface!$H$7,'Licensee 1'!N34,'Licensee 2'!N34)</f>
        <v>0</v>
      </c>
      <c r="O22" s="82">
        <f>CHOOSE(Interface!$H$7,'Licensee 1'!O34,'Licensee 2'!O34)</f>
        <v>0</v>
      </c>
      <c r="P22" s="82">
        <f>CHOOSE(Interface!$H$7,'Licensee 1'!P34,'Licensee 2'!P34)</f>
        <v>0</v>
      </c>
      <c r="Q22" s="82">
        <f>CHOOSE(Interface!$H$7,'Licensee 1'!Q34,'Licensee 2'!Q34)</f>
        <v>0</v>
      </c>
      <c r="R22" s="82">
        <f>CHOOSE(Interface!$H$7,'Licensee 1'!R34,'Licensee 2'!R34)</f>
        <v>0</v>
      </c>
      <c r="S22" s="82">
        <f>CHOOSE(Interface!$H$7,'Licensee 1'!S34,'Licensee 2'!S34)</f>
        <v>0</v>
      </c>
      <c r="T22" s="82">
        <f>CHOOSE(Interface!$H$7,'Licensee 1'!T34,'Licensee 2'!T34)</f>
        <v>0</v>
      </c>
      <c r="U22" s="82">
        <f>CHOOSE(Interface!$H$7,'Licensee 1'!U34,'Licensee 2'!U34)</f>
        <v>0</v>
      </c>
      <c r="V22" s="82">
        <f>CHOOSE(Interface!$H$7,'Licensee 1'!V34,'Licensee 2'!V34)</f>
        <v>0</v>
      </c>
      <c r="W22" s="82">
        <f>CHOOSE(Interface!$H$7,'Licensee 1'!W34,'Licensee 2'!W34)</f>
        <v>0</v>
      </c>
      <c r="X22" s="82">
        <f>CHOOSE(Interface!$H$7,'Licensee 1'!X34,'Licensee 2'!X34)</f>
        <v>0</v>
      </c>
      <c r="Y22" s="82">
        <f>CHOOSE(Interface!$H$7,'Licensee 1'!Y34,'Licensee 2'!Y34)</f>
        <v>0</v>
      </c>
      <c r="Z22" s="82">
        <f>CHOOSE(Interface!$H$7,'Licensee 1'!Z34,'Licensee 2'!Z34)</f>
        <v>0</v>
      </c>
      <c r="AA22" s="82">
        <f>CHOOSE(Interface!$H$7,'Licensee 1'!AA34,'Licensee 2'!AA34)</f>
        <v>0</v>
      </c>
      <c r="AB22" s="82">
        <f>CHOOSE(Interface!$H$7,'Licensee 1'!AB34,'Licensee 2'!AB34)</f>
        <v>0</v>
      </c>
      <c r="AC22" s="82">
        <f>CHOOSE(Interface!$H$7,'Licensee 1'!AC34,'Licensee 2'!AC34)</f>
        <v>0</v>
      </c>
      <c r="AD22" s="82">
        <f>CHOOSE(Interface!$H$7,'Licensee 1'!AD34,'Licensee 2'!AD34)</f>
        <v>0</v>
      </c>
      <c r="AE22" s="82">
        <f>CHOOSE(Interface!$H$7,'Licensee 1'!AE34,'Licensee 2'!AE34)</f>
        <v>0</v>
      </c>
      <c r="AF22" s="82">
        <f>CHOOSE(Interface!$H$7,'Licensee 1'!AF34,'Licensee 2'!AF34)</f>
        <v>0</v>
      </c>
      <c r="AG22" s="82">
        <f>CHOOSE(Interface!$H$7,'Licensee 1'!AG34,'Licensee 2'!AG34)</f>
        <v>0</v>
      </c>
      <c r="AH22" s="82">
        <f>CHOOSE(Interface!$H$7,'Licensee 1'!AH34,'Licensee 2'!AH34)</f>
        <v>0</v>
      </c>
      <c r="AI22" s="82">
        <f>CHOOSE(Interface!$H$7,'Licensee 1'!AI34,'Licensee 2'!AI34)</f>
        <v>0</v>
      </c>
      <c r="AJ22" s="82">
        <f>CHOOSE(Interface!$H$7,'Licensee 1'!AJ34,'Licensee 2'!AJ34)</f>
        <v>0</v>
      </c>
      <c r="AK22" s="82">
        <f>CHOOSE(Interface!$H$7,'Licensee 1'!AK34,'Licensee 2'!AK34)</f>
        <v>0</v>
      </c>
      <c r="AL22" s="82">
        <f>CHOOSE(Interface!$H$7,'Licensee 1'!AL34,'Licensee 2'!AL34)</f>
        <v>0</v>
      </c>
      <c r="AM22" s="82">
        <f>CHOOSE(Interface!$H$7,'Licensee 1'!AM34,'Licensee 2'!AM34)</f>
        <v>0</v>
      </c>
      <c r="AN22" s="82">
        <f>CHOOSE(Interface!$H$7,'Licensee 1'!AN34,'Licensee 2'!AN34)</f>
        <v>0</v>
      </c>
      <c r="AO22" s="82">
        <f>CHOOSE(Interface!$H$7,'Licensee 1'!AO34,'Licensee 2'!AO34)</f>
        <v>0</v>
      </c>
      <c r="AP22" s="82">
        <f>CHOOSE(Interface!$H$7,'Licensee 1'!AP34,'Licensee 2'!AP34)</f>
        <v>0</v>
      </c>
      <c r="AQ22" s="82">
        <f>CHOOSE(Interface!$H$7,'Licensee 1'!AQ34,'Licensee 2'!AQ34)</f>
        <v>0</v>
      </c>
      <c r="AR22" s="82">
        <f>CHOOSE(Interface!$H$7,'Licensee 1'!AR34,'Licensee 2'!AR34)</f>
        <v>0</v>
      </c>
      <c r="AS22" s="82">
        <f>CHOOSE(Interface!$H$7,'Licensee 1'!AS34,'Licensee 2'!AS34)</f>
        <v>0</v>
      </c>
      <c r="AT22" s="82">
        <f>CHOOSE(Interface!$H$7,'Licensee 1'!AT34,'Licensee 2'!AT34)</f>
        <v>0</v>
      </c>
      <c r="AU22" s="82">
        <f>CHOOSE(Interface!$H$7,'Licensee 1'!AU34,'Licensee 2'!AU34)</f>
        <v>0</v>
      </c>
      <c r="AV22" s="82">
        <f>CHOOSE(Interface!$H$7,'Licensee 1'!AV34,'Licensee 2'!AV34)</f>
        <v>0</v>
      </c>
      <c r="AW22" s="82">
        <f>CHOOSE(Interface!$H$7,'Licensee 1'!AW34,'Licensee 2'!AW34)</f>
        <v>0</v>
      </c>
      <c r="AX22" s="82">
        <f>CHOOSE(Interface!$H$7,'Licensee 1'!AX34,'Licensee 2'!AX34)</f>
        <v>0</v>
      </c>
      <c r="AY22" s="82">
        <f>CHOOSE(Interface!$H$7,'Licensee 1'!AY34,'Licensee 2'!AY34)</f>
        <v>0</v>
      </c>
      <c r="AZ22" s="82">
        <f>CHOOSE(Interface!$H$7,'Licensee 1'!AZ34,'Licensee 2'!AZ34)</f>
        <v>0</v>
      </c>
      <c r="BA22" s="82">
        <f>CHOOSE(Interface!$H$7,'Licensee 1'!BA34,'Licensee 2'!BA34)</f>
        <v>0</v>
      </c>
      <c r="BB22" s="82">
        <f>CHOOSE(Interface!$H$7,'Licensee 1'!BB34,'Licensee 2'!BB34)</f>
        <v>0</v>
      </c>
      <c r="BC22" s="82">
        <f>CHOOSE(Interface!$H$7,'Licensee 1'!BC34,'Licensee 2'!BC34)</f>
        <v>0</v>
      </c>
      <c r="BD22" s="82">
        <f>CHOOSE(Interface!$H$7,'Licensee 1'!BD34,'Licensee 2'!BD34)</f>
        <v>0</v>
      </c>
      <c r="BE22" s="82">
        <f>CHOOSE(Interface!$H$7,'Licensee 1'!BE34,'Licensee 2'!BE34)</f>
        <v>0</v>
      </c>
      <c r="BF22" s="82">
        <f>CHOOSE(Interface!$H$7,'Licensee 1'!BF34,'Licensee 2'!BF34)</f>
        <v>0</v>
      </c>
      <c r="BG22" s="82">
        <f>CHOOSE(Interface!$H$7,'Licensee 1'!BG34,'Licensee 2'!BG34)</f>
        <v>0</v>
      </c>
      <c r="BH22" s="82">
        <f>CHOOSE(Interface!$H$7,'Licensee 1'!BH34,'Licensee 2'!BH34)</f>
        <v>0</v>
      </c>
      <c r="BI22" s="6"/>
      <c r="BJ22" s="6"/>
      <c r="BK22" s="6"/>
    </row>
    <row r="23" spans="2:63">
      <c r="E23" s="4" t="s">
        <v>194</v>
      </c>
      <c r="G23" s="4" t="s">
        <v>91</v>
      </c>
      <c r="J23" s="4"/>
      <c r="K23" s="18"/>
      <c r="L23" s="82">
        <f>CHOOSE(Interface!$H$7,'Licensee 1'!L26,'Licensee 2'!L26)</f>
        <v>0</v>
      </c>
      <c r="M23" s="82">
        <f>CHOOSE(Interface!$H$7,'Licensee 1'!M26,'Licensee 2'!M26)</f>
        <v>0</v>
      </c>
      <c r="N23" s="82">
        <f>CHOOSE(Interface!$H$7,'Licensee 1'!N26,'Licensee 2'!N26)</f>
        <v>0</v>
      </c>
      <c r="O23" s="82">
        <f>CHOOSE(Interface!$H$7,'Licensee 1'!O26,'Licensee 2'!O26)</f>
        <v>0</v>
      </c>
      <c r="P23" s="82">
        <f>CHOOSE(Interface!$H$7,'Licensee 1'!P26,'Licensee 2'!P26)</f>
        <v>0</v>
      </c>
      <c r="Q23" s="82">
        <f>CHOOSE(Interface!$H$7,'Licensee 1'!Q26,'Licensee 2'!Q26)</f>
        <v>0</v>
      </c>
      <c r="R23" s="82">
        <f>CHOOSE(Interface!$H$7,'Licensee 1'!R26,'Licensee 2'!R26)</f>
        <v>0</v>
      </c>
      <c r="S23" s="82">
        <f>CHOOSE(Interface!$H$7,'Licensee 1'!S26,'Licensee 2'!S26)</f>
        <v>0</v>
      </c>
      <c r="T23" s="82">
        <f>CHOOSE(Interface!$H$7,'Licensee 1'!T26,'Licensee 2'!T26)</f>
        <v>0</v>
      </c>
      <c r="U23" s="82">
        <f>CHOOSE(Interface!$H$7,'Licensee 1'!U26,'Licensee 2'!U26)</f>
        <v>0</v>
      </c>
      <c r="V23" s="82">
        <f>CHOOSE(Interface!$H$7,'Licensee 1'!V26,'Licensee 2'!V26)</f>
        <v>0</v>
      </c>
      <c r="W23" s="82">
        <f>CHOOSE(Interface!$H$7,'Licensee 1'!W26,'Licensee 2'!W26)</f>
        <v>0</v>
      </c>
      <c r="X23" s="82">
        <f>CHOOSE(Interface!$H$7,'Licensee 1'!X26,'Licensee 2'!X26)</f>
        <v>0</v>
      </c>
      <c r="Y23" s="82">
        <f>CHOOSE(Interface!$H$7,'Licensee 1'!Y26,'Licensee 2'!Y26)</f>
        <v>0</v>
      </c>
      <c r="Z23" s="82">
        <f>CHOOSE(Interface!$H$7,'Licensee 1'!Z26,'Licensee 2'!Z26)</f>
        <v>0</v>
      </c>
      <c r="AA23" s="82">
        <f>CHOOSE(Interface!$H$7,'Licensee 1'!AA26,'Licensee 2'!AA26)</f>
        <v>0</v>
      </c>
      <c r="AB23" s="82">
        <f>CHOOSE(Interface!$H$7,'Licensee 1'!AB26,'Licensee 2'!AB26)</f>
        <v>0</v>
      </c>
      <c r="AC23" s="82">
        <f>CHOOSE(Interface!$H$7,'Licensee 1'!AC26,'Licensee 2'!AC26)</f>
        <v>0</v>
      </c>
      <c r="AD23" s="82">
        <f>CHOOSE(Interface!$H$7,'Licensee 1'!AD26,'Licensee 2'!AD26)</f>
        <v>0</v>
      </c>
      <c r="AE23" s="82">
        <f>CHOOSE(Interface!$H$7,'Licensee 1'!AE26,'Licensee 2'!AE26)</f>
        <v>0</v>
      </c>
      <c r="AF23" s="82">
        <f>CHOOSE(Interface!$H$7,'Licensee 1'!AF26,'Licensee 2'!AF26)</f>
        <v>0</v>
      </c>
      <c r="AG23" s="82">
        <f>CHOOSE(Interface!$H$7,'Licensee 1'!AG26,'Licensee 2'!AG26)</f>
        <v>0</v>
      </c>
      <c r="AH23" s="82">
        <f>CHOOSE(Interface!$H$7,'Licensee 1'!AH26,'Licensee 2'!AH26)</f>
        <v>0</v>
      </c>
      <c r="AI23" s="82">
        <f>CHOOSE(Interface!$H$7,'Licensee 1'!AI26,'Licensee 2'!AI26)</f>
        <v>0</v>
      </c>
      <c r="AJ23" s="82">
        <f>CHOOSE(Interface!$H$7,'Licensee 1'!AJ26,'Licensee 2'!AJ26)</f>
        <v>0</v>
      </c>
      <c r="AK23" s="82">
        <f>CHOOSE(Interface!$H$7,'Licensee 1'!AK26,'Licensee 2'!AK26)</f>
        <v>0</v>
      </c>
      <c r="AL23" s="82">
        <f>CHOOSE(Interface!$H$7,'Licensee 1'!AL26,'Licensee 2'!AL26)</f>
        <v>0</v>
      </c>
      <c r="AM23" s="82">
        <f>CHOOSE(Interface!$H$7,'Licensee 1'!AM26,'Licensee 2'!AM26)</f>
        <v>0</v>
      </c>
      <c r="AN23" s="82">
        <f>CHOOSE(Interface!$H$7,'Licensee 1'!AN26,'Licensee 2'!AN26)</f>
        <v>0</v>
      </c>
      <c r="AO23" s="82">
        <f>CHOOSE(Interface!$H$7,'Licensee 1'!AO26,'Licensee 2'!AO26)</f>
        <v>0</v>
      </c>
      <c r="AP23" s="82">
        <f>CHOOSE(Interface!$H$7,'Licensee 1'!AP26,'Licensee 2'!AP26)</f>
        <v>0</v>
      </c>
      <c r="AQ23" s="82">
        <f>CHOOSE(Interface!$H$7,'Licensee 1'!AQ26,'Licensee 2'!AQ26)</f>
        <v>0</v>
      </c>
      <c r="AR23" s="82">
        <f>CHOOSE(Interface!$H$7,'Licensee 1'!AR26,'Licensee 2'!AR26)</f>
        <v>0</v>
      </c>
      <c r="AS23" s="82">
        <f>CHOOSE(Interface!$H$7,'Licensee 1'!AS26,'Licensee 2'!AS26)</f>
        <v>0</v>
      </c>
      <c r="AT23" s="82">
        <f>CHOOSE(Interface!$H$7,'Licensee 1'!AT26,'Licensee 2'!AT26)</f>
        <v>0</v>
      </c>
      <c r="AU23" s="82">
        <f>CHOOSE(Interface!$H$7,'Licensee 1'!AU26,'Licensee 2'!AU26)</f>
        <v>0</v>
      </c>
      <c r="AV23" s="82">
        <f>CHOOSE(Interface!$H$7,'Licensee 1'!AV26,'Licensee 2'!AV26)</f>
        <v>0</v>
      </c>
      <c r="AW23" s="82">
        <f>CHOOSE(Interface!$H$7,'Licensee 1'!AW26,'Licensee 2'!AW26)</f>
        <v>0</v>
      </c>
      <c r="AX23" s="82">
        <f>CHOOSE(Interface!$H$7,'Licensee 1'!AX26,'Licensee 2'!AX26)</f>
        <v>0</v>
      </c>
      <c r="AY23" s="82">
        <f>CHOOSE(Interface!$H$7,'Licensee 1'!AY26,'Licensee 2'!AY26)</f>
        <v>0</v>
      </c>
      <c r="AZ23" s="82">
        <f>CHOOSE(Interface!$H$7,'Licensee 1'!AZ26,'Licensee 2'!AZ26)</f>
        <v>0</v>
      </c>
      <c r="BA23" s="82">
        <f>CHOOSE(Interface!$H$7,'Licensee 1'!BA26,'Licensee 2'!BA26)</f>
        <v>0</v>
      </c>
      <c r="BB23" s="82">
        <f>CHOOSE(Interface!$H$7,'Licensee 1'!BB26,'Licensee 2'!BB26)</f>
        <v>0</v>
      </c>
      <c r="BC23" s="82">
        <f>CHOOSE(Interface!$H$7,'Licensee 1'!BC26,'Licensee 2'!BC26)</f>
        <v>0</v>
      </c>
      <c r="BD23" s="82">
        <f>CHOOSE(Interface!$H$7,'Licensee 1'!BD26,'Licensee 2'!BD26)</f>
        <v>0</v>
      </c>
      <c r="BE23" s="82">
        <f>CHOOSE(Interface!$H$7,'Licensee 1'!BE26,'Licensee 2'!BE26)</f>
        <v>0</v>
      </c>
      <c r="BF23" s="82">
        <f>CHOOSE(Interface!$H$7,'Licensee 1'!BF26,'Licensee 2'!BF26)</f>
        <v>0</v>
      </c>
      <c r="BG23" s="82">
        <f>CHOOSE(Interface!$H$7,'Licensee 1'!BG26,'Licensee 2'!BG26)</f>
        <v>0</v>
      </c>
      <c r="BH23" s="82">
        <f>CHOOSE(Interface!$H$7,'Licensee 1'!BH26,'Licensee 2'!BH26)</f>
        <v>0</v>
      </c>
      <c r="BI23" s="6"/>
      <c r="BJ23" s="6"/>
      <c r="BK23" s="6"/>
    </row>
    <row r="24" spans="2:63">
      <c r="E24" s="4" t="s">
        <v>204</v>
      </c>
      <c r="G24" s="4" t="s">
        <v>91</v>
      </c>
      <c r="J24" s="4"/>
      <c r="K24" s="47"/>
      <c r="L24" s="82">
        <f>CHOOSE(Interface!$H$7,'Licensee 1'!L38,'Licensee 2'!L38)</f>
        <v>0</v>
      </c>
      <c r="M24" s="82">
        <f>CHOOSE(Interface!$H$7,'Licensee 1'!M38,'Licensee 2'!M38)</f>
        <v>0</v>
      </c>
      <c r="N24" s="82">
        <f>CHOOSE(Interface!$H$7,'Licensee 1'!N38,'Licensee 2'!N38)</f>
        <v>0</v>
      </c>
      <c r="O24" s="82">
        <f>CHOOSE(Interface!$H$7,'Licensee 1'!O38,'Licensee 2'!O38)</f>
        <v>0.38356164383561642</v>
      </c>
      <c r="P24" s="82">
        <f>CHOOSE(Interface!$H$7,'Licensee 1'!P38,'Licensee 2'!P38)</f>
        <v>1</v>
      </c>
      <c r="Q24" s="82">
        <f>CHOOSE(Interface!$H$7,'Licensee 1'!Q38,'Licensee 2'!Q38)</f>
        <v>1</v>
      </c>
      <c r="R24" s="82">
        <f>CHOOSE(Interface!$H$7,'Licensee 1'!R38,'Licensee 2'!R38)</f>
        <v>1</v>
      </c>
      <c r="S24" s="200">
        <f>CHOOSE(Interface!$H$7,'Licensee 1'!S38,'Licensee 2'!S38)</f>
        <v>1</v>
      </c>
      <c r="T24" s="82">
        <f>CHOOSE(Interface!$H$7,'Licensee 1'!T38,'Licensee 2'!T38)</f>
        <v>1</v>
      </c>
      <c r="U24" s="82">
        <f>CHOOSE(Interface!$H$7,'Licensee 1'!U38,'Licensee 2'!U38)</f>
        <v>1</v>
      </c>
      <c r="V24" s="82">
        <f>CHOOSE(Interface!$H$7,'Licensee 1'!V38,'Licensee 2'!V38)</f>
        <v>1</v>
      </c>
      <c r="W24" s="82">
        <f>CHOOSE(Interface!$H$7,'Licensee 1'!W38,'Licensee 2'!W38)</f>
        <v>1</v>
      </c>
      <c r="X24" s="82">
        <f>CHOOSE(Interface!$H$7,'Licensee 1'!X38,'Licensee 2'!X38)</f>
        <v>1</v>
      </c>
      <c r="Y24" s="82">
        <f>CHOOSE(Interface!$H$7,'Licensee 1'!Y38,'Licensee 2'!Y38)</f>
        <v>1</v>
      </c>
      <c r="Z24" s="82">
        <f>CHOOSE(Interface!$H$7,'Licensee 1'!Z38,'Licensee 2'!Z38)</f>
        <v>1</v>
      </c>
      <c r="AA24" s="82">
        <f>CHOOSE(Interface!$H$7,'Licensee 1'!AA38,'Licensee 2'!AA38)</f>
        <v>1</v>
      </c>
      <c r="AB24" s="82">
        <f>CHOOSE(Interface!$H$7,'Licensee 1'!AB38,'Licensee 2'!AB38)</f>
        <v>1</v>
      </c>
      <c r="AC24" s="82">
        <f>CHOOSE(Interface!$H$7,'Licensee 1'!AC38,'Licensee 2'!AC38)</f>
        <v>1</v>
      </c>
      <c r="AD24" s="82">
        <f>CHOOSE(Interface!$H$7,'Licensee 1'!AD38,'Licensee 2'!AD38)</f>
        <v>1</v>
      </c>
      <c r="AE24" s="82">
        <f>CHOOSE(Interface!$H$7,'Licensee 1'!AE38,'Licensee 2'!AE38)</f>
        <v>1</v>
      </c>
      <c r="AF24" s="82">
        <f>CHOOSE(Interface!$H$7,'Licensee 1'!AF38,'Licensee 2'!AF38)</f>
        <v>1</v>
      </c>
      <c r="AG24" s="82">
        <f>CHOOSE(Interface!$H$7,'Licensee 1'!AG38,'Licensee 2'!AG38)</f>
        <v>1</v>
      </c>
      <c r="AH24" s="82">
        <f>CHOOSE(Interface!$H$7,'Licensee 1'!AH38,'Licensee 2'!AH38)</f>
        <v>1</v>
      </c>
      <c r="AI24" s="82">
        <f>CHOOSE(Interface!$H$7,'Licensee 1'!AI38,'Licensee 2'!AI38)</f>
        <v>1</v>
      </c>
      <c r="AJ24" s="82">
        <f>CHOOSE(Interface!$H$7,'Licensee 1'!AJ38,'Licensee 2'!AJ38)</f>
        <v>1</v>
      </c>
      <c r="AK24" s="82">
        <f>CHOOSE(Interface!$H$7,'Licensee 1'!AK38,'Licensee 2'!AK38)</f>
        <v>1</v>
      </c>
      <c r="AL24" s="82">
        <f>CHOOSE(Interface!$H$7,'Licensee 1'!AL38,'Licensee 2'!AL38)</f>
        <v>1</v>
      </c>
      <c r="AM24" s="82">
        <f>CHOOSE(Interface!$H$7,'Licensee 1'!AM38,'Licensee 2'!AM38)</f>
        <v>1</v>
      </c>
      <c r="AN24" s="82">
        <f>CHOOSE(Interface!$H$7,'Licensee 1'!AN38,'Licensee 2'!AN38)</f>
        <v>0.61643835616438358</v>
      </c>
      <c r="AO24" s="82">
        <f>CHOOSE(Interface!$H$7,'Licensee 1'!AO38,'Licensee 2'!AO38)</f>
        <v>0</v>
      </c>
      <c r="AP24" s="82">
        <f>CHOOSE(Interface!$H$7,'Licensee 1'!AP38,'Licensee 2'!AP38)</f>
        <v>0</v>
      </c>
      <c r="AQ24" s="82">
        <f>CHOOSE(Interface!$H$7,'Licensee 1'!AQ38,'Licensee 2'!AQ38)</f>
        <v>0</v>
      </c>
      <c r="AR24" s="82">
        <f>CHOOSE(Interface!$H$7,'Licensee 1'!AR38,'Licensee 2'!AR38)</f>
        <v>0</v>
      </c>
      <c r="AS24" s="82">
        <f>CHOOSE(Interface!$H$7,'Licensee 1'!AS38,'Licensee 2'!AS38)</f>
        <v>0</v>
      </c>
      <c r="AT24" s="82">
        <f>CHOOSE(Interface!$H$7,'Licensee 1'!AT38,'Licensee 2'!AT38)</f>
        <v>0</v>
      </c>
      <c r="AU24" s="82">
        <f>CHOOSE(Interface!$H$7,'Licensee 1'!AU38,'Licensee 2'!AU38)</f>
        <v>0</v>
      </c>
      <c r="AV24" s="82">
        <f>CHOOSE(Interface!$H$7,'Licensee 1'!AV38,'Licensee 2'!AV38)</f>
        <v>0</v>
      </c>
      <c r="AW24" s="82">
        <f>CHOOSE(Interface!$H$7,'Licensee 1'!AW38,'Licensee 2'!AW38)</f>
        <v>0</v>
      </c>
      <c r="AX24" s="82">
        <f>CHOOSE(Interface!$H$7,'Licensee 1'!AX38,'Licensee 2'!AX38)</f>
        <v>0</v>
      </c>
      <c r="AY24" s="82">
        <f>CHOOSE(Interface!$H$7,'Licensee 1'!AY38,'Licensee 2'!AY38)</f>
        <v>0</v>
      </c>
      <c r="AZ24" s="82">
        <f>CHOOSE(Interface!$H$7,'Licensee 1'!AZ38,'Licensee 2'!AZ38)</f>
        <v>0</v>
      </c>
      <c r="BA24" s="82">
        <f>CHOOSE(Interface!$H$7,'Licensee 1'!BA38,'Licensee 2'!BA38)</f>
        <v>0</v>
      </c>
      <c r="BB24" s="82">
        <f>CHOOSE(Interface!$H$7,'Licensee 1'!BB38,'Licensee 2'!BB38)</f>
        <v>0</v>
      </c>
      <c r="BC24" s="82">
        <f>CHOOSE(Interface!$H$7,'Licensee 1'!BC38,'Licensee 2'!BC38)</f>
        <v>0</v>
      </c>
      <c r="BD24" s="82">
        <f>CHOOSE(Interface!$H$7,'Licensee 1'!BD38,'Licensee 2'!BD38)</f>
        <v>0</v>
      </c>
      <c r="BE24" s="82">
        <f>CHOOSE(Interface!$H$7,'Licensee 1'!BE38,'Licensee 2'!BE38)</f>
        <v>0</v>
      </c>
      <c r="BF24" s="82">
        <f>CHOOSE(Interface!$H$7,'Licensee 1'!BF38,'Licensee 2'!BF38)</f>
        <v>0</v>
      </c>
      <c r="BG24" s="82">
        <f>CHOOSE(Interface!$H$7,'Licensee 1'!BG38,'Licensee 2'!BG38)</f>
        <v>0</v>
      </c>
      <c r="BH24" s="82">
        <f>CHOOSE(Interface!$H$7,'Licensee 1'!BH38,'Licensee 2'!BH38)</f>
        <v>0</v>
      </c>
      <c r="BI24" s="6"/>
      <c r="BJ24" s="6"/>
      <c r="BK24" s="6"/>
    </row>
    <row r="25" spans="2:63">
      <c r="E25" s="4" t="s">
        <v>205</v>
      </c>
      <c r="G25" s="4" t="s">
        <v>206</v>
      </c>
      <c r="J25" s="4"/>
      <c r="K25" s="45"/>
      <c r="L25" s="80">
        <f>CHOOSE(Interface!$H$7,'Licensee 1'!L40,'Licensee 2'!L40)</f>
        <v>0</v>
      </c>
      <c r="M25" s="80">
        <f>CHOOSE(Interface!$H$7,'Licensee 1'!M40,'Licensee 2'!M40)</f>
        <v>0</v>
      </c>
      <c r="N25" s="80">
        <f>CHOOSE(Interface!$H$7,'Licensee 1'!N40,'Licensee 2'!N40)</f>
        <v>0</v>
      </c>
      <c r="O25" s="80">
        <f>CHOOSE(Interface!$H$7,'Licensee 1'!O40,'Licensee 2'!O40)</f>
        <v>1</v>
      </c>
      <c r="P25" s="80">
        <f>CHOOSE(Interface!$H$7,'Licensee 1'!P40,'Licensee 2'!P40)</f>
        <v>2</v>
      </c>
      <c r="Q25" s="80">
        <f>CHOOSE(Interface!$H$7,'Licensee 1'!Q40,'Licensee 2'!Q40)</f>
        <v>3</v>
      </c>
      <c r="R25" s="80">
        <f>CHOOSE(Interface!$H$7,'Licensee 1'!R40,'Licensee 2'!R40)</f>
        <v>4</v>
      </c>
      <c r="S25" s="80">
        <f>CHOOSE(Interface!$H$7,'Licensee 1'!S40,'Licensee 2'!S40)</f>
        <v>5</v>
      </c>
      <c r="T25" s="80">
        <f>CHOOSE(Interface!$H$7,'Licensee 1'!T40,'Licensee 2'!T40)</f>
        <v>6</v>
      </c>
      <c r="U25" s="80">
        <f>CHOOSE(Interface!$H$7,'Licensee 1'!U40,'Licensee 2'!U40)</f>
        <v>7</v>
      </c>
      <c r="V25" s="80">
        <f>CHOOSE(Interface!$H$7,'Licensee 1'!V40,'Licensee 2'!V40)</f>
        <v>8</v>
      </c>
      <c r="W25" s="80">
        <f>CHOOSE(Interface!$H$7,'Licensee 1'!W40,'Licensee 2'!W40)</f>
        <v>9</v>
      </c>
      <c r="X25" s="80">
        <f>CHOOSE(Interface!$H$7,'Licensee 1'!X40,'Licensee 2'!X40)</f>
        <v>10</v>
      </c>
      <c r="Y25" s="80">
        <f>CHOOSE(Interface!$H$7,'Licensee 1'!Y40,'Licensee 2'!Y40)</f>
        <v>11</v>
      </c>
      <c r="Z25" s="80">
        <f>CHOOSE(Interface!$H$7,'Licensee 1'!Z40,'Licensee 2'!Z40)</f>
        <v>12</v>
      </c>
      <c r="AA25" s="80">
        <f>CHOOSE(Interface!$H$7,'Licensee 1'!AA40,'Licensee 2'!AA40)</f>
        <v>13</v>
      </c>
      <c r="AB25" s="80">
        <f>CHOOSE(Interface!$H$7,'Licensee 1'!AB40,'Licensee 2'!AB40)</f>
        <v>14</v>
      </c>
      <c r="AC25" s="80">
        <f>CHOOSE(Interface!$H$7,'Licensee 1'!AC40,'Licensee 2'!AC40)</f>
        <v>15</v>
      </c>
      <c r="AD25" s="80">
        <f>CHOOSE(Interface!$H$7,'Licensee 1'!AD40,'Licensee 2'!AD40)</f>
        <v>16</v>
      </c>
      <c r="AE25" s="80">
        <f>CHOOSE(Interface!$H$7,'Licensee 1'!AE40,'Licensee 2'!AE40)</f>
        <v>17</v>
      </c>
      <c r="AF25" s="80">
        <f>CHOOSE(Interface!$H$7,'Licensee 1'!AF40,'Licensee 2'!AF40)</f>
        <v>18</v>
      </c>
      <c r="AG25" s="80">
        <f>CHOOSE(Interface!$H$7,'Licensee 1'!AG40,'Licensee 2'!AG40)</f>
        <v>19</v>
      </c>
      <c r="AH25" s="80">
        <f>CHOOSE(Interface!$H$7,'Licensee 1'!AH40,'Licensee 2'!AH40)</f>
        <v>20</v>
      </c>
      <c r="AI25" s="80">
        <f>CHOOSE(Interface!$H$7,'Licensee 1'!AI40,'Licensee 2'!AI40)</f>
        <v>21</v>
      </c>
      <c r="AJ25" s="80">
        <f>CHOOSE(Interface!$H$7,'Licensee 1'!AJ40,'Licensee 2'!AJ40)</f>
        <v>22</v>
      </c>
      <c r="AK25" s="80">
        <f>CHOOSE(Interface!$H$7,'Licensee 1'!AK40,'Licensee 2'!AK40)</f>
        <v>23</v>
      </c>
      <c r="AL25" s="80">
        <f>CHOOSE(Interface!$H$7,'Licensee 1'!AL40,'Licensee 2'!AL40)</f>
        <v>24</v>
      </c>
      <c r="AM25" s="80">
        <f>CHOOSE(Interface!$H$7,'Licensee 1'!AM40,'Licensee 2'!AM40)</f>
        <v>25</v>
      </c>
      <c r="AN25" s="80">
        <f>CHOOSE(Interface!$H$7,'Licensee 1'!AN40,'Licensee 2'!AN40)</f>
        <v>26</v>
      </c>
      <c r="AO25" s="80">
        <f>CHOOSE(Interface!$H$7,'Licensee 1'!AO40,'Licensee 2'!AO40)</f>
        <v>0</v>
      </c>
      <c r="AP25" s="80">
        <f>CHOOSE(Interface!$H$7,'Licensee 1'!AP40,'Licensee 2'!AP40)</f>
        <v>0</v>
      </c>
      <c r="AQ25" s="80">
        <f>CHOOSE(Interface!$H$7,'Licensee 1'!AQ40,'Licensee 2'!AQ40)</f>
        <v>0</v>
      </c>
      <c r="AR25" s="80">
        <f>CHOOSE(Interface!$H$7,'Licensee 1'!AR40,'Licensee 2'!AR40)</f>
        <v>0</v>
      </c>
      <c r="AS25" s="80">
        <f>CHOOSE(Interface!$H$7,'Licensee 1'!AS40,'Licensee 2'!AS40)</f>
        <v>0</v>
      </c>
      <c r="AT25" s="80">
        <f>CHOOSE(Interface!$H$7,'Licensee 1'!AT40,'Licensee 2'!AT40)</f>
        <v>0</v>
      </c>
      <c r="AU25" s="80">
        <f>CHOOSE(Interface!$H$7,'Licensee 1'!AU40,'Licensee 2'!AU40)</f>
        <v>0</v>
      </c>
      <c r="AV25" s="80">
        <f>CHOOSE(Interface!$H$7,'Licensee 1'!AV40,'Licensee 2'!AV40)</f>
        <v>0</v>
      </c>
      <c r="AW25" s="80">
        <f>CHOOSE(Interface!$H$7,'Licensee 1'!AW40,'Licensee 2'!AW40)</f>
        <v>0</v>
      </c>
      <c r="AX25" s="80">
        <f>CHOOSE(Interface!$H$7,'Licensee 1'!AX40,'Licensee 2'!AX40)</f>
        <v>0</v>
      </c>
      <c r="AY25" s="80">
        <f>CHOOSE(Interface!$H$7,'Licensee 1'!AY40,'Licensee 2'!AY40)</f>
        <v>0</v>
      </c>
      <c r="AZ25" s="80">
        <f>CHOOSE(Interface!$H$7,'Licensee 1'!AZ40,'Licensee 2'!AZ40)</f>
        <v>0</v>
      </c>
      <c r="BA25" s="80">
        <f>CHOOSE(Interface!$H$7,'Licensee 1'!BA40,'Licensee 2'!BA40)</f>
        <v>0</v>
      </c>
      <c r="BB25" s="80">
        <f>CHOOSE(Interface!$H$7,'Licensee 1'!BB40,'Licensee 2'!BB40)</f>
        <v>0</v>
      </c>
      <c r="BC25" s="80">
        <f>CHOOSE(Interface!$H$7,'Licensee 1'!BC40,'Licensee 2'!BC40)</f>
        <v>0</v>
      </c>
      <c r="BD25" s="80">
        <f>CHOOSE(Interface!$H$7,'Licensee 1'!BD40,'Licensee 2'!BD40)</f>
        <v>0</v>
      </c>
      <c r="BE25" s="80">
        <f>CHOOSE(Interface!$H$7,'Licensee 1'!BE40,'Licensee 2'!BE40)</f>
        <v>0</v>
      </c>
      <c r="BF25" s="80">
        <f>CHOOSE(Interface!$H$7,'Licensee 1'!BF40,'Licensee 2'!BF40)</f>
        <v>0</v>
      </c>
      <c r="BG25" s="80">
        <f>CHOOSE(Interface!$H$7,'Licensee 1'!BG40,'Licensee 2'!BG40)</f>
        <v>0</v>
      </c>
      <c r="BH25" s="80">
        <f>CHOOSE(Interface!$H$7,'Licensee 1'!BH40,'Licensee 2'!BH40)</f>
        <v>0</v>
      </c>
      <c r="BI25" s="6"/>
      <c r="BJ25" s="6"/>
      <c r="BK25" s="6"/>
    </row>
    <row r="26" spans="2:63">
      <c r="E26" s="4" t="s">
        <v>319</v>
      </c>
      <c r="G26" s="88" t="s">
        <v>320</v>
      </c>
      <c r="J26" s="4"/>
      <c r="K26" s="45"/>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6"/>
      <c r="BJ26" s="6"/>
      <c r="BK26" s="6"/>
    </row>
    <row r="27" spans="2:63" s="88" customFormat="1">
      <c r="E27" s="88" t="s">
        <v>321</v>
      </c>
      <c r="G27" s="88" t="s">
        <v>320</v>
      </c>
      <c r="H27" s="6"/>
      <c r="I27" s="16"/>
      <c r="K27" s="136"/>
      <c r="L27" s="80">
        <f ca="1">CHOOSE(Interface!$H$7,'Licensee 1'!L42,'Licensee 2'!L42)</f>
        <v>0</v>
      </c>
      <c r="M27" s="80">
        <f ca="1">CHOOSE(Interface!$H$7,'Licensee 1'!M42,'Licensee 2'!M42)</f>
        <v>0</v>
      </c>
      <c r="N27" s="80">
        <f ca="1">CHOOSE(Interface!$H$7,'Licensee 1'!N42,'Licensee 2'!N42)</f>
        <v>0</v>
      </c>
      <c r="O27" s="80">
        <f ca="1">CHOOSE(Interface!$H$7,'Licensee 1'!O42,'Licensee 2'!O42)</f>
        <v>0</v>
      </c>
      <c r="P27" s="80">
        <f ca="1">CHOOSE(Interface!$H$7,'Licensee 1'!P42,'Licensee 2'!P42)</f>
        <v>0</v>
      </c>
      <c r="Q27" s="80">
        <f ca="1">CHOOSE(Interface!$H$7,'Licensee 1'!Q42,'Licensee 2'!Q42)</f>
        <v>0</v>
      </c>
      <c r="R27" s="80">
        <f ca="1">CHOOSE(Interface!$H$7,'Licensee 1'!R42,'Licensee 2'!R42)</f>
        <v>0</v>
      </c>
      <c r="S27" s="80">
        <f ca="1">CHOOSE(Interface!$H$7,'Licensee 1'!S42,'Licensee 2'!S42)</f>
        <v>1</v>
      </c>
      <c r="T27" s="80">
        <f ca="1">CHOOSE(Interface!$H$7,'Licensee 1'!T42,'Licensee 2'!T42)</f>
        <v>0</v>
      </c>
      <c r="U27" s="80">
        <f ca="1">CHOOSE(Interface!$H$7,'Licensee 1'!U42,'Licensee 2'!U42)</f>
        <v>0</v>
      </c>
      <c r="V27" s="80">
        <f ca="1">CHOOSE(Interface!$H$7,'Licensee 1'!V42,'Licensee 2'!V42)</f>
        <v>0</v>
      </c>
      <c r="W27" s="80">
        <f ca="1">CHOOSE(Interface!$H$7,'Licensee 1'!W42,'Licensee 2'!W42)</f>
        <v>0</v>
      </c>
      <c r="X27" s="80">
        <f ca="1">CHOOSE(Interface!$H$7,'Licensee 1'!X42,'Licensee 2'!X42)</f>
        <v>1</v>
      </c>
      <c r="Y27" s="80">
        <f ca="1">CHOOSE(Interface!$H$7,'Licensee 1'!Y42,'Licensee 2'!Y42)</f>
        <v>0</v>
      </c>
      <c r="Z27" s="80">
        <f ca="1">CHOOSE(Interface!$H$7,'Licensee 1'!Z42,'Licensee 2'!Z42)</f>
        <v>0</v>
      </c>
      <c r="AA27" s="80">
        <f ca="1">CHOOSE(Interface!$H$7,'Licensee 1'!AA42,'Licensee 2'!AA42)</f>
        <v>0</v>
      </c>
      <c r="AB27" s="80">
        <f ca="1">CHOOSE(Interface!$H$7,'Licensee 1'!AB42,'Licensee 2'!AB42)</f>
        <v>0</v>
      </c>
      <c r="AC27" s="80">
        <f ca="1">CHOOSE(Interface!$H$7,'Licensee 1'!AC42,'Licensee 2'!AC42)</f>
        <v>1</v>
      </c>
      <c r="AD27" s="80">
        <f ca="1">CHOOSE(Interface!$H$7,'Licensee 1'!AD42,'Licensee 2'!AD42)</f>
        <v>0</v>
      </c>
      <c r="AE27" s="80">
        <f ca="1">CHOOSE(Interface!$H$7,'Licensee 1'!AE42,'Licensee 2'!AE42)</f>
        <v>0</v>
      </c>
      <c r="AF27" s="80">
        <f ca="1">CHOOSE(Interface!$H$7,'Licensee 1'!AF42,'Licensee 2'!AF42)</f>
        <v>0</v>
      </c>
      <c r="AG27" s="80">
        <f ca="1">CHOOSE(Interface!$H$7,'Licensee 1'!AG42,'Licensee 2'!AG42)</f>
        <v>0</v>
      </c>
      <c r="AH27" s="80">
        <f ca="1">CHOOSE(Interface!$H$7,'Licensee 1'!AH42,'Licensee 2'!AH42)</f>
        <v>1</v>
      </c>
      <c r="AI27" s="80">
        <f ca="1">CHOOSE(Interface!$H$7,'Licensee 1'!AI42,'Licensee 2'!AI42)</f>
        <v>0</v>
      </c>
      <c r="AJ27" s="80">
        <f ca="1">CHOOSE(Interface!$H$7,'Licensee 1'!AJ42,'Licensee 2'!AJ42)</f>
        <v>0</v>
      </c>
      <c r="AK27" s="80">
        <f ca="1">CHOOSE(Interface!$H$7,'Licensee 1'!AK42,'Licensee 2'!AK42)</f>
        <v>0</v>
      </c>
      <c r="AL27" s="80">
        <f ca="1">CHOOSE(Interface!$H$7,'Licensee 1'!AL42,'Licensee 2'!AL42)</f>
        <v>0</v>
      </c>
      <c r="AM27" s="80">
        <f ca="1">CHOOSE(Interface!$H$7,'Licensee 1'!AM42,'Licensee 2'!AM42)</f>
        <v>1</v>
      </c>
      <c r="AN27" s="80">
        <f ca="1">CHOOSE(Interface!$H$7,'Licensee 1'!AN42,'Licensee 2'!AN42)</f>
        <v>0</v>
      </c>
      <c r="AO27" s="80">
        <f ca="1">CHOOSE(Interface!$H$7,'Licensee 1'!AO42,'Licensee 2'!AO42)</f>
        <v>0</v>
      </c>
      <c r="AP27" s="80">
        <f ca="1">CHOOSE(Interface!$H$7,'Licensee 1'!AP42,'Licensee 2'!AP42)</f>
        <v>0</v>
      </c>
      <c r="AQ27" s="80">
        <f ca="1">CHOOSE(Interface!$H$7,'Licensee 1'!AQ42,'Licensee 2'!AQ42)</f>
        <v>0</v>
      </c>
      <c r="AR27" s="80">
        <f ca="1">CHOOSE(Interface!$H$7,'Licensee 1'!AR42,'Licensee 2'!AR42)</f>
        <v>0</v>
      </c>
      <c r="AS27" s="80">
        <f ca="1">CHOOSE(Interface!$H$7,'Licensee 1'!AS42,'Licensee 2'!AS42)</f>
        <v>0</v>
      </c>
      <c r="AT27" s="80">
        <f ca="1">CHOOSE(Interface!$H$7,'Licensee 1'!AT42,'Licensee 2'!AT42)</f>
        <v>0</v>
      </c>
      <c r="AU27" s="80">
        <f ca="1">CHOOSE(Interface!$H$7,'Licensee 1'!AU42,'Licensee 2'!AU42)</f>
        <v>0</v>
      </c>
      <c r="AV27" s="80">
        <f ca="1">CHOOSE(Interface!$H$7,'Licensee 1'!AV42,'Licensee 2'!AV42)</f>
        <v>0</v>
      </c>
      <c r="AW27" s="80">
        <f ca="1">CHOOSE(Interface!$H$7,'Licensee 1'!AW42,'Licensee 2'!AW42)</f>
        <v>0</v>
      </c>
      <c r="AX27" s="80">
        <f ca="1">CHOOSE(Interface!$H$7,'Licensee 1'!AX42,'Licensee 2'!AX42)</f>
        <v>0</v>
      </c>
      <c r="AY27" s="80">
        <f ca="1">CHOOSE(Interface!$H$7,'Licensee 1'!AY42,'Licensee 2'!AY42)</f>
        <v>0</v>
      </c>
      <c r="AZ27" s="80">
        <f ca="1">CHOOSE(Interface!$H$7,'Licensee 1'!AZ42,'Licensee 2'!AZ42)</f>
        <v>0</v>
      </c>
      <c r="BA27" s="80">
        <f ca="1">CHOOSE(Interface!$H$7,'Licensee 1'!BA42,'Licensee 2'!BA42)</f>
        <v>0</v>
      </c>
      <c r="BB27" s="80">
        <f ca="1">CHOOSE(Interface!$H$7,'Licensee 1'!BB42,'Licensee 2'!BB42)</f>
        <v>0</v>
      </c>
      <c r="BC27" s="80">
        <f ca="1">CHOOSE(Interface!$H$7,'Licensee 1'!BC42,'Licensee 2'!BC42)</f>
        <v>0</v>
      </c>
      <c r="BD27" s="80">
        <f ca="1">CHOOSE(Interface!$H$7,'Licensee 1'!BD42,'Licensee 2'!BD42)</f>
        <v>0</v>
      </c>
      <c r="BE27" s="80">
        <f ca="1">CHOOSE(Interface!$H$7,'Licensee 1'!BE42,'Licensee 2'!BE42)</f>
        <v>0</v>
      </c>
      <c r="BF27" s="80">
        <f ca="1">CHOOSE(Interface!$H$7,'Licensee 1'!BF42,'Licensee 2'!BF42)</f>
        <v>0</v>
      </c>
      <c r="BG27" s="80">
        <f ca="1">CHOOSE(Interface!$H$7,'Licensee 1'!BG42,'Licensee 2'!BG42)</f>
        <v>0</v>
      </c>
      <c r="BH27" s="80">
        <f ca="1">CHOOSE(Interface!$H$7,'Licensee 1'!BH42,'Licensee 2'!BH42)</f>
        <v>0</v>
      </c>
      <c r="BI27" s="16"/>
      <c r="BJ27" s="16"/>
      <c r="BK27" s="16"/>
    </row>
    <row r="28" spans="2:63" s="88" customFormat="1">
      <c r="E28" s="88" t="s">
        <v>209</v>
      </c>
      <c r="G28" s="4" t="s">
        <v>206</v>
      </c>
      <c r="I28" s="16"/>
      <c r="K28" s="136"/>
      <c r="L28" s="80">
        <f ca="1">CHOOSE(Interface!$H$7,'Licensee 1'!L43,'Licensee 2'!L43)</f>
        <v>0</v>
      </c>
      <c r="M28" s="80">
        <f ca="1">CHOOSE(Interface!$H$7,'Licensee 1'!M43,'Licensee 2'!M43)</f>
        <v>0</v>
      </c>
      <c r="N28" s="80">
        <f ca="1">CHOOSE(Interface!$H$7,'Licensee 1'!N43,'Licensee 2'!N43)</f>
        <v>0</v>
      </c>
      <c r="O28" s="80">
        <f ca="1">CHOOSE(Interface!$H$7,'Licensee 1'!O43,'Licensee 2'!O43)</f>
        <v>2</v>
      </c>
      <c r="P28" s="80">
        <f ca="1">CHOOSE(Interface!$H$7,'Licensee 1'!P43,'Licensee 2'!P43)</f>
        <v>2</v>
      </c>
      <c r="Q28" s="80">
        <f ca="1">CHOOSE(Interface!$H$7,'Licensee 1'!Q43,'Licensee 2'!Q43)</f>
        <v>2</v>
      </c>
      <c r="R28" s="80">
        <f ca="1">CHOOSE(Interface!$H$7,'Licensee 1'!R43,'Licensee 2'!R43)</f>
        <v>2</v>
      </c>
      <c r="S28" s="80">
        <f ca="1">CHOOSE(Interface!$H$7,'Licensee 1'!S43,'Licensee 2'!S43)</f>
        <v>3</v>
      </c>
      <c r="T28" s="80">
        <f ca="1">CHOOSE(Interface!$H$7,'Licensee 1'!T43,'Licensee 2'!T43)</f>
        <v>3</v>
      </c>
      <c r="U28" s="80">
        <f ca="1">CHOOSE(Interface!$H$7,'Licensee 1'!U43,'Licensee 2'!U43)</f>
        <v>3</v>
      </c>
      <c r="V28" s="80">
        <f ca="1">CHOOSE(Interface!$H$7,'Licensee 1'!V43,'Licensee 2'!V43)</f>
        <v>3</v>
      </c>
      <c r="W28" s="80">
        <f ca="1">CHOOSE(Interface!$H$7,'Licensee 1'!W43,'Licensee 2'!W43)</f>
        <v>3</v>
      </c>
      <c r="X28" s="80">
        <f ca="1">CHOOSE(Interface!$H$7,'Licensee 1'!X43,'Licensee 2'!X43)</f>
        <v>4</v>
      </c>
      <c r="Y28" s="80">
        <f ca="1">CHOOSE(Interface!$H$7,'Licensee 1'!Y43,'Licensee 2'!Y43)</f>
        <v>4</v>
      </c>
      <c r="Z28" s="80">
        <f ca="1">CHOOSE(Interface!$H$7,'Licensee 1'!Z43,'Licensee 2'!Z43)</f>
        <v>4</v>
      </c>
      <c r="AA28" s="80">
        <f ca="1">CHOOSE(Interface!$H$7,'Licensee 1'!AA43,'Licensee 2'!AA43)</f>
        <v>4</v>
      </c>
      <c r="AB28" s="80">
        <f ca="1">CHOOSE(Interface!$H$7,'Licensee 1'!AB43,'Licensee 2'!AB43)</f>
        <v>4</v>
      </c>
      <c r="AC28" s="80">
        <f ca="1">CHOOSE(Interface!$H$7,'Licensee 1'!AC43,'Licensee 2'!AC43)</f>
        <v>5</v>
      </c>
      <c r="AD28" s="80">
        <f ca="1">CHOOSE(Interface!$H$7,'Licensee 1'!AD43,'Licensee 2'!AD43)</f>
        <v>5</v>
      </c>
      <c r="AE28" s="80">
        <f ca="1">CHOOSE(Interface!$H$7,'Licensee 1'!AE43,'Licensee 2'!AE43)</f>
        <v>5</v>
      </c>
      <c r="AF28" s="80">
        <f ca="1">CHOOSE(Interface!$H$7,'Licensee 1'!AF43,'Licensee 2'!AF43)</f>
        <v>5</v>
      </c>
      <c r="AG28" s="80">
        <f ca="1">CHOOSE(Interface!$H$7,'Licensee 1'!AG43,'Licensee 2'!AG43)</f>
        <v>5</v>
      </c>
      <c r="AH28" s="80">
        <f ca="1">CHOOSE(Interface!$H$7,'Licensee 1'!AH43,'Licensee 2'!AH43)</f>
        <v>6</v>
      </c>
      <c r="AI28" s="80">
        <f ca="1">CHOOSE(Interface!$H$7,'Licensee 1'!AI43,'Licensee 2'!AI43)</f>
        <v>6</v>
      </c>
      <c r="AJ28" s="80">
        <f ca="1">CHOOSE(Interface!$H$7,'Licensee 1'!AJ43,'Licensee 2'!AJ43)</f>
        <v>6</v>
      </c>
      <c r="AK28" s="80">
        <f ca="1">CHOOSE(Interface!$H$7,'Licensee 1'!AK43,'Licensee 2'!AK43)</f>
        <v>6</v>
      </c>
      <c r="AL28" s="80">
        <f ca="1">CHOOSE(Interface!$H$7,'Licensee 1'!AL43,'Licensee 2'!AL43)</f>
        <v>6</v>
      </c>
      <c r="AM28" s="80">
        <f ca="1">CHOOSE(Interface!$H$7,'Licensee 1'!AM43,'Licensee 2'!AM43)</f>
        <v>7</v>
      </c>
      <c r="AN28" s="80">
        <f ca="1">CHOOSE(Interface!$H$7,'Licensee 1'!AN43,'Licensee 2'!AN43)</f>
        <v>7</v>
      </c>
      <c r="AO28" s="80">
        <f ca="1">CHOOSE(Interface!$H$7,'Licensee 1'!AO43,'Licensee 2'!AO43)</f>
        <v>0</v>
      </c>
      <c r="AP28" s="80">
        <f ca="1">CHOOSE(Interface!$H$7,'Licensee 1'!AP43,'Licensee 2'!AP43)</f>
        <v>0</v>
      </c>
      <c r="AQ28" s="80">
        <f ca="1">CHOOSE(Interface!$H$7,'Licensee 1'!AQ43,'Licensee 2'!AQ43)</f>
        <v>0</v>
      </c>
      <c r="AR28" s="80">
        <f ca="1">CHOOSE(Interface!$H$7,'Licensee 1'!AR43,'Licensee 2'!AR43)</f>
        <v>0</v>
      </c>
      <c r="AS28" s="80">
        <f ca="1">CHOOSE(Interface!$H$7,'Licensee 1'!AS43,'Licensee 2'!AS43)</f>
        <v>0</v>
      </c>
      <c r="AT28" s="80">
        <f ca="1">CHOOSE(Interface!$H$7,'Licensee 1'!AT43,'Licensee 2'!AT43)</f>
        <v>0</v>
      </c>
      <c r="AU28" s="80">
        <f ca="1">CHOOSE(Interface!$H$7,'Licensee 1'!AU43,'Licensee 2'!AU43)</f>
        <v>0</v>
      </c>
      <c r="AV28" s="80">
        <f ca="1">CHOOSE(Interface!$H$7,'Licensee 1'!AV43,'Licensee 2'!AV43)</f>
        <v>0</v>
      </c>
      <c r="AW28" s="80">
        <f ca="1">CHOOSE(Interface!$H$7,'Licensee 1'!AW43,'Licensee 2'!AW43)</f>
        <v>0</v>
      </c>
      <c r="AX28" s="80">
        <f ca="1">CHOOSE(Interface!$H$7,'Licensee 1'!AX43,'Licensee 2'!AX43)</f>
        <v>0</v>
      </c>
      <c r="AY28" s="80">
        <f ca="1">CHOOSE(Interface!$H$7,'Licensee 1'!AY43,'Licensee 2'!AY43)</f>
        <v>0</v>
      </c>
      <c r="AZ28" s="80">
        <f ca="1">CHOOSE(Interface!$H$7,'Licensee 1'!AZ43,'Licensee 2'!AZ43)</f>
        <v>0</v>
      </c>
      <c r="BA28" s="80">
        <f ca="1">CHOOSE(Interface!$H$7,'Licensee 1'!BA43,'Licensee 2'!BA43)</f>
        <v>0</v>
      </c>
      <c r="BB28" s="80">
        <f ca="1">CHOOSE(Interface!$H$7,'Licensee 1'!BB43,'Licensee 2'!BB43)</f>
        <v>0</v>
      </c>
      <c r="BC28" s="80">
        <f ca="1">CHOOSE(Interface!$H$7,'Licensee 1'!BC43,'Licensee 2'!BC43)</f>
        <v>0</v>
      </c>
      <c r="BD28" s="80">
        <f ca="1">CHOOSE(Interface!$H$7,'Licensee 1'!BD43,'Licensee 2'!BD43)</f>
        <v>0</v>
      </c>
      <c r="BE28" s="80">
        <f ca="1">CHOOSE(Interface!$H$7,'Licensee 1'!BE43,'Licensee 2'!BE43)</f>
        <v>0</v>
      </c>
      <c r="BF28" s="80">
        <f ca="1">CHOOSE(Interface!$H$7,'Licensee 1'!BF43,'Licensee 2'!BF43)</f>
        <v>0</v>
      </c>
      <c r="BG28" s="80">
        <f ca="1">CHOOSE(Interface!$H$7,'Licensee 1'!BG43,'Licensee 2'!BG43)</f>
        <v>0</v>
      </c>
      <c r="BH28" s="80">
        <f ca="1">CHOOSE(Interface!$H$7,'Licensee 1'!BH43,'Licensee 2'!BH43)</f>
        <v>0</v>
      </c>
      <c r="BI28" s="16"/>
      <c r="BJ28" s="16"/>
      <c r="BK28" s="16"/>
    </row>
    <row r="29" spans="2:63" s="88" customFormat="1">
      <c r="G29" s="4"/>
      <c r="I29" s="16"/>
      <c r="K29" s="136"/>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16"/>
      <c r="BJ29" s="16"/>
      <c r="BK29" s="16"/>
    </row>
    <row r="30" spans="2:63">
      <c r="E30" s="4" t="s">
        <v>16</v>
      </c>
      <c r="G30" s="4" t="s">
        <v>192</v>
      </c>
      <c r="J30" s="4"/>
      <c r="K30" s="9"/>
      <c r="L30" s="61" t="str">
        <f>CHOOSE(Interface!$H$7,'Licensee 1'!L45,'Licensee 2'!L45)</f>
        <v>NA</v>
      </c>
      <c r="M30" s="61" t="str">
        <f>CHOOSE(Interface!$H$7,'Licensee 1'!M45,'Licensee 2'!M45)</f>
        <v>NA</v>
      </c>
      <c r="N30" s="61" t="str">
        <f>CHOOSE(Interface!$H$7,'Licensee 1'!N45,'Licensee 2'!N45)</f>
        <v>NA</v>
      </c>
      <c r="O30" s="61" t="b">
        <f>CHOOSE(Interface!$H$7,'Licensee 1'!O45,'Licensee 2'!O45)</f>
        <v>1</v>
      </c>
      <c r="P30" s="61" t="b">
        <f>CHOOSE(Interface!$H$7,'Licensee 1'!P45,'Licensee 2'!P45)</f>
        <v>1</v>
      </c>
      <c r="Q30" s="61" t="b">
        <f>CHOOSE(Interface!$H$7,'Licensee 1'!Q45,'Licensee 2'!Q45)</f>
        <v>1</v>
      </c>
      <c r="R30" s="61" t="b">
        <f>CHOOSE(Interface!$H$7,'Licensee 1'!R45,'Licensee 2'!R45)</f>
        <v>1</v>
      </c>
      <c r="S30" s="61" t="b">
        <f>CHOOSE(Interface!$H$7,'Licensee 1'!S45,'Licensee 2'!S45)</f>
        <v>1</v>
      </c>
      <c r="T30" s="61" t="b">
        <f>CHOOSE(Interface!$H$7,'Licensee 1'!T45,'Licensee 2'!T45)</f>
        <v>1</v>
      </c>
      <c r="U30" s="61" t="b">
        <f>CHOOSE(Interface!$H$7,'Licensee 1'!U45,'Licensee 2'!U45)</f>
        <v>1</v>
      </c>
      <c r="V30" s="61" t="b">
        <f>CHOOSE(Interface!$H$7,'Licensee 1'!V45,'Licensee 2'!V45)</f>
        <v>1</v>
      </c>
      <c r="W30" s="61" t="b">
        <f>CHOOSE(Interface!$H$7,'Licensee 1'!W45,'Licensee 2'!W45)</f>
        <v>1</v>
      </c>
      <c r="X30" s="61" t="b">
        <f>CHOOSE(Interface!$H$7,'Licensee 1'!X45,'Licensee 2'!X45)</f>
        <v>1</v>
      </c>
      <c r="Y30" s="61" t="b">
        <f>CHOOSE(Interface!$H$7,'Licensee 1'!Y45,'Licensee 2'!Y45)</f>
        <v>1</v>
      </c>
      <c r="Z30" s="61" t="b">
        <f>CHOOSE(Interface!$H$7,'Licensee 1'!Z45,'Licensee 2'!Z45)</f>
        <v>1</v>
      </c>
      <c r="AA30" s="61" t="b">
        <f>CHOOSE(Interface!$H$7,'Licensee 1'!AA45,'Licensee 2'!AA45)</f>
        <v>1</v>
      </c>
      <c r="AB30" s="61" t="b">
        <f>CHOOSE(Interface!$H$7,'Licensee 1'!AB45,'Licensee 2'!AB45)</f>
        <v>1</v>
      </c>
      <c r="AC30" s="61" t="b">
        <f>CHOOSE(Interface!$H$7,'Licensee 1'!AC45,'Licensee 2'!AC45)</f>
        <v>1</v>
      </c>
      <c r="AD30" s="61" t="b">
        <f>CHOOSE(Interface!$H$7,'Licensee 1'!AD45,'Licensee 2'!AD45)</f>
        <v>1</v>
      </c>
      <c r="AE30" s="61" t="b">
        <f>CHOOSE(Interface!$H$7,'Licensee 1'!AE45,'Licensee 2'!AE45)</f>
        <v>1</v>
      </c>
      <c r="AF30" s="61" t="b">
        <f>CHOOSE(Interface!$H$7,'Licensee 1'!AF45,'Licensee 2'!AF45)</f>
        <v>1</v>
      </c>
      <c r="AG30" s="61" t="b">
        <f>CHOOSE(Interface!$H$7,'Licensee 1'!AG45,'Licensee 2'!AG45)</f>
        <v>1</v>
      </c>
      <c r="AH30" s="61" t="b">
        <f>CHOOSE(Interface!$H$7,'Licensee 1'!AH45,'Licensee 2'!AH45)</f>
        <v>1</v>
      </c>
      <c r="AI30" s="61" t="b">
        <f>CHOOSE(Interface!$H$7,'Licensee 1'!AI45,'Licensee 2'!AI45)</f>
        <v>1</v>
      </c>
      <c r="AJ30" s="61" t="b">
        <f>CHOOSE(Interface!$H$7,'Licensee 1'!AJ45,'Licensee 2'!AJ45)</f>
        <v>1</v>
      </c>
      <c r="AK30" s="61" t="b">
        <f>CHOOSE(Interface!$H$7,'Licensee 1'!AK45,'Licensee 2'!AK45)</f>
        <v>1</v>
      </c>
      <c r="AL30" s="61" t="b">
        <f>CHOOSE(Interface!$H$7,'Licensee 1'!AL45,'Licensee 2'!AL45)</f>
        <v>1</v>
      </c>
      <c r="AM30" s="61" t="b">
        <f>CHOOSE(Interface!$H$7,'Licensee 1'!AM45,'Licensee 2'!AM45)</f>
        <v>1</v>
      </c>
      <c r="AN30" s="61" t="b">
        <f>CHOOSE(Interface!$H$7,'Licensee 1'!AN45,'Licensee 2'!AN45)</f>
        <v>1</v>
      </c>
      <c r="AO30" s="61" t="str">
        <f>CHOOSE(Interface!$H$7,'Licensee 1'!AO45,'Licensee 2'!AO45)</f>
        <v>NA</v>
      </c>
      <c r="AP30" s="61" t="str">
        <f>CHOOSE(Interface!$H$7,'Licensee 1'!AP45,'Licensee 2'!AP45)</f>
        <v>NA</v>
      </c>
      <c r="AQ30" s="61" t="str">
        <f>CHOOSE(Interface!$H$7,'Licensee 1'!AQ45,'Licensee 2'!AQ45)</f>
        <v>NA</v>
      </c>
      <c r="AR30" s="61" t="str">
        <f>CHOOSE(Interface!$H$7,'Licensee 1'!AR45,'Licensee 2'!AR45)</f>
        <v>NA</v>
      </c>
      <c r="AS30" s="61" t="str">
        <f>CHOOSE(Interface!$H$7,'Licensee 1'!AS45,'Licensee 2'!AS45)</f>
        <v>NA</v>
      </c>
      <c r="AT30" s="61" t="str">
        <f>CHOOSE(Interface!$H$7,'Licensee 1'!AT45,'Licensee 2'!AT45)</f>
        <v>NA</v>
      </c>
      <c r="AU30" s="61" t="str">
        <f>CHOOSE(Interface!$H$7,'Licensee 1'!AU45,'Licensee 2'!AU45)</f>
        <v>NA</v>
      </c>
      <c r="AV30" s="61" t="str">
        <f>CHOOSE(Interface!$H$7,'Licensee 1'!AV45,'Licensee 2'!AV45)</f>
        <v>NA</v>
      </c>
      <c r="AW30" s="61" t="str">
        <f>CHOOSE(Interface!$H$7,'Licensee 1'!AW45,'Licensee 2'!AW45)</f>
        <v>NA</v>
      </c>
      <c r="AX30" s="61" t="str">
        <f>CHOOSE(Interface!$H$7,'Licensee 1'!AX45,'Licensee 2'!AX45)</f>
        <v>NA</v>
      </c>
      <c r="AY30" s="61" t="str">
        <f>CHOOSE(Interface!$H$7,'Licensee 1'!AY45,'Licensee 2'!AY45)</f>
        <v>NA</v>
      </c>
      <c r="AZ30" s="61" t="str">
        <f>CHOOSE(Interface!$H$7,'Licensee 1'!AZ45,'Licensee 2'!AZ45)</f>
        <v>NA</v>
      </c>
      <c r="BA30" s="61" t="str">
        <f>CHOOSE(Interface!$H$7,'Licensee 1'!BA45,'Licensee 2'!BA45)</f>
        <v>NA</v>
      </c>
      <c r="BB30" s="61" t="str">
        <f>CHOOSE(Interface!$H$7,'Licensee 1'!BB45,'Licensee 2'!BB45)</f>
        <v>NA</v>
      </c>
      <c r="BC30" s="61" t="str">
        <f>CHOOSE(Interface!$H$7,'Licensee 1'!BC45,'Licensee 2'!BC45)</f>
        <v>NA</v>
      </c>
      <c r="BD30" s="61" t="str">
        <f>CHOOSE(Interface!$H$7,'Licensee 1'!BD45,'Licensee 2'!BD45)</f>
        <v>NA</v>
      </c>
      <c r="BE30" s="61" t="str">
        <f>CHOOSE(Interface!$H$7,'Licensee 1'!BE45,'Licensee 2'!BE45)</f>
        <v>NA</v>
      </c>
      <c r="BF30" s="61" t="str">
        <f>CHOOSE(Interface!$H$7,'Licensee 1'!BF45,'Licensee 2'!BF45)</f>
        <v>NA</v>
      </c>
      <c r="BG30" s="61" t="str">
        <f>CHOOSE(Interface!$H$7,'Licensee 1'!BG45,'Licensee 2'!BG45)</f>
        <v>NA</v>
      </c>
      <c r="BH30" s="61" t="str">
        <f>CHOOSE(Interface!$H$7,'Licensee 1'!BH45,'Licensee 2'!BH45)</f>
        <v>NA</v>
      </c>
      <c r="BI30" s="6"/>
      <c r="BJ30" s="6"/>
      <c r="BK30" s="6"/>
    </row>
    <row r="31" spans="2:63">
      <c r="J31" s="4"/>
      <c r="K31" s="9"/>
      <c r="L31" s="9"/>
      <c r="M31" s="9"/>
      <c r="N31" s="9"/>
      <c r="O31" s="9"/>
      <c r="P31" s="9"/>
      <c r="Q31" s="9"/>
      <c r="R31" s="46"/>
      <c r="S31" s="9"/>
      <c r="T31" s="9"/>
      <c r="U31" s="9"/>
      <c r="V31" s="9"/>
      <c r="W31" s="9"/>
      <c r="X31" s="10"/>
      <c r="Y31" s="10"/>
      <c r="Z31" s="10"/>
      <c r="AA31" s="10"/>
      <c r="AB31" s="10"/>
      <c r="AC31" s="10"/>
      <c r="AD31" s="10"/>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6"/>
      <c r="BJ31" s="6"/>
      <c r="BK31" s="6"/>
    </row>
    <row r="32" spans="2:63">
      <c r="B32" s="7">
        <f>MAX($B$5:B25)+1</f>
        <v>1</v>
      </c>
      <c r="C32" s="7" t="s">
        <v>322</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8"/>
      <c r="BJ32" s="8"/>
      <c r="BK32" s="8"/>
    </row>
    <row r="33" spans="1:67">
      <c r="B33" s="6"/>
      <c r="C33" s="6"/>
      <c r="D33" s="6"/>
      <c r="E33" s="6"/>
      <c r="F33" s="6"/>
      <c r="G33" s="6"/>
      <c r="K33" s="6"/>
      <c r="L33" s="6"/>
      <c r="M33" s="22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row>
    <row r="34" spans="1:67" s="238" customFormat="1">
      <c r="A34" s="307"/>
      <c r="E34" s="238" t="s">
        <v>323</v>
      </c>
      <c r="G34" s="238" t="s">
        <v>91</v>
      </c>
      <c r="H34" s="239"/>
      <c r="I34" s="239"/>
      <c r="J34" s="240" t="s">
        <v>324</v>
      </c>
      <c r="K34" s="241"/>
      <c r="L34" s="248">
        <f>L35/K35-1</f>
        <v>3.6737187810286676E-2</v>
      </c>
      <c r="M34" s="248">
        <f>M35/L35-1</f>
        <v>8.7741270075143429E-2</v>
      </c>
      <c r="N34" s="248">
        <f>N35/M35-1</f>
        <v>5.5469014561462693E-2</v>
      </c>
      <c r="O34" s="248">
        <f>O35/N35-1</f>
        <v>3.2148357289527807E-2</v>
      </c>
      <c r="P34" s="248">
        <f>P35/O35-1</f>
        <v>3.1843674013533052E-2</v>
      </c>
      <c r="Q34" s="12">
        <v>1.9285138665774859E-2</v>
      </c>
      <c r="R34" s="12">
        <v>1.9960149739586486E-2</v>
      </c>
      <c r="S34" s="12">
        <v>2.0004019639913384E-2</v>
      </c>
      <c r="T34" s="12">
        <v>1.999770671511E-2</v>
      </c>
      <c r="U34" s="12">
        <v>0.02</v>
      </c>
      <c r="V34" s="248">
        <f>V37</f>
        <v>0.02</v>
      </c>
      <c r="W34" s="248">
        <f t="shared" ref="W34:BH34" si="2">W37</f>
        <v>0.02</v>
      </c>
      <c r="X34" s="248">
        <f t="shared" si="2"/>
        <v>0.02</v>
      </c>
      <c r="Y34" s="248">
        <f t="shared" si="2"/>
        <v>0.02</v>
      </c>
      <c r="Z34" s="248">
        <f t="shared" si="2"/>
        <v>0.02</v>
      </c>
      <c r="AA34" s="248">
        <f t="shared" si="2"/>
        <v>0.02</v>
      </c>
      <c r="AB34" s="248">
        <f t="shared" si="2"/>
        <v>0.02</v>
      </c>
      <c r="AC34" s="248">
        <f t="shared" si="2"/>
        <v>0.02</v>
      </c>
      <c r="AD34" s="248">
        <f t="shared" si="2"/>
        <v>0.02</v>
      </c>
      <c r="AE34" s="248">
        <f t="shared" si="2"/>
        <v>0.02</v>
      </c>
      <c r="AF34" s="248">
        <f t="shared" si="2"/>
        <v>0.02</v>
      </c>
      <c r="AG34" s="248">
        <f t="shared" si="2"/>
        <v>0.02</v>
      </c>
      <c r="AH34" s="248">
        <f t="shared" si="2"/>
        <v>0.02</v>
      </c>
      <c r="AI34" s="248">
        <f t="shared" si="2"/>
        <v>0.02</v>
      </c>
      <c r="AJ34" s="248">
        <f t="shared" si="2"/>
        <v>0.02</v>
      </c>
      <c r="AK34" s="248">
        <f t="shared" si="2"/>
        <v>0.02</v>
      </c>
      <c r="AL34" s="248">
        <f t="shared" si="2"/>
        <v>0.02</v>
      </c>
      <c r="AM34" s="248">
        <f t="shared" si="2"/>
        <v>0.02</v>
      </c>
      <c r="AN34" s="248">
        <f t="shared" si="2"/>
        <v>0.02</v>
      </c>
      <c r="AO34" s="248">
        <f t="shared" si="2"/>
        <v>0.02</v>
      </c>
      <c r="AP34" s="248">
        <f t="shared" si="2"/>
        <v>0.02</v>
      </c>
      <c r="AQ34" s="248">
        <f t="shared" si="2"/>
        <v>0.02</v>
      </c>
      <c r="AR34" s="248">
        <f t="shared" si="2"/>
        <v>0.02</v>
      </c>
      <c r="AS34" s="248">
        <f t="shared" si="2"/>
        <v>0.02</v>
      </c>
      <c r="AT34" s="248">
        <f t="shared" si="2"/>
        <v>0.02</v>
      </c>
      <c r="AU34" s="248">
        <f t="shared" si="2"/>
        <v>0.02</v>
      </c>
      <c r="AV34" s="248">
        <f t="shared" si="2"/>
        <v>0.02</v>
      </c>
      <c r="AW34" s="248">
        <f t="shared" si="2"/>
        <v>0.02</v>
      </c>
      <c r="AX34" s="248">
        <f t="shared" si="2"/>
        <v>0.02</v>
      </c>
      <c r="AY34" s="248">
        <f t="shared" si="2"/>
        <v>0.02</v>
      </c>
      <c r="AZ34" s="248">
        <f t="shared" si="2"/>
        <v>0.02</v>
      </c>
      <c r="BA34" s="248">
        <f t="shared" si="2"/>
        <v>0.02</v>
      </c>
      <c r="BB34" s="248">
        <f t="shared" si="2"/>
        <v>0.02</v>
      </c>
      <c r="BC34" s="248">
        <f t="shared" si="2"/>
        <v>0.02</v>
      </c>
      <c r="BD34" s="248">
        <f t="shared" si="2"/>
        <v>0.02</v>
      </c>
      <c r="BE34" s="248">
        <f t="shared" si="2"/>
        <v>0.02</v>
      </c>
      <c r="BF34" s="248">
        <f t="shared" si="2"/>
        <v>0.02</v>
      </c>
      <c r="BG34" s="248">
        <f t="shared" si="2"/>
        <v>0.02</v>
      </c>
      <c r="BH34" s="248">
        <f t="shared" si="2"/>
        <v>0.02</v>
      </c>
      <c r="BI34" s="239"/>
    </row>
    <row r="35" spans="1:67">
      <c r="A35" s="307"/>
      <c r="E35" s="4" t="s">
        <v>325</v>
      </c>
      <c r="G35" s="4" t="s">
        <v>326</v>
      </c>
      <c r="J35" s="6" t="s">
        <v>327</v>
      </c>
      <c r="K35" s="13">
        <v>109.10833333333299</v>
      </c>
      <c r="L35" s="13">
        <v>113.116666666667</v>
      </c>
      <c r="M35" s="13">
        <v>123.041666666667</v>
      </c>
      <c r="N35" s="302">
        <v>129.86666666666699</v>
      </c>
      <c r="O35" s="302">
        <v>134.041666666667</v>
      </c>
      <c r="P35" s="302">
        <v>138.31004580423101</v>
      </c>
      <c r="Q35" s="14">
        <f t="shared" ref="Q35:V35" si="3">P35*(1+Q34)</f>
        <v>140.97737421643527</v>
      </c>
      <c r="R35" s="14">
        <f t="shared" si="3"/>
        <v>143.79130371568903</v>
      </c>
      <c r="S35" s="14">
        <f t="shared" si="3"/>
        <v>146.66770777926641</v>
      </c>
      <c r="T35" s="14">
        <f t="shared" si="3"/>
        <v>149.60072558401365</v>
      </c>
      <c r="U35" s="14">
        <f t="shared" si="3"/>
        <v>152.59274009569393</v>
      </c>
      <c r="V35" s="14">
        <f t="shared" si="3"/>
        <v>155.64459489760782</v>
      </c>
      <c r="W35" s="14">
        <f t="shared" ref="W35:BH35" si="4">V35*(1+W34)</f>
        <v>158.75748679555997</v>
      </c>
      <c r="X35" s="14">
        <f t="shared" si="4"/>
        <v>161.93263653147116</v>
      </c>
      <c r="Y35" s="14">
        <f t="shared" si="4"/>
        <v>165.1712892621006</v>
      </c>
      <c r="Z35" s="14">
        <f t="shared" si="4"/>
        <v>168.47471504734261</v>
      </c>
      <c r="AA35" s="14">
        <f t="shared" si="4"/>
        <v>171.84420934828947</v>
      </c>
      <c r="AB35" s="14">
        <f t="shared" si="4"/>
        <v>175.28109353525525</v>
      </c>
      <c r="AC35" s="14">
        <f t="shared" si="4"/>
        <v>178.78671540596036</v>
      </c>
      <c r="AD35" s="14">
        <f t="shared" si="4"/>
        <v>182.36244971407959</v>
      </c>
      <c r="AE35" s="14">
        <f t="shared" si="4"/>
        <v>186.00969870836119</v>
      </c>
      <c r="AF35" s="14">
        <f t="shared" si="4"/>
        <v>189.7298926825284</v>
      </c>
      <c r="AG35" s="14">
        <f t="shared" si="4"/>
        <v>193.52449053617897</v>
      </c>
      <c r="AH35" s="14">
        <f t="shared" si="4"/>
        <v>197.39498034690254</v>
      </c>
      <c r="AI35" s="14">
        <f t="shared" si="4"/>
        <v>201.34287995384059</v>
      </c>
      <c r="AJ35" s="14">
        <f t="shared" si="4"/>
        <v>205.3697375529174</v>
      </c>
      <c r="AK35" s="14">
        <f t="shared" si="4"/>
        <v>209.47713230397576</v>
      </c>
      <c r="AL35" s="14">
        <f t="shared" si="4"/>
        <v>213.6666749500553</v>
      </c>
      <c r="AM35" s="14">
        <f t="shared" si="4"/>
        <v>217.94000844905639</v>
      </c>
      <c r="AN35" s="14">
        <f t="shared" si="4"/>
        <v>222.29880861803753</v>
      </c>
      <c r="AO35" s="14">
        <f t="shared" si="4"/>
        <v>226.74478479039828</v>
      </c>
      <c r="AP35" s="14">
        <f t="shared" si="4"/>
        <v>231.27968048620625</v>
      </c>
      <c r="AQ35" s="14">
        <f t="shared" si="4"/>
        <v>235.90527409593037</v>
      </c>
      <c r="AR35" s="14">
        <f t="shared" si="4"/>
        <v>240.62337957784897</v>
      </c>
      <c r="AS35" s="14">
        <f t="shared" si="4"/>
        <v>245.43584716940595</v>
      </c>
      <c r="AT35" s="14">
        <f t="shared" si="4"/>
        <v>250.34456411279407</v>
      </c>
      <c r="AU35" s="14">
        <f t="shared" si="4"/>
        <v>255.35145539504995</v>
      </c>
      <c r="AV35" s="14">
        <f t="shared" si="4"/>
        <v>260.45848450295097</v>
      </c>
      <c r="AW35" s="14">
        <f t="shared" si="4"/>
        <v>265.66765419300998</v>
      </c>
      <c r="AX35" s="14">
        <f t="shared" si="4"/>
        <v>270.98100727687017</v>
      </c>
      <c r="AY35" s="14">
        <f t="shared" si="4"/>
        <v>276.40062742240758</v>
      </c>
      <c r="AZ35" s="14">
        <f t="shared" si="4"/>
        <v>281.92863997085573</v>
      </c>
      <c r="BA35" s="14">
        <f t="shared" si="4"/>
        <v>287.56721277027287</v>
      </c>
      <c r="BB35" s="14">
        <f t="shared" si="4"/>
        <v>293.31855702567833</v>
      </c>
      <c r="BC35" s="14">
        <f t="shared" si="4"/>
        <v>299.18492816619192</v>
      </c>
      <c r="BD35" s="14">
        <f t="shared" si="4"/>
        <v>305.16862672951578</v>
      </c>
      <c r="BE35" s="14">
        <f t="shared" si="4"/>
        <v>311.27199926410611</v>
      </c>
      <c r="BF35" s="14">
        <f t="shared" si="4"/>
        <v>317.49743924938826</v>
      </c>
      <c r="BG35" s="14">
        <f t="shared" si="4"/>
        <v>323.84738803437602</v>
      </c>
      <c r="BH35" s="14">
        <f t="shared" si="4"/>
        <v>330.32433579506358</v>
      </c>
      <c r="BI35" s="15"/>
    </row>
    <row r="36" spans="1:67" ht="16.149999999999999">
      <c r="E36" s="4" t="s">
        <v>328</v>
      </c>
      <c r="G36" s="4" t="s">
        <v>329</v>
      </c>
      <c r="I36" s="4"/>
      <c r="J36" s="4" t="s">
        <v>330</v>
      </c>
      <c r="K36" s="17">
        <f t="shared" ref="K36:AP36" si="5">K35/$L$35</f>
        <v>0.96456460881095629</v>
      </c>
      <c r="L36" s="17">
        <f>L35/$L$35</f>
        <v>1</v>
      </c>
      <c r="M36" s="17">
        <f t="shared" si="5"/>
        <v>1.0877412700751434</v>
      </c>
      <c r="N36" s="17">
        <f t="shared" si="5"/>
        <v>1.1480772064240454</v>
      </c>
      <c r="O36" s="17">
        <f t="shared" si="5"/>
        <v>1.1849860026521284</v>
      </c>
      <c r="P36" s="17">
        <f t="shared" si="5"/>
        <v>1.2227203106311826</v>
      </c>
      <c r="Q36" s="17">
        <f t="shared" si="5"/>
        <v>1.2463006413711641</v>
      </c>
      <c r="R36" s="17">
        <f t="shared" si="5"/>
        <v>1.2711769887934752</v>
      </c>
      <c r="S36" s="17">
        <f t="shared" si="5"/>
        <v>1.2966056382431057</v>
      </c>
      <c r="T36" s="17">
        <f t="shared" si="5"/>
        <v>1.3225347775218494</v>
      </c>
      <c r="U36" s="17">
        <f t="shared" si="5"/>
        <v>1.3489854730722866</v>
      </c>
      <c r="V36" s="17">
        <f t="shared" si="5"/>
        <v>1.3759651825337322</v>
      </c>
      <c r="W36" s="17">
        <f t="shared" si="5"/>
        <v>1.4034844861844069</v>
      </c>
      <c r="X36" s="17">
        <f t="shared" si="5"/>
        <v>1.431554175908095</v>
      </c>
      <c r="Y36" s="17">
        <f t="shared" si="5"/>
        <v>1.460185259426257</v>
      </c>
      <c r="Z36" s="17">
        <f t="shared" si="5"/>
        <v>1.4893889646147822</v>
      </c>
      <c r="AA36" s="17">
        <f t="shared" si="5"/>
        <v>1.5191767439070778</v>
      </c>
      <c r="AB36" s="17">
        <f t="shared" si="5"/>
        <v>1.5495602787852194</v>
      </c>
      <c r="AC36" s="17">
        <f t="shared" si="5"/>
        <v>1.5805514843609239</v>
      </c>
      <c r="AD36" s="17">
        <f t="shared" si="5"/>
        <v>1.6121625140481424</v>
      </c>
      <c r="AE36" s="17">
        <f t="shared" si="5"/>
        <v>1.6444057643291055</v>
      </c>
      <c r="AF36" s="17">
        <f t="shared" si="5"/>
        <v>1.6772938796156873</v>
      </c>
      <c r="AG36" s="17">
        <f t="shared" si="5"/>
        <v>1.7108397572080012</v>
      </c>
      <c r="AH36" s="17">
        <f t="shared" si="5"/>
        <v>1.7450565523521611</v>
      </c>
      <c r="AI36" s="17">
        <f t="shared" si="5"/>
        <v>1.7799576833992043</v>
      </c>
      <c r="AJ36" s="17">
        <f t="shared" si="5"/>
        <v>1.8155568370671884</v>
      </c>
      <c r="AK36" s="17">
        <f t="shared" si="5"/>
        <v>1.8518679738085324</v>
      </c>
      <c r="AL36" s="17">
        <f t="shared" si="5"/>
        <v>1.888905333284703</v>
      </c>
      <c r="AM36" s="17">
        <f t="shared" si="5"/>
        <v>1.9266834399503971</v>
      </c>
      <c r="AN36" s="17">
        <f t="shared" si="5"/>
        <v>1.965217108749405</v>
      </c>
      <c r="AO36" s="17">
        <f t="shared" si="5"/>
        <v>2.0045214509243934</v>
      </c>
      <c r="AP36" s="17">
        <f t="shared" si="5"/>
        <v>2.044611879942881</v>
      </c>
      <c r="AQ36" s="17">
        <f t="shared" ref="AQ36:BH36" si="6">AQ35/$L$35</f>
        <v>2.0855041175417388</v>
      </c>
      <c r="AR36" s="17">
        <f t="shared" si="6"/>
        <v>2.1272141998925735</v>
      </c>
      <c r="AS36" s="17">
        <f t="shared" si="6"/>
        <v>2.1697584838904249</v>
      </c>
      <c r="AT36" s="17">
        <f t="shared" si="6"/>
        <v>2.2131536535682335</v>
      </c>
      <c r="AU36" s="17">
        <f t="shared" si="6"/>
        <v>2.2574167266395979</v>
      </c>
      <c r="AV36" s="17">
        <f t="shared" si="6"/>
        <v>2.3025650611723902</v>
      </c>
      <c r="AW36" s="17">
        <f t="shared" si="6"/>
        <v>2.348616362395838</v>
      </c>
      <c r="AX36" s="17">
        <f t="shared" si="6"/>
        <v>2.3955886896437546</v>
      </c>
      <c r="AY36" s="17">
        <f t="shared" si="6"/>
        <v>2.4435004634366297</v>
      </c>
      <c r="AZ36" s="17">
        <f t="shared" si="6"/>
        <v>2.4923704727053622</v>
      </c>
      <c r="BA36" s="17">
        <f t="shared" si="6"/>
        <v>2.5422178821594699</v>
      </c>
      <c r="BB36" s="17">
        <f t="shared" si="6"/>
        <v>2.5930622398026593</v>
      </c>
      <c r="BC36" s="17">
        <f t="shared" si="6"/>
        <v>2.6449234845987126</v>
      </c>
      <c r="BD36" s="17">
        <f t="shared" si="6"/>
        <v>2.6978219542906872</v>
      </c>
      <c r="BE36" s="17">
        <f t="shared" si="6"/>
        <v>2.751778393376501</v>
      </c>
      <c r="BF36" s="17">
        <f t="shared" si="6"/>
        <v>2.806813961244031</v>
      </c>
      <c r="BG36" s="17">
        <f t="shared" si="6"/>
        <v>2.8629502404689116</v>
      </c>
      <c r="BH36" s="17">
        <f t="shared" si="6"/>
        <v>2.9202092452782904</v>
      </c>
      <c r="BI36" s="9"/>
      <c r="BJ36" s="9"/>
      <c r="BK36" s="9"/>
      <c r="BL36" s="9"/>
    </row>
    <row r="37" spans="1:67">
      <c r="E37" s="4" t="s">
        <v>286</v>
      </c>
      <c r="G37" s="4" t="s">
        <v>91</v>
      </c>
      <c r="H37" s="4"/>
      <c r="I37" s="4"/>
      <c r="J37" s="16"/>
      <c r="K37" s="248">
        <f>CHOOSE(Interface!$H$7,'Licensee 1'!K215,'Licensee 2'!K215)</f>
        <v>0.02</v>
      </c>
      <c r="L37" s="248">
        <f>CHOOSE(Interface!$H$7,'Licensee 1'!L215,'Licensee 2'!L215)</f>
        <v>0.02</v>
      </c>
      <c r="M37" s="248">
        <f>CHOOSE(Interface!$H$7,'Licensee 1'!M215,'Licensee 2'!M215)</f>
        <v>0.02</v>
      </c>
      <c r="N37" s="248">
        <f>CHOOSE(Interface!$H$7,'Licensee 1'!N215,'Licensee 2'!N215)</f>
        <v>0.02</v>
      </c>
      <c r="O37" s="248">
        <f>CHOOSE(Interface!$H$7,'Licensee 1'!O215,'Licensee 2'!O215)</f>
        <v>0.02</v>
      </c>
      <c r="P37" s="248">
        <f>CHOOSE(Interface!$H$7,'Licensee 1'!P215,'Licensee 2'!P215)</f>
        <v>0.02</v>
      </c>
      <c r="Q37" s="248">
        <f>CHOOSE(Interface!$H$7,'Licensee 1'!Q215,'Licensee 2'!Q215)</f>
        <v>0.02</v>
      </c>
      <c r="R37" s="248">
        <f>CHOOSE(Interface!$H$7,'Licensee 1'!R215,'Licensee 2'!R215)</f>
        <v>0.02</v>
      </c>
      <c r="S37" s="248">
        <f>CHOOSE(Interface!$H$7,'Licensee 1'!S215,'Licensee 2'!S215)</f>
        <v>0.02</v>
      </c>
      <c r="T37" s="248">
        <f>CHOOSE(Interface!$H$7,'Licensee 1'!T215,'Licensee 2'!T215)</f>
        <v>0.02</v>
      </c>
      <c r="U37" s="248">
        <f>CHOOSE(Interface!$H$7,'Licensee 1'!U215,'Licensee 2'!U215)</f>
        <v>0.02</v>
      </c>
      <c r="V37" s="248">
        <f>CHOOSE(Interface!$H$7,'Licensee 1'!V215,'Licensee 2'!V215)</f>
        <v>0.02</v>
      </c>
      <c r="W37" s="248">
        <f>CHOOSE(Interface!$H$7,'Licensee 1'!W215,'Licensee 2'!W215)</f>
        <v>0.02</v>
      </c>
      <c r="X37" s="248">
        <f>CHOOSE(Interface!$H$7,'Licensee 1'!X215,'Licensee 2'!X215)</f>
        <v>0.02</v>
      </c>
      <c r="Y37" s="248">
        <f>CHOOSE(Interface!$H$7,'Licensee 1'!Y215,'Licensee 2'!Y215)</f>
        <v>0.02</v>
      </c>
      <c r="Z37" s="248">
        <f>CHOOSE(Interface!$H$7,'Licensee 1'!Z215,'Licensee 2'!Z215)</f>
        <v>0.02</v>
      </c>
      <c r="AA37" s="248">
        <f>CHOOSE(Interface!$H$7,'Licensee 1'!AA215,'Licensee 2'!AA215)</f>
        <v>0.02</v>
      </c>
      <c r="AB37" s="248">
        <f>CHOOSE(Interface!$H$7,'Licensee 1'!AB215,'Licensee 2'!AB215)</f>
        <v>0.02</v>
      </c>
      <c r="AC37" s="248">
        <f>CHOOSE(Interface!$H$7,'Licensee 1'!AC215,'Licensee 2'!AC215)</f>
        <v>0.02</v>
      </c>
      <c r="AD37" s="248">
        <f>CHOOSE(Interface!$H$7,'Licensee 1'!AD215,'Licensee 2'!AD215)</f>
        <v>0.02</v>
      </c>
      <c r="AE37" s="248">
        <f>CHOOSE(Interface!$H$7,'Licensee 1'!AE215,'Licensee 2'!AE215)</f>
        <v>0.02</v>
      </c>
      <c r="AF37" s="248">
        <f>CHOOSE(Interface!$H$7,'Licensee 1'!AF215,'Licensee 2'!AF215)</f>
        <v>0.02</v>
      </c>
      <c r="AG37" s="248">
        <f>CHOOSE(Interface!$H$7,'Licensee 1'!AG215,'Licensee 2'!AG215)</f>
        <v>0.02</v>
      </c>
      <c r="AH37" s="248">
        <f>CHOOSE(Interface!$H$7,'Licensee 1'!AH215,'Licensee 2'!AH215)</f>
        <v>0.02</v>
      </c>
      <c r="AI37" s="248">
        <f>CHOOSE(Interface!$H$7,'Licensee 1'!AI215,'Licensee 2'!AI215)</f>
        <v>0.02</v>
      </c>
      <c r="AJ37" s="248">
        <f>CHOOSE(Interface!$H$7,'Licensee 1'!AJ215,'Licensee 2'!AJ215)</f>
        <v>0.02</v>
      </c>
      <c r="AK37" s="248">
        <f>CHOOSE(Interface!$H$7,'Licensee 1'!AK215,'Licensee 2'!AK215)</f>
        <v>0.02</v>
      </c>
      <c r="AL37" s="248">
        <f>CHOOSE(Interface!$H$7,'Licensee 1'!AL215,'Licensee 2'!AL215)</f>
        <v>0.02</v>
      </c>
      <c r="AM37" s="248">
        <f>CHOOSE(Interface!$H$7,'Licensee 1'!AM215,'Licensee 2'!AM215)</f>
        <v>0.02</v>
      </c>
      <c r="AN37" s="248">
        <f>CHOOSE(Interface!$H$7,'Licensee 1'!AN215,'Licensee 2'!AN215)</f>
        <v>0.02</v>
      </c>
      <c r="AO37" s="248">
        <f>CHOOSE(Interface!$H$7,'Licensee 1'!AO215,'Licensee 2'!AO215)</f>
        <v>0.02</v>
      </c>
      <c r="AP37" s="248">
        <f>CHOOSE(Interface!$H$7,'Licensee 1'!AP215,'Licensee 2'!AP215)</f>
        <v>0.02</v>
      </c>
      <c r="AQ37" s="248">
        <f>CHOOSE(Interface!$H$7,'Licensee 1'!AQ215,'Licensee 2'!AQ215)</f>
        <v>0.02</v>
      </c>
      <c r="AR37" s="248">
        <f>CHOOSE(Interface!$H$7,'Licensee 1'!AR215,'Licensee 2'!AR215)</f>
        <v>0.02</v>
      </c>
      <c r="AS37" s="248">
        <f>CHOOSE(Interface!$H$7,'Licensee 1'!AS215,'Licensee 2'!AS215)</f>
        <v>0.02</v>
      </c>
      <c r="AT37" s="248">
        <f>CHOOSE(Interface!$H$7,'Licensee 1'!AT215,'Licensee 2'!AT215)</f>
        <v>0.02</v>
      </c>
      <c r="AU37" s="248">
        <f>CHOOSE(Interface!$H$7,'Licensee 1'!AU215,'Licensee 2'!AU215)</f>
        <v>0.02</v>
      </c>
      <c r="AV37" s="248">
        <f>CHOOSE(Interface!$H$7,'Licensee 1'!AV215,'Licensee 2'!AV215)</f>
        <v>0.02</v>
      </c>
      <c r="AW37" s="248">
        <f>CHOOSE(Interface!$H$7,'Licensee 1'!AW215,'Licensee 2'!AW215)</f>
        <v>0.02</v>
      </c>
      <c r="AX37" s="248">
        <f>CHOOSE(Interface!$H$7,'Licensee 1'!AX215,'Licensee 2'!AX215)</f>
        <v>0.02</v>
      </c>
      <c r="AY37" s="248">
        <f>CHOOSE(Interface!$H$7,'Licensee 1'!AY215,'Licensee 2'!AY215)</f>
        <v>0.02</v>
      </c>
      <c r="AZ37" s="248">
        <f>CHOOSE(Interface!$H$7,'Licensee 1'!AZ215,'Licensee 2'!AZ215)</f>
        <v>0.02</v>
      </c>
      <c r="BA37" s="248">
        <f>CHOOSE(Interface!$H$7,'Licensee 1'!BA215,'Licensee 2'!BA215)</f>
        <v>0.02</v>
      </c>
      <c r="BB37" s="248">
        <f>CHOOSE(Interface!$H$7,'Licensee 1'!BB215,'Licensee 2'!BB215)</f>
        <v>0.02</v>
      </c>
      <c r="BC37" s="248">
        <f>CHOOSE(Interface!$H$7,'Licensee 1'!BC215,'Licensee 2'!BC215)</f>
        <v>0.02</v>
      </c>
      <c r="BD37" s="248">
        <f>CHOOSE(Interface!$H$7,'Licensee 1'!BD215,'Licensee 2'!BD215)</f>
        <v>0.02</v>
      </c>
      <c r="BE37" s="248">
        <f>CHOOSE(Interface!$H$7,'Licensee 1'!BE215,'Licensee 2'!BE215)</f>
        <v>0.02</v>
      </c>
      <c r="BF37" s="248">
        <f>CHOOSE(Interface!$H$7,'Licensee 1'!BF215,'Licensee 2'!BF215)</f>
        <v>0.02</v>
      </c>
      <c r="BG37" s="248">
        <f>CHOOSE(Interface!$H$7,'Licensee 1'!BG215,'Licensee 2'!BG215)</f>
        <v>0.02</v>
      </c>
      <c r="BH37" s="248">
        <f>CHOOSE(Interface!$H$7,'Licensee 1'!BH215,'Licensee 2'!BH215)</f>
        <v>0.02</v>
      </c>
      <c r="BI37" s="9"/>
      <c r="BJ37" s="9"/>
      <c r="BK37" s="9"/>
      <c r="BL37" s="9"/>
    </row>
    <row r="38" spans="1:67">
      <c r="B38" s="6"/>
      <c r="C38" s="6"/>
      <c r="D38" s="6"/>
      <c r="E38" s="6"/>
      <c r="F38" s="6"/>
      <c r="G38" s="6"/>
      <c r="K38" s="21"/>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row>
    <row r="39" spans="1:67">
      <c r="B39" s="7">
        <f>MAX($B$5:B38)+1</f>
        <v>2</v>
      </c>
      <c r="C39" s="7" t="s">
        <v>238</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8"/>
      <c r="BJ39" s="8"/>
      <c r="BK39" s="8"/>
    </row>
    <row r="40" spans="1:67">
      <c r="B40" s="6"/>
      <c r="C40" s="6"/>
      <c r="D40" s="6"/>
      <c r="E40" s="6"/>
      <c r="F40" s="6"/>
      <c r="G40" s="6"/>
      <c r="K40" s="187"/>
      <c r="L40" s="82"/>
      <c r="M40" s="82"/>
      <c r="N40" s="82"/>
      <c r="O40" s="82"/>
      <c r="P40" s="82"/>
      <c r="Q40" s="82"/>
      <c r="R40" s="82"/>
      <c r="S40" s="200"/>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row>
    <row r="41" spans="1:67">
      <c r="A41" s="307"/>
      <c r="C41" s="38">
        <f>MAX($B$4:C40)</f>
        <v>2</v>
      </c>
      <c r="D41" s="37" t="s">
        <v>211</v>
      </c>
      <c r="E41" s="33"/>
      <c r="F41" s="33"/>
      <c r="G41" s="32"/>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82"/>
      <c r="BM41" s="82"/>
      <c r="BN41" s="82"/>
      <c r="BO41" s="82"/>
    </row>
    <row r="42" spans="1:67">
      <c r="A42" s="307"/>
      <c r="B42" s="6"/>
      <c r="C42" s="6"/>
      <c r="D42" s="6"/>
      <c r="E42" s="6"/>
      <c r="F42" s="6"/>
      <c r="G42" s="6"/>
      <c r="K42" s="187"/>
      <c r="L42" s="82"/>
      <c r="M42" s="82"/>
      <c r="N42" s="82"/>
      <c r="O42" s="82"/>
      <c r="P42" s="82"/>
      <c r="Q42" s="82"/>
      <c r="R42" s="82"/>
      <c r="S42" s="200"/>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row>
    <row r="43" spans="1:67">
      <c r="A43" s="307"/>
      <c r="B43" s="6"/>
      <c r="C43" s="6"/>
      <c r="D43" s="6"/>
      <c r="E43" s="4" t="s">
        <v>211</v>
      </c>
      <c r="F43" s="6"/>
      <c r="G43" s="4" t="s">
        <v>181</v>
      </c>
      <c r="K43" s="187"/>
      <c r="L43" s="303">
        <f>CHOOSE(Interface!$H$7,'Licensee 1'!L51,'Licensee 2'!L51)</f>
        <v>0</v>
      </c>
      <c r="M43" s="303">
        <f>CHOOSE(Interface!$H$7,'Licensee 1'!M51,'Licensee 2'!M51)</f>
        <v>0</v>
      </c>
      <c r="N43" s="303">
        <f>CHOOSE(Interface!$H$7,'Licensee 1'!N51,'Licensee 2'!N51)</f>
        <v>0</v>
      </c>
      <c r="O43" s="303">
        <f>CHOOSE(Interface!$H$7,'Licensee 1'!O51,'Licensee 2'!O51)</f>
        <v>0</v>
      </c>
      <c r="P43" s="303">
        <f>CHOOSE(Interface!$H$7,'Licensee 1'!P51,'Licensee 2'!P51)</f>
        <v>0</v>
      </c>
      <c r="Q43" s="303">
        <f>CHOOSE(Interface!$H$7,'Licensee 1'!Q51,'Licensee 2'!Q51)</f>
        <v>0</v>
      </c>
      <c r="R43" s="303">
        <f>CHOOSE(Interface!$H$7,'Licensee 1'!R51,'Licensee 2'!R51)</f>
        <v>0</v>
      </c>
      <c r="S43" s="303">
        <f>CHOOSE(Interface!$H$7,'Licensee 1'!S51,'Licensee 2'!S51)</f>
        <v>0</v>
      </c>
      <c r="T43" s="303">
        <f>CHOOSE(Interface!$H$7,'Licensee 1'!T51,'Licensee 2'!T51)</f>
        <v>0</v>
      </c>
      <c r="U43" s="303">
        <f>CHOOSE(Interface!$H$7,'Licensee 1'!U51,'Licensee 2'!U51)</f>
        <v>0</v>
      </c>
      <c r="V43" s="303">
        <f>CHOOSE(Interface!$H$7,'Licensee 1'!V51,'Licensee 2'!V51)</f>
        <v>0</v>
      </c>
      <c r="W43" s="303">
        <f>CHOOSE(Interface!$H$7,'Licensee 1'!W51,'Licensee 2'!W51)</f>
        <v>0</v>
      </c>
      <c r="X43" s="303">
        <f>CHOOSE(Interface!$H$7,'Licensee 1'!X51,'Licensee 2'!X51)</f>
        <v>0</v>
      </c>
      <c r="Y43" s="303">
        <f>CHOOSE(Interface!$H$7,'Licensee 1'!Y51,'Licensee 2'!Y51)</f>
        <v>0</v>
      </c>
      <c r="Z43" s="303">
        <f>CHOOSE(Interface!$H$7,'Licensee 1'!Z51,'Licensee 2'!Z51)</f>
        <v>0</v>
      </c>
      <c r="AA43" s="303">
        <f>CHOOSE(Interface!$H$7,'Licensee 1'!AA51,'Licensee 2'!AA51)</f>
        <v>0</v>
      </c>
      <c r="AB43" s="303">
        <f>CHOOSE(Interface!$H$7,'Licensee 1'!AB51,'Licensee 2'!AB51)</f>
        <v>0</v>
      </c>
      <c r="AC43" s="303">
        <f>CHOOSE(Interface!$H$7,'Licensee 1'!AC51,'Licensee 2'!AC51)</f>
        <v>0</v>
      </c>
      <c r="AD43" s="303">
        <f>CHOOSE(Interface!$H$7,'Licensee 1'!AD51,'Licensee 2'!AD51)</f>
        <v>0</v>
      </c>
      <c r="AE43" s="303">
        <f>CHOOSE(Interface!$H$7,'Licensee 1'!AE51,'Licensee 2'!AE51)</f>
        <v>0</v>
      </c>
      <c r="AF43" s="303">
        <f>CHOOSE(Interface!$H$7,'Licensee 1'!AF51,'Licensee 2'!AF51)</f>
        <v>0</v>
      </c>
      <c r="AG43" s="303">
        <f>CHOOSE(Interface!$H$7,'Licensee 1'!AG51,'Licensee 2'!AG51)</f>
        <v>0</v>
      </c>
      <c r="AH43" s="303">
        <f>CHOOSE(Interface!$H$7,'Licensee 1'!AH51,'Licensee 2'!AH51)</f>
        <v>0</v>
      </c>
      <c r="AI43" s="303">
        <f>CHOOSE(Interface!$H$7,'Licensee 1'!AI51,'Licensee 2'!AI51)</f>
        <v>0</v>
      </c>
      <c r="AJ43" s="303">
        <f>CHOOSE(Interface!$H$7,'Licensee 1'!AJ51,'Licensee 2'!AJ51)</f>
        <v>0</v>
      </c>
      <c r="AK43" s="303">
        <f>CHOOSE(Interface!$H$7,'Licensee 1'!AK51,'Licensee 2'!AK51)</f>
        <v>0</v>
      </c>
      <c r="AL43" s="303">
        <f>CHOOSE(Interface!$H$7,'Licensee 1'!AL51,'Licensee 2'!AL51)</f>
        <v>0</v>
      </c>
      <c r="AM43" s="303">
        <f>CHOOSE(Interface!$H$7,'Licensee 1'!AM51,'Licensee 2'!AM51)</f>
        <v>0</v>
      </c>
      <c r="AN43" s="303">
        <f>CHOOSE(Interface!$H$7,'Licensee 1'!AN51,'Licensee 2'!AN51)</f>
        <v>0</v>
      </c>
      <c r="AO43" s="303">
        <f>CHOOSE(Interface!$H$7,'Licensee 1'!AO51,'Licensee 2'!AO51)</f>
        <v>0</v>
      </c>
      <c r="AP43" s="303">
        <f>CHOOSE(Interface!$H$7,'Licensee 1'!AP51,'Licensee 2'!AP51)</f>
        <v>0</v>
      </c>
      <c r="AQ43" s="303">
        <f>CHOOSE(Interface!$H$7,'Licensee 1'!AQ51,'Licensee 2'!AQ51)</f>
        <v>0</v>
      </c>
      <c r="AR43" s="303">
        <f>CHOOSE(Interface!$H$7,'Licensee 1'!AR51,'Licensee 2'!AR51)</f>
        <v>0</v>
      </c>
      <c r="AS43" s="303">
        <f>CHOOSE(Interface!$H$7,'Licensee 1'!AS51,'Licensee 2'!AS51)</f>
        <v>0</v>
      </c>
      <c r="AT43" s="303">
        <f>CHOOSE(Interface!$H$7,'Licensee 1'!AT51,'Licensee 2'!AT51)</f>
        <v>0</v>
      </c>
      <c r="AU43" s="303">
        <f>CHOOSE(Interface!$H$7,'Licensee 1'!AU51,'Licensee 2'!AU51)</f>
        <v>0</v>
      </c>
      <c r="AV43" s="303">
        <f>CHOOSE(Interface!$H$7,'Licensee 1'!AV51,'Licensee 2'!AV51)</f>
        <v>0</v>
      </c>
      <c r="AW43" s="303">
        <f>CHOOSE(Interface!$H$7,'Licensee 1'!AW51,'Licensee 2'!AW51)</f>
        <v>0</v>
      </c>
      <c r="AX43" s="303">
        <f>CHOOSE(Interface!$H$7,'Licensee 1'!AX51,'Licensee 2'!AX51)</f>
        <v>0</v>
      </c>
      <c r="AY43" s="303">
        <f>CHOOSE(Interface!$H$7,'Licensee 1'!AY51,'Licensee 2'!AY51)</f>
        <v>0</v>
      </c>
      <c r="AZ43" s="303">
        <f>CHOOSE(Interface!$H$7,'Licensee 1'!AZ51,'Licensee 2'!AZ51)</f>
        <v>0</v>
      </c>
      <c r="BA43" s="303">
        <f>CHOOSE(Interface!$H$7,'Licensee 1'!BA51,'Licensee 2'!BA51)</f>
        <v>0</v>
      </c>
      <c r="BB43" s="303">
        <f>CHOOSE(Interface!$H$7,'Licensee 1'!BB51,'Licensee 2'!BB51)</f>
        <v>0</v>
      </c>
      <c r="BC43" s="303">
        <f>CHOOSE(Interface!$H$7,'Licensee 1'!BC51,'Licensee 2'!BC51)</f>
        <v>0</v>
      </c>
      <c r="BD43" s="303">
        <f>CHOOSE(Interface!$H$7,'Licensee 1'!BD51,'Licensee 2'!BD51)</f>
        <v>0</v>
      </c>
      <c r="BE43" s="303">
        <f>CHOOSE(Interface!$H$7,'Licensee 1'!BE51,'Licensee 2'!BE51)</f>
        <v>0</v>
      </c>
      <c r="BF43" s="303">
        <f>CHOOSE(Interface!$H$7,'Licensee 1'!BF51,'Licensee 2'!BF51)</f>
        <v>0</v>
      </c>
      <c r="BG43" s="303">
        <f>CHOOSE(Interface!$H$7,'Licensee 1'!BG51,'Licensee 2'!BG51)</f>
        <v>0</v>
      </c>
      <c r="BH43" s="303">
        <f>CHOOSE(Interface!$H$7,'Licensee 1'!BH51,'Licensee 2'!BH51)</f>
        <v>0</v>
      </c>
      <c r="BI43" s="82"/>
      <c r="BJ43" s="82"/>
      <c r="BK43" s="82"/>
      <c r="BL43" s="82"/>
      <c r="BM43" s="82"/>
      <c r="BN43" s="82"/>
      <c r="BO43" s="82"/>
    </row>
    <row r="44" spans="1:67">
      <c r="B44" s="6"/>
      <c r="C44" s="6"/>
      <c r="D44" s="6"/>
      <c r="E44" s="6"/>
      <c r="F44" s="6"/>
      <c r="G44" s="6"/>
      <c r="K44" s="187"/>
      <c r="L44" s="82"/>
      <c r="M44" s="82"/>
      <c r="N44" s="82"/>
      <c r="O44" s="82"/>
      <c r="P44" s="82"/>
      <c r="Q44" s="82"/>
      <c r="R44" s="82"/>
      <c r="S44" s="200"/>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row>
    <row r="45" spans="1:67">
      <c r="C45" s="38">
        <f>MAX($B$4:C44)+0.1</f>
        <v>2.1</v>
      </c>
      <c r="D45" s="37" t="s">
        <v>212</v>
      </c>
      <c r="E45" s="33"/>
      <c r="F45" s="33"/>
      <c r="G45" s="32"/>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82"/>
      <c r="BM45" s="82"/>
      <c r="BN45" s="82"/>
      <c r="BO45" s="82"/>
    </row>
    <row r="46" spans="1:67">
      <c r="E46" s="135"/>
      <c r="F46" s="135"/>
      <c r="K46" s="187"/>
      <c r="L46" s="82"/>
      <c r="M46" s="82"/>
      <c r="N46" s="82"/>
      <c r="O46" s="82"/>
      <c r="P46" s="82"/>
      <c r="Q46" s="82"/>
      <c r="R46" s="82"/>
      <c r="S46" s="200"/>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row>
    <row r="47" spans="1:67">
      <c r="E47" s="135" t="s">
        <v>136</v>
      </c>
      <c r="G47" s="4" t="s">
        <v>101</v>
      </c>
      <c r="H47" s="135"/>
      <c r="J47" s="135" t="s">
        <v>213</v>
      </c>
      <c r="K47" s="187"/>
      <c r="L47" s="101">
        <f>CHOOSE(Interface!$H$7,'Licensee 1'!L120,'Licensee 2'!L120)</f>
        <v>0</v>
      </c>
      <c r="M47" s="101">
        <f>CHOOSE(Interface!$H$7,'Licensee 1'!M120,'Licensee 2'!M120)</f>
        <v>0</v>
      </c>
      <c r="N47" s="101">
        <f>CHOOSE(Interface!$H$7,'Licensee 1'!N120,'Licensee 2'!N120)</f>
        <v>0</v>
      </c>
      <c r="O47" s="101">
        <f>CHOOSE(Interface!$H$7,'Licensee 1'!O120,'Licensee 2'!O120)</f>
        <v>0</v>
      </c>
      <c r="P47" s="101">
        <f>CHOOSE(Interface!$H$7,'Licensee 1'!P120,'Licensee 2'!P120)</f>
        <v>0</v>
      </c>
      <c r="Q47" s="101">
        <f>CHOOSE(Interface!$H$7,'Licensee 1'!Q120,'Licensee 2'!Q120)</f>
        <v>0</v>
      </c>
      <c r="R47" s="101">
        <f>CHOOSE(Interface!$H$7,'Licensee 1'!R120,'Licensee 2'!R120)</f>
        <v>0</v>
      </c>
      <c r="S47" s="201">
        <f>CHOOSE(Interface!$H$7,'Licensee 1'!S120,'Licensee 2'!S120)</f>
        <v>0</v>
      </c>
      <c r="T47" s="101">
        <f>CHOOSE(Interface!$H$7,'Licensee 1'!T120,'Licensee 2'!T120)</f>
        <v>0</v>
      </c>
      <c r="U47" s="101">
        <f>CHOOSE(Interface!$H$7,'Licensee 1'!U120,'Licensee 2'!U120)</f>
        <v>0</v>
      </c>
      <c r="V47" s="101">
        <f>CHOOSE(Interface!$H$7,'Licensee 1'!V120,'Licensee 2'!V120)</f>
        <v>0</v>
      </c>
      <c r="W47" s="101">
        <f>CHOOSE(Interface!$H$7,'Licensee 1'!W120,'Licensee 2'!W120)</f>
        <v>0</v>
      </c>
      <c r="X47" s="101">
        <f>CHOOSE(Interface!$H$7,'Licensee 1'!X120,'Licensee 2'!X120)</f>
        <v>0</v>
      </c>
      <c r="Y47" s="101">
        <f>CHOOSE(Interface!$H$7,'Licensee 1'!Y120,'Licensee 2'!Y120)</f>
        <v>0</v>
      </c>
      <c r="Z47" s="101">
        <f>CHOOSE(Interface!$H$7,'Licensee 1'!Z120,'Licensee 2'!Z120)</f>
        <v>0</v>
      </c>
      <c r="AA47" s="101">
        <f>CHOOSE(Interface!$H$7,'Licensee 1'!AA120,'Licensee 2'!AA120)</f>
        <v>0</v>
      </c>
      <c r="AB47" s="101">
        <f>CHOOSE(Interface!$H$7,'Licensee 1'!AB120,'Licensee 2'!AB120)</f>
        <v>0</v>
      </c>
      <c r="AC47" s="101">
        <f>CHOOSE(Interface!$H$7,'Licensee 1'!AC120,'Licensee 2'!AC120)</f>
        <v>0</v>
      </c>
      <c r="AD47" s="101">
        <f>CHOOSE(Interface!$H$7,'Licensee 1'!AD120,'Licensee 2'!AD120)</f>
        <v>0</v>
      </c>
      <c r="AE47" s="101">
        <f>CHOOSE(Interface!$H$7,'Licensee 1'!AE120,'Licensee 2'!AE120)</f>
        <v>0</v>
      </c>
      <c r="AF47" s="101">
        <f>CHOOSE(Interface!$H$7,'Licensee 1'!AF120,'Licensee 2'!AF120)</f>
        <v>0</v>
      </c>
      <c r="AG47" s="101">
        <f>CHOOSE(Interface!$H$7,'Licensee 1'!AG120,'Licensee 2'!AG120)</f>
        <v>0</v>
      </c>
      <c r="AH47" s="101">
        <f>CHOOSE(Interface!$H$7,'Licensee 1'!AH120,'Licensee 2'!AH120)</f>
        <v>0</v>
      </c>
      <c r="AI47" s="101">
        <f>CHOOSE(Interface!$H$7,'Licensee 1'!AI120,'Licensee 2'!AI120)</f>
        <v>0</v>
      </c>
      <c r="AJ47" s="101">
        <f>CHOOSE(Interface!$H$7,'Licensee 1'!AJ120,'Licensee 2'!AJ120)</f>
        <v>0</v>
      </c>
      <c r="AK47" s="101">
        <f>CHOOSE(Interface!$H$7,'Licensee 1'!AK120,'Licensee 2'!AK120)</f>
        <v>0</v>
      </c>
      <c r="AL47" s="101">
        <f>CHOOSE(Interface!$H$7,'Licensee 1'!AL120,'Licensee 2'!AL120)</f>
        <v>0</v>
      </c>
      <c r="AM47" s="101">
        <f>CHOOSE(Interface!$H$7,'Licensee 1'!AM120,'Licensee 2'!AM120)</f>
        <v>0</v>
      </c>
      <c r="AN47" s="101">
        <f>CHOOSE(Interface!$H$7,'Licensee 1'!AN120,'Licensee 2'!AN120)</f>
        <v>0</v>
      </c>
      <c r="AO47" s="101">
        <f>CHOOSE(Interface!$H$7,'Licensee 1'!AO120,'Licensee 2'!AO120)</f>
        <v>0</v>
      </c>
      <c r="AP47" s="101">
        <f>CHOOSE(Interface!$H$7,'Licensee 1'!AP120,'Licensee 2'!AP120)</f>
        <v>0</v>
      </c>
      <c r="AQ47" s="101">
        <f>CHOOSE(Interface!$H$7,'Licensee 1'!AQ120,'Licensee 2'!AQ120)</f>
        <v>0</v>
      </c>
      <c r="AR47" s="101">
        <f>CHOOSE(Interface!$H$7,'Licensee 1'!AR120,'Licensee 2'!AR120)</f>
        <v>0</v>
      </c>
      <c r="AS47" s="101">
        <f>CHOOSE(Interface!$H$7,'Licensee 1'!AS120,'Licensee 2'!AS120)</f>
        <v>0</v>
      </c>
      <c r="AT47" s="101">
        <f>CHOOSE(Interface!$H$7,'Licensee 1'!AT120,'Licensee 2'!AT120)</f>
        <v>0</v>
      </c>
      <c r="AU47" s="101">
        <f>CHOOSE(Interface!$H$7,'Licensee 1'!AU120,'Licensee 2'!AU120)</f>
        <v>0</v>
      </c>
      <c r="AV47" s="101">
        <f>CHOOSE(Interface!$H$7,'Licensee 1'!AV120,'Licensee 2'!AV120)</f>
        <v>0</v>
      </c>
      <c r="AW47" s="101">
        <f>CHOOSE(Interface!$H$7,'Licensee 1'!AW120,'Licensee 2'!AW120)</f>
        <v>0</v>
      </c>
      <c r="AX47" s="101">
        <f>CHOOSE(Interface!$H$7,'Licensee 1'!AX120,'Licensee 2'!AX120)</f>
        <v>0</v>
      </c>
      <c r="AY47" s="101">
        <f>CHOOSE(Interface!$H$7,'Licensee 1'!AY120,'Licensee 2'!AY120)</f>
        <v>0</v>
      </c>
      <c r="AZ47" s="101">
        <f>CHOOSE(Interface!$H$7,'Licensee 1'!AZ120,'Licensee 2'!AZ120)</f>
        <v>0</v>
      </c>
      <c r="BA47" s="101">
        <f>CHOOSE(Interface!$H$7,'Licensee 1'!BA120,'Licensee 2'!BA120)</f>
        <v>0</v>
      </c>
      <c r="BB47" s="101">
        <f>CHOOSE(Interface!$H$7,'Licensee 1'!BB120,'Licensee 2'!BB120)</f>
        <v>0</v>
      </c>
      <c r="BC47" s="101">
        <f>CHOOSE(Interface!$H$7,'Licensee 1'!BC120,'Licensee 2'!BC120)</f>
        <v>0</v>
      </c>
      <c r="BD47" s="101">
        <f>CHOOSE(Interface!$H$7,'Licensee 1'!BD120,'Licensee 2'!BD120)</f>
        <v>0</v>
      </c>
      <c r="BE47" s="101">
        <f>CHOOSE(Interface!$H$7,'Licensee 1'!BE120,'Licensee 2'!BE120)</f>
        <v>0</v>
      </c>
      <c r="BF47" s="101">
        <f>CHOOSE(Interface!$H$7,'Licensee 1'!BF120,'Licensee 2'!BF120)</f>
        <v>0</v>
      </c>
      <c r="BG47" s="101">
        <f>CHOOSE(Interface!$H$7,'Licensee 1'!BG120,'Licensee 2'!BG120)</f>
        <v>0</v>
      </c>
      <c r="BH47" s="101">
        <f>CHOOSE(Interface!$H$7,'Licensee 1'!BH120,'Licensee 2'!BH120)</f>
        <v>0</v>
      </c>
      <c r="BI47" s="82"/>
      <c r="BJ47" s="82"/>
      <c r="BK47" s="82"/>
      <c r="BL47" s="82"/>
      <c r="BM47" s="82"/>
      <c r="BN47" s="82"/>
      <c r="BO47" s="82"/>
    </row>
    <row r="48" spans="1:67">
      <c r="E48" s="135" t="s">
        <v>137</v>
      </c>
      <c r="G48" s="4" t="s">
        <v>101</v>
      </c>
      <c r="H48" s="135"/>
      <c r="J48" s="135" t="s">
        <v>213</v>
      </c>
      <c r="K48" s="187"/>
      <c r="L48" s="101">
        <f>CHOOSE(Interface!$H$7,'Licensee 1'!L121,'Licensee 2'!L121)</f>
        <v>0</v>
      </c>
      <c r="M48" s="101">
        <f>CHOOSE(Interface!$H$7,'Licensee 1'!M121,'Licensee 2'!M121)</f>
        <v>0</v>
      </c>
      <c r="N48" s="101">
        <f>CHOOSE(Interface!$H$7,'Licensee 1'!N121,'Licensee 2'!N121)</f>
        <v>0</v>
      </c>
      <c r="O48" s="101">
        <f>CHOOSE(Interface!$H$7,'Licensee 1'!O121,'Licensee 2'!O121)</f>
        <v>0</v>
      </c>
      <c r="P48" s="101">
        <f>CHOOSE(Interface!$H$7,'Licensee 1'!P121,'Licensee 2'!P121)</f>
        <v>0</v>
      </c>
      <c r="Q48" s="101">
        <f>CHOOSE(Interface!$H$7,'Licensee 1'!Q121,'Licensee 2'!Q121)</f>
        <v>0</v>
      </c>
      <c r="R48" s="101">
        <f>CHOOSE(Interface!$H$7,'Licensee 1'!R121,'Licensee 2'!R121)</f>
        <v>0</v>
      </c>
      <c r="S48" s="201">
        <f>CHOOSE(Interface!$H$7,'Licensee 1'!S121,'Licensee 2'!S121)</f>
        <v>0</v>
      </c>
      <c r="T48" s="101">
        <f>CHOOSE(Interface!$H$7,'Licensee 1'!T121,'Licensee 2'!T121)</f>
        <v>0</v>
      </c>
      <c r="U48" s="101">
        <f>CHOOSE(Interface!$H$7,'Licensee 1'!U121,'Licensee 2'!U121)</f>
        <v>0</v>
      </c>
      <c r="V48" s="101">
        <f>CHOOSE(Interface!$H$7,'Licensee 1'!V121,'Licensee 2'!V121)</f>
        <v>0</v>
      </c>
      <c r="W48" s="101">
        <f>CHOOSE(Interface!$H$7,'Licensee 1'!W121,'Licensee 2'!W121)</f>
        <v>0</v>
      </c>
      <c r="X48" s="101">
        <f>CHOOSE(Interface!$H$7,'Licensee 1'!X121,'Licensee 2'!X121)</f>
        <v>0</v>
      </c>
      <c r="Y48" s="101">
        <f>CHOOSE(Interface!$H$7,'Licensee 1'!Y121,'Licensee 2'!Y121)</f>
        <v>0</v>
      </c>
      <c r="Z48" s="101">
        <f>CHOOSE(Interface!$H$7,'Licensee 1'!Z121,'Licensee 2'!Z121)</f>
        <v>0</v>
      </c>
      <c r="AA48" s="101">
        <f>CHOOSE(Interface!$H$7,'Licensee 1'!AA121,'Licensee 2'!AA121)</f>
        <v>0</v>
      </c>
      <c r="AB48" s="101">
        <f>CHOOSE(Interface!$H$7,'Licensee 1'!AB121,'Licensee 2'!AB121)</f>
        <v>0</v>
      </c>
      <c r="AC48" s="101">
        <f>CHOOSE(Interface!$H$7,'Licensee 1'!AC121,'Licensee 2'!AC121)</f>
        <v>0</v>
      </c>
      <c r="AD48" s="101">
        <f>CHOOSE(Interface!$H$7,'Licensee 1'!AD121,'Licensee 2'!AD121)</f>
        <v>0</v>
      </c>
      <c r="AE48" s="101">
        <f>CHOOSE(Interface!$H$7,'Licensee 1'!AE121,'Licensee 2'!AE121)</f>
        <v>0</v>
      </c>
      <c r="AF48" s="101">
        <f>CHOOSE(Interface!$H$7,'Licensee 1'!AF121,'Licensee 2'!AF121)</f>
        <v>0</v>
      </c>
      <c r="AG48" s="101">
        <f>CHOOSE(Interface!$H$7,'Licensee 1'!AG121,'Licensee 2'!AG121)</f>
        <v>0</v>
      </c>
      <c r="AH48" s="101">
        <f>CHOOSE(Interface!$H$7,'Licensee 1'!AH121,'Licensee 2'!AH121)</f>
        <v>0</v>
      </c>
      <c r="AI48" s="101">
        <f>CHOOSE(Interface!$H$7,'Licensee 1'!AI121,'Licensee 2'!AI121)</f>
        <v>0</v>
      </c>
      <c r="AJ48" s="101">
        <f>CHOOSE(Interface!$H$7,'Licensee 1'!AJ121,'Licensee 2'!AJ121)</f>
        <v>0</v>
      </c>
      <c r="AK48" s="101">
        <f>CHOOSE(Interface!$H$7,'Licensee 1'!AK121,'Licensee 2'!AK121)</f>
        <v>0</v>
      </c>
      <c r="AL48" s="101">
        <f>CHOOSE(Interface!$H$7,'Licensee 1'!AL121,'Licensee 2'!AL121)</f>
        <v>0</v>
      </c>
      <c r="AM48" s="101">
        <f>CHOOSE(Interface!$H$7,'Licensee 1'!AM121,'Licensee 2'!AM121)</f>
        <v>0</v>
      </c>
      <c r="AN48" s="101">
        <f>CHOOSE(Interface!$H$7,'Licensee 1'!AN121,'Licensee 2'!AN121)</f>
        <v>0</v>
      </c>
      <c r="AO48" s="101">
        <f>CHOOSE(Interface!$H$7,'Licensee 1'!AO121,'Licensee 2'!AO121)</f>
        <v>0</v>
      </c>
      <c r="AP48" s="101">
        <f>CHOOSE(Interface!$H$7,'Licensee 1'!AP121,'Licensee 2'!AP121)</f>
        <v>0</v>
      </c>
      <c r="AQ48" s="101">
        <f>CHOOSE(Interface!$H$7,'Licensee 1'!AQ121,'Licensee 2'!AQ121)</f>
        <v>0</v>
      </c>
      <c r="AR48" s="101">
        <f>CHOOSE(Interface!$H$7,'Licensee 1'!AR121,'Licensee 2'!AR121)</f>
        <v>0</v>
      </c>
      <c r="AS48" s="101">
        <f>CHOOSE(Interface!$H$7,'Licensee 1'!AS121,'Licensee 2'!AS121)</f>
        <v>0</v>
      </c>
      <c r="AT48" s="101">
        <f>CHOOSE(Interface!$H$7,'Licensee 1'!AT121,'Licensee 2'!AT121)</f>
        <v>0</v>
      </c>
      <c r="AU48" s="101">
        <f>CHOOSE(Interface!$H$7,'Licensee 1'!AU121,'Licensee 2'!AU121)</f>
        <v>0</v>
      </c>
      <c r="AV48" s="101">
        <f>CHOOSE(Interface!$H$7,'Licensee 1'!AV121,'Licensee 2'!AV121)</f>
        <v>0</v>
      </c>
      <c r="AW48" s="101">
        <f>CHOOSE(Interface!$H$7,'Licensee 1'!AW121,'Licensee 2'!AW121)</f>
        <v>0</v>
      </c>
      <c r="AX48" s="101">
        <f>CHOOSE(Interface!$H$7,'Licensee 1'!AX121,'Licensee 2'!AX121)</f>
        <v>0</v>
      </c>
      <c r="AY48" s="101">
        <f>CHOOSE(Interface!$H$7,'Licensee 1'!AY121,'Licensee 2'!AY121)</f>
        <v>0</v>
      </c>
      <c r="AZ48" s="101">
        <f>CHOOSE(Interface!$H$7,'Licensee 1'!AZ121,'Licensee 2'!AZ121)</f>
        <v>0</v>
      </c>
      <c r="BA48" s="101">
        <f>CHOOSE(Interface!$H$7,'Licensee 1'!BA121,'Licensee 2'!BA121)</f>
        <v>0</v>
      </c>
      <c r="BB48" s="101">
        <f>CHOOSE(Interface!$H$7,'Licensee 1'!BB121,'Licensee 2'!BB121)</f>
        <v>0</v>
      </c>
      <c r="BC48" s="101">
        <f>CHOOSE(Interface!$H$7,'Licensee 1'!BC121,'Licensee 2'!BC121)</f>
        <v>0</v>
      </c>
      <c r="BD48" s="101">
        <f>CHOOSE(Interface!$H$7,'Licensee 1'!BD121,'Licensee 2'!BD121)</f>
        <v>0</v>
      </c>
      <c r="BE48" s="101">
        <f>CHOOSE(Interface!$H$7,'Licensee 1'!BE121,'Licensee 2'!BE121)</f>
        <v>0</v>
      </c>
      <c r="BF48" s="101">
        <f>CHOOSE(Interface!$H$7,'Licensee 1'!BF121,'Licensee 2'!BF121)</f>
        <v>0</v>
      </c>
      <c r="BG48" s="101">
        <f>CHOOSE(Interface!$H$7,'Licensee 1'!BG121,'Licensee 2'!BG121)</f>
        <v>0</v>
      </c>
      <c r="BH48" s="101">
        <f>CHOOSE(Interface!$H$7,'Licensee 1'!BH121,'Licensee 2'!BH121)</f>
        <v>0</v>
      </c>
      <c r="BI48" s="82"/>
      <c r="BJ48" s="82"/>
      <c r="BK48" s="82"/>
      <c r="BL48" s="82"/>
      <c r="BM48" s="82"/>
      <c r="BN48" s="82"/>
      <c r="BO48" s="82"/>
    </row>
    <row r="49" spans="3:67">
      <c r="E49" s="135" t="s">
        <v>138</v>
      </c>
      <c r="G49" s="4" t="s">
        <v>101</v>
      </c>
      <c r="H49" s="135"/>
      <c r="J49" s="135" t="s">
        <v>213</v>
      </c>
      <c r="K49" s="187"/>
      <c r="L49" s="101">
        <f>CHOOSE(Interface!$H$7,'Licensee 1'!L122,'Licensee 2'!L122)</f>
        <v>0</v>
      </c>
      <c r="M49" s="101">
        <f>CHOOSE(Interface!$H$7,'Licensee 1'!M122,'Licensee 2'!M122)</f>
        <v>0</v>
      </c>
      <c r="N49" s="101">
        <f>CHOOSE(Interface!$H$7,'Licensee 1'!N122,'Licensee 2'!N122)</f>
        <v>0</v>
      </c>
      <c r="O49" s="101">
        <f>CHOOSE(Interface!$H$7,'Licensee 1'!O122,'Licensee 2'!O122)</f>
        <v>0</v>
      </c>
      <c r="P49" s="101">
        <f>CHOOSE(Interface!$H$7,'Licensee 1'!P122,'Licensee 2'!P122)</f>
        <v>0</v>
      </c>
      <c r="Q49" s="101">
        <f>CHOOSE(Interface!$H$7,'Licensee 1'!Q122,'Licensee 2'!Q122)</f>
        <v>0</v>
      </c>
      <c r="R49" s="101">
        <f>CHOOSE(Interface!$H$7,'Licensee 1'!R122,'Licensee 2'!R122)</f>
        <v>0</v>
      </c>
      <c r="S49" s="201">
        <f>CHOOSE(Interface!$H$7,'Licensee 1'!S122,'Licensee 2'!S122)</f>
        <v>0</v>
      </c>
      <c r="T49" s="101">
        <f>CHOOSE(Interface!$H$7,'Licensee 1'!T122,'Licensee 2'!T122)</f>
        <v>0</v>
      </c>
      <c r="U49" s="101">
        <f>CHOOSE(Interface!$H$7,'Licensee 1'!U122,'Licensee 2'!U122)</f>
        <v>0</v>
      </c>
      <c r="V49" s="101">
        <f>CHOOSE(Interface!$H$7,'Licensee 1'!V122,'Licensee 2'!V122)</f>
        <v>0</v>
      </c>
      <c r="W49" s="101">
        <f>CHOOSE(Interface!$H$7,'Licensee 1'!W122,'Licensee 2'!W122)</f>
        <v>0</v>
      </c>
      <c r="X49" s="101">
        <f>CHOOSE(Interface!$H$7,'Licensee 1'!X122,'Licensee 2'!X122)</f>
        <v>0</v>
      </c>
      <c r="Y49" s="101">
        <f>CHOOSE(Interface!$H$7,'Licensee 1'!Y122,'Licensee 2'!Y122)</f>
        <v>0</v>
      </c>
      <c r="Z49" s="101">
        <f>CHOOSE(Interface!$H$7,'Licensee 1'!Z122,'Licensee 2'!Z122)</f>
        <v>0</v>
      </c>
      <c r="AA49" s="101">
        <f>CHOOSE(Interface!$H$7,'Licensee 1'!AA122,'Licensee 2'!AA122)</f>
        <v>0</v>
      </c>
      <c r="AB49" s="101">
        <f>CHOOSE(Interface!$H$7,'Licensee 1'!AB122,'Licensee 2'!AB122)</f>
        <v>0</v>
      </c>
      <c r="AC49" s="101">
        <f>CHOOSE(Interface!$H$7,'Licensee 1'!AC122,'Licensee 2'!AC122)</f>
        <v>0</v>
      </c>
      <c r="AD49" s="101">
        <f>CHOOSE(Interface!$H$7,'Licensee 1'!AD122,'Licensee 2'!AD122)</f>
        <v>0</v>
      </c>
      <c r="AE49" s="101">
        <f>CHOOSE(Interface!$H$7,'Licensee 1'!AE122,'Licensee 2'!AE122)</f>
        <v>0</v>
      </c>
      <c r="AF49" s="101">
        <f>CHOOSE(Interface!$H$7,'Licensee 1'!AF122,'Licensee 2'!AF122)</f>
        <v>0</v>
      </c>
      <c r="AG49" s="101">
        <f>CHOOSE(Interface!$H$7,'Licensee 1'!AG122,'Licensee 2'!AG122)</f>
        <v>0</v>
      </c>
      <c r="AH49" s="101">
        <f>CHOOSE(Interface!$H$7,'Licensee 1'!AH122,'Licensee 2'!AH122)</f>
        <v>0</v>
      </c>
      <c r="AI49" s="101">
        <f>CHOOSE(Interface!$H$7,'Licensee 1'!AI122,'Licensee 2'!AI122)</f>
        <v>0</v>
      </c>
      <c r="AJ49" s="101">
        <f>CHOOSE(Interface!$H$7,'Licensee 1'!AJ122,'Licensee 2'!AJ122)</f>
        <v>0</v>
      </c>
      <c r="AK49" s="101">
        <f>CHOOSE(Interface!$H$7,'Licensee 1'!AK122,'Licensee 2'!AK122)</f>
        <v>0</v>
      </c>
      <c r="AL49" s="101">
        <f>CHOOSE(Interface!$H$7,'Licensee 1'!AL122,'Licensee 2'!AL122)</f>
        <v>0</v>
      </c>
      <c r="AM49" s="101">
        <f>CHOOSE(Interface!$H$7,'Licensee 1'!AM122,'Licensee 2'!AM122)</f>
        <v>0</v>
      </c>
      <c r="AN49" s="101">
        <f>CHOOSE(Interface!$H$7,'Licensee 1'!AN122,'Licensee 2'!AN122)</f>
        <v>0</v>
      </c>
      <c r="AO49" s="101">
        <f>CHOOSE(Interface!$H$7,'Licensee 1'!AO122,'Licensee 2'!AO122)</f>
        <v>0</v>
      </c>
      <c r="AP49" s="101">
        <f>CHOOSE(Interface!$H$7,'Licensee 1'!AP122,'Licensee 2'!AP122)</f>
        <v>0</v>
      </c>
      <c r="AQ49" s="101">
        <f>CHOOSE(Interface!$H$7,'Licensee 1'!AQ122,'Licensee 2'!AQ122)</f>
        <v>0</v>
      </c>
      <c r="AR49" s="101">
        <f>CHOOSE(Interface!$H$7,'Licensee 1'!AR122,'Licensee 2'!AR122)</f>
        <v>0</v>
      </c>
      <c r="AS49" s="101">
        <f>CHOOSE(Interface!$H$7,'Licensee 1'!AS122,'Licensee 2'!AS122)</f>
        <v>0</v>
      </c>
      <c r="AT49" s="101">
        <f>CHOOSE(Interface!$H$7,'Licensee 1'!AT122,'Licensee 2'!AT122)</f>
        <v>0</v>
      </c>
      <c r="AU49" s="101">
        <f>CHOOSE(Interface!$H$7,'Licensee 1'!AU122,'Licensee 2'!AU122)</f>
        <v>0</v>
      </c>
      <c r="AV49" s="101">
        <f>CHOOSE(Interface!$H$7,'Licensee 1'!AV122,'Licensee 2'!AV122)</f>
        <v>0</v>
      </c>
      <c r="AW49" s="101">
        <f>CHOOSE(Interface!$H$7,'Licensee 1'!AW122,'Licensee 2'!AW122)</f>
        <v>0</v>
      </c>
      <c r="AX49" s="101">
        <f>CHOOSE(Interface!$H$7,'Licensee 1'!AX122,'Licensee 2'!AX122)</f>
        <v>0</v>
      </c>
      <c r="AY49" s="101">
        <f>CHOOSE(Interface!$H$7,'Licensee 1'!AY122,'Licensee 2'!AY122)</f>
        <v>0</v>
      </c>
      <c r="AZ49" s="101">
        <f>CHOOSE(Interface!$H$7,'Licensee 1'!AZ122,'Licensee 2'!AZ122)</f>
        <v>0</v>
      </c>
      <c r="BA49" s="101">
        <f>CHOOSE(Interface!$H$7,'Licensee 1'!BA122,'Licensee 2'!BA122)</f>
        <v>0</v>
      </c>
      <c r="BB49" s="101">
        <f>CHOOSE(Interface!$H$7,'Licensee 1'!BB122,'Licensee 2'!BB122)</f>
        <v>0</v>
      </c>
      <c r="BC49" s="101">
        <f>CHOOSE(Interface!$H$7,'Licensee 1'!BC122,'Licensee 2'!BC122)</f>
        <v>0</v>
      </c>
      <c r="BD49" s="101">
        <f>CHOOSE(Interface!$H$7,'Licensee 1'!BD122,'Licensee 2'!BD122)</f>
        <v>0</v>
      </c>
      <c r="BE49" s="101">
        <f>CHOOSE(Interface!$H$7,'Licensee 1'!BE122,'Licensee 2'!BE122)</f>
        <v>0</v>
      </c>
      <c r="BF49" s="101">
        <f>CHOOSE(Interface!$H$7,'Licensee 1'!BF122,'Licensee 2'!BF122)</f>
        <v>0</v>
      </c>
      <c r="BG49" s="101">
        <f>CHOOSE(Interface!$H$7,'Licensee 1'!BG122,'Licensee 2'!BG122)</f>
        <v>0</v>
      </c>
      <c r="BH49" s="101">
        <f>CHOOSE(Interface!$H$7,'Licensee 1'!BH122,'Licensee 2'!BH122)</f>
        <v>0</v>
      </c>
      <c r="BI49" s="82"/>
      <c r="BJ49" s="82"/>
      <c r="BK49" s="82"/>
      <c r="BL49" s="82"/>
      <c r="BM49" s="82"/>
      <c r="BN49" s="82"/>
      <c r="BO49" s="82"/>
    </row>
    <row r="50" spans="3:67">
      <c r="E50" s="135" t="s">
        <v>214</v>
      </c>
      <c r="G50" s="4" t="s">
        <v>101</v>
      </c>
      <c r="H50" s="135"/>
      <c r="J50" s="135" t="s">
        <v>215</v>
      </c>
      <c r="K50" s="187"/>
      <c r="L50" s="101">
        <f>CHOOSE(Interface!$H$7,'Licensee 1'!L123,'Licensee 2'!L123)</f>
        <v>0</v>
      </c>
      <c r="M50" s="101">
        <f>CHOOSE(Interface!$H$7,'Licensee 1'!M123,'Licensee 2'!M123)</f>
        <v>0</v>
      </c>
      <c r="N50" s="101">
        <f>CHOOSE(Interface!$H$7,'Licensee 1'!N123,'Licensee 2'!N123)</f>
        <v>0</v>
      </c>
      <c r="O50" s="101">
        <f>CHOOSE(Interface!$H$7,'Licensee 1'!O123,'Licensee 2'!O123)</f>
        <v>0</v>
      </c>
      <c r="P50" s="101">
        <f>CHOOSE(Interface!$H$7,'Licensee 1'!P123,'Licensee 2'!P123)</f>
        <v>0</v>
      </c>
      <c r="Q50" s="101">
        <f>CHOOSE(Interface!$H$7,'Licensee 1'!Q123,'Licensee 2'!Q123)</f>
        <v>0</v>
      </c>
      <c r="R50" s="101">
        <f>CHOOSE(Interface!$H$7,'Licensee 1'!R123,'Licensee 2'!R123)</f>
        <v>0</v>
      </c>
      <c r="S50" s="201">
        <f>CHOOSE(Interface!$H$7,'Licensee 1'!S123,'Licensee 2'!S123)</f>
        <v>0</v>
      </c>
      <c r="T50" s="101">
        <f>CHOOSE(Interface!$H$7,'Licensee 1'!T123,'Licensee 2'!T123)</f>
        <v>0</v>
      </c>
      <c r="U50" s="101">
        <f>CHOOSE(Interface!$H$7,'Licensee 1'!U123,'Licensee 2'!U123)</f>
        <v>0</v>
      </c>
      <c r="V50" s="101">
        <f>CHOOSE(Interface!$H$7,'Licensee 1'!V123,'Licensee 2'!V123)</f>
        <v>0</v>
      </c>
      <c r="W50" s="101">
        <f>CHOOSE(Interface!$H$7,'Licensee 1'!W123,'Licensee 2'!W123)</f>
        <v>0</v>
      </c>
      <c r="X50" s="101">
        <f>CHOOSE(Interface!$H$7,'Licensee 1'!X123,'Licensee 2'!X123)</f>
        <v>0</v>
      </c>
      <c r="Y50" s="101">
        <f>CHOOSE(Interface!$H$7,'Licensee 1'!Y123,'Licensee 2'!Y123)</f>
        <v>0</v>
      </c>
      <c r="Z50" s="101">
        <f>CHOOSE(Interface!$H$7,'Licensee 1'!Z123,'Licensee 2'!Z123)</f>
        <v>0</v>
      </c>
      <c r="AA50" s="101">
        <f>CHOOSE(Interface!$H$7,'Licensee 1'!AA123,'Licensee 2'!AA123)</f>
        <v>0</v>
      </c>
      <c r="AB50" s="101">
        <f>CHOOSE(Interface!$H$7,'Licensee 1'!AB123,'Licensee 2'!AB123)</f>
        <v>0</v>
      </c>
      <c r="AC50" s="101">
        <f>CHOOSE(Interface!$H$7,'Licensee 1'!AC123,'Licensee 2'!AC123)</f>
        <v>0</v>
      </c>
      <c r="AD50" s="101">
        <f>CHOOSE(Interface!$H$7,'Licensee 1'!AD123,'Licensee 2'!AD123)</f>
        <v>0</v>
      </c>
      <c r="AE50" s="101">
        <f>CHOOSE(Interface!$H$7,'Licensee 1'!AE123,'Licensee 2'!AE123)</f>
        <v>0</v>
      </c>
      <c r="AF50" s="101">
        <f>CHOOSE(Interface!$H$7,'Licensee 1'!AF123,'Licensee 2'!AF123)</f>
        <v>0</v>
      </c>
      <c r="AG50" s="101">
        <f>CHOOSE(Interface!$H$7,'Licensee 1'!AG123,'Licensee 2'!AG123)</f>
        <v>0</v>
      </c>
      <c r="AH50" s="101">
        <f>CHOOSE(Interface!$H$7,'Licensee 1'!AH123,'Licensee 2'!AH123)</f>
        <v>0</v>
      </c>
      <c r="AI50" s="101">
        <f>CHOOSE(Interface!$H$7,'Licensee 1'!AI123,'Licensee 2'!AI123)</f>
        <v>0</v>
      </c>
      <c r="AJ50" s="101">
        <f>CHOOSE(Interface!$H$7,'Licensee 1'!AJ123,'Licensee 2'!AJ123)</f>
        <v>0</v>
      </c>
      <c r="AK50" s="101">
        <f>CHOOSE(Interface!$H$7,'Licensee 1'!AK123,'Licensee 2'!AK123)</f>
        <v>0</v>
      </c>
      <c r="AL50" s="101">
        <f>CHOOSE(Interface!$H$7,'Licensee 1'!AL123,'Licensee 2'!AL123)</f>
        <v>0</v>
      </c>
      <c r="AM50" s="101">
        <f>CHOOSE(Interface!$H$7,'Licensee 1'!AM123,'Licensee 2'!AM123)</f>
        <v>0</v>
      </c>
      <c r="AN50" s="101">
        <f>CHOOSE(Interface!$H$7,'Licensee 1'!AN123,'Licensee 2'!AN123)</f>
        <v>0</v>
      </c>
      <c r="AO50" s="101">
        <f>CHOOSE(Interface!$H$7,'Licensee 1'!AO123,'Licensee 2'!AO123)</f>
        <v>0</v>
      </c>
      <c r="AP50" s="101">
        <f>CHOOSE(Interface!$H$7,'Licensee 1'!AP123,'Licensee 2'!AP123)</f>
        <v>0</v>
      </c>
      <c r="AQ50" s="101">
        <f>CHOOSE(Interface!$H$7,'Licensee 1'!AQ123,'Licensee 2'!AQ123)</f>
        <v>0</v>
      </c>
      <c r="AR50" s="101">
        <f>CHOOSE(Interface!$H$7,'Licensee 1'!AR123,'Licensee 2'!AR123)</f>
        <v>0</v>
      </c>
      <c r="AS50" s="101">
        <f>CHOOSE(Interface!$H$7,'Licensee 1'!AS123,'Licensee 2'!AS123)</f>
        <v>0</v>
      </c>
      <c r="AT50" s="101">
        <f>CHOOSE(Interface!$H$7,'Licensee 1'!AT123,'Licensee 2'!AT123)</f>
        <v>0</v>
      </c>
      <c r="AU50" s="101">
        <f>CHOOSE(Interface!$H$7,'Licensee 1'!AU123,'Licensee 2'!AU123)</f>
        <v>0</v>
      </c>
      <c r="AV50" s="101">
        <f>CHOOSE(Interface!$H$7,'Licensee 1'!AV123,'Licensee 2'!AV123)</f>
        <v>0</v>
      </c>
      <c r="AW50" s="101">
        <f>CHOOSE(Interface!$H$7,'Licensee 1'!AW123,'Licensee 2'!AW123)</f>
        <v>0</v>
      </c>
      <c r="AX50" s="101">
        <f>CHOOSE(Interface!$H$7,'Licensee 1'!AX123,'Licensee 2'!AX123)</f>
        <v>0</v>
      </c>
      <c r="AY50" s="101">
        <f>CHOOSE(Interface!$H$7,'Licensee 1'!AY123,'Licensee 2'!AY123)</f>
        <v>0</v>
      </c>
      <c r="AZ50" s="101">
        <f>CHOOSE(Interface!$H$7,'Licensee 1'!AZ123,'Licensee 2'!AZ123)</f>
        <v>0</v>
      </c>
      <c r="BA50" s="101">
        <f>CHOOSE(Interface!$H$7,'Licensee 1'!BA123,'Licensee 2'!BA123)</f>
        <v>0</v>
      </c>
      <c r="BB50" s="101">
        <f>CHOOSE(Interface!$H$7,'Licensee 1'!BB123,'Licensee 2'!BB123)</f>
        <v>0</v>
      </c>
      <c r="BC50" s="101">
        <f>CHOOSE(Interface!$H$7,'Licensee 1'!BC123,'Licensee 2'!BC123)</f>
        <v>0</v>
      </c>
      <c r="BD50" s="101">
        <f>CHOOSE(Interface!$H$7,'Licensee 1'!BD123,'Licensee 2'!BD123)</f>
        <v>0</v>
      </c>
      <c r="BE50" s="101">
        <f>CHOOSE(Interface!$H$7,'Licensee 1'!BE123,'Licensee 2'!BE123)</f>
        <v>0</v>
      </c>
      <c r="BF50" s="101">
        <f>CHOOSE(Interface!$H$7,'Licensee 1'!BF123,'Licensee 2'!BF123)</f>
        <v>0</v>
      </c>
      <c r="BG50" s="101">
        <f>CHOOSE(Interface!$H$7,'Licensee 1'!BG123,'Licensee 2'!BG123)</f>
        <v>0</v>
      </c>
      <c r="BH50" s="101">
        <f>CHOOSE(Interface!$H$7,'Licensee 1'!BH123,'Licensee 2'!BH123)</f>
        <v>0</v>
      </c>
      <c r="BI50" s="82"/>
      <c r="BJ50" s="82"/>
      <c r="BK50" s="82"/>
      <c r="BL50" s="82"/>
      <c r="BM50" s="82"/>
      <c r="BN50" s="82"/>
      <c r="BO50" s="82"/>
    </row>
    <row r="51" spans="3:67">
      <c r="E51" s="135" t="s">
        <v>331</v>
      </c>
      <c r="G51" s="4" t="s">
        <v>101</v>
      </c>
      <c r="H51" s="135"/>
      <c r="J51" s="135" t="s">
        <v>215</v>
      </c>
      <c r="K51" s="187"/>
      <c r="L51" s="101">
        <f>CHOOSE(Interface!$H$7,'Licensee 1'!L124,'Licensee 2'!L124)</f>
        <v>0</v>
      </c>
      <c r="M51" s="101">
        <f>CHOOSE(Interface!$H$7,'Licensee 1'!M124,'Licensee 2'!M124)</f>
        <v>0</v>
      </c>
      <c r="N51" s="101">
        <f>CHOOSE(Interface!$H$7,'Licensee 1'!N124,'Licensee 2'!N124)</f>
        <v>0</v>
      </c>
      <c r="O51" s="101">
        <f>CHOOSE(Interface!$H$7,'Licensee 1'!O124,'Licensee 2'!O124)</f>
        <v>0</v>
      </c>
      <c r="P51" s="101">
        <f>CHOOSE(Interface!$H$7,'Licensee 1'!P124,'Licensee 2'!P124)</f>
        <v>0</v>
      </c>
      <c r="Q51" s="101">
        <f>CHOOSE(Interface!$H$7,'Licensee 1'!Q124,'Licensee 2'!Q124)</f>
        <v>0</v>
      </c>
      <c r="R51" s="101">
        <f>CHOOSE(Interface!$H$7,'Licensee 1'!R124,'Licensee 2'!R124)</f>
        <v>0</v>
      </c>
      <c r="S51" s="101">
        <f>CHOOSE(Interface!$H$7,'Licensee 1'!S124,'Licensee 2'!S124)</f>
        <v>0</v>
      </c>
      <c r="T51" s="101">
        <f>CHOOSE(Interface!$H$7,'Licensee 1'!T124,'Licensee 2'!T124)</f>
        <v>0</v>
      </c>
      <c r="U51" s="101">
        <f>CHOOSE(Interface!$H$7,'Licensee 1'!U124,'Licensee 2'!U124)</f>
        <v>0</v>
      </c>
      <c r="V51" s="101">
        <f>CHOOSE(Interface!$H$7,'Licensee 1'!V124,'Licensee 2'!V124)</f>
        <v>0</v>
      </c>
      <c r="W51" s="101">
        <f>CHOOSE(Interface!$H$7,'Licensee 1'!W124,'Licensee 2'!W124)</f>
        <v>0</v>
      </c>
      <c r="X51" s="101">
        <f>CHOOSE(Interface!$H$7,'Licensee 1'!X124,'Licensee 2'!X124)</f>
        <v>0</v>
      </c>
      <c r="Y51" s="101">
        <f>CHOOSE(Interface!$H$7,'Licensee 1'!Y124,'Licensee 2'!Y124)</f>
        <v>0</v>
      </c>
      <c r="Z51" s="101">
        <f>CHOOSE(Interface!$H$7,'Licensee 1'!Z124,'Licensee 2'!Z124)</f>
        <v>0</v>
      </c>
      <c r="AA51" s="101">
        <f>CHOOSE(Interface!$H$7,'Licensee 1'!AA124,'Licensee 2'!AA124)</f>
        <v>0</v>
      </c>
      <c r="AB51" s="101">
        <f>CHOOSE(Interface!$H$7,'Licensee 1'!AB124,'Licensee 2'!AB124)</f>
        <v>0</v>
      </c>
      <c r="AC51" s="101">
        <f>CHOOSE(Interface!$H$7,'Licensee 1'!AC124,'Licensee 2'!AC124)</f>
        <v>0</v>
      </c>
      <c r="AD51" s="101">
        <f>CHOOSE(Interface!$H$7,'Licensee 1'!AD124,'Licensee 2'!AD124)</f>
        <v>0</v>
      </c>
      <c r="AE51" s="101">
        <f>CHOOSE(Interface!$H$7,'Licensee 1'!AE124,'Licensee 2'!AE124)</f>
        <v>0</v>
      </c>
      <c r="AF51" s="101">
        <f>CHOOSE(Interface!$H$7,'Licensee 1'!AF124,'Licensee 2'!AF124)</f>
        <v>0</v>
      </c>
      <c r="AG51" s="101">
        <f>CHOOSE(Interface!$H$7,'Licensee 1'!AG124,'Licensee 2'!AG124)</f>
        <v>0</v>
      </c>
      <c r="AH51" s="101">
        <f>CHOOSE(Interface!$H$7,'Licensee 1'!AH124,'Licensee 2'!AH124)</f>
        <v>0</v>
      </c>
      <c r="AI51" s="101">
        <f>CHOOSE(Interface!$H$7,'Licensee 1'!AI124,'Licensee 2'!AI124)</f>
        <v>0</v>
      </c>
      <c r="AJ51" s="101">
        <f>CHOOSE(Interface!$H$7,'Licensee 1'!AJ124,'Licensee 2'!AJ124)</f>
        <v>0</v>
      </c>
      <c r="AK51" s="101">
        <f>CHOOSE(Interface!$H$7,'Licensee 1'!AK124,'Licensee 2'!AK124)</f>
        <v>0</v>
      </c>
      <c r="AL51" s="101">
        <f>CHOOSE(Interface!$H$7,'Licensee 1'!AL124,'Licensee 2'!AL124)</f>
        <v>0</v>
      </c>
      <c r="AM51" s="101">
        <f>CHOOSE(Interface!$H$7,'Licensee 1'!AM124,'Licensee 2'!AM124)</f>
        <v>0</v>
      </c>
      <c r="AN51" s="101">
        <f>CHOOSE(Interface!$H$7,'Licensee 1'!AN124,'Licensee 2'!AN124)</f>
        <v>0</v>
      </c>
      <c r="AO51" s="101">
        <f>CHOOSE(Interface!$H$7,'Licensee 1'!AO124,'Licensee 2'!AO124)</f>
        <v>0</v>
      </c>
      <c r="AP51" s="101">
        <f>CHOOSE(Interface!$H$7,'Licensee 1'!AP124,'Licensee 2'!AP124)</f>
        <v>0</v>
      </c>
      <c r="AQ51" s="101">
        <f>CHOOSE(Interface!$H$7,'Licensee 1'!AQ124,'Licensee 2'!AQ124)</f>
        <v>0</v>
      </c>
      <c r="AR51" s="101">
        <f>CHOOSE(Interface!$H$7,'Licensee 1'!AR124,'Licensee 2'!AR124)</f>
        <v>0</v>
      </c>
      <c r="AS51" s="101">
        <f>CHOOSE(Interface!$H$7,'Licensee 1'!AS124,'Licensee 2'!AS124)</f>
        <v>0</v>
      </c>
      <c r="AT51" s="101">
        <f>CHOOSE(Interface!$H$7,'Licensee 1'!AT124,'Licensee 2'!AT124)</f>
        <v>0</v>
      </c>
      <c r="AU51" s="101">
        <f>CHOOSE(Interface!$H$7,'Licensee 1'!AU124,'Licensee 2'!AU124)</f>
        <v>0</v>
      </c>
      <c r="AV51" s="101">
        <f>CHOOSE(Interface!$H$7,'Licensee 1'!AV124,'Licensee 2'!AV124)</f>
        <v>0</v>
      </c>
      <c r="AW51" s="101">
        <f>CHOOSE(Interface!$H$7,'Licensee 1'!AW124,'Licensee 2'!AW124)</f>
        <v>0</v>
      </c>
      <c r="AX51" s="101">
        <f>CHOOSE(Interface!$H$7,'Licensee 1'!AX124,'Licensee 2'!AX124)</f>
        <v>0</v>
      </c>
      <c r="AY51" s="101">
        <f>CHOOSE(Interface!$H$7,'Licensee 1'!AY124,'Licensee 2'!AY124)</f>
        <v>0</v>
      </c>
      <c r="AZ51" s="101">
        <f>CHOOSE(Interface!$H$7,'Licensee 1'!AZ124,'Licensee 2'!AZ124)</f>
        <v>0</v>
      </c>
      <c r="BA51" s="101">
        <f>CHOOSE(Interface!$H$7,'Licensee 1'!BA124,'Licensee 2'!BA124)</f>
        <v>0</v>
      </c>
      <c r="BB51" s="101">
        <f>CHOOSE(Interface!$H$7,'Licensee 1'!BB124,'Licensee 2'!BB124)</f>
        <v>0</v>
      </c>
      <c r="BC51" s="101">
        <f>CHOOSE(Interface!$H$7,'Licensee 1'!BC124,'Licensee 2'!BC124)</f>
        <v>0</v>
      </c>
      <c r="BD51" s="101">
        <f>CHOOSE(Interface!$H$7,'Licensee 1'!BD124,'Licensee 2'!BD124)</f>
        <v>0</v>
      </c>
      <c r="BE51" s="101">
        <f>CHOOSE(Interface!$H$7,'Licensee 1'!BE124,'Licensee 2'!BE124)</f>
        <v>0</v>
      </c>
      <c r="BF51" s="101">
        <f>CHOOSE(Interface!$H$7,'Licensee 1'!BF124,'Licensee 2'!BF124)</f>
        <v>0</v>
      </c>
      <c r="BG51" s="101">
        <f>CHOOSE(Interface!$H$7,'Licensee 1'!BG124,'Licensee 2'!BG124)</f>
        <v>0</v>
      </c>
      <c r="BH51" s="101">
        <f>CHOOSE(Interface!$H$7,'Licensee 1'!BH124,'Licensee 2'!BH124)</f>
        <v>0</v>
      </c>
      <c r="BI51" s="82"/>
      <c r="BJ51" s="82"/>
      <c r="BK51" s="82"/>
      <c r="BL51" s="82"/>
      <c r="BM51" s="82"/>
      <c r="BN51" s="82"/>
      <c r="BO51" s="82"/>
    </row>
    <row r="52" spans="3:67">
      <c r="K52" s="187"/>
      <c r="L52" s="82"/>
      <c r="M52" s="82"/>
      <c r="N52" s="82"/>
      <c r="O52" s="82"/>
      <c r="P52" s="82"/>
      <c r="Q52" s="82"/>
      <c r="R52" s="82"/>
      <c r="S52" s="200"/>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row>
    <row r="53" spans="3:67">
      <c r="C53" s="38">
        <f>MAX($B$4:C52)+0.1</f>
        <v>2.2000000000000002</v>
      </c>
      <c r="D53" s="37" t="s">
        <v>217</v>
      </c>
      <c r="E53" s="33"/>
      <c r="F53" s="33"/>
      <c r="G53" s="32"/>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82"/>
      <c r="BM53" s="82"/>
      <c r="BN53" s="82"/>
      <c r="BO53" s="82"/>
    </row>
    <row r="54" spans="3:67">
      <c r="E54" s="135"/>
      <c r="F54" s="135"/>
      <c r="K54" s="187"/>
      <c r="L54" s="82"/>
      <c r="M54" s="82"/>
      <c r="N54" s="82"/>
      <c r="O54" s="82"/>
      <c r="P54" s="82"/>
      <c r="Q54" s="82"/>
      <c r="R54" s="82"/>
      <c r="S54" s="200"/>
      <c r="T54" s="82"/>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row>
    <row r="55" spans="3:67">
      <c r="E55" s="20" t="s">
        <v>139</v>
      </c>
      <c r="G55" s="4" t="s">
        <v>101</v>
      </c>
      <c r="H55" s="135"/>
      <c r="J55" s="135" t="s">
        <v>213</v>
      </c>
      <c r="K55" s="187"/>
      <c r="L55" s="101">
        <f>CHOOSE(Interface!$H$7,'Licensee 1'!L128,'Licensee 2'!L128)</f>
        <v>0</v>
      </c>
      <c r="M55" s="101">
        <f>CHOOSE(Interface!$H$7,'Licensee 1'!M128,'Licensee 2'!M128)</f>
        <v>0</v>
      </c>
      <c r="N55" s="101">
        <f>CHOOSE(Interface!$H$7,'Licensee 1'!N128,'Licensee 2'!N128)</f>
        <v>0</v>
      </c>
      <c r="O55" s="101">
        <f>CHOOSE(Interface!$H$7,'Licensee 1'!O128,'Licensee 2'!O128)</f>
        <v>0</v>
      </c>
      <c r="P55" s="101">
        <f>CHOOSE(Interface!$H$7,'Licensee 1'!P128,'Licensee 2'!P128)</f>
        <v>0</v>
      </c>
      <c r="Q55" s="101">
        <f>CHOOSE(Interface!$H$7,'Licensee 1'!Q128,'Licensee 2'!Q128)</f>
        <v>0</v>
      </c>
      <c r="R55" s="101">
        <f>CHOOSE(Interface!$H$7,'Licensee 1'!R128,'Licensee 2'!R128)</f>
        <v>0</v>
      </c>
      <c r="S55" s="201">
        <f>CHOOSE(Interface!$H$7,'Licensee 1'!S128,'Licensee 2'!S128)</f>
        <v>0</v>
      </c>
      <c r="T55" s="101">
        <f>CHOOSE(Interface!$H$7,'Licensee 1'!T128,'Licensee 2'!T128)</f>
        <v>0</v>
      </c>
      <c r="U55" s="101">
        <f>CHOOSE(Interface!$H$7,'Licensee 1'!U128,'Licensee 2'!U128)</f>
        <v>0</v>
      </c>
      <c r="V55" s="101">
        <f>CHOOSE(Interface!$H$7,'Licensee 1'!V128,'Licensee 2'!V128)</f>
        <v>0</v>
      </c>
      <c r="W55" s="101">
        <f>CHOOSE(Interface!$H$7,'Licensee 1'!W128,'Licensee 2'!W128)</f>
        <v>0</v>
      </c>
      <c r="X55" s="101">
        <f>CHOOSE(Interface!$H$7,'Licensee 1'!X128,'Licensee 2'!X128)</f>
        <v>0</v>
      </c>
      <c r="Y55" s="101">
        <f>CHOOSE(Interface!$H$7,'Licensee 1'!Y128,'Licensee 2'!Y128)</f>
        <v>0</v>
      </c>
      <c r="Z55" s="101">
        <f>CHOOSE(Interface!$H$7,'Licensee 1'!Z128,'Licensee 2'!Z128)</f>
        <v>0</v>
      </c>
      <c r="AA55" s="101">
        <f>CHOOSE(Interface!$H$7,'Licensee 1'!AA128,'Licensee 2'!AA128)</f>
        <v>0</v>
      </c>
      <c r="AB55" s="101">
        <f>CHOOSE(Interface!$H$7,'Licensee 1'!AB128,'Licensee 2'!AB128)</f>
        <v>0</v>
      </c>
      <c r="AC55" s="101">
        <f>CHOOSE(Interface!$H$7,'Licensee 1'!AC128,'Licensee 2'!AC128)</f>
        <v>0</v>
      </c>
      <c r="AD55" s="101">
        <f>CHOOSE(Interface!$H$7,'Licensee 1'!AD128,'Licensee 2'!AD128)</f>
        <v>0</v>
      </c>
      <c r="AE55" s="101">
        <f>CHOOSE(Interface!$H$7,'Licensee 1'!AE128,'Licensee 2'!AE128)</f>
        <v>0</v>
      </c>
      <c r="AF55" s="101">
        <f>CHOOSE(Interface!$H$7,'Licensee 1'!AF128,'Licensee 2'!AF128)</f>
        <v>0</v>
      </c>
      <c r="AG55" s="101">
        <f>CHOOSE(Interface!$H$7,'Licensee 1'!AG128,'Licensee 2'!AG128)</f>
        <v>0</v>
      </c>
      <c r="AH55" s="101">
        <f>CHOOSE(Interface!$H$7,'Licensee 1'!AH128,'Licensee 2'!AH128)</f>
        <v>0</v>
      </c>
      <c r="AI55" s="101">
        <f>CHOOSE(Interface!$H$7,'Licensee 1'!AI128,'Licensee 2'!AI128)</f>
        <v>0</v>
      </c>
      <c r="AJ55" s="101">
        <f>CHOOSE(Interface!$H$7,'Licensee 1'!AJ128,'Licensee 2'!AJ128)</f>
        <v>0</v>
      </c>
      <c r="AK55" s="101">
        <f>CHOOSE(Interface!$H$7,'Licensee 1'!AK128,'Licensee 2'!AK128)</f>
        <v>0</v>
      </c>
      <c r="AL55" s="101">
        <f>CHOOSE(Interface!$H$7,'Licensee 1'!AL128,'Licensee 2'!AL128)</f>
        <v>0</v>
      </c>
      <c r="AM55" s="101">
        <f>CHOOSE(Interface!$H$7,'Licensee 1'!AM128,'Licensee 2'!AM128)</f>
        <v>0</v>
      </c>
      <c r="AN55" s="101">
        <f>CHOOSE(Interface!$H$7,'Licensee 1'!AN128,'Licensee 2'!AN128)</f>
        <v>0</v>
      </c>
      <c r="AO55" s="101">
        <f>CHOOSE(Interface!$H$7,'Licensee 1'!AO128,'Licensee 2'!AO128)</f>
        <v>0</v>
      </c>
      <c r="AP55" s="101">
        <f>CHOOSE(Interface!$H$7,'Licensee 1'!AP128,'Licensee 2'!AP128)</f>
        <v>0</v>
      </c>
      <c r="AQ55" s="101">
        <f>CHOOSE(Interface!$H$7,'Licensee 1'!AQ128,'Licensee 2'!AQ128)</f>
        <v>0</v>
      </c>
      <c r="AR55" s="101">
        <f>CHOOSE(Interface!$H$7,'Licensee 1'!AR128,'Licensee 2'!AR128)</f>
        <v>0</v>
      </c>
      <c r="AS55" s="101">
        <f>CHOOSE(Interface!$H$7,'Licensee 1'!AS128,'Licensee 2'!AS128)</f>
        <v>0</v>
      </c>
      <c r="AT55" s="101">
        <f>CHOOSE(Interface!$H$7,'Licensee 1'!AT128,'Licensee 2'!AT128)</f>
        <v>0</v>
      </c>
      <c r="AU55" s="101">
        <f>CHOOSE(Interface!$H$7,'Licensee 1'!AU128,'Licensee 2'!AU128)</f>
        <v>0</v>
      </c>
      <c r="AV55" s="101">
        <f>CHOOSE(Interface!$H$7,'Licensee 1'!AV128,'Licensee 2'!AV128)</f>
        <v>0</v>
      </c>
      <c r="AW55" s="101">
        <f>CHOOSE(Interface!$H$7,'Licensee 1'!AW128,'Licensee 2'!AW128)</f>
        <v>0</v>
      </c>
      <c r="AX55" s="101">
        <f>CHOOSE(Interface!$H$7,'Licensee 1'!AX128,'Licensee 2'!AX128)</f>
        <v>0</v>
      </c>
      <c r="AY55" s="101">
        <f>CHOOSE(Interface!$H$7,'Licensee 1'!AY128,'Licensee 2'!AY128)</f>
        <v>0</v>
      </c>
      <c r="AZ55" s="101">
        <f>CHOOSE(Interface!$H$7,'Licensee 1'!AZ128,'Licensee 2'!AZ128)</f>
        <v>0</v>
      </c>
      <c r="BA55" s="101">
        <f>CHOOSE(Interface!$H$7,'Licensee 1'!BA128,'Licensee 2'!BA128)</f>
        <v>0</v>
      </c>
      <c r="BB55" s="101">
        <f>CHOOSE(Interface!$H$7,'Licensee 1'!BB128,'Licensee 2'!BB128)</f>
        <v>0</v>
      </c>
      <c r="BC55" s="101">
        <f>CHOOSE(Interface!$H$7,'Licensee 1'!BC128,'Licensee 2'!BC128)</f>
        <v>0</v>
      </c>
      <c r="BD55" s="101">
        <f>CHOOSE(Interface!$H$7,'Licensee 1'!BD128,'Licensee 2'!BD128)</f>
        <v>0</v>
      </c>
      <c r="BE55" s="101">
        <f>CHOOSE(Interface!$H$7,'Licensee 1'!BE128,'Licensee 2'!BE128)</f>
        <v>0</v>
      </c>
      <c r="BF55" s="101">
        <f>CHOOSE(Interface!$H$7,'Licensee 1'!BF128,'Licensee 2'!BF128)</f>
        <v>0</v>
      </c>
      <c r="BG55" s="101">
        <f>CHOOSE(Interface!$H$7,'Licensee 1'!BG128,'Licensee 2'!BG128)</f>
        <v>0</v>
      </c>
      <c r="BH55" s="101">
        <f>CHOOSE(Interface!$H$7,'Licensee 1'!BH128,'Licensee 2'!BH128)</f>
        <v>0</v>
      </c>
      <c r="BI55" s="82"/>
      <c r="BJ55" s="82"/>
      <c r="BK55" s="82"/>
      <c r="BL55" s="82"/>
      <c r="BM55" s="82"/>
      <c r="BN55" s="82"/>
      <c r="BO55" s="82"/>
    </row>
    <row r="56" spans="3:67">
      <c r="E56" s="135" t="s">
        <v>140</v>
      </c>
      <c r="G56" s="4" t="s">
        <v>101</v>
      </c>
      <c r="H56" s="135"/>
      <c r="J56" s="135" t="s">
        <v>213</v>
      </c>
      <c r="K56" s="187"/>
      <c r="L56" s="101">
        <f>CHOOSE(Interface!$H$7,'Licensee 1'!L129,'Licensee 2'!L129)</f>
        <v>0</v>
      </c>
      <c r="M56" s="101">
        <f>CHOOSE(Interface!$H$7,'Licensee 1'!M129,'Licensee 2'!M129)</f>
        <v>0</v>
      </c>
      <c r="N56" s="101">
        <f>CHOOSE(Interface!$H$7,'Licensee 1'!N129,'Licensee 2'!N129)</f>
        <v>0</v>
      </c>
      <c r="O56" s="101">
        <f>CHOOSE(Interface!$H$7,'Licensee 1'!O129,'Licensee 2'!O129)</f>
        <v>0</v>
      </c>
      <c r="P56" s="101">
        <f>CHOOSE(Interface!$H$7,'Licensee 1'!P129,'Licensee 2'!P129)</f>
        <v>0</v>
      </c>
      <c r="Q56" s="101">
        <f>CHOOSE(Interface!$H$7,'Licensee 1'!Q129,'Licensee 2'!Q129)</f>
        <v>0</v>
      </c>
      <c r="R56" s="101">
        <f>CHOOSE(Interface!$H$7,'Licensee 1'!R129,'Licensee 2'!R129)</f>
        <v>0</v>
      </c>
      <c r="S56" s="201">
        <f>CHOOSE(Interface!$H$7,'Licensee 1'!S129,'Licensee 2'!S129)</f>
        <v>0</v>
      </c>
      <c r="T56" s="101">
        <f>CHOOSE(Interface!$H$7,'Licensee 1'!T129,'Licensee 2'!T129)</f>
        <v>0</v>
      </c>
      <c r="U56" s="101">
        <f>CHOOSE(Interface!$H$7,'Licensee 1'!U129,'Licensee 2'!U129)</f>
        <v>0</v>
      </c>
      <c r="V56" s="101">
        <f>CHOOSE(Interface!$H$7,'Licensee 1'!V129,'Licensee 2'!V129)</f>
        <v>0</v>
      </c>
      <c r="W56" s="101">
        <f>CHOOSE(Interface!$H$7,'Licensee 1'!W129,'Licensee 2'!W129)</f>
        <v>0</v>
      </c>
      <c r="X56" s="101">
        <f>CHOOSE(Interface!$H$7,'Licensee 1'!X129,'Licensee 2'!X129)</f>
        <v>0</v>
      </c>
      <c r="Y56" s="101">
        <f>CHOOSE(Interface!$H$7,'Licensee 1'!Y129,'Licensee 2'!Y129)</f>
        <v>0</v>
      </c>
      <c r="Z56" s="101">
        <f>CHOOSE(Interface!$H$7,'Licensee 1'!Z129,'Licensee 2'!Z129)</f>
        <v>0</v>
      </c>
      <c r="AA56" s="101">
        <f>CHOOSE(Interface!$H$7,'Licensee 1'!AA129,'Licensee 2'!AA129)</f>
        <v>0</v>
      </c>
      <c r="AB56" s="101">
        <f>CHOOSE(Interface!$H$7,'Licensee 1'!AB129,'Licensee 2'!AB129)</f>
        <v>0</v>
      </c>
      <c r="AC56" s="101">
        <f>CHOOSE(Interface!$H$7,'Licensee 1'!AC129,'Licensee 2'!AC129)</f>
        <v>0</v>
      </c>
      <c r="AD56" s="101">
        <f>CHOOSE(Interface!$H$7,'Licensee 1'!AD129,'Licensee 2'!AD129)</f>
        <v>0</v>
      </c>
      <c r="AE56" s="101">
        <f>CHOOSE(Interface!$H$7,'Licensee 1'!AE129,'Licensee 2'!AE129)</f>
        <v>0</v>
      </c>
      <c r="AF56" s="101">
        <f>CHOOSE(Interface!$H$7,'Licensee 1'!AF129,'Licensee 2'!AF129)</f>
        <v>0</v>
      </c>
      <c r="AG56" s="101">
        <f>CHOOSE(Interface!$H$7,'Licensee 1'!AG129,'Licensee 2'!AG129)</f>
        <v>0</v>
      </c>
      <c r="AH56" s="101">
        <f>CHOOSE(Interface!$H$7,'Licensee 1'!AH129,'Licensee 2'!AH129)</f>
        <v>0</v>
      </c>
      <c r="AI56" s="101">
        <f>CHOOSE(Interface!$H$7,'Licensee 1'!AI129,'Licensee 2'!AI129)</f>
        <v>0</v>
      </c>
      <c r="AJ56" s="101">
        <f>CHOOSE(Interface!$H$7,'Licensee 1'!AJ129,'Licensee 2'!AJ129)</f>
        <v>0</v>
      </c>
      <c r="AK56" s="101">
        <f>CHOOSE(Interface!$H$7,'Licensee 1'!AK129,'Licensee 2'!AK129)</f>
        <v>0</v>
      </c>
      <c r="AL56" s="101">
        <f>CHOOSE(Interface!$H$7,'Licensee 1'!AL129,'Licensee 2'!AL129)</f>
        <v>0</v>
      </c>
      <c r="AM56" s="101">
        <f>CHOOSE(Interface!$H$7,'Licensee 1'!AM129,'Licensee 2'!AM129)</f>
        <v>0</v>
      </c>
      <c r="AN56" s="101">
        <f>CHOOSE(Interface!$H$7,'Licensee 1'!AN129,'Licensee 2'!AN129)</f>
        <v>0</v>
      </c>
      <c r="AO56" s="101">
        <f>CHOOSE(Interface!$H$7,'Licensee 1'!AO129,'Licensee 2'!AO129)</f>
        <v>0</v>
      </c>
      <c r="AP56" s="101">
        <f>CHOOSE(Interface!$H$7,'Licensee 1'!AP129,'Licensee 2'!AP129)</f>
        <v>0</v>
      </c>
      <c r="AQ56" s="101">
        <f>CHOOSE(Interface!$H$7,'Licensee 1'!AQ129,'Licensee 2'!AQ129)</f>
        <v>0</v>
      </c>
      <c r="AR56" s="101">
        <f>CHOOSE(Interface!$H$7,'Licensee 1'!AR129,'Licensee 2'!AR129)</f>
        <v>0</v>
      </c>
      <c r="AS56" s="101">
        <f>CHOOSE(Interface!$H$7,'Licensee 1'!AS129,'Licensee 2'!AS129)</f>
        <v>0</v>
      </c>
      <c r="AT56" s="101">
        <f>CHOOSE(Interface!$H$7,'Licensee 1'!AT129,'Licensee 2'!AT129)</f>
        <v>0</v>
      </c>
      <c r="AU56" s="101">
        <f>CHOOSE(Interface!$H$7,'Licensee 1'!AU129,'Licensee 2'!AU129)</f>
        <v>0</v>
      </c>
      <c r="AV56" s="101">
        <f>CHOOSE(Interface!$H$7,'Licensee 1'!AV129,'Licensee 2'!AV129)</f>
        <v>0</v>
      </c>
      <c r="AW56" s="101">
        <f>CHOOSE(Interface!$H$7,'Licensee 1'!AW129,'Licensee 2'!AW129)</f>
        <v>0</v>
      </c>
      <c r="AX56" s="101">
        <f>CHOOSE(Interface!$H$7,'Licensee 1'!AX129,'Licensee 2'!AX129)</f>
        <v>0</v>
      </c>
      <c r="AY56" s="101">
        <f>CHOOSE(Interface!$H$7,'Licensee 1'!AY129,'Licensee 2'!AY129)</f>
        <v>0</v>
      </c>
      <c r="AZ56" s="101">
        <f>CHOOSE(Interface!$H$7,'Licensee 1'!AZ129,'Licensee 2'!AZ129)</f>
        <v>0</v>
      </c>
      <c r="BA56" s="101">
        <f>CHOOSE(Interface!$H$7,'Licensee 1'!BA129,'Licensee 2'!BA129)</f>
        <v>0</v>
      </c>
      <c r="BB56" s="101">
        <f>CHOOSE(Interface!$H$7,'Licensee 1'!BB129,'Licensee 2'!BB129)</f>
        <v>0</v>
      </c>
      <c r="BC56" s="101">
        <f>CHOOSE(Interface!$H$7,'Licensee 1'!BC129,'Licensee 2'!BC129)</f>
        <v>0</v>
      </c>
      <c r="BD56" s="101">
        <f>CHOOSE(Interface!$H$7,'Licensee 1'!BD129,'Licensee 2'!BD129)</f>
        <v>0</v>
      </c>
      <c r="BE56" s="101">
        <f>CHOOSE(Interface!$H$7,'Licensee 1'!BE129,'Licensee 2'!BE129)</f>
        <v>0</v>
      </c>
      <c r="BF56" s="101">
        <f>CHOOSE(Interface!$H$7,'Licensee 1'!BF129,'Licensee 2'!BF129)</f>
        <v>0</v>
      </c>
      <c r="BG56" s="101">
        <f>CHOOSE(Interface!$H$7,'Licensee 1'!BG129,'Licensee 2'!BG129)</f>
        <v>0</v>
      </c>
      <c r="BH56" s="101">
        <f>CHOOSE(Interface!$H$7,'Licensee 1'!BH129,'Licensee 2'!BH129)</f>
        <v>0</v>
      </c>
      <c r="BI56" s="82"/>
      <c r="BJ56" s="82"/>
      <c r="BK56" s="82"/>
      <c r="BL56" s="82"/>
      <c r="BM56" s="82"/>
      <c r="BN56" s="82"/>
      <c r="BO56" s="82"/>
    </row>
    <row r="57" spans="3:67">
      <c r="E57" s="135" t="s">
        <v>218</v>
      </c>
      <c r="G57" s="4" t="s">
        <v>101</v>
      </c>
      <c r="H57" s="135"/>
      <c r="J57" s="135" t="s">
        <v>213</v>
      </c>
      <c r="K57" s="187"/>
      <c r="L57" s="101">
        <f>CHOOSE(Interface!$H$7,'Licensee 1'!L130,'Licensee 2'!L130)</f>
        <v>0</v>
      </c>
      <c r="M57" s="101">
        <f>CHOOSE(Interface!$H$7,'Licensee 1'!M130,'Licensee 2'!M130)</f>
        <v>0</v>
      </c>
      <c r="N57" s="101">
        <f>CHOOSE(Interface!$H$7,'Licensee 1'!N130,'Licensee 2'!N130)</f>
        <v>0</v>
      </c>
      <c r="O57" s="101">
        <f>CHOOSE(Interface!$H$7,'Licensee 1'!O130,'Licensee 2'!O130)</f>
        <v>0</v>
      </c>
      <c r="P57" s="101">
        <f>CHOOSE(Interface!$H$7,'Licensee 1'!P130,'Licensee 2'!P130)</f>
        <v>0</v>
      </c>
      <c r="Q57" s="101">
        <f>CHOOSE(Interface!$H$7,'Licensee 1'!Q130,'Licensee 2'!Q130)</f>
        <v>0</v>
      </c>
      <c r="R57" s="101">
        <f>CHOOSE(Interface!$H$7,'Licensee 1'!R130,'Licensee 2'!R130)</f>
        <v>0</v>
      </c>
      <c r="S57" s="101">
        <f>CHOOSE(Interface!$H$7,'Licensee 1'!S130,'Licensee 2'!S130)</f>
        <v>0</v>
      </c>
      <c r="T57" s="101">
        <f>CHOOSE(Interface!$H$7,'Licensee 1'!T130,'Licensee 2'!T130)</f>
        <v>0</v>
      </c>
      <c r="U57" s="101">
        <f>CHOOSE(Interface!$H$7,'Licensee 1'!U130,'Licensee 2'!U130)</f>
        <v>0</v>
      </c>
      <c r="V57" s="101">
        <f>CHOOSE(Interface!$H$7,'Licensee 1'!V130,'Licensee 2'!V130)</f>
        <v>0</v>
      </c>
      <c r="W57" s="101">
        <f>CHOOSE(Interface!$H$7,'Licensee 1'!W130,'Licensee 2'!W130)</f>
        <v>0</v>
      </c>
      <c r="X57" s="101">
        <f>CHOOSE(Interface!$H$7,'Licensee 1'!X130,'Licensee 2'!X130)</f>
        <v>0</v>
      </c>
      <c r="Y57" s="101">
        <f>CHOOSE(Interface!$H$7,'Licensee 1'!Y130,'Licensee 2'!Y130)</f>
        <v>0</v>
      </c>
      <c r="Z57" s="101">
        <f>CHOOSE(Interface!$H$7,'Licensee 1'!Z130,'Licensee 2'!Z130)</f>
        <v>0</v>
      </c>
      <c r="AA57" s="101">
        <f>CHOOSE(Interface!$H$7,'Licensee 1'!AA130,'Licensee 2'!AA130)</f>
        <v>0</v>
      </c>
      <c r="AB57" s="101">
        <f>CHOOSE(Interface!$H$7,'Licensee 1'!AB130,'Licensee 2'!AB130)</f>
        <v>0</v>
      </c>
      <c r="AC57" s="101">
        <f>CHOOSE(Interface!$H$7,'Licensee 1'!AC130,'Licensee 2'!AC130)</f>
        <v>0</v>
      </c>
      <c r="AD57" s="101">
        <f>CHOOSE(Interface!$H$7,'Licensee 1'!AD130,'Licensee 2'!AD130)</f>
        <v>0</v>
      </c>
      <c r="AE57" s="101">
        <f>CHOOSE(Interface!$H$7,'Licensee 1'!AE130,'Licensee 2'!AE130)</f>
        <v>0</v>
      </c>
      <c r="AF57" s="101">
        <f>CHOOSE(Interface!$H$7,'Licensee 1'!AF130,'Licensee 2'!AF130)</f>
        <v>0</v>
      </c>
      <c r="AG57" s="101">
        <f>CHOOSE(Interface!$H$7,'Licensee 1'!AG130,'Licensee 2'!AG130)</f>
        <v>0</v>
      </c>
      <c r="AH57" s="101">
        <f>CHOOSE(Interface!$H$7,'Licensee 1'!AH130,'Licensee 2'!AH130)</f>
        <v>0</v>
      </c>
      <c r="AI57" s="101">
        <f>CHOOSE(Interface!$H$7,'Licensee 1'!AI130,'Licensee 2'!AI130)</f>
        <v>0</v>
      </c>
      <c r="AJ57" s="101">
        <f>CHOOSE(Interface!$H$7,'Licensee 1'!AJ130,'Licensee 2'!AJ130)</f>
        <v>0</v>
      </c>
      <c r="AK57" s="101">
        <f>CHOOSE(Interface!$H$7,'Licensee 1'!AK130,'Licensee 2'!AK130)</f>
        <v>0</v>
      </c>
      <c r="AL57" s="101">
        <f>CHOOSE(Interface!$H$7,'Licensee 1'!AL130,'Licensee 2'!AL130)</f>
        <v>0</v>
      </c>
      <c r="AM57" s="101">
        <f>CHOOSE(Interface!$H$7,'Licensee 1'!AM130,'Licensee 2'!AM130)</f>
        <v>0</v>
      </c>
      <c r="AN57" s="101">
        <f>CHOOSE(Interface!$H$7,'Licensee 1'!AN130,'Licensee 2'!AN130)</f>
        <v>0</v>
      </c>
      <c r="AO57" s="101">
        <f>CHOOSE(Interface!$H$7,'Licensee 1'!AO130,'Licensee 2'!AO130)</f>
        <v>0</v>
      </c>
      <c r="AP57" s="101">
        <f>CHOOSE(Interface!$H$7,'Licensee 1'!AP130,'Licensee 2'!AP130)</f>
        <v>0</v>
      </c>
      <c r="AQ57" s="101">
        <f>CHOOSE(Interface!$H$7,'Licensee 1'!AQ130,'Licensee 2'!AQ130)</f>
        <v>0</v>
      </c>
      <c r="AR57" s="101">
        <f>CHOOSE(Interface!$H$7,'Licensee 1'!AR130,'Licensee 2'!AR130)</f>
        <v>0</v>
      </c>
      <c r="AS57" s="101">
        <f>CHOOSE(Interface!$H$7,'Licensee 1'!AS130,'Licensee 2'!AS130)</f>
        <v>0</v>
      </c>
      <c r="AT57" s="101">
        <f>CHOOSE(Interface!$H$7,'Licensee 1'!AT130,'Licensee 2'!AT130)</f>
        <v>0</v>
      </c>
      <c r="AU57" s="101">
        <f>CHOOSE(Interface!$H$7,'Licensee 1'!AU130,'Licensee 2'!AU130)</f>
        <v>0</v>
      </c>
      <c r="AV57" s="101">
        <f>CHOOSE(Interface!$H$7,'Licensee 1'!AV130,'Licensee 2'!AV130)</f>
        <v>0</v>
      </c>
      <c r="AW57" s="101">
        <f>CHOOSE(Interface!$H$7,'Licensee 1'!AW130,'Licensee 2'!AW130)</f>
        <v>0</v>
      </c>
      <c r="AX57" s="101">
        <f>CHOOSE(Interface!$H$7,'Licensee 1'!AX130,'Licensee 2'!AX130)</f>
        <v>0</v>
      </c>
      <c r="AY57" s="101">
        <f>CHOOSE(Interface!$H$7,'Licensee 1'!AY130,'Licensee 2'!AY130)</f>
        <v>0</v>
      </c>
      <c r="AZ57" s="101">
        <f>CHOOSE(Interface!$H$7,'Licensee 1'!AZ130,'Licensee 2'!AZ130)</f>
        <v>0</v>
      </c>
      <c r="BA57" s="101">
        <f>CHOOSE(Interface!$H$7,'Licensee 1'!BA130,'Licensee 2'!BA130)</f>
        <v>0</v>
      </c>
      <c r="BB57" s="101">
        <f>CHOOSE(Interface!$H$7,'Licensee 1'!BB130,'Licensee 2'!BB130)</f>
        <v>0</v>
      </c>
      <c r="BC57" s="101">
        <f>CHOOSE(Interface!$H$7,'Licensee 1'!BC130,'Licensee 2'!BC130)</f>
        <v>0</v>
      </c>
      <c r="BD57" s="101">
        <f>CHOOSE(Interface!$H$7,'Licensee 1'!BD130,'Licensee 2'!BD130)</f>
        <v>0</v>
      </c>
      <c r="BE57" s="101">
        <f>CHOOSE(Interface!$H$7,'Licensee 1'!BE130,'Licensee 2'!BE130)</f>
        <v>0</v>
      </c>
      <c r="BF57" s="101">
        <f>CHOOSE(Interface!$H$7,'Licensee 1'!BF130,'Licensee 2'!BF130)</f>
        <v>0</v>
      </c>
      <c r="BG57" s="101">
        <f>CHOOSE(Interface!$H$7,'Licensee 1'!BG130,'Licensee 2'!BG130)</f>
        <v>0</v>
      </c>
      <c r="BH57" s="101">
        <f>CHOOSE(Interface!$H$7,'Licensee 1'!BH130,'Licensee 2'!BH130)</f>
        <v>0</v>
      </c>
      <c r="BI57" s="82"/>
      <c r="BJ57" s="82"/>
      <c r="BK57" s="82"/>
      <c r="BL57" s="82"/>
      <c r="BM57" s="82"/>
      <c r="BN57" s="82"/>
      <c r="BO57" s="82"/>
    </row>
    <row r="58" spans="3:67">
      <c r="E58" s="135" t="s">
        <v>219</v>
      </c>
      <c r="G58" s="4" t="s">
        <v>101</v>
      </c>
      <c r="H58" s="135"/>
      <c r="J58" s="135" t="s">
        <v>215</v>
      </c>
      <c r="K58" s="187"/>
      <c r="L58" s="101">
        <f>CHOOSE(Interface!$H$7,'Licensee 1'!L131,'Licensee 2'!L131)</f>
        <v>0</v>
      </c>
      <c r="M58" s="101">
        <f>CHOOSE(Interface!$H$7,'Licensee 1'!M131,'Licensee 2'!M131)</f>
        <v>0</v>
      </c>
      <c r="N58" s="101">
        <f>CHOOSE(Interface!$H$7,'Licensee 1'!N131,'Licensee 2'!N131)</f>
        <v>0</v>
      </c>
      <c r="O58" s="101">
        <f>CHOOSE(Interface!$H$7,'Licensee 1'!O131,'Licensee 2'!O131)</f>
        <v>0</v>
      </c>
      <c r="P58" s="101">
        <f>CHOOSE(Interface!$H$7,'Licensee 1'!P131,'Licensee 2'!P131)</f>
        <v>0</v>
      </c>
      <c r="Q58" s="101">
        <f>CHOOSE(Interface!$H$7,'Licensee 1'!Q131,'Licensee 2'!Q131)</f>
        <v>0</v>
      </c>
      <c r="R58" s="101">
        <f>CHOOSE(Interface!$H$7,'Licensee 1'!R131,'Licensee 2'!R131)</f>
        <v>0</v>
      </c>
      <c r="S58" s="201">
        <f>CHOOSE(Interface!$H$7,'Licensee 1'!S131,'Licensee 2'!S131)</f>
        <v>0</v>
      </c>
      <c r="T58" s="101">
        <f>CHOOSE(Interface!$H$7,'Licensee 1'!T131,'Licensee 2'!T131)</f>
        <v>0</v>
      </c>
      <c r="U58" s="101">
        <f>CHOOSE(Interface!$H$7,'Licensee 1'!U131,'Licensee 2'!U131)</f>
        <v>0</v>
      </c>
      <c r="V58" s="101">
        <f>CHOOSE(Interface!$H$7,'Licensee 1'!V131,'Licensee 2'!V131)</f>
        <v>0</v>
      </c>
      <c r="W58" s="101">
        <f>CHOOSE(Interface!$H$7,'Licensee 1'!W131,'Licensee 2'!W131)</f>
        <v>0</v>
      </c>
      <c r="X58" s="101">
        <f>CHOOSE(Interface!$H$7,'Licensee 1'!X131,'Licensee 2'!X131)</f>
        <v>0</v>
      </c>
      <c r="Y58" s="101">
        <f>CHOOSE(Interface!$H$7,'Licensee 1'!Y131,'Licensee 2'!Y131)</f>
        <v>0</v>
      </c>
      <c r="Z58" s="101">
        <f>CHOOSE(Interface!$H$7,'Licensee 1'!Z131,'Licensee 2'!Z131)</f>
        <v>0</v>
      </c>
      <c r="AA58" s="101">
        <f>CHOOSE(Interface!$H$7,'Licensee 1'!AA131,'Licensee 2'!AA131)</f>
        <v>0</v>
      </c>
      <c r="AB58" s="101">
        <f>CHOOSE(Interface!$H$7,'Licensee 1'!AB131,'Licensee 2'!AB131)</f>
        <v>0</v>
      </c>
      <c r="AC58" s="101">
        <f>CHOOSE(Interface!$H$7,'Licensee 1'!AC131,'Licensee 2'!AC131)</f>
        <v>0</v>
      </c>
      <c r="AD58" s="101">
        <f>CHOOSE(Interface!$H$7,'Licensee 1'!AD131,'Licensee 2'!AD131)</f>
        <v>0</v>
      </c>
      <c r="AE58" s="101">
        <f>CHOOSE(Interface!$H$7,'Licensee 1'!AE131,'Licensee 2'!AE131)</f>
        <v>0</v>
      </c>
      <c r="AF58" s="101">
        <f>CHOOSE(Interface!$H$7,'Licensee 1'!AF131,'Licensee 2'!AF131)</f>
        <v>0</v>
      </c>
      <c r="AG58" s="101">
        <f>CHOOSE(Interface!$H$7,'Licensee 1'!AG131,'Licensee 2'!AG131)</f>
        <v>0</v>
      </c>
      <c r="AH58" s="101">
        <f>CHOOSE(Interface!$H$7,'Licensee 1'!AH131,'Licensee 2'!AH131)</f>
        <v>0</v>
      </c>
      <c r="AI58" s="101">
        <f>CHOOSE(Interface!$H$7,'Licensee 1'!AI131,'Licensee 2'!AI131)</f>
        <v>0</v>
      </c>
      <c r="AJ58" s="101">
        <f>CHOOSE(Interface!$H$7,'Licensee 1'!AJ131,'Licensee 2'!AJ131)</f>
        <v>0</v>
      </c>
      <c r="AK58" s="101">
        <f>CHOOSE(Interface!$H$7,'Licensee 1'!AK131,'Licensee 2'!AK131)</f>
        <v>0</v>
      </c>
      <c r="AL58" s="101">
        <f>CHOOSE(Interface!$H$7,'Licensee 1'!AL131,'Licensee 2'!AL131)</f>
        <v>0</v>
      </c>
      <c r="AM58" s="101">
        <f>CHOOSE(Interface!$H$7,'Licensee 1'!AM131,'Licensee 2'!AM131)</f>
        <v>0</v>
      </c>
      <c r="AN58" s="101">
        <f>CHOOSE(Interface!$H$7,'Licensee 1'!AN131,'Licensee 2'!AN131)</f>
        <v>0</v>
      </c>
      <c r="AO58" s="101">
        <f>CHOOSE(Interface!$H$7,'Licensee 1'!AO131,'Licensee 2'!AO131)</f>
        <v>0</v>
      </c>
      <c r="AP58" s="101">
        <f>CHOOSE(Interface!$H$7,'Licensee 1'!AP131,'Licensee 2'!AP131)</f>
        <v>0</v>
      </c>
      <c r="AQ58" s="101">
        <f>CHOOSE(Interface!$H$7,'Licensee 1'!AQ131,'Licensee 2'!AQ131)</f>
        <v>0</v>
      </c>
      <c r="AR58" s="101">
        <f>CHOOSE(Interface!$H$7,'Licensee 1'!AR131,'Licensee 2'!AR131)</f>
        <v>0</v>
      </c>
      <c r="AS58" s="101">
        <f>CHOOSE(Interface!$H$7,'Licensee 1'!AS131,'Licensee 2'!AS131)</f>
        <v>0</v>
      </c>
      <c r="AT58" s="101">
        <f>CHOOSE(Interface!$H$7,'Licensee 1'!AT131,'Licensee 2'!AT131)</f>
        <v>0</v>
      </c>
      <c r="AU58" s="101">
        <f>CHOOSE(Interface!$H$7,'Licensee 1'!AU131,'Licensee 2'!AU131)</f>
        <v>0</v>
      </c>
      <c r="AV58" s="101">
        <f>CHOOSE(Interface!$H$7,'Licensee 1'!AV131,'Licensee 2'!AV131)</f>
        <v>0</v>
      </c>
      <c r="AW58" s="101">
        <f>CHOOSE(Interface!$H$7,'Licensee 1'!AW131,'Licensee 2'!AW131)</f>
        <v>0</v>
      </c>
      <c r="AX58" s="101">
        <f>CHOOSE(Interface!$H$7,'Licensee 1'!AX131,'Licensee 2'!AX131)</f>
        <v>0</v>
      </c>
      <c r="AY58" s="101">
        <f>CHOOSE(Interface!$H$7,'Licensee 1'!AY131,'Licensee 2'!AY131)</f>
        <v>0</v>
      </c>
      <c r="AZ58" s="101">
        <f>CHOOSE(Interface!$H$7,'Licensee 1'!AZ131,'Licensee 2'!AZ131)</f>
        <v>0</v>
      </c>
      <c r="BA58" s="101">
        <f>CHOOSE(Interface!$H$7,'Licensee 1'!BA131,'Licensee 2'!BA131)</f>
        <v>0</v>
      </c>
      <c r="BB58" s="101">
        <f>CHOOSE(Interface!$H$7,'Licensee 1'!BB131,'Licensee 2'!BB131)</f>
        <v>0</v>
      </c>
      <c r="BC58" s="101">
        <f>CHOOSE(Interface!$H$7,'Licensee 1'!BC131,'Licensee 2'!BC131)</f>
        <v>0</v>
      </c>
      <c r="BD58" s="101">
        <f>CHOOSE(Interface!$H$7,'Licensee 1'!BD131,'Licensee 2'!BD131)</f>
        <v>0</v>
      </c>
      <c r="BE58" s="101">
        <f>CHOOSE(Interface!$H$7,'Licensee 1'!BE131,'Licensee 2'!BE131)</f>
        <v>0</v>
      </c>
      <c r="BF58" s="101">
        <f>CHOOSE(Interface!$H$7,'Licensee 1'!BF131,'Licensee 2'!BF131)</f>
        <v>0</v>
      </c>
      <c r="BG58" s="101">
        <f>CHOOSE(Interface!$H$7,'Licensee 1'!BG131,'Licensee 2'!BG131)</f>
        <v>0</v>
      </c>
      <c r="BH58" s="101">
        <f>CHOOSE(Interface!$H$7,'Licensee 1'!BH131,'Licensee 2'!BH131)</f>
        <v>0</v>
      </c>
      <c r="BI58" s="82"/>
      <c r="BJ58" s="82"/>
      <c r="BK58" s="82"/>
      <c r="BL58" s="82"/>
      <c r="BM58" s="82"/>
      <c r="BN58" s="82"/>
      <c r="BO58" s="82"/>
    </row>
    <row r="59" spans="3:67">
      <c r="E59" s="135" t="s">
        <v>331</v>
      </c>
      <c r="G59" s="4" t="s">
        <v>101</v>
      </c>
      <c r="H59" s="135"/>
      <c r="J59" s="135" t="s">
        <v>215</v>
      </c>
      <c r="K59" s="187"/>
      <c r="L59" s="101">
        <f>CHOOSE(Interface!$H$7,'Licensee 1'!L132,'Licensee 2'!L132)</f>
        <v>0</v>
      </c>
      <c r="M59" s="101">
        <f>CHOOSE(Interface!$H$7,'Licensee 1'!M132,'Licensee 2'!M132)</f>
        <v>0</v>
      </c>
      <c r="N59" s="101">
        <f>CHOOSE(Interface!$H$7,'Licensee 1'!N132,'Licensee 2'!N132)</f>
        <v>0</v>
      </c>
      <c r="O59" s="101">
        <f>CHOOSE(Interface!$H$7,'Licensee 1'!O132,'Licensee 2'!O132)</f>
        <v>0</v>
      </c>
      <c r="P59" s="101">
        <f>CHOOSE(Interface!$H$7,'Licensee 1'!P132,'Licensee 2'!P132)</f>
        <v>0</v>
      </c>
      <c r="Q59" s="101">
        <f>CHOOSE(Interface!$H$7,'Licensee 1'!Q132,'Licensee 2'!Q132)</f>
        <v>0</v>
      </c>
      <c r="R59" s="101">
        <f>CHOOSE(Interface!$H$7,'Licensee 1'!R132,'Licensee 2'!R132)</f>
        <v>0</v>
      </c>
      <c r="S59" s="101">
        <f>CHOOSE(Interface!$H$7,'Licensee 1'!S132,'Licensee 2'!S132)</f>
        <v>0</v>
      </c>
      <c r="T59" s="101">
        <f>CHOOSE(Interface!$H$7,'Licensee 1'!T132,'Licensee 2'!T132)</f>
        <v>0</v>
      </c>
      <c r="U59" s="101">
        <f>CHOOSE(Interface!$H$7,'Licensee 1'!U132,'Licensee 2'!U132)</f>
        <v>0</v>
      </c>
      <c r="V59" s="101">
        <f>CHOOSE(Interface!$H$7,'Licensee 1'!V132,'Licensee 2'!V132)</f>
        <v>0</v>
      </c>
      <c r="W59" s="101">
        <f>CHOOSE(Interface!$H$7,'Licensee 1'!W132,'Licensee 2'!W132)</f>
        <v>0</v>
      </c>
      <c r="X59" s="101">
        <f>CHOOSE(Interface!$H$7,'Licensee 1'!X132,'Licensee 2'!X132)</f>
        <v>0</v>
      </c>
      <c r="Y59" s="101">
        <f>CHOOSE(Interface!$H$7,'Licensee 1'!Y132,'Licensee 2'!Y132)</f>
        <v>0</v>
      </c>
      <c r="Z59" s="101">
        <f>CHOOSE(Interface!$H$7,'Licensee 1'!Z132,'Licensee 2'!Z132)</f>
        <v>0</v>
      </c>
      <c r="AA59" s="101">
        <f>CHOOSE(Interface!$H$7,'Licensee 1'!AA132,'Licensee 2'!AA132)</f>
        <v>0</v>
      </c>
      <c r="AB59" s="101">
        <f>CHOOSE(Interface!$H$7,'Licensee 1'!AB132,'Licensee 2'!AB132)</f>
        <v>0</v>
      </c>
      <c r="AC59" s="101">
        <f>CHOOSE(Interface!$H$7,'Licensee 1'!AC132,'Licensee 2'!AC132)</f>
        <v>0</v>
      </c>
      <c r="AD59" s="101">
        <f>CHOOSE(Interface!$H$7,'Licensee 1'!AD132,'Licensee 2'!AD132)</f>
        <v>0</v>
      </c>
      <c r="AE59" s="101">
        <f>CHOOSE(Interface!$H$7,'Licensee 1'!AE132,'Licensee 2'!AE132)</f>
        <v>0</v>
      </c>
      <c r="AF59" s="101">
        <f>CHOOSE(Interface!$H$7,'Licensee 1'!AF132,'Licensee 2'!AF132)</f>
        <v>0</v>
      </c>
      <c r="AG59" s="101">
        <f>CHOOSE(Interface!$H$7,'Licensee 1'!AG132,'Licensee 2'!AG132)</f>
        <v>0</v>
      </c>
      <c r="AH59" s="101">
        <f>CHOOSE(Interface!$H$7,'Licensee 1'!AH132,'Licensee 2'!AH132)</f>
        <v>0</v>
      </c>
      <c r="AI59" s="101">
        <f>CHOOSE(Interface!$H$7,'Licensee 1'!AI132,'Licensee 2'!AI132)</f>
        <v>0</v>
      </c>
      <c r="AJ59" s="101">
        <f>CHOOSE(Interface!$H$7,'Licensee 1'!AJ132,'Licensee 2'!AJ132)</f>
        <v>0</v>
      </c>
      <c r="AK59" s="101">
        <f>CHOOSE(Interface!$H$7,'Licensee 1'!AK132,'Licensee 2'!AK132)</f>
        <v>0</v>
      </c>
      <c r="AL59" s="101">
        <f>CHOOSE(Interface!$H$7,'Licensee 1'!AL132,'Licensee 2'!AL132)</f>
        <v>0</v>
      </c>
      <c r="AM59" s="101">
        <f>CHOOSE(Interface!$H$7,'Licensee 1'!AM132,'Licensee 2'!AM132)</f>
        <v>0</v>
      </c>
      <c r="AN59" s="101">
        <f>CHOOSE(Interface!$H$7,'Licensee 1'!AN132,'Licensee 2'!AN132)</f>
        <v>0</v>
      </c>
      <c r="AO59" s="101">
        <f>CHOOSE(Interface!$H$7,'Licensee 1'!AO132,'Licensee 2'!AO132)</f>
        <v>0</v>
      </c>
      <c r="AP59" s="101">
        <f>CHOOSE(Interface!$H$7,'Licensee 1'!AP132,'Licensee 2'!AP132)</f>
        <v>0</v>
      </c>
      <c r="AQ59" s="101">
        <f>CHOOSE(Interface!$H$7,'Licensee 1'!AQ132,'Licensee 2'!AQ132)</f>
        <v>0</v>
      </c>
      <c r="AR59" s="101">
        <f>CHOOSE(Interface!$H$7,'Licensee 1'!AR132,'Licensee 2'!AR132)</f>
        <v>0</v>
      </c>
      <c r="AS59" s="101">
        <f>CHOOSE(Interface!$H$7,'Licensee 1'!AS132,'Licensee 2'!AS132)</f>
        <v>0</v>
      </c>
      <c r="AT59" s="101">
        <f>CHOOSE(Interface!$H$7,'Licensee 1'!AT132,'Licensee 2'!AT132)</f>
        <v>0</v>
      </c>
      <c r="AU59" s="101">
        <f>CHOOSE(Interface!$H$7,'Licensee 1'!AU132,'Licensee 2'!AU132)</f>
        <v>0</v>
      </c>
      <c r="AV59" s="101">
        <f>CHOOSE(Interface!$H$7,'Licensee 1'!AV132,'Licensee 2'!AV132)</f>
        <v>0</v>
      </c>
      <c r="AW59" s="101">
        <f>CHOOSE(Interface!$H$7,'Licensee 1'!AW132,'Licensee 2'!AW132)</f>
        <v>0</v>
      </c>
      <c r="AX59" s="101">
        <f>CHOOSE(Interface!$H$7,'Licensee 1'!AX132,'Licensee 2'!AX132)</f>
        <v>0</v>
      </c>
      <c r="AY59" s="101">
        <f>CHOOSE(Interface!$H$7,'Licensee 1'!AY132,'Licensee 2'!AY132)</f>
        <v>0</v>
      </c>
      <c r="AZ59" s="101">
        <f>CHOOSE(Interface!$H$7,'Licensee 1'!AZ132,'Licensee 2'!AZ132)</f>
        <v>0</v>
      </c>
      <c r="BA59" s="101">
        <f>CHOOSE(Interface!$H$7,'Licensee 1'!BA132,'Licensee 2'!BA132)</f>
        <v>0</v>
      </c>
      <c r="BB59" s="101">
        <f>CHOOSE(Interface!$H$7,'Licensee 1'!BB132,'Licensee 2'!BB132)</f>
        <v>0</v>
      </c>
      <c r="BC59" s="101">
        <f>CHOOSE(Interface!$H$7,'Licensee 1'!BC132,'Licensee 2'!BC132)</f>
        <v>0</v>
      </c>
      <c r="BD59" s="101">
        <f>CHOOSE(Interface!$H$7,'Licensee 1'!BD132,'Licensee 2'!BD132)</f>
        <v>0</v>
      </c>
      <c r="BE59" s="101">
        <f>CHOOSE(Interface!$H$7,'Licensee 1'!BE132,'Licensee 2'!BE132)</f>
        <v>0</v>
      </c>
      <c r="BF59" s="101">
        <f>CHOOSE(Interface!$H$7,'Licensee 1'!BF132,'Licensee 2'!BF132)</f>
        <v>0</v>
      </c>
      <c r="BG59" s="101">
        <f>CHOOSE(Interface!$H$7,'Licensee 1'!BG132,'Licensee 2'!BG132)</f>
        <v>0</v>
      </c>
      <c r="BH59" s="101">
        <f>CHOOSE(Interface!$H$7,'Licensee 1'!BH132,'Licensee 2'!BH132)</f>
        <v>0</v>
      </c>
      <c r="BI59" s="82"/>
      <c r="BJ59" s="82"/>
      <c r="BK59" s="82"/>
      <c r="BL59" s="82"/>
      <c r="BM59" s="82"/>
      <c r="BN59" s="82"/>
      <c r="BO59" s="82"/>
    </row>
    <row r="60" spans="3:67">
      <c r="K60" s="187"/>
      <c r="L60" s="82"/>
      <c r="M60" s="82"/>
      <c r="N60" s="82"/>
      <c r="O60" s="82"/>
      <c r="P60" s="82"/>
      <c r="Q60" s="82"/>
      <c r="R60" s="82"/>
      <c r="S60" s="200"/>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row>
    <row r="61" spans="3:67">
      <c r="C61" s="38">
        <f>MAX($B$4:C60)+0.1</f>
        <v>2.3000000000000003</v>
      </c>
      <c r="D61" s="37" t="s">
        <v>221</v>
      </c>
      <c r="E61" s="33"/>
      <c r="F61" s="33"/>
      <c r="G61" s="32"/>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82"/>
      <c r="BM61" s="82"/>
      <c r="BN61" s="82"/>
      <c r="BO61" s="82"/>
    </row>
    <row r="62" spans="3:67">
      <c r="E62" s="135"/>
      <c r="F62" s="135"/>
      <c r="K62" s="187"/>
      <c r="L62" s="82"/>
      <c r="M62" s="82"/>
      <c r="N62" s="82"/>
      <c r="O62" s="82"/>
      <c r="P62" s="82"/>
      <c r="Q62" s="82"/>
      <c r="R62" s="82"/>
      <c r="S62" s="200"/>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row>
    <row r="63" spans="3:67">
      <c r="E63" s="20" t="s">
        <v>141</v>
      </c>
      <c r="F63" s="135"/>
      <c r="G63" s="4" t="s">
        <v>101</v>
      </c>
      <c r="H63" s="135"/>
      <c r="J63" s="135" t="s">
        <v>213</v>
      </c>
      <c r="K63" s="187"/>
      <c r="L63" s="101">
        <f>CHOOSE(Interface!$H$7,'Licensee 1'!L136,'Licensee 2'!L136)</f>
        <v>0</v>
      </c>
      <c r="M63" s="101">
        <f>CHOOSE(Interface!$H$7,'Licensee 1'!M136,'Licensee 2'!M136)</f>
        <v>0</v>
      </c>
      <c r="N63" s="101">
        <f>CHOOSE(Interface!$H$7,'Licensee 1'!N136,'Licensee 2'!N136)</f>
        <v>0</v>
      </c>
      <c r="O63" s="101">
        <f>CHOOSE(Interface!$H$7,'Licensee 1'!O136,'Licensee 2'!O136)</f>
        <v>0</v>
      </c>
      <c r="P63" s="101">
        <f>CHOOSE(Interface!$H$7,'Licensee 1'!P136,'Licensee 2'!P136)</f>
        <v>0</v>
      </c>
      <c r="Q63" s="101">
        <f>CHOOSE(Interface!$H$7,'Licensee 1'!Q136,'Licensee 2'!Q136)</f>
        <v>0</v>
      </c>
      <c r="R63" s="101">
        <f>CHOOSE(Interface!$H$7,'Licensee 1'!R136,'Licensee 2'!R136)</f>
        <v>0</v>
      </c>
      <c r="S63" s="201">
        <f>CHOOSE(Interface!$H$7,'Licensee 1'!S136,'Licensee 2'!S136)</f>
        <v>0</v>
      </c>
      <c r="T63" s="101">
        <f>CHOOSE(Interface!$H$7,'Licensee 1'!T136,'Licensee 2'!T136)</f>
        <v>0</v>
      </c>
      <c r="U63" s="101">
        <f>CHOOSE(Interface!$H$7,'Licensee 1'!U136,'Licensee 2'!U136)</f>
        <v>0</v>
      </c>
      <c r="V63" s="101">
        <f>CHOOSE(Interface!$H$7,'Licensee 1'!V136,'Licensee 2'!V136)</f>
        <v>0</v>
      </c>
      <c r="W63" s="101">
        <f>CHOOSE(Interface!$H$7,'Licensee 1'!W136,'Licensee 2'!W136)</f>
        <v>0</v>
      </c>
      <c r="X63" s="101">
        <f>CHOOSE(Interface!$H$7,'Licensee 1'!X136,'Licensee 2'!X136)</f>
        <v>0</v>
      </c>
      <c r="Y63" s="101">
        <f>CHOOSE(Interface!$H$7,'Licensee 1'!Y136,'Licensee 2'!Y136)</f>
        <v>0</v>
      </c>
      <c r="Z63" s="101">
        <f>CHOOSE(Interface!$H$7,'Licensee 1'!Z136,'Licensee 2'!Z136)</f>
        <v>0</v>
      </c>
      <c r="AA63" s="101">
        <f>CHOOSE(Interface!$H$7,'Licensee 1'!AA136,'Licensee 2'!AA136)</f>
        <v>0</v>
      </c>
      <c r="AB63" s="101">
        <f>CHOOSE(Interface!$H$7,'Licensee 1'!AB136,'Licensee 2'!AB136)</f>
        <v>0</v>
      </c>
      <c r="AC63" s="101">
        <f>CHOOSE(Interface!$H$7,'Licensee 1'!AC136,'Licensee 2'!AC136)</f>
        <v>0</v>
      </c>
      <c r="AD63" s="101">
        <f>CHOOSE(Interface!$H$7,'Licensee 1'!AD136,'Licensee 2'!AD136)</f>
        <v>0</v>
      </c>
      <c r="AE63" s="101">
        <f>CHOOSE(Interface!$H$7,'Licensee 1'!AE136,'Licensee 2'!AE136)</f>
        <v>0</v>
      </c>
      <c r="AF63" s="101">
        <f>CHOOSE(Interface!$H$7,'Licensee 1'!AF136,'Licensee 2'!AF136)</f>
        <v>0</v>
      </c>
      <c r="AG63" s="101">
        <f>CHOOSE(Interface!$H$7,'Licensee 1'!AG136,'Licensee 2'!AG136)</f>
        <v>0</v>
      </c>
      <c r="AH63" s="101">
        <f>CHOOSE(Interface!$H$7,'Licensee 1'!AH136,'Licensee 2'!AH136)</f>
        <v>0</v>
      </c>
      <c r="AI63" s="101">
        <f>CHOOSE(Interface!$H$7,'Licensee 1'!AI136,'Licensee 2'!AI136)</f>
        <v>0</v>
      </c>
      <c r="AJ63" s="101">
        <f>CHOOSE(Interface!$H$7,'Licensee 1'!AJ136,'Licensee 2'!AJ136)</f>
        <v>0</v>
      </c>
      <c r="AK63" s="101">
        <f>CHOOSE(Interface!$H$7,'Licensee 1'!AK136,'Licensee 2'!AK136)</f>
        <v>0</v>
      </c>
      <c r="AL63" s="101">
        <f>CHOOSE(Interface!$H$7,'Licensee 1'!AL136,'Licensee 2'!AL136)</f>
        <v>0</v>
      </c>
      <c r="AM63" s="101">
        <f>CHOOSE(Interface!$H$7,'Licensee 1'!AM136,'Licensee 2'!AM136)</f>
        <v>0</v>
      </c>
      <c r="AN63" s="101">
        <f>CHOOSE(Interface!$H$7,'Licensee 1'!AN136,'Licensee 2'!AN136)</f>
        <v>0</v>
      </c>
      <c r="AO63" s="101">
        <f>CHOOSE(Interface!$H$7,'Licensee 1'!AO136,'Licensee 2'!AO136)</f>
        <v>0</v>
      </c>
      <c r="AP63" s="101">
        <f>CHOOSE(Interface!$H$7,'Licensee 1'!AP136,'Licensee 2'!AP136)</f>
        <v>0</v>
      </c>
      <c r="AQ63" s="101">
        <f>CHOOSE(Interface!$H$7,'Licensee 1'!AQ136,'Licensee 2'!AQ136)</f>
        <v>0</v>
      </c>
      <c r="AR63" s="101">
        <f>CHOOSE(Interface!$H$7,'Licensee 1'!AR136,'Licensee 2'!AR136)</f>
        <v>0</v>
      </c>
      <c r="AS63" s="101">
        <f>CHOOSE(Interface!$H$7,'Licensee 1'!AS136,'Licensee 2'!AS136)</f>
        <v>0</v>
      </c>
      <c r="AT63" s="101">
        <f>CHOOSE(Interface!$H$7,'Licensee 1'!AT136,'Licensee 2'!AT136)</f>
        <v>0</v>
      </c>
      <c r="AU63" s="101">
        <f>CHOOSE(Interface!$H$7,'Licensee 1'!AU136,'Licensee 2'!AU136)</f>
        <v>0</v>
      </c>
      <c r="AV63" s="101">
        <f>CHOOSE(Interface!$H$7,'Licensee 1'!AV136,'Licensee 2'!AV136)</f>
        <v>0</v>
      </c>
      <c r="AW63" s="101">
        <f>CHOOSE(Interface!$H$7,'Licensee 1'!AW136,'Licensee 2'!AW136)</f>
        <v>0</v>
      </c>
      <c r="AX63" s="101">
        <f>CHOOSE(Interface!$H$7,'Licensee 1'!AX136,'Licensee 2'!AX136)</f>
        <v>0</v>
      </c>
      <c r="AY63" s="101">
        <f>CHOOSE(Interface!$H$7,'Licensee 1'!AY136,'Licensee 2'!AY136)</f>
        <v>0</v>
      </c>
      <c r="AZ63" s="101">
        <f>CHOOSE(Interface!$H$7,'Licensee 1'!AZ136,'Licensee 2'!AZ136)</f>
        <v>0</v>
      </c>
      <c r="BA63" s="101">
        <f>CHOOSE(Interface!$H$7,'Licensee 1'!BA136,'Licensee 2'!BA136)</f>
        <v>0</v>
      </c>
      <c r="BB63" s="101">
        <f>CHOOSE(Interface!$H$7,'Licensee 1'!BB136,'Licensee 2'!BB136)</f>
        <v>0</v>
      </c>
      <c r="BC63" s="101">
        <f>CHOOSE(Interface!$H$7,'Licensee 1'!BC136,'Licensee 2'!BC136)</f>
        <v>0</v>
      </c>
      <c r="BD63" s="101">
        <f>CHOOSE(Interface!$H$7,'Licensee 1'!BD136,'Licensee 2'!BD136)</f>
        <v>0</v>
      </c>
      <c r="BE63" s="101">
        <f>CHOOSE(Interface!$H$7,'Licensee 1'!BE136,'Licensee 2'!BE136)</f>
        <v>0</v>
      </c>
      <c r="BF63" s="101">
        <f>CHOOSE(Interface!$H$7,'Licensee 1'!BF136,'Licensee 2'!BF136)</f>
        <v>0</v>
      </c>
      <c r="BG63" s="101">
        <f>CHOOSE(Interface!$H$7,'Licensee 1'!BG136,'Licensee 2'!BG136)</f>
        <v>0</v>
      </c>
      <c r="BH63" s="101">
        <f>CHOOSE(Interface!$H$7,'Licensee 1'!BH136,'Licensee 2'!BH136)</f>
        <v>0</v>
      </c>
      <c r="BI63" s="82"/>
      <c r="BJ63" s="82"/>
      <c r="BK63" s="82"/>
      <c r="BL63" s="82"/>
      <c r="BM63" s="82"/>
      <c r="BN63" s="82"/>
      <c r="BO63" s="82"/>
    </row>
    <row r="64" spans="3:67">
      <c r="E64" s="20" t="s">
        <v>142</v>
      </c>
      <c r="F64" s="135"/>
      <c r="G64" s="4" t="s">
        <v>101</v>
      </c>
      <c r="H64" s="135"/>
      <c r="J64" s="135" t="s">
        <v>213</v>
      </c>
      <c r="K64" s="187"/>
      <c r="L64" s="101">
        <f>CHOOSE(Interface!$H$7,'Licensee 1'!L137,'Licensee 2'!L137)</f>
        <v>0</v>
      </c>
      <c r="M64" s="101">
        <f>CHOOSE(Interface!$H$7,'Licensee 1'!M137,'Licensee 2'!M137)</f>
        <v>0</v>
      </c>
      <c r="N64" s="101">
        <f>CHOOSE(Interface!$H$7,'Licensee 1'!N137,'Licensee 2'!N137)</f>
        <v>0</v>
      </c>
      <c r="O64" s="101">
        <f>CHOOSE(Interface!$H$7,'Licensee 1'!O137,'Licensee 2'!O137)</f>
        <v>0</v>
      </c>
      <c r="P64" s="101">
        <f>CHOOSE(Interface!$H$7,'Licensee 1'!P137,'Licensee 2'!P137)</f>
        <v>0</v>
      </c>
      <c r="Q64" s="101">
        <f>CHOOSE(Interface!$H$7,'Licensee 1'!Q137,'Licensee 2'!Q137)</f>
        <v>0</v>
      </c>
      <c r="R64" s="101">
        <f>CHOOSE(Interface!$H$7,'Licensee 1'!R137,'Licensee 2'!R137)</f>
        <v>0</v>
      </c>
      <c r="S64" s="101">
        <f>CHOOSE(Interface!$H$7,'Licensee 1'!S137,'Licensee 2'!S137)</f>
        <v>0</v>
      </c>
      <c r="T64" s="101">
        <f>CHOOSE(Interface!$H$7,'Licensee 1'!T137,'Licensee 2'!T137)</f>
        <v>0</v>
      </c>
      <c r="U64" s="101">
        <f>CHOOSE(Interface!$H$7,'Licensee 1'!U137,'Licensee 2'!U137)</f>
        <v>0</v>
      </c>
      <c r="V64" s="101">
        <f>CHOOSE(Interface!$H$7,'Licensee 1'!V137,'Licensee 2'!V137)</f>
        <v>0</v>
      </c>
      <c r="W64" s="101">
        <f>CHOOSE(Interface!$H$7,'Licensee 1'!W137,'Licensee 2'!W137)</f>
        <v>0</v>
      </c>
      <c r="X64" s="101">
        <f>CHOOSE(Interface!$H$7,'Licensee 1'!X137,'Licensee 2'!X137)</f>
        <v>0</v>
      </c>
      <c r="Y64" s="101">
        <f>CHOOSE(Interface!$H$7,'Licensee 1'!Y137,'Licensee 2'!Y137)</f>
        <v>0</v>
      </c>
      <c r="Z64" s="101">
        <f>CHOOSE(Interface!$H$7,'Licensee 1'!Z137,'Licensee 2'!Z137)</f>
        <v>0</v>
      </c>
      <c r="AA64" s="101">
        <f>CHOOSE(Interface!$H$7,'Licensee 1'!AA137,'Licensee 2'!AA137)</f>
        <v>0</v>
      </c>
      <c r="AB64" s="101">
        <f>CHOOSE(Interface!$H$7,'Licensee 1'!AB137,'Licensee 2'!AB137)</f>
        <v>0</v>
      </c>
      <c r="AC64" s="101">
        <f>CHOOSE(Interface!$H$7,'Licensee 1'!AC137,'Licensee 2'!AC137)</f>
        <v>0</v>
      </c>
      <c r="AD64" s="101">
        <f>CHOOSE(Interface!$H$7,'Licensee 1'!AD137,'Licensee 2'!AD137)</f>
        <v>0</v>
      </c>
      <c r="AE64" s="101">
        <f>CHOOSE(Interface!$H$7,'Licensee 1'!AE137,'Licensee 2'!AE137)</f>
        <v>0</v>
      </c>
      <c r="AF64" s="101">
        <f>CHOOSE(Interface!$H$7,'Licensee 1'!AF137,'Licensee 2'!AF137)</f>
        <v>0</v>
      </c>
      <c r="AG64" s="101">
        <f>CHOOSE(Interface!$H$7,'Licensee 1'!AG137,'Licensee 2'!AG137)</f>
        <v>0</v>
      </c>
      <c r="AH64" s="101">
        <f>CHOOSE(Interface!$H$7,'Licensee 1'!AH137,'Licensee 2'!AH137)</f>
        <v>0</v>
      </c>
      <c r="AI64" s="101">
        <f>CHOOSE(Interface!$H$7,'Licensee 1'!AI137,'Licensee 2'!AI137)</f>
        <v>0</v>
      </c>
      <c r="AJ64" s="101">
        <f>CHOOSE(Interface!$H$7,'Licensee 1'!AJ137,'Licensee 2'!AJ137)</f>
        <v>0</v>
      </c>
      <c r="AK64" s="101">
        <f>CHOOSE(Interface!$H$7,'Licensee 1'!AK137,'Licensee 2'!AK137)</f>
        <v>0</v>
      </c>
      <c r="AL64" s="101">
        <f>CHOOSE(Interface!$H$7,'Licensee 1'!AL137,'Licensee 2'!AL137)</f>
        <v>0</v>
      </c>
      <c r="AM64" s="101">
        <f>CHOOSE(Interface!$H$7,'Licensee 1'!AM137,'Licensee 2'!AM137)</f>
        <v>0</v>
      </c>
      <c r="AN64" s="101">
        <f>CHOOSE(Interface!$H$7,'Licensee 1'!AN137,'Licensee 2'!AN137)</f>
        <v>0</v>
      </c>
      <c r="AO64" s="101">
        <f>CHOOSE(Interface!$H$7,'Licensee 1'!AO137,'Licensee 2'!AO137)</f>
        <v>0</v>
      </c>
      <c r="AP64" s="101">
        <f>CHOOSE(Interface!$H$7,'Licensee 1'!AP137,'Licensee 2'!AP137)</f>
        <v>0</v>
      </c>
      <c r="AQ64" s="101">
        <f>CHOOSE(Interface!$H$7,'Licensee 1'!AQ137,'Licensee 2'!AQ137)</f>
        <v>0</v>
      </c>
      <c r="AR64" s="101">
        <f>CHOOSE(Interface!$H$7,'Licensee 1'!AR137,'Licensee 2'!AR137)</f>
        <v>0</v>
      </c>
      <c r="AS64" s="101">
        <f>CHOOSE(Interface!$H$7,'Licensee 1'!AS137,'Licensee 2'!AS137)</f>
        <v>0</v>
      </c>
      <c r="AT64" s="101">
        <f>CHOOSE(Interface!$H$7,'Licensee 1'!AT137,'Licensee 2'!AT137)</f>
        <v>0</v>
      </c>
      <c r="AU64" s="101">
        <f>CHOOSE(Interface!$H$7,'Licensee 1'!AU137,'Licensee 2'!AU137)</f>
        <v>0</v>
      </c>
      <c r="AV64" s="101">
        <f>CHOOSE(Interface!$H$7,'Licensee 1'!AV137,'Licensee 2'!AV137)</f>
        <v>0</v>
      </c>
      <c r="AW64" s="101">
        <f>CHOOSE(Interface!$H$7,'Licensee 1'!AW137,'Licensee 2'!AW137)</f>
        <v>0</v>
      </c>
      <c r="AX64" s="101">
        <f>CHOOSE(Interface!$H$7,'Licensee 1'!AX137,'Licensee 2'!AX137)</f>
        <v>0</v>
      </c>
      <c r="AY64" s="101">
        <f>CHOOSE(Interface!$H$7,'Licensee 1'!AY137,'Licensee 2'!AY137)</f>
        <v>0</v>
      </c>
      <c r="AZ64" s="101">
        <f>CHOOSE(Interface!$H$7,'Licensee 1'!AZ137,'Licensee 2'!AZ137)</f>
        <v>0</v>
      </c>
      <c r="BA64" s="101">
        <f>CHOOSE(Interface!$H$7,'Licensee 1'!BA137,'Licensee 2'!BA137)</f>
        <v>0</v>
      </c>
      <c r="BB64" s="101">
        <f>CHOOSE(Interface!$H$7,'Licensee 1'!BB137,'Licensee 2'!BB137)</f>
        <v>0</v>
      </c>
      <c r="BC64" s="101">
        <f>CHOOSE(Interface!$H$7,'Licensee 1'!BC137,'Licensee 2'!BC137)</f>
        <v>0</v>
      </c>
      <c r="BD64" s="101">
        <f>CHOOSE(Interface!$H$7,'Licensee 1'!BD137,'Licensee 2'!BD137)</f>
        <v>0</v>
      </c>
      <c r="BE64" s="101">
        <f>CHOOSE(Interface!$H$7,'Licensee 1'!BE137,'Licensee 2'!BE137)</f>
        <v>0</v>
      </c>
      <c r="BF64" s="101">
        <f>CHOOSE(Interface!$H$7,'Licensee 1'!BF137,'Licensee 2'!BF137)</f>
        <v>0</v>
      </c>
      <c r="BG64" s="101">
        <f>CHOOSE(Interface!$H$7,'Licensee 1'!BG137,'Licensee 2'!BG137)</f>
        <v>0</v>
      </c>
      <c r="BH64" s="101">
        <f>CHOOSE(Interface!$H$7,'Licensee 1'!BH137,'Licensee 2'!BH137)</f>
        <v>0</v>
      </c>
      <c r="BI64" s="82"/>
      <c r="BJ64" s="82"/>
      <c r="BK64" s="82"/>
      <c r="BL64" s="82"/>
      <c r="BM64" s="82"/>
      <c r="BN64" s="82"/>
      <c r="BO64" s="82"/>
    </row>
    <row r="65" spans="1:67">
      <c r="E65" s="135" t="s">
        <v>228</v>
      </c>
      <c r="G65" s="4" t="s">
        <v>101</v>
      </c>
      <c r="H65" s="135"/>
      <c r="J65" s="135" t="s">
        <v>213</v>
      </c>
      <c r="K65" s="187"/>
      <c r="L65" s="101">
        <f>CHOOSE(Interface!$H$7,'Licensee 1'!L138,'Licensee 2'!L138)</f>
        <v>0</v>
      </c>
      <c r="M65" s="101">
        <f>CHOOSE(Interface!$H$7,'Licensee 1'!M138,'Licensee 2'!M138)</f>
        <v>0</v>
      </c>
      <c r="N65" s="101">
        <f>CHOOSE(Interface!$H$7,'Licensee 1'!N138,'Licensee 2'!N138)</f>
        <v>0</v>
      </c>
      <c r="O65" s="101">
        <f>CHOOSE(Interface!$H$7,'Licensee 1'!O138,'Licensee 2'!O138)</f>
        <v>0</v>
      </c>
      <c r="P65" s="101">
        <f>CHOOSE(Interface!$H$7,'Licensee 1'!P138,'Licensee 2'!P138)</f>
        <v>0</v>
      </c>
      <c r="Q65" s="101">
        <f>CHOOSE(Interface!$H$7,'Licensee 1'!Q138,'Licensee 2'!Q138)</f>
        <v>0</v>
      </c>
      <c r="R65" s="101">
        <f>CHOOSE(Interface!$H$7,'Licensee 1'!R138,'Licensee 2'!R138)</f>
        <v>0</v>
      </c>
      <c r="S65" s="201">
        <f>CHOOSE(Interface!$H$7,'Licensee 1'!S138,'Licensee 2'!S138)</f>
        <v>0</v>
      </c>
      <c r="T65" s="101">
        <f>CHOOSE(Interface!$H$7,'Licensee 1'!T138,'Licensee 2'!T138)</f>
        <v>0</v>
      </c>
      <c r="U65" s="101">
        <f>CHOOSE(Interface!$H$7,'Licensee 1'!U138,'Licensee 2'!U138)</f>
        <v>0</v>
      </c>
      <c r="V65" s="101">
        <f>CHOOSE(Interface!$H$7,'Licensee 1'!V138,'Licensee 2'!V138)</f>
        <v>0</v>
      </c>
      <c r="W65" s="101">
        <f>CHOOSE(Interface!$H$7,'Licensee 1'!W138,'Licensee 2'!W138)</f>
        <v>0</v>
      </c>
      <c r="X65" s="101">
        <f>CHOOSE(Interface!$H$7,'Licensee 1'!X138,'Licensee 2'!X138)</f>
        <v>0</v>
      </c>
      <c r="Y65" s="101">
        <f>CHOOSE(Interface!$H$7,'Licensee 1'!Y138,'Licensee 2'!Y138)</f>
        <v>0</v>
      </c>
      <c r="Z65" s="101">
        <f>CHOOSE(Interface!$H$7,'Licensee 1'!Z138,'Licensee 2'!Z138)</f>
        <v>0</v>
      </c>
      <c r="AA65" s="101">
        <f>CHOOSE(Interface!$H$7,'Licensee 1'!AA138,'Licensee 2'!AA138)</f>
        <v>0</v>
      </c>
      <c r="AB65" s="101">
        <f>CHOOSE(Interface!$H$7,'Licensee 1'!AB138,'Licensee 2'!AB138)</f>
        <v>0</v>
      </c>
      <c r="AC65" s="101">
        <f>CHOOSE(Interface!$H$7,'Licensee 1'!AC138,'Licensee 2'!AC138)</f>
        <v>0</v>
      </c>
      <c r="AD65" s="101">
        <f>CHOOSE(Interface!$H$7,'Licensee 1'!AD138,'Licensee 2'!AD138)</f>
        <v>0</v>
      </c>
      <c r="AE65" s="101">
        <f>CHOOSE(Interface!$H$7,'Licensee 1'!AE138,'Licensee 2'!AE138)</f>
        <v>0</v>
      </c>
      <c r="AF65" s="101">
        <f>CHOOSE(Interface!$H$7,'Licensee 1'!AF138,'Licensee 2'!AF138)</f>
        <v>0</v>
      </c>
      <c r="AG65" s="101">
        <f>CHOOSE(Interface!$H$7,'Licensee 1'!AG138,'Licensee 2'!AG138)</f>
        <v>0</v>
      </c>
      <c r="AH65" s="101">
        <f>CHOOSE(Interface!$H$7,'Licensee 1'!AH138,'Licensee 2'!AH138)</f>
        <v>0</v>
      </c>
      <c r="AI65" s="101">
        <f>CHOOSE(Interface!$H$7,'Licensee 1'!AI138,'Licensee 2'!AI138)</f>
        <v>0</v>
      </c>
      <c r="AJ65" s="101">
        <f>CHOOSE(Interface!$H$7,'Licensee 1'!AJ138,'Licensee 2'!AJ138)</f>
        <v>0</v>
      </c>
      <c r="AK65" s="101">
        <f>CHOOSE(Interface!$H$7,'Licensee 1'!AK138,'Licensee 2'!AK138)</f>
        <v>0</v>
      </c>
      <c r="AL65" s="101">
        <f>CHOOSE(Interface!$H$7,'Licensee 1'!AL138,'Licensee 2'!AL138)</f>
        <v>0</v>
      </c>
      <c r="AM65" s="101">
        <f>CHOOSE(Interface!$H$7,'Licensee 1'!AM138,'Licensee 2'!AM138)</f>
        <v>0</v>
      </c>
      <c r="AN65" s="101">
        <f>CHOOSE(Interface!$H$7,'Licensee 1'!AN138,'Licensee 2'!AN138)</f>
        <v>0</v>
      </c>
      <c r="AO65" s="101">
        <f>CHOOSE(Interface!$H$7,'Licensee 1'!AO138,'Licensee 2'!AO138)</f>
        <v>0</v>
      </c>
      <c r="AP65" s="101">
        <f>CHOOSE(Interface!$H$7,'Licensee 1'!AP138,'Licensee 2'!AP138)</f>
        <v>0</v>
      </c>
      <c r="AQ65" s="101">
        <f>CHOOSE(Interface!$H$7,'Licensee 1'!AQ138,'Licensee 2'!AQ138)</f>
        <v>0</v>
      </c>
      <c r="AR65" s="101">
        <f>CHOOSE(Interface!$H$7,'Licensee 1'!AR138,'Licensee 2'!AR138)</f>
        <v>0</v>
      </c>
      <c r="AS65" s="101">
        <f>CHOOSE(Interface!$H$7,'Licensee 1'!AS138,'Licensee 2'!AS138)</f>
        <v>0</v>
      </c>
      <c r="AT65" s="101">
        <f>CHOOSE(Interface!$H$7,'Licensee 1'!AT138,'Licensee 2'!AT138)</f>
        <v>0</v>
      </c>
      <c r="AU65" s="101">
        <f>CHOOSE(Interface!$H$7,'Licensee 1'!AU138,'Licensee 2'!AU138)</f>
        <v>0</v>
      </c>
      <c r="AV65" s="101">
        <f>CHOOSE(Interface!$H$7,'Licensee 1'!AV138,'Licensee 2'!AV138)</f>
        <v>0</v>
      </c>
      <c r="AW65" s="101">
        <f>CHOOSE(Interface!$H$7,'Licensee 1'!AW138,'Licensee 2'!AW138)</f>
        <v>0</v>
      </c>
      <c r="AX65" s="101">
        <f>CHOOSE(Interface!$H$7,'Licensee 1'!AX138,'Licensee 2'!AX138)</f>
        <v>0</v>
      </c>
      <c r="AY65" s="101">
        <f>CHOOSE(Interface!$H$7,'Licensee 1'!AY138,'Licensee 2'!AY138)</f>
        <v>0</v>
      </c>
      <c r="AZ65" s="101">
        <f>CHOOSE(Interface!$H$7,'Licensee 1'!AZ138,'Licensee 2'!AZ138)</f>
        <v>0</v>
      </c>
      <c r="BA65" s="101">
        <f>CHOOSE(Interface!$H$7,'Licensee 1'!BA138,'Licensee 2'!BA138)</f>
        <v>0</v>
      </c>
      <c r="BB65" s="101">
        <f>CHOOSE(Interface!$H$7,'Licensee 1'!BB138,'Licensee 2'!BB138)</f>
        <v>0</v>
      </c>
      <c r="BC65" s="101">
        <f>CHOOSE(Interface!$H$7,'Licensee 1'!BC138,'Licensee 2'!BC138)</f>
        <v>0</v>
      </c>
      <c r="BD65" s="101">
        <f>CHOOSE(Interface!$H$7,'Licensee 1'!BD138,'Licensee 2'!BD138)</f>
        <v>0</v>
      </c>
      <c r="BE65" s="101">
        <f>CHOOSE(Interface!$H$7,'Licensee 1'!BE138,'Licensee 2'!BE138)</f>
        <v>0</v>
      </c>
      <c r="BF65" s="101">
        <f>CHOOSE(Interface!$H$7,'Licensee 1'!BF138,'Licensee 2'!BF138)</f>
        <v>0</v>
      </c>
      <c r="BG65" s="101">
        <f>CHOOSE(Interface!$H$7,'Licensee 1'!BG138,'Licensee 2'!BG138)</f>
        <v>0</v>
      </c>
      <c r="BH65" s="101">
        <f>CHOOSE(Interface!$H$7,'Licensee 1'!BH138,'Licensee 2'!BH138)</f>
        <v>0</v>
      </c>
      <c r="BI65" s="82"/>
      <c r="BJ65" s="82"/>
      <c r="BK65" s="82"/>
      <c r="BL65" s="82"/>
      <c r="BM65" s="82"/>
      <c r="BN65" s="82"/>
      <c r="BO65" s="82"/>
    </row>
    <row r="66" spans="1:67">
      <c r="E66" s="135" t="s">
        <v>229</v>
      </c>
      <c r="G66" s="4" t="s">
        <v>101</v>
      </c>
      <c r="H66" s="135"/>
      <c r="J66" s="135" t="s">
        <v>213</v>
      </c>
      <c r="K66" s="187"/>
      <c r="L66" s="101">
        <f>CHOOSE(Interface!$H$7,'Licensee 1'!L139,'Licensee 2'!L139)</f>
        <v>0</v>
      </c>
      <c r="M66" s="101">
        <f>CHOOSE(Interface!$H$7,'Licensee 1'!M139,'Licensee 2'!M139)</f>
        <v>0</v>
      </c>
      <c r="N66" s="101">
        <f>CHOOSE(Interface!$H$7,'Licensee 1'!N139,'Licensee 2'!N139)</f>
        <v>0</v>
      </c>
      <c r="O66" s="101">
        <f>CHOOSE(Interface!$H$7,'Licensee 1'!O139,'Licensee 2'!O139)</f>
        <v>0</v>
      </c>
      <c r="P66" s="101">
        <f>CHOOSE(Interface!$H$7,'Licensee 1'!P139,'Licensee 2'!P139)</f>
        <v>0</v>
      </c>
      <c r="Q66" s="101">
        <f>CHOOSE(Interface!$H$7,'Licensee 1'!Q139,'Licensee 2'!Q139)</f>
        <v>0</v>
      </c>
      <c r="R66" s="101">
        <f>CHOOSE(Interface!$H$7,'Licensee 1'!R139,'Licensee 2'!R139)</f>
        <v>0</v>
      </c>
      <c r="S66" s="101">
        <f>CHOOSE(Interface!$H$7,'Licensee 1'!S139,'Licensee 2'!S139)</f>
        <v>0</v>
      </c>
      <c r="T66" s="101">
        <f>CHOOSE(Interface!$H$7,'Licensee 1'!T139,'Licensee 2'!T139)</f>
        <v>0</v>
      </c>
      <c r="U66" s="101">
        <f>CHOOSE(Interface!$H$7,'Licensee 1'!U139,'Licensee 2'!U139)</f>
        <v>0</v>
      </c>
      <c r="V66" s="101">
        <f>CHOOSE(Interface!$H$7,'Licensee 1'!V139,'Licensee 2'!V139)</f>
        <v>0</v>
      </c>
      <c r="W66" s="101">
        <f>CHOOSE(Interface!$H$7,'Licensee 1'!W139,'Licensee 2'!W139)</f>
        <v>0</v>
      </c>
      <c r="X66" s="101">
        <f>CHOOSE(Interface!$H$7,'Licensee 1'!X139,'Licensee 2'!X139)</f>
        <v>0</v>
      </c>
      <c r="Y66" s="101">
        <f>CHOOSE(Interface!$H$7,'Licensee 1'!Y139,'Licensee 2'!Y139)</f>
        <v>0</v>
      </c>
      <c r="Z66" s="101">
        <f>CHOOSE(Interface!$H$7,'Licensee 1'!Z139,'Licensee 2'!Z139)</f>
        <v>0</v>
      </c>
      <c r="AA66" s="101">
        <f>CHOOSE(Interface!$H$7,'Licensee 1'!AA139,'Licensee 2'!AA139)</f>
        <v>0</v>
      </c>
      <c r="AB66" s="101">
        <f>CHOOSE(Interface!$H$7,'Licensee 1'!AB139,'Licensee 2'!AB139)</f>
        <v>0</v>
      </c>
      <c r="AC66" s="101">
        <f>CHOOSE(Interface!$H$7,'Licensee 1'!AC139,'Licensee 2'!AC139)</f>
        <v>0</v>
      </c>
      <c r="AD66" s="101">
        <f>CHOOSE(Interface!$H$7,'Licensee 1'!AD139,'Licensee 2'!AD139)</f>
        <v>0</v>
      </c>
      <c r="AE66" s="101">
        <f>CHOOSE(Interface!$H$7,'Licensee 1'!AE139,'Licensee 2'!AE139)</f>
        <v>0</v>
      </c>
      <c r="AF66" s="101">
        <f>CHOOSE(Interface!$H$7,'Licensee 1'!AF139,'Licensee 2'!AF139)</f>
        <v>0</v>
      </c>
      <c r="AG66" s="101">
        <f>CHOOSE(Interface!$H$7,'Licensee 1'!AG139,'Licensee 2'!AG139)</f>
        <v>0</v>
      </c>
      <c r="AH66" s="101">
        <f>CHOOSE(Interface!$H$7,'Licensee 1'!AH139,'Licensee 2'!AH139)</f>
        <v>0</v>
      </c>
      <c r="AI66" s="101">
        <f>CHOOSE(Interface!$H$7,'Licensee 1'!AI139,'Licensee 2'!AI139)</f>
        <v>0</v>
      </c>
      <c r="AJ66" s="101">
        <f>CHOOSE(Interface!$H$7,'Licensee 1'!AJ139,'Licensee 2'!AJ139)</f>
        <v>0</v>
      </c>
      <c r="AK66" s="101">
        <f>CHOOSE(Interface!$H$7,'Licensee 1'!AK139,'Licensee 2'!AK139)</f>
        <v>0</v>
      </c>
      <c r="AL66" s="101">
        <f>CHOOSE(Interface!$H$7,'Licensee 1'!AL139,'Licensee 2'!AL139)</f>
        <v>0</v>
      </c>
      <c r="AM66" s="101">
        <f>CHOOSE(Interface!$H$7,'Licensee 1'!AM139,'Licensee 2'!AM139)</f>
        <v>0</v>
      </c>
      <c r="AN66" s="101">
        <f>CHOOSE(Interface!$H$7,'Licensee 1'!AN139,'Licensee 2'!AN139)</f>
        <v>0</v>
      </c>
      <c r="AO66" s="101">
        <f>CHOOSE(Interface!$H$7,'Licensee 1'!AO139,'Licensee 2'!AO139)</f>
        <v>0</v>
      </c>
      <c r="AP66" s="101">
        <f>CHOOSE(Interface!$H$7,'Licensee 1'!AP139,'Licensee 2'!AP139)</f>
        <v>0</v>
      </c>
      <c r="AQ66" s="101">
        <f>CHOOSE(Interface!$H$7,'Licensee 1'!AQ139,'Licensee 2'!AQ139)</f>
        <v>0</v>
      </c>
      <c r="AR66" s="101">
        <f>CHOOSE(Interface!$H$7,'Licensee 1'!AR139,'Licensee 2'!AR139)</f>
        <v>0</v>
      </c>
      <c r="AS66" s="101">
        <f>CHOOSE(Interface!$H$7,'Licensee 1'!AS139,'Licensee 2'!AS139)</f>
        <v>0</v>
      </c>
      <c r="AT66" s="101">
        <f>CHOOSE(Interface!$H$7,'Licensee 1'!AT139,'Licensee 2'!AT139)</f>
        <v>0</v>
      </c>
      <c r="AU66" s="101">
        <f>CHOOSE(Interface!$H$7,'Licensee 1'!AU139,'Licensee 2'!AU139)</f>
        <v>0</v>
      </c>
      <c r="AV66" s="101">
        <f>CHOOSE(Interface!$H$7,'Licensee 1'!AV139,'Licensee 2'!AV139)</f>
        <v>0</v>
      </c>
      <c r="AW66" s="101">
        <f>CHOOSE(Interface!$H$7,'Licensee 1'!AW139,'Licensee 2'!AW139)</f>
        <v>0</v>
      </c>
      <c r="AX66" s="101">
        <f>CHOOSE(Interface!$H$7,'Licensee 1'!AX139,'Licensee 2'!AX139)</f>
        <v>0</v>
      </c>
      <c r="AY66" s="101">
        <f>CHOOSE(Interface!$H$7,'Licensee 1'!AY139,'Licensee 2'!AY139)</f>
        <v>0</v>
      </c>
      <c r="AZ66" s="101">
        <f>CHOOSE(Interface!$H$7,'Licensee 1'!AZ139,'Licensee 2'!AZ139)</f>
        <v>0</v>
      </c>
      <c r="BA66" s="101">
        <f>CHOOSE(Interface!$H$7,'Licensee 1'!BA139,'Licensee 2'!BA139)</f>
        <v>0</v>
      </c>
      <c r="BB66" s="101">
        <f>CHOOSE(Interface!$H$7,'Licensee 1'!BB139,'Licensee 2'!BB139)</f>
        <v>0</v>
      </c>
      <c r="BC66" s="101">
        <f>CHOOSE(Interface!$H$7,'Licensee 1'!BC139,'Licensee 2'!BC139)</f>
        <v>0</v>
      </c>
      <c r="BD66" s="101">
        <f>CHOOSE(Interface!$H$7,'Licensee 1'!BD139,'Licensee 2'!BD139)</f>
        <v>0</v>
      </c>
      <c r="BE66" s="101">
        <f>CHOOSE(Interface!$H$7,'Licensee 1'!BE139,'Licensee 2'!BE139)</f>
        <v>0</v>
      </c>
      <c r="BF66" s="101">
        <f>CHOOSE(Interface!$H$7,'Licensee 1'!BF139,'Licensee 2'!BF139)</f>
        <v>0</v>
      </c>
      <c r="BG66" s="101">
        <f>CHOOSE(Interface!$H$7,'Licensee 1'!BG139,'Licensee 2'!BG139)</f>
        <v>0</v>
      </c>
      <c r="BH66" s="101">
        <f>CHOOSE(Interface!$H$7,'Licensee 1'!BH139,'Licensee 2'!BH139)</f>
        <v>0</v>
      </c>
      <c r="BI66" s="82"/>
      <c r="BJ66" s="82"/>
      <c r="BK66" s="82"/>
      <c r="BL66" s="82"/>
      <c r="BM66" s="82"/>
      <c r="BN66" s="82"/>
      <c r="BO66" s="82"/>
    </row>
    <row r="67" spans="1:67">
      <c r="A67" s="307"/>
      <c r="E67" s="20" t="s">
        <v>146</v>
      </c>
      <c r="G67" s="4" t="s">
        <v>101</v>
      </c>
      <c r="H67" s="135"/>
      <c r="J67" s="135" t="s">
        <v>213</v>
      </c>
      <c r="K67" s="187"/>
      <c r="L67" s="101">
        <f>CHOOSE(Interface!$H$7,'Licensee 1'!L140,'Licensee 2'!L140)</f>
        <v>0</v>
      </c>
      <c r="M67" s="101">
        <f>CHOOSE(Interface!$H$7,'Licensee 1'!M140,'Licensee 2'!M140)</f>
        <v>0</v>
      </c>
      <c r="N67" s="101">
        <f>CHOOSE(Interface!$H$7,'Licensee 1'!N140,'Licensee 2'!N140)</f>
        <v>0</v>
      </c>
      <c r="O67" s="101">
        <f>CHOOSE(Interface!$H$7,'Licensee 1'!O140,'Licensee 2'!O140)</f>
        <v>0</v>
      </c>
      <c r="P67" s="101">
        <f>CHOOSE(Interface!$H$7,'Licensee 1'!P140,'Licensee 2'!P140)</f>
        <v>0</v>
      </c>
      <c r="Q67" s="101">
        <f>CHOOSE(Interface!$H$7,'Licensee 1'!Q140,'Licensee 2'!Q140)</f>
        <v>0</v>
      </c>
      <c r="R67" s="101">
        <f>CHOOSE(Interface!$H$7,'Licensee 1'!R140,'Licensee 2'!R140)</f>
        <v>0</v>
      </c>
      <c r="S67" s="101">
        <f>CHOOSE(Interface!$H$7,'Licensee 1'!S140,'Licensee 2'!S140)</f>
        <v>0</v>
      </c>
      <c r="T67" s="101">
        <f>CHOOSE(Interface!$H$7,'Licensee 1'!T140,'Licensee 2'!T140)</f>
        <v>0</v>
      </c>
      <c r="U67" s="101">
        <f>CHOOSE(Interface!$H$7,'Licensee 1'!U140,'Licensee 2'!U140)</f>
        <v>0</v>
      </c>
      <c r="V67" s="101">
        <f>CHOOSE(Interface!$H$7,'Licensee 1'!V140,'Licensee 2'!V140)</f>
        <v>0</v>
      </c>
      <c r="W67" s="101">
        <f>CHOOSE(Interface!$H$7,'Licensee 1'!W140,'Licensee 2'!W140)</f>
        <v>0</v>
      </c>
      <c r="X67" s="101">
        <f>CHOOSE(Interface!$H$7,'Licensee 1'!X140,'Licensee 2'!X140)</f>
        <v>0</v>
      </c>
      <c r="Y67" s="101">
        <f>CHOOSE(Interface!$H$7,'Licensee 1'!Y140,'Licensee 2'!Y140)</f>
        <v>0</v>
      </c>
      <c r="Z67" s="101">
        <f>CHOOSE(Interface!$H$7,'Licensee 1'!Z140,'Licensee 2'!Z140)</f>
        <v>0</v>
      </c>
      <c r="AA67" s="101">
        <f>CHOOSE(Interface!$H$7,'Licensee 1'!AA140,'Licensee 2'!AA140)</f>
        <v>0</v>
      </c>
      <c r="AB67" s="101">
        <f>CHOOSE(Interface!$H$7,'Licensee 1'!AB140,'Licensee 2'!AB140)</f>
        <v>0</v>
      </c>
      <c r="AC67" s="101">
        <f>CHOOSE(Interface!$H$7,'Licensee 1'!AC140,'Licensee 2'!AC140)</f>
        <v>0</v>
      </c>
      <c r="AD67" s="101">
        <f>CHOOSE(Interface!$H$7,'Licensee 1'!AD140,'Licensee 2'!AD140)</f>
        <v>0</v>
      </c>
      <c r="AE67" s="101">
        <f>CHOOSE(Interface!$H$7,'Licensee 1'!AE140,'Licensee 2'!AE140)</f>
        <v>0</v>
      </c>
      <c r="AF67" s="101">
        <f>CHOOSE(Interface!$H$7,'Licensee 1'!AF140,'Licensee 2'!AF140)</f>
        <v>0</v>
      </c>
      <c r="AG67" s="101">
        <f>CHOOSE(Interface!$H$7,'Licensee 1'!AG140,'Licensee 2'!AG140)</f>
        <v>0</v>
      </c>
      <c r="AH67" s="101">
        <f>CHOOSE(Interface!$H$7,'Licensee 1'!AH140,'Licensee 2'!AH140)</f>
        <v>0</v>
      </c>
      <c r="AI67" s="101">
        <f>CHOOSE(Interface!$H$7,'Licensee 1'!AI140,'Licensee 2'!AI140)</f>
        <v>0</v>
      </c>
      <c r="AJ67" s="101">
        <f>CHOOSE(Interface!$H$7,'Licensee 1'!AJ140,'Licensee 2'!AJ140)</f>
        <v>0</v>
      </c>
      <c r="AK67" s="101">
        <f>CHOOSE(Interface!$H$7,'Licensee 1'!AK140,'Licensee 2'!AK140)</f>
        <v>0</v>
      </c>
      <c r="AL67" s="101">
        <f>CHOOSE(Interface!$H$7,'Licensee 1'!AL140,'Licensee 2'!AL140)</f>
        <v>0</v>
      </c>
      <c r="AM67" s="101">
        <f>CHOOSE(Interface!$H$7,'Licensee 1'!AM140,'Licensee 2'!AM140)</f>
        <v>0</v>
      </c>
      <c r="AN67" s="101">
        <f>CHOOSE(Interface!$H$7,'Licensee 1'!AN140,'Licensee 2'!AN140)</f>
        <v>0</v>
      </c>
      <c r="AO67" s="101">
        <f>CHOOSE(Interface!$H$7,'Licensee 1'!AO140,'Licensee 2'!AO140)</f>
        <v>0</v>
      </c>
      <c r="AP67" s="101">
        <f>CHOOSE(Interface!$H$7,'Licensee 1'!AP140,'Licensee 2'!AP140)</f>
        <v>0</v>
      </c>
      <c r="AQ67" s="101">
        <f>CHOOSE(Interface!$H$7,'Licensee 1'!AQ140,'Licensee 2'!AQ140)</f>
        <v>0</v>
      </c>
      <c r="AR67" s="101">
        <f>CHOOSE(Interface!$H$7,'Licensee 1'!AR140,'Licensee 2'!AR140)</f>
        <v>0</v>
      </c>
      <c r="AS67" s="101">
        <f>CHOOSE(Interface!$H$7,'Licensee 1'!AS140,'Licensee 2'!AS140)</f>
        <v>0</v>
      </c>
      <c r="AT67" s="101">
        <f>CHOOSE(Interface!$H$7,'Licensee 1'!AT140,'Licensee 2'!AT140)</f>
        <v>0</v>
      </c>
      <c r="AU67" s="101">
        <f>CHOOSE(Interface!$H$7,'Licensee 1'!AU140,'Licensee 2'!AU140)</f>
        <v>0</v>
      </c>
      <c r="AV67" s="101">
        <f>CHOOSE(Interface!$H$7,'Licensee 1'!AV140,'Licensee 2'!AV140)</f>
        <v>0</v>
      </c>
      <c r="AW67" s="101">
        <f>CHOOSE(Interface!$H$7,'Licensee 1'!AW140,'Licensee 2'!AW140)</f>
        <v>0</v>
      </c>
      <c r="AX67" s="101">
        <f>CHOOSE(Interface!$H$7,'Licensee 1'!AX140,'Licensee 2'!AX140)</f>
        <v>0</v>
      </c>
      <c r="AY67" s="101">
        <f>CHOOSE(Interface!$H$7,'Licensee 1'!AY140,'Licensee 2'!AY140)</f>
        <v>0</v>
      </c>
      <c r="AZ67" s="101">
        <f>CHOOSE(Interface!$H$7,'Licensee 1'!AZ140,'Licensee 2'!AZ140)</f>
        <v>0</v>
      </c>
      <c r="BA67" s="101">
        <f>CHOOSE(Interface!$H$7,'Licensee 1'!BA140,'Licensee 2'!BA140)</f>
        <v>0</v>
      </c>
      <c r="BB67" s="101">
        <f>CHOOSE(Interface!$H$7,'Licensee 1'!BB140,'Licensee 2'!BB140)</f>
        <v>0</v>
      </c>
      <c r="BC67" s="101">
        <f>CHOOSE(Interface!$H$7,'Licensee 1'!BC140,'Licensee 2'!BC140)</f>
        <v>0</v>
      </c>
      <c r="BD67" s="101">
        <f>CHOOSE(Interface!$H$7,'Licensee 1'!BD140,'Licensee 2'!BD140)</f>
        <v>0</v>
      </c>
      <c r="BE67" s="101">
        <f>CHOOSE(Interface!$H$7,'Licensee 1'!BE140,'Licensee 2'!BE140)</f>
        <v>0</v>
      </c>
      <c r="BF67" s="101">
        <f>CHOOSE(Interface!$H$7,'Licensee 1'!BF140,'Licensee 2'!BF140)</f>
        <v>0</v>
      </c>
      <c r="BG67" s="101">
        <f>CHOOSE(Interface!$H$7,'Licensee 1'!BG140,'Licensee 2'!BG140)</f>
        <v>0</v>
      </c>
      <c r="BH67" s="101">
        <f>CHOOSE(Interface!$H$7,'Licensee 1'!BH140,'Licensee 2'!BH140)</f>
        <v>0</v>
      </c>
      <c r="BI67" s="82"/>
      <c r="BJ67" s="82"/>
      <c r="BK67" s="82"/>
      <c r="BL67" s="82"/>
      <c r="BM67" s="82"/>
      <c r="BN67" s="82"/>
      <c r="BO67" s="82"/>
    </row>
    <row r="68" spans="1:67">
      <c r="L68" s="19"/>
      <c r="M68" s="19"/>
      <c r="N68" s="19"/>
      <c r="O68" s="19"/>
      <c r="P68" s="19"/>
      <c r="Q68" s="19"/>
      <c r="R68" s="19"/>
      <c r="S68" s="202"/>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row>
    <row r="69" spans="1:67">
      <c r="A69" s="307"/>
      <c r="C69" s="38">
        <f>MAX($B$4:C68)+0.1</f>
        <v>2.4000000000000004</v>
      </c>
      <c r="D69" s="37" t="s">
        <v>222</v>
      </c>
      <c r="E69" s="33"/>
      <c r="F69" s="33"/>
      <c r="G69" s="32"/>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82"/>
      <c r="BK69" s="82"/>
      <c r="BL69" s="82"/>
      <c r="BM69" s="82"/>
      <c r="BN69" s="82"/>
      <c r="BO69" s="82"/>
    </row>
    <row r="70" spans="1:67">
      <c r="A70" s="307"/>
      <c r="E70" s="20"/>
      <c r="H70" s="135"/>
      <c r="J70" s="135"/>
      <c r="K70" s="187"/>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c r="AK70" s="101"/>
      <c r="AL70" s="101"/>
      <c r="AM70" s="101"/>
      <c r="AN70" s="101"/>
      <c r="AO70" s="101"/>
      <c r="AP70" s="101"/>
      <c r="AQ70" s="101"/>
      <c r="AR70" s="101"/>
      <c r="AS70" s="101"/>
      <c r="AT70" s="101"/>
      <c r="AU70" s="101"/>
      <c r="AV70" s="101"/>
      <c r="AW70" s="101"/>
      <c r="AX70" s="101"/>
      <c r="AY70" s="101"/>
      <c r="AZ70" s="101"/>
      <c r="BA70" s="101"/>
      <c r="BB70" s="101"/>
      <c r="BC70" s="101"/>
      <c r="BD70" s="101"/>
      <c r="BE70" s="101"/>
      <c r="BF70" s="101"/>
      <c r="BG70" s="101"/>
      <c r="BH70" s="101"/>
      <c r="BI70" s="82"/>
      <c r="BJ70" s="82"/>
      <c r="BK70" s="82"/>
      <c r="BL70" s="82"/>
      <c r="BM70" s="82"/>
      <c r="BN70" s="82"/>
      <c r="BO70" s="82"/>
    </row>
    <row r="71" spans="1:67">
      <c r="A71" s="307"/>
      <c r="E71" s="135" t="s">
        <v>223</v>
      </c>
      <c r="G71" s="4" t="s">
        <v>101</v>
      </c>
      <c r="J71" s="135" t="s">
        <v>213</v>
      </c>
      <c r="K71" s="187"/>
      <c r="L71" s="101">
        <f>CHOOSE(Interface!$H$7,'Licensee 1'!L79,'Licensee 2'!L79)</f>
        <v>0</v>
      </c>
      <c r="M71" s="101">
        <f>CHOOSE(Interface!$H$7,'Licensee 1'!M79,'Licensee 2'!M79)</f>
        <v>0</v>
      </c>
      <c r="N71" s="101">
        <f>CHOOSE(Interface!$H$7,'Licensee 1'!N79,'Licensee 2'!N79)</f>
        <v>0</v>
      </c>
      <c r="O71" s="101">
        <f>CHOOSE(Interface!$H$7,'Licensee 1'!O79,'Licensee 2'!O79)</f>
        <v>0</v>
      </c>
      <c r="P71" s="101">
        <f>CHOOSE(Interface!$H$7,'Licensee 1'!P79,'Licensee 2'!P79)</f>
        <v>0</v>
      </c>
      <c r="Q71" s="101">
        <f>CHOOSE(Interface!$H$7,'Licensee 1'!Q79,'Licensee 2'!Q79)</f>
        <v>0</v>
      </c>
      <c r="R71" s="101">
        <f>CHOOSE(Interface!$H$7,'Licensee 1'!R79,'Licensee 2'!R79)</f>
        <v>0</v>
      </c>
      <c r="S71" s="101">
        <f>CHOOSE(Interface!$H$7,'Licensee 1'!S79,'Licensee 2'!S79)</f>
        <v>0</v>
      </c>
      <c r="T71" s="101">
        <f>CHOOSE(Interface!$H$7,'Licensee 1'!T79,'Licensee 2'!T79)</f>
        <v>0</v>
      </c>
      <c r="U71" s="101">
        <f>CHOOSE(Interface!$H$7,'Licensee 1'!U79,'Licensee 2'!U79)</f>
        <v>0</v>
      </c>
      <c r="V71" s="101">
        <f>CHOOSE(Interface!$H$7,'Licensee 1'!V79,'Licensee 2'!V79)</f>
        <v>0</v>
      </c>
      <c r="W71" s="101">
        <f>CHOOSE(Interface!$H$7,'Licensee 1'!W79,'Licensee 2'!W79)</f>
        <v>0</v>
      </c>
      <c r="X71" s="101">
        <f>CHOOSE(Interface!$H$7,'Licensee 1'!X79,'Licensee 2'!X79)</f>
        <v>0</v>
      </c>
      <c r="Y71" s="101">
        <f>CHOOSE(Interface!$H$7,'Licensee 1'!Y79,'Licensee 2'!Y79)</f>
        <v>0</v>
      </c>
      <c r="Z71" s="101">
        <f>CHOOSE(Interface!$H$7,'Licensee 1'!Z79,'Licensee 2'!Z79)</f>
        <v>0</v>
      </c>
      <c r="AA71" s="101">
        <f>CHOOSE(Interface!$H$7,'Licensee 1'!AA79,'Licensee 2'!AA79)</f>
        <v>0</v>
      </c>
      <c r="AB71" s="101">
        <f>CHOOSE(Interface!$H$7,'Licensee 1'!AB79,'Licensee 2'!AB79)</f>
        <v>0</v>
      </c>
      <c r="AC71" s="101">
        <f>CHOOSE(Interface!$H$7,'Licensee 1'!AC79,'Licensee 2'!AC79)</f>
        <v>0</v>
      </c>
      <c r="AD71" s="101">
        <f>CHOOSE(Interface!$H$7,'Licensee 1'!AD79,'Licensee 2'!AD79)</f>
        <v>0</v>
      </c>
      <c r="AE71" s="101">
        <f>CHOOSE(Interface!$H$7,'Licensee 1'!AE79,'Licensee 2'!AE79)</f>
        <v>0</v>
      </c>
      <c r="AF71" s="101">
        <f>CHOOSE(Interface!$H$7,'Licensee 1'!AF79,'Licensee 2'!AF79)</f>
        <v>0</v>
      </c>
      <c r="AG71" s="101">
        <f>CHOOSE(Interface!$H$7,'Licensee 1'!AG79,'Licensee 2'!AG79)</f>
        <v>0</v>
      </c>
      <c r="AH71" s="101">
        <f>CHOOSE(Interface!$H$7,'Licensee 1'!AH79,'Licensee 2'!AH79)</f>
        <v>0</v>
      </c>
      <c r="AI71" s="101">
        <f>CHOOSE(Interface!$H$7,'Licensee 1'!AI79,'Licensee 2'!AI79)</f>
        <v>0</v>
      </c>
      <c r="AJ71" s="101">
        <f>CHOOSE(Interface!$H$7,'Licensee 1'!AJ79,'Licensee 2'!AJ79)</f>
        <v>0</v>
      </c>
      <c r="AK71" s="101">
        <f>CHOOSE(Interface!$H$7,'Licensee 1'!AK79,'Licensee 2'!AK79)</f>
        <v>0</v>
      </c>
      <c r="AL71" s="101">
        <f>CHOOSE(Interface!$H$7,'Licensee 1'!AL79,'Licensee 2'!AL79)</f>
        <v>0</v>
      </c>
      <c r="AM71" s="101">
        <f>CHOOSE(Interface!$H$7,'Licensee 1'!AM79,'Licensee 2'!AM79)</f>
        <v>0</v>
      </c>
      <c r="AN71" s="101">
        <f>CHOOSE(Interface!$H$7,'Licensee 1'!AN79,'Licensee 2'!AN79)</f>
        <v>0</v>
      </c>
      <c r="AO71" s="101">
        <f>CHOOSE(Interface!$H$7,'Licensee 1'!AO79,'Licensee 2'!AO79)</f>
        <v>0</v>
      </c>
      <c r="AP71" s="101">
        <f>CHOOSE(Interface!$H$7,'Licensee 1'!AP79,'Licensee 2'!AP79)</f>
        <v>0</v>
      </c>
      <c r="AQ71" s="101">
        <f>CHOOSE(Interface!$H$7,'Licensee 1'!AQ79,'Licensee 2'!AQ79)</f>
        <v>0</v>
      </c>
      <c r="AR71" s="101">
        <f>CHOOSE(Interface!$H$7,'Licensee 1'!AR79,'Licensee 2'!AR79)</f>
        <v>0</v>
      </c>
      <c r="AS71" s="101">
        <f>CHOOSE(Interface!$H$7,'Licensee 1'!AS79,'Licensee 2'!AS79)</f>
        <v>0</v>
      </c>
      <c r="AT71" s="101">
        <f>CHOOSE(Interface!$H$7,'Licensee 1'!AT79,'Licensee 2'!AT79)</f>
        <v>0</v>
      </c>
      <c r="AU71" s="101">
        <f>CHOOSE(Interface!$H$7,'Licensee 1'!AU79,'Licensee 2'!AU79)</f>
        <v>0</v>
      </c>
      <c r="AV71" s="101">
        <f>CHOOSE(Interface!$H$7,'Licensee 1'!AV79,'Licensee 2'!AV79)</f>
        <v>0</v>
      </c>
      <c r="AW71" s="101">
        <f>CHOOSE(Interface!$H$7,'Licensee 1'!AW79,'Licensee 2'!AW79)</f>
        <v>0</v>
      </c>
      <c r="AX71" s="101">
        <f>CHOOSE(Interface!$H$7,'Licensee 1'!AX79,'Licensee 2'!AX79)</f>
        <v>0</v>
      </c>
      <c r="AY71" s="101">
        <f>CHOOSE(Interface!$H$7,'Licensee 1'!AY79,'Licensee 2'!AY79)</f>
        <v>0</v>
      </c>
      <c r="AZ71" s="101">
        <f>CHOOSE(Interface!$H$7,'Licensee 1'!AZ79,'Licensee 2'!AZ79)</f>
        <v>0</v>
      </c>
      <c r="BA71" s="101">
        <f>CHOOSE(Interface!$H$7,'Licensee 1'!BA79,'Licensee 2'!BA79)</f>
        <v>0</v>
      </c>
      <c r="BB71" s="101">
        <f>CHOOSE(Interface!$H$7,'Licensee 1'!BB79,'Licensee 2'!BB79)</f>
        <v>0</v>
      </c>
      <c r="BC71" s="101">
        <f>CHOOSE(Interface!$H$7,'Licensee 1'!BC79,'Licensee 2'!BC79)</f>
        <v>0</v>
      </c>
      <c r="BD71" s="101">
        <f>CHOOSE(Interface!$H$7,'Licensee 1'!BD79,'Licensee 2'!BD79)</f>
        <v>0</v>
      </c>
      <c r="BE71" s="101">
        <f>CHOOSE(Interface!$H$7,'Licensee 1'!BE79,'Licensee 2'!BE79)</f>
        <v>0</v>
      </c>
      <c r="BF71" s="101">
        <f>CHOOSE(Interface!$H$7,'Licensee 1'!BF79,'Licensee 2'!BF79)</f>
        <v>0</v>
      </c>
      <c r="BG71" s="101">
        <f>CHOOSE(Interface!$H$7,'Licensee 1'!BG79,'Licensee 2'!BG79)</f>
        <v>0</v>
      </c>
      <c r="BH71" s="101">
        <f>CHOOSE(Interface!$H$7,'Licensee 1'!BH79,'Licensee 2'!BH79)</f>
        <v>0</v>
      </c>
      <c r="BI71" s="82"/>
      <c r="BJ71" s="82"/>
      <c r="BK71" s="82"/>
      <c r="BL71" s="82"/>
      <c r="BM71" s="82"/>
      <c r="BN71" s="82"/>
      <c r="BO71" s="82"/>
    </row>
    <row r="72" spans="1:67">
      <c r="A72" s="307"/>
      <c r="E72" s="135" t="s">
        <v>224</v>
      </c>
      <c r="G72" s="4" t="s">
        <v>101</v>
      </c>
      <c r="J72" s="135" t="s">
        <v>213</v>
      </c>
      <c r="K72" s="187"/>
      <c r="L72" s="101">
        <f>CHOOSE(Interface!$H$7,'Licensee 1'!L80,'Licensee 2'!L80)</f>
        <v>0</v>
      </c>
      <c r="M72" s="101">
        <f>CHOOSE(Interface!$H$7,'Licensee 1'!M80,'Licensee 2'!M80)</f>
        <v>0</v>
      </c>
      <c r="N72" s="101">
        <f>CHOOSE(Interface!$H$7,'Licensee 1'!N80,'Licensee 2'!N80)</f>
        <v>0</v>
      </c>
      <c r="O72" s="101">
        <f>CHOOSE(Interface!$H$7,'Licensee 1'!O80,'Licensee 2'!O80)</f>
        <v>0</v>
      </c>
      <c r="P72" s="101">
        <f>CHOOSE(Interface!$H$7,'Licensee 1'!P80,'Licensee 2'!P80)</f>
        <v>0</v>
      </c>
      <c r="Q72" s="101">
        <f>CHOOSE(Interface!$H$7,'Licensee 1'!Q80,'Licensee 2'!Q80)</f>
        <v>0</v>
      </c>
      <c r="R72" s="101">
        <f>CHOOSE(Interface!$H$7,'Licensee 1'!R80,'Licensee 2'!R80)</f>
        <v>0</v>
      </c>
      <c r="S72" s="101">
        <f>CHOOSE(Interface!$H$7,'Licensee 1'!S80,'Licensee 2'!S80)</f>
        <v>0</v>
      </c>
      <c r="T72" s="101">
        <f>CHOOSE(Interface!$H$7,'Licensee 1'!T80,'Licensee 2'!T80)</f>
        <v>0</v>
      </c>
      <c r="U72" s="101">
        <f>CHOOSE(Interface!$H$7,'Licensee 1'!U80,'Licensee 2'!U80)</f>
        <v>0</v>
      </c>
      <c r="V72" s="101">
        <f>CHOOSE(Interface!$H$7,'Licensee 1'!V80,'Licensee 2'!V80)</f>
        <v>0</v>
      </c>
      <c r="W72" s="101">
        <f>CHOOSE(Interface!$H$7,'Licensee 1'!W80,'Licensee 2'!W80)</f>
        <v>0</v>
      </c>
      <c r="X72" s="101">
        <f>CHOOSE(Interface!$H$7,'Licensee 1'!X80,'Licensee 2'!X80)</f>
        <v>0</v>
      </c>
      <c r="Y72" s="101">
        <f>CHOOSE(Interface!$H$7,'Licensee 1'!Y80,'Licensee 2'!Y80)</f>
        <v>0</v>
      </c>
      <c r="Z72" s="101">
        <f>CHOOSE(Interface!$H$7,'Licensee 1'!Z80,'Licensee 2'!Z80)</f>
        <v>0</v>
      </c>
      <c r="AA72" s="101">
        <f>CHOOSE(Interface!$H$7,'Licensee 1'!AA80,'Licensee 2'!AA80)</f>
        <v>0</v>
      </c>
      <c r="AB72" s="101">
        <f>CHOOSE(Interface!$H$7,'Licensee 1'!AB80,'Licensee 2'!AB80)</f>
        <v>0</v>
      </c>
      <c r="AC72" s="101">
        <f>CHOOSE(Interface!$H$7,'Licensee 1'!AC80,'Licensee 2'!AC80)</f>
        <v>0</v>
      </c>
      <c r="AD72" s="101">
        <f>CHOOSE(Interface!$H$7,'Licensee 1'!AD80,'Licensee 2'!AD80)</f>
        <v>0</v>
      </c>
      <c r="AE72" s="101">
        <f>CHOOSE(Interface!$H$7,'Licensee 1'!AE80,'Licensee 2'!AE80)</f>
        <v>0</v>
      </c>
      <c r="AF72" s="101">
        <f>CHOOSE(Interface!$H$7,'Licensee 1'!AF80,'Licensee 2'!AF80)</f>
        <v>0</v>
      </c>
      <c r="AG72" s="101">
        <f>CHOOSE(Interface!$H$7,'Licensee 1'!AG80,'Licensee 2'!AG80)</f>
        <v>0</v>
      </c>
      <c r="AH72" s="101">
        <f>CHOOSE(Interface!$H$7,'Licensee 1'!AH80,'Licensee 2'!AH80)</f>
        <v>0</v>
      </c>
      <c r="AI72" s="101">
        <f>CHOOSE(Interface!$H$7,'Licensee 1'!AI80,'Licensee 2'!AI80)</f>
        <v>0</v>
      </c>
      <c r="AJ72" s="101">
        <f>CHOOSE(Interface!$H$7,'Licensee 1'!AJ80,'Licensee 2'!AJ80)</f>
        <v>0</v>
      </c>
      <c r="AK72" s="101">
        <f>CHOOSE(Interface!$H$7,'Licensee 1'!AK80,'Licensee 2'!AK80)</f>
        <v>0</v>
      </c>
      <c r="AL72" s="101">
        <f>CHOOSE(Interface!$H$7,'Licensee 1'!AL80,'Licensee 2'!AL80)</f>
        <v>0</v>
      </c>
      <c r="AM72" s="101">
        <f>CHOOSE(Interface!$H$7,'Licensee 1'!AM80,'Licensee 2'!AM80)</f>
        <v>0</v>
      </c>
      <c r="AN72" s="101">
        <f>CHOOSE(Interface!$H$7,'Licensee 1'!AN80,'Licensee 2'!AN80)</f>
        <v>0</v>
      </c>
      <c r="AO72" s="101">
        <f>CHOOSE(Interface!$H$7,'Licensee 1'!AO80,'Licensee 2'!AO80)</f>
        <v>0</v>
      </c>
      <c r="AP72" s="101">
        <f>CHOOSE(Interface!$H$7,'Licensee 1'!AP80,'Licensee 2'!AP80)</f>
        <v>0</v>
      </c>
      <c r="AQ72" s="101">
        <f>CHOOSE(Interface!$H$7,'Licensee 1'!AQ80,'Licensee 2'!AQ80)</f>
        <v>0</v>
      </c>
      <c r="AR72" s="101">
        <f>CHOOSE(Interface!$H$7,'Licensee 1'!AR80,'Licensee 2'!AR80)</f>
        <v>0</v>
      </c>
      <c r="AS72" s="101">
        <f>CHOOSE(Interface!$H$7,'Licensee 1'!AS80,'Licensee 2'!AS80)</f>
        <v>0</v>
      </c>
      <c r="AT72" s="101">
        <f>CHOOSE(Interface!$H$7,'Licensee 1'!AT80,'Licensee 2'!AT80)</f>
        <v>0</v>
      </c>
      <c r="AU72" s="101">
        <f>CHOOSE(Interface!$H$7,'Licensee 1'!AU80,'Licensee 2'!AU80)</f>
        <v>0</v>
      </c>
      <c r="AV72" s="101">
        <f>CHOOSE(Interface!$H$7,'Licensee 1'!AV80,'Licensee 2'!AV80)</f>
        <v>0</v>
      </c>
      <c r="AW72" s="101">
        <f>CHOOSE(Interface!$H$7,'Licensee 1'!AW80,'Licensee 2'!AW80)</f>
        <v>0</v>
      </c>
      <c r="AX72" s="101">
        <f>CHOOSE(Interface!$H$7,'Licensee 1'!AX80,'Licensee 2'!AX80)</f>
        <v>0</v>
      </c>
      <c r="AY72" s="101">
        <f>CHOOSE(Interface!$H$7,'Licensee 1'!AY80,'Licensee 2'!AY80)</f>
        <v>0</v>
      </c>
      <c r="AZ72" s="101">
        <f>CHOOSE(Interface!$H$7,'Licensee 1'!AZ80,'Licensee 2'!AZ80)</f>
        <v>0</v>
      </c>
      <c r="BA72" s="101">
        <f>CHOOSE(Interface!$H$7,'Licensee 1'!BA80,'Licensee 2'!BA80)</f>
        <v>0</v>
      </c>
      <c r="BB72" s="101">
        <f>CHOOSE(Interface!$H$7,'Licensee 1'!BB80,'Licensee 2'!BB80)</f>
        <v>0</v>
      </c>
      <c r="BC72" s="101">
        <f>CHOOSE(Interface!$H$7,'Licensee 1'!BC80,'Licensee 2'!BC80)</f>
        <v>0</v>
      </c>
      <c r="BD72" s="101">
        <f>CHOOSE(Interface!$H$7,'Licensee 1'!BD80,'Licensee 2'!BD80)</f>
        <v>0</v>
      </c>
      <c r="BE72" s="101">
        <f>CHOOSE(Interface!$H$7,'Licensee 1'!BE80,'Licensee 2'!BE80)</f>
        <v>0</v>
      </c>
      <c r="BF72" s="101">
        <f>CHOOSE(Interface!$H$7,'Licensee 1'!BF80,'Licensee 2'!BF80)</f>
        <v>0</v>
      </c>
      <c r="BG72" s="101">
        <f>CHOOSE(Interface!$H$7,'Licensee 1'!BG80,'Licensee 2'!BG80)</f>
        <v>0</v>
      </c>
      <c r="BH72" s="101">
        <f>CHOOSE(Interface!$H$7,'Licensee 1'!BH80,'Licensee 2'!BH80)</f>
        <v>0</v>
      </c>
      <c r="BI72" s="82"/>
      <c r="BJ72" s="82"/>
      <c r="BK72" s="82"/>
      <c r="BL72" s="82"/>
      <c r="BM72" s="82"/>
      <c r="BN72" s="82"/>
      <c r="BO72" s="82"/>
    </row>
    <row r="73" spans="1:67">
      <c r="A73" s="307"/>
      <c r="E73" s="135" t="s">
        <v>225</v>
      </c>
      <c r="G73" s="4" t="s">
        <v>101</v>
      </c>
      <c r="J73" s="135" t="s">
        <v>213</v>
      </c>
      <c r="K73" s="187"/>
      <c r="L73" s="101">
        <f>CHOOSE(Interface!$H$7,'Licensee 1'!L81,'Licensee 2'!L81)</f>
        <v>0</v>
      </c>
      <c r="M73" s="101">
        <f>CHOOSE(Interface!$H$7,'Licensee 1'!M81,'Licensee 2'!M81)</f>
        <v>0</v>
      </c>
      <c r="N73" s="101">
        <f>CHOOSE(Interface!$H$7,'Licensee 1'!N81,'Licensee 2'!N81)</f>
        <v>0</v>
      </c>
      <c r="O73" s="101">
        <f>CHOOSE(Interface!$H$7,'Licensee 1'!O81,'Licensee 2'!O81)</f>
        <v>0</v>
      </c>
      <c r="P73" s="101">
        <f>CHOOSE(Interface!$H$7,'Licensee 1'!P81,'Licensee 2'!P81)</f>
        <v>0</v>
      </c>
      <c r="Q73" s="101">
        <f>CHOOSE(Interface!$H$7,'Licensee 1'!Q81,'Licensee 2'!Q81)</f>
        <v>0</v>
      </c>
      <c r="R73" s="101">
        <f>CHOOSE(Interface!$H$7,'Licensee 1'!R81,'Licensee 2'!R81)</f>
        <v>0</v>
      </c>
      <c r="S73" s="101">
        <f>CHOOSE(Interface!$H$7,'Licensee 1'!S81,'Licensee 2'!S81)</f>
        <v>0</v>
      </c>
      <c r="T73" s="101">
        <f>CHOOSE(Interface!$H$7,'Licensee 1'!T81,'Licensee 2'!T81)</f>
        <v>0</v>
      </c>
      <c r="U73" s="101">
        <f>CHOOSE(Interface!$H$7,'Licensee 1'!U81,'Licensee 2'!U81)</f>
        <v>0</v>
      </c>
      <c r="V73" s="101">
        <f>CHOOSE(Interface!$H$7,'Licensee 1'!V81,'Licensee 2'!V81)</f>
        <v>0</v>
      </c>
      <c r="W73" s="101">
        <f>CHOOSE(Interface!$H$7,'Licensee 1'!W81,'Licensee 2'!W81)</f>
        <v>0</v>
      </c>
      <c r="X73" s="101">
        <f>CHOOSE(Interface!$H$7,'Licensee 1'!X81,'Licensee 2'!X81)</f>
        <v>0</v>
      </c>
      <c r="Y73" s="101">
        <f>CHOOSE(Interface!$H$7,'Licensee 1'!Y81,'Licensee 2'!Y81)</f>
        <v>0</v>
      </c>
      <c r="Z73" s="101">
        <f>CHOOSE(Interface!$H$7,'Licensee 1'!Z81,'Licensee 2'!Z81)</f>
        <v>0</v>
      </c>
      <c r="AA73" s="101">
        <f>CHOOSE(Interface!$H$7,'Licensee 1'!AA81,'Licensee 2'!AA81)</f>
        <v>0</v>
      </c>
      <c r="AB73" s="101">
        <f>CHOOSE(Interface!$H$7,'Licensee 1'!AB81,'Licensee 2'!AB81)</f>
        <v>0</v>
      </c>
      <c r="AC73" s="101">
        <f>CHOOSE(Interface!$H$7,'Licensee 1'!AC81,'Licensee 2'!AC81)</f>
        <v>0</v>
      </c>
      <c r="AD73" s="101">
        <f>CHOOSE(Interface!$H$7,'Licensee 1'!AD81,'Licensee 2'!AD81)</f>
        <v>0</v>
      </c>
      <c r="AE73" s="101">
        <f>CHOOSE(Interface!$H$7,'Licensee 1'!AE81,'Licensee 2'!AE81)</f>
        <v>0</v>
      </c>
      <c r="AF73" s="101">
        <f>CHOOSE(Interface!$H$7,'Licensee 1'!AF81,'Licensee 2'!AF81)</f>
        <v>0</v>
      </c>
      <c r="AG73" s="101">
        <f>CHOOSE(Interface!$H$7,'Licensee 1'!AG81,'Licensee 2'!AG81)</f>
        <v>0</v>
      </c>
      <c r="AH73" s="101">
        <f>CHOOSE(Interface!$H$7,'Licensee 1'!AH81,'Licensee 2'!AH81)</f>
        <v>0</v>
      </c>
      <c r="AI73" s="101">
        <f>CHOOSE(Interface!$H$7,'Licensee 1'!AI81,'Licensee 2'!AI81)</f>
        <v>0</v>
      </c>
      <c r="AJ73" s="101">
        <f>CHOOSE(Interface!$H$7,'Licensee 1'!AJ81,'Licensee 2'!AJ81)</f>
        <v>0</v>
      </c>
      <c r="AK73" s="101">
        <f>CHOOSE(Interface!$H$7,'Licensee 1'!AK81,'Licensee 2'!AK81)</f>
        <v>0</v>
      </c>
      <c r="AL73" s="101">
        <f>CHOOSE(Interface!$H$7,'Licensee 1'!AL81,'Licensee 2'!AL81)</f>
        <v>0</v>
      </c>
      <c r="AM73" s="101">
        <f>CHOOSE(Interface!$H$7,'Licensee 1'!AM81,'Licensee 2'!AM81)</f>
        <v>0</v>
      </c>
      <c r="AN73" s="101">
        <f>CHOOSE(Interface!$H$7,'Licensee 1'!AN81,'Licensee 2'!AN81)</f>
        <v>0</v>
      </c>
      <c r="AO73" s="101">
        <f>CHOOSE(Interface!$H$7,'Licensee 1'!AO81,'Licensee 2'!AO81)</f>
        <v>0</v>
      </c>
      <c r="AP73" s="101">
        <f>CHOOSE(Interface!$H$7,'Licensee 1'!AP81,'Licensee 2'!AP81)</f>
        <v>0</v>
      </c>
      <c r="AQ73" s="101">
        <f>CHOOSE(Interface!$H$7,'Licensee 1'!AQ81,'Licensee 2'!AQ81)</f>
        <v>0</v>
      </c>
      <c r="AR73" s="101">
        <f>CHOOSE(Interface!$H$7,'Licensee 1'!AR81,'Licensee 2'!AR81)</f>
        <v>0</v>
      </c>
      <c r="AS73" s="101">
        <f>CHOOSE(Interface!$H$7,'Licensee 1'!AS81,'Licensee 2'!AS81)</f>
        <v>0</v>
      </c>
      <c r="AT73" s="101">
        <f>CHOOSE(Interface!$H$7,'Licensee 1'!AT81,'Licensee 2'!AT81)</f>
        <v>0</v>
      </c>
      <c r="AU73" s="101">
        <f>CHOOSE(Interface!$H$7,'Licensee 1'!AU81,'Licensee 2'!AU81)</f>
        <v>0</v>
      </c>
      <c r="AV73" s="101">
        <f>CHOOSE(Interface!$H$7,'Licensee 1'!AV81,'Licensee 2'!AV81)</f>
        <v>0</v>
      </c>
      <c r="AW73" s="101">
        <f>CHOOSE(Interface!$H$7,'Licensee 1'!AW81,'Licensee 2'!AW81)</f>
        <v>0</v>
      </c>
      <c r="AX73" s="101">
        <f>CHOOSE(Interface!$H$7,'Licensee 1'!AX81,'Licensee 2'!AX81)</f>
        <v>0</v>
      </c>
      <c r="AY73" s="101">
        <f>CHOOSE(Interface!$H$7,'Licensee 1'!AY81,'Licensee 2'!AY81)</f>
        <v>0</v>
      </c>
      <c r="AZ73" s="101">
        <f>CHOOSE(Interface!$H$7,'Licensee 1'!AZ81,'Licensee 2'!AZ81)</f>
        <v>0</v>
      </c>
      <c r="BA73" s="101">
        <f>CHOOSE(Interface!$H$7,'Licensee 1'!BA81,'Licensee 2'!BA81)</f>
        <v>0</v>
      </c>
      <c r="BB73" s="101">
        <f>CHOOSE(Interface!$H$7,'Licensee 1'!BB81,'Licensee 2'!BB81)</f>
        <v>0</v>
      </c>
      <c r="BC73" s="101">
        <f>CHOOSE(Interface!$H$7,'Licensee 1'!BC81,'Licensee 2'!BC81)</f>
        <v>0</v>
      </c>
      <c r="BD73" s="101">
        <f>CHOOSE(Interface!$H$7,'Licensee 1'!BD81,'Licensee 2'!BD81)</f>
        <v>0</v>
      </c>
      <c r="BE73" s="101">
        <f>CHOOSE(Interface!$H$7,'Licensee 1'!BE81,'Licensee 2'!BE81)</f>
        <v>0</v>
      </c>
      <c r="BF73" s="101">
        <f>CHOOSE(Interface!$H$7,'Licensee 1'!BF81,'Licensee 2'!BF81)</f>
        <v>0</v>
      </c>
      <c r="BG73" s="101">
        <f>CHOOSE(Interface!$H$7,'Licensee 1'!BG81,'Licensee 2'!BG81)</f>
        <v>0</v>
      </c>
      <c r="BH73" s="101">
        <f>CHOOSE(Interface!$H$7,'Licensee 1'!BH81,'Licensee 2'!BH81)</f>
        <v>0</v>
      </c>
      <c r="BI73" s="82"/>
      <c r="BJ73" s="82"/>
      <c r="BK73" s="82"/>
      <c r="BL73" s="82"/>
      <c r="BM73" s="82"/>
      <c r="BN73" s="82"/>
      <c r="BO73" s="82"/>
    </row>
    <row r="74" spans="1:67">
      <c r="A74" s="307"/>
      <c r="E74" s="135" t="s">
        <v>226</v>
      </c>
      <c r="G74" s="4" t="s">
        <v>101</v>
      </c>
      <c r="J74" s="135" t="s">
        <v>213</v>
      </c>
      <c r="K74" s="187"/>
      <c r="L74" s="101">
        <f>CHOOSE(Interface!$H$7,'Licensee 1'!L82,'Licensee 2'!L82)</f>
        <v>0</v>
      </c>
      <c r="M74" s="101">
        <f>CHOOSE(Interface!$H$7,'Licensee 1'!M82,'Licensee 2'!M82)</f>
        <v>0</v>
      </c>
      <c r="N74" s="101">
        <f>CHOOSE(Interface!$H$7,'Licensee 1'!N82,'Licensee 2'!N82)</f>
        <v>0</v>
      </c>
      <c r="O74" s="101">
        <f>CHOOSE(Interface!$H$7,'Licensee 1'!O82,'Licensee 2'!O82)</f>
        <v>0</v>
      </c>
      <c r="P74" s="101">
        <f>CHOOSE(Interface!$H$7,'Licensee 1'!P82,'Licensee 2'!P82)</f>
        <v>0</v>
      </c>
      <c r="Q74" s="101">
        <f>CHOOSE(Interface!$H$7,'Licensee 1'!Q82,'Licensee 2'!Q82)</f>
        <v>0</v>
      </c>
      <c r="R74" s="101">
        <f>CHOOSE(Interface!$H$7,'Licensee 1'!R82,'Licensee 2'!R82)</f>
        <v>0</v>
      </c>
      <c r="S74" s="101">
        <f>CHOOSE(Interface!$H$7,'Licensee 1'!S82,'Licensee 2'!S82)</f>
        <v>0</v>
      </c>
      <c r="T74" s="101">
        <f>CHOOSE(Interface!$H$7,'Licensee 1'!T82,'Licensee 2'!T82)</f>
        <v>0</v>
      </c>
      <c r="U74" s="101">
        <f>CHOOSE(Interface!$H$7,'Licensee 1'!U82,'Licensee 2'!U82)</f>
        <v>0</v>
      </c>
      <c r="V74" s="101">
        <f>CHOOSE(Interface!$H$7,'Licensee 1'!V82,'Licensee 2'!V82)</f>
        <v>0</v>
      </c>
      <c r="W74" s="101">
        <f>CHOOSE(Interface!$H$7,'Licensee 1'!W82,'Licensee 2'!W82)</f>
        <v>0</v>
      </c>
      <c r="X74" s="101">
        <f>CHOOSE(Interface!$H$7,'Licensee 1'!X82,'Licensee 2'!X82)</f>
        <v>0</v>
      </c>
      <c r="Y74" s="101">
        <f>CHOOSE(Interface!$H$7,'Licensee 1'!Y82,'Licensee 2'!Y82)</f>
        <v>0</v>
      </c>
      <c r="Z74" s="101">
        <f>CHOOSE(Interface!$H$7,'Licensee 1'!Z82,'Licensee 2'!Z82)</f>
        <v>0</v>
      </c>
      <c r="AA74" s="101">
        <f>CHOOSE(Interface!$H$7,'Licensee 1'!AA82,'Licensee 2'!AA82)</f>
        <v>0</v>
      </c>
      <c r="AB74" s="101">
        <f>CHOOSE(Interface!$H$7,'Licensee 1'!AB82,'Licensee 2'!AB82)</f>
        <v>0</v>
      </c>
      <c r="AC74" s="101">
        <f>CHOOSE(Interface!$H$7,'Licensee 1'!AC82,'Licensee 2'!AC82)</f>
        <v>0</v>
      </c>
      <c r="AD74" s="101">
        <f>CHOOSE(Interface!$H$7,'Licensee 1'!AD82,'Licensee 2'!AD82)</f>
        <v>0</v>
      </c>
      <c r="AE74" s="101">
        <f>CHOOSE(Interface!$H$7,'Licensee 1'!AE82,'Licensee 2'!AE82)</f>
        <v>0</v>
      </c>
      <c r="AF74" s="101">
        <f>CHOOSE(Interface!$H$7,'Licensee 1'!AF82,'Licensee 2'!AF82)</f>
        <v>0</v>
      </c>
      <c r="AG74" s="101">
        <f>CHOOSE(Interface!$H$7,'Licensee 1'!AG82,'Licensee 2'!AG82)</f>
        <v>0</v>
      </c>
      <c r="AH74" s="101">
        <f>CHOOSE(Interface!$H$7,'Licensee 1'!AH82,'Licensee 2'!AH82)</f>
        <v>0</v>
      </c>
      <c r="AI74" s="101">
        <f>CHOOSE(Interface!$H$7,'Licensee 1'!AI82,'Licensee 2'!AI82)</f>
        <v>0</v>
      </c>
      <c r="AJ74" s="101">
        <f>CHOOSE(Interface!$H$7,'Licensee 1'!AJ82,'Licensee 2'!AJ82)</f>
        <v>0</v>
      </c>
      <c r="AK74" s="101">
        <f>CHOOSE(Interface!$H$7,'Licensee 1'!AK82,'Licensee 2'!AK82)</f>
        <v>0</v>
      </c>
      <c r="AL74" s="101">
        <f>CHOOSE(Interface!$H$7,'Licensee 1'!AL82,'Licensee 2'!AL82)</f>
        <v>0</v>
      </c>
      <c r="AM74" s="101">
        <f>CHOOSE(Interface!$H$7,'Licensee 1'!AM82,'Licensee 2'!AM82)</f>
        <v>0</v>
      </c>
      <c r="AN74" s="101">
        <f>CHOOSE(Interface!$H$7,'Licensee 1'!AN82,'Licensee 2'!AN82)</f>
        <v>0</v>
      </c>
      <c r="AO74" s="101">
        <f>CHOOSE(Interface!$H$7,'Licensee 1'!AO82,'Licensee 2'!AO82)</f>
        <v>0</v>
      </c>
      <c r="AP74" s="101">
        <f>CHOOSE(Interface!$H$7,'Licensee 1'!AP82,'Licensee 2'!AP82)</f>
        <v>0</v>
      </c>
      <c r="AQ74" s="101">
        <f>CHOOSE(Interface!$H$7,'Licensee 1'!AQ82,'Licensee 2'!AQ82)</f>
        <v>0</v>
      </c>
      <c r="AR74" s="101">
        <f>CHOOSE(Interface!$H$7,'Licensee 1'!AR82,'Licensee 2'!AR82)</f>
        <v>0</v>
      </c>
      <c r="AS74" s="101">
        <f>CHOOSE(Interface!$H$7,'Licensee 1'!AS82,'Licensee 2'!AS82)</f>
        <v>0</v>
      </c>
      <c r="AT74" s="101">
        <f>CHOOSE(Interface!$H$7,'Licensee 1'!AT82,'Licensee 2'!AT82)</f>
        <v>0</v>
      </c>
      <c r="AU74" s="101">
        <f>CHOOSE(Interface!$H$7,'Licensee 1'!AU82,'Licensee 2'!AU82)</f>
        <v>0</v>
      </c>
      <c r="AV74" s="101">
        <f>CHOOSE(Interface!$H$7,'Licensee 1'!AV82,'Licensee 2'!AV82)</f>
        <v>0</v>
      </c>
      <c r="AW74" s="101">
        <f>CHOOSE(Interface!$H$7,'Licensee 1'!AW82,'Licensee 2'!AW82)</f>
        <v>0</v>
      </c>
      <c r="AX74" s="101">
        <f>CHOOSE(Interface!$H$7,'Licensee 1'!AX82,'Licensee 2'!AX82)</f>
        <v>0</v>
      </c>
      <c r="AY74" s="101">
        <f>CHOOSE(Interface!$H$7,'Licensee 1'!AY82,'Licensee 2'!AY82)</f>
        <v>0</v>
      </c>
      <c r="AZ74" s="101">
        <f>CHOOSE(Interface!$H$7,'Licensee 1'!AZ82,'Licensee 2'!AZ82)</f>
        <v>0</v>
      </c>
      <c r="BA74" s="101">
        <f>CHOOSE(Interface!$H$7,'Licensee 1'!BA82,'Licensee 2'!BA82)</f>
        <v>0</v>
      </c>
      <c r="BB74" s="101">
        <f>CHOOSE(Interface!$H$7,'Licensee 1'!BB82,'Licensee 2'!BB82)</f>
        <v>0</v>
      </c>
      <c r="BC74" s="101">
        <f>CHOOSE(Interface!$H$7,'Licensee 1'!BC82,'Licensee 2'!BC82)</f>
        <v>0</v>
      </c>
      <c r="BD74" s="101">
        <f>CHOOSE(Interface!$H$7,'Licensee 1'!BD82,'Licensee 2'!BD82)</f>
        <v>0</v>
      </c>
      <c r="BE74" s="101">
        <f>CHOOSE(Interface!$H$7,'Licensee 1'!BE82,'Licensee 2'!BE82)</f>
        <v>0</v>
      </c>
      <c r="BF74" s="101">
        <f>CHOOSE(Interface!$H$7,'Licensee 1'!BF82,'Licensee 2'!BF82)</f>
        <v>0</v>
      </c>
      <c r="BG74" s="101">
        <f>CHOOSE(Interface!$H$7,'Licensee 1'!BG82,'Licensee 2'!BG82)</f>
        <v>0</v>
      </c>
      <c r="BH74" s="101">
        <f>CHOOSE(Interface!$H$7,'Licensee 1'!BH82,'Licensee 2'!BH82)</f>
        <v>0</v>
      </c>
      <c r="BI74" s="82"/>
      <c r="BJ74" s="82"/>
      <c r="BK74" s="82"/>
      <c r="BL74" s="82"/>
      <c r="BM74" s="82"/>
      <c r="BN74" s="82"/>
      <c r="BO74" s="82"/>
    </row>
    <row r="75" spans="1:67">
      <c r="A75" s="307"/>
      <c r="E75" s="135" t="s">
        <v>227</v>
      </c>
      <c r="G75" s="4" t="s">
        <v>101</v>
      </c>
      <c r="J75" s="135" t="s">
        <v>213</v>
      </c>
      <c r="K75" s="187"/>
      <c r="L75" s="101">
        <f>CHOOSE(Interface!$H$7,'Licensee 1'!L83,'Licensee 2'!L83)</f>
        <v>0</v>
      </c>
      <c r="M75" s="101">
        <f>CHOOSE(Interface!$H$7,'Licensee 1'!M83,'Licensee 2'!M83)</f>
        <v>0</v>
      </c>
      <c r="N75" s="101">
        <f>CHOOSE(Interface!$H$7,'Licensee 1'!N83,'Licensee 2'!N83)</f>
        <v>0</v>
      </c>
      <c r="O75" s="101">
        <f>CHOOSE(Interface!$H$7,'Licensee 1'!O83,'Licensee 2'!O83)</f>
        <v>0</v>
      </c>
      <c r="P75" s="101">
        <f>CHOOSE(Interface!$H$7,'Licensee 1'!P83,'Licensee 2'!P83)</f>
        <v>0</v>
      </c>
      <c r="Q75" s="101">
        <f>CHOOSE(Interface!$H$7,'Licensee 1'!Q83,'Licensee 2'!Q83)</f>
        <v>0</v>
      </c>
      <c r="R75" s="101">
        <f>CHOOSE(Interface!$H$7,'Licensee 1'!R83,'Licensee 2'!R83)</f>
        <v>0</v>
      </c>
      <c r="S75" s="101">
        <f>CHOOSE(Interface!$H$7,'Licensee 1'!S83,'Licensee 2'!S83)</f>
        <v>0</v>
      </c>
      <c r="T75" s="101">
        <f>CHOOSE(Interface!$H$7,'Licensee 1'!T83,'Licensee 2'!T83)</f>
        <v>0</v>
      </c>
      <c r="U75" s="101">
        <f>CHOOSE(Interface!$H$7,'Licensee 1'!U83,'Licensee 2'!U83)</f>
        <v>0</v>
      </c>
      <c r="V75" s="101">
        <f>CHOOSE(Interface!$H$7,'Licensee 1'!V83,'Licensee 2'!V83)</f>
        <v>0</v>
      </c>
      <c r="W75" s="101">
        <f>CHOOSE(Interface!$H$7,'Licensee 1'!W83,'Licensee 2'!W83)</f>
        <v>0</v>
      </c>
      <c r="X75" s="101">
        <f>CHOOSE(Interface!$H$7,'Licensee 1'!X83,'Licensee 2'!X83)</f>
        <v>0</v>
      </c>
      <c r="Y75" s="101">
        <f>CHOOSE(Interface!$H$7,'Licensee 1'!Y83,'Licensee 2'!Y83)</f>
        <v>0</v>
      </c>
      <c r="Z75" s="101">
        <f>CHOOSE(Interface!$H$7,'Licensee 1'!Z83,'Licensee 2'!Z83)</f>
        <v>0</v>
      </c>
      <c r="AA75" s="101">
        <f>CHOOSE(Interface!$H$7,'Licensee 1'!AA83,'Licensee 2'!AA83)</f>
        <v>0</v>
      </c>
      <c r="AB75" s="101">
        <f>CHOOSE(Interface!$H$7,'Licensee 1'!AB83,'Licensee 2'!AB83)</f>
        <v>0</v>
      </c>
      <c r="AC75" s="101">
        <f>CHOOSE(Interface!$H$7,'Licensee 1'!AC83,'Licensee 2'!AC83)</f>
        <v>0</v>
      </c>
      <c r="AD75" s="101">
        <f>CHOOSE(Interface!$H$7,'Licensee 1'!AD83,'Licensee 2'!AD83)</f>
        <v>0</v>
      </c>
      <c r="AE75" s="101">
        <f>CHOOSE(Interface!$H$7,'Licensee 1'!AE83,'Licensee 2'!AE83)</f>
        <v>0</v>
      </c>
      <c r="AF75" s="101">
        <f>CHOOSE(Interface!$H$7,'Licensee 1'!AF83,'Licensee 2'!AF83)</f>
        <v>0</v>
      </c>
      <c r="AG75" s="101">
        <f>CHOOSE(Interface!$H$7,'Licensee 1'!AG83,'Licensee 2'!AG83)</f>
        <v>0</v>
      </c>
      <c r="AH75" s="101">
        <f>CHOOSE(Interface!$H$7,'Licensee 1'!AH83,'Licensee 2'!AH83)</f>
        <v>0</v>
      </c>
      <c r="AI75" s="101">
        <f>CHOOSE(Interface!$H$7,'Licensee 1'!AI83,'Licensee 2'!AI83)</f>
        <v>0</v>
      </c>
      <c r="AJ75" s="101">
        <f>CHOOSE(Interface!$H$7,'Licensee 1'!AJ83,'Licensee 2'!AJ83)</f>
        <v>0</v>
      </c>
      <c r="AK75" s="101">
        <f>CHOOSE(Interface!$H$7,'Licensee 1'!AK83,'Licensee 2'!AK83)</f>
        <v>0</v>
      </c>
      <c r="AL75" s="101">
        <f>CHOOSE(Interface!$H$7,'Licensee 1'!AL83,'Licensee 2'!AL83)</f>
        <v>0</v>
      </c>
      <c r="AM75" s="101">
        <f>CHOOSE(Interface!$H$7,'Licensee 1'!AM83,'Licensee 2'!AM83)</f>
        <v>0</v>
      </c>
      <c r="AN75" s="101">
        <f>CHOOSE(Interface!$H$7,'Licensee 1'!AN83,'Licensee 2'!AN83)</f>
        <v>0</v>
      </c>
      <c r="AO75" s="101">
        <f>CHOOSE(Interface!$H$7,'Licensee 1'!AO83,'Licensee 2'!AO83)</f>
        <v>0</v>
      </c>
      <c r="AP75" s="101">
        <f>CHOOSE(Interface!$H$7,'Licensee 1'!AP83,'Licensee 2'!AP83)</f>
        <v>0</v>
      </c>
      <c r="AQ75" s="101">
        <f>CHOOSE(Interface!$H$7,'Licensee 1'!AQ83,'Licensee 2'!AQ83)</f>
        <v>0</v>
      </c>
      <c r="AR75" s="101">
        <f>CHOOSE(Interface!$H$7,'Licensee 1'!AR83,'Licensee 2'!AR83)</f>
        <v>0</v>
      </c>
      <c r="AS75" s="101">
        <f>CHOOSE(Interface!$H$7,'Licensee 1'!AS83,'Licensee 2'!AS83)</f>
        <v>0</v>
      </c>
      <c r="AT75" s="101">
        <f>CHOOSE(Interface!$H$7,'Licensee 1'!AT83,'Licensee 2'!AT83)</f>
        <v>0</v>
      </c>
      <c r="AU75" s="101">
        <f>CHOOSE(Interface!$H$7,'Licensee 1'!AU83,'Licensee 2'!AU83)</f>
        <v>0</v>
      </c>
      <c r="AV75" s="101">
        <f>CHOOSE(Interface!$H$7,'Licensee 1'!AV83,'Licensee 2'!AV83)</f>
        <v>0</v>
      </c>
      <c r="AW75" s="101">
        <f>CHOOSE(Interface!$H$7,'Licensee 1'!AW83,'Licensee 2'!AW83)</f>
        <v>0</v>
      </c>
      <c r="AX75" s="101">
        <f>CHOOSE(Interface!$H$7,'Licensee 1'!AX83,'Licensee 2'!AX83)</f>
        <v>0</v>
      </c>
      <c r="AY75" s="101">
        <f>CHOOSE(Interface!$H$7,'Licensee 1'!AY83,'Licensee 2'!AY83)</f>
        <v>0</v>
      </c>
      <c r="AZ75" s="101">
        <f>CHOOSE(Interface!$H$7,'Licensee 1'!AZ83,'Licensee 2'!AZ83)</f>
        <v>0</v>
      </c>
      <c r="BA75" s="101">
        <f>CHOOSE(Interface!$H$7,'Licensee 1'!BA83,'Licensee 2'!BA83)</f>
        <v>0</v>
      </c>
      <c r="BB75" s="101">
        <f>CHOOSE(Interface!$H$7,'Licensee 1'!BB83,'Licensee 2'!BB83)</f>
        <v>0</v>
      </c>
      <c r="BC75" s="101">
        <f>CHOOSE(Interface!$H$7,'Licensee 1'!BC83,'Licensee 2'!BC83)</f>
        <v>0</v>
      </c>
      <c r="BD75" s="101">
        <f>CHOOSE(Interface!$H$7,'Licensee 1'!BD83,'Licensee 2'!BD83)</f>
        <v>0</v>
      </c>
      <c r="BE75" s="101">
        <f>CHOOSE(Interface!$H$7,'Licensee 1'!BE83,'Licensee 2'!BE83)</f>
        <v>0</v>
      </c>
      <c r="BF75" s="101">
        <f>CHOOSE(Interface!$H$7,'Licensee 1'!BF83,'Licensee 2'!BF83)</f>
        <v>0</v>
      </c>
      <c r="BG75" s="101">
        <f>CHOOSE(Interface!$H$7,'Licensee 1'!BG83,'Licensee 2'!BG83)</f>
        <v>0</v>
      </c>
      <c r="BH75" s="101">
        <f>CHOOSE(Interface!$H$7,'Licensee 1'!BH83,'Licensee 2'!BH83)</f>
        <v>0</v>
      </c>
      <c r="BI75" s="82"/>
      <c r="BJ75" s="82"/>
      <c r="BK75" s="82"/>
      <c r="BL75" s="82"/>
      <c r="BM75" s="82"/>
      <c r="BN75" s="82"/>
      <c r="BO75" s="82"/>
    </row>
    <row r="76" spans="1:67">
      <c r="A76" s="307"/>
      <c r="E76" s="135" t="s">
        <v>228</v>
      </c>
      <c r="G76" s="4" t="s">
        <v>101</v>
      </c>
      <c r="J76" s="135" t="s">
        <v>213</v>
      </c>
      <c r="K76" s="187"/>
      <c r="L76" s="101">
        <f>CHOOSE(Interface!$H$7,'Licensee 1'!L84,'Licensee 2'!L84)</f>
        <v>0</v>
      </c>
      <c r="M76" s="101">
        <f>CHOOSE(Interface!$H$7,'Licensee 1'!M84,'Licensee 2'!M84)</f>
        <v>0</v>
      </c>
      <c r="N76" s="101">
        <f>CHOOSE(Interface!$H$7,'Licensee 1'!N84,'Licensee 2'!N84)</f>
        <v>0</v>
      </c>
      <c r="O76" s="101">
        <f>CHOOSE(Interface!$H$7,'Licensee 1'!O84,'Licensee 2'!O84)</f>
        <v>0</v>
      </c>
      <c r="P76" s="101">
        <f>CHOOSE(Interface!$H$7,'Licensee 1'!P84,'Licensee 2'!P84)</f>
        <v>0</v>
      </c>
      <c r="Q76" s="101">
        <f>CHOOSE(Interface!$H$7,'Licensee 1'!Q84,'Licensee 2'!Q84)</f>
        <v>0</v>
      </c>
      <c r="R76" s="101">
        <f>CHOOSE(Interface!$H$7,'Licensee 1'!R84,'Licensee 2'!R84)</f>
        <v>0</v>
      </c>
      <c r="S76" s="101">
        <f>CHOOSE(Interface!$H$7,'Licensee 1'!S84,'Licensee 2'!S84)</f>
        <v>0</v>
      </c>
      <c r="T76" s="101">
        <f>CHOOSE(Interface!$H$7,'Licensee 1'!T84,'Licensee 2'!T84)</f>
        <v>0</v>
      </c>
      <c r="U76" s="101">
        <f>CHOOSE(Interface!$H$7,'Licensee 1'!U84,'Licensee 2'!U84)</f>
        <v>0</v>
      </c>
      <c r="V76" s="101">
        <f>CHOOSE(Interface!$H$7,'Licensee 1'!V84,'Licensee 2'!V84)</f>
        <v>0</v>
      </c>
      <c r="W76" s="101">
        <f>CHOOSE(Interface!$H$7,'Licensee 1'!W84,'Licensee 2'!W84)</f>
        <v>0</v>
      </c>
      <c r="X76" s="101">
        <f>CHOOSE(Interface!$H$7,'Licensee 1'!X84,'Licensee 2'!X84)</f>
        <v>0</v>
      </c>
      <c r="Y76" s="101">
        <f>CHOOSE(Interface!$H$7,'Licensee 1'!Y84,'Licensee 2'!Y84)</f>
        <v>0</v>
      </c>
      <c r="Z76" s="101">
        <f>CHOOSE(Interface!$H$7,'Licensee 1'!Z84,'Licensee 2'!Z84)</f>
        <v>0</v>
      </c>
      <c r="AA76" s="101">
        <f>CHOOSE(Interface!$H$7,'Licensee 1'!AA84,'Licensee 2'!AA84)</f>
        <v>0</v>
      </c>
      <c r="AB76" s="101">
        <f>CHOOSE(Interface!$H$7,'Licensee 1'!AB84,'Licensee 2'!AB84)</f>
        <v>0</v>
      </c>
      <c r="AC76" s="101">
        <f>CHOOSE(Interface!$H$7,'Licensee 1'!AC84,'Licensee 2'!AC84)</f>
        <v>0</v>
      </c>
      <c r="AD76" s="101">
        <f>CHOOSE(Interface!$H$7,'Licensee 1'!AD84,'Licensee 2'!AD84)</f>
        <v>0</v>
      </c>
      <c r="AE76" s="101">
        <f>CHOOSE(Interface!$H$7,'Licensee 1'!AE84,'Licensee 2'!AE84)</f>
        <v>0</v>
      </c>
      <c r="AF76" s="101">
        <f>CHOOSE(Interface!$H$7,'Licensee 1'!AF84,'Licensee 2'!AF84)</f>
        <v>0</v>
      </c>
      <c r="AG76" s="101">
        <f>CHOOSE(Interface!$H$7,'Licensee 1'!AG84,'Licensee 2'!AG84)</f>
        <v>0</v>
      </c>
      <c r="AH76" s="101">
        <f>CHOOSE(Interface!$H$7,'Licensee 1'!AH84,'Licensee 2'!AH84)</f>
        <v>0</v>
      </c>
      <c r="AI76" s="101">
        <f>CHOOSE(Interface!$H$7,'Licensee 1'!AI84,'Licensee 2'!AI84)</f>
        <v>0</v>
      </c>
      <c r="AJ76" s="101">
        <f>CHOOSE(Interface!$H$7,'Licensee 1'!AJ84,'Licensee 2'!AJ84)</f>
        <v>0</v>
      </c>
      <c r="AK76" s="101">
        <f>CHOOSE(Interface!$H$7,'Licensee 1'!AK84,'Licensee 2'!AK84)</f>
        <v>0</v>
      </c>
      <c r="AL76" s="101">
        <f>CHOOSE(Interface!$H$7,'Licensee 1'!AL84,'Licensee 2'!AL84)</f>
        <v>0</v>
      </c>
      <c r="AM76" s="101">
        <f>CHOOSE(Interface!$H$7,'Licensee 1'!AM84,'Licensee 2'!AM84)</f>
        <v>0</v>
      </c>
      <c r="AN76" s="101">
        <f>CHOOSE(Interface!$H$7,'Licensee 1'!AN84,'Licensee 2'!AN84)</f>
        <v>0</v>
      </c>
      <c r="AO76" s="101">
        <f>CHOOSE(Interface!$H$7,'Licensee 1'!AO84,'Licensee 2'!AO84)</f>
        <v>0</v>
      </c>
      <c r="AP76" s="101">
        <f>CHOOSE(Interface!$H$7,'Licensee 1'!AP84,'Licensee 2'!AP84)</f>
        <v>0</v>
      </c>
      <c r="AQ76" s="101">
        <f>CHOOSE(Interface!$H$7,'Licensee 1'!AQ84,'Licensee 2'!AQ84)</f>
        <v>0</v>
      </c>
      <c r="AR76" s="101">
        <f>CHOOSE(Interface!$H$7,'Licensee 1'!AR84,'Licensee 2'!AR84)</f>
        <v>0</v>
      </c>
      <c r="AS76" s="101">
        <f>CHOOSE(Interface!$H$7,'Licensee 1'!AS84,'Licensee 2'!AS84)</f>
        <v>0</v>
      </c>
      <c r="AT76" s="101">
        <f>CHOOSE(Interface!$H$7,'Licensee 1'!AT84,'Licensee 2'!AT84)</f>
        <v>0</v>
      </c>
      <c r="AU76" s="101">
        <f>CHOOSE(Interface!$H$7,'Licensee 1'!AU84,'Licensee 2'!AU84)</f>
        <v>0</v>
      </c>
      <c r="AV76" s="101">
        <f>CHOOSE(Interface!$H$7,'Licensee 1'!AV84,'Licensee 2'!AV84)</f>
        <v>0</v>
      </c>
      <c r="AW76" s="101">
        <f>CHOOSE(Interface!$H$7,'Licensee 1'!AW84,'Licensee 2'!AW84)</f>
        <v>0</v>
      </c>
      <c r="AX76" s="101">
        <f>CHOOSE(Interface!$H$7,'Licensee 1'!AX84,'Licensee 2'!AX84)</f>
        <v>0</v>
      </c>
      <c r="AY76" s="101">
        <f>CHOOSE(Interface!$H$7,'Licensee 1'!AY84,'Licensee 2'!AY84)</f>
        <v>0</v>
      </c>
      <c r="AZ76" s="101">
        <f>CHOOSE(Interface!$H$7,'Licensee 1'!AZ84,'Licensee 2'!AZ84)</f>
        <v>0</v>
      </c>
      <c r="BA76" s="101">
        <f>CHOOSE(Interface!$H$7,'Licensee 1'!BA84,'Licensee 2'!BA84)</f>
        <v>0</v>
      </c>
      <c r="BB76" s="101">
        <f>CHOOSE(Interface!$H$7,'Licensee 1'!BB84,'Licensee 2'!BB84)</f>
        <v>0</v>
      </c>
      <c r="BC76" s="101">
        <f>CHOOSE(Interface!$H$7,'Licensee 1'!BC84,'Licensee 2'!BC84)</f>
        <v>0</v>
      </c>
      <c r="BD76" s="101">
        <f>CHOOSE(Interface!$H$7,'Licensee 1'!BD84,'Licensee 2'!BD84)</f>
        <v>0</v>
      </c>
      <c r="BE76" s="101">
        <f>CHOOSE(Interface!$H$7,'Licensee 1'!BE84,'Licensee 2'!BE84)</f>
        <v>0</v>
      </c>
      <c r="BF76" s="101">
        <f>CHOOSE(Interface!$H$7,'Licensee 1'!BF84,'Licensee 2'!BF84)</f>
        <v>0</v>
      </c>
      <c r="BG76" s="101">
        <f>CHOOSE(Interface!$H$7,'Licensee 1'!BG84,'Licensee 2'!BG84)</f>
        <v>0</v>
      </c>
      <c r="BH76" s="101">
        <f>CHOOSE(Interface!$H$7,'Licensee 1'!BH84,'Licensee 2'!BH84)</f>
        <v>0</v>
      </c>
      <c r="BI76" s="82"/>
      <c r="BJ76" s="82"/>
      <c r="BK76" s="82"/>
      <c r="BL76" s="82"/>
      <c r="BM76" s="82"/>
      <c r="BN76" s="82"/>
      <c r="BO76" s="82"/>
    </row>
    <row r="77" spans="1:67">
      <c r="A77" s="307"/>
      <c r="E77" s="135" t="s">
        <v>229</v>
      </c>
      <c r="G77" s="4" t="s">
        <v>101</v>
      </c>
      <c r="J77" s="135" t="s">
        <v>213</v>
      </c>
      <c r="K77" s="187"/>
      <c r="L77" s="101">
        <f>CHOOSE(Interface!$H$7,'Licensee 1'!L85,'Licensee 2'!L85)</f>
        <v>0</v>
      </c>
      <c r="M77" s="101">
        <f>CHOOSE(Interface!$H$7,'Licensee 1'!M85,'Licensee 2'!M85)</f>
        <v>0</v>
      </c>
      <c r="N77" s="101">
        <f>CHOOSE(Interface!$H$7,'Licensee 1'!N85,'Licensee 2'!N85)</f>
        <v>0</v>
      </c>
      <c r="O77" s="101">
        <f>CHOOSE(Interface!$H$7,'Licensee 1'!O85,'Licensee 2'!O85)</f>
        <v>0</v>
      </c>
      <c r="P77" s="101">
        <f>CHOOSE(Interface!$H$7,'Licensee 1'!P85,'Licensee 2'!P85)</f>
        <v>0</v>
      </c>
      <c r="Q77" s="101">
        <f>CHOOSE(Interface!$H$7,'Licensee 1'!Q85,'Licensee 2'!Q85)</f>
        <v>0</v>
      </c>
      <c r="R77" s="101">
        <f>CHOOSE(Interface!$H$7,'Licensee 1'!R85,'Licensee 2'!R85)</f>
        <v>0</v>
      </c>
      <c r="S77" s="101">
        <f>CHOOSE(Interface!$H$7,'Licensee 1'!S85,'Licensee 2'!S85)</f>
        <v>0</v>
      </c>
      <c r="T77" s="101">
        <f>CHOOSE(Interface!$H$7,'Licensee 1'!T85,'Licensee 2'!T85)</f>
        <v>0</v>
      </c>
      <c r="U77" s="101">
        <f>CHOOSE(Interface!$H$7,'Licensee 1'!U85,'Licensee 2'!U85)</f>
        <v>0</v>
      </c>
      <c r="V77" s="101">
        <f>CHOOSE(Interface!$H$7,'Licensee 1'!V85,'Licensee 2'!V85)</f>
        <v>0</v>
      </c>
      <c r="W77" s="101">
        <f>CHOOSE(Interface!$H$7,'Licensee 1'!W85,'Licensee 2'!W85)</f>
        <v>0</v>
      </c>
      <c r="X77" s="101">
        <f>CHOOSE(Interface!$H$7,'Licensee 1'!X85,'Licensee 2'!X85)</f>
        <v>0</v>
      </c>
      <c r="Y77" s="101">
        <f>CHOOSE(Interface!$H$7,'Licensee 1'!Y85,'Licensee 2'!Y85)</f>
        <v>0</v>
      </c>
      <c r="Z77" s="101">
        <f>CHOOSE(Interface!$H$7,'Licensee 1'!Z85,'Licensee 2'!Z85)</f>
        <v>0</v>
      </c>
      <c r="AA77" s="101">
        <f>CHOOSE(Interface!$H$7,'Licensee 1'!AA85,'Licensee 2'!AA85)</f>
        <v>0</v>
      </c>
      <c r="AB77" s="101">
        <f>CHOOSE(Interface!$H$7,'Licensee 1'!AB85,'Licensee 2'!AB85)</f>
        <v>0</v>
      </c>
      <c r="AC77" s="101">
        <f>CHOOSE(Interface!$H$7,'Licensee 1'!AC85,'Licensee 2'!AC85)</f>
        <v>0</v>
      </c>
      <c r="AD77" s="101">
        <f>CHOOSE(Interface!$H$7,'Licensee 1'!AD85,'Licensee 2'!AD85)</f>
        <v>0</v>
      </c>
      <c r="AE77" s="101">
        <f>CHOOSE(Interface!$H$7,'Licensee 1'!AE85,'Licensee 2'!AE85)</f>
        <v>0</v>
      </c>
      <c r="AF77" s="101">
        <f>CHOOSE(Interface!$H$7,'Licensee 1'!AF85,'Licensee 2'!AF85)</f>
        <v>0</v>
      </c>
      <c r="AG77" s="101">
        <f>CHOOSE(Interface!$H$7,'Licensee 1'!AG85,'Licensee 2'!AG85)</f>
        <v>0</v>
      </c>
      <c r="AH77" s="101">
        <f>CHOOSE(Interface!$H$7,'Licensee 1'!AH85,'Licensee 2'!AH85)</f>
        <v>0</v>
      </c>
      <c r="AI77" s="101">
        <f>CHOOSE(Interface!$H$7,'Licensee 1'!AI85,'Licensee 2'!AI85)</f>
        <v>0</v>
      </c>
      <c r="AJ77" s="101">
        <f>CHOOSE(Interface!$H$7,'Licensee 1'!AJ85,'Licensee 2'!AJ85)</f>
        <v>0</v>
      </c>
      <c r="AK77" s="101">
        <f>CHOOSE(Interface!$H$7,'Licensee 1'!AK85,'Licensee 2'!AK85)</f>
        <v>0</v>
      </c>
      <c r="AL77" s="101">
        <f>CHOOSE(Interface!$H$7,'Licensee 1'!AL85,'Licensee 2'!AL85)</f>
        <v>0</v>
      </c>
      <c r="AM77" s="101">
        <f>CHOOSE(Interface!$H$7,'Licensee 1'!AM85,'Licensee 2'!AM85)</f>
        <v>0</v>
      </c>
      <c r="AN77" s="101">
        <f>CHOOSE(Interface!$H$7,'Licensee 1'!AN85,'Licensee 2'!AN85)</f>
        <v>0</v>
      </c>
      <c r="AO77" s="101">
        <f>CHOOSE(Interface!$H$7,'Licensee 1'!AO85,'Licensee 2'!AO85)</f>
        <v>0</v>
      </c>
      <c r="AP77" s="101">
        <f>CHOOSE(Interface!$H$7,'Licensee 1'!AP85,'Licensee 2'!AP85)</f>
        <v>0</v>
      </c>
      <c r="AQ77" s="101">
        <f>CHOOSE(Interface!$H$7,'Licensee 1'!AQ85,'Licensee 2'!AQ85)</f>
        <v>0</v>
      </c>
      <c r="AR77" s="101">
        <f>CHOOSE(Interface!$H$7,'Licensee 1'!AR85,'Licensee 2'!AR85)</f>
        <v>0</v>
      </c>
      <c r="AS77" s="101">
        <f>CHOOSE(Interface!$H$7,'Licensee 1'!AS85,'Licensee 2'!AS85)</f>
        <v>0</v>
      </c>
      <c r="AT77" s="101">
        <f>CHOOSE(Interface!$H$7,'Licensee 1'!AT85,'Licensee 2'!AT85)</f>
        <v>0</v>
      </c>
      <c r="AU77" s="101">
        <f>CHOOSE(Interface!$H$7,'Licensee 1'!AU85,'Licensee 2'!AU85)</f>
        <v>0</v>
      </c>
      <c r="AV77" s="101">
        <f>CHOOSE(Interface!$H$7,'Licensee 1'!AV85,'Licensee 2'!AV85)</f>
        <v>0</v>
      </c>
      <c r="AW77" s="101">
        <f>CHOOSE(Interface!$H$7,'Licensee 1'!AW85,'Licensee 2'!AW85)</f>
        <v>0</v>
      </c>
      <c r="AX77" s="101">
        <f>CHOOSE(Interface!$H$7,'Licensee 1'!AX85,'Licensee 2'!AX85)</f>
        <v>0</v>
      </c>
      <c r="AY77" s="101">
        <f>CHOOSE(Interface!$H$7,'Licensee 1'!AY85,'Licensee 2'!AY85)</f>
        <v>0</v>
      </c>
      <c r="AZ77" s="101">
        <f>CHOOSE(Interface!$H$7,'Licensee 1'!AZ85,'Licensee 2'!AZ85)</f>
        <v>0</v>
      </c>
      <c r="BA77" s="101">
        <f>CHOOSE(Interface!$H$7,'Licensee 1'!BA85,'Licensee 2'!BA85)</f>
        <v>0</v>
      </c>
      <c r="BB77" s="101">
        <f>CHOOSE(Interface!$H$7,'Licensee 1'!BB85,'Licensee 2'!BB85)</f>
        <v>0</v>
      </c>
      <c r="BC77" s="101">
        <f>CHOOSE(Interface!$H$7,'Licensee 1'!BC85,'Licensee 2'!BC85)</f>
        <v>0</v>
      </c>
      <c r="BD77" s="101">
        <f>CHOOSE(Interface!$H$7,'Licensee 1'!BD85,'Licensee 2'!BD85)</f>
        <v>0</v>
      </c>
      <c r="BE77" s="101">
        <f>CHOOSE(Interface!$H$7,'Licensee 1'!BE85,'Licensee 2'!BE85)</f>
        <v>0</v>
      </c>
      <c r="BF77" s="101">
        <f>CHOOSE(Interface!$H$7,'Licensee 1'!BF85,'Licensee 2'!BF85)</f>
        <v>0</v>
      </c>
      <c r="BG77" s="101">
        <f>CHOOSE(Interface!$H$7,'Licensee 1'!BG85,'Licensee 2'!BG85)</f>
        <v>0</v>
      </c>
      <c r="BH77" s="101">
        <f>CHOOSE(Interface!$H$7,'Licensee 1'!BH85,'Licensee 2'!BH85)</f>
        <v>0</v>
      </c>
      <c r="BI77" s="82"/>
      <c r="BJ77" s="82"/>
      <c r="BK77" s="82"/>
      <c r="BL77" s="82"/>
      <c r="BM77" s="82"/>
      <c r="BN77" s="82"/>
      <c r="BO77" s="82"/>
    </row>
    <row r="78" spans="1:67">
      <c r="A78" s="307"/>
      <c r="E78" s="135" t="s">
        <v>230</v>
      </c>
      <c r="G78" s="4" t="s">
        <v>101</v>
      </c>
      <c r="J78" s="135" t="s">
        <v>213</v>
      </c>
      <c r="K78" s="187"/>
      <c r="L78" s="101">
        <f>CHOOSE(Interface!$H$7,'Licensee 1'!L86,'Licensee 2'!L86)</f>
        <v>0</v>
      </c>
      <c r="M78" s="101">
        <f>CHOOSE(Interface!$H$7,'Licensee 1'!M86,'Licensee 2'!M86)</f>
        <v>0</v>
      </c>
      <c r="N78" s="101">
        <f>CHOOSE(Interface!$H$7,'Licensee 1'!N86,'Licensee 2'!N86)</f>
        <v>0</v>
      </c>
      <c r="O78" s="101">
        <f>CHOOSE(Interface!$H$7,'Licensee 1'!O86,'Licensee 2'!O86)</f>
        <v>0</v>
      </c>
      <c r="P78" s="101">
        <f>CHOOSE(Interface!$H$7,'Licensee 1'!P86,'Licensee 2'!P86)</f>
        <v>0</v>
      </c>
      <c r="Q78" s="101">
        <f>CHOOSE(Interface!$H$7,'Licensee 1'!Q86,'Licensee 2'!Q86)</f>
        <v>0</v>
      </c>
      <c r="R78" s="101">
        <f>CHOOSE(Interface!$H$7,'Licensee 1'!R86,'Licensee 2'!R86)</f>
        <v>0</v>
      </c>
      <c r="S78" s="101">
        <f>CHOOSE(Interface!$H$7,'Licensee 1'!S86,'Licensee 2'!S86)</f>
        <v>0</v>
      </c>
      <c r="T78" s="101">
        <f>CHOOSE(Interface!$H$7,'Licensee 1'!T86,'Licensee 2'!T86)</f>
        <v>0</v>
      </c>
      <c r="U78" s="101">
        <f>CHOOSE(Interface!$H$7,'Licensee 1'!U86,'Licensee 2'!U86)</f>
        <v>0</v>
      </c>
      <c r="V78" s="101">
        <f>CHOOSE(Interface!$H$7,'Licensee 1'!V86,'Licensee 2'!V86)</f>
        <v>0</v>
      </c>
      <c r="W78" s="101">
        <f>CHOOSE(Interface!$H$7,'Licensee 1'!W86,'Licensee 2'!W86)</f>
        <v>0</v>
      </c>
      <c r="X78" s="101">
        <f>CHOOSE(Interface!$H$7,'Licensee 1'!X86,'Licensee 2'!X86)</f>
        <v>0</v>
      </c>
      <c r="Y78" s="101">
        <f>CHOOSE(Interface!$H$7,'Licensee 1'!Y86,'Licensee 2'!Y86)</f>
        <v>0</v>
      </c>
      <c r="Z78" s="101">
        <f>CHOOSE(Interface!$H$7,'Licensee 1'!Z86,'Licensee 2'!Z86)</f>
        <v>0</v>
      </c>
      <c r="AA78" s="101">
        <f>CHOOSE(Interface!$H$7,'Licensee 1'!AA86,'Licensee 2'!AA86)</f>
        <v>0</v>
      </c>
      <c r="AB78" s="101">
        <f>CHOOSE(Interface!$H$7,'Licensee 1'!AB86,'Licensee 2'!AB86)</f>
        <v>0</v>
      </c>
      <c r="AC78" s="101">
        <f>CHOOSE(Interface!$H$7,'Licensee 1'!AC86,'Licensee 2'!AC86)</f>
        <v>0</v>
      </c>
      <c r="AD78" s="101">
        <f>CHOOSE(Interface!$H$7,'Licensee 1'!AD86,'Licensee 2'!AD86)</f>
        <v>0</v>
      </c>
      <c r="AE78" s="101">
        <f>CHOOSE(Interface!$H$7,'Licensee 1'!AE86,'Licensee 2'!AE86)</f>
        <v>0</v>
      </c>
      <c r="AF78" s="101">
        <f>CHOOSE(Interface!$H$7,'Licensee 1'!AF86,'Licensee 2'!AF86)</f>
        <v>0</v>
      </c>
      <c r="AG78" s="101">
        <f>CHOOSE(Interface!$H$7,'Licensee 1'!AG86,'Licensee 2'!AG86)</f>
        <v>0</v>
      </c>
      <c r="AH78" s="101">
        <f>CHOOSE(Interface!$H$7,'Licensee 1'!AH86,'Licensee 2'!AH86)</f>
        <v>0</v>
      </c>
      <c r="AI78" s="101">
        <f>CHOOSE(Interface!$H$7,'Licensee 1'!AI86,'Licensee 2'!AI86)</f>
        <v>0</v>
      </c>
      <c r="AJ78" s="101">
        <f>CHOOSE(Interface!$H$7,'Licensee 1'!AJ86,'Licensee 2'!AJ86)</f>
        <v>0</v>
      </c>
      <c r="AK78" s="101">
        <f>CHOOSE(Interface!$H$7,'Licensee 1'!AK86,'Licensee 2'!AK86)</f>
        <v>0</v>
      </c>
      <c r="AL78" s="101">
        <f>CHOOSE(Interface!$H$7,'Licensee 1'!AL86,'Licensee 2'!AL86)</f>
        <v>0</v>
      </c>
      <c r="AM78" s="101">
        <f>CHOOSE(Interface!$H$7,'Licensee 1'!AM86,'Licensee 2'!AM86)</f>
        <v>0</v>
      </c>
      <c r="AN78" s="101">
        <f>CHOOSE(Interface!$H$7,'Licensee 1'!AN86,'Licensee 2'!AN86)</f>
        <v>0</v>
      </c>
      <c r="AO78" s="101">
        <f>CHOOSE(Interface!$H$7,'Licensee 1'!AO86,'Licensee 2'!AO86)</f>
        <v>0</v>
      </c>
      <c r="AP78" s="101">
        <f>CHOOSE(Interface!$H$7,'Licensee 1'!AP86,'Licensee 2'!AP86)</f>
        <v>0</v>
      </c>
      <c r="AQ78" s="101">
        <f>CHOOSE(Interface!$H$7,'Licensee 1'!AQ86,'Licensee 2'!AQ86)</f>
        <v>0</v>
      </c>
      <c r="AR78" s="101">
        <f>CHOOSE(Interface!$H$7,'Licensee 1'!AR86,'Licensee 2'!AR86)</f>
        <v>0</v>
      </c>
      <c r="AS78" s="101">
        <f>CHOOSE(Interface!$H$7,'Licensee 1'!AS86,'Licensee 2'!AS86)</f>
        <v>0</v>
      </c>
      <c r="AT78" s="101">
        <f>CHOOSE(Interface!$H$7,'Licensee 1'!AT86,'Licensee 2'!AT86)</f>
        <v>0</v>
      </c>
      <c r="AU78" s="101">
        <f>CHOOSE(Interface!$H$7,'Licensee 1'!AU86,'Licensee 2'!AU86)</f>
        <v>0</v>
      </c>
      <c r="AV78" s="101">
        <f>CHOOSE(Interface!$H$7,'Licensee 1'!AV86,'Licensee 2'!AV86)</f>
        <v>0</v>
      </c>
      <c r="AW78" s="101">
        <f>CHOOSE(Interface!$H$7,'Licensee 1'!AW86,'Licensee 2'!AW86)</f>
        <v>0</v>
      </c>
      <c r="AX78" s="101">
        <f>CHOOSE(Interface!$H$7,'Licensee 1'!AX86,'Licensee 2'!AX86)</f>
        <v>0</v>
      </c>
      <c r="AY78" s="101">
        <f>CHOOSE(Interface!$H$7,'Licensee 1'!AY86,'Licensee 2'!AY86)</f>
        <v>0</v>
      </c>
      <c r="AZ78" s="101">
        <f>CHOOSE(Interface!$H$7,'Licensee 1'!AZ86,'Licensee 2'!AZ86)</f>
        <v>0</v>
      </c>
      <c r="BA78" s="101">
        <f>CHOOSE(Interface!$H$7,'Licensee 1'!BA86,'Licensee 2'!BA86)</f>
        <v>0</v>
      </c>
      <c r="BB78" s="101">
        <f>CHOOSE(Interface!$H$7,'Licensee 1'!BB86,'Licensee 2'!BB86)</f>
        <v>0</v>
      </c>
      <c r="BC78" s="101">
        <f>CHOOSE(Interface!$H$7,'Licensee 1'!BC86,'Licensee 2'!BC86)</f>
        <v>0</v>
      </c>
      <c r="BD78" s="101">
        <f>CHOOSE(Interface!$H$7,'Licensee 1'!BD86,'Licensee 2'!BD86)</f>
        <v>0</v>
      </c>
      <c r="BE78" s="101">
        <f>CHOOSE(Interface!$H$7,'Licensee 1'!BE86,'Licensee 2'!BE86)</f>
        <v>0</v>
      </c>
      <c r="BF78" s="101">
        <f>CHOOSE(Interface!$H$7,'Licensee 1'!BF86,'Licensee 2'!BF86)</f>
        <v>0</v>
      </c>
      <c r="BG78" s="101">
        <f>CHOOSE(Interface!$H$7,'Licensee 1'!BG86,'Licensee 2'!BG86)</f>
        <v>0</v>
      </c>
      <c r="BH78" s="101">
        <f>CHOOSE(Interface!$H$7,'Licensee 1'!BH86,'Licensee 2'!BH86)</f>
        <v>0</v>
      </c>
      <c r="BI78" s="82"/>
      <c r="BJ78" s="82"/>
      <c r="BK78" s="82"/>
      <c r="BL78" s="82"/>
      <c r="BM78" s="82"/>
      <c r="BN78" s="82"/>
      <c r="BO78" s="82"/>
    </row>
    <row r="79" spans="1:67">
      <c r="A79" s="307"/>
      <c r="E79" s="20" t="s">
        <v>146</v>
      </c>
      <c r="G79" s="4" t="s">
        <v>101</v>
      </c>
      <c r="J79" s="135" t="s">
        <v>213</v>
      </c>
      <c r="K79" s="187"/>
      <c r="L79" s="101">
        <f>CHOOSE(Interface!$H$7,'Licensee 1'!L87,'Licensee 2'!L87)</f>
        <v>0</v>
      </c>
      <c r="M79" s="101">
        <f>CHOOSE(Interface!$H$7,'Licensee 1'!M87,'Licensee 2'!M87)</f>
        <v>0</v>
      </c>
      <c r="N79" s="101">
        <f>CHOOSE(Interface!$H$7,'Licensee 1'!N87,'Licensee 2'!N87)</f>
        <v>0</v>
      </c>
      <c r="O79" s="101">
        <f>CHOOSE(Interface!$H$7,'Licensee 1'!O87,'Licensee 2'!O87)</f>
        <v>0</v>
      </c>
      <c r="P79" s="101">
        <f>CHOOSE(Interface!$H$7,'Licensee 1'!P87,'Licensee 2'!P87)</f>
        <v>0</v>
      </c>
      <c r="Q79" s="101">
        <f>CHOOSE(Interface!$H$7,'Licensee 1'!Q87,'Licensee 2'!Q87)</f>
        <v>0</v>
      </c>
      <c r="R79" s="101">
        <f>CHOOSE(Interface!$H$7,'Licensee 1'!R87,'Licensee 2'!R87)</f>
        <v>0</v>
      </c>
      <c r="S79" s="101">
        <f>CHOOSE(Interface!$H$7,'Licensee 1'!S87,'Licensee 2'!S87)</f>
        <v>0</v>
      </c>
      <c r="T79" s="101">
        <f>CHOOSE(Interface!$H$7,'Licensee 1'!T87,'Licensee 2'!T87)</f>
        <v>0</v>
      </c>
      <c r="U79" s="101">
        <f>CHOOSE(Interface!$H$7,'Licensee 1'!U87,'Licensee 2'!U87)</f>
        <v>0</v>
      </c>
      <c r="V79" s="101">
        <f>CHOOSE(Interface!$H$7,'Licensee 1'!V87,'Licensee 2'!V87)</f>
        <v>0</v>
      </c>
      <c r="W79" s="101">
        <f>CHOOSE(Interface!$H$7,'Licensee 1'!W87,'Licensee 2'!W87)</f>
        <v>0</v>
      </c>
      <c r="X79" s="101">
        <f>CHOOSE(Interface!$H$7,'Licensee 1'!X87,'Licensee 2'!X87)</f>
        <v>0</v>
      </c>
      <c r="Y79" s="101">
        <f>CHOOSE(Interface!$H$7,'Licensee 1'!Y87,'Licensee 2'!Y87)</f>
        <v>0</v>
      </c>
      <c r="Z79" s="101">
        <f>CHOOSE(Interface!$H$7,'Licensee 1'!Z87,'Licensee 2'!Z87)</f>
        <v>0</v>
      </c>
      <c r="AA79" s="101">
        <f>CHOOSE(Interface!$H$7,'Licensee 1'!AA87,'Licensee 2'!AA87)</f>
        <v>0</v>
      </c>
      <c r="AB79" s="101">
        <f>CHOOSE(Interface!$H$7,'Licensee 1'!AB87,'Licensee 2'!AB87)</f>
        <v>0</v>
      </c>
      <c r="AC79" s="101">
        <f>CHOOSE(Interface!$H$7,'Licensee 1'!AC87,'Licensee 2'!AC87)</f>
        <v>0</v>
      </c>
      <c r="AD79" s="101">
        <f>CHOOSE(Interface!$H$7,'Licensee 1'!AD87,'Licensee 2'!AD87)</f>
        <v>0</v>
      </c>
      <c r="AE79" s="101">
        <f>CHOOSE(Interface!$H$7,'Licensee 1'!AE87,'Licensee 2'!AE87)</f>
        <v>0</v>
      </c>
      <c r="AF79" s="101">
        <f>CHOOSE(Interface!$H$7,'Licensee 1'!AF87,'Licensee 2'!AF87)</f>
        <v>0</v>
      </c>
      <c r="AG79" s="101">
        <f>CHOOSE(Interface!$H$7,'Licensee 1'!AG87,'Licensee 2'!AG87)</f>
        <v>0</v>
      </c>
      <c r="AH79" s="101">
        <f>CHOOSE(Interface!$H$7,'Licensee 1'!AH87,'Licensee 2'!AH87)</f>
        <v>0</v>
      </c>
      <c r="AI79" s="101">
        <f>CHOOSE(Interface!$H$7,'Licensee 1'!AI87,'Licensee 2'!AI87)</f>
        <v>0</v>
      </c>
      <c r="AJ79" s="101">
        <f>CHOOSE(Interface!$H$7,'Licensee 1'!AJ87,'Licensee 2'!AJ87)</f>
        <v>0</v>
      </c>
      <c r="AK79" s="101">
        <f>CHOOSE(Interface!$H$7,'Licensee 1'!AK87,'Licensee 2'!AK87)</f>
        <v>0</v>
      </c>
      <c r="AL79" s="101">
        <f>CHOOSE(Interface!$H$7,'Licensee 1'!AL87,'Licensee 2'!AL87)</f>
        <v>0</v>
      </c>
      <c r="AM79" s="101">
        <f>CHOOSE(Interface!$H$7,'Licensee 1'!AM87,'Licensee 2'!AM87)</f>
        <v>0</v>
      </c>
      <c r="AN79" s="101">
        <f>CHOOSE(Interface!$H$7,'Licensee 1'!AN87,'Licensee 2'!AN87)</f>
        <v>0</v>
      </c>
      <c r="AO79" s="101">
        <f>CHOOSE(Interface!$H$7,'Licensee 1'!AO87,'Licensee 2'!AO87)</f>
        <v>0</v>
      </c>
      <c r="AP79" s="101">
        <f>CHOOSE(Interface!$H$7,'Licensee 1'!AP87,'Licensee 2'!AP87)</f>
        <v>0</v>
      </c>
      <c r="AQ79" s="101">
        <f>CHOOSE(Interface!$H$7,'Licensee 1'!AQ87,'Licensee 2'!AQ87)</f>
        <v>0</v>
      </c>
      <c r="AR79" s="101">
        <f>CHOOSE(Interface!$H$7,'Licensee 1'!AR87,'Licensee 2'!AR87)</f>
        <v>0</v>
      </c>
      <c r="AS79" s="101">
        <f>CHOOSE(Interface!$H$7,'Licensee 1'!AS87,'Licensee 2'!AS87)</f>
        <v>0</v>
      </c>
      <c r="AT79" s="101">
        <f>CHOOSE(Interface!$H$7,'Licensee 1'!AT87,'Licensee 2'!AT87)</f>
        <v>0</v>
      </c>
      <c r="AU79" s="101">
        <f>CHOOSE(Interface!$H$7,'Licensee 1'!AU87,'Licensee 2'!AU87)</f>
        <v>0</v>
      </c>
      <c r="AV79" s="101">
        <f>CHOOSE(Interface!$H$7,'Licensee 1'!AV87,'Licensee 2'!AV87)</f>
        <v>0</v>
      </c>
      <c r="AW79" s="101">
        <f>CHOOSE(Interface!$H$7,'Licensee 1'!AW87,'Licensee 2'!AW87)</f>
        <v>0</v>
      </c>
      <c r="AX79" s="101">
        <f>CHOOSE(Interface!$H$7,'Licensee 1'!AX87,'Licensee 2'!AX87)</f>
        <v>0</v>
      </c>
      <c r="AY79" s="101">
        <f>CHOOSE(Interface!$H$7,'Licensee 1'!AY87,'Licensee 2'!AY87)</f>
        <v>0</v>
      </c>
      <c r="AZ79" s="101">
        <f>CHOOSE(Interface!$H$7,'Licensee 1'!AZ87,'Licensee 2'!AZ87)</f>
        <v>0</v>
      </c>
      <c r="BA79" s="101">
        <f>CHOOSE(Interface!$H$7,'Licensee 1'!BA87,'Licensee 2'!BA87)</f>
        <v>0</v>
      </c>
      <c r="BB79" s="101">
        <f>CHOOSE(Interface!$H$7,'Licensee 1'!BB87,'Licensee 2'!BB87)</f>
        <v>0</v>
      </c>
      <c r="BC79" s="101">
        <f>CHOOSE(Interface!$H$7,'Licensee 1'!BC87,'Licensee 2'!BC87)</f>
        <v>0</v>
      </c>
      <c r="BD79" s="101">
        <f>CHOOSE(Interface!$H$7,'Licensee 1'!BD87,'Licensee 2'!BD87)</f>
        <v>0</v>
      </c>
      <c r="BE79" s="101">
        <f>CHOOSE(Interface!$H$7,'Licensee 1'!BE87,'Licensee 2'!BE87)</f>
        <v>0</v>
      </c>
      <c r="BF79" s="101">
        <f>CHOOSE(Interface!$H$7,'Licensee 1'!BF87,'Licensee 2'!BF87)</f>
        <v>0</v>
      </c>
      <c r="BG79" s="101">
        <f>CHOOSE(Interface!$H$7,'Licensee 1'!BG87,'Licensee 2'!BG87)</f>
        <v>0</v>
      </c>
      <c r="BH79" s="101">
        <f>CHOOSE(Interface!$H$7,'Licensee 1'!BH87,'Licensee 2'!BH87)</f>
        <v>0</v>
      </c>
      <c r="BI79" s="82"/>
      <c r="BJ79" s="82"/>
      <c r="BK79" s="82"/>
      <c r="BL79" s="82"/>
      <c r="BM79" s="82"/>
      <c r="BN79" s="82"/>
      <c r="BO79" s="82"/>
    </row>
    <row r="80" spans="1:67">
      <c r="A80" s="307"/>
      <c r="E80" s="20"/>
      <c r="J80" s="135"/>
      <c r="K80" s="187"/>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c r="AK80" s="101"/>
      <c r="AL80" s="101"/>
      <c r="AM80" s="101"/>
      <c r="AN80" s="101"/>
      <c r="AO80" s="101"/>
      <c r="AP80" s="101"/>
      <c r="AQ80" s="101"/>
      <c r="AR80" s="101"/>
      <c r="AS80" s="101"/>
      <c r="AT80" s="101"/>
      <c r="AU80" s="101"/>
      <c r="AV80" s="101"/>
      <c r="AW80" s="101"/>
      <c r="AX80" s="101"/>
      <c r="AY80" s="101"/>
      <c r="AZ80" s="101"/>
      <c r="BA80" s="101"/>
      <c r="BB80" s="101"/>
      <c r="BC80" s="101"/>
      <c r="BD80" s="101"/>
      <c r="BE80" s="101"/>
      <c r="BF80" s="101"/>
      <c r="BG80" s="101"/>
      <c r="BH80" s="101"/>
      <c r="BI80" s="82"/>
      <c r="BJ80" s="82"/>
      <c r="BK80" s="82"/>
      <c r="BL80" s="82"/>
      <c r="BM80" s="82"/>
      <c r="BN80" s="82"/>
      <c r="BO80" s="82"/>
    </row>
    <row r="81" spans="1:67">
      <c r="A81" s="307"/>
      <c r="C81" s="38">
        <f>MAX($B$4:C80)+0.1</f>
        <v>2.5000000000000004</v>
      </c>
      <c r="D81" s="37" t="s">
        <v>231</v>
      </c>
      <c r="E81" s="33"/>
      <c r="F81" s="33"/>
      <c r="G81" s="32"/>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82"/>
      <c r="BK81" s="82"/>
      <c r="BL81" s="82"/>
      <c r="BM81" s="82"/>
      <c r="BN81" s="82"/>
      <c r="BO81" s="82"/>
    </row>
    <row r="82" spans="1:67">
      <c r="A82" s="307"/>
      <c r="E82" s="20"/>
      <c r="H82" s="135"/>
      <c r="J82" s="135"/>
      <c r="K82" s="187"/>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c r="AK82" s="101"/>
      <c r="AL82" s="101"/>
      <c r="AM82" s="101"/>
      <c r="AN82" s="101"/>
      <c r="AO82" s="101"/>
      <c r="AP82" s="101"/>
      <c r="AQ82" s="101"/>
      <c r="AR82" s="101"/>
      <c r="AS82" s="101"/>
      <c r="AT82" s="101"/>
      <c r="AU82" s="101"/>
      <c r="AV82" s="101"/>
      <c r="AW82" s="101"/>
      <c r="AX82" s="101"/>
      <c r="AY82" s="101"/>
      <c r="AZ82" s="101"/>
      <c r="BA82" s="101"/>
      <c r="BB82" s="101"/>
      <c r="BC82" s="101"/>
      <c r="BD82" s="101"/>
      <c r="BE82" s="101"/>
      <c r="BF82" s="101"/>
      <c r="BG82" s="101"/>
      <c r="BH82" s="101"/>
      <c r="BI82" s="82"/>
      <c r="BJ82" s="82"/>
      <c r="BK82" s="82"/>
      <c r="BL82" s="82"/>
      <c r="BM82" s="82"/>
      <c r="BN82" s="82"/>
      <c r="BO82" s="82"/>
    </row>
    <row r="83" spans="1:67">
      <c r="A83" s="307"/>
      <c r="E83" s="135" t="s">
        <v>223</v>
      </c>
      <c r="G83" s="4" t="s">
        <v>101</v>
      </c>
      <c r="J83" s="135" t="s">
        <v>213</v>
      </c>
      <c r="K83" s="187"/>
      <c r="L83" s="101">
        <f>CHOOSE(Interface!$H$7,'Licensee 1'!L91,'Licensee 2'!L91)</f>
        <v>0</v>
      </c>
      <c r="M83" s="101">
        <f>CHOOSE(Interface!$H$7,'Licensee 1'!M91,'Licensee 2'!M91)</f>
        <v>0</v>
      </c>
      <c r="N83" s="101">
        <f>CHOOSE(Interface!$H$7,'Licensee 1'!N91,'Licensee 2'!N91)</f>
        <v>0</v>
      </c>
      <c r="O83" s="101">
        <f>CHOOSE(Interface!$H$7,'Licensee 1'!O91,'Licensee 2'!O91)</f>
        <v>0</v>
      </c>
      <c r="P83" s="101">
        <f>CHOOSE(Interface!$H$7,'Licensee 1'!P91,'Licensee 2'!P91)</f>
        <v>0</v>
      </c>
      <c r="Q83" s="101">
        <f>CHOOSE(Interface!$H$7,'Licensee 1'!Q91,'Licensee 2'!Q91)</f>
        <v>0</v>
      </c>
      <c r="R83" s="101">
        <f>CHOOSE(Interface!$H$7,'Licensee 1'!R91,'Licensee 2'!R91)</f>
        <v>0</v>
      </c>
      <c r="S83" s="101">
        <f>CHOOSE(Interface!$H$7,'Licensee 1'!S91,'Licensee 2'!S91)</f>
        <v>0</v>
      </c>
      <c r="T83" s="101">
        <f>CHOOSE(Interface!$H$7,'Licensee 1'!T91,'Licensee 2'!T91)</f>
        <v>0</v>
      </c>
      <c r="U83" s="101">
        <f>CHOOSE(Interface!$H$7,'Licensee 1'!U91,'Licensee 2'!U91)</f>
        <v>0</v>
      </c>
      <c r="V83" s="101">
        <f>CHOOSE(Interface!$H$7,'Licensee 1'!V91,'Licensee 2'!V91)</f>
        <v>0</v>
      </c>
      <c r="W83" s="101">
        <f>CHOOSE(Interface!$H$7,'Licensee 1'!W91,'Licensee 2'!W91)</f>
        <v>0</v>
      </c>
      <c r="X83" s="101">
        <f>CHOOSE(Interface!$H$7,'Licensee 1'!X91,'Licensee 2'!X91)</f>
        <v>0</v>
      </c>
      <c r="Y83" s="101">
        <f>CHOOSE(Interface!$H$7,'Licensee 1'!Y91,'Licensee 2'!Y91)</f>
        <v>0</v>
      </c>
      <c r="Z83" s="101">
        <f>CHOOSE(Interface!$H$7,'Licensee 1'!Z91,'Licensee 2'!Z91)</f>
        <v>0</v>
      </c>
      <c r="AA83" s="101">
        <f>CHOOSE(Interface!$H$7,'Licensee 1'!AA91,'Licensee 2'!AA91)</f>
        <v>0</v>
      </c>
      <c r="AB83" s="101">
        <f>CHOOSE(Interface!$H$7,'Licensee 1'!AB91,'Licensee 2'!AB91)</f>
        <v>0</v>
      </c>
      <c r="AC83" s="101">
        <f>CHOOSE(Interface!$H$7,'Licensee 1'!AC91,'Licensee 2'!AC91)</f>
        <v>0</v>
      </c>
      <c r="AD83" s="101">
        <f>CHOOSE(Interface!$H$7,'Licensee 1'!AD91,'Licensee 2'!AD91)</f>
        <v>0</v>
      </c>
      <c r="AE83" s="101">
        <f>CHOOSE(Interface!$H$7,'Licensee 1'!AE91,'Licensee 2'!AE91)</f>
        <v>0</v>
      </c>
      <c r="AF83" s="101">
        <f>CHOOSE(Interface!$H$7,'Licensee 1'!AF91,'Licensee 2'!AF91)</f>
        <v>0</v>
      </c>
      <c r="AG83" s="101">
        <f>CHOOSE(Interface!$H$7,'Licensee 1'!AG91,'Licensee 2'!AG91)</f>
        <v>0</v>
      </c>
      <c r="AH83" s="101">
        <f>CHOOSE(Interface!$H$7,'Licensee 1'!AH91,'Licensee 2'!AH91)</f>
        <v>0</v>
      </c>
      <c r="AI83" s="101">
        <f>CHOOSE(Interface!$H$7,'Licensee 1'!AI91,'Licensee 2'!AI91)</f>
        <v>0</v>
      </c>
      <c r="AJ83" s="101">
        <f>CHOOSE(Interface!$H$7,'Licensee 1'!AJ91,'Licensee 2'!AJ91)</f>
        <v>0</v>
      </c>
      <c r="AK83" s="101">
        <f>CHOOSE(Interface!$H$7,'Licensee 1'!AK91,'Licensee 2'!AK91)</f>
        <v>0</v>
      </c>
      <c r="AL83" s="101">
        <f>CHOOSE(Interface!$H$7,'Licensee 1'!AL91,'Licensee 2'!AL91)</f>
        <v>0</v>
      </c>
      <c r="AM83" s="101">
        <f>CHOOSE(Interface!$H$7,'Licensee 1'!AM91,'Licensee 2'!AM91)</f>
        <v>0</v>
      </c>
      <c r="AN83" s="101">
        <f>CHOOSE(Interface!$H$7,'Licensee 1'!AN91,'Licensee 2'!AN91)</f>
        <v>0</v>
      </c>
      <c r="AO83" s="101">
        <f>CHOOSE(Interface!$H$7,'Licensee 1'!AO91,'Licensee 2'!AO91)</f>
        <v>0</v>
      </c>
      <c r="AP83" s="101">
        <f>CHOOSE(Interface!$H$7,'Licensee 1'!AP91,'Licensee 2'!AP91)</f>
        <v>0</v>
      </c>
      <c r="AQ83" s="101">
        <f>CHOOSE(Interface!$H$7,'Licensee 1'!AQ91,'Licensee 2'!AQ91)</f>
        <v>0</v>
      </c>
      <c r="AR83" s="101">
        <f>CHOOSE(Interface!$H$7,'Licensee 1'!AR91,'Licensee 2'!AR91)</f>
        <v>0</v>
      </c>
      <c r="AS83" s="101">
        <f>CHOOSE(Interface!$H$7,'Licensee 1'!AS91,'Licensee 2'!AS91)</f>
        <v>0</v>
      </c>
      <c r="AT83" s="101">
        <f>CHOOSE(Interface!$H$7,'Licensee 1'!AT91,'Licensee 2'!AT91)</f>
        <v>0</v>
      </c>
      <c r="AU83" s="101">
        <f>CHOOSE(Interface!$H$7,'Licensee 1'!AU91,'Licensee 2'!AU91)</f>
        <v>0</v>
      </c>
      <c r="AV83" s="101">
        <f>CHOOSE(Interface!$H$7,'Licensee 1'!AV91,'Licensee 2'!AV91)</f>
        <v>0</v>
      </c>
      <c r="AW83" s="101">
        <f>CHOOSE(Interface!$H$7,'Licensee 1'!AW91,'Licensee 2'!AW91)</f>
        <v>0</v>
      </c>
      <c r="AX83" s="101">
        <f>CHOOSE(Interface!$H$7,'Licensee 1'!AX91,'Licensee 2'!AX91)</f>
        <v>0</v>
      </c>
      <c r="AY83" s="101">
        <f>CHOOSE(Interface!$H$7,'Licensee 1'!AY91,'Licensee 2'!AY91)</f>
        <v>0</v>
      </c>
      <c r="AZ83" s="101">
        <f>CHOOSE(Interface!$H$7,'Licensee 1'!AZ91,'Licensee 2'!AZ91)</f>
        <v>0</v>
      </c>
      <c r="BA83" s="101">
        <f>CHOOSE(Interface!$H$7,'Licensee 1'!BA91,'Licensee 2'!BA91)</f>
        <v>0</v>
      </c>
      <c r="BB83" s="101">
        <f>CHOOSE(Interface!$H$7,'Licensee 1'!BB91,'Licensee 2'!BB91)</f>
        <v>0</v>
      </c>
      <c r="BC83" s="101">
        <f>CHOOSE(Interface!$H$7,'Licensee 1'!BC91,'Licensee 2'!BC91)</f>
        <v>0</v>
      </c>
      <c r="BD83" s="101">
        <f>CHOOSE(Interface!$H$7,'Licensee 1'!BD91,'Licensee 2'!BD91)</f>
        <v>0</v>
      </c>
      <c r="BE83" s="101">
        <f>CHOOSE(Interface!$H$7,'Licensee 1'!BE91,'Licensee 2'!BE91)</f>
        <v>0</v>
      </c>
      <c r="BF83" s="101">
        <f>CHOOSE(Interface!$H$7,'Licensee 1'!BF91,'Licensee 2'!BF91)</f>
        <v>0</v>
      </c>
      <c r="BG83" s="101">
        <f>CHOOSE(Interface!$H$7,'Licensee 1'!BG91,'Licensee 2'!BG91)</f>
        <v>0</v>
      </c>
      <c r="BH83" s="101">
        <f>CHOOSE(Interface!$H$7,'Licensee 1'!BH91,'Licensee 2'!BH91)</f>
        <v>0</v>
      </c>
      <c r="BI83" s="82"/>
      <c r="BJ83" s="82"/>
      <c r="BK83" s="82"/>
      <c r="BL83" s="82"/>
      <c r="BM83" s="82"/>
      <c r="BN83" s="82"/>
      <c r="BO83" s="82"/>
    </row>
    <row r="84" spans="1:67">
      <c r="A84" s="307"/>
      <c r="E84" s="135" t="s">
        <v>224</v>
      </c>
      <c r="G84" s="4" t="s">
        <v>101</v>
      </c>
      <c r="J84" s="135" t="s">
        <v>213</v>
      </c>
      <c r="K84" s="187"/>
      <c r="L84" s="101">
        <f>CHOOSE(Interface!$H$7,'Licensee 1'!L92,'Licensee 2'!L92)</f>
        <v>0</v>
      </c>
      <c r="M84" s="101">
        <f>CHOOSE(Interface!$H$7,'Licensee 1'!M92,'Licensee 2'!M92)</f>
        <v>0</v>
      </c>
      <c r="N84" s="101">
        <f>CHOOSE(Interface!$H$7,'Licensee 1'!N92,'Licensee 2'!N92)</f>
        <v>0</v>
      </c>
      <c r="O84" s="101">
        <f>CHOOSE(Interface!$H$7,'Licensee 1'!O92,'Licensee 2'!O92)</f>
        <v>0</v>
      </c>
      <c r="P84" s="101">
        <f>CHOOSE(Interface!$H$7,'Licensee 1'!P92,'Licensee 2'!P92)</f>
        <v>0</v>
      </c>
      <c r="Q84" s="101">
        <f>CHOOSE(Interface!$H$7,'Licensee 1'!Q92,'Licensee 2'!Q92)</f>
        <v>0</v>
      </c>
      <c r="R84" s="101">
        <f>CHOOSE(Interface!$H$7,'Licensee 1'!R92,'Licensee 2'!R92)</f>
        <v>0</v>
      </c>
      <c r="S84" s="101">
        <f>CHOOSE(Interface!$H$7,'Licensee 1'!S92,'Licensee 2'!S92)</f>
        <v>0</v>
      </c>
      <c r="T84" s="101">
        <f>CHOOSE(Interface!$H$7,'Licensee 1'!T92,'Licensee 2'!T92)</f>
        <v>0</v>
      </c>
      <c r="U84" s="101">
        <f>CHOOSE(Interface!$H$7,'Licensee 1'!U92,'Licensee 2'!U92)</f>
        <v>0</v>
      </c>
      <c r="V84" s="101">
        <f>CHOOSE(Interface!$H$7,'Licensee 1'!V92,'Licensee 2'!V92)</f>
        <v>0</v>
      </c>
      <c r="W84" s="101">
        <f>CHOOSE(Interface!$H$7,'Licensee 1'!W92,'Licensee 2'!W92)</f>
        <v>0</v>
      </c>
      <c r="X84" s="101">
        <f>CHOOSE(Interface!$H$7,'Licensee 1'!X92,'Licensee 2'!X92)</f>
        <v>0</v>
      </c>
      <c r="Y84" s="101">
        <f>CHOOSE(Interface!$H$7,'Licensee 1'!Y92,'Licensee 2'!Y92)</f>
        <v>0</v>
      </c>
      <c r="Z84" s="101">
        <f>CHOOSE(Interface!$H$7,'Licensee 1'!Z92,'Licensee 2'!Z92)</f>
        <v>0</v>
      </c>
      <c r="AA84" s="101">
        <f>CHOOSE(Interface!$H$7,'Licensee 1'!AA92,'Licensee 2'!AA92)</f>
        <v>0</v>
      </c>
      <c r="AB84" s="101">
        <f>CHOOSE(Interface!$H$7,'Licensee 1'!AB92,'Licensee 2'!AB92)</f>
        <v>0</v>
      </c>
      <c r="AC84" s="101">
        <f>CHOOSE(Interface!$H$7,'Licensee 1'!AC92,'Licensee 2'!AC92)</f>
        <v>0</v>
      </c>
      <c r="AD84" s="101">
        <f>CHOOSE(Interface!$H$7,'Licensee 1'!AD92,'Licensee 2'!AD92)</f>
        <v>0</v>
      </c>
      <c r="AE84" s="101">
        <f>CHOOSE(Interface!$H$7,'Licensee 1'!AE92,'Licensee 2'!AE92)</f>
        <v>0</v>
      </c>
      <c r="AF84" s="101">
        <f>CHOOSE(Interface!$H$7,'Licensee 1'!AF92,'Licensee 2'!AF92)</f>
        <v>0</v>
      </c>
      <c r="AG84" s="101">
        <f>CHOOSE(Interface!$H$7,'Licensee 1'!AG92,'Licensee 2'!AG92)</f>
        <v>0</v>
      </c>
      <c r="AH84" s="101">
        <f>CHOOSE(Interface!$H$7,'Licensee 1'!AH92,'Licensee 2'!AH92)</f>
        <v>0</v>
      </c>
      <c r="AI84" s="101">
        <f>CHOOSE(Interface!$H$7,'Licensee 1'!AI92,'Licensee 2'!AI92)</f>
        <v>0</v>
      </c>
      <c r="AJ84" s="101">
        <f>CHOOSE(Interface!$H$7,'Licensee 1'!AJ92,'Licensee 2'!AJ92)</f>
        <v>0</v>
      </c>
      <c r="AK84" s="101">
        <f>CHOOSE(Interface!$H$7,'Licensee 1'!AK92,'Licensee 2'!AK92)</f>
        <v>0</v>
      </c>
      <c r="AL84" s="101">
        <f>CHOOSE(Interface!$H$7,'Licensee 1'!AL92,'Licensee 2'!AL92)</f>
        <v>0</v>
      </c>
      <c r="AM84" s="101">
        <f>CHOOSE(Interface!$H$7,'Licensee 1'!AM92,'Licensee 2'!AM92)</f>
        <v>0</v>
      </c>
      <c r="AN84" s="101">
        <f>CHOOSE(Interface!$H$7,'Licensee 1'!AN92,'Licensee 2'!AN92)</f>
        <v>0</v>
      </c>
      <c r="AO84" s="101">
        <f>CHOOSE(Interface!$H$7,'Licensee 1'!AO92,'Licensee 2'!AO92)</f>
        <v>0</v>
      </c>
      <c r="AP84" s="101">
        <f>CHOOSE(Interface!$H$7,'Licensee 1'!AP92,'Licensee 2'!AP92)</f>
        <v>0</v>
      </c>
      <c r="AQ84" s="101">
        <f>CHOOSE(Interface!$H$7,'Licensee 1'!AQ92,'Licensee 2'!AQ92)</f>
        <v>0</v>
      </c>
      <c r="AR84" s="101">
        <f>CHOOSE(Interface!$H$7,'Licensee 1'!AR92,'Licensee 2'!AR92)</f>
        <v>0</v>
      </c>
      <c r="AS84" s="101">
        <f>CHOOSE(Interface!$H$7,'Licensee 1'!AS92,'Licensee 2'!AS92)</f>
        <v>0</v>
      </c>
      <c r="AT84" s="101">
        <f>CHOOSE(Interface!$H$7,'Licensee 1'!AT92,'Licensee 2'!AT92)</f>
        <v>0</v>
      </c>
      <c r="AU84" s="101">
        <f>CHOOSE(Interface!$H$7,'Licensee 1'!AU92,'Licensee 2'!AU92)</f>
        <v>0</v>
      </c>
      <c r="AV84" s="101">
        <f>CHOOSE(Interface!$H$7,'Licensee 1'!AV92,'Licensee 2'!AV92)</f>
        <v>0</v>
      </c>
      <c r="AW84" s="101">
        <f>CHOOSE(Interface!$H$7,'Licensee 1'!AW92,'Licensee 2'!AW92)</f>
        <v>0</v>
      </c>
      <c r="AX84" s="101">
        <f>CHOOSE(Interface!$H$7,'Licensee 1'!AX92,'Licensee 2'!AX92)</f>
        <v>0</v>
      </c>
      <c r="AY84" s="101">
        <f>CHOOSE(Interface!$H$7,'Licensee 1'!AY92,'Licensee 2'!AY92)</f>
        <v>0</v>
      </c>
      <c r="AZ84" s="101">
        <f>CHOOSE(Interface!$H$7,'Licensee 1'!AZ92,'Licensee 2'!AZ92)</f>
        <v>0</v>
      </c>
      <c r="BA84" s="101">
        <f>CHOOSE(Interface!$H$7,'Licensee 1'!BA92,'Licensee 2'!BA92)</f>
        <v>0</v>
      </c>
      <c r="BB84" s="101">
        <f>CHOOSE(Interface!$H$7,'Licensee 1'!BB92,'Licensee 2'!BB92)</f>
        <v>0</v>
      </c>
      <c r="BC84" s="101">
        <f>CHOOSE(Interface!$H$7,'Licensee 1'!BC92,'Licensee 2'!BC92)</f>
        <v>0</v>
      </c>
      <c r="BD84" s="101">
        <f>CHOOSE(Interface!$H$7,'Licensee 1'!BD92,'Licensee 2'!BD92)</f>
        <v>0</v>
      </c>
      <c r="BE84" s="101">
        <f>CHOOSE(Interface!$H$7,'Licensee 1'!BE92,'Licensee 2'!BE92)</f>
        <v>0</v>
      </c>
      <c r="BF84" s="101">
        <f>CHOOSE(Interface!$H$7,'Licensee 1'!BF92,'Licensee 2'!BF92)</f>
        <v>0</v>
      </c>
      <c r="BG84" s="101">
        <f>CHOOSE(Interface!$H$7,'Licensee 1'!BG92,'Licensee 2'!BG92)</f>
        <v>0</v>
      </c>
      <c r="BH84" s="101">
        <f>CHOOSE(Interface!$H$7,'Licensee 1'!BH92,'Licensee 2'!BH92)</f>
        <v>0</v>
      </c>
      <c r="BI84" s="82"/>
      <c r="BJ84" s="82"/>
      <c r="BK84" s="82"/>
      <c r="BL84" s="82"/>
      <c r="BM84" s="82"/>
      <c r="BN84" s="82"/>
      <c r="BO84" s="82"/>
    </row>
    <row r="85" spans="1:67">
      <c r="A85" s="307"/>
      <c r="E85" s="135" t="s">
        <v>225</v>
      </c>
      <c r="G85" s="4" t="s">
        <v>101</v>
      </c>
      <c r="J85" s="135" t="s">
        <v>213</v>
      </c>
      <c r="K85" s="187"/>
      <c r="L85" s="101">
        <f>CHOOSE(Interface!$H$7,'Licensee 1'!L93,'Licensee 2'!L93)</f>
        <v>0</v>
      </c>
      <c r="M85" s="101">
        <f>CHOOSE(Interface!$H$7,'Licensee 1'!M93,'Licensee 2'!M93)</f>
        <v>0</v>
      </c>
      <c r="N85" s="101">
        <f>CHOOSE(Interface!$H$7,'Licensee 1'!N93,'Licensee 2'!N93)</f>
        <v>0</v>
      </c>
      <c r="O85" s="101">
        <f>CHOOSE(Interface!$H$7,'Licensee 1'!O93,'Licensee 2'!O93)</f>
        <v>0</v>
      </c>
      <c r="P85" s="101">
        <f>CHOOSE(Interface!$H$7,'Licensee 1'!P93,'Licensee 2'!P93)</f>
        <v>0</v>
      </c>
      <c r="Q85" s="101">
        <f>CHOOSE(Interface!$H$7,'Licensee 1'!Q93,'Licensee 2'!Q93)</f>
        <v>0</v>
      </c>
      <c r="R85" s="101">
        <f>CHOOSE(Interface!$H$7,'Licensee 1'!R93,'Licensee 2'!R93)</f>
        <v>0</v>
      </c>
      <c r="S85" s="101">
        <f>CHOOSE(Interface!$H$7,'Licensee 1'!S93,'Licensee 2'!S93)</f>
        <v>0</v>
      </c>
      <c r="T85" s="101">
        <f>CHOOSE(Interface!$H$7,'Licensee 1'!T93,'Licensee 2'!T93)</f>
        <v>0</v>
      </c>
      <c r="U85" s="101">
        <f>CHOOSE(Interface!$H$7,'Licensee 1'!U93,'Licensee 2'!U93)</f>
        <v>0</v>
      </c>
      <c r="V85" s="101">
        <f>CHOOSE(Interface!$H$7,'Licensee 1'!V93,'Licensee 2'!V93)</f>
        <v>0</v>
      </c>
      <c r="W85" s="101">
        <f>CHOOSE(Interface!$H$7,'Licensee 1'!W93,'Licensee 2'!W93)</f>
        <v>0</v>
      </c>
      <c r="X85" s="101">
        <f>CHOOSE(Interface!$H$7,'Licensee 1'!X93,'Licensee 2'!X93)</f>
        <v>0</v>
      </c>
      <c r="Y85" s="101">
        <f>CHOOSE(Interface!$H$7,'Licensee 1'!Y93,'Licensee 2'!Y93)</f>
        <v>0</v>
      </c>
      <c r="Z85" s="101">
        <f>CHOOSE(Interface!$H$7,'Licensee 1'!Z93,'Licensee 2'!Z93)</f>
        <v>0</v>
      </c>
      <c r="AA85" s="101">
        <f>CHOOSE(Interface!$H$7,'Licensee 1'!AA93,'Licensee 2'!AA93)</f>
        <v>0</v>
      </c>
      <c r="AB85" s="101">
        <f>CHOOSE(Interface!$H$7,'Licensee 1'!AB93,'Licensee 2'!AB93)</f>
        <v>0</v>
      </c>
      <c r="AC85" s="101">
        <f>CHOOSE(Interface!$H$7,'Licensee 1'!AC93,'Licensee 2'!AC93)</f>
        <v>0</v>
      </c>
      <c r="AD85" s="101">
        <f>CHOOSE(Interface!$H$7,'Licensee 1'!AD93,'Licensee 2'!AD93)</f>
        <v>0</v>
      </c>
      <c r="AE85" s="101">
        <f>CHOOSE(Interface!$H$7,'Licensee 1'!AE93,'Licensee 2'!AE93)</f>
        <v>0</v>
      </c>
      <c r="AF85" s="101">
        <f>CHOOSE(Interface!$H$7,'Licensee 1'!AF93,'Licensee 2'!AF93)</f>
        <v>0</v>
      </c>
      <c r="AG85" s="101">
        <f>CHOOSE(Interface!$H$7,'Licensee 1'!AG93,'Licensee 2'!AG93)</f>
        <v>0</v>
      </c>
      <c r="AH85" s="101">
        <f>CHOOSE(Interface!$H$7,'Licensee 1'!AH93,'Licensee 2'!AH93)</f>
        <v>0</v>
      </c>
      <c r="AI85" s="101">
        <f>CHOOSE(Interface!$H$7,'Licensee 1'!AI93,'Licensee 2'!AI93)</f>
        <v>0</v>
      </c>
      <c r="AJ85" s="101">
        <f>CHOOSE(Interface!$H$7,'Licensee 1'!AJ93,'Licensee 2'!AJ93)</f>
        <v>0</v>
      </c>
      <c r="AK85" s="101">
        <f>CHOOSE(Interface!$H$7,'Licensee 1'!AK93,'Licensee 2'!AK93)</f>
        <v>0</v>
      </c>
      <c r="AL85" s="101">
        <f>CHOOSE(Interface!$H$7,'Licensee 1'!AL93,'Licensee 2'!AL93)</f>
        <v>0</v>
      </c>
      <c r="AM85" s="101">
        <f>CHOOSE(Interface!$H$7,'Licensee 1'!AM93,'Licensee 2'!AM93)</f>
        <v>0</v>
      </c>
      <c r="AN85" s="101">
        <f>CHOOSE(Interface!$H$7,'Licensee 1'!AN93,'Licensee 2'!AN93)</f>
        <v>0</v>
      </c>
      <c r="AO85" s="101">
        <f>CHOOSE(Interface!$H$7,'Licensee 1'!AO93,'Licensee 2'!AO93)</f>
        <v>0</v>
      </c>
      <c r="AP85" s="101">
        <f>CHOOSE(Interface!$H$7,'Licensee 1'!AP93,'Licensee 2'!AP93)</f>
        <v>0</v>
      </c>
      <c r="AQ85" s="101">
        <f>CHOOSE(Interface!$H$7,'Licensee 1'!AQ93,'Licensee 2'!AQ93)</f>
        <v>0</v>
      </c>
      <c r="AR85" s="101">
        <f>CHOOSE(Interface!$H$7,'Licensee 1'!AR93,'Licensee 2'!AR93)</f>
        <v>0</v>
      </c>
      <c r="AS85" s="101">
        <f>CHOOSE(Interface!$H$7,'Licensee 1'!AS93,'Licensee 2'!AS93)</f>
        <v>0</v>
      </c>
      <c r="AT85" s="101">
        <f>CHOOSE(Interface!$H$7,'Licensee 1'!AT93,'Licensee 2'!AT93)</f>
        <v>0</v>
      </c>
      <c r="AU85" s="101">
        <f>CHOOSE(Interface!$H$7,'Licensee 1'!AU93,'Licensee 2'!AU93)</f>
        <v>0</v>
      </c>
      <c r="AV85" s="101">
        <f>CHOOSE(Interface!$H$7,'Licensee 1'!AV93,'Licensee 2'!AV93)</f>
        <v>0</v>
      </c>
      <c r="AW85" s="101">
        <f>CHOOSE(Interface!$H$7,'Licensee 1'!AW93,'Licensee 2'!AW93)</f>
        <v>0</v>
      </c>
      <c r="AX85" s="101">
        <f>CHOOSE(Interface!$H$7,'Licensee 1'!AX93,'Licensee 2'!AX93)</f>
        <v>0</v>
      </c>
      <c r="AY85" s="101">
        <f>CHOOSE(Interface!$H$7,'Licensee 1'!AY93,'Licensee 2'!AY93)</f>
        <v>0</v>
      </c>
      <c r="AZ85" s="101">
        <f>CHOOSE(Interface!$H$7,'Licensee 1'!AZ93,'Licensee 2'!AZ93)</f>
        <v>0</v>
      </c>
      <c r="BA85" s="101">
        <f>CHOOSE(Interface!$H$7,'Licensee 1'!BA93,'Licensee 2'!BA93)</f>
        <v>0</v>
      </c>
      <c r="BB85" s="101">
        <f>CHOOSE(Interface!$H$7,'Licensee 1'!BB93,'Licensee 2'!BB93)</f>
        <v>0</v>
      </c>
      <c r="BC85" s="101">
        <f>CHOOSE(Interface!$H$7,'Licensee 1'!BC93,'Licensee 2'!BC93)</f>
        <v>0</v>
      </c>
      <c r="BD85" s="101">
        <f>CHOOSE(Interface!$H$7,'Licensee 1'!BD93,'Licensee 2'!BD93)</f>
        <v>0</v>
      </c>
      <c r="BE85" s="101">
        <f>CHOOSE(Interface!$H$7,'Licensee 1'!BE93,'Licensee 2'!BE93)</f>
        <v>0</v>
      </c>
      <c r="BF85" s="101">
        <f>CHOOSE(Interface!$H$7,'Licensee 1'!BF93,'Licensee 2'!BF93)</f>
        <v>0</v>
      </c>
      <c r="BG85" s="101">
        <f>CHOOSE(Interface!$H$7,'Licensee 1'!BG93,'Licensee 2'!BG93)</f>
        <v>0</v>
      </c>
      <c r="BH85" s="101">
        <f>CHOOSE(Interface!$H$7,'Licensee 1'!BH93,'Licensee 2'!BH93)</f>
        <v>0</v>
      </c>
      <c r="BI85" s="82"/>
      <c r="BJ85" s="82"/>
      <c r="BK85" s="82"/>
      <c r="BL85" s="82"/>
      <c r="BM85" s="82"/>
      <c r="BN85" s="82"/>
      <c r="BO85" s="82"/>
    </row>
    <row r="86" spans="1:67">
      <c r="A86" s="307"/>
      <c r="E86" s="135" t="s">
        <v>226</v>
      </c>
      <c r="G86" s="4" t="s">
        <v>101</v>
      </c>
      <c r="J86" s="135" t="s">
        <v>213</v>
      </c>
      <c r="K86" s="187"/>
      <c r="L86" s="101">
        <f>CHOOSE(Interface!$H$7,'Licensee 1'!L94,'Licensee 2'!L94)</f>
        <v>0</v>
      </c>
      <c r="M86" s="101">
        <f>CHOOSE(Interface!$H$7,'Licensee 1'!M94,'Licensee 2'!M94)</f>
        <v>0</v>
      </c>
      <c r="N86" s="101">
        <f>CHOOSE(Interface!$H$7,'Licensee 1'!N94,'Licensee 2'!N94)</f>
        <v>0</v>
      </c>
      <c r="O86" s="101">
        <f>CHOOSE(Interface!$H$7,'Licensee 1'!O94,'Licensee 2'!O94)</f>
        <v>0</v>
      </c>
      <c r="P86" s="101">
        <f>CHOOSE(Interface!$H$7,'Licensee 1'!P94,'Licensee 2'!P94)</f>
        <v>0</v>
      </c>
      <c r="Q86" s="101">
        <f>CHOOSE(Interface!$H$7,'Licensee 1'!Q94,'Licensee 2'!Q94)</f>
        <v>0</v>
      </c>
      <c r="R86" s="101">
        <f>CHOOSE(Interface!$H$7,'Licensee 1'!R94,'Licensee 2'!R94)</f>
        <v>0</v>
      </c>
      <c r="S86" s="101">
        <f>CHOOSE(Interface!$H$7,'Licensee 1'!S94,'Licensee 2'!S94)</f>
        <v>0</v>
      </c>
      <c r="T86" s="101">
        <f>CHOOSE(Interface!$H$7,'Licensee 1'!T94,'Licensee 2'!T94)</f>
        <v>0</v>
      </c>
      <c r="U86" s="101">
        <f>CHOOSE(Interface!$H$7,'Licensee 1'!U94,'Licensee 2'!U94)</f>
        <v>0</v>
      </c>
      <c r="V86" s="101">
        <f>CHOOSE(Interface!$H$7,'Licensee 1'!V94,'Licensee 2'!V94)</f>
        <v>0</v>
      </c>
      <c r="W86" s="101">
        <f>CHOOSE(Interface!$H$7,'Licensee 1'!W94,'Licensee 2'!W94)</f>
        <v>0</v>
      </c>
      <c r="X86" s="101">
        <f>CHOOSE(Interface!$H$7,'Licensee 1'!X94,'Licensee 2'!X94)</f>
        <v>0</v>
      </c>
      <c r="Y86" s="101">
        <f>CHOOSE(Interface!$H$7,'Licensee 1'!Y94,'Licensee 2'!Y94)</f>
        <v>0</v>
      </c>
      <c r="Z86" s="101">
        <f>CHOOSE(Interface!$H$7,'Licensee 1'!Z94,'Licensee 2'!Z94)</f>
        <v>0</v>
      </c>
      <c r="AA86" s="101">
        <f>CHOOSE(Interface!$H$7,'Licensee 1'!AA94,'Licensee 2'!AA94)</f>
        <v>0</v>
      </c>
      <c r="AB86" s="101">
        <f>CHOOSE(Interface!$H$7,'Licensee 1'!AB94,'Licensee 2'!AB94)</f>
        <v>0</v>
      </c>
      <c r="AC86" s="101">
        <f>CHOOSE(Interface!$H$7,'Licensee 1'!AC94,'Licensee 2'!AC94)</f>
        <v>0</v>
      </c>
      <c r="AD86" s="101">
        <f>CHOOSE(Interface!$H$7,'Licensee 1'!AD94,'Licensee 2'!AD94)</f>
        <v>0</v>
      </c>
      <c r="AE86" s="101">
        <f>CHOOSE(Interface!$H$7,'Licensee 1'!AE94,'Licensee 2'!AE94)</f>
        <v>0</v>
      </c>
      <c r="AF86" s="101">
        <f>CHOOSE(Interface!$H$7,'Licensee 1'!AF94,'Licensee 2'!AF94)</f>
        <v>0</v>
      </c>
      <c r="AG86" s="101">
        <f>CHOOSE(Interface!$H$7,'Licensee 1'!AG94,'Licensee 2'!AG94)</f>
        <v>0</v>
      </c>
      <c r="AH86" s="101">
        <f>CHOOSE(Interface!$H$7,'Licensee 1'!AH94,'Licensee 2'!AH94)</f>
        <v>0</v>
      </c>
      <c r="AI86" s="101">
        <f>CHOOSE(Interface!$H$7,'Licensee 1'!AI94,'Licensee 2'!AI94)</f>
        <v>0</v>
      </c>
      <c r="AJ86" s="101">
        <f>CHOOSE(Interface!$H$7,'Licensee 1'!AJ94,'Licensee 2'!AJ94)</f>
        <v>0</v>
      </c>
      <c r="AK86" s="101">
        <f>CHOOSE(Interface!$H$7,'Licensee 1'!AK94,'Licensee 2'!AK94)</f>
        <v>0</v>
      </c>
      <c r="AL86" s="101">
        <f>CHOOSE(Interface!$H$7,'Licensee 1'!AL94,'Licensee 2'!AL94)</f>
        <v>0</v>
      </c>
      <c r="AM86" s="101">
        <f>CHOOSE(Interface!$H$7,'Licensee 1'!AM94,'Licensee 2'!AM94)</f>
        <v>0</v>
      </c>
      <c r="AN86" s="101">
        <f>CHOOSE(Interface!$H$7,'Licensee 1'!AN94,'Licensee 2'!AN94)</f>
        <v>0</v>
      </c>
      <c r="AO86" s="101">
        <f>CHOOSE(Interface!$H$7,'Licensee 1'!AO94,'Licensee 2'!AO94)</f>
        <v>0</v>
      </c>
      <c r="AP86" s="101">
        <f>CHOOSE(Interface!$H$7,'Licensee 1'!AP94,'Licensee 2'!AP94)</f>
        <v>0</v>
      </c>
      <c r="AQ86" s="101">
        <f>CHOOSE(Interface!$H$7,'Licensee 1'!AQ94,'Licensee 2'!AQ94)</f>
        <v>0</v>
      </c>
      <c r="AR86" s="101">
        <f>CHOOSE(Interface!$H$7,'Licensee 1'!AR94,'Licensee 2'!AR94)</f>
        <v>0</v>
      </c>
      <c r="AS86" s="101">
        <f>CHOOSE(Interface!$H$7,'Licensee 1'!AS94,'Licensee 2'!AS94)</f>
        <v>0</v>
      </c>
      <c r="AT86" s="101">
        <f>CHOOSE(Interface!$H$7,'Licensee 1'!AT94,'Licensee 2'!AT94)</f>
        <v>0</v>
      </c>
      <c r="AU86" s="101">
        <f>CHOOSE(Interface!$H$7,'Licensee 1'!AU94,'Licensee 2'!AU94)</f>
        <v>0</v>
      </c>
      <c r="AV86" s="101">
        <f>CHOOSE(Interface!$H$7,'Licensee 1'!AV94,'Licensee 2'!AV94)</f>
        <v>0</v>
      </c>
      <c r="AW86" s="101">
        <f>CHOOSE(Interface!$H$7,'Licensee 1'!AW94,'Licensee 2'!AW94)</f>
        <v>0</v>
      </c>
      <c r="AX86" s="101">
        <f>CHOOSE(Interface!$H$7,'Licensee 1'!AX94,'Licensee 2'!AX94)</f>
        <v>0</v>
      </c>
      <c r="AY86" s="101">
        <f>CHOOSE(Interface!$H$7,'Licensee 1'!AY94,'Licensee 2'!AY94)</f>
        <v>0</v>
      </c>
      <c r="AZ86" s="101">
        <f>CHOOSE(Interface!$H$7,'Licensee 1'!AZ94,'Licensee 2'!AZ94)</f>
        <v>0</v>
      </c>
      <c r="BA86" s="101">
        <f>CHOOSE(Interface!$H$7,'Licensee 1'!BA94,'Licensee 2'!BA94)</f>
        <v>0</v>
      </c>
      <c r="BB86" s="101">
        <f>CHOOSE(Interface!$H$7,'Licensee 1'!BB94,'Licensee 2'!BB94)</f>
        <v>0</v>
      </c>
      <c r="BC86" s="101">
        <f>CHOOSE(Interface!$H$7,'Licensee 1'!BC94,'Licensee 2'!BC94)</f>
        <v>0</v>
      </c>
      <c r="BD86" s="101">
        <f>CHOOSE(Interface!$H$7,'Licensee 1'!BD94,'Licensee 2'!BD94)</f>
        <v>0</v>
      </c>
      <c r="BE86" s="101">
        <f>CHOOSE(Interface!$H$7,'Licensee 1'!BE94,'Licensee 2'!BE94)</f>
        <v>0</v>
      </c>
      <c r="BF86" s="101">
        <f>CHOOSE(Interface!$H$7,'Licensee 1'!BF94,'Licensee 2'!BF94)</f>
        <v>0</v>
      </c>
      <c r="BG86" s="101">
        <f>CHOOSE(Interface!$H$7,'Licensee 1'!BG94,'Licensee 2'!BG94)</f>
        <v>0</v>
      </c>
      <c r="BH86" s="101">
        <f>CHOOSE(Interface!$H$7,'Licensee 1'!BH94,'Licensee 2'!BH94)</f>
        <v>0</v>
      </c>
      <c r="BI86" s="82"/>
      <c r="BJ86" s="82"/>
      <c r="BK86" s="82"/>
      <c r="BL86" s="82"/>
      <c r="BM86" s="82"/>
      <c r="BN86" s="82"/>
      <c r="BO86" s="82"/>
    </row>
    <row r="87" spans="1:67">
      <c r="A87" s="307"/>
      <c r="E87" s="135" t="s">
        <v>227</v>
      </c>
      <c r="G87" s="4" t="s">
        <v>101</v>
      </c>
      <c r="J87" s="135" t="s">
        <v>213</v>
      </c>
      <c r="K87" s="187"/>
      <c r="L87" s="101">
        <f>CHOOSE(Interface!$H$7,'Licensee 1'!L95,'Licensee 2'!L95)</f>
        <v>0</v>
      </c>
      <c r="M87" s="101">
        <f>CHOOSE(Interface!$H$7,'Licensee 1'!M95,'Licensee 2'!M95)</f>
        <v>0</v>
      </c>
      <c r="N87" s="101">
        <f>CHOOSE(Interface!$H$7,'Licensee 1'!N95,'Licensee 2'!N95)</f>
        <v>0</v>
      </c>
      <c r="O87" s="101">
        <f>CHOOSE(Interface!$H$7,'Licensee 1'!O95,'Licensee 2'!O95)</f>
        <v>0</v>
      </c>
      <c r="P87" s="101">
        <f>CHOOSE(Interface!$H$7,'Licensee 1'!P95,'Licensee 2'!P95)</f>
        <v>0</v>
      </c>
      <c r="Q87" s="101">
        <f>CHOOSE(Interface!$H$7,'Licensee 1'!Q95,'Licensee 2'!Q95)</f>
        <v>0</v>
      </c>
      <c r="R87" s="101">
        <f>CHOOSE(Interface!$H$7,'Licensee 1'!R95,'Licensee 2'!R95)</f>
        <v>0</v>
      </c>
      <c r="S87" s="101">
        <f>CHOOSE(Interface!$H$7,'Licensee 1'!S95,'Licensee 2'!S95)</f>
        <v>0</v>
      </c>
      <c r="T87" s="101">
        <f>CHOOSE(Interface!$H$7,'Licensee 1'!T95,'Licensee 2'!T95)</f>
        <v>0</v>
      </c>
      <c r="U87" s="101">
        <f>CHOOSE(Interface!$H$7,'Licensee 1'!U95,'Licensee 2'!U95)</f>
        <v>0</v>
      </c>
      <c r="V87" s="101">
        <f>CHOOSE(Interface!$H$7,'Licensee 1'!V95,'Licensee 2'!V95)</f>
        <v>0</v>
      </c>
      <c r="W87" s="101">
        <f>CHOOSE(Interface!$H$7,'Licensee 1'!W95,'Licensee 2'!W95)</f>
        <v>0</v>
      </c>
      <c r="X87" s="101">
        <f>CHOOSE(Interface!$H$7,'Licensee 1'!X95,'Licensee 2'!X95)</f>
        <v>0</v>
      </c>
      <c r="Y87" s="101">
        <f>CHOOSE(Interface!$H$7,'Licensee 1'!Y95,'Licensee 2'!Y95)</f>
        <v>0</v>
      </c>
      <c r="Z87" s="101">
        <f>CHOOSE(Interface!$H$7,'Licensee 1'!Z95,'Licensee 2'!Z95)</f>
        <v>0</v>
      </c>
      <c r="AA87" s="101">
        <f>CHOOSE(Interface!$H$7,'Licensee 1'!AA95,'Licensee 2'!AA95)</f>
        <v>0</v>
      </c>
      <c r="AB87" s="101">
        <f>CHOOSE(Interface!$H$7,'Licensee 1'!AB95,'Licensee 2'!AB95)</f>
        <v>0</v>
      </c>
      <c r="AC87" s="101">
        <f>CHOOSE(Interface!$H$7,'Licensee 1'!AC95,'Licensee 2'!AC95)</f>
        <v>0</v>
      </c>
      <c r="AD87" s="101">
        <f>CHOOSE(Interface!$H$7,'Licensee 1'!AD95,'Licensee 2'!AD95)</f>
        <v>0</v>
      </c>
      <c r="AE87" s="101">
        <f>CHOOSE(Interface!$H$7,'Licensee 1'!AE95,'Licensee 2'!AE95)</f>
        <v>0</v>
      </c>
      <c r="AF87" s="101">
        <f>CHOOSE(Interface!$H$7,'Licensee 1'!AF95,'Licensee 2'!AF95)</f>
        <v>0</v>
      </c>
      <c r="AG87" s="101">
        <f>CHOOSE(Interface!$H$7,'Licensee 1'!AG95,'Licensee 2'!AG95)</f>
        <v>0</v>
      </c>
      <c r="AH87" s="101">
        <f>CHOOSE(Interface!$H$7,'Licensee 1'!AH95,'Licensee 2'!AH95)</f>
        <v>0</v>
      </c>
      <c r="AI87" s="101">
        <f>CHOOSE(Interface!$H$7,'Licensee 1'!AI95,'Licensee 2'!AI95)</f>
        <v>0</v>
      </c>
      <c r="AJ87" s="101">
        <f>CHOOSE(Interface!$H$7,'Licensee 1'!AJ95,'Licensee 2'!AJ95)</f>
        <v>0</v>
      </c>
      <c r="AK87" s="101">
        <f>CHOOSE(Interface!$H$7,'Licensee 1'!AK95,'Licensee 2'!AK95)</f>
        <v>0</v>
      </c>
      <c r="AL87" s="101">
        <f>CHOOSE(Interface!$H$7,'Licensee 1'!AL95,'Licensee 2'!AL95)</f>
        <v>0</v>
      </c>
      <c r="AM87" s="101">
        <f>CHOOSE(Interface!$H$7,'Licensee 1'!AM95,'Licensee 2'!AM95)</f>
        <v>0</v>
      </c>
      <c r="AN87" s="101">
        <f>CHOOSE(Interface!$H$7,'Licensee 1'!AN95,'Licensee 2'!AN95)</f>
        <v>0</v>
      </c>
      <c r="AO87" s="101">
        <f>CHOOSE(Interface!$H$7,'Licensee 1'!AO95,'Licensee 2'!AO95)</f>
        <v>0</v>
      </c>
      <c r="AP87" s="101">
        <f>CHOOSE(Interface!$H$7,'Licensee 1'!AP95,'Licensee 2'!AP95)</f>
        <v>0</v>
      </c>
      <c r="AQ87" s="101">
        <f>CHOOSE(Interface!$H$7,'Licensee 1'!AQ95,'Licensee 2'!AQ95)</f>
        <v>0</v>
      </c>
      <c r="AR87" s="101">
        <f>CHOOSE(Interface!$H$7,'Licensee 1'!AR95,'Licensee 2'!AR95)</f>
        <v>0</v>
      </c>
      <c r="AS87" s="101">
        <f>CHOOSE(Interface!$H$7,'Licensee 1'!AS95,'Licensee 2'!AS95)</f>
        <v>0</v>
      </c>
      <c r="AT87" s="101">
        <f>CHOOSE(Interface!$H$7,'Licensee 1'!AT95,'Licensee 2'!AT95)</f>
        <v>0</v>
      </c>
      <c r="AU87" s="101">
        <f>CHOOSE(Interface!$H$7,'Licensee 1'!AU95,'Licensee 2'!AU95)</f>
        <v>0</v>
      </c>
      <c r="AV87" s="101">
        <f>CHOOSE(Interface!$H$7,'Licensee 1'!AV95,'Licensee 2'!AV95)</f>
        <v>0</v>
      </c>
      <c r="AW87" s="101">
        <f>CHOOSE(Interface!$H$7,'Licensee 1'!AW95,'Licensee 2'!AW95)</f>
        <v>0</v>
      </c>
      <c r="AX87" s="101">
        <f>CHOOSE(Interface!$H$7,'Licensee 1'!AX95,'Licensee 2'!AX95)</f>
        <v>0</v>
      </c>
      <c r="AY87" s="101">
        <f>CHOOSE(Interface!$H$7,'Licensee 1'!AY95,'Licensee 2'!AY95)</f>
        <v>0</v>
      </c>
      <c r="AZ87" s="101">
        <f>CHOOSE(Interface!$H$7,'Licensee 1'!AZ95,'Licensee 2'!AZ95)</f>
        <v>0</v>
      </c>
      <c r="BA87" s="101">
        <f>CHOOSE(Interface!$H$7,'Licensee 1'!BA95,'Licensee 2'!BA95)</f>
        <v>0</v>
      </c>
      <c r="BB87" s="101">
        <f>CHOOSE(Interface!$H$7,'Licensee 1'!BB95,'Licensee 2'!BB95)</f>
        <v>0</v>
      </c>
      <c r="BC87" s="101">
        <f>CHOOSE(Interface!$H$7,'Licensee 1'!BC95,'Licensee 2'!BC95)</f>
        <v>0</v>
      </c>
      <c r="BD87" s="101">
        <f>CHOOSE(Interface!$H$7,'Licensee 1'!BD95,'Licensee 2'!BD95)</f>
        <v>0</v>
      </c>
      <c r="BE87" s="101">
        <f>CHOOSE(Interface!$H$7,'Licensee 1'!BE95,'Licensee 2'!BE95)</f>
        <v>0</v>
      </c>
      <c r="BF87" s="101">
        <f>CHOOSE(Interface!$H$7,'Licensee 1'!BF95,'Licensee 2'!BF95)</f>
        <v>0</v>
      </c>
      <c r="BG87" s="101">
        <f>CHOOSE(Interface!$H$7,'Licensee 1'!BG95,'Licensee 2'!BG95)</f>
        <v>0</v>
      </c>
      <c r="BH87" s="101">
        <f>CHOOSE(Interface!$H$7,'Licensee 1'!BH95,'Licensee 2'!BH95)</f>
        <v>0</v>
      </c>
      <c r="BI87" s="82"/>
      <c r="BJ87" s="82"/>
      <c r="BK87" s="82"/>
      <c r="BL87" s="82"/>
      <c r="BM87" s="82"/>
      <c r="BN87" s="82"/>
      <c r="BO87" s="82"/>
    </row>
    <row r="88" spans="1:67">
      <c r="A88" s="307"/>
      <c r="E88" s="135" t="s">
        <v>228</v>
      </c>
      <c r="G88" s="4" t="s">
        <v>101</v>
      </c>
      <c r="J88" s="135" t="s">
        <v>213</v>
      </c>
      <c r="K88" s="187"/>
      <c r="L88" s="101">
        <f>CHOOSE(Interface!$H$7,'Licensee 1'!L96,'Licensee 2'!L96)</f>
        <v>0</v>
      </c>
      <c r="M88" s="101">
        <f>CHOOSE(Interface!$H$7,'Licensee 1'!M96,'Licensee 2'!M96)</f>
        <v>0</v>
      </c>
      <c r="N88" s="101">
        <f>CHOOSE(Interface!$H$7,'Licensee 1'!N96,'Licensee 2'!N96)</f>
        <v>0</v>
      </c>
      <c r="O88" s="101">
        <f>CHOOSE(Interface!$H$7,'Licensee 1'!O96,'Licensee 2'!O96)</f>
        <v>0</v>
      </c>
      <c r="P88" s="101">
        <f>CHOOSE(Interface!$H$7,'Licensee 1'!P96,'Licensee 2'!P96)</f>
        <v>0</v>
      </c>
      <c r="Q88" s="101">
        <f>CHOOSE(Interface!$H$7,'Licensee 1'!Q96,'Licensee 2'!Q96)</f>
        <v>0</v>
      </c>
      <c r="R88" s="101">
        <f>CHOOSE(Interface!$H$7,'Licensee 1'!R96,'Licensee 2'!R96)</f>
        <v>0</v>
      </c>
      <c r="S88" s="101">
        <f>CHOOSE(Interface!$H$7,'Licensee 1'!S96,'Licensee 2'!S96)</f>
        <v>0</v>
      </c>
      <c r="T88" s="101">
        <f>CHOOSE(Interface!$H$7,'Licensee 1'!T96,'Licensee 2'!T96)</f>
        <v>0</v>
      </c>
      <c r="U88" s="101">
        <f>CHOOSE(Interface!$H$7,'Licensee 1'!U96,'Licensee 2'!U96)</f>
        <v>0</v>
      </c>
      <c r="V88" s="101">
        <f>CHOOSE(Interface!$H$7,'Licensee 1'!V96,'Licensee 2'!V96)</f>
        <v>0</v>
      </c>
      <c r="W88" s="101">
        <f>CHOOSE(Interface!$H$7,'Licensee 1'!W96,'Licensee 2'!W96)</f>
        <v>0</v>
      </c>
      <c r="X88" s="101">
        <f>CHOOSE(Interface!$H$7,'Licensee 1'!X96,'Licensee 2'!X96)</f>
        <v>0</v>
      </c>
      <c r="Y88" s="101">
        <f>CHOOSE(Interface!$H$7,'Licensee 1'!Y96,'Licensee 2'!Y96)</f>
        <v>0</v>
      </c>
      <c r="Z88" s="101">
        <f>CHOOSE(Interface!$H$7,'Licensee 1'!Z96,'Licensee 2'!Z96)</f>
        <v>0</v>
      </c>
      <c r="AA88" s="101">
        <f>CHOOSE(Interface!$H$7,'Licensee 1'!AA96,'Licensee 2'!AA96)</f>
        <v>0</v>
      </c>
      <c r="AB88" s="101">
        <f>CHOOSE(Interface!$H$7,'Licensee 1'!AB96,'Licensee 2'!AB96)</f>
        <v>0</v>
      </c>
      <c r="AC88" s="101">
        <f>CHOOSE(Interface!$H$7,'Licensee 1'!AC96,'Licensee 2'!AC96)</f>
        <v>0</v>
      </c>
      <c r="AD88" s="101">
        <f>CHOOSE(Interface!$H$7,'Licensee 1'!AD96,'Licensee 2'!AD96)</f>
        <v>0</v>
      </c>
      <c r="AE88" s="101">
        <f>CHOOSE(Interface!$H$7,'Licensee 1'!AE96,'Licensee 2'!AE96)</f>
        <v>0</v>
      </c>
      <c r="AF88" s="101">
        <f>CHOOSE(Interface!$H$7,'Licensee 1'!AF96,'Licensee 2'!AF96)</f>
        <v>0</v>
      </c>
      <c r="AG88" s="101">
        <f>CHOOSE(Interface!$H$7,'Licensee 1'!AG96,'Licensee 2'!AG96)</f>
        <v>0</v>
      </c>
      <c r="AH88" s="101">
        <f>CHOOSE(Interface!$H$7,'Licensee 1'!AH96,'Licensee 2'!AH96)</f>
        <v>0</v>
      </c>
      <c r="AI88" s="101">
        <f>CHOOSE(Interface!$H$7,'Licensee 1'!AI96,'Licensee 2'!AI96)</f>
        <v>0</v>
      </c>
      <c r="AJ88" s="101">
        <f>CHOOSE(Interface!$H$7,'Licensee 1'!AJ96,'Licensee 2'!AJ96)</f>
        <v>0</v>
      </c>
      <c r="AK88" s="101">
        <f>CHOOSE(Interface!$H$7,'Licensee 1'!AK96,'Licensee 2'!AK96)</f>
        <v>0</v>
      </c>
      <c r="AL88" s="101">
        <f>CHOOSE(Interface!$H$7,'Licensee 1'!AL96,'Licensee 2'!AL96)</f>
        <v>0</v>
      </c>
      <c r="AM88" s="101">
        <f>CHOOSE(Interface!$H$7,'Licensee 1'!AM96,'Licensee 2'!AM96)</f>
        <v>0</v>
      </c>
      <c r="AN88" s="101">
        <f>CHOOSE(Interface!$H$7,'Licensee 1'!AN96,'Licensee 2'!AN96)</f>
        <v>0</v>
      </c>
      <c r="AO88" s="101">
        <f>CHOOSE(Interface!$H$7,'Licensee 1'!AO96,'Licensee 2'!AO96)</f>
        <v>0</v>
      </c>
      <c r="AP88" s="101">
        <f>CHOOSE(Interface!$H$7,'Licensee 1'!AP96,'Licensee 2'!AP96)</f>
        <v>0</v>
      </c>
      <c r="AQ88" s="101">
        <f>CHOOSE(Interface!$H$7,'Licensee 1'!AQ96,'Licensee 2'!AQ96)</f>
        <v>0</v>
      </c>
      <c r="AR88" s="101">
        <f>CHOOSE(Interface!$H$7,'Licensee 1'!AR96,'Licensee 2'!AR96)</f>
        <v>0</v>
      </c>
      <c r="AS88" s="101">
        <f>CHOOSE(Interface!$H$7,'Licensee 1'!AS96,'Licensee 2'!AS96)</f>
        <v>0</v>
      </c>
      <c r="AT88" s="101">
        <f>CHOOSE(Interface!$H$7,'Licensee 1'!AT96,'Licensee 2'!AT96)</f>
        <v>0</v>
      </c>
      <c r="AU88" s="101">
        <f>CHOOSE(Interface!$H$7,'Licensee 1'!AU96,'Licensee 2'!AU96)</f>
        <v>0</v>
      </c>
      <c r="AV88" s="101">
        <f>CHOOSE(Interface!$H$7,'Licensee 1'!AV96,'Licensee 2'!AV96)</f>
        <v>0</v>
      </c>
      <c r="AW88" s="101">
        <f>CHOOSE(Interface!$H$7,'Licensee 1'!AW96,'Licensee 2'!AW96)</f>
        <v>0</v>
      </c>
      <c r="AX88" s="101">
        <f>CHOOSE(Interface!$H$7,'Licensee 1'!AX96,'Licensee 2'!AX96)</f>
        <v>0</v>
      </c>
      <c r="AY88" s="101">
        <f>CHOOSE(Interface!$H$7,'Licensee 1'!AY96,'Licensee 2'!AY96)</f>
        <v>0</v>
      </c>
      <c r="AZ88" s="101">
        <f>CHOOSE(Interface!$H$7,'Licensee 1'!AZ96,'Licensee 2'!AZ96)</f>
        <v>0</v>
      </c>
      <c r="BA88" s="101">
        <f>CHOOSE(Interface!$H$7,'Licensee 1'!BA96,'Licensee 2'!BA96)</f>
        <v>0</v>
      </c>
      <c r="BB88" s="101">
        <f>CHOOSE(Interface!$H$7,'Licensee 1'!BB96,'Licensee 2'!BB96)</f>
        <v>0</v>
      </c>
      <c r="BC88" s="101">
        <f>CHOOSE(Interface!$H$7,'Licensee 1'!BC96,'Licensee 2'!BC96)</f>
        <v>0</v>
      </c>
      <c r="BD88" s="101">
        <f>CHOOSE(Interface!$H$7,'Licensee 1'!BD96,'Licensee 2'!BD96)</f>
        <v>0</v>
      </c>
      <c r="BE88" s="101">
        <f>CHOOSE(Interface!$H$7,'Licensee 1'!BE96,'Licensee 2'!BE96)</f>
        <v>0</v>
      </c>
      <c r="BF88" s="101">
        <f>CHOOSE(Interface!$H$7,'Licensee 1'!BF96,'Licensee 2'!BF96)</f>
        <v>0</v>
      </c>
      <c r="BG88" s="101">
        <f>CHOOSE(Interface!$H$7,'Licensee 1'!BG96,'Licensee 2'!BG96)</f>
        <v>0</v>
      </c>
      <c r="BH88" s="101">
        <f>CHOOSE(Interface!$H$7,'Licensee 1'!BH96,'Licensee 2'!BH96)</f>
        <v>0</v>
      </c>
      <c r="BI88" s="82"/>
      <c r="BJ88" s="82"/>
      <c r="BK88" s="82"/>
      <c r="BL88" s="82"/>
      <c r="BM88" s="82"/>
      <c r="BN88" s="82"/>
      <c r="BO88" s="82"/>
    </row>
    <row r="89" spans="1:67">
      <c r="A89" s="307"/>
      <c r="E89" s="135" t="s">
        <v>229</v>
      </c>
      <c r="G89" s="4" t="s">
        <v>101</v>
      </c>
      <c r="J89" s="135" t="s">
        <v>213</v>
      </c>
      <c r="K89" s="187"/>
      <c r="L89" s="101">
        <f>CHOOSE(Interface!$H$7,'Licensee 1'!L97,'Licensee 2'!L97)</f>
        <v>0</v>
      </c>
      <c r="M89" s="101">
        <f>CHOOSE(Interface!$H$7,'Licensee 1'!M97,'Licensee 2'!M97)</f>
        <v>0</v>
      </c>
      <c r="N89" s="101">
        <f>CHOOSE(Interface!$H$7,'Licensee 1'!N97,'Licensee 2'!N97)</f>
        <v>0</v>
      </c>
      <c r="O89" s="101">
        <f>CHOOSE(Interface!$H$7,'Licensee 1'!O97,'Licensee 2'!O97)</f>
        <v>0</v>
      </c>
      <c r="P89" s="101">
        <f>CHOOSE(Interface!$H$7,'Licensee 1'!P97,'Licensee 2'!P97)</f>
        <v>0</v>
      </c>
      <c r="Q89" s="101">
        <f>CHOOSE(Interface!$H$7,'Licensee 1'!Q97,'Licensee 2'!Q97)</f>
        <v>0</v>
      </c>
      <c r="R89" s="101">
        <f>CHOOSE(Interface!$H$7,'Licensee 1'!R97,'Licensee 2'!R97)</f>
        <v>0</v>
      </c>
      <c r="S89" s="101">
        <f>CHOOSE(Interface!$H$7,'Licensee 1'!S97,'Licensee 2'!S97)</f>
        <v>0</v>
      </c>
      <c r="T89" s="101">
        <f>CHOOSE(Interface!$H$7,'Licensee 1'!T97,'Licensee 2'!T97)</f>
        <v>0</v>
      </c>
      <c r="U89" s="101">
        <f>CHOOSE(Interface!$H$7,'Licensee 1'!U97,'Licensee 2'!U97)</f>
        <v>0</v>
      </c>
      <c r="V89" s="101">
        <f>CHOOSE(Interface!$H$7,'Licensee 1'!V97,'Licensee 2'!V97)</f>
        <v>0</v>
      </c>
      <c r="W89" s="101">
        <f>CHOOSE(Interface!$H$7,'Licensee 1'!W97,'Licensee 2'!W97)</f>
        <v>0</v>
      </c>
      <c r="X89" s="101">
        <f>CHOOSE(Interface!$H$7,'Licensee 1'!X97,'Licensee 2'!X97)</f>
        <v>0</v>
      </c>
      <c r="Y89" s="101">
        <f>CHOOSE(Interface!$H$7,'Licensee 1'!Y97,'Licensee 2'!Y97)</f>
        <v>0</v>
      </c>
      <c r="Z89" s="101">
        <f>CHOOSE(Interface!$H$7,'Licensee 1'!Z97,'Licensee 2'!Z97)</f>
        <v>0</v>
      </c>
      <c r="AA89" s="101">
        <f>CHOOSE(Interface!$H$7,'Licensee 1'!AA97,'Licensee 2'!AA97)</f>
        <v>0</v>
      </c>
      <c r="AB89" s="101">
        <f>CHOOSE(Interface!$H$7,'Licensee 1'!AB97,'Licensee 2'!AB97)</f>
        <v>0</v>
      </c>
      <c r="AC89" s="101">
        <f>CHOOSE(Interface!$H$7,'Licensee 1'!AC97,'Licensee 2'!AC97)</f>
        <v>0</v>
      </c>
      <c r="AD89" s="101">
        <f>CHOOSE(Interface!$H$7,'Licensee 1'!AD97,'Licensee 2'!AD97)</f>
        <v>0</v>
      </c>
      <c r="AE89" s="101">
        <f>CHOOSE(Interface!$H$7,'Licensee 1'!AE97,'Licensee 2'!AE97)</f>
        <v>0</v>
      </c>
      <c r="AF89" s="101">
        <f>CHOOSE(Interface!$H$7,'Licensee 1'!AF97,'Licensee 2'!AF97)</f>
        <v>0</v>
      </c>
      <c r="AG89" s="101">
        <f>CHOOSE(Interface!$H$7,'Licensee 1'!AG97,'Licensee 2'!AG97)</f>
        <v>0</v>
      </c>
      <c r="AH89" s="101">
        <f>CHOOSE(Interface!$H$7,'Licensee 1'!AH97,'Licensee 2'!AH97)</f>
        <v>0</v>
      </c>
      <c r="AI89" s="101">
        <f>CHOOSE(Interface!$H$7,'Licensee 1'!AI97,'Licensee 2'!AI97)</f>
        <v>0</v>
      </c>
      <c r="AJ89" s="101">
        <f>CHOOSE(Interface!$H$7,'Licensee 1'!AJ97,'Licensee 2'!AJ97)</f>
        <v>0</v>
      </c>
      <c r="AK89" s="101">
        <f>CHOOSE(Interface!$H$7,'Licensee 1'!AK97,'Licensee 2'!AK97)</f>
        <v>0</v>
      </c>
      <c r="AL89" s="101">
        <f>CHOOSE(Interface!$H$7,'Licensee 1'!AL97,'Licensee 2'!AL97)</f>
        <v>0</v>
      </c>
      <c r="AM89" s="101">
        <f>CHOOSE(Interface!$H$7,'Licensee 1'!AM97,'Licensee 2'!AM97)</f>
        <v>0</v>
      </c>
      <c r="AN89" s="101">
        <f>CHOOSE(Interface!$H$7,'Licensee 1'!AN97,'Licensee 2'!AN97)</f>
        <v>0</v>
      </c>
      <c r="AO89" s="101">
        <f>CHOOSE(Interface!$H$7,'Licensee 1'!AO97,'Licensee 2'!AO97)</f>
        <v>0</v>
      </c>
      <c r="AP89" s="101">
        <f>CHOOSE(Interface!$H$7,'Licensee 1'!AP97,'Licensee 2'!AP97)</f>
        <v>0</v>
      </c>
      <c r="AQ89" s="101">
        <f>CHOOSE(Interface!$H$7,'Licensee 1'!AQ97,'Licensee 2'!AQ97)</f>
        <v>0</v>
      </c>
      <c r="AR89" s="101">
        <f>CHOOSE(Interface!$H$7,'Licensee 1'!AR97,'Licensee 2'!AR97)</f>
        <v>0</v>
      </c>
      <c r="AS89" s="101">
        <f>CHOOSE(Interface!$H$7,'Licensee 1'!AS97,'Licensee 2'!AS97)</f>
        <v>0</v>
      </c>
      <c r="AT89" s="101">
        <f>CHOOSE(Interface!$H$7,'Licensee 1'!AT97,'Licensee 2'!AT97)</f>
        <v>0</v>
      </c>
      <c r="AU89" s="101">
        <f>CHOOSE(Interface!$H$7,'Licensee 1'!AU97,'Licensee 2'!AU97)</f>
        <v>0</v>
      </c>
      <c r="AV89" s="101">
        <f>CHOOSE(Interface!$H$7,'Licensee 1'!AV97,'Licensee 2'!AV97)</f>
        <v>0</v>
      </c>
      <c r="AW89" s="101">
        <f>CHOOSE(Interface!$H$7,'Licensee 1'!AW97,'Licensee 2'!AW97)</f>
        <v>0</v>
      </c>
      <c r="AX89" s="101">
        <f>CHOOSE(Interface!$H$7,'Licensee 1'!AX97,'Licensee 2'!AX97)</f>
        <v>0</v>
      </c>
      <c r="AY89" s="101">
        <f>CHOOSE(Interface!$H$7,'Licensee 1'!AY97,'Licensee 2'!AY97)</f>
        <v>0</v>
      </c>
      <c r="AZ89" s="101">
        <f>CHOOSE(Interface!$H$7,'Licensee 1'!AZ97,'Licensee 2'!AZ97)</f>
        <v>0</v>
      </c>
      <c r="BA89" s="101">
        <f>CHOOSE(Interface!$H$7,'Licensee 1'!BA97,'Licensee 2'!BA97)</f>
        <v>0</v>
      </c>
      <c r="BB89" s="101">
        <f>CHOOSE(Interface!$H$7,'Licensee 1'!BB97,'Licensee 2'!BB97)</f>
        <v>0</v>
      </c>
      <c r="BC89" s="101">
        <f>CHOOSE(Interface!$H$7,'Licensee 1'!BC97,'Licensee 2'!BC97)</f>
        <v>0</v>
      </c>
      <c r="BD89" s="101">
        <f>CHOOSE(Interface!$H$7,'Licensee 1'!BD97,'Licensee 2'!BD97)</f>
        <v>0</v>
      </c>
      <c r="BE89" s="101">
        <f>CHOOSE(Interface!$H$7,'Licensee 1'!BE97,'Licensee 2'!BE97)</f>
        <v>0</v>
      </c>
      <c r="BF89" s="101">
        <f>CHOOSE(Interface!$H$7,'Licensee 1'!BF97,'Licensee 2'!BF97)</f>
        <v>0</v>
      </c>
      <c r="BG89" s="101">
        <f>CHOOSE(Interface!$H$7,'Licensee 1'!BG97,'Licensee 2'!BG97)</f>
        <v>0</v>
      </c>
      <c r="BH89" s="101">
        <f>CHOOSE(Interface!$H$7,'Licensee 1'!BH97,'Licensee 2'!BH97)</f>
        <v>0</v>
      </c>
      <c r="BI89" s="82"/>
      <c r="BJ89" s="82"/>
      <c r="BK89" s="82"/>
      <c r="BL89" s="82"/>
      <c r="BM89" s="82"/>
      <c r="BN89" s="82"/>
      <c r="BO89" s="82"/>
    </row>
    <row r="90" spans="1:67">
      <c r="A90" s="307"/>
      <c r="E90" s="135" t="s">
        <v>230</v>
      </c>
      <c r="G90" s="4" t="s">
        <v>101</v>
      </c>
      <c r="J90" s="135" t="s">
        <v>213</v>
      </c>
      <c r="K90" s="187"/>
      <c r="L90" s="101">
        <f>CHOOSE(Interface!$H$7,'Licensee 1'!L98,'Licensee 2'!L98)</f>
        <v>0</v>
      </c>
      <c r="M90" s="101">
        <f>CHOOSE(Interface!$H$7,'Licensee 1'!M98,'Licensee 2'!M98)</f>
        <v>0</v>
      </c>
      <c r="N90" s="101">
        <f>CHOOSE(Interface!$H$7,'Licensee 1'!N98,'Licensee 2'!N98)</f>
        <v>0</v>
      </c>
      <c r="O90" s="101">
        <f>CHOOSE(Interface!$H$7,'Licensee 1'!O98,'Licensee 2'!O98)</f>
        <v>0</v>
      </c>
      <c r="P90" s="101">
        <f>CHOOSE(Interface!$H$7,'Licensee 1'!P98,'Licensee 2'!P98)</f>
        <v>0</v>
      </c>
      <c r="Q90" s="101">
        <f>CHOOSE(Interface!$H$7,'Licensee 1'!Q98,'Licensee 2'!Q98)</f>
        <v>0</v>
      </c>
      <c r="R90" s="101">
        <f>CHOOSE(Interface!$H$7,'Licensee 1'!R98,'Licensee 2'!R98)</f>
        <v>0</v>
      </c>
      <c r="S90" s="101">
        <f>CHOOSE(Interface!$H$7,'Licensee 1'!S98,'Licensee 2'!S98)</f>
        <v>0</v>
      </c>
      <c r="T90" s="101">
        <f>CHOOSE(Interface!$H$7,'Licensee 1'!T98,'Licensee 2'!T98)</f>
        <v>0</v>
      </c>
      <c r="U90" s="101">
        <f>CHOOSE(Interface!$H$7,'Licensee 1'!U98,'Licensee 2'!U98)</f>
        <v>0</v>
      </c>
      <c r="V90" s="101">
        <f>CHOOSE(Interface!$H$7,'Licensee 1'!V98,'Licensee 2'!V98)</f>
        <v>0</v>
      </c>
      <c r="W90" s="101">
        <f>CHOOSE(Interface!$H$7,'Licensee 1'!W98,'Licensee 2'!W98)</f>
        <v>0</v>
      </c>
      <c r="X90" s="101">
        <f>CHOOSE(Interface!$H$7,'Licensee 1'!X98,'Licensee 2'!X98)</f>
        <v>0</v>
      </c>
      <c r="Y90" s="101">
        <f>CHOOSE(Interface!$H$7,'Licensee 1'!Y98,'Licensee 2'!Y98)</f>
        <v>0</v>
      </c>
      <c r="Z90" s="101">
        <f>CHOOSE(Interface!$H$7,'Licensee 1'!Z98,'Licensee 2'!Z98)</f>
        <v>0</v>
      </c>
      <c r="AA90" s="101">
        <f>CHOOSE(Interface!$H$7,'Licensee 1'!AA98,'Licensee 2'!AA98)</f>
        <v>0</v>
      </c>
      <c r="AB90" s="101">
        <f>CHOOSE(Interface!$H$7,'Licensee 1'!AB98,'Licensee 2'!AB98)</f>
        <v>0</v>
      </c>
      <c r="AC90" s="101">
        <f>CHOOSE(Interface!$H$7,'Licensee 1'!AC98,'Licensee 2'!AC98)</f>
        <v>0</v>
      </c>
      <c r="AD90" s="101">
        <f>CHOOSE(Interface!$H$7,'Licensee 1'!AD98,'Licensee 2'!AD98)</f>
        <v>0</v>
      </c>
      <c r="AE90" s="101">
        <f>CHOOSE(Interface!$H$7,'Licensee 1'!AE98,'Licensee 2'!AE98)</f>
        <v>0</v>
      </c>
      <c r="AF90" s="101">
        <f>CHOOSE(Interface!$H$7,'Licensee 1'!AF98,'Licensee 2'!AF98)</f>
        <v>0</v>
      </c>
      <c r="AG90" s="101">
        <f>CHOOSE(Interface!$H$7,'Licensee 1'!AG98,'Licensee 2'!AG98)</f>
        <v>0</v>
      </c>
      <c r="AH90" s="101">
        <f>CHOOSE(Interface!$H$7,'Licensee 1'!AH98,'Licensee 2'!AH98)</f>
        <v>0</v>
      </c>
      <c r="AI90" s="101">
        <f>CHOOSE(Interface!$H$7,'Licensee 1'!AI98,'Licensee 2'!AI98)</f>
        <v>0</v>
      </c>
      <c r="AJ90" s="101">
        <f>CHOOSE(Interface!$H$7,'Licensee 1'!AJ98,'Licensee 2'!AJ98)</f>
        <v>0</v>
      </c>
      <c r="AK90" s="101">
        <f>CHOOSE(Interface!$H$7,'Licensee 1'!AK98,'Licensee 2'!AK98)</f>
        <v>0</v>
      </c>
      <c r="AL90" s="101">
        <f>CHOOSE(Interface!$H$7,'Licensee 1'!AL98,'Licensee 2'!AL98)</f>
        <v>0</v>
      </c>
      <c r="AM90" s="101">
        <f>CHOOSE(Interface!$H$7,'Licensee 1'!AM98,'Licensee 2'!AM98)</f>
        <v>0</v>
      </c>
      <c r="AN90" s="101">
        <f>CHOOSE(Interface!$H$7,'Licensee 1'!AN98,'Licensee 2'!AN98)</f>
        <v>0</v>
      </c>
      <c r="AO90" s="101">
        <f>CHOOSE(Interface!$H$7,'Licensee 1'!AO98,'Licensee 2'!AO98)</f>
        <v>0</v>
      </c>
      <c r="AP90" s="101">
        <f>CHOOSE(Interface!$H$7,'Licensee 1'!AP98,'Licensee 2'!AP98)</f>
        <v>0</v>
      </c>
      <c r="AQ90" s="101">
        <f>CHOOSE(Interface!$H$7,'Licensee 1'!AQ98,'Licensee 2'!AQ98)</f>
        <v>0</v>
      </c>
      <c r="AR90" s="101">
        <f>CHOOSE(Interface!$H$7,'Licensee 1'!AR98,'Licensee 2'!AR98)</f>
        <v>0</v>
      </c>
      <c r="AS90" s="101">
        <f>CHOOSE(Interface!$H$7,'Licensee 1'!AS98,'Licensee 2'!AS98)</f>
        <v>0</v>
      </c>
      <c r="AT90" s="101">
        <f>CHOOSE(Interface!$H$7,'Licensee 1'!AT98,'Licensee 2'!AT98)</f>
        <v>0</v>
      </c>
      <c r="AU90" s="101">
        <f>CHOOSE(Interface!$H$7,'Licensee 1'!AU98,'Licensee 2'!AU98)</f>
        <v>0</v>
      </c>
      <c r="AV90" s="101">
        <f>CHOOSE(Interface!$H$7,'Licensee 1'!AV98,'Licensee 2'!AV98)</f>
        <v>0</v>
      </c>
      <c r="AW90" s="101">
        <f>CHOOSE(Interface!$H$7,'Licensee 1'!AW98,'Licensee 2'!AW98)</f>
        <v>0</v>
      </c>
      <c r="AX90" s="101">
        <f>CHOOSE(Interface!$H$7,'Licensee 1'!AX98,'Licensee 2'!AX98)</f>
        <v>0</v>
      </c>
      <c r="AY90" s="101">
        <f>CHOOSE(Interface!$H$7,'Licensee 1'!AY98,'Licensee 2'!AY98)</f>
        <v>0</v>
      </c>
      <c r="AZ90" s="101">
        <f>CHOOSE(Interface!$H$7,'Licensee 1'!AZ98,'Licensee 2'!AZ98)</f>
        <v>0</v>
      </c>
      <c r="BA90" s="101">
        <f>CHOOSE(Interface!$H$7,'Licensee 1'!BA98,'Licensee 2'!BA98)</f>
        <v>0</v>
      </c>
      <c r="BB90" s="101">
        <f>CHOOSE(Interface!$H$7,'Licensee 1'!BB98,'Licensee 2'!BB98)</f>
        <v>0</v>
      </c>
      <c r="BC90" s="101">
        <f>CHOOSE(Interface!$H$7,'Licensee 1'!BC98,'Licensee 2'!BC98)</f>
        <v>0</v>
      </c>
      <c r="BD90" s="101">
        <f>CHOOSE(Interface!$H$7,'Licensee 1'!BD98,'Licensee 2'!BD98)</f>
        <v>0</v>
      </c>
      <c r="BE90" s="101">
        <f>CHOOSE(Interface!$H$7,'Licensee 1'!BE98,'Licensee 2'!BE98)</f>
        <v>0</v>
      </c>
      <c r="BF90" s="101">
        <f>CHOOSE(Interface!$H$7,'Licensee 1'!BF98,'Licensee 2'!BF98)</f>
        <v>0</v>
      </c>
      <c r="BG90" s="101">
        <f>CHOOSE(Interface!$H$7,'Licensee 1'!BG98,'Licensee 2'!BG98)</f>
        <v>0</v>
      </c>
      <c r="BH90" s="101">
        <f>CHOOSE(Interface!$H$7,'Licensee 1'!BH98,'Licensee 2'!BH98)</f>
        <v>0</v>
      </c>
      <c r="BI90" s="82"/>
      <c r="BJ90" s="82"/>
      <c r="BK90" s="82"/>
      <c r="BL90" s="82"/>
      <c r="BM90" s="82"/>
      <c r="BN90" s="82"/>
      <c r="BO90" s="82"/>
    </row>
    <row r="91" spans="1:67">
      <c r="A91" s="307"/>
      <c r="E91" s="20" t="s">
        <v>146</v>
      </c>
      <c r="G91" s="4" t="s">
        <v>101</v>
      </c>
      <c r="J91" s="135" t="s">
        <v>213</v>
      </c>
      <c r="K91" s="187"/>
      <c r="L91" s="101">
        <f>CHOOSE(Interface!$H$7,'Licensee 1'!L99,'Licensee 2'!L99)</f>
        <v>0</v>
      </c>
      <c r="M91" s="101">
        <f>CHOOSE(Interface!$H$7,'Licensee 1'!M99,'Licensee 2'!M99)</f>
        <v>0</v>
      </c>
      <c r="N91" s="101">
        <f>CHOOSE(Interface!$H$7,'Licensee 1'!N99,'Licensee 2'!N99)</f>
        <v>0</v>
      </c>
      <c r="O91" s="101">
        <f>CHOOSE(Interface!$H$7,'Licensee 1'!O99,'Licensee 2'!O99)</f>
        <v>0</v>
      </c>
      <c r="P91" s="101">
        <f>CHOOSE(Interface!$H$7,'Licensee 1'!P99,'Licensee 2'!P99)</f>
        <v>0</v>
      </c>
      <c r="Q91" s="101">
        <f>CHOOSE(Interface!$H$7,'Licensee 1'!Q99,'Licensee 2'!Q99)</f>
        <v>0</v>
      </c>
      <c r="R91" s="101">
        <f>CHOOSE(Interface!$H$7,'Licensee 1'!R99,'Licensee 2'!R99)</f>
        <v>0</v>
      </c>
      <c r="S91" s="101">
        <f>CHOOSE(Interface!$H$7,'Licensee 1'!S99,'Licensee 2'!S99)</f>
        <v>0</v>
      </c>
      <c r="T91" s="101">
        <f>CHOOSE(Interface!$H$7,'Licensee 1'!T99,'Licensee 2'!T99)</f>
        <v>0</v>
      </c>
      <c r="U91" s="101">
        <f>CHOOSE(Interface!$H$7,'Licensee 1'!U99,'Licensee 2'!U99)</f>
        <v>0</v>
      </c>
      <c r="V91" s="101">
        <f>CHOOSE(Interface!$H$7,'Licensee 1'!V99,'Licensee 2'!V99)</f>
        <v>0</v>
      </c>
      <c r="W91" s="101">
        <f>CHOOSE(Interface!$H$7,'Licensee 1'!W99,'Licensee 2'!W99)</f>
        <v>0</v>
      </c>
      <c r="X91" s="101">
        <f>CHOOSE(Interface!$H$7,'Licensee 1'!X99,'Licensee 2'!X99)</f>
        <v>0</v>
      </c>
      <c r="Y91" s="101">
        <f>CHOOSE(Interface!$H$7,'Licensee 1'!Y99,'Licensee 2'!Y99)</f>
        <v>0</v>
      </c>
      <c r="Z91" s="101">
        <f>CHOOSE(Interface!$H$7,'Licensee 1'!Z99,'Licensee 2'!Z99)</f>
        <v>0</v>
      </c>
      <c r="AA91" s="101">
        <f>CHOOSE(Interface!$H$7,'Licensee 1'!AA99,'Licensee 2'!AA99)</f>
        <v>0</v>
      </c>
      <c r="AB91" s="101">
        <f>CHOOSE(Interface!$H$7,'Licensee 1'!AB99,'Licensee 2'!AB99)</f>
        <v>0</v>
      </c>
      <c r="AC91" s="101">
        <f>CHOOSE(Interface!$H$7,'Licensee 1'!AC99,'Licensee 2'!AC99)</f>
        <v>0</v>
      </c>
      <c r="AD91" s="101">
        <f>CHOOSE(Interface!$H$7,'Licensee 1'!AD99,'Licensee 2'!AD99)</f>
        <v>0</v>
      </c>
      <c r="AE91" s="101">
        <f>CHOOSE(Interface!$H$7,'Licensee 1'!AE99,'Licensee 2'!AE99)</f>
        <v>0</v>
      </c>
      <c r="AF91" s="101">
        <f>CHOOSE(Interface!$H$7,'Licensee 1'!AF99,'Licensee 2'!AF99)</f>
        <v>0</v>
      </c>
      <c r="AG91" s="101">
        <f>CHOOSE(Interface!$H$7,'Licensee 1'!AG99,'Licensee 2'!AG99)</f>
        <v>0</v>
      </c>
      <c r="AH91" s="101">
        <f>CHOOSE(Interface!$H$7,'Licensee 1'!AH99,'Licensee 2'!AH99)</f>
        <v>0</v>
      </c>
      <c r="AI91" s="101">
        <f>CHOOSE(Interface!$H$7,'Licensee 1'!AI99,'Licensee 2'!AI99)</f>
        <v>0</v>
      </c>
      <c r="AJ91" s="101">
        <f>CHOOSE(Interface!$H$7,'Licensee 1'!AJ99,'Licensee 2'!AJ99)</f>
        <v>0</v>
      </c>
      <c r="AK91" s="101">
        <f>CHOOSE(Interface!$H$7,'Licensee 1'!AK99,'Licensee 2'!AK99)</f>
        <v>0</v>
      </c>
      <c r="AL91" s="101">
        <f>CHOOSE(Interface!$H$7,'Licensee 1'!AL99,'Licensee 2'!AL99)</f>
        <v>0</v>
      </c>
      <c r="AM91" s="101">
        <f>CHOOSE(Interface!$H$7,'Licensee 1'!AM99,'Licensee 2'!AM99)</f>
        <v>0</v>
      </c>
      <c r="AN91" s="101">
        <f>CHOOSE(Interface!$H$7,'Licensee 1'!AN99,'Licensee 2'!AN99)</f>
        <v>0</v>
      </c>
      <c r="AO91" s="101">
        <f>CHOOSE(Interface!$H$7,'Licensee 1'!AO99,'Licensee 2'!AO99)</f>
        <v>0</v>
      </c>
      <c r="AP91" s="101">
        <f>CHOOSE(Interface!$H$7,'Licensee 1'!AP99,'Licensee 2'!AP99)</f>
        <v>0</v>
      </c>
      <c r="AQ91" s="101">
        <f>CHOOSE(Interface!$H$7,'Licensee 1'!AQ99,'Licensee 2'!AQ99)</f>
        <v>0</v>
      </c>
      <c r="AR91" s="101">
        <f>CHOOSE(Interface!$H$7,'Licensee 1'!AR99,'Licensee 2'!AR99)</f>
        <v>0</v>
      </c>
      <c r="AS91" s="101">
        <f>CHOOSE(Interface!$H$7,'Licensee 1'!AS99,'Licensee 2'!AS99)</f>
        <v>0</v>
      </c>
      <c r="AT91" s="101">
        <f>CHOOSE(Interface!$H$7,'Licensee 1'!AT99,'Licensee 2'!AT99)</f>
        <v>0</v>
      </c>
      <c r="AU91" s="101">
        <f>CHOOSE(Interface!$H$7,'Licensee 1'!AU99,'Licensee 2'!AU99)</f>
        <v>0</v>
      </c>
      <c r="AV91" s="101">
        <f>CHOOSE(Interface!$H$7,'Licensee 1'!AV99,'Licensee 2'!AV99)</f>
        <v>0</v>
      </c>
      <c r="AW91" s="101">
        <f>CHOOSE(Interface!$H$7,'Licensee 1'!AW99,'Licensee 2'!AW99)</f>
        <v>0</v>
      </c>
      <c r="AX91" s="101">
        <f>CHOOSE(Interface!$H$7,'Licensee 1'!AX99,'Licensee 2'!AX99)</f>
        <v>0</v>
      </c>
      <c r="AY91" s="101">
        <f>CHOOSE(Interface!$H$7,'Licensee 1'!AY99,'Licensee 2'!AY99)</f>
        <v>0</v>
      </c>
      <c r="AZ91" s="101">
        <f>CHOOSE(Interface!$H$7,'Licensee 1'!AZ99,'Licensee 2'!AZ99)</f>
        <v>0</v>
      </c>
      <c r="BA91" s="101">
        <f>CHOOSE(Interface!$H$7,'Licensee 1'!BA99,'Licensee 2'!BA99)</f>
        <v>0</v>
      </c>
      <c r="BB91" s="101">
        <f>CHOOSE(Interface!$H$7,'Licensee 1'!BB99,'Licensee 2'!BB99)</f>
        <v>0</v>
      </c>
      <c r="BC91" s="101">
        <f>CHOOSE(Interface!$H$7,'Licensee 1'!BC99,'Licensee 2'!BC99)</f>
        <v>0</v>
      </c>
      <c r="BD91" s="101">
        <f>CHOOSE(Interface!$H$7,'Licensee 1'!BD99,'Licensee 2'!BD99)</f>
        <v>0</v>
      </c>
      <c r="BE91" s="101">
        <f>CHOOSE(Interface!$H$7,'Licensee 1'!BE99,'Licensee 2'!BE99)</f>
        <v>0</v>
      </c>
      <c r="BF91" s="101">
        <f>CHOOSE(Interface!$H$7,'Licensee 1'!BF99,'Licensee 2'!BF99)</f>
        <v>0</v>
      </c>
      <c r="BG91" s="101">
        <f>CHOOSE(Interface!$H$7,'Licensee 1'!BG99,'Licensee 2'!BG99)</f>
        <v>0</v>
      </c>
      <c r="BH91" s="101">
        <f>CHOOSE(Interface!$H$7,'Licensee 1'!BH99,'Licensee 2'!BH99)</f>
        <v>0</v>
      </c>
      <c r="BI91" s="82"/>
      <c r="BJ91" s="82"/>
      <c r="BK91" s="82"/>
      <c r="BL91" s="82"/>
      <c r="BM91" s="82"/>
      <c r="BN91" s="82"/>
      <c r="BO91" s="82"/>
    </row>
    <row r="92" spans="1:67">
      <c r="A92" s="307"/>
      <c r="E92" s="20"/>
      <c r="H92" s="135"/>
      <c r="J92" s="135"/>
      <c r="K92" s="187"/>
      <c r="L92" s="101"/>
      <c r="M92" s="101"/>
      <c r="N92" s="101"/>
      <c r="O92" s="101"/>
      <c r="P92" s="101"/>
      <c r="Q92" s="101"/>
      <c r="R92" s="101"/>
      <c r="S92" s="101"/>
      <c r="T92" s="101"/>
      <c r="U92" s="101"/>
      <c r="V92" s="101"/>
      <c r="W92" s="101"/>
      <c r="X92" s="101"/>
      <c r="Y92" s="101"/>
      <c r="Z92" s="101"/>
      <c r="AA92" s="101"/>
      <c r="AB92" s="101"/>
      <c r="AC92" s="101"/>
      <c r="AD92" s="101"/>
      <c r="AE92" s="101"/>
      <c r="AF92" s="101"/>
      <c r="AG92" s="101"/>
      <c r="AH92" s="101"/>
      <c r="AI92" s="101"/>
      <c r="AJ92" s="101"/>
      <c r="AK92" s="101"/>
      <c r="AL92" s="101"/>
      <c r="AM92" s="101"/>
      <c r="AN92" s="101"/>
      <c r="AO92" s="101"/>
      <c r="AP92" s="101"/>
      <c r="AQ92" s="101"/>
      <c r="AR92" s="101"/>
      <c r="AS92" s="101"/>
      <c r="AT92" s="101"/>
      <c r="AU92" s="101"/>
      <c r="AV92" s="101"/>
      <c r="AW92" s="101"/>
      <c r="AX92" s="101"/>
      <c r="AY92" s="101"/>
      <c r="AZ92" s="101"/>
      <c r="BA92" s="101"/>
      <c r="BB92" s="101"/>
      <c r="BC92" s="101"/>
      <c r="BD92" s="101"/>
      <c r="BE92" s="101"/>
      <c r="BF92" s="101"/>
      <c r="BG92" s="101"/>
      <c r="BH92" s="101"/>
      <c r="BI92" s="82"/>
      <c r="BJ92" s="82"/>
      <c r="BK92" s="82"/>
      <c r="BL92" s="82"/>
      <c r="BM92" s="82"/>
      <c r="BN92" s="82"/>
      <c r="BO92" s="82"/>
    </row>
    <row r="93" spans="1:67">
      <c r="A93" s="307"/>
      <c r="C93" s="38">
        <f>MAX($B$4:C92)+0.1</f>
        <v>2.6000000000000005</v>
      </c>
      <c r="D93" s="37" t="s">
        <v>232</v>
      </c>
      <c r="E93" s="33"/>
      <c r="F93" s="33"/>
      <c r="G93" s="32"/>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82"/>
      <c r="BK93" s="82"/>
      <c r="BL93" s="82"/>
      <c r="BM93" s="82"/>
      <c r="BN93" s="82"/>
      <c r="BO93" s="82"/>
    </row>
    <row r="94" spans="1:67">
      <c r="A94" s="307"/>
      <c r="E94" s="20"/>
      <c r="H94" s="135"/>
      <c r="J94" s="135"/>
      <c r="K94" s="187"/>
      <c r="L94" s="101"/>
      <c r="M94" s="101"/>
      <c r="N94" s="101"/>
      <c r="O94" s="101"/>
      <c r="P94" s="101"/>
      <c r="Q94" s="101"/>
      <c r="R94" s="101"/>
      <c r="S94" s="101"/>
      <c r="T94" s="101"/>
      <c r="U94" s="101"/>
      <c r="V94" s="101"/>
      <c r="W94" s="101"/>
      <c r="X94" s="101"/>
      <c r="Y94" s="101"/>
      <c r="Z94" s="101"/>
      <c r="AA94" s="101"/>
      <c r="AB94" s="101"/>
      <c r="AC94" s="101"/>
      <c r="AD94" s="101"/>
      <c r="AE94" s="101"/>
      <c r="AF94" s="101"/>
      <c r="AG94" s="101"/>
      <c r="AH94" s="101"/>
      <c r="AI94" s="101"/>
      <c r="AJ94" s="101"/>
      <c r="AK94" s="101"/>
      <c r="AL94" s="101"/>
      <c r="AM94" s="101"/>
      <c r="AN94" s="101"/>
      <c r="AO94" s="101"/>
      <c r="AP94" s="101"/>
      <c r="AQ94" s="101"/>
      <c r="AR94" s="101"/>
      <c r="AS94" s="101"/>
      <c r="AT94" s="101"/>
      <c r="AU94" s="101"/>
      <c r="AV94" s="101"/>
      <c r="AW94" s="101"/>
      <c r="AX94" s="101"/>
      <c r="AY94" s="101"/>
      <c r="AZ94" s="101"/>
      <c r="BA94" s="101"/>
      <c r="BB94" s="101"/>
      <c r="BC94" s="101"/>
      <c r="BD94" s="101"/>
      <c r="BE94" s="101"/>
      <c r="BF94" s="101"/>
      <c r="BG94" s="101"/>
      <c r="BH94" s="101"/>
      <c r="BI94" s="82"/>
      <c r="BJ94" s="82"/>
      <c r="BK94" s="82"/>
      <c r="BL94" s="82"/>
      <c r="BM94" s="82"/>
      <c r="BN94" s="82"/>
      <c r="BO94" s="82"/>
    </row>
    <row r="95" spans="1:67">
      <c r="A95" s="307"/>
      <c r="E95" s="135" t="s">
        <v>223</v>
      </c>
      <c r="G95" s="4" t="s">
        <v>101</v>
      </c>
      <c r="J95" s="135" t="s">
        <v>213</v>
      </c>
      <c r="K95" s="187"/>
      <c r="L95" s="101">
        <f>CHOOSE(Interface!$H$7,'Licensee 1'!L103,'Licensee 2'!L103)</f>
        <v>0</v>
      </c>
      <c r="M95" s="101">
        <f>CHOOSE(Interface!$H$7,'Licensee 1'!M103,'Licensee 2'!M103)</f>
        <v>0</v>
      </c>
      <c r="N95" s="101">
        <f>CHOOSE(Interface!$H$7,'Licensee 1'!N103,'Licensee 2'!N103)</f>
        <v>0</v>
      </c>
      <c r="O95" s="101">
        <f>CHOOSE(Interface!$H$7,'Licensee 1'!O103,'Licensee 2'!O103)</f>
        <v>0</v>
      </c>
      <c r="P95" s="101">
        <f>CHOOSE(Interface!$H$7,'Licensee 1'!P103,'Licensee 2'!P103)</f>
        <v>0</v>
      </c>
      <c r="Q95" s="101">
        <f>CHOOSE(Interface!$H$7,'Licensee 1'!Q103,'Licensee 2'!Q103)</f>
        <v>0</v>
      </c>
      <c r="R95" s="101">
        <f>CHOOSE(Interface!$H$7,'Licensee 1'!R103,'Licensee 2'!R103)</f>
        <v>0</v>
      </c>
      <c r="S95" s="101">
        <f>CHOOSE(Interface!$H$7,'Licensee 1'!S103,'Licensee 2'!S103)</f>
        <v>0</v>
      </c>
      <c r="T95" s="101">
        <f>CHOOSE(Interface!$H$7,'Licensee 1'!T103,'Licensee 2'!T103)</f>
        <v>0</v>
      </c>
      <c r="U95" s="101">
        <f>CHOOSE(Interface!$H$7,'Licensee 1'!U103,'Licensee 2'!U103)</f>
        <v>0</v>
      </c>
      <c r="V95" s="101">
        <f>CHOOSE(Interface!$H$7,'Licensee 1'!V103,'Licensee 2'!V103)</f>
        <v>0</v>
      </c>
      <c r="W95" s="101">
        <f>CHOOSE(Interface!$H$7,'Licensee 1'!W103,'Licensee 2'!W103)</f>
        <v>0</v>
      </c>
      <c r="X95" s="101">
        <f>CHOOSE(Interface!$H$7,'Licensee 1'!X103,'Licensee 2'!X103)</f>
        <v>0</v>
      </c>
      <c r="Y95" s="101">
        <f>CHOOSE(Interface!$H$7,'Licensee 1'!Y103,'Licensee 2'!Y103)</f>
        <v>0</v>
      </c>
      <c r="Z95" s="101">
        <f>CHOOSE(Interface!$H$7,'Licensee 1'!Z103,'Licensee 2'!Z103)</f>
        <v>0</v>
      </c>
      <c r="AA95" s="101">
        <f>CHOOSE(Interface!$H$7,'Licensee 1'!AA103,'Licensee 2'!AA103)</f>
        <v>0</v>
      </c>
      <c r="AB95" s="101">
        <f>CHOOSE(Interface!$H$7,'Licensee 1'!AB103,'Licensee 2'!AB103)</f>
        <v>0</v>
      </c>
      <c r="AC95" s="101">
        <f>CHOOSE(Interface!$H$7,'Licensee 1'!AC103,'Licensee 2'!AC103)</f>
        <v>0</v>
      </c>
      <c r="AD95" s="101">
        <f>CHOOSE(Interface!$H$7,'Licensee 1'!AD103,'Licensee 2'!AD103)</f>
        <v>0</v>
      </c>
      <c r="AE95" s="101">
        <f>CHOOSE(Interface!$H$7,'Licensee 1'!AE103,'Licensee 2'!AE103)</f>
        <v>0</v>
      </c>
      <c r="AF95" s="101">
        <f>CHOOSE(Interface!$H$7,'Licensee 1'!AF103,'Licensee 2'!AF103)</f>
        <v>0</v>
      </c>
      <c r="AG95" s="101">
        <f>CHOOSE(Interface!$H$7,'Licensee 1'!AG103,'Licensee 2'!AG103)</f>
        <v>0</v>
      </c>
      <c r="AH95" s="101">
        <f>CHOOSE(Interface!$H$7,'Licensee 1'!AH103,'Licensee 2'!AH103)</f>
        <v>0</v>
      </c>
      <c r="AI95" s="101">
        <f>CHOOSE(Interface!$H$7,'Licensee 1'!AI103,'Licensee 2'!AI103)</f>
        <v>0</v>
      </c>
      <c r="AJ95" s="101">
        <f>CHOOSE(Interface!$H$7,'Licensee 1'!AJ103,'Licensee 2'!AJ103)</f>
        <v>0</v>
      </c>
      <c r="AK95" s="101">
        <f>CHOOSE(Interface!$H$7,'Licensee 1'!AK103,'Licensee 2'!AK103)</f>
        <v>0</v>
      </c>
      <c r="AL95" s="101">
        <f>CHOOSE(Interface!$H$7,'Licensee 1'!AL103,'Licensee 2'!AL103)</f>
        <v>0</v>
      </c>
      <c r="AM95" s="101">
        <f>CHOOSE(Interface!$H$7,'Licensee 1'!AM103,'Licensee 2'!AM103)</f>
        <v>0</v>
      </c>
      <c r="AN95" s="101">
        <f>CHOOSE(Interface!$H$7,'Licensee 1'!AN103,'Licensee 2'!AN103)</f>
        <v>0</v>
      </c>
      <c r="AO95" s="101">
        <f>CHOOSE(Interface!$H$7,'Licensee 1'!AO103,'Licensee 2'!AO103)</f>
        <v>0</v>
      </c>
      <c r="AP95" s="101">
        <f>CHOOSE(Interface!$H$7,'Licensee 1'!AP103,'Licensee 2'!AP103)</f>
        <v>0</v>
      </c>
      <c r="AQ95" s="101">
        <f>CHOOSE(Interface!$H$7,'Licensee 1'!AQ103,'Licensee 2'!AQ103)</f>
        <v>0</v>
      </c>
      <c r="AR95" s="101">
        <f>CHOOSE(Interface!$H$7,'Licensee 1'!AR103,'Licensee 2'!AR103)</f>
        <v>0</v>
      </c>
      <c r="AS95" s="101">
        <f>CHOOSE(Interface!$H$7,'Licensee 1'!AS103,'Licensee 2'!AS103)</f>
        <v>0</v>
      </c>
      <c r="AT95" s="101">
        <f>CHOOSE(Interface!$H$7,'Licensee 1'!AT103,'Licensee 2'!AT103)</f>
        <v>0</v>
      </c>
      <c r="AU95" s="101">
        <f>CHOOSE(Interface!$H$7,'Licensee 1'!AU103,'Licensee 2'!AU103)</f>
        <v>0</v>
      </c>
      <c r="AV95" s="101">
        <f>CHOOSE(Interface!$H$7,'Licensee 1'!AV103,'Licensee 2'!AV103)</f>
        <v>0</v>
      </c>
      <c r="AW95" s="101">
        <f>CHOOSE(Interface!$H$7,'Licensee 1'!AW103,'Licensee 2'!AW103)</f>
        <v>0</v>
      </c>
      <c r="AX95" s="101">
        <f>CHOOSE(Interface!$H$7,'Licensee 1'!AX103,'Licensee 2'!AX103)</f>
        <v>0</v>
      </c>
      <c r="AY95" s="101">
        <f>CHOOSE(Interface!$H$7,'Licensee 1'!AY103,'Licensee 2'!AY103)</f>
        <v>0</v>
      </c>
      <c r="AZ95" s="101">
        <f>CHOOSE(Interface!$H$7,'Licensee 1'!AZ103,'Licensee 2'!AZ103)</f>
        <v>0</v>
      </c>
      <c r="BA95" s="101">
        <f>CHOOSE(Interface!$H$7,'Licensee 1'!BA103,'Licensee 2'!BA103)</f>
        <v>0</v>
      </c>
      <c r="BB95" s="101">
        <f>CHOOSE(Interface!$H$7,'Licensee 1'!BB103,'Licensee 2'!BB103)</f>
        <v>0</v>
      </c>
      <c r="BC95" s="101">
        <f>CHOOSE(Interface!$H$7,'Licensee 1'!BC103,'Licensee 2'!BC103)</f>
        <v>0</v>
      </c>
      <c r="BD95" s="101">
        <f>CHOOSE(Interface!$H$7,'Licensee 1'!BD103,'Licensee 2'!BD103)</f>
        <v>0</v>
      </c>
      <c r="BE95" s="101">
        <f>CHOOSE(Interface!$H$7,'Licensee 1'!BE103,'Licensee 2'!BE103)</f>
        <v>0</v>
      </c>
      <c r="BF95" s="101">
        <f>CHOOSE(Interface!$H$7,'Licensee 1'!BF103,'Licensee 2'!BF103)</f>
        <v>0</v>
      </c>
      <c r="BG95" s="101">
        <f>CHOOSE(Interface!$H$7,'Licensee 1'!BG103,'Licensee 2'!BG103)</f>
        <v>0</v>
      </c>
      <c r="BH95" s="101">
        <f>CHOOSE(Interface!$H$7,'Licensee 1'!BH103,'Licensee 2'!BH103)</f>
        <v>0</v>
      </c>
      <c r="BI95" s="82"/>
      <c r="BJ95" s="82"/>
      <c r="BK95" s="82"/>
      <c r="BL95" s="82"/>
      <c r="BM95" s="82"/>
      <c r="BN95" s="82"/>
      <c r="BO95" s="82"/>
    </row>
    <row r="96" spans="1:67">
      <c r="A96" s="307"/>
      <c r="E96" s="135" t="s">
        <v>224</v>
      </c>
      <c r="G96" s="4" t="s">
        <v>101</v>
      </c>
      <c r="J96" s="135" t="s">
        <v>213</v>
      </c>
      <c r="K96" s="187"/>
      <c r="L96" s="101">
        <f>CHOOSE(Interface!$H$7,'Licensee 1'!L104,'Licensee 2'!L104)</f>
        <v>0</v>
      </c>
      <c r="M96" s="101">
        <f>CHOOSE(Interface!$H$7,'Licensee 1'!M104,'Licensee 2'!M104)</f>
        <v>0</v>
      </c>
      <c r="N96" s="101">
        <f>CHOOSE(Interface!$H$7,'Licensee 1'!N104,'Licensee 2'!N104)</f>
        <v>0</v>
      </c>
      <c r="O96" s="101">
        <f>CHOOSE(Interface!$H$7,'Licensee 1'!O104,'Licensee 2'!O104)</f>
        <v>0</v>
      </c>
      <c r="P96" s="101">
        <f>CHOOSE(Interface!$H$7,'Licensee 1'!P104,'Licensee 2'!P104)</f>
        <v>0</v>
      </c>
      <c r="Q96" s="101">
        <f>CHOOSE(Interface!$H$7,'Licensee 1'!Q104,'Licensee 2'!Q104)</f>
        <v>0</v>
      </c>
      <c r="R96" s="101">
        <f>CHOOSE(Interface!$H$7,'Licensee 1'!R104,'Licensee 2'!R104)</f>
        <v>0</v>
      </c>
      <c r="S96" s="101">
        <f>CHOOSE(Interface!$H$7,'Licensee 1'!S104,'Licensee 2'!S104)</f>
        <v>0</v>
      </c>
      <c r="T96" s="101">
        <f>CHOOSE(Interface!$H$7,'Licensee 1'!T104,'Licensee 2'!T104)</f>
        <v>0</v>
      </c>
      <c r="U96" s="101">
        <f>CHOOSE(Interface!$H$7,'Licensee 1'!U104,'Licensee 2'!U104)</f>
        <v>0</v>
      </c>
      <c r="V96" s="101">
        <f>CHOOSE(Interface!$H$7,'Licensee 1'!V104,'Licensee 2'!V104)</f>
        <v>0</v>
      </c>
      <c r="W96" s="101">
        <f>CHOOSE(Interface!$H$7,'Licensee 1'!W104,'Licensee 2'!W104)</f>
        <v>0</v>
      </c>
      <c r="X96" s="101">
        <f>CHOOSE(Interface!$H$7,'Licensee 1'!X104,'Licensee 2'!X104)</f>
        <v>0</v>
      </c>
      <c r="Y96" s="101">
        <f>CHOOSE(Interface!$H$7,'Licensee 1'!Y104,'Licensee 2'!Y104)</f>
        <v>0</v>
      </c>
      <c r="Z96" s="101">
        <f>CHOOSE(Interface!$H$7,'Licensee 1'!Z104,'Licensee 2'!Z104)</f>
        <v>0</v>
      </c>
      <c r="AA96" s="101">
        <f>CHOOSE(Interface!$H$7,'Licensee 1'!AA104,'Licensee 2'!AA104)</f>
        <v>0</v>
      </c>
      <c r="AB96" s="101">
        <f>CHOOSE(Interface!$H$7,'Licensee 1'!AB104,'Licensee 2'!AB104)</f>
        <v>0</v>
      </c>
      <c r="AC96" s="101">
        <f>CHOOSE(Interface!$H$7,'Licensee 1'!AC104,'Licensee 2'!AC104)</f>
        <v>0</v>
      </c>
      <c r="AD96" s="101">
        <f>CHOOSE(Interface!$H$7,'Licensee 1'!AD104,'Licensee 2'!AD104)</f>
        <v>0</v>
      </c>
      <c r="AE96" s="101">
        <f>CHOOSE(Interface!$H$7,'Licensee 1'!AE104,'Licensee 2'!AE104)</f>
        <v>0</v>
      </c>
      <c r="AF96" s="101">
        <f>CHOOSE(Interface!$H$7,'Licensee 1'!AF104,'Licensee 2'!AF104)</f>
        <v>0</v>
      </c>
      <c r="AG96" s="101">
        <f>CHOOSE(Interface!$H$7,'Licensee 1'!AG104,'Licensee 2'!AG104)</f>
        <v>0</v>
      </c>
      <c r="AH96" s="101">
        <f>CHOOSE(Interface!$H$7,'Licensee 1'!AH104,'Licensee 2'!AH104)</f>
        <v>0</v>
      </c>
      <c r="AI96" s="101">
        <f>CHOOSE(Interface!$H$7,'Licensee 1'!AI104,'Licensee 2'!AI104)</f>
        <v>0</v>
      </c>
      <c r="AJ96" s="101">
        <f>CHOOSE(Interface!$H$7,'Licensee 1'!AJ104,'Licensee 2'!AJ104)</f>
        <v>0</v>
      </c>
      <c r="AK96" s="101">
        <f>CHOOSE(Interface!$H$7,'Licensee 1'!AK104,'Licensee 2'!AK104)</f>
        <v>0</v>
      </c>
      <c r="AL96" s="101">
        <f>CHOOSE(Interface!$H$7,'Licensee 1'!AL104,'Licensee 2'!AL104)</f>
        <v>0</v>
      </c>
      <c r="AM96" s="101">
        <f>CHOOSE(Interface!$H$7,'Licensee 1'!AM104,'Licensee 2'!AM104)</f>
        <v>0</v>
      </c>
      <c r="AN96" s="101">
        <f>CHOOSE(Interface!$H$7,'Licensee 1'!AN104,'Licensee 2'!AN104)</f>
        <v>0</v>
      </c>
      <c r="AO96" s="101">
        <f>CHOOSE(Interface!$H$7,'Licensee 1'!AO104,'Licensee 2'!AO104)</f>
        <v>0</v>
      </c>
      <c r="AP96" s="101">
        <f>CHOOSE(Interface!$H$7,'Licensee 1'!AP104,'Licensee 2'!AP104)</f>
        <v>0</v>
      </c>
      <c r="AQ96" s="101">
        <f>CHOOSE(Interface!$H$7,'Licensee 1'!AQ104,'Licensee 2'!AQ104)</f>
        <v>0</v>
      </c>
      <c r="AR96" s="101">
        <f>CHOOSE(Interface!$H$7,'Licensee 1'!AR104,'Licensee 2'!AR104)</f>
        <v>0</v>
      </c>
      <c r="AS96" s="101">
        <f>CHOOSE(Interface!$H$7,'Licensee 1'!AS104,'Licensee 2'!AS104)</f>
        <v>0</v>
      </c>
      <c r="AT96" s="101">
        <f>CHOOSE(Interface!$H$7,'Licensee 1'!AT104,'Licensee 2'!AT104)</f>
        <v>0</v>
      </c>
      <c r="AU96" s="101">
        <f>CHOOSE(Interface!$H$7,'Licensee 1'!AU104,'Licensee 2'!AU104)</f>
        <v>0</v>
      </c>
      <c r="AV96" s="101">
        <f>CHOOSE(Interface!$H$7,'Licensee 1'!AV104,'Licensee 2'!AV104)</f>
        <v>0</v>
      </c>
      <c r="AW96" s="101">
        <f>CHOOSE(Interface!$H$7,'Licensee 1'!AW104,'Licensee 2'!AW104)</f>
        <v>0</v>
      </c>
      <c r="AX96" s="101">
        <f>CHOOSE(Interface!$H$7,'Licensee 1'!AX104,'Licensee 2'!AX104)</f>
        <v>0</v>
      </c>
      <c r="AY96" s="101">
        <f>CHOOSE(Interface!$H$7,'Licensee 1'!AY104,'Licensee 2'!AY104)</f>
        <v>0</v>
      </c>
      <c r="AZ96" s="101">
        <f>CHOOSE(Interface!$H$7,'Licensee 1'!AZ104,'Licensee 2'!AZ104)</f>
        <v>0</v>
      </c>
      <c r="BA96" s="101">
        <f>CHOOSE(Interface!$H$7,'Licensee 1'!BA104,'Licensee 2'!BA104)</f>
        <v>0</v>
      </c>
      <c r="BB96" s="101">
        <f>CHOOSE(Interface!$H$7,'Licensee 1'!BB104,'Licensee 2'!BB104)</f>
        <v>0</v>
      </c>
      <c r="BC96" s="101">
        <f>CHOOSE(Interface!$H$7,'Licensee 1'!BC104,'Licensee 2'!BC104)</f>
        <v>0</v>
      </c>
      <c r="BD96" s="101">
        <f>CHOOSE(Interface!$H$7,'Licensee 1'!BD104,'Licensee 2'!BD104)</f>
        <v>0</v>
      </c>
      <c r="BE96" s="101">
        <f>CHOOSE(Interface!$H$7,'Licensee 1'!BE104,'Licensee 2'!BE104)</f>
        <v>0</v>
      </c>
      <c r="BF96" s="101">
        <f>CHOOSE(Interface!$H$7,'Licensee 1'!BF104,'Licensee 2'!BF104)</f>
        <v>0</v>
      </c>
      <c r="BG96" s="101">
        <f>CHOOSE(Interface!$H$7,'Licensee 1'!BG104,'Licensee 2'!BG104)</f>
        <v>0</v>
      </c>
      <c r="BH96" s="101">
        <f>CHOOSE(Interface!$H$7,'Licensee 1'!BH104,'Licensee 2'!BH104)</f>
        <v>0</v>
      </c>
      <c r="BI96" s="82"/>
      <c r="BJ96" s="82"/>
      <c r="BK96" s="82"/>
      <c r="BL96" s="82"/>
      <c r="BM96" s="82"/>
      <c r="BN96" s="82"/>
      <c r="BO96" s="82"/>
    </row>
    <row r="97" spans="1:100">
      <c r="A97" s="307"/>
      <c r="E97" s="135" t="s">
        <v>225</v>
      </c>
      <c r="G97" s="4" t="s">
        <v>101</v>
      </c>
      <c r="J97" s="135" t="s">
        <v>213</v>
      </c>
      <c r="K97" s="187"/>
      <c r="L97" s="101">
        <f>CHOOSE(Interface!$H$7,'Licensee 1'!L105,'Licensee 2'!L105)</f>
        <v>0</v>
      </c>
      <c r="M97" s="101">
        <f>CHOOSE(Interface!$H$7,'Licensee 1'!M105,'Licensee 2'!M105)</f>
        <v>0</v>
      </c>
      <c r="N97" s="101">
        <f>CHOOSE(Interface!$H$7,'Licensee 1'!N105,'Licensee 2'!N105)</f>
        <v>0</v>
      </c>
      <c r="O97" s="101">
        <f>CHOOSE(Interface!$H$7,'Licensee 1'!O105,'Licensee 2'!O105)</f>
        <v>0</v>
      </c>
      <c r="P97" s="101">
        <f>CHOOSE(Interface!$H$7,'Licensee 1'!P105,'Licensee 2'!P105)</f>
        <v>0</v>
      </c>
      <c r="Q97" s="101">
        <f>CHOOSE(Interface!$H$7,'Licensee 1'!Q105,'Licensee 2'!Q105)</f>
        <v>0</v>
      </c>
      <c r="R97" s="101">
        <f>CHOOSE(Interface!$H$7,'Licensee 1'!R105,'Licensee 2'!R105)</f>
        <v>0</v>
      </c>
      <c r="S97" s="101">
        <f>CHOOSE(Interface!$H$7,'Licensee 1'!S105,'Licensee 2'!S105)</f>
        <v>0</v>
      </c>
      <c r="T97" s="101">
        <f>CHOOSE(Interface!$H$7,'Licensee 1'!T105,'Licensee 2'!T105)</f>
        <v>0</v>
      </c>
      <c r="U97" s="101">
        <f>CHOOSE(Interface!$H$7,'Licensee 1'!U105,'Licensee 2'!U105)</f>
        <v>0</v>
      </c>
      <c r="V97" s="101">
        <f>CHOOSE(Interface!$H$7,'Licensee 1'!V105,'Licensee 2'!V105)</f>
        <v>0</v>
      </c>
      <c r="W97" s="101">
        <f>CHOOSE(Interface!$H$7,'Licensee 1'!W105,'Licensee 2'!W105)</f>
        <v>0</v>
      </c>
      <c r="X97" s="101">
        <f>CHOOSE(Interface!$H$7,'Licensee 1'!X105,'Licensee 2'!X105)</f>
        <v>0</v>
      </c>
      <c r="Y97" s="101">
        <f>CHOOSE(Interface!$H$7,'Licensee 1'!Y105,'Licensee 2'!Y105)</f>
        <v>0</v>
      </c>
      <c r="Z97" s="101">
        <f>CHOOSE(Interface!$H$7,'Licensee 1'!Z105,'Licensee 2'!Z105)</f>
        <v>0</v>
      </c>
      <c r="AA97" s="101">
        <f>CHOOSE(Interface!$H$7,'Licensee 1'!AA105,'Licensee 2'!AA105)</f>
        <v>0</v>
      </c>
      <c r="AB97" s="101">
        <f>CHOOSE(Interface!$H$7,'Licensee 1'!AB105,'Licensee 2'!AB105)</f>
        <v>0</v>
      </c>
      <c r="AC97" s="101">
        <f>CHOOSE(Interface!$H$7,'Licensee 1'!AC105,'Licensee 2'!AC105)</f>
        <v>0</v>
      </c>
      <c r="AD97" s="101">
        <f>CHOOSE(Interface!$H$7,'Licensee 1'!AD105,'Licensee 2'!AD105)</f>
        <v>0</v>
      </c>
      <c r="AE97" s="101">
        <f>CHOOSE(Interface!$H$7,'Licensee 1'!AE105,'Licensee 2'!AE105)</f>
        <v>0</v>
      </c>
      <c r="AF97" s="101">
        <f>CHOOSE(Interface!$H$7,'Licensee 1'!AF105,'Licensee 2'!AF105)</f>
        <v>0</v>
      </c>
      <c r="AG97" s="101">
        <f>CHOOSE(Interface!$H$7,'Licensee 1'!AG105,'Licensee 2'!AG105)</f>
        <v>0</v>
      </c>
      <c r="AH97" s="101">
        <f>CHOOSE(Interface!$H$7,'Licensee 1'!AH105,'Licensee 2'!AH105)</f>
        <v>0</v>
      </c>
      <c r="AI97" s="101">
        <f>CHOOSE(Interface!$H$7,'Licensee 1'!AI105,'Licensee 2'!AI105)</f>
        <v>0</v>
      </c>
      <c r="AJ97" s="101">
        <f>CHOOSE(Interface!$H$7,'Licensee 1'!AJ105,'Licensee 2'!AJ105)</f>
        <v>0</v>
      </c>
      <c r="AK97" s="101">
        <f>CHOOSE(Interface!$H$7,'Licensee 1'!AK105,'Licensee 2'!AK105)</f>
        <v>0</v>
      </c>
      <c r="AL97" s="101">
        <f>CHOOSE(Interface!$H$7,'Licensee 1'!AL105,'Licensee 2'!AL105)</f>
        <v>0</v>
      </c>
      <c r="AM97" s="101">
        <f>CHOOSE(Interface!$H$7,'Licensee 1'!AM105,'Licensee 2'!AM105)</f>
        <v>0</v>
      </c>
      <c r="AN97" s="101">
        <f>CHOOSE(Interface!$H$7,'Licensee 1'!AN105,'Licensee 2'!AN105)</f>
        <v>0</v>
      </c>
      <c r="AO97" s="101">
        <f>CHOOSE(Interface!$H$7,'Licensee 1'!AO105,'Licensee 2'!AO105)</f>
        <v>0</v>
      </c>
      <c r="AP97" s="101">
        <f>CHOOSE(Interface!$H$7,'Licensee 1'!AP105,'Licensee 2'!AP105)</f>
        <v>0</v>
      </c>
      <c r="AQ97" s="101">
        <f>CHOOSE(Interface!$H$7,'Licensee 1'!AQ105,'Licensee 2'!AQ105)</f>
        <v>0</v>
      </c>
      <c r="AR97" s="101">
        <f>CHOOSE(Interface!$H$7,'Licensee 1'!AR105,'Licensee 2'!AR105)</f>
        <v>0</v>
      </c>
      <c r="AS97" s="101">
        <f>CHOOSE(Interface!$H$7,'Licensee 1'!AS105,'Licensee 2'!AS105)</f>
        <v>0</v>
      </c>
      <c r="AT97" s="101">
        <f>CHOOSE(Interface!$H$7,'Licensee 1'!AT105,'Licensee 2'!AT105)</f>
        <v>0</v>
      </c>
      <c r="AU97" s="101">
        <f>CHOOSE(Interface!$H$7,'Licensee 1'!AU105,'Licensee 2'!AU105)</f>
        <v>0</v>
      </c>
      <c r="AV97" s="101">
        <f>CHOOSE(Interface!$H$7,'Licensee 1'!AV105,'Licensee 2'!AV105)</f>
        <v>0</v>
      </c>
      <c r="AW97" s="101">
        <f>CHOOSE(Interface!$H$7,'Licensee 1'!AW105,'Licensee 2'!AW105)</f>
        <v>0</v>
      </c>
      <c r="AX97" s="101">
        <f>CHOOSE(Interface!$H$7,'Licensee 1'!AX105,'Licensee 2'!AX105)</f>
        <v>0</v>
      </c>
      <c r="AY97" s="101">
        <f>CHOOSE(Interface!$H$7,'Licensee 1'!AY105,'Licensee 2'!AY105)</f>
        <v>0</v>
      </c>
      <c r="AZ97" s="101">
        <f>CHOOSE(Interface!$H$7,'Licensee 1'!AZ105,'Licensee 2'!AZ105)</f>
        <v>0</v>
      </c>
      <c r="BA97" s="101">
        <f>CHOOSE(Interface!$H$7,'Licensee 1'!BA105,'Licensee 2'!BA105)</f>
        <v>0</v>
      </c>
      <c r="BB97" s="101">
        <f>CHOOSE(Interface!$H$7,'Licensee 1'!BB105,'Licensee 2'!BB105)</f>
        <v>0</v>
      </c>
      <c r="BC97" s="101">
        <f>CHOOSE(Interface!$H$7,'Licensee 1'!BC105,'Licensee 2'!BC105)</f>
        <v>0</v>
      </c>
      <c r="BD97" s="101">
        <f>CHOOSE(Interface!$H$7,'Licensee 1'!BD105,'Licensee 2'!BD105)</f>
        <v>0</v>
      </c>
      <c r="BE97" s="101">
        <f>CHOOSE(Interface!$H$7,'Licensee 1'!BE105,'Licensee 2'!BE105)</f>
        <v>0</v>
      </c>
      <c r="BF97" s="101">
        <f>CHOOSE(Interface!$H$7,'Licensee 1'!BF105,'Licensee 2'!BF105)</f>
        <v>0</v>
      </c>
      <c r="BG97" s="101">
        <f>CHOOSE(Interface!$H$7,'Licensee 1'!BG105,'Licensee 2'!BG105)</f>
        <v>0</v>
      </c>
      <c r="BH97" s="101">
        <f>CHOOSE(Interface!$H$7,'Licensee 1'!BH105,'Licensee 2'!BH105)</f>
        <v>0</v>
      </c>
      <c r="BI97" s="82"/>
      <c r="BJ97" s="82"/>
      <c r="BK97" s="82"/>
      <c r="BL97" s="82"/>
      <c r="BM97" s="82"/>
      <c r="BN97" s="82"/>
      <c r="BO97" s="82"/>
    </row>
    <row r="98" spans="1:100">
      <c r="A98" s="307"/>
      <c r="E98" s="135" t="s">
        <v>233</v>
      </c>
      <c r="G98" s="4" t="s">
        <v>101</v>
      </c>
      <c r="J98" s="135" t="s">
        <v>213</v>
      </c>
      <c r="K98" s="187"/>
      <c r="L98" s="101">
        <f>CHOOSE(Interface!$H$7,'Licensee 1'!L106,'Licensee 2'!L106)</f>
        <v>0</v>
      </c>
      <c r="M98" s="101">
        <f>CHOOSE(Interface!$H$7,'Licensee 1'!M106,'Licensee 2'!M106)</f>
        <v>0</v>
      </c>
      <c r="N98" s="101">
        <f>CHOOSE(Interface!$H$7,'Licensee 1'!N106,'Licensee 2'!N106)</f>
        <v>0</v>
      </c>
      <c r="O98" s="101">
        <f>CHOOSE(Interface!$H$7,'Licensee 1'!O106,'Licensee 2'!O106)</f>
        <v>0</v>
      </c>
      <c r="P98" s="101">
        <f>CHOOSE(Interface!$H$7,'Licensee 1'!P106,'Licensee 2'!P106)</f>
        <v>0</v>
      </c>
      <c r="Q98" s="101">
        <f>CHOOSE(Interface!$H$7,'Licensee 1'!Q106,'Licensee 2'!Q106)</f>
        <v>0</v>
      </c>
      <c r="R98" s="101">
        <f>CHOOSE(Interface!$H$7,'Licensee 1'!R106,'Licensee 2'!R106)</f>
        <v>0</v>
      </c>
      <c r="S98" s="101">
        <f>CHOOSE(Interface!$H$7,'Licensee 1'!S106,'Licensee 2'!S106)</f>
        <v>0</v>
      </c>
      <c r="T98" s="101">
        <f>CHOOSE(Interface!$H$7,'Licensee 1'!T106,'Licensee 2'!T106)</f>
        <v>0</v>
      </c>
      <c r="U98" s="101">
        <f>CHOOSE(Interface!$H$7,'Licensee 1'!U106,'Licensee 2'!U106)</f>
        <v>0</v>
      </c>
      <c r="V98" s="101">
        <f>CHOOSE(Interface!$H$7,'Licensee 1'!V106,'Licensee 2'!V106)</f>
        <v>0</v>
      </c>
      <c r="W98" s="101">
        <f>CHOOSE(Interface!$H$7,'Licensee 1'!W106,'Licensee 2'!W106)</f>
        <v>0</v>
      </c>
      <c r="X98" s="101">
        <f>CHOOSE(Interface!$H$7,'Licensee 1'!X106,'Licensee 2'!X106)</f>
        <v>0</v>
      </c>
      <c r="Y98" s="101">
        <f>CHOOSE(Interface!$H$7,'Licensee 1'!Y106,'Licensee 2'!Y106)</f>
        <v>0</v>
      </c>
      <c r="Z98" s="101">
        <f>CHOOSE(Interface!$H$7,'Licensee 1'!Z106,'Licensee 2'!Z106)</f>
        <v>0</v>
      </c>
      <c r="AA98" s="101">
        <f>CHOOSE(Interface!$H$7,'Licensee 1'!AA106,'Licensee 2'!AA106)</f>
        <v>0</v>
      </c>
      <c r="AB98" s="101">
        <f>CHOOSE(Interface!$H$7,'Licensee 1'!AB106,'Licensee 2'!AB106)</f>
        <v>0</v>
      </c>
      <c r="AC98" s="101">
        <f>CHOOSE(Interface!$H$7,'Licensee 1'!AC106,'Licensee 2'!AC106)</f>
        <v>0</v>
      </c>
      <c r="AD98" s="101">
        <f>CHOOSE(Interface!$H$7,'Licensee 1'!AD106,'Licensee 2'!AD106)</f>
        <v>0</v>
      </c>
      <c r="AE98" s="101">
        <f>CHOOSE(Interface!$H$7,'Licensee 1'!AE106,'Licensee 2'!AE106)</f>
        <v>0</v>
      </c>
      <c r="AF98" s="101">
        <f>CHOOSE(Interface!$H$7,'Licensee 1'!AF106,'Licensee 2'!AF106)</f>
        <v>0</v>
      </c>
      <c r="AG98" s="101">
        <f>CHOOSE(Interface!$H$7,'Licensee 1'!AG106,'Licensee 2'!AG106)</f>
        <v>0</v>
      </c>
      <c r="AH98" s="101">
        <f>CHOOSE(Interface!$H$7,'Licensee 1'!AH106,'Licensee 2'!AH106)</f>
        <v>0</v>
      </c>
      <c r="AI98" s="101">
        <f>CHOOSE(Interface!$H$7,'Licensee 1'!AI106,'Licensee 2'!AI106)</f>
        <v>0</v>
      </c>
      <c r="AJ98" s="101">
        <f>CHOOSE(Interface!$H$7,'Licensee 1'!AJ106,'Licensee 2'!AJ106)</f>
        <v>0</v>
      </c>
      <c r="AK98" s="101">
        <f>CHOOSE(Interface!$H$7,'Licensee 1'!AK106,'Licensee 2'!AK106)</f>
        <v>0</v>
      </c>
      <c r="AL98" s="101">
        <f>CHOOSE(Interface!$H$7,'Licensee 1'!AL106,'Licensee 2'!AL106)</f>
        <v>0</v>
      </c>
      <c r="AM98" s="101">
        <f>CHOOSE(Interface!$H$7,'Licensee 1'!AM106,'Licensee 2'!AM106)</f>
        <v>0</v>
      </c>
      <c r="AN98" s="101">
        <f>CHOOSE(Interface!$H$7,'Licensee 1'!AN106,'Licensee 2'!AN106)</f>
        <v>0</v>
      </c>
      <c r="AO98" s="101">
        <f>CHOOSE(Interface!$H$7,'Licensee 1'!AO106,'Licensee 2'!AO106)</f>
        <v>0</v>
      </c>
      <c r="AP98" s="101">
        <f>CHOOSE(Interface!$H$7,'Licensee 1'!AP106,'Licensee 2'!AP106)</f>
        <v>0</v>
      </c>
      <c r="AQ98" s="101">
        <f>CHOOSE(Interface!$H$7,'Licensee 1'!AQ106,'Licensee 2'!AQ106)</f>
        <v>0</v>
      </c>
      <c r="AR98" s="101">
        <f>CHOOSE(Interface!$H$7,'Licensee 1'!AR106,'Licensee 2'!AR106)</f>
        <v>0</v>
      </c>
      <c r="AS98" s="101">
        <f>CHOOSE(Interface!$H$7,'Licensee 1'!AS106,'Licensee 2'!AS106)</f>
        <v>0</v>
      </c>
      <c r="AT98" s="101">
        <f>CHOOSE(Interface!$H$7,'Licensee 1'!AT106,'Licensee 2'!AT106)</f>
        <v>0</v>
      </c>
      <c r="AU98" s="101">
        <f>CHOOSE(Interface!$H$7,'Licensee 1'!AU106,'Licensee 2'!AU106)</f>
        <v>0</v>
      </c>
      <c r="AV98" s="101">
        <f>CHOOSE(Interface!$H$7,'Licensee 1'!AV106,'Licensee 2'!AV106)</f>
        <v>0</v>
      </c>
      <c r="AW98" s="101">
        <f>CHOOSE(Interface!$H$7,'Licensee 1'!AW106,'Licensee 2'!AW106)</f>
        <v>0</v>
      </c>
      <c r="AX98" s="101">
        <f>CHOOSE(Interface!$H$7,'Licensee 1'!AX106,'Licensee 2'!AX106)</f>
        <v>0</v>
      </c>
      <c r="AY98" s="101">
        <f>CHOOSE(Interface!$H$7,'Licensee 1'!AY106,'Licensee 2'!AY106)</f>
        <v>0</v>
      </c>
      <c r="AZ98" s="101">
        <f>CHOOSE(Interface!$H$7,'Licensee 1'!AZ106,'Licensee 2'!AZ106)</f>
        <v>0</v>
      </c>
      <c r="BA98" s="101">
        <f>CHOOSE(Interface!$H$7,'Licensee 1'!BA106,'Licensee 2'!BA106)</f>
        <v>0</v>
      </c>
      <c r="BB98" s="101">
        <f>CHOOSE(Interface!$H$7,'Licensee 1'!BB106,'Licensee 2'!BB106)</f>
        <v>0</v>
      </c>
      <c r="BC98" s="101">
        <f>CHOOSE(Interface!$H$7,'Licensee 1'!BC106,'Licensee 2'!BC106)</f>
        <v>0</v>
      </c>
      <c r="BD98" s="101">
        <f>CHOOSE(Interface!$H$7,'Licensee 1'!BD106,'Licensee 2'!BD106)</f>
        <v>0</v>
      </c>
      <c r="BE98" s="101">
        <f>CHOOSE(Interface!$H$7,'Licensee 1'!BE106,'Licensee 2'!BE106)</f>
        <v>0</v>
      </c>
      <c r="BF98" s="101">
        <f>CHOOSE(Interface!$H$7,'Licensee 1'!BF106,'Licensee 2'!BF106)</f>
        <v>0</v>
      </c>
      <c r="BG98" s="101">
        <f>CHOOSE(Interface!$H$7,'Licensee 1'!BG106,'Licensee 2'!BG106)</f>
        <v>0</v>
      </c>
      <c r="BH98" s="101">
        <f>CHOOSE(Interface!$H$7,'Licensee 1'!BH106,'Licensee 2'!BH106)</f>
        <v>0</v>
      </c>
      <c r="BI98" s="82"/>
      <c r="BJ98" s="82"/>
      <c r="BK98" s="82"/>
      <c r="BL98" s="82"/>
      <c r="BM98" s="82"/>
      <c r="BN98" s="82"/>
      <c r="BO98" s="82"/>
    </row>
    <row r="99" spans="1:100">
      <c r="A99" s="307"/>
      <c r="E99" s="135" t="s">
        <v>234</v>
      </c>
      <c r="G99" s="4" t="s">
        <v>101</v>
      </c>
      <c r="J99" s="135" t="s">
        <v>213</v>
      </c>
      <c r="K99" s="187"/>
      <c r="L99" s="101">
        <f>CHOOSE(Interface!$H$7,'Licensee 1'!L107,'Licensee 2'!L107)</f>
        <v>0</v>
      </c>
      <c r="M99" s="101">
        <f>CHOOSE(Interface!$H$7,'Licensee 1'!M107,'Licensee 2'!M107)</f>
        <v>0</v>
      </c>
      <c r="N99" s="101">
        <f>CHOOSE(Interface!$H$7,'Licensee 1'!N107,'Licensee 2'!N107)</f>
        <v>0</v>
      </c>
      <c r="O99" s="101">
        <f>CHOOSE(Interface!$H$7,'Licensee 1'!O107,'Licensee 2'!O107)</f>
        <v>0</v>
      </c>
      <c r="P99" s="101">
        <f>CHOOSE(Interface!$H$7,'Licensee 1'!P107,'Licensee 2'!P107)</f>
        <v>0</v>
      </c>
      <c r="Q99" s="101">
        <f>CHOOSE(Interface!$H$7,'Licensee 1'!Q107,'Licensee 2'!Q107)</f>
        <v>0</v>
      </c>
      <c r="R99" s="101">
        <f>CHOOSE(Interface!$H$7,'Licensee 1'!R107,'Licensee 2'!R107)</f>
        <v>0</v>
      </c>
      <c r="S99" s="101">
        <f>CHOOSE(Interface!$H$7,'Licensee 1'!S107,'Licensee 2'!S107)</f>
        <v>0</v>
      </c>
      <c r="T99" s="101">
        <f>CHOOSE(Interface!$H$7,'Licensee 1'!T107,'Licensee 2'!T107)</f>
        <v>0</v>
      </c>
      <c r="U99" s="101">
        <f>CHOOSE(Interface!$H$7,'Licensee 1'!U107,'Licensee 2'!U107)</f>
        <v>0</v>
      </c>
      <c r="V99" s="101">
        <f>CHOOSE(Interface!$H$7,'Licensee 1'!V107,'Licensee 2'!V107)</f>
        <v>0</v>
      </c>
      <c r="W99" s="101">
        <f>CHOOSE(Interface!$H$7,'Licensee 1'!W107,'Licensee 2'!W107)</f>
        <v>0</v>
      </c>
      <c r="X99" s="101">
        <f>CHOOSE(Interface!$H$7,'Licensee 1'!X107,'Licensee 2'!X107)</f>
        <v>0</v>
      </c>
      <c r="Y99" s="101">
        <f>CHOOSE(Interface!$H$7,'Licensee 1'!Y107,'Licensee 2'!Y107)</f>
        <v>0</v>
      </c>
      <c r="Z99" s="101">
        <f>CHOOSE(Interface!$H$7,'Licensee 1'!Z107,'Licensee 2'!Z107)</f>
        <v>0</v>
      </c>
      <c r="AA99" s="101">
        <f>CHOOSE(Interface!$H$7,'Licensee 1'!AA107,'Licensee 2'!AA107)</f>
        <v>0</v>
      </c>
      <c r="AB99" s="101">
        <f>CHOOSE(Interface!$H$7,'Licensee 1'!AB107,'Licensee 2'!AB107)</f>
        <v>0</v>
      </c>
      <c r="AC99" s="101">
        <f>CHOOSE(Interface!$H$7,'Licensee 1'!AC107,'Licensee 2'!AC107)</f>
        <v>0</v>
      </c>
      <c r="AD99" s="101">
        <f>CHOOSE(Interface!$H$7,'Licensee 1'!AD107,'Licensee 2'!AD107)</f>
        <v>0</v>
      </c>
      <c r="AE99" s="101">
        <f>CHOOSE(Interface!$H$7,'Licensee 1'!AE107,'Licensee 2'!AE107)</f>
        <v>0</v>
      </c>
      <c r="AF99" s="101">
        <f>CHOOSE(Interface!$H$7,'Licensee 1'!AF107,'Licensee 2'!AF107)</f>
        <v>0</v>
      </c>
      <c r="AG99" s="101">
        <f>CHOOSE(Interface!$H$7,'Licensee 1'!AG107,'Licensee 2'!AG107)</f>
        <v>0</v>
      </c>
      <c r="AH99" s="101">
        <f>CHOOSE(Interface!$H$7,'Licensee 1'!AH107,'Licensee 2'!AH107)</f>
        <v>0</v>
      </c>
      <c r="AI99" s="101">
        <f>CHOOSE(Interface!$H$7,'Licensee 1'!AI107,'Licensee 2'!AI107)</f>
        <v>0</v>
      </c>
      <c r="AJ99" s="101">
        <f>CHOOSE(Interface!$H$7,'Licensee 1'!AJ107,'Licensee 2'!AJ107)</f>
        <v>0</v>
      </c>
      <c r="AK99" s="101">
        <f>CHOOSE(Interface!$H$7,'Licensee 1'!AK107,'Licensee 2'!AK107)</f>
        <v>0</v>
      </c>
      <c r="AL99" s="101">
        <f>CHOOSE(Interface!$H$7,'Licensee 1'!AL107,'Licensee 2'!AL107)</f>
        <v>0</v>
      </c>
      <c r="AM99" s="101">
        <f>CHOOSE(Interface!$H$7,'Licensee 1'!AM107,'Licensee 2'!AM107)</f>
        <v>0</v>
      </c>
      <c r="AN99" s="101">
        <f>CHOOSE(Interface!$H$7,'Licensee 1'!AN107,'Licensee 2'!AN107)</f>
        <v>0</v>
      </c>
      <c r="AO99" s="101">
        <f>CHOOSE(Interface!$H$7,'Licensee 1'!AO107,'Licensee 2'!AO107)</f>
        <v>0</v>
      </c>
      <c r="AP99" s="101">
        <f>CHOOSE(Interface!$H$7,'Licensee 1'!AP107,'Licensee 2'!AP107)</f>
        <v>0</v>
      </c>
      <c r="AQ99" s="101">
        <f>CHOOSE(Interface!$H$7,'Licensee 1'!AQ107,'Licensee 2'!AQ107)</f>
        <v>0</v>
      </c>
      <c r="AR99" s="101">
        <f>CHOOSE(Interface!$H$7,'Licensee 1'!AR107,'Licensee 2'!AR107)</f>
        <v>0</v>
      </c>
      <c r="AS99" s="101">
        <f>CHOOSE(Interface!$H$7,'Licensee 1'!AS107,'Licensee 2'!AS107)</f>
        <v>0</v>
      </c>
      <c r="AT99" s="101">
        <f>CHOOSE(Interface!$H$7,'Licensee 1'!AT107,'Licensee 2'!AT107)</f>
        <v>0</v>
      </c>
      <c r="AU99" s="101">
        <f>CHOOSE(Interface!$H$7,'Licensee 1'!AU107,'Licensee 2'!AU107)</f>
        <v>0</v>
      </c>
      <c r="AV99" s="101">
        <f>CHOOSE(Interface!$H$7,'Licensee 1'!AV107,'Licensee 2'!AV107)</f>
        <v>0</v>
      </c>
      <c r="AW99" s="101">
        <f>CHOOSE(Interface!$H$7,'Licensee 1'!AW107,'Licensee 2'!AW107)</f>
        <v>0</v>
      </c>
      <c r="AX99" s="101">
        <f>CHOOSE(Interface!$H$7,'Licensee 1'!AX107,'Licensee 2'!AX107)</f>
        <v>0</v>
      </c>
      <c r="AY99" s="101">
        <f>CHOOSE(Interface!$H$7,'Licensee 1'!AY107,'Licensee 2'!AY107)</f>
        <v>0</v>
      </c>
      <c r="AZ99" s="101">
        <f>CHOOSE(Interface!$H$7,'Licensee 1'!AZ107,'Licensee 2'!AZ107)</f>
        <v>0</v>
      </c>
      <c r="BA99" s="101">
        <f>CHOOSE(Interface!$H$7,'Licensee 1'!BA107,'Licensee 2'!BA107)</f>
        <v>0</v>
      </c>
      <c r="BB99" s="101">
        <f>CHOOSE(Interface!$H$7,'Licensee 1'!BB107,'Licensee 2'!BB107)</f>
        <v>0</v>
      </c>
      <c r="BC99" s="101">
        <f>CHOOSE(Interface!$H$7,'Licensee 1'!BC107,'Licensee 2'!BC107)</f>
        <v>0</v>
      </c>
      <c r="BD99" s="101">
        <f>CHOOSE(Interface!$H$7,'Licensee 1'!BD107,'Licensee 2'!BD107)</f>
        <v>0</v>
      </c>
      <c r="BE99" s="101">
        <f>CHOOSE(Interface!$H$7,'Licensee 1'!BE107,'Licensee 2'!BE107)</f>
        <v>0</v>
      </c>
      <c r="BF99" s="101">
        <f>CHOOSE(Interface!$H$7,'Licensee 1'!BF107,'Licensee 2'!BF107)</f>
        <v>0</v>
      </c>
      <c r="BG99" s="101">
        <f>CHOOSE(Interface!$H$7,'Licensee 1'!BG107,'Licensee 2'!BG107)</f>
        <v>0</v>
      </c>
      <c r="BH99" s="101">
        <f>CHOOSE(Interface!$H$7,'Licensee 1'!BH107,'Licensee 2'!BH107)</f>
        <v>0</v>
      </c>
      <c r="BI99" s="82"/>
      <c r="BJ99" s="82"/>
      <c r="BK99" s="82"/>
      <c r="BL99" s="82"/>
      <c r="BM99" s="82"/>
      <c r="BN99" s="82"/>
      <c r="BO99" s="82"/>
    </row>
    <row r="100" spans="1:100">
      <c r="A100" s="307"/>
      <c r="E100" s="135" t="s">
        <v>140</v>
      </c>
      <c r="G100" s="4" t="s">
        <v>101</v>
      </c>
      <c r="J100" s="135" t="s">
        <v>213</v>
      </c>
      <c r="K100" s="187"/>
      <c r="L100" s="101">
        <f>CHOOSE(Interface!$H$7,'Licensee 1'!L108,'Licensee 2'!L108)</f>
        <v>0</v>
      </c>
      <c r="M100" s="101">
        <f>CHOOSE(Interface!$H$7,'Licensee 1'!M108,'Licensee 2'!M108)</f>
        <v>0</v>
      </c>
      <c r="N100" s="101">
        <f>CHOOSE(Interface!$H$7,'Licensee 1'!N108,'Licensee 2'!N108)</f>
        <v>0</v>
      </c>
      <c r="O100" s="101">
        <f>CHOOSE(Interface!$H$7,'Licensee 1'!O108,'Licensee 2'!O108)</f>
        <v>0</v>
      </c>
      <c r="P100" s="101">
        <f>CHOOSE(Interface!$H$7,'Licensee 1'!P108,'Licensee 2'!P108)</f>
        <v>0</v>
      </c>
      <c r="Q100" s="101">
        <f>CHOOSE(Interface!$H$7,'Licensee 1'!Q108,'Licensee 2'!Q108)</f>
        <v>0</v>
      </c>
      <c r="R100" s="101">
        <f>CHOOSE(Interface!$H$7,'Licensee 1'!R108,'Licensee 2'!R108)</f>
        <v>0</v>
      </c>
      <c r="S100" s="101">
        <f>CHOOSE(Interface!$H$7,'Licensee 1'!S108,'Licensee 2'!S108)</f>
        <v>0</v>
      </c>
      <c r="T100" s="101">
        <f>CHOOSE(Interface!$H$7,'Licensee 1'!T108,'Licensee 2'!T108)</f>
        <v>0</v>
      </c>
      <c r="U100" s="101">
        <f>CHOOSE(Interface!$H$7,'Licensee 1'!U108,'Licensee 2'!U108)</f>
        <v>0</v>
      </c>
      <c r="V100" s="101">
        <f>CHOOSE(Interface!$H$7,'Licensee 1'!V108,'Licensee 2'!V108)</f>
        <v>0</v>
      </c>
      <c r="W100" s="101">
        <f>CHOOSE(Interface!$H$7,'Licensee 1'!W108,'Licensee 2'!W108)</f>
        <v>0</v>
      </c>
      <c r="X100" s="101">
        <f>CHOOSE(Interface!$H$7,'Licensee 1'!X108,'Licensee 2'!X108)</f>
        <v>0</v>
      </c>
      <c r="Y100" s="101">
        <f>CHOOSE(Interface!$H$7,'Licensee 1'!Y108,'Licensee 2'!Y108)</f>
        <v>0</v>
      </c>
      <c r="Z100" s="101">
        <f>CHOOSE(Interface!$H$7,'Licensee 1'!Z108,'Licensee 2'!Z108)</f>
        <v>0</v>
      </c>
      <c r="AA100" s="101">
        <f>CHOOSE(Interface!$H$7,'Licensee 1'!AA108,'Licensee 2'!AA108)</f>
        <v>0</v>
      </c>
      <c r="AB100" s="101">
        <f>CHOOSE(Interface!$H$7,'Licensee 1'!AB108,'Licensee 2'!AB108)</f>
        <v>0</v>
      </c>
      <c r="AC100" s="101">
        <f>CHOOSE(Interface!$H$7,'Licensee 1'!AC108,'Licensee 2'!AC108)</f>
        <v>0</v>
      </c>
      <c r="AD100" s="101">
        <f>CHOOSE(Interface!$H$7,'Licensee 1'!AD108,'Licensee 2'!AD108)</f>
        <v>0</v>
      </c>
      <c r="AE100" s="101">
        <f>CHOOSE(Interface!$H$7,'Licensee 1'!AE108,'Licensee 2'!AE108)</f>
        <v>0</v>
      </c>
      <c r="AF100" s="101">
        <f>CHOOSE(Interface!$H$7,'Licensee 1'!AF108,'Licensee 2'!AF108)</f>
        <v>0</v>
      </c>
      <c r="AG100" s="101">
        <f>CHOOSE(Interface!$H$7,'Licensee 1'!AG108,'Licensee 2'!AG108)</f>
        <v>0</v>
      </c>
      <c r="AH100" s="101">
        <f>CHOOSE(Interface!$H$7,'Licensee 1'!AH108,'Licensee 2'!AH108)</f>
        <v>0</v>
      </c>
      <c r="AI100" s="101">
        <f>CHOOSE(Interface!$H$7,'Licensee 1'!AI108,'Licensee 2'!AI108)</f>
        <v>0</v>
      </c>
      <c r="AJ100" s="101">
        <f>CHOOSE(Interface!$H$7,'Licensee 1'!AJ108,'Licensee 2'!AJ108)</f>
        <v>0</v>
      </c>
      <c r="AK100" s="101">
        <f>CHOOSE(Interface!$H$7,'Licensee 1'!AK108,'Licensee 2'!AK108)</f>
        <v>0</v>
      </c>
      <c r="AL100" s="101">
        <f>CHOOSE(Interface!$H$7,'Licensee 1'!AL108,'Licensee 2'!AL108)</f>
        <v>0</v>
      </c>
      <c r="AM100" s="101">
        <f>CHOOSE(Interface!$H$7,'Licensee 1'!AM108,'Licensee 2'!AM108)</f>
        <v>0</v>
      </c>
      <c r="AN100" s="101">
        <f>CHOOSE(Interface!$H$7,'Licensee 1'!AN108,'Licensee 2'!AN108)</f>
        <v>0</v>
      </c>
      <c r="AO100" s="101">
        <f>CHOOSE(Interface!$H$7,'Licensee 1'!AO108,'Licensee 2'!AO108)</f>
        <v>0</v>
      </c>
      <c r="AP100" s="101">
        <f>CHOOSE(Interface!$H$7,'Licensee 1'!AP108,'Licensee 2'!AP108)</f>
        <v>0</v>
      </c>
      <c r="AQ100" s="101">
        <f>CHOOSE(Interface!$H$7,'Licensee 1'!AQ108,'Licensee 2'!AQ108)</f>
        <v>0</v>
      </c>
      <c r="AR100" s="101">
        <f>CHOOSE(Interface!$H$7,'Licensee 1'!AR108,'Licensee 2'!AR108)</f>
        <v>0</v>
      </c>
      <c r="AS100" s="101">
        <f>CHOOSE(Interface!$H$7,'Licensee 1'!AS108,'Licensee 2'!AS108)</f>
        <v>0</v>
      </c>
      <c r="AT100" s="101">
        <f>CHOOSE(Interface!$H$7,'Licensee 1'!AT108,'Licensee 2'!AT108)</f>
        <v>0</v>
      </c>
      <c r="AU100" s="101">
        <f>CHOOSE(Interface!$H$7,'Licensee 1'!AU108,'Licensee 2'!AU108)</f>
        <v>0</v>
      </c>
      <c r="AV100" s="101">
        <f>CHOOSE(Interface!$H$7,'Licensee 1'!AV108,'Licensee 2'!AV108)</f>
        <v>0</v>
      </c>
      <c r="AW100" s="101">
        <f>CHOOSE(Interface!$H$7,'Licensee 1'!AW108,'Licensee 2'!AW108)</f>
        <v>0</v>
      </c>
      <c r="AX100" s="101">
        <f>CHOOSE(Interface!$H$7,'Licensee 1'!AX108,'Licensee 2'!AX108)</f>
        <v>0</v>
      </c>
      <c r="AY100" s="101">
        <f>CHOOSE(Interface!$H$7,'Licensee 1'!AY108,'Licensee 2'!AY108)</f>
        <v>0</v>
      </c>
      <c r="AZ100" s="101">
        <f>CHOOSE(Interface!$H$7,'Licensee 1'!AZ108,'Licensee 2'!AZ108)</f>
        <v>0</v>
      </c>
      <c r="BA100" s="101">
        <f>CHOOSE(Interface!$H$7,'Licensee 1'!BA108,'Licensee 2'!BA108)</f>
        <v>0</v>
      </c>
      <c r="BB100" s="101">
        <f>CHOOSE(Interface!$H$7,'Licensee 1'!BB108,'Licensee 2'!BB108)</f>
        <v>0</v>
      </c>
      <c r="BC100" s="101">
        <f>CHOOSE(Interface!$H$7,'Licensee 1'!BC108,'Licensee 2'!BC108)</f>
        <v>0</v>
      </c>
      <c r="BD100" s="101">
        <f>CHOOSE(Interface!$H$7,'Licensee 1'!BD108,'Licensee 2'!BD108)</f>
        <v>0</v>
      </c>
      <c r="BE100" s="101">
        <f>CHOOSE(Interface!$H$7,'Licensee 1'!BE108,'Licensee 2'!BE108)</f>
        <v>0</v>
      </c>
      <c r="BF100" s="101">
        <f>CHOOSE(Interface!$H$7,'Licensee 1'!BF108,'Licensee 2'!BF108)</f>
        <v>0</v>
      </c>
      <c r="BG100" s="101">
        <f>CHOOSE(Interface!$H$7,'Licensee 1'!BG108,'Licensee 2'!BG108)</f>
        <v>0</v>
      </c>
      <c r="BH100" s="101">
        <f>CHOOSE(Interface!$H$7,'Licensee 1'!BH108,'Licensee 2'!BH108)</f>
        <v>0</v>
      </c>
      <c r="BI100" s="82"/>
      <c r="BJ100" s="82"/>
      <c r="BK100" s="82"/>
      <c r="BL100" s="82"/>
      <c r="BM100" s="82"/>
      <c r="BN100" s="82"/>
      <c r="BO100" s="82"/>
    </row>
    <row r="101" spans="1:100">
      <c r="A101" s="307"/>
      <c r="E101" s="135" t="s">
        <v>228</v>
      </c>
      <c r="G101" s="4" t="s">
        <v>101</v>
      </c>
      <c r="J101" s="135" t="s">
        <v>213</v>
      </c>
      <c r="K101" s="187"/>
      <c r="L101" s="101">
        <f>CHOOSE(Interface!$H$7,'Licensee 1'!L109,'Licensee 2'!L109)</f>
        <v>0</v>
      </c>
      <c r="M101" s="101">
        <f>CHOOSE(Interface!$H$7,'Licensee 1'!M109,'Licensee 2'!M109)</f>
        <v>0</v>
      </c>
      <c r="N101" s="101">
        <f>CHOOSE(Interface!$H$7,'Licensee 1'!N109,'Licensee 2'!N109)</f>
        <v>0</v>
      </c>
      <c r="O101" s="101">
        <f>CHOOSE(Interface!$H$7,'Licensee 1'!O109,'Licensee 2'!O109)</f>
        <v>0</v>
      </c>
      <c r="P101" s="101">
        <f>CHOOSE(Interface!$H$7,'Licensee 1'!P109,'Licensee 2'!P109)</f>
        <v>0</v>
      </c>
      <c r="Q101" s="101">
        <f>CHOOSE(Interface!$H$7,'Licensee 1'!Q109,'Licensee 2'!Q109)</f>
        <v>0</v>
      </c>
      <c r="R101" s="101">
        <f>CHOOSE(Interface!$H$7,'Licensee 1'!R109,'Licensee 2'!R109)</f>
        <v>0</v>
      </c>
      <c r="S101" s="101">
        <f>CHOOSE(Interface!$H$7,'Licensee 1'!S109,'Licensee 2'!S109)</f>
        <v>0</v>
      </c>
      <c r="T101" s="101">
        <f>CHOOSE(Interface!$H$7,'Licensee 1'!T109,'Licensee 2'!T109)</f>
        <v>0</v>
      </c>
      <c r="U101" s="101">
        <f>CHOOSE(Interface!$H$7,'Licensee 1'!U109,'Licensee 2'!U109)</f>
        <v>0</v>
      </c>
      <c r="V101" s="101">
        <f>CHOOSE(Interface!$H$7,'Licensee 1'!V109,'Licensee 2'!V109)</f>
        <v>0</v>
      </c>
      <c r="W101" s="101">
        <f>CHOOSE(Interface!$H$7,'Licensee 1'!W109,'Licensee 2'!W109)</f>
        <v>0</v>
      </c>
      <c r="X101" s="101">
        <f>CHOOSE(Interface!$H$7,'Licensee 1'!X109,'Licensee 2'!X109)</f>
        <v>0</v>
      </c>
      <c r="Y101" s="101">
        <f>CHOOSE(Interface!$H$7,'Licensee 1'!Y109,'Licensee 2'!Y109)</f>
        <v>0</v>
      </c>
      <c r="Z101" s="101">
        <f>CHOOSE(Interface!$H$7,'Licensee 1'!Z109,'Licensee 2'!Z109)</f>
        <v>0</v>
      </c>
      <c r="AA101" s="101">
        <f>CHOOSE(Interface!$H$7,'Licensee 1'!AA109,'Licensee 2'!AA109)</f>
        <v>0</v>
      </c>
      <c r="AB101" s="101">
        <f>CHOOSE(Interface!$H$7,'Licensee 1'!AB109,'Licensee 2'!AB109)</f>
        <v>0</v>
      </c>
      <c r="AC101" s="101">
        <f>CHOOSE(Interface!$H$7,'Licensee 1'!AC109,'Licensee 2'!AC109)</f>
        <v>0</v>
      </c>
      <c r="AD101" s="101">
        <f>CHOOSE(Interface!$H$7,'Licensee 1'!AD109,'Licensee 2'!AD109)</f>
        <v>0</v>
      </c>
      <c r="AE101" s="101">
        <f>CHOOSE(Interface!$H$7,'Licensee 1'!AE109,'Licensee 2'!AE109)</f>
        <v>0</v>
      </c>
      <c r="AF101" s="101">
        <f>CHOOSE(Interface!$H$7,'Licensee 1'!AF109,'Licensee 2'!AF109)</f>
        <v>0</v>
      </c>
      <c r="AG101" s="101">
        <f>CHOOSE(Interface!$H$7,'Licensee 1'!AG109,'Licensee 2'!AG109)</f>
        <v>0</v>
      </c>
      <c r="AH101" s="101">
        <f>CHOOSE(Interface!$H$7,'Licensee 1'!AH109,'Licensee 2'!AH109)</f>
        <v>0</v>
      </c>
      <c r="AI101" s="101">
        <f>CHOOSE(Interface!$H$7,'Licensee 1'!AI109,'Licensee 2'!AI109)</f>
        <v>0</v>
      </c>
      <c r="AJ101" s="101">
        <f>CHOOSE(Interface!$H$7,'Licensee 1'!AJ109,'Licensee 2'!AJ109)</f>
        <v>0</v>
      </c>
      <c r="AK101" s="101">
        <f>CHOOSE(Interface!$H$7,'Licensee 1'!AK109,'Licensee 2'!AK109)</f>
        <v>0</v>
      </c>
      <c r="AL101" s="101">
        <f>CHOOSE(Interface!$H$7,'Licensee 1'!AL109,'Licensee 2'!AL109)</f>
        <v>0</v>
      </c>
      <c r="AM101" s="101">
        <f>CHOOSE(Interface!$H$7,'Licensee 1'!AM109,'Licensee 2'!AM109)</f>
        <v>0</v>
      </c>
      <c r="AN101" s="101">
        <f>CHOOSE(Interface!$H$7,'Licensee 1'!AN109,'Licensee 2'!AN109)</f>
        <v>0</v>
      </c>
      <c r="AO101" s="101">
        <f>CHOOSE(Interface!$H$7,'Licensee 1'!AO109,'Licensee 2'!AO109)</f>
        <v>0</v>
      </c>
      <c r="AP101" s="101">
        <f>CHOOSE(Interface!$H$7,'Licensee 1'!AP109,'Licensee 2'!AP109)</f>
        <v>0</v>
      </c>
      <c r="AQ101" s="101">
        <f>CHOOSE(Interface!$H$7,'Licensee 1'!AQ109,'Licensee 2'!AQ109)</f>
        <v>0</v>
      </c>
      <c r="AR101" s="101">
        <f>CHOOSE(Interface!$H$7,'Licensee 1'!AR109,'Licensee 2'!AR109)</f>
        <v>0</v>
      </c>
      <c r="AS101" s="101">
        <f>CHOOSE(Interface!$H$7,'Licensee 1'!AS109,'Licensee 2'!AS109)</f>
        <v>0</v>
      </c>
      <c r="AT101" s="101">
        <f>CHOOSE(Interface!$H$7,'Licensee 1'!AT109,'Licensee 2'!AT109)</f>
        <v>0</v>
      </c>
      <c r="AU101" s="101">
        <f>CHOOSE(Interface!$H$7,'Licensee 1'!AU109,'Licensee 2'!AU109)</f>
        <v>0</v>
      </c>
      <c r="AV101" s="101">
        <f>CHOOSE(Interface!$H$7,'Licensee 1'!AV109,'Licensee 2'!AV109)</f>
        <v>0</v>
      </c>
      <c r="AW101" s="101">
        <f>CHOOSE(Interface!$H$7,'Licensee 1'!AW109,'Licensee 2'!AW109)</f>
        <v>0</v>
      </c>
      <c r="AX101" s="101">
        <f>CHOOSE(Interface!$H$7,'Licensee 1'!AX109,'Licensee 2'!AX109)</f>
        <v>0</v>
      </c>
      <c r="AY101" s="101">
        <f>CHOOSE(Interface!$H$7,'Licensee 1'!AY109,'Licensee 2'!AY109)</f>
        <v>0</v>
      </c>
      <c r="AZ101" s="101">
        <f>CHOOSE(Interface!$H$7,'Licensee 1'!AZ109,'Licensee 2'!AZ109)</f>
        <v>0</v>
      </c>
      <c r="BA101" s="101">
        <f>CHOOSE(Interface!$H$7,'Licensee 1'!BA109,'Licensee 2'!BA109)</f>
        <v>0</v>
      </c>
      <c r="BB101" s="101">
        <f>CHOOSE(Interface!$H$7,'Licensee 1'!BB109,'Licensee 2'!BB109)</f>
        <v>0</v>
      </c>
      <c r="BC101" s="101">
        <f>CHOOSE(Interface!$H$7,'Licensee 1'!BC109,'Licensee 2'!BC109)</f>
        <v>0</v>
      </c>
      <c r="BD101" s="101">
        <f>CHOOSE(Interface!$H$7,'Licensee 1'!BD109,'Licensee 2'!BD109)</f>
        <v>0</v>
      </c>
      <c r="BE101" s="101">
        <f>CHOOSE(Interface!$H$7,'Licensee 1'!BE109,'Licensee 2'!BE109)</f>
        <v>0</v>
      </c>
      <c r="BF101" s="101">
        <f>CHOOSE(Interface!$H$7,'Licensee 1'!BF109,'Licensee 2'!BF109)</f>
        <v>0</v>
      </c>
      <c r="BG101" s="101">
        <f>CHOOSE(Interface!$H$7,'Licensee 1'!BG109,'Licensee 2'!BG109)</f>
        <v>0</v>
      </c>
      <c r="BH101" s="101">
        <f>CHOOSE(Interface!$H$7,'Licensee 1'!BH109,'Licensee 2'!BH109)</f>
        <v>0</v>
      </c>
      <c r="BI101" s="82"/>
      <c r="BJ101" s="82"/>
      <c r="BK101" s="82"/>
      <c r="BL101" s="82"/>
      <c r="BM101" s="82"/>
      <c r="BN101" s="82"/>
      <c r="BO101" s="82"/>
    </row>
    <row r="102" spans="1:100">
      <c r="A102" s="307"/>
      <c r="E102" s="135" t="s">
        <v>229</v>
      </c>
      <c r="G102" s="4" t="s">
        <v>101</v>
      </c>
      <c r="J102" s="135" t="s">
        <v>213</v>
      </c>
      <c r="K102" s="187"/>
      <c r="L102" s="101">
        <f>CHOOSE(Interface!$H$7,'Licensee 1'!L110,'Licensee 2'!L110)</f>
        <v>0</v>
      </c>
      <c r="M102" s="101">
        <f>CHOOSE(Interface!$H$7,'Licensee 1'!M110,'Licensee 2'!M110)</f>
        <v>0</v>
      </c>
      <c r="N102" s="101">
        <f>CHOOSE(Interface!$H$7,'Licensee 1'!N110,'Licensee 2'!N110)</f>
        <v>0</v>
      </c>
      <c r="O102" s="101">
        <f>CHOOSE(Interface!$H$7,'Licensee 1'!O110,'Licensee 2'!O110)</f>
        <v>0</v>
      </c>
      <c r="P102" s="101">
        <f>CHOOSE(Interface!$H$7,'Licensee 1'!P110,'Licensee 2'!P110)</f>
        <v>0</v>
      </c>
      <c r="Q102" s="101">
        <f>CHOOSE(Interface!$H$7,'Licensee 1'!Q110,'Licensee 2'!Q110)</f>
        <v>0</v>
      </c>
      <c r="R102" s="101">
        <f>CHOOSE(Interface!$H$7,'Licensee 1'!R110,'Licensee 2'!R110)</f>
        <v>0</v>
      </c>
      <c r="S102" s="101">
        <f>CHOOSE(Interface!$H$7,'Licensee 1'!S110,'Licensee 2'!S110)</f>
        <v>0</v>
      </c>
      <c r="T102" s="101">
        <f>CHOOSE(Interface!$H$7,'Licensee 1'!T110,'Licensee 2'!T110)</f>
        <v>0</v>
      </c>
      <c r="U102" s="101">
        <f>CHOOSE(Interface!$H$7,'Licensee 1'!U110,'Licensee 2'!U110)</f>
        <v>0</v>
      </c>
      <c r="V102" s="101">
        <f>CHOOSE(Interface!$H$7,'Licensee 1'!V110,'Licensee 2'!V110)</f>
        <v>0</v>
      </c>
      <c r="W102" s="101">
        <f>CHOOSE(Interface!$H$7,'Licensee 1'!W110,'Licensee 2'!W110)</f>
        <v>0</v>
      </c>
      <c r="X102" s="101">
        <f>CHOOSE(Interface!$H$7,'Licensee 1'!X110,'Licensee 2'!X110)</f>
        <v>0</v>
      </c>
      <c r="Y102" s="101">
        <f>CHOOSE(Interface!$H$7,'Licensee 1'!Y110,'Licensee 2'!Y110)</f>
        <v>0</v>
      </c>
      <c r="Z102" s="101">
        <f>CHOOSE(Interface!$H$7,'Licensee 1'!Z110,'Licensee 2'!Z110)</f>
        <v>0</v>
      </c>
      <c r="AA102" s="101">
        <f>CHOOSE(Interface!$H$7,'Licensee 1'!AA110,'Licensee 2'!AA110)</f>
        <v>0</v>
      </c>
      <c r="AB102" s="101">
        <f>CHOOSE(Interface!$H$7,'Licensee 1'!AB110,'Licensee 2'!AB110)</f>
        <v>0</v>
      </c>
      <c r="AC102" s="101">
        <f>CHOOSE(Interface!$H$7,'Licensee 1'!AC110,'Licensee 2'!AC110)</f>
        <v>0</v>
      </c>
      <c r="AD102" s="101">
        <f>CHOOSE(Interface!$H$7,'Licensee 1'!AD110,'Licensee 2'!AD110)</f>
        <v>0</v>
      </c>
      <c r="AE102" s="101">
        <f>CHOOSE(Interface!$H$7,'Licensee 1'!AE110,'Licensee 2'!AE110)</f>
        <v>0</v>
      </c>
      <c r="AF102" s="101">
        <f>CHOOSE(Interface!$H$7,'Licensee 1'!AF110,'Licensee 2'!AF110)</f>
        <v>0</v>
      </c>
      <c r="AG102" s="101">
        <f>CHOOSE(Interface!$H$7,'Licensee 1'!AG110,'Licensee 2'!AG110)</f>
        <v>0</v>
      </c>
      <c r="AH102" s="101">
        <f>CHOOSE(Interface!$H$7,'Licensee 1'!AH110,'Licensee 2'!AH110)</f>
        <v>0</v>
      </c>
      <c r="AI102" s="101">
        <f>CHOOSE(Interface!$H$7,'Licensee 1'!AI110,'Licensee 2'!AI110)</f>
        <v>0</v>
      </c>
      <c r="AJ102" s="101">
        <f>CHOOSE(Interface!$H$7,'Licensee 1'!AJ110,'Licensee 2'!AJ110)</f>
        <v>0</v>
      </c>
      <c r="AK102" s="101">
        <f>CHOOSE(Interface!$H$7,'Licensee 1'!AK110,'Licensee 2'!AK110)</f>
        <v>0</v>
      </c>
      <c r="AL102" s="101">
        <f>CHOOSE(Interface!$H$7,'Licensee 1'!AL110,'Licensee 2'!AL110)</f>
        <v>0</v>
      </c>
      <c r="AM102" s="101">
        <f>CHOOSE(Interface!$H$7,'Licensee 1'!AM110,'Licensee 2'!AM110)</f>
        <v>0</v>
      </c>
      <c r="AN102" s="101">
        <f>CHOOSE(Interface!$H$7,'Licensee 1'!AN110,'Licensee 2'!AN110)</f>
        <v>0</v>
      </c>
      <c r="AO102" s="101">
        <f>CHOOSE(Interface!$H$7,'Licensee 1'!AO110,'Licensee 2'!AO110)</f>
        <v>0</v>
      </c>
      <c r="AP102" s="101">
        <f>CHOOSE(Interface!$H$7,'Licensee 1'!AP110,'Licensee 2'!AP110)</f>
        <v>0</v>
      </c>
      <c r="AQ102" s="101">
        <f>CHOOSE(Interface!$H$7,'Licensee 1'!AQ110,'Licensee 2'!AQ110)</f>
        <v>0</v>
      </c>
      <c r="AR102" s="101">
        <f>CHOOSE(Interface!$H$7,'Licensee 1'!AR110,'Licensee 2'!AR110)</f>
        <v>0</v>
      </c>
      <c r="AS102" s="101">
        <f>CHOOSE(Interface!$H$7,'Licensee 1'!AS110,'Licensee 2'!AS110)</f>
        <v>0</v>
      </c>
      <c r="AT102" s="101">
        <f>CHOOSE(Interface!$H$7,'Licensee 1'!AT110,'Licensee 2'!AT110)</f>
        <v>0</v>
      </c>
      <c r="AU102" s="101">
        <f>CHOOSE(Interface!$H$7,'Licensee 1'!AU110,'Licensee 2'!AU110)</f>
        <v>0</v>
      </c>
      <c r="AV102" s="101">
        <f>CHOOSE(Interface!$H$7,'Licensee 1'!AV110,'Licensee 2'!AV110)</f>
        <v>0</v>
      </c>
      <c r="AW102" s="101">
        <f>CHOOSE(Interface!$H$7,'Licensee 1'!AW110,'Licensee 2'!AW110)</f>
        <v>0</v>
      </c>
      <c r="AX102" s="101">
        <f>CHOOSE(Interface!$H$7,'Licensee 1'!AX110,'Licensee 2'!AX110)</f>
        <v>0</v>
      </c>
      <c r="AY102" s="101">
        <f>CHOOSE(Interface!$H$7,'Licensee 1'!AY110,'Licensee 2'!AY110)</f>
        <v>0</v>
      </c>
      <c r="AZ102" s="101">
        <f>CHOOSE(Interface!$H$7,'Licensee 1'!AZ110,'Licensee 2'!AZ110)</f>
        <v>0</v>
      </c>
      <c r="BA102" s="101">
        <f>CHOOSE(Interface!$H$7,'Licensee 1'!BA110,'Licensee 2'!BA110)</f>
        <v>0</v>
      </c>
      <c r="BB102" s="101">
        <f>CHOOSE(Interface!$H$7,'Licensee 1'!BB110,'Licensee 2'!BB110)</f>
        <v>0</v>
      </c>
      <c r="BC102" s="101">
        <f>CHOOSE(Interface!$H$7,'Licensee 1'!BC110,'Licensee 2'!BC110)</f>
        <v>0</v>
      </c>
      <c r="BD102" s="101">
        <f>CHOOSE(Interface!$H$7,'Licensee 1'!BD110,'Licensee 2'!BD110)</f>
        <v>0</v>
      </c>
      <c r="BE102" s="101">
        <f>CHOOSE(Interface!$H$7,'Licensee 1'!BE110,'Licensee 2'!BE110)</f>
        <v>0</v>
      </c>
      <c r="BF102" s="101">
        <f>CHOOSE(Interface!$H$7,'Licensee 1'!BF110,'Licensee 2'!BF110)</f>
        <v>0</v>
      </c>
      <c r="BG102" s="101">
        <f>CHOOSE(Interface!$H$7,'Licensee 1'!BG110,'Licensee 2'!BG110)</f>
        <v>0</v>
      </c>
      <c r="BH102" s="101">
        <f>CHOOSE(Interface!$H$7,'Licensee 1'!BH110,'Licensee 2'!BH110)</f>
        <v>0</v>
      </c>
      <c r="BI102" s="82"/>
      <c r="BJ102" s="82"/>
      <c r="BK102" s="82"/>
      <c r="BL102" s="82"/>
      <c r="BM102" s="82"/>
      <c r="BN102" s="82"/>
      <c r="BO102" s="82"/>
    </row>
    <row r="103" spans="1:100">
      <c r="A103" s="307"/>
      <c r="E103" s="135" t="s">
        <v>235</v>
      </c>
      <c r="G103" s="4" t="s">
        <v>101</v>
      </c>
      <c r="J103" s="135" t="s">
        <v>213</v>
      </c>
      <c r="K103" s="187"/>
      <c r="L103" s="101">
        <f>CHOOSE(Interface!$H$7,'Licensee 1'!L111,'Licensee 2'!L111)</f>
        <v>0</v>
      </c>
      <c r="M103" s="101">
        <f>CHOOSE(Interface!$H$7,'Licensee 1'!M111,'Licensee 2'!M111)</f>
        <v>0</v>
      </c>
      <c r="N103" s="101">
        <f>CHOOSE(Interface!$H$7,'Licensee 1'!N111,'Licensee 2'!N111)</f>
        <v>0</v>
      </c>
      <c r="O103" s="101">
        <f>CHOOSE(Interface!$H$7,'Licensee 1'!O111,'Licensee 2'!O111)</f>
        <v>0</v>
      </c>
      <c r="P103" s="101">
        <f>CHOOSE(Interface!$H$7,'Licensee 1'!P111,'Licensee 2'!P111)</f>
        <v>0</v>
      </c>
      <c r="Q103" s="101">
        <f>CHOOSE(Interface!$H$7,'Licensee 1'!Q111,'Licensee 2'!Q111)</f>
        <v>0</v>
      </c>
      <c r="R103" s="101">
        <f>CHOOSE(Interface!$H$7,'Licensee 1'!R111,'Licensee 2'!R111)</f>
        <v>0</v>
      </c>
      <c r="S103" s="101">
        <f>CHOOSE(Interface!$H$7,'Licensee 1'!S111,'Licensee 2'!S111)</f>
        <v>0</v>
      </c>
      <c r="T103" s="101">
        <f>CHOOSE(Interface!$H$7,'Licensee 1'!T111,'Licensee 2'!T111)</f>
        <v>0</v>
      </c>
      <c r="U103" s="101">
        <f>CHOOSE(Interface!$H$7,'Licensee 1'!U111,'Licensee 2'!U111)</f>
        <v>0</v>
      </c>
      <c r="V103" s="101">
        <f>CHOOSE(Interface!$H$7,'Licensee 1'!V111,'Licensee 2'!V111)</f>
        <v>0</v>
      </c>
      <c r="W103" s="101">
        <f>CHOOSE(Interface!$H$7,'Licensee 1'!W111,'Licensee 2'!W111)</f>
        <v>0</v>
      </c>
      <c r="X103" s="101">
        <f>CHOOSE(Interface!$H$7,'Licensee 1'!X111,'Licensee 2'!X111)</f>
        <v>0</v>
      </c>
      <c r="Y103" s="101">
        <f>CHOOSE(Interface!$H$7,'Licensee 1'!Y111,'Licensee 2'!Y111)</f>
        <v>0</v>
      </c>
      <c r="Z103" s="101">
        <f>CHOOSE(Interface!$H$7,'Licensee 1'!Z111,'Licensee 2'!Z111)</f>
        <v>0</v>
      </c>
      <c r="AA103" s="101">
        <f>CHOOSE(Interface!$H$7,'Licensee 1'!AA111,'Licensee 2'!AA111)</f>
        <v>0</v>
      </c>
      <c r="AB103" s="101">
        <f>CHOOSE(Interface!$H$7,'Licensee 1'!AB111,'Licensee 2'!AB111)</f>
        <v>0</v>
      </c>
      <c r="AC103" s="101">
        <f>CHOOSE(Interface!$H$7,'Licensee 1'!AC111,'Licensee 2'!AC111)</f>
        <v>0</v>
      </c>
      <c r="AD103" s="101">
        <f>CHOOSE(Interface!$H$7,'Licensee 1'!AD111,'Licensee 2'!AD111)</f>
        <v>0</v>
      </c>
      <c r="AE103" s="101">
        <f>CHOOSE(Interface!$H$7,'Licensee 1'!AE111,'Licensee 2'!AE111)</f>
        <v>0</v>
      </c>
      <c r="AF103" s="101">
        <f>CHOOSE(Interface!$H$7,'Licensee 1'!AF111,'Licensee 2'!AF111)</f>
        <v>0</v>
      </c>
      <c r="AG103" s="101">
        <f>CHOOSE(Interface!$H$7,'Licensee 1'!AG111,'Licensee 2'!AG111)</f>
        <v>0</v>
      </c>
      <c r="AH103" s="101">
        <f>CHOOSE(Interface!$H$7,'Licensee 1'!AH111,'Licensee 2'!AH111)</f>
        <v>0</v>
      </c>
      <c r="AI103" s="101">
        <f>CHOOSE(Interface!$H$7,'Licensee 1'!AI111,'Licensee 2'!AI111)</f>
        <v>0</v>
      </c>
      <c r="AJ103" s="101">
        <f>CHOOSE(Interface!$H$7,'Licensee 1'!AJ111,'Licensee 2'!AJ111)</f>
        <v>0</v>
      </c>
      <c r="AK103" s="101">
        <f>CHOOSE(Interface!$H$7,'Licensee 1'!AK111,'Licensee 2'!AK111)</f>
        <v>0</v>
      </c>
      <c r="AL103" s="101">
        <f>CHOOSE(Interface!$H$7,'Licensee 1'!AL111,'Licensee 2'!AL111)</f>
        <v>0</v>
      </c>
      <c r="AM103" s="101">
        <f>CHOOSE(Interface!$H$7,'Licensee 1'!AM111,'Licensee 2'!AM111)</f>
        <v>0</v>
      </c>
      <c r="AN103" s="101">
        <f>CHOOSE(Interface!$H$7,'Licensee 1'!AN111,'Licensee 2'!AN111)</f>
        <v>0</v>
      </c>
      <c r="AO103" s="101">
        <f>CHOOSE(Interface!$H$7,'Licensee 1'!AO111,'Licensee 2'!AO111)</f>
        <v>0</v>
      </c>
      <c r="AP103" s="101">
        <f>CHOOSE(Interface!$H$7,'Licensee 1'!AP111,'Licensee 2'!AP111)</f>
        <v>0</v>
      </c>
      <c r="AQ103" s="101">
        <f>CHOOSE(Interface!$H$7,'Licensee 1'!AQ111,'Licensee 2'!AQ111)</f>
        <v>0</v>
      </c>
      <c r="AR103" s="101">
        <f>CHOOSE(Interface!$H$7,'Licensee 1'!AR111,'Licensee 2'!AR111)</f>
        <v>0</v>
      </c>
      <c r="AS103" s="101">
        <f>CHOOSE(Interface!$H$7,'Licensee 1'!AS111,'Licensee 2'!AS111)</f>
        <v>0</v>
      </c>
      <c r="AT103" s="101">
        <f>CHOOSE(Interface!$H$7,'Licensee 1'!AT111,'Licensee 2'!AT111)</f>
        <v>0</v>
      </c>
      <c r="AU103" s="101">
        <f>CHOOSE(Interface!$H$7,'Licensee 1'!AU111,'Licensee 2'!AU111)</f>
        <v>0</v>
      </c>
      <c r="AV103" s="101">
        <f>CHOOSE(Interface!$H$7,'Licensee 1'!AV111,'Licensee 2'!AV111)</f>
        <v>0</v>
      </c>
      <c r="AW103" s="101">
        <f>CHOOSE(Interface!$H$7,'Licensee 1'!AW111,'Licensee 2'!AW111)</f>
        <v>0</v>
      </c>
      <c r="AX103" s="101">
        <f>CHOOSE(Interface!$H$7,'Licensee 1'!AX111,'Licensee 2'!AX111)</f>
        <v>0</v>
      </c>
      <c r="AY103" s="101">
        <f>CHOOSE(Interface!$H$7,'Licensee 1'!AY111,'Licensee 2'!AY111)</f>
        <v>0</v>
      </c>
      <c r="AZ103" s="101">
        <f>CHOOSE(Interface!$H$7,'Licensee 1'!AZ111,'Licensee 2'!AZ111)</f>
        <v>0</v>
      </c>
      <c r="BA103" s="101">
        <f>CHOOSE(Interface!$H$7,'Licensee 1'!BA111,'Licensee 2'!BA111)</f>
        <v>0</v>
      </c>
      <c r="BB103" s="101">
        <f>CHOOSE(Interface!$H$7,'Licensee 1'!BB111,'Licensee 2'!BB111)</f>
        <v>0</v>
      </c>
      <c r="BC103" s="101">
        <f>CHOOSE(Interface!$H$7,'Licensee 1'!BC111,'Licensee 2'!BC111)</f>
        <v>0</v>
      </c>
      <c r="BD103" s="101">
        <f>CHOOSE(Interface!$H$7,'Licensee 1'!BD111,'Licensee 2'!BD111)</f>
        <v>0</v>
      </c>
      <c r="BE103" s="101">
        <f>CHOOSE(Interface!$H$7,'Licensee 1'!BE111,'Licensee 2'!BE111)</f>
        <v>0</v>
      </c>
      <c r="BF103" s="101">
        <f>CHOOSE(Interface!$H$7,'Licensee 1'!BF111,'Licensee 2'!BF111)</f>
        <v>0</v>
      </c>
      <c r="BG103" s="101">
        <f>CHOOSE(Interface!$H$7,'Licensee 1'!BG111,'Licensee 2'!BG111)</f>
        <v>0</v>
      </c>
      <c r="BH103" s="101">
        <f>CHOOSE(Interface!$H$7,'Licensee 1'!BH111,'Licensee 2'!BH111)</f>
        <v>0</v>
      </c>
      <c r="BI103" s="82"/>
      <c r="BJ103" s="82"/>
      <c r="BK103" s="82"/>
      <c r="BL103" s="82"/>
      <c r="BM103" s="82"/>
      <c r="BN103" s="82"/>
      <c r="BO103" s="82"/>
    </row>
    <row r="104" spans="1:100">
      <c r="A104" s="307"/>
      <c r="E104" s="135" t="s">
        <v>236</v>
      </c>
      <c r="G104" s="4" t="s">
        <v>101</v>
      </c>
      <c r="J104" s="135" t="s">
        <v>213</v>
      </c>
      <c r="K104" s="187"/>
      <c r="L104" s="101">
        <f>CHOOSE(Interface!$H$7,'Licensee 1'!L112,'Licensee 2'!L112)</f>
        <v>0</v>
      </c>
      <c r="M104" s="101">
        <f>CHOOSE(Interface!$H$7,'Licensee 1'!M112,'Licensee 2'!M112)</f>
        <v>0</v>
      </c>
      <c r="N104" s="101">
        <f>CHOOSE(Interface!$H$7,'Licensee 1'!N112,'Licensee 2'!N112)</f>
        <v>0</v>
      </c>
      <c r="O104" s="101">
        <f>CHOOSE(Interface!$H$7,'Licensee 1'!O112,'Licensee 2'!O112)</f>
        <v>0</v>
      </c>
      <c r="P104" s="101">
        <f>CHOOSE(Interface!$H$7,'Licensee 1'!P112,'Licensee 2'!P112)</f>
        <v>0</v>
      </c>
      <c r="Q104" s="101">
        <f>CHOOSE(Interface!$H$7,'Licensee 1'!Q112,'Licensee 2'!Q112)</f>
        <v>0</v>
      </c>
      <c r="R104" s="101">
        <f>CHOOSE(Interface!$H$7,'Licensee 1'!R112,'Licensee 2'!R112)</f>
        <v>0</v>
      </c>
      <c r="S104" s="101">
        <f>CHOOSE(Interface!$H$7,'Licensee 1'!S112,'Licensee 2'!S112)</f>
        <v>0</v>
      </c>
      <c r="T104" s="101">
        <f>CHOOSE(Interface!$H$7,'Licensee 1'!T112,'Licensee 2'!T112)</f>
        <v>0</v>
      </c>
      <c r="U104" s="101">
        <f>CHOOSE(Interface!$H$7,'Licensee 1'!U112,'Licensee 2'!U112)</f>
        <v>0</v>
      </c>
      <c r="V104" s="101">
        <f>CHOOSE(Interface!$H$7,'Licensee 1'!V112,'Licensee 2'!V112)</f>
        <v>0</v>
      </c>
      <c r="W104" s="101">
        <f>CHOOSE(Interface!$H$7,'Licensee 1'!W112,'Licensee 2'!W112)</f>
        <v>0</v>
      </c>
      <c r="X104" s="101">
        <f>CHOOSE(Interface!$H$7,'Licensee 1'!X112,'Licensee 2'!X112)</f>
        <v>0</v>
      </c>
      <c r="Y104" s="101">
        <f>CHOOSE(Interface!$H$7,'Licensee 1'!Y112,'Licensee 2'!Y112)</f>
        <v>0</v>
      </c>
      <c r="Z104" s="101">
        <f>CHOOSE(Interface!$H$7,'Licensee 1'!Z112,'Licensee 2'!Z112)</f>
        <v>0</v>
      </c>
      <c r="AA104" s="101">
        <f>CHOOSE(Interface!$H$7,'Licensee 1'!AA112,'Licensee 2'!AA112)</f>
        <v>0</v>
      </c>
      <c r="AB104" s="101">
        <f>CHOOSE(Interface!$H$7,'Licensee 1'!AB112,'Licensee 2'!AB112)</f>
        <v>0</v>
      </c>
      <c r="AC104" s="101">
        <f>CHOOSE(Interface!$H$7,'Licensee 1'!AC112,'Licensee 2'!AC112)</f>
        <v>0</v>
      </c>
      <c r="AD104" s="101">
        <f>CHOOSE(Interface!$H$7,'Licensee 1'!AD112,'Licensee 2'!AD112)</f>
        <v>0</v>
      </c>
      <c r="AE104" s="101">
        <f>CHOOSE(Interface!$H$7,'Licensee 1'!AE112,'Licensee 2'!AE112)</f>
        <v>0</v>
      </c>
      <c r="AF104" s="101">
        <f>CHOOSE(Interface!$H$7,'Licensee 1'!AF112,'Licensee 2'!AF112)</f>
        <v>0</v>
      </c>
      <c r="AG104" s="101">
        <f>CHOOSE(Interface!$H$7,'Licensee 1'!AG112,'Licensee 2'!AG112)</f>
        <v>0</v>
      </c>
      <c r="AH104" s="101">
        <f>CHOOSE(Interface!$H$7,'Licensee 1'!AH112,'Licensee 2'!AH112)</f>
        <v>0</v>
      </c>
      <c r="AI104" s="101">
        <f>CHOOSE(Interface!$H$7,'Licensee 1'!AI112,'Licensee 2'!AI112)</f>
        <v>0</v>
      </c>
      <c r="AJ104" s="101">
        <f>CHOOSE(Interface!$H$7,'Licensee 1'!AJ112,'Licensee 2'!AJ112)</f>
        <v>0</v>
      </c>
      <c r="AK104" s="101">
        <f>CHOOSE(Interface!$H$7,'Licensee 1'!AK112,'Licensee 2'!AK112)</f>
        <v>0</v>
      </c>
      <c r="AL104" s="101">
        <f>CHOOSE(Interface!$H$7,'Licensee 1'!AL112,'Licensee 2'!AL112)</f>
        <v>0</v>
      </c>
      <c r="AM104" s="101">
        <f>CHOOSE(Interface!$H$7,'Licensee 1'!AM112,'Licensee 2'!AM112)</f>
        <v>0</v>
      </c>
      <c r="AN104" s="101">
        <f>CHOOSE(Interface!$H$7,'Licensee 1'!AN112,'Licensee 2'!AN112)</f>
        <v>0</v>
      </c>
      <c r="AO104" s="101">
        <f>CHOOSE(Interface!$H$7,'Licensee 1'!AO112,'Licensee 2'!AO112)</f>
        <v>0</v>
      </c>
      <c r="AP104" s="101">
        <f>CHOOSE(Interface!$H$7,'Licensee 1'!AP112,'Licensee 2'!AP112)</f>
        <v>0</v>
      </c>
      <c r="AQ104" s="101">
        <f>CHOOSE(Interface!$H$7,'Licensee 1'!AQ112,'Licensee 2'!AQ112)</f>
        <v>0</v>
      </c>
      <c r="AR104" s="101">
        <f>CHOOSE(Interface!$H$7,'Licensee 1'!AR112,'Licensee 2'!AR112)</f>
        <v>0</v>
      </c>
      <c r="AS104" s="101">
        <f>CHOOSE(Interface!$H$7,'Licensee 1'!AS112,'Licensee 2'!AS112)</f>
        <v>0</v>
      </c>
      <c r="AT104" s="101">
        <f>CHOOSE(Interface!$H$7,'Licensee 1'!AT112,'Licensee 2'!AT112)</f>
        <v>0</v>
      </c>
      <c r="AU104" s="101">
        <f>CHOOSE(Interface!$H$7,'Licensee 1'!AU112,'Licensee 2'!AU112)</f>
        <v>0</v>
      </c>
      <c r="AV104" s="101">
        <f>CHOOSE(Interface!$H$7,'Licensee 1'!AV112,'Licensee 2'!AV112)</f>
        <v>0</v>
      </c>
      <c r="AW104" s="101">
        <f>CHOOSE(Interface!$H$7,'Licensee 1'!AW112,'Licensee 2'!AW112)</f>
        <v>0</v>
      </c>
      <c r="AX104" s="101">
        <f>CHOOSE(Interface!$H$7,'Licensee 1'!AX112,'Licensee 2'!AX112)</f>
        <v>0</v>
      </c>
      <c r="AY104" s="101">
        <f>CHOOSE(Interface!$H$7,'Licensee 1'!AY112,'Licensee 2'!AY112)</f>
        <v>0</v>
      </c>
      <c r="AZ104" s="101">
        <f>CHOOSE(Interface!$H$7,'Licensee 1'!AZ112,'Licensee 2'!AZ112)</f>
        <v>0</v>
      </c>
      <c r="BA104" s="101">
        <f>CHOOSE(Interface!$H$7,'Licensee 1'!BA112,'Licensee 2'!BA112)</f>
        <v>0</v>
      </c>
      <c r="BB104" s="101">
        <f>CHOOSE(Interface!$H$7,'Licensee 1'!BB112,'Licensee 2'!BB112)</f>
        <v>0</v>
      </c>
      <c r="BC104" s="101">
        <f>CHOOSE(Interface!$H$7,'Licensee 1'!BC112,'Licensee 2'!BC112)</f>
        <v>0</v>
      </c>
      <c r="BD104" s="101">
        <f>CHOOSE(Interface!$H$7,'Licensee 1'!BD112,'Licensee 2'!BD112)</f>
        <v>0</v>
      </c>
      <c r="BE104" s="101">
        <f>CHOOSE(Interface!$H$7,'Licensee 1'!BE112,'Licensee 2'!BE112)</f>
        <v>0</v>
      </c>
      <c r="BF104" s="101">
        <f>CHOOSE(Interface!$H$7,'Licensee 1'!BF112,'Licensee 2'!BF112)</f>
        <v>0</v>
      </c>
      <c r="BG104" s="101">
        <f>CHOOSE(Interface!$H$7,'Licensee 1'!BG112,'Licensee 2'!BG112)</f>
        <v>0</v>
      </c>
      <c r="BH104" s="101">
        <f>CHOOSE(Interface!$H$7,'Licensee 1'!BH112,'Licensee 2'!BH112)</f>
        <v>0</v>
      </c>
      <c r="BI104" s="82"/>
      <c r="BJ104" s="82"/>
      <c r="BK104" s="82"/>
      <c r="BL104" s="82"/>
      <c r="BM104" s="82"/>
      <c r="BN104" s="82"/>
      <c r="BO104" s="82"/>
    </row>
    <row r="105" spans="1:100">
      <c r="A105" s="307"/>
      <c r="E105" s="135" t="s">
        <v>332</v>
      </c>
      <c r="G105" s="4" t="s">
        <v>101</v>
      </c>
      <c r="J105" s="135" t="s">
        <v>213</v>
      </c>
      <c r="K105" s="187"/>
      <c r="L105" s="101">
        <f>CHOOSE(Interface!$H$7,'Licensee 1'!L113,'Licensee 2'!L113)</f>
        <v>0</v>
      </c>
      <c r="M105" s="101">
        <f>CHOOSE(Interface!$H$7,'Licensee 1'!M113,'Licensee 2'!M113)</f>
        <v>0</v>
      </c>
      <c r="N105" s="101">
        <f>CHOOSE(Interface!$H$7,'Licensee 1'!N113,'Licensee 2'!N113)</f>
        <v>0</v>
      </c>
      <c r="O105" s="101">
        <f>CHOOSE(Interface!$H$7,'Licensee 1'!O113,'Licensee 2'!O113)</f>
        <v>0</v>
      </c>
      <c r="P105" s="101">
        <f>CHOOSE(Interface!$H$7,'Licensee 1'!P113,'Licensee 2'!P113)</f>
        <v>0</v>
      </c>
      <c r="Q105" s="101">
        <f>CHOOSE(Interface!$H$7,'Licensee 1'!Q113,'Licensee 2'!Q113)</f>
        <v>0</v>
      </c>
      <c r="R105" s="101">
        <f>CHOOSE(Interface!$H$7,'Licensee 1'!R113,'Licensee 2'!R113)</f>
        <v>0</v>
      </c>
      <c r="S105" s="101">
        <f>CHOOSE(Interface!$H$7,'Licensee 1'!S113,'Licensee 2'!S113)</f>
        <v>0</v>
      </c>
      <c r="T105" s="101">
        <f>CHOOSE(Interface!$H$7,'Licensee 1'!T113,'Licensee 2'!T113)</f>
        <v>0</v>
      </c>
      <c r="U105" s="101">
        <f>CHOOSE(Interface!$H$7,'Licensee 1'!U113,'Licensee 2'!U113)</f>
        <v>0</v>
      </c>
      <c r="V105" s="101">
        <f>CHOOSE(Interface!$H$7,'Licensee 1'!V113,'Licensee 2'!V113)</f>
        <v>0</v>
      </c>
      <c r="W105" s="101">
        <f>CHOOSE(Interface!$H$7,'Licensee 1'!W113,'Licensee 2'!W113)</f>
        <v>0</v>
      </c>
      <c r="X105" s="101">
        <f>CHOOSE(Interface!$H$7,'Licensee 1'!X113,'Licensee 2'!X113)</f>
        <v>0</v>
      </c>
      <c r="Y105" s="101">
        <f>CHOOSE(Interface!$H$7,'Licensee 1'!Y113,'Licensee 2'!Y113)</f>
        <v>0</v>
      </c>
      <c r="Z105" s="101">
        <f>CHOOSE(Interface!$H$7,'Licensee 1'!Z113,'Licensee 2'!Z113)</f>
        <v>0</v>
      </c>
      <c r="AA105" s="101">
        <f>CHOOSE(Interface!$H$7,'Licensee 1'!AA113,'Licensee 2'!AA113)</f>
        <v>0</v>
      </c>
      <c r="AB105" s="101">
        <f>CHOOSE(Interface!$H$7,'Licensee 1'!AB113,'Licensee 2'!AB113)</f>
        <v>0</v>
      </c>
      <c r="AC105" s="101">
        <f>CHOOSE(Interface!$H$7,'Licensee 1'!AC113,'Licensee 2'!AC113)</f>
        <v>0</v>
      </c>
      <c r="AD105" s="101">
        <f>CHOOSE(Interface!$H$7,'Licensee 1'!AD113,'Licensee 2'!AD113)</f>
        <v>0</v>
      </c>
      <c r="AE105" s="101">
        <f>CHOOSE(Interface!$H$7,'Licensee 1'!AE113,'Licensee 2'!AE113)</f>
        <v>0</v>
      </c>
      <c r="AF105" s="101">
        <f>CHOOSE(Interface!$H$7,'Licensee 1'!AF113,'Licensee 2'!AF113)</f>
        <v>0</v>
      </c>
      <c r="AG105" s="101">
        <f>CHOOSE(Interface!$H$7,'Licensee 1'!AG113,'Licensee 2'!AG113)</f>
        <v>0</v>
      </c>
      <c r="AH105" s="101">
        <f>CHOOSE(Interface!$H$7,'Licensee 1'!AH113,'Licensee 2'!AH113)</f>
        <v>0</v>
      </c>
      <c r="AI105" s="101">
        <f>CHOOSE(Interface!$H$7,'Licensee 1'!AI113,'Licensee 2'!AI113)</f>
        <v>0</v>
      </c>
      <c r="AJ105" s="101">
        <f>CHOOSE(Interface!$H$7,'Licensee 1'!AJ113,'Licensee 2'!AJ113)</f>
        <v>0</v>
      </c>
      <c r="AK105" s="101">
        <f>CHOOSE(Interface!$H$7,'Licensee 1'!AK113,'Licensee 2'!AK113)</f>
        <v>0</v>
      </c>
      <c r="AL105" s="101">
        <f>CHOOSE(Interface!$H$7,'Licensee 1'!AL113,'Licensee 2'!AL113)</f>
        <v>0</v>
      </c>
      <c r="AM105" s="101">
        <f>CHOOSE(Interface!$H$7,'Licensee 1'!AM113,'Licensee 2'!AM113)</f>
        <v>0</v>
      </c>
      <c r="AN105" s="101">
        <f>CHOOSE(Interface!$H$7,'Licensee 1'!AN113,'Licensee 2'!AN113)</f>
        <v>0</v>
      </c>
      <c r="AO105" s="101">
        <f>CHOOSE(Interface!$H$7,'Licensee 1'!AO113,'Licensee 2'!AO113)</f>
        <v>0</v>
      </c>
      <c r="AP105" s="101">
        <f>CHOOSE(Interface!$H$7,'Licensee 1'!AP113,'Licensee 2'!AP113)</f>
        <v>0</v>
      </c>
      <c r="AQ105" s="101">
        <f>CHOOSE(Interface!$H$7,'Licensee 1'!AQ113,'Licensee 2'!AQ113)</f>
        <v>0</v>
      </c>
      <c r="AR105" s="101">
        <f>CHOOSE(Interface!$H$7,'Licensee 1'!AR113,'Licensee 2'!AR113)</f>
        <v>0</v>
      </c>
      <c r="AS105" s="101">
        <f>CHOOSE(Interface!$H$7,'Licensee 1'!AS113,'Licensee 2'!AS113)</f>
        <v>0</v>
      </c>
      <c r="AT105" s="101">
        <f>CHOOSE(Interface!$H$7,'Licensee 1'!AT113,'Licensee 2'!AT113)</f>
        <v>0</v>
      </c>
      <c r="AU105" s="101">
        <f>CHOOSE(Interface!$H$7,'Licensee 1'!AU113,'Licensee 2'!AU113)</f>
        <v>0</v>
      </c>
      <c r="AV105" s="101">
        <f>CHOOSE(Interface!$H$7,'Licensee 1'!AV113,'Licensee 2'!AV113)</f>
        <v>0</v>
      </c>
      <c r="AW105" s="101">
        <f>CHOOSE(Interface!$H$7,'Licensee 1'!AW113,'Licensee 2'!AW113)</f>
        <v>0</v>
      </c>
      <c r="AX105" s="101">
        <f>CHOOSE(Interface!$H$7,'Licensee 1'!AX113,'Licensee 2'!AX113)</f>
        <v>0</v>
      </c>
      <c r="AY105" s="101">
        <f>CHOOSE(Interface!$H$7,'Licensee 1'!AY113,'Licensee 2'!AY113)</f>
        <v>0</v>
      </c>
      <c r="AZ105" s="101">
        <f>CHOOSE(Interface!$H$7,'Licensee 1'!AZ113,'Licensee 2'!AZ113)</f>
        <v>0</v>
      </c>
      <c r="BA105" s="101">
        <f>CHOOSE(Interface!$H$7,'Licensee 1'!BA113,'Licensee 2'!BA113)</f>
        <v>0</v>
      </c>
      <c r="BB105" s="101">
        <f>CHOOSE(Interface!$H$7,'Licensee 1'!BB113,'Licensee 2'!BB113)</f>
        <v>0</v>
      </c>
      <c r="BC105" s="101">
        <f>CHOOSE(Interface!$H$7,'Licensee 1'!BC113,'Licensee 2'!BC113)</f>
        <v>0</v>
      </c>
      <c r="BD105" s="101">
        <f>CHOOSE(Interface!$H$7,'Licensee 1'!BD113,'Licensee 2'!BD113)</f>
        <v>0</v>
      </c>
      <c r="BE105" s="101">
        <f>CHOOSE(Interface!$H$7,'Licensee 1'!BE113,'Licensee 2'!BE113)</f>
        <v>0</v>
      </c>
      <c r="BF105" s="101">
        <f>CHOOSE(Interface!$H$7,'Licensee 1'!BF113,'Licensee 2'!BF113)</f>
        <v>0</v>
      </c>
      <c r="BG105" s="101">
        <f>CHOOSE(Interface!$H$7,'Licensee 1'!BG113,'Licensee 2'!BG113)</f>
        <v>0</v>
      </c>
      <c r="BH105" s="101">
        <f>CHOOSE(Interface!$H$7,'Licensee 1'!BH113,'Licensee 2'!BH113)</f>
        <v>0</v>
      </c>
      <c r="BI105" s="82"/>
      <c r="BJ105" s="82"/>
      <c r="BK105" s="82"/>
      <c r="BL105" s="82"/>
      <c r="BM105" s="82"/>
      <c r="BN105" s="82"/>
      <c r="BO105" s="82"/>
    </row>
    <row r="106" spans="1:100">
      <c r="A106" s="307"/>
      <c r="E106" s="20" t="s">
        <v>146</v>
      </c>
      <c r="G106" s="4" t="s">
        <v>101</v>
      </c>
      <c r="J106" s="135" t="s">
        <v>213</v>
      </c>
      <c r="K106" s="187"/>
      <c r="L106" s="101">
        <f>CHOOSE(Interface!$H$7,'Licensee 1'!L114,'Licensee 2'!L114)</f>
        <v>0</v>
      </c>
      <c r="M106" s="101">
        <f>CHOOSE(Interface!$H$7,'Licensee 1'!M114,'Licensee 2'!M114)</f>
        <v>0</v>
      </c>
      <c r="N106" s="101">
        <f>CHOOSE(Interface!$H$7,'Licensee 1'!N114,'Licensee 2'!N114)</f>
        <v>0</v>
      </c>
      <c r="O106" s="101">
        <f>CHOOSE(Interface!$H$7,'Licensee 1'!O114,'Licensee 2'!O114)</f>
        <v>0</v>
      </c>
      <c r="P106" s="101">
        <f>CHOOSE(Interface!$H$7,'Licensee 1'!P114,'Licensee 2'!P114)</f>
        <v>0</v>
      </c>
      <c r="Q106" s="101">
        <f>CHOOSE(Interface!$H$7,'Licensee 1'!Q114,'Licensee 2'!Q114)</f>
        <v>0</v>
      </c>
      <c r="R106" s="101">
        <f>CHOOSE(Interface!$H$7,'Licensee 1'!R114,'Licensee 2'!R114)</f>
        <v>0</v>
      </c>
      <c r="S106" s="101">
        <f>CHOOSE(Interface!$H$7,'Licensee 1'!S114,'Licensee 2'!S114)</f>
        <v>0</v>
      </c>
      <c r="T106" s="101">
        <f>CHOOSE(Interface!$H$7,'Licensee 1'!T114,'Licensee 2'!T114)</f>
        <v>0</v>
      </c>
      <c r="U106" s="101">
        <f>CHOOSE(Interface!$H$7,'Licensee 1'!U114,'Licensee 2'!U114)</f>
        <v>0</v>
      </c>
      <c r="V106" s="101">
        <f>CHOOSE(Interface!$H$7,'Licensee 1'!V114,'Licensee 2'!V114)</f>
        <v>0</v>
      </c>
      <c r="W106" s="101">
        <f>CHOOSE(Interface!$H$7,'Licensee 1'!W114,'Licensee 2'!W114)</f>
        <v>0</v>
      </c>
      <c r="X106" s="101">
        <f>CHOOSE(Interface!$H$7,'Licensee 1'!X114,'Licensee 2'!X114)</f>
        <v>0</v>
      </c>
      <c r="Y106" s="101">
        <f>CHOOSE(Interface!$H$7,'Licensee 1'!Y114,'Licensee 2'!Y114)</f>
        <v>0</v>
      </c>
      <c r="Z106" s="101">
        <f>CHOOSE(Interface!$H$7,'Licensee 1'!Z114,'Licensee 2'!Z114)</f>
        <v>0</v>
      </c>
      <c r="AA106" s="101">
        <f>CHOOSE(Interface!$H$7,'Licensee 1'!AA114,'Licensee 2'!AA114)</f>
        <v>0</v>
      </c>
      <c r="AB106" s="101">
        <f>CHOOSE(Interface!$H$7,'Licensee 1'!AB114,'Licensee 2'!AB114)</f>
        <v>0</v>
      </c>
      <c r="AC106" s="101">
        <f>CHOOSE(Interface!$H$7,'Licensee 1'!AC114,'Licensee 2'!AC114)</f>
        <v>0</v>
      </c>
      <c r="AD106" s="101">
        <f>CHOOSE(Interface!$H$7,'Licensee 1'!AD114,'Licensee 2'!AD114)</f>
        <v>0</v>
      </c>
      <c r="AE106" s="101">
        <f>CHOOSE(Interface!$H$7,'Licensee 1'!AE114,'Licensee 2'!AE114)</f>
        <v>0</v>
      </c>
      <c r="AF106" s="101">
        <f>CHOOSE(Interface!$H$7,'Licensee 1'!AF114,'Licensee 2'!AF114)</f>
        <v>0</v>
      </c>
      <c r="AG106" s="101">
        <f>CHOOSE(Interface!$H$7,'Licensee 1'!AG114,'Licensee 2'!AG114)</f>
        <v>0</v>
      </c>
      <c r="AH106" s="101">
        <f>CHOOSE(Interface!$H$7,'Licensee 1'!AH114,'Licensee 2'!AH114)</f>
        <v>0</v>
      </c>
      <c r="AI106" s="101">
        <f>CHOOSE(Interface!$H$7,'Licensee 1'!AI114,'Licensee 2'!AI114)</f>
        <v>0</v>
      </c>
      <c r="AJ106" s="101">
        <f>CHOOSE(Interface!$H$7,'Licensee 1'!AJ114,'Licensee 2'!AJ114)</f>
        <v>0</v>
      </c>
      <c r="AK106" s="101">
        <f>CHOOSE(Interface!$H$7,'Licensee 1'!AK114,'Licensee 2'!AK114)</f>
        <v>0</v>
      </c>
      <c r="AL106" s="101">
        <f>CHOOSE(Interface!$H$7,'Licensee 1'!AL114,'Licensee 2'!AL114)</f>
        <v>0</v>
      </c>
      <c r="AM106" s="101">
        <f>CHOOSE(Interface!$H$7,'Licensee 1'!AM114,'Licensee 2'!AM114)</f>
        <v>0</v>
      </c>
      <c r="AN106" s="101">
        <f>CHOOSE(Interface!$H$7,'Licensee 1'!AN114,'Licensee 2'!AN114)</f>
        <v>0</v>
      </c>
      <c r="AO106" s="101">
        <f>CHOOSE(Interface!$H$7,'Licensee 1'!AO114,'Licensee 2'!AO114)</f>
        <v>0</v>
      </c>
      <c r="AP106" s="101">
        <f>CHOOSE(Interface!$H$7,'Licensee 1'!AP114,'Licensee 2'!AP114)</f>
        <v>0</v>
      </c>
      <c r="AQ106" s="101">
        <f>CHOOSE(Interface!$H$7,'Licensee 1'!AQ114,'Licensee 2'!AQ114)</f>
        <v>0</v>
      </c>
      <c r="AR106" s="101">
        <f>CHOOSE(Interface!$H$7,'Licensee 1'!AR114,'Licensee 2'!AR114)</f>
        <v>0</v>
      </c>
      <c r="AS106" s="101">
        <f>CHOOSE(Interface!$H$7,'Licensee 1'!AS114,'Licensee 2'!AS114)</f>
        <v>0</v>
      </c>
      <c r="AT106" s="101">
        <f>CHOOSE(Interface!$H$7,'Licensee 1'!AT114,'Licensee 2'!AT114)</f>
        <v>0</v>
      </c>
      <c r="AU106" s="101">
        <f>CHOOSE(Interface!$H$7,'Licensee 1'!AU114,'Licensee 2'!AU114)</f>
        <v>0</v>
      </c>
      <c r="AV106" s="101">
        <f>CHOOSE(Interface!$H$7,'Licensee 1'!AV114,'Licensee 2'!AV114)</f>
        <v>0</v>
      </c>
      <c r="AW106" s="101">
        <f>CHOOSE(Interface!$H$7,'Licensee 1'!AW114,'Licensee 2'!AW114)</f>
        <v>0</v>
      </c>
      <c r="AX106" s="101">
        <f>CHOOSE(Interface!$H$7,'Licensee 1'!AX114,'Licensee 2'!AX114)</f>
        <v>0</v>
      </c>
      <c r="AY106" s="101">
        <f>CHOOSE(Interface!$H$7,'Licensee 1'!AY114,'Licensee 2'!AY114)</f>
        <v>0</v>
      </c>
      <c r="AZ106" s="101">
        <f>CHOOSE(Interface!$H$7,'Licensee 1'!AZ114,'Licensee 2'!AZ114)</f>
        <v>0</v>
      </c>
      <c r="BA106" s="101">
        <f>CHOOSE(Interface!$H$7,'Licensee 1'!BA114,'Licensee 2'!BA114)</f>
        <v>0</v>
      </c>
      <c r="BB106" s="101">
        <f>CHOOSE(Interface!$H$7,'Licensee 1'!BB114,'Licensee 2'!BB114)</f>
        <v>0</v>
      </c>
      <c r="BC106" s="101">
        <f>CHOOSE(Interface!$H$7,'Licensee 1'!BC114,'Licensee 2'!BC114)</f>
        <v>0</v>
      </c>
      <c r="BD106" s="101">
        <f>CHOOSE(Interface!$H$7,'Licensee 1'!BD114,'Licensee 2'!BD114)</f>
        <v>0</v>
      </c>
      <c r="BE106" s="101">
        <f>CHOOSE(Interface!$H$7,'Licensee 1'!BE114,'Licensee 2'!BE114)</f>
        <v>0</v>
      </c>
      <c r="BF106" s="101">
        <f>CHOOSE(Interface!$H$7,'Licensee 1'!BF114,'Licensee 2'!BF114)</f>
        <v>0</v>
      </c>
      <c r="BG106" s="101">
        <f>CHOOSE(Interface!$H$7,'Licensee 1'!BG114,'Licensee 2'!BG114)</f>
        <v>0</v>
      </c>
      <c r="BH106" s="101">
        <f>CHOOSE(Interface!$H$7,'Licensee 1'!BH114,'Licensee 2'!BH114)</f>
        <v>0</v>
      </c>
      <c r="BI106" s="82"/>
      <c r="BJ106" s="82"/>
      <c r="BK106" s="82"/>
      <c r="BL106" s="82"/>
      <c r="BM106" s="82"/>
      <c r="BN106" s="82"/>
      <c r="BO106" s="82"/>
    </row>
    <row r="107" spans="1:100">
      <c r="A107" s="307"/>
      <c r="E107" s="20"/>
      <c r="J107" s="135"/>
      <c r="K107" s="187"/>
      <c r="L107" s="101"/>
      <c r="M107" s="101"/>
      <c r="N107" s="101"/>
      <c r="O107" s="101"/>
      <c r="P107" s="101"/>
      <c r="Q107" s="101"/>
      <c r="R107" s="101"/>
      <c r="S107" s="101"/>
      <c r="T107" s="101"/>
      <c r="U107" s="101"/>
      <c r="V107" s="101"/>
      <c r="W107" s="101"/>
      <c r="X107" s="101"/>
      <c r="Y107" s="101"/>
      <c r="Z107" s="101"/>
      <c r="AA107" s="101"/>
      <c r="AB107" s="101"/>
      <c r="AC107" s="101"/>
      <c r="AD107" s="101"/>
      <c r="AE107" s="101"/>
      <c r="AF107" s="101"/>
      <c r="AG107" s="101"/>
      <c r="AH107" s="101"/>
      <c r="AI107" s="101"/>
      <c r="AJ107" s="101"/>
      <c r="AK107" s="101"/>
      <c r="AL107" s="101"/>
      <c r="AM107" s="101"/>
      <c r="AN107" s="101"/>
      <c r="AO107" s="101"/>
      <c r="AP107" s="101"/>
      <c r="AQ107" s="101"/>
      <c r="AR107" s="101"/>
      <c r="AS107" s="101"/>
      <c r="AT107" s="101"/>
      <c r="AU107" s="101"/>
      <c r="AV107" s="101"/>
      <c r="AW107" s="101"/>
      <c r="AX107" s="101"/>
      <c r="AY107" s="101"/>
      <c r="AZ107" s="101"/>
      <c r="BA107" s="101"/>
      <c r="BB107" s="101"/>
      <c r="BC107" s="101"/>
      <c r="BD107" s="101"/>
      <c r="BE107" s="101"/>
      <c r="BF107" s="101"/>
      <c r="BG107" s="101"/>
      <c r="BH107" s="101"/>
      <c r="BI107" s="82"/>
      <c r="BJ107" s="82"/>
      <c r="BK107" s="82"/>
      <c r="BL107" s="82"/>
      <c r="BM107" s="82"/>
      <c r="BN107" s="82"/>
      <c r="BO107" s="82"/>
    </row>
    <row r="108" spans="1:100" ht="28.5" customHeight="1">
      <c r="A108" s="307"/>
      <c r="J108" s="305" t="s">
        <v>333</v>
      </c>
      <c r="K108" s="187"/>
      <c r="L108" s="306" t="str" cm="1">
        <f t="array" ref="L108">IF(L43=1,SUM(L95:L99,L100:L104,L105:L106,L83:L91,L71:L79,-L229:L231,L234:L235,L238:L239)=SUM(L47:L51,L55:L59,L65:L67,L236,L240,L216,-L232),"TRUE")</f>
        <v>TRUE</v>
      </c>
      <c r="M108" s="306" t="str" cm="1">
        <f t="array" ref="M108">IF(M43=1,SUM(M95:M99,M100:M104,M105:M106,M83:M91,M71:M79,-M229:M231,M234:M235,M238:M239)=SUM(M47:M51,M55:M59,M65:M67,M236,M240,M216,-M232),"TRUE")</f>
        <v>TRUE</v>
      </c>
      <c r="N108" s="306" t="str" cm="1">
        <f t="array" ref="N108">IF(N43=1,SUM(N95:N99,N100:N104,N105:N106,N83:N91,N71:N79,-N229:N231,N234:N235,N238:N239)=SUM(N47:N51,N55:N59,N65:N67,N236,N240,N216,-N232),"TRUE")</f>
        <v>TRUE</v>
      </c>
      <c r="O108" s="306" t="str" cm="1">
        <f t="array" ref="O108">IF(O43=1,SUM(O95:O99,O100:O104,O105:O106,O83:O91,O71:O79,-O229:O231,O234:O235,O238:O239)=SUM(O47:O51,O55:O59,O65:O67,O236,O240,O216,-O232),"TRUE")</f>
        <v>TRUE</v>
      </c>
      <c r="P108" s="306" t="str" cm="1">
        <f t="array" ref="P108">IF(P43=1,SUM(P95:P99,P100:P104,P105:P106,P83:P91,P71:P79,-P229:P231,P234:P235,P238:P239)=SUM(P47:P51,P55:P59,P65:P67,P236,P240,P216,-P232),"TRUE")</f>
        <v>TRUE</v>
      </c>
      <c r="Q108" s="306" t="str" cm="1">
        <f t="array" ref="Q108">IF(Q43=1,SUM(Q95:Q99,Q100:Q104,Q105:Q106,Q83:Q91,Q71:Q79,-Q229:Q231,Q234:Q235,Q238:Q239)=SUM(Q47:Q51,Q55:Q59,Q65:Q67,Q236,Q240,Q216,-Q232),"TRUE")</f>
        <v>TRUE</v>
      </c>
      <c r="R108" s="306" t="str" cm="1">
        <f t="array" ref="R108">IF(R43=1,SUM(R95:R99,R100:R104,R105:R106,R83:R91,R71:R79,-R229:R231,R234:R235,R238:R239)=SUM(R47:R51,R55:R59,R65:R67,R236,R240,R216,-R232),"TRUE")</f>
        <v>TRUE</v>
      </c>
      <c r="S108" s="306" t="str" cm="1">
        <f t="array" ref="S108">IF(S43=1,SUM(S95:S99,S100:S104,S105:S106,S83:S91,S71:S79,-S229:S231,S234:S235,S238:S239)=SUM(S47:S51,S55:S59,S65:S67,S236,S240,S216,-S232),"TRUE")</f>
        <v>TRUE</v>
      </c>
      <c r="T108" s="306" t="str" cm="1">
        <f t="array" ref="T108">IF(T43=1,SUM(T95:T99,T100:T104,T105:T106,T83:T91,T71:T79,-T229:T231,T234:T235,T238:T239)=SUM(T47:T51,T55:T59,T65:T67,T236,T240,T216,-T232),"TRUE")</f>
        <v>TRUE</v>
      </c>
      <c r="U108" s="306" t="str" cm="1">
        <f t="array" ref="U108">IF(U43=1,SUM(U95:U99,U100:U104,U105:U106,U83:U91,U71:U79,-U229:U231,U234:U235,U238:U239)=SUM(U47:U51,U55:U59,U65:U67,U236,U240,U216,-U232),"TRUE")</f>
        <v>TRUE</v>
      </c>
      <c r="V108" s="306" t="str" cm="1">
        <f t="array" ref="V108">IF(V43=1,SUM(V95:V99,V100:V104,V105:V106,V83:V91,V71:V79,-V229:V231,V234:V235,V238:V239)=SUM(V47:V51,V55:V59,V65:V67,V236,V240,V216,-V232),"TRUE")</f>
        <v>TRUE</v>
      </c>
      <c r="W108" s="306" t="str" cm="1">
        <f t="array" ref="W108">IF(W43=1,SUM(W95:W99,W100:W104,W105:W106,W83:W91,W71:W79,-W229:W231,W234:W235,W238:W239)=SUM(W47:W51,W55:W59,W65:W67,W236,W240,W216,-W232),"TRUE")</f>
        <v>TRUE</v>
      </c>
      <c r="X108" s="306" t="str" cm="1">
        <f t="array" ref="X108">IF(X43=1,SUM(X95:X99,X100:X104,X105:X106,X83:X91,X71:X79,-X229:X231,X234:X235,X238:X239)=SUM(X47:X51,X55:X59,X65:X67,X236,X240,X216,-X232),"TRUE")</f>
        <v>TRUE</v>
      </c>
      <c r="Y108" s="306" t="str" cm="1">
        <f t="array" ref="Y108">IF(Y43=1,SUM(Y95:Y99,Y100:Y104,Y105:Y106,Y83:Y91,Y71:Y79,-Y229:Y231,Y234:Y235,Y238:Y239)=SUM(Y47:Y51,Y55:Y59,Y65:Y67,Y236,Y240,Y216,-Y232),"TRUE")</f>
        <v>TRUE</v>
      </c>
      <c r="Z108" s="306" t="str" cm="1">
        <f t="array" ref="Z108">IF(Z43=1,SUM(Z95:Z99,Z100:Z104,Z105:Z106,Z83:Z91,Z71:Z79,-Z229:Z231,Z234:Z235,Z238:Z239)=SUM(Z47:Z51,Z55:Z59,Z65:Z67,Z236,Z240,Z216,-Z232),"TRUE")</f>
        <v>TRUE</v>
      </c>
      <c r="AA108" s="306" t="str" cm="1">
        <f t="array" ref="AA108">IF(AA43=1,SUM(AA95:AA99,AA100:AA104,AA105:AA106,AA83:AA91,AA71:AA79,-AA229:AA231,AA234:AA235,AA238:AA239)=SUM(AA47:AA51,AA55:AA59,AA65:AA67,AA236,AA240,AA216,-AA232),"TRUE")</f>
        <v>TRUE</v>
      </c>
      <c r="AB108" s="306" t="str" cm="1">
        <f t="array" ref="AB108">IF(AB43=1,SUM(AB95:AB99,AB100:AB104,AB105:AB106,AB83:AB91,AB71:AB79,-AB229:AB231,AB234:AB235,AB238:AB239)=SUM(AB47:AB51,AB55:AB59,AB65:AB67,AB236,AB240,AB216,-AB232),"TRUE")</f>
        <v>TRUE</v>
      </c>
      <c r="AC108" s="306" t="str" cm="1">
        <f t="array" ref="AC108">IF(AC43=1,SUM(AC95:AC99,AC100:AC104,AC105:AC106,AC83:AC91,AC71:AC79,-AC229:AC231,AC234:AC235,AC238:AC239)=SUM(AC47:AC51,AC55:AC59,AC65:AC67,AC236,AC240,AC216,-AC232),"TRUE")</f>
        <v>TRUE</v>
      </c>
      <c r="AD108" s="306" t="str" cm="1">
        <f t="array" ref="AD108">IF(AD43=1,SUM(AD95:AD99,AD100:AD104,AD105:AD106,AD83:AD91,AD71:AD79,-AD229:AD231,AD234:AD235,AD238:AD239)=SUM(AD47:AD51,AD55:AD59,AD65:AD67,AD236,AD240,AD216,-AD232),"TRUE")</f>
        <v>TRUE</v>
      </c>
      <c r="AE108" s="306" t="str" cm="1">
        <f t="array" ref="AE108">IF(AE43=1,SUM(AE95:AE99,AE100:AE104,AE105:AE106,AE83:AE91,AE71:AE79,-AE229:AE231,AE234:AE235,AE238:AE239)=SUM(AE47:AE51,AE55:AE59,AE65:AE67,AE236,AE240,AE216,-AE232),"TRUE")</f>
        <v>TRUE</v>
      </c>
      <c r="AF108" s="306" t="str" cm="1">
        <f t="array" ref="AF108">IF(AF43=1,SUM(AF95:AF99,AF100:AF104,AF105:AF106,AF83:AF91,AF71:AF79,-AF229:AF231,AF234:AF235,AF238:AF239)=SUM(AF47:AF51,AF55:AF59,AF65:AF67,AF236,AF240,AF216,-AF232),"TRUE")</f>
        <v>TRUE</v>
      </c>
      <c r="AG108" s="306" t="str" cm="1">
        <f t="array" ref="AG108">IF(AG43=1,SUM(AG95:AG99,AG100:AG104,AG105:AG106,AG83:AG91,AG71:AG79,-AG229:AG231,AG234:AG235,AG238:AG239)=SUM(AG47:AG51,AG55:AG59,AG65:AG67,AG236,AG240,AG216,-AG232),"TRUE")</f>
        <v>TRUE</v>
      </c>
      <c r="AH108" s="306" t="str" cm="1">
        <f t="array" ref="AH108">IF(AH43=1,SUM(AH95:AH99,AH100:AH104,AH105:AH106,AH83:AH91,AH71:AH79,-AH229:AH231,AH234:AH235,AH238:AH239)=SUM(AH47:AH51,AH55:AH59,AH65:AH67,AH236,AH240,AH216,-AH232),"TRUE")</f>
        <v>TRUE</v>
      </c>
      <c r="AI108" s="306" t="str" cm="1">
        <f t="array" ref="AI108">IF(AI43=1,SUM(AI95:AI99,AI100:AI104,AI105:AI106,AI83:AI91,AI71:AI79,-AI229:AI231,AI234:AI235,AI238:AI239)=SUM(AI47:AI51,AI55:AI59,AI65:AI67,AI236,AI240,AI216,-AI232),"TRUE")</f>
        <v>TRUE</v>
      </c>
      <c r="AJ108" s="306" t="str" cm="1">
        <f t="array" ref="AJ108">IF(AJ43=1,SUM(AJ95:AJ99,AJ100:AJ104,AJ105:AJ106,AJ83:AJ91,AJ71:AJ79,-AJ229:AJ231,AJ234:AJ235,AJ238:AJ239)=SUM(AJ47:AJ51,AJ55:AJ59,AJ65:AJ67,AJ236,AJ240,AJ216,-AJ232),"TRUE")</f>
        <v>TRUE</v>
      </c>
      <c r="AK108" s="306" t="str" cm="1">
        <f t="array" ref="AK108">IF(AK43=1,SUM(AK95:AK99,AK100:AK104,AK105:AK106,AK83:AK91,AK71:AK79,-AK229:AK231,AK234:AK235,AK238:AK239)=SUM(AK47:AK51,AK55:AK59,AK65:AK67,AK236,AK240,AK216,-AK232),"TRUE")</f>
        <v>TRUE</v>
      </c>
      <c r="AL108" s="306" t="str" cm="1">
        <f t="array" ref="AL108">IF(AL43=1,SUM(AL95:AL99,AL100:AL104,AL105:AL106,AL83:AL91,AL71:AL79,-AL229:AL231,AL234:AL235,AL238:AL239)=SUM(AL47:AL51,AL55:AL59,AL65:AL67,AL236,AL240,AL216,-AL232),"TRUE")</f>
        <v>TRUE</v>
      </c>
      <c r="AM108" s="306" t="str" cm="1">
        <f t="array" ref="AM108">IF(AM43=1,SUM(AM95:AM99,AM100:AM104,AM105:AM106,AM83:AM91,AM71:AM79,-AM229:AM231,AM234:AM235,AM238:AM239)=SUM(AM47:AM51,AM55:AM59,AM65:AM67,AM236,AM240,AM216,-AM232),"TRUE")</f>
        <v>TRUE</v>
      </c>
      <c r="AN108" s="306" t="str" cm="1">
        <f t="array" ref="AN108">IF(AN43=1,SUM(AN95:AN99,AN100:AN104,AN105:AN106,AN83:AN91,AN71:AN79,-AN229:AN231,AN234:AN235,AN238:AN239)=SUM(AN47:AN51,AN55:AN59,AN65:AN67,AN236,AN240,AN216,-AN232),"TRUE")</f>
        <v>TRUE</v>
      </c>
      <c r="AO108" s="306" t="str" cm="1">
        <f t="array" ref="AO108">IF(AO43=1,SUM(AO95:AO99,AO100:AO104,AO105:AO106,AO83:AO91,AO71:AO79,-AO229:AO231,AO234:AO235,AO238:AO239)=SUM(AO47:AO51,AO55:AO59,AO65:AO67,AO236,AO240,AO216,-AO232),"TRUE")</f>
        <v>TRUE</v>
      </c>
      <c r="AP108" s="306" t="str" cm="1">
        <f t="array" ref="AP108">IF(AP43=1,SUM(AP95:AP99,AP100:AP104,AP105:AP106,AP83:AP91,AP71:AP79,-AP229:AP231,AP234:AP235,AP238:AP239)=SUM(AP47:AP51,AP55:AP59,AP65:AP67,AP236,AP240,AP216,-AP232),"TRUE")</f>
        <v>TRUE</v>
      </c>
      <c r="AQ108" s="306" t="str" cm="1">
        <f t="array" ref="AQ108">IF(AQ43=1,SUM(AQ95:AQ99,AQ100:AQ104,AQ105:AQ106,AQ83:AQ91,AQ71:AQ79,-AQ229:AQ231,AQ234:AQ235,AQ238:AQ239)=SUM(AQ47:AQ51,AQ55:AQ59,AQ65:AQ67,AQ236,AQ240,AQ216,-AQ232),"TRUE")</f>
        <v>TRUE</v>
      </c>
      <c r="AR108" s="306" t="str" cm="1">
        <f t="array" ref="AR108">IF(AR43=1,SUM(AR95:AR99,AR100:AR104,AR105:AR106,AR83:AR91,AR71:AR79,-AR229:AR231,AR234:AR235,AR238:AR239)=SUM(AR47:AR51,AR55:AR59,AR65:AR67,AR236,AR240,AR216,-AR232),"TRUE")</f>
        <v>TRUE</v>
      </c>
      <c r="AS108" s="306" t="str" cm="1">
        <f t="array" ref="AS108">IF(AS43=1,SUM(AS95:AS99,AS100:AS104,AS105:AS106,AS83:AS91,AS71:AS79,-AS229:AS231,AS234:AS235,AS238:AS239)=SUM(AS47:AS51,AS55:AS59,AS65:AS67,AS236,AS240,AS216,-AS232),"TRUE")</f>
        <v>TRUE</v>
      </c>
      <c r="AT108" s="306" t="str" cm="1">
        <f t="array" ref="AT108">IF(AT43=1,SUM(AT95:AT99,AT100:AT104,AT105:AT106,AT83:AT91,AT71:AT79,-AT229:AT231,AT234:AT235,AT238:AT239)=SUM(AT47:AT51,AT55:AT59,AT65:AT67,AT236,AT240,AT216,-AT232),"TRUE")</f>
        <v>TRUE</v>
      </c>
      <c r="AU108" s="306" t="str" cm="1">
        <f t="array" ref="AU108">IF(AU43=1,SUM(AU95:AU99,AU100:AU104,AU105:AU106,AU83:AU91,AU71:AU79,-AU229:AU231,AU234:AU235,AU238:AU239)=SUM(AU47:AU51,AU55:AU59,AU65:AU67,AU236,AU240,AU216,-AU232),"TRUE")</f>
        <v>TRUE</v>
      </c>
      <c r="AV108" s="306" t="str" cm="1">
        <f t="array" ref="AV108">IF(AV43=1,SUM(AV95:AV99,AV100:AV104,AV105:AV106,AV83:AV91,AV71:AV79,-AV229:AV231,AV234:AV235,AV238:AV239)=SUM(AV47:AV51,AV55:AV59,AV65:AV67,AV236,AV240,AV216,-AV232),"TRUE")</f>
        <v>TRUE</v>
      </c>
      <c r="AW108" s="306" t="str" cm="1">
        <f t="array" ref="AW108">IF(AW43=1,SUM(AW95:AW99,AW100:AW104,AW105:AW106,AW83:AW91,AW71:AW79,-AW229:AW231,AW234:AW235,AW238:AW239)=SUM(AW47:AW51,AW55:AW59,AW65:AW67,AW236,AW240,AW216,-AW232),"TRUE")</f>
        <v>TRUE</v>
      </c>
      <c r="AX108" s="306" t="str" cm="1">
        <f t="array" ref="AX108">IF(AX43=1,SUM(AX95:AX99,AX100:AX104,AX105:AX106,AX83:AX91,AX71:AX79,-AX229:AX231,AX234:AX235,AX238:AX239)=SUM(AX47:AX51,AX55:AX59,AX65:AX67,AX236,AX240,AX216,-AX232),"TRUE")</f>
        <v>TRUE</v>
      </c>
      <c r="AY108" s="306" t="str" cm="1">
        <f t="array" ref="AY108">IF(AY43=1,SUM(AY95:AY99,AY100:AY104,AY105:AY106,AY83:AY91,AY71:AY79,-AY229:AY231,AY234:AY235,AY238:AY239)=SUM(AY47:AY51,AY55:AY59,AY65:AY67,AY236,AY240,AY216,-AY232),"TRUE")</f>
        <v>TRUE</v>
      </c>
      <c r="AZ108" s="306" t="str" cm="1">
        <f t="array" ref="AZ108">IF(AZ43=1,SUM(AZ95:AZ99,AZ100:AZ104,AZ105:AZ106,AZ83:AZ91,AZ71:AZ79,-AZ229:AZ231,AZ234:AZ235,AZ238:AZ239)=SUM(AZ47:AZ51,AZ55:AZ59,AZ65:AZ67,AZ236,AZ240,AZ216,-AZ232),"TRUE")</f>
        <v>TRUE</v>
      </c>
      <c r="BA108" s="306" t="str" cm="1">
        <f t="array" ref="BA108">IF(BA43=1,SUM(BA95:BA99,BA100:BA104,BA105:BA106,BA83:BA91,BA71:BA79,-BA229:BA231,BA234:BA235,BA238:BA239)=SUM(BA47:BA51,BA55:BA59,BA65:BA67,BA236,BA240,BA216,-BA232),"TRUE")</f>
        <v>TRUE</v>
      </c>
      <c r="BB108" s="306" t="str" cm="1">
        <f t="array" ref="BB108">IF(BB43=1,SUM(BB95:BB99,BB100:BB104,BB105:BB106,BB83:BB91,BB71:BB79,-BB229:BB231,BB234:BB235,BB238:BB239)=SUM(BB47:BB51,BB55:BB59,BB65:BB67,BB236,BB240,BB216,-BB232),"TRUE")</f>
        <v>TRUE</v>
      </c>
      <c r="BC108" s="306" t="str" cm="1">
        <f t="array" ref="BC108">IF(BC43=1,SUM(BC95:BC99,BC100:BC104,BC105:BC106,BC83:BC91,BC71:BC79,-BC229:BC231,BC234:BC235,BC238:BC239)=SUM(BC47:BC51,BC55:BC59,BC65:BC67,BC236,BC240,BC216,-BC232),"TRUE")</f>
        <v>TRUE</v>
      </c>
      <c r="BD108" s="306" t="str" cm="1">
        <f t="array" ref="BD108">IF(BD43=1,SUM(BD95:BD99,BD100:BD104,BD105:BD106,BD83:BD91,BD71:BD79,-BD229:BD231,BD234:BD235,BD238:BD239)=SUM(BD47:BD51,BD55:BD59,BD65:BD67,BD236,BD240,BD216,-BD232),"TRUE")</f>
        <v>TRUE</v>
      </c>
      <c r="BE108" s="306" t="str" cm="1">
        <f t="array" ref="BE108">IF(BE43=1,SUM(BE95:BE99,BE100:BE104,BE105:BE106,BE83:BE91,BE71:BE79,-BE229:BE231,BE234:BE235,BE238:BE239)=SUM(BE47:BE51,BE55:BE59,BE65:BE67,BE236,BE240,BE216,-BE232),"TRUE")</f>
        <v>TRUE</v>
      </c>
      <c r="BF108" s="306" t="str" cm="1">
        <f t="array" ref="BF108">IF(BF43=1,SUM(BF95:BF99,BF100:BF104,BF105:BF106,BF83:BF91,BF71:BF79,-BF229:BF231,BF234:BF235,BF238:BF239)=SUM(BF47:BF51,BF55:BF59,BF65:BF67,BF236,BF240,BF216,-BF232),"TRUE")</f>
        <v>TRUE</v>
      </c>
      <c r="BG108" s="306" t="str" cm="1">
        <f t="array" ref="BG108">IF(BG43=1,SUM(BG95:BG99,BG100:BG104,BG105:BG106,BG83:BG91,BG71:BG79,-BG229:BG231,BG234:BG235,BG238:BG239)=SUM(BG47:BG51,BG55:BG59,BG65:BG67,BG236,BG240,BG216,-BG232),"TRUE")</f>
        <v>TRUE</v>
      </c>
      <c r="BH108" s="306" t="str" cm="1">
        <f t="array" ref="BH108">IF(BH43=1,SUM(BH95:BH99,BH100:BH104,BH105:BH106,BH83:BH91,BH71:BH79,-BH229:BH231,BH234:BH235,BH238:BH239)=SUM(BH47:BH51,BH55:BH59,BH65:BH67,BH236,BH240,BH216,-BH232),"TRUE")</f>
        <v>TRUE</v>
      </c>
      <c r="BI108" s="82"/>
      <c r="BJ108" s="82"/>
      <c r="BK108" s="82"/>
      <c r="BL108" s="82"/>
      <c r="BM108" s="82"/>
      <c r="BN108" s="82"/>
      <c r="BO108" s="82"/>
    </row>
    <row r="109" spans="1:100">
      <c r="E109" s="20"/>
      <c r="H109" s="135"/>
      <c r="J109" s="135"/>
      <c r="K109" s="187"/>
      <c r="L109" s="101"/>
      <c r="M109" s="101"/>
      <c r="N109" s="101"/>
      <c r="O109" s="101"/>
      <c r="P109" s="101"/>
      <c r="Q109" s="101"/>
      <c r="R109" s="101"/>
      <c r="S109" s="101"/>
      <c r="T109" s="101"/>
      <c r="U109" s="101"/>
      <c r="V109" s="101"/>
      <c r="W109" s="101"/>
      <c r="X109" s="101"/>
      <c r="Y109" s="101"/>
      <c r="Z109" s="101"/>
      <c r="AA109" s="101"/>
      <c r="AB109" s="101"/>
      <c r="AC109" s="101"/>
      <c r="AD109" s="101"/>
      <c r="AE109" s="101"/>
      <c r="AF109" s="101"/>
      <c r="AG109" s="101"/>
      <c r="AH109" s="101"/>
      <c r="AI109" s="101"/>
      <c r="AJ109" s="101"/>
      <c r="AK109" s="101"/>
      <c r="AL109" s="101"/>
      <c r="AM109" s="101"/>
      <c r="AN109" s="101"/>
      <c r="AO109" s="101"/>
      <c r="AP109" s="101"/>
      <c r="AQ109" s="101"/>
      <c r="AR109" s="101"/>
      <c r="AS109" s="101"/>
      <c r="AT109" s="101"/>
      <c r="AU109" s="101"/>
      <c r="AV109" s="101"/>
      <c r="AW109" s="101"/>
      <c r="AX109" s="101"/>
      <c r="AY109" s="101"/>
      <c r="AZ109" s="101"/>
      <c r="BA109" s="101"/>
      <c r="BB109" s="101"/>
      <c r="BC109" s="101"/>
      <c r="BD109" s="101"/>
      <c r="BE109" s="101"/>
      <c r="BF109" s="101"/>
      <c r="BG109" s="101"/>
      <c r="BH109" s="101"/>
      <c r="BI109" s="82"/>
      <c r="BJ109" s="82"/>
      <c r="BK109" s="82"/>
      <c r="BL109" s="82"/>
      <c r="BM109" s="82"/>
      <c r="BN109" s="82"/>
      <c r="BO109" s="82"/>
    </row>
    <row r="110" spans="1:100">
      <c r="B110" s="7">
        <f>MAX($B$5:B109)+1</f>
        <v>3</v>
      </c>
      <c r="C110" s="7" t="s">
        <v>76</v>
      </c>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8"/>
      <c r="BJ110" s="8"/>
      <c r="BK110" s="8"/>
    </row>
    <row r="111" spans="1:100">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5"/>
      <c r="BJ111" s="25"/>
      <c r="BK111" s="25"/>
    </row>
    <row r="112" spans="1:100">
      <c r="C112" s="38">
        <f>MAX($B$4:C111)+0.1</f>
        <v>3.1</v>
      </c>
      <c r="D112" s="37" t="s">
        <v>334</v>
      </c>
      <c r="E112" s="33"/>
      <c r="F112" s="33"/>
      <c r="G112" s="32"/>
      <c r="H112" s="34"/>
      <c r="I112" s="34"/>
      <c r="J112" s="34"/>
      <c r="K112" s="185"/>
      <c r="L112" s="186"/>
      <c r="M112" s="186"/>
      <c r="N112" s="186"/>
      <c r="O112" s="186"/>
      <c r="P112" s="186"/>
      <c r="Q112" s="186"/>
      <c r="R112" s="186"/>
      <c r="S112" s="36"/>
      <c r="T112" s="186"/>
      <c r="U112" s="186"/>
      <c r="V112" s="186"/>
      <c r="W112" s="186"/>
      <c r="X112" s="186"/>
      <c r="Y112" s="186"/>
      <c r="Z112" s="186"/>
      <c r="AA112" s="186"/>
      <c r="AB112" s="186"/>
      <c r="AC112" s="186"/>
      <c r="AD112" s="186"/>
      <c r="AE112" s="186"/>
      <c r="AF112" s="186"/>
      <c r="AG112" s="186"/>
      <c r="AH112" s="186"/>
      <c r="AI112" s="186"/>
      <c r="AJ112" s="186"/>
      <c r="AK112" s="186"/>
      <c r="AL112" s="186"/>
      <c r="AM112" s="186"/>
      <c r="AN112" s="186"/>
      <c r="AO112" s="186"/>
      <c r="AP112" s="186"/>
      <c r="AQ112" s="186"/>
      <c r="AR112" s="186"/>
      <c r="AS112" s="186"/>
      <c r="AT112" s="186"/>
      <c r="AU112" s="186"/>
      <c r="AV112" s="186"/>
      <c r="AW112" s="186"/>
      <c r="AX112" s="186"/>
      <c r="AY112" s="186"/>
      <c r="AZ112" s="186"/>
      <c r="BA112" s="186"/>
      <c r="BB112" s="186"/>
      <c r="BC112" s="186"/>
      <c r="BD112" s="186"/>
      <c r="BE112" s="186"/>
      <c r="BF112" s="186"/>
      <c r="BG112" s="186"/>
      <c r="BH112" s="186"/>
      <c r="BI112" s="186"/>
      <c r="BJ112" s="186"/>
      <c r="BK112" s="186"/>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row>
    <row r="113" spans="3:63">
      <c r="C113" s="68" t="s">
        <v>335</v>
      </c>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row>
    <row r="114" spans="3:63">
      <c r="C114" s="29"/>
      <c r="D114" s="29"/>
      <c r="E114" s="20" t="s">
        <v>240</v>
      </c>
      <c r="F114" s="20"/>
      <c r="G114" s="4" t="s">
        <v>91</v>
      </c>
      <c r="L114" s="98">
        <f>CHOOSE(Interface!$H$7,'Licensee 1'!L144,'Licensee 2'!L144)</f>
        <v>0.6</v>
      </c>
      <c r="M114" s="98">
        <f>CHOOSE(Interface!$H$7,'Licensee 1'!M144,'Licensee 2'!M144)</f>
        <v>0.6</v>
      </c>
      <c r="N114" s="98">
        <f>CHOOSE(Interface!$H$7,'Licensee 1'!N144,'Licensee 2'!N144)</f>
        <v>0.6</v>
      </c>
      <c r="O114" s="98">
        <f>CHOOSE(Interface!$H$7,'Licensee 1'!O144,'Licensee 2'!O144)</f>
        <v>0.6</v>
      </c>
      <c r="P114" s="98">
        <f>CHOOSE(Interface!$H$7,'Licensee 1'!P144,'Licensee 2'!P144)</f>
        <v>0.6</v>
      </c>
      <c r="Q114" s="98">
        <f>CHOOSE(Interface!$H$7,'Licensee 1'!Q144,'Licensee 2'!Q144)</f>
        <v>0.6</v>
      </c>
      <c r="R114" s="98">
        <f>CHOOSE(Interface!$H$7,'Licensee 1'!R144,'Licensee 2'!R144)</f>
        <v>0.6</v>
      </c>
      <c r="S114" s="98">
        <f>CHOOSE(Interface!$H$7,'Licensee 1'!S144,'Licensee 2'!S144)</f>
        <v>0.6</v>
      </c>
      <c r="T114" s="98">
        <f>CHOOSE(Interface!$H$7,'Licensee 1'!T144,'Licensee 2'!T144)</f>
        <v>0.6</v>
      </c>
      <c r="U114" s="98">
        <f>CHOOSE(Interface!$H$7,'Licensee 1'!U144,'Licensee 2'!U144)</f>
        <v>0.6</v>
      </c>
      <c r="V114" s="98">
        <f>CHOOSE(Interface!$H$7,'Licensee 1'!V144,'Licensee 2'!V144)</f>
        <v>0.6</v>
      </c>
      <c r="W114" s="98">
        <f>CHOOSE(Interface!$H$7,'Licensee 1'!W144,'Licensee 2'!W144)</f>
        <v>0.6</v>
      </c>
      <c r="X114" s="98">
        <f>CHOOSE(Interface!$H$7,'Licensee 1'!X144,'Licensee 2'!X144)</f>
        <v>0.6</v>
      </c>
      <c r="Y114" s="98">
        <f>CHOOSE(Interface!$H$7,'Licensee 1'!Y144,'Licensee 2'!Y144)</f>
        <v>0.6</v>
      </c>
      <c r="Z114" s="98">
        <f>CHOOSE(Interface!$H$7,'Licensee 1'!Z144,'Licensee 2'!Z144)</f>
        <v>0.6</v>
      </c>
      <c r="AA114" s="98">
        <f>CHOOSE(Interface!$H$7,'Licensee 1'!AA144,'Licensee 2'!AA144)</f>
        <v>0.6</v>
      </c>
      <c r="AB114" s="98">
        <f>CHOOSE(Interface!$H$7,'Licensee 1'!AB144,'Licensee 2'!AB144)</f>
        <v>0.6</v>
      </c>
      <c r="AC114" s="98">
        <f>CHOOSE(Interface!$H$7,'Licensee 1'!AC144,'Licensee 2'!AC144)</f>
        <v>0.6</v>
      </c>
      <c r="AD114" s="98">
        <f>CHOOSE(Interface!$H$7,'Licensee 1'!AD144,'Licensee 2'!AD144)</f>
        <v>0.6</v>
      </c>
      <c r="AE114" s="98">
        <f>CHOOSE(Interface!$H$7,'Licensee 1'!AE144,'Licensee 2'!AE144)</f>
        <v>0.6</v>
      </c>
      <c r="AF114" s="98">
        <f>CHOOSE(Interface!$H$7,'Licensee 1'!AF144,'Licensee 2'!AF144)</f>
        <v>0.6</v>
      </c>
      <c r="AG114" s="98">
        <f>CHOOSE(Interface!$H$7,'Licensee 1'!AG144,'Licensee 2'!AG144)</f>
        <v>0.6</v>
      </c>
      <c r="AH114" s="98">
        <f>CHOOSE(Interface!$H$7,'Licensee 1'!AH144,'Licensee 2'!AH144)</f>
        <v>0.6</v>
      </c>
      <c r="AI114" s="98">
        <f>CHOOSE(Interface!$H$7,'Licensee 1'!AI144,'Licensee 2'!AI144)</f>
        <v>0.6</v>
      </c>
      <c r="AJ114" s="98">
        <f>CHOOSE(Interface!$H$7,'Licensee 1'!AJ144,'Licensee 2'!AJ144)</f>
        <v>0.6</v>
      </c>
      <c r="AK114" s="98">
        <f>CHOOSE(Interface!$H$7,'Licensee 1'!AK144,'Licensee 2'!AK144)</f>
        <v>0.6</v>
      </c>
      <c r="AL114" s="98">
        <f>CHOOSE(Interface!$H$7,'Licensee 1'!AL144,'Licensee 2'!AL144)</f>
        <v>0.6</v>
      </c>
      <c r="AM114" s="98">
        <f>CHOOSE(Interface!$H$7,'Licensee 1'!AM144,'Licensee 2'!AM144)</f>
        <v>0.6</v>
      </c>
      <c r="AN114" s="98">
        <f>CHOOSE(Interface!$H$7,'Licensee 1'!AN144,'Licensee 2'!AN144)</f>
        <v>0.6</v>
      </c>
      <c r="AO114" s="98">
        <f>CHOOSE(Interface!$H$7,'Licensee 1'!AO144,'Licensee 2'!AO144)</f>
        <v>0.6</v>
      </c>
      <c r="AP114" s="98">
        <f>CHOOSE(Interface!$H$7,'Licensee 1'!AP144,'Licensee 2'!AP144)</f>
        <v>0.6</v>
      </c>
      <c r="AQ114" s="98">
        <f>CHOOSE(Interface!$H$7,'Licensee 1'!AQ144,'Licensee 2'!AQ144)</f>
        <v>0.6</v>
      </c>
      <c r="AR114" s="98">
        <f>CHOOSE(Interface!$H$7,'Licensee 1'!AR144,'Licensee 2'!AR144)</f>
        <v>0.6</v>
      </c>
      <c r="AS114" s="98">
        <f>CHOOSE(Interface!$H$7,'Licensee 1'!AS144,'Licensee 2'!AS144)</f>
        <v>0.6</v>
      </c>
      <c r="AT114" s="98">
        <f>CHOOSE(Interface!$H$7,'Licensee 1'!AT144,'Licensee 2'!AT144)</f>
        <v>0.6</v>
      </c>
      <c r="AU114" s="98">
        <f>CHOOSE(Interface!$H$7,'Licensee 1'!AU144,'Licensee 2'!AU144)</f>
        <v>0.6</v>
      </c>
      <c r="AV114" s="98">
        <f>CHOOSE(Interface!$H$7,'Licensee 1'!AV144,'Licensee 2'!AV144)</f>
        <v>0.6</v>
      </c>
      <c r="AW114" s="98">
        <f>CHOOSE(Interface!$H$7,'Licensee 1'!AW144,'Licensee 2'!AW144)</f>
        <v>0.6</v>
      </c>
      <c r="AX114" s="98">
        <f>CHOOSE(Interface!$H$7,'Licensee 1'!AX144,'Licensee 2'!AX144)</f>
        <v>0.6</v>
      </c>
      <c r="AY114" s="98">
        <f>CHOOSE(Interface!$H$7,'Licensee 1'!AY144,'Licensee 2'!AY144)</f>
        <v>0.6</v>
      </c>
      <c r="AZ114" s="98">
        <f>CHOOSE(Interface!$H$7,'Licensee 1'!AZ144,'Licensee 2'!AZ144)</f>
        <v>0.6</v>
      </c>
      <c r="BA114" s="98">
        <f>CHOOSE(Interface!$H$7,'Licensee 1'!BA144,'Licensee 2'!BA144)</f>
        <v>0.6</v>
      </c>
      <c r="BB114" s="98">
        <f>CHOOSE(Interface!$H$7,'Licensee 1'!BB144,'Licensee 2'!BB144)</f>
        <v>0.6</v>
      </c>
      <c r="BC114" s="98">
        <f>CHOOSE(Interface!$H$7,'Licensee 1'!BC144,'Licensee 2'!BC144)</f>
        <v>0.6</v>
      </c>
      <c r="BD114" s="98">
        <f>CHOOSE(Interface!$H$7,'Licensee 1'!BD144,'Licensee 2'!BD144)</f>
        <v>0.6</v>
      </c>
      <c r="BE114" s="98">
        <f>CHOOSE(Interface!$H$7,'Licensee 1'!BE144,'Licensee 2'!BE144)</f>
        <v>0.6</v>
      </c>
      <c r="BF114" s="98">
        <f>CHOOSE(Interface!$H$7,'Licensee 1'!BF144,'Licensee 2'!BF144)</f>
        <v>0.6</v>
      </c>
      <c r="BG114" s="98">
        <f>CHOOSE(Interface!$H$7,'Licensee 1'!BG144,'Licensee 2'!BG144)</f>
        <v>0.6</v>
      </c>
      <c r="BH114" s="98">
        <f>CHOOSE(Interface!$H$7,'Licensee 1'!BH144,'Licensee 2'!BH144)</f>
        <v>0.6</v>
      </c>
    </row>
    <row r="115" spans="3:63">
      <c r="C115" s="29"/>
      <c r="D115" s="29"/>
      <c r="E115" s="20" t="s">
        <v>336</v>
      </c>
      <c r="F115" s="20"/>
      <c r="G115" s="4" t="s">
        <v>91</v>
      </c>
      <c r="L115" s="98">
        <f t="shared" ref="L115:AQ115" si="7">L19</f>
        <v>0</v>
      </c>
      <c r="M115" s="98">
        <f t="shared" si="7"/>
        <v>0</v>
      </c>
      <c r="N115" s="98">
        <f t="shared" si="7"/>
        <v>0</v>
      </c>
      <c r="O115" s="98">
        <f t="shared" si="7"/>
        <v>0</v>
      </c>
      <c r="P115" s="98">
        <f t="shared" si="7"/>
        <v>0</v>
      </c>
      <c r="Q115" s="98">
        <f t="shared" si="7"/>
        <v>0</v>
      </c>
      <c r="R115" s="98">
        <f t="shared" si="7"/>
        <v>0</v>
      </c>
      <c r="S115" s="98">
        <f t="shared" si="7"/>
        <v>0</v>
      </c>
      <c r="T115" s="98">
        <f t="shared" si="7"/>
        <v>0</v>
      </c>
      <c r="U115" s="98">
        <f t="shared" si="7"/>
        <v>0</v>
      </c>
      <c r="V115" s="98">
        <f t="shared" si="7"/>
        <v>0</v>
      </c>
      <c r="W115" s="98">
        <f t="shared" si="7"/>
        <v>0</v>
      </c>
      <c r="X115" s="98">
        <f t="shared" si="7"/>
        <v>0</v>
      </c>
      <c r="Y115" s="98">
        <f t="shared" si="7"/>
        <v>0</v>
      </c>
      <c r="Z115" s="98">
        <f t="shared" si="7"/>
        <v>0</v>
      </c>
      <c r="AA115" s="98">
        <f t="shared" si="7"/>
        <v>0</v>
      </c>
      <c r="AB115" s="98">
        <f t="shared" si="7"/>
        <v>0</v>
      </c>
      <c r="AC115" s="98">
        <f t="shared" si="7"/>
        <v>0</v>
      </c>
      <c r="AD115" s="98">
        <f t="shared" si="7"/>
        <v>0</v>
      </c>
      <c r="AE115" s="98">
        <f t="shared" si="7"/>
        <v>0</v>
      </c>
      <c r="AF115" s="98">
        <f t="shared" si="7"/>
        <v>0</v>
      </c>
      <c r="AG115" s="98">
        <f t="shared" si="7"/>
        <v>0</v>
      </c>
      <c r="AH115" s="98">
        <f t="shared" si="7"/>
        <v>0</v>
      </c>
      <c r="AI115" s="98">
        <f t="shared" si="7"/>
        <v>0</v>
      </c>
      <c r="AJ115" s="98">
        <f t="shared" si="7"/>
        <v>0</v>
      </c>
      <c r="AK115" s="98">
        <f t="shared" si="7"/>
        <v>0</v>
      </c>
      <c r="AL115" s="98">
        <f t="shared" si="7"/>
        <v>0</v>
      </c>
      <c r="AM115" s="98">
        <f t="shared" si="7"/>
        <v>0</v>
      </c>
      <c r="AN115" s="98">
        <f t="shared" si="7"/>
        <v>0</v>
      </c>
      <c r="AO115" s="98">
        <f t="shared" si="7"/>
        <v>0</v>
      </c>
      <c r="AP115" s="98">
        <f t="shared" si="7"/>
        <v>0</v>
      </c>
      <c r="AQ115" s="98">
        <f t="shared" si="7"/>
        <v>0</v>
      </c>
      <c r="AR115" s="98">
        <f t="shared" ref="AR115:BH115" si="8">AR19</f>
        <v>0</v>
      </c>
      <c r="AS115" s="98">
        <f t="shared" si="8"/>
        <v>0</v>
      </c>
      <c r="AT115" s="98">
        <f t="shared" si="8"/>
        <v>0</v>
      </c>
      <c r="AU115" s="98">
        <f t="shared" si="8"/>
        <v>0</v>
      </c>
      <c r="AV115" s="98">
        <f t="shared" si="8"/>
        <v>0</v>
      </c>
      <c r="AW115" s="98">
        <f t="shared" si="8"/>
        <v>0</v>
      </c>
      <c r="AX115" s="98">
        <f t="shared" si="8"/>
        <v>0</v>
      </c>
      <c r="AY115" s="98">
        <f t="shared" si="8"/>
        <v>0</v>
      </c>
      <c r="AZ115" s="98">
        <f t="shared" si="8"/>
        <v>0</v>
      </c>
      <c r="BA115" s="98">
        <f t="shared" si="8"/>
        <v>0</v>
      </c>
      <c r="BB115" s="98">
        <f t="shared" si="8"/>
        <v>0</v>
      </c>
      <c r="BC115" s="98">
        <f t="shared" si="8"/>
        <v>0</v>
      </c>
      <c r="BD115" s="98">
        <f t="shared" si="8"/>
        <v>0</v>
      </c>
      <c r="BE115" s="98">
        <f t="shared" si="8"/>
        <v>0</v>
      </c>
      <c r="BF115" s="98">
        <f t="shared" si="8"/>
        <v>0</v>
      </c>
      <c r="BG115" s="98">
        <f t="shared" si="8"/>
        <v>0</v>
      </c>
      <c r="BH115" s="98">
        <f t="shared" si="8"/>
        <v>0</v>
      </c>
    </row>
    <row r="116" spans="3:63">
      <c r="C116" s="29"/>
      <c r="D116" s="29"/>
      <c r="E116" s="20"/>
      <c r="F116" s="20"/>
      <c r="L116" s="98"/>
      <c r="M116" s="98"/>
      <c r="N116" s="98"/>
      <c r="O116" s="98"/>
      <c r="P116" s="98"/>
      <c r="Q116" s="98"/>
      <c r="R116" s="98"/>
      <c r="S116" s="98"/>
      <c r="T116" s="98"/>
      <c r="U116" s="98"/>
      <c r="V116" s="98"/>
      <c r="W116" s="98"/>
      <c r="X116" s="98"/>
      <c r="Y116" s="98"/>
      <c r="Z116" s="98"/>
      <c r="AA116" s="98"/>
      <c r="AB116" s="98"/>
      <c r="AC116" s="98"/>
      <c r="AD116" s="98"/>
      <c r="AE116" s="98"/>
      <c r="AF116" s="98"/>
      <c r="AG116" s="98"/>
      <c r="AH116" s="98"/>
      <c r="AI116" s="98"/>
      <c r="AJ116" s="98"/>
      <c r="AK116" s="98"/>
      <c r="AL116" s="98"/>
      <c r="AM116" s="98"/>
      <c r="AN116" s="98"/>
      <c r="AO116" s="98"/>
      <c r="AP116" s="98"/>
      <c r="AQ116" s="98"/>
      <c r="AR116" s="98"/>
      <c r="AS116" s="98"/>
      <c r="AT116" s="98"/>
      <c r="AU116" s="98"/>
      <c r="AV116" s="98"/>
      <c r="AW116" s="98"/>
      <c r="AX116" s="98"/>
      <c r="AY116" s="98"/>
      <c r="AZ116" s="98"/>
      <c r="BA116" s="98"/>
      <c r="BB116" s="98"/>
      <c r="BC116" s="98"/>
      <c r="BD116" s="98"/>
      <c r="BE116" s="98"/>
      <c r="BF116" s="98"/>
      <c r="BG116" s="98"/>
      <c r="BH116" s="98"/>
    </row>
    <row r="117" spans="3:63">
      <c r="C117" s="29"/>
      <c r="D117" s="29"/>
      <c r="E117" s="20" t="s">
        <v>337</v>
      </c>
      <c r="F117" s="20"/>
      <c r="G117" s="4" t="s">
        <v>316</v>
      </c>
      <c r="L117" s="78">
        <f t="shared" ref="L117:AQ117" si="9">L14</f>
        <v>0</v>
      </c>
      <c r="M117" s="78">
        <f t="shared" si="9"/>
        <v>0</v>
      </c>
      <c r="N117" s="78">
        <f t="shared" si="9"/>
        <v>0</v>
      </c>
      <c r="O117" s="78">
        <f t="shared" si="9"/>
        <v>0</v>
      </c>
      <c r="P117" s="78">
        <f t="shared" si="9"/>
        <v>0</v>
      </c>
      <c r="Q117" s="78">
        <f t="shared" si="9"/>
        <v>0</v>
      </c>
      <c r="R117" s="78">
        <f t="shared" si="9"/>
        <v>0</v>
      </c>
      <c r="S117" s="78">
        <f t="shared" si="9"/>
        <v>0</v>
      </c>
      <c r="T117" s="78">
        <f t="shared" si="9"/>
        <v>0</v>
      </c>
      <c r="U117" s="78">
        <f t="shared" si="9"/>
        <v>0</v>
      </c>
      <c r="V117" s="78">
        <f t="shared" si="9"/>
        <v>0</v>
      </c>
      <c r="W117" s="78">
        <f t="shared" si="9"/>
        <v>0</v>
      </c>
      <c r="X117" s="78">
        <f t="shared" si="9"/>
        <v>0</v>
      </c>
      <c r="Y117" s="78">
        <f t="shared" si="9"/>
        <v>0</v>
      </c>
      <c r="Z117" s="78">
        <f t="shared" si="9"/>
        <v>0</v>
      </c>
      <c r="AA117" s="78">
        <f t="shared" si="9"/>
        <v>0</v>
      </c>
      <c r="AB117" s="78">
        <f t="shared" si="9"/>
        <v>0</v>
      </c>
      <c r="AC117" s="78">
        <f t="shared" si="9"/>
        <v>0</v>
      </c>
      <c r="AD117" s="78">
        <f t="shared" si="9"/>
        <v>0</v>
      </c>
      <c r="AE117" s="78">
        <f t="shared" si="9"/>
        <v>0</v>
      </c>
      <c r="AF117" s="78">
        <f t="shared" si="9"/>
        <v>0</v>
      </c>
      <c r="AG117" s="78">
        <f t="shared" si="9"/>
        <v>0</v>
      </c>
      <c r="AH117" s="78">
        <f t="shared" si="9"/>
        <v>0</v>
      </c>
      <c r="AI117" s="78">
        <f t="shared" si="9"/>
        <v>0</v>
      </c>
      <c r="AJ117" s="78">
        <f t="shared" si="9"/>
        <v>0</v>
      </c>
      <c r="AK117" s="78">
        <f t="shared" si="9"/>
        <v>0</v>
      </c>
      <c r="AL117" s="78">
        <f t="shared" si="9"/>
        <v>0</v>
      </c>
      <c r="AM117" s="78">
        <f t="shared" si="9"/>
        <v>0</v>
      </c>
      <c r="AN117" s="78">
        <f t="shared" si="9"/>
        <v>0</v>
      </c>
      <c r="AO117" s="78">
        <f t="shared" si="9"/>
        <v>0</v>
      </c>
      <c r="AP117" s="78">
        <f t="shared" si="9"/>
        <v>0</v>
      </c>
      <c r="AQ117" s="78">
        <f t="shared" si="9"/>
        <v>0</v>
      </c>
      <c r="AR117" s="78">
        <f t="shared" ref="AR117:BH117" si="10">AR14</f>
        <v>0</v>
      </c>
      <c r="AS117" s="78">
        <f t="shared" si="10"/>
        <v>0</v>
      </c>
      <c r="AT117" s="78">
        <f t="shared" si="10"/>
        <v>0</v>
      </c>
      <c r="AU117" s="78">
        <f t="shared" si="10"/>
        <v>0</v>
      </c>
      <c r="AV117" s="78">
        <f t="shared" si="10"/>
        <v>0</v>
      </c>
      <c r="AW117" s="78">
        <f t="shared" si="10"/>
        <v>0</v>
      </c>
      <c r="AX117" s="78">
        <f t="shared" si="10"/>
        <v>0</v>
      </c>
      <c r="AY117" s="78">
        <f t="shared" si="10"/>
        <v>0</v>
      </c>
      <c r="AZ117" s="78">
        <f t="shared" si="10"/>
        <v>0</v>
      </c>
      <c r="BA117" s="78">
        <f t="shared" si="10"/>
        <v>0</v>
      </c>
      <c r="BB117" s="78">
        <f t="shared" si="10"/>
        <v>0</v>
      </c>
      <c r="BC117" s="78">
        <f t="shared" si="10"/>
        <v>0</v>
      </c>
      <c r="BD117" s="78">
        <f t="shared" si="10"/>
        <v>0</v>
      </c>
      <c r="BE117" s="78">
        <f t="shared" si="10"/>
        <v>0</v>
      </c>
      <c r="BF117" s="78">
        <f t="shared" si="10"/>
        <v>0</v>
      </c>
      <c r="BG117" s="78">
        <f t="shared" si="10"/>
        <v>0</v>
      </c>
      <c r="BH117" s="78">
        <f t="shared" si="10"/>
        <v>0</v>
      </c>
    </row>
    <row r="118" spans="3:63">
      <c r="C118" s="29"/>
      <c r="D118" s="29"/>
      <c r="E118" s="20" t="s">
        <v>338</v>
      </c>
      <c r="F118" s="20"/>
      <c r="G118" s="4" t="s">
        <v>316</v>
      </c>
      <c r="L118" s="80">
        <f t="shared" ref="L118:AQ118" si="11">L14-L17</f>
        <v>0</v>
      </c>
      <c r="M118" s="78">
        <f t="shared" si="11"/>
        <v>0</v>
      </c>
      <c r="N118" s="78">
        <f t="shared" si="11"/>
        <v>0</v>
      </c>
      <c r="O118" s="78">
        <f t="shared" si="11"/>
        <v>0</v>
      </c>
      <c r="P118" s="78">
        <f t="shared" si="11"/>
        <v>0</v>
      </c>
      <c r="Q118" s="78">
        <f t="shared" si="11"/>
        <v>0</v>
      </c>
      <c r="R118" s="78">
        <f t="shared" si="11"/>
        <v>0</v>
      </c>
      <c r="S118" s="78">
        <f t="shared" si="11"/>
        <v>0</v>
      </c>
      <c r="T118" s="78">
        <f t="shared" si="11"/>
        <v>0</v>
      </c>
      <c r="U118" s="78">
        <f t="shared" si="11"/>
        <v>0</v>
      </c>
      <c r="V118" s="78">
        <f t="shared" si="11"/>
        <v>0</v>
      </c>
      <c r="W118" s="78">
        <f t="shared" si="11"/>
        <v>0</v>
      </c>
      <c r="X118" s="78">
        <f t="shared" si="11"/>
        <v>0</v>
      </c>
      <c r="Y118" s="78">
        <f t="shared" si="11"/>
        <v>0</v>
      </c>
      <c r="Z118" s="78">
        <f t="shared" si="11"/>
        <v>0</v>
      </c>
      <c r="AA118" s="78">
        <f t="shared" si="11"/>
        <v>0</v>
      </c>
      <c r="AB118" s="78">
        <f t="shared" si="11"/>
        <v>0</v>
      </c>
      <c r="AC118" s="78">
        <f t="shared" si="11"/>
        <v>0</v>
      </c>
      <c r="AD118" s="78">
        <f t="shared" si="11"/>
        <v>0</v>
      </c>
      <c r="AE118" s="78">
        <f t="shared" si="11"/>
        <v>0</v>
      </c>
      <c r="AF118" s="78">
        <f t="shared" si="11"/>
        <v>0</v>
      </c>
      <c r="AG118" s="78">
        <f t="shared" si="11"/>
        <v>0</v>
      </c>
      <c r="AH118" s="78">
        <f t="shared" si="11"/>
        <v>0</v>
      </c>
      <c r="AI118" s="78">
        <f t="shared" si="11"/>
        <v>0</v>
      </c>
      <c r="AJ118" s="78">
        <f t="shared" si="11"/>
        <v>0</v>
      </c>
      <c r="AK118" s="78">
        <f t="shared" si="11"/>
        <v>0</v>
      </c>
      <c r="AL118" s="78">
        <f t="shared" si="11"/>
        <v>0</v>
      </c>
      <c r="AM118" s="78">
        <f t="shared" si="11"/>
        <v>0</v>
      </c>
      <c r="AN118" s="78">
        <f t="shared" si="11"/>
        <v>0</v>
      </c>
      <c r="AO118" s="78">
        <f t="shared" si="11"/>
        <v>0</v>
      </c>
      <c r="AP118" s="78">
        <f t="shared" si="11"/>
        <v>0</v>
      </c>
      <c r="AQ118" s="78">
        <f t="shared" si="11"/>
        <v>0</v>
      </c>
      <c r="AR118" s="78">
        <f t="shared" ref="AR118:BH118" si="12">AR14-AR17</f>
        <v>0</v>
      </c>
      <c r="AS118" s="78">
        <f t="shared" si="12"/>
        <v>0</v>
      </c>
      <c r="AT118" s="78">
        <f t="shared" si="12"/>
        <v>0</v>
      </c>
      <c r="AU118" s="78">
        <f t="shared" si="12"/>
        <v>0</v>
      </c>
      <c r="AV118" s="78">
        <f t="shared" si="12"/>
        <v>0</v>
      </c>
      <c r="AW118" s="78">
        <f t="shared" si="12"/>
        <v>0</v>
      </c>
      <c r="AX118" s="78">
        <f t="shared" si="12"/>
        <v>0</v>
      </c>
      <c r="AY118" s="78">
        <f t="shared" si="12"/>
        <v>0</v>
      </c>
      <c r="AZ118" s="78">
        <f t="shared" si="12"/>
        <v>0</v>
      </c>
      <c r="BA118" s="78">
        <f t="shared" si="12"/>
        <v>0</v>
      </c>
      <c r="BB118" s="78">
        <f t="shared" si="12"/>
        <v>0</v>
      </c>
      <c r="BC118" s="78">
        <f t="shared" si="12"/>
        <v>0</v>
      </c>
      <c r="BD118" s="78">
        <f t="shared" si="12"/>
        <v>0</v>
      </c>
      <c r="BE118" s="78">
        <f t="shared" si="12"/>
        <v>0</v>
      </c>
      <c r="BF118" s="78">
        <f t="shared" si="12"/>
        <v>0</v>
      </c>
      <c r="BG118" s="78">
        <f t="shared" si="12"/>
        <v>0</v>
      </c>
      <c r="BH118" s="78">
        <f t="shared" si="12"/>
        <v>0</v>
      </c>
    </row>
    <row r="119" spans="3:63">
      <c r="C119" s="29"/>
      <c r="D119" s="29"/>
      <c r="E119" s="20" t="s">
        <v>339</v>
      </c>
      <c r="F119" s="20"/>
      <c r="G119" s="4" t="s">
        <v>316</v>
      </c>
      <c r="L119" s="78">
        <f t="shared" ref="L119:AQ119" si="13">L17</f>
        <v>0</v>
      </c>
      <c r="M119" s="78">
        <f t="shared" si="13"/>
        <v>0</v>
      </c>
      <c r="N119" s="78">
        <f t="shared" si="13"/>
        <v>0</v>
      </c>
      <c r="O119" s="78">
        <f t="shared" si="13"/>
        <v>0</v>
      </c>
      <c r="P119" s="78">
        <f t="shared" si="13"/>
        <v>0</v>
      </c>
      <c r="Q119" s="78">
        <f t="shared" si="13"/>
        <v>0</v>
      </c>
      <c r="R119" s="78">
        <f t="shared" si="13"/>
        <v>0</v>
      </c>
      <c r="S119" s="78">
        <f t="shared" si="13"/>
        <v>0</v>
      </c>
      <c r="T119" s="78">
        <f t="shared" si="13"/>
        <v>0</v>
      </c>
      <c r="U119" s="78">
        <f t="shared" si="13"/>
        <v>0</v>
      </c>
      <c r="V119" s="78">
        <f t="shared" si="13"/>
        <v>0</v>
      </c>
      <c r="W119" s="78">
        <f t="shared" si="13"/>
        <v>0</v>
      </c>
      <c r="X119" s="78">
        <f t="shared" si="13"/>
        <v>0</v>
      </c>
      <c r="Y119" s="78">
        <f t="shared" si="13"/>
        <v>0</v>
      </c>
      <c r="Z119" s="78">
        <f t="shared" si="13"/>
        <v>0</v>
      </c>
      <c r="AA119" s="78">
        <f t="shared" si="13"/>
        <v>0</v>
      </c>
      <c r="AB119" s="78">
        <f t="shared" si="13"/>
        <v>0</v>
      </c>
      <c r="AC119" s="78">
        <f t="shared" si="13"/>
        <v>0</v>
      </c>
      <c r="AD119" s="78">
        <f t="shared" si="13"/>
        <v>0</v>
      </c>
      <c r="AE119" s="78">
        <f t="shared" si="13"/>
        <v>0</v>
      </c>
      <c r="AF119" s="78">
        <f t="shared" si="13"/>
        <v>0</v>
      </c>
      <c r="AG119" s="78">
        <f t="shared" si="13"/>
        <v>0</v>
      </c>
      <c r="AH119" s="78">
        <f t="shared" si="13"/>
        <v>0</v>
      </c>
      <c r="AI119" s="78">
        <f t="shared" si="13"/>
        <v>0</v>
      </c>
      <c r="AJ119" s="78">
        <f t="shared" si="13"/>
        <v>0</v>
      </c>
      <c r="AK119" s="78">
        <f t="shared" si="13"/>
        <v>0</v>
      </c>
      <c r="AL119" s="78">
        <f t="shared" si="13"/>
        <v>0</v>
      </c>
      <c r="AM119" s="78">
        <f t="shared" si="13"/>
        <v>0</v>
      </c>
      <c r="AN119" s="78">
        <f t="shared" si="13"/>
        <v>0</v>
      </c>
      <c r="AO119" s="78">
        <f t="shared" si="13"/>
        <v>0</v>
      </c>
      <c r="AP119" s="78">
        <f t="shared" si="13"/>
        <v>0</v>
      </c>
      <c r="AQ119" s="78">
        <f t="shared" si="13"/>
        <v>0</v>
      </c>
      <c r="AR119" s="78">
        <f t="shared" ref="AR119:BH119" si="14">AR17</f>
        <v>0</v>
      </c>
      <c r="AS119" s="78">
        <f t="shared" si="14"/>
        <v>0</v>
      </c>
      <c r="AT119" s="78">
        <f t="shared" si="14"/>
        <v>0</v>
      </c>
      <c r="AU119" s="78">
        <f t="shared" si="14"/>
        <v>0</v>
      </c>
      <c r="AV119" s="78">
        <f t="shared" si="14"/>
        <v>0</v>
      </c>
      <c r="AW119" s="78">
        <f t="shared" si="14"/>
        <v>0</v>
      </c>
      <c r="AX119" s="78">
        <f t="shared" si="14"/>
        <v>0</v>
      </c>
      <c r="AY119" s="78">
        <f t="shared" si="14"/>
        <v>0</v>
      </c>
      <c r="AZ119" s="78">
        <f t="shared" si="14"/>
        <v>0</v>
      </c>
      <c r="BA119" s="78">
        <f t="shared" si="14"/>
        <v>0</v>
      </c>
      <c r="BB119" s="78">
        <f t="shared" si="14"/>
        <v>0</v>
      </c>
      <c r="BC119" s="78">
        <f t="shared" si="14"/>
        <v>0</v>
      </c>
      <c r="BD119" s="78">
        <f t="shared" si="14"/>
        <v>0</v>
      </c>
      <c r="BE119" s="78">
        <f t="shared" si="14"/>
        <v>0</v>
      </c>
      <c r="BF119" s="78">
        <f t="shared" si="14"/>
        <v>0</v>
      </c>
      <c r="BG119" s="78">
        <f t="shared" si="14"/>
        <v>0</v>
      </c>
      <c r="BH119" s="78">
        <f t="shared" si="14"/>
        <v>0</v>
      </c>
    </row>
    <row r="120" spans="3:63">
      <c r="C120" s="29"/>
      <c r="D120" s="29"/>
      <c r="E120" s="20"/>
      <c r="F120" s="20"/>
      <c r="L120" s="78"/>
      <c r="M120" s="78"/>
      <c r="N120" s="78"/>
      <c r="O120" s="78"/>
      <c r="P120" s="78"/>
      <c r="Q120" s="78"/>
      <c r="R120" s="78"/>
      <c r="S120" s="78"/>
      <c r="T120" s="78"/>
      <c r="U120" s="78"/>
      <c r="V120" s="78"/>
      <c r="W120" s="78"/>
      <c r="X120" s="78"/>
      <c r="Y120" s="78"/>
      <c r="Z120" s="78"/>
      <c r="AA120" s="78"/>
      <c r="AB120" s="78"/>
      <c r="AC120" s="78"/>
      <c r="AD120" s="78"/>
      <c r="AE120" s="78"/>
      <c r="AF120" s="78"/>
      <c r="AG120" s="78"/>
      <c r="AH120" s="78"/>
      <c r="AI120" s="78"/>
      <c r="AJ120" s="78"/>
      <c r="AK120" s="78"/>
      <c r="AL120" s="78"/>
      <c r="AM120" s="78"/>
      <c r="AN120" s="78"/>
      <c r="AO120" s="78"/>
      <c r="AP120" s="78"/>
      <c r="AQ120" s="78"/>
      <c r="AR120" s="78"/>
      <c r="AS120" s="78"/>
      <c r="AT120" s="78"/>
      <c r="AU120" s="78"/>
      <c r="AV120" s="78"/>
      <c r="AW120" s="78"/>
      <c r="AX120" s="78"/>
      <c r="AY120" s="78"/>
      <c r="AZ120" s="78"/>
      <c r="BA120" s="78"/>
      <c r="BB120" s="78"/>
      <c r="BC120" s="78"/>
      <c r="BD120" s="78"/>
      <c r="BE120" s="78"/>
      <c r="BF120" s="78"/>
      <c r="BG120" s="78"/>
      <c r="BH120" s="78"/>
    </row>
    <row r="121" spans="3:63">
      <c r="C121" s="29"/>
      <c r="D121" s="29"/>
      <c r="E121" s="20" t="s">
        <v>241</v>
      </c>
      <c r="F121" s="20"/>
      <c r="G121" s="4" t="s">
        <v>78</v>
      </c>
      <c r="L121" s="98">
        <f>CHOOSE(Interface!$H$7,Interface!$J$44,Interface!$L$44)*L7</f>
        <v>0</v>
      </c>
      <c r="M121" s="98">
        <f>CHOOSE(Interface!$H$7,Interface!$J$44,Interface!$L$44)*M7</f>
        <v>0</v>
      </c>
      <c r="N121" s="98">
        <f>CHOOSE(Interface!$H$7,Interface!$J$44,Interface!$L$44)*N7</f>
        <v>0</v>
      </c>
      <c r="O121" s="98">
        <f>CHOOSE(Interface!$H$7,Interface!$J$44,Interface!$L$44)*O7</f>
        <v>0</v>
      </c>
      <c r="P121" s="98">
        <f>CHOOSE(Interface!$H$7,Interface!$J$44,Interface!$L$44)*P7</f>
        <v>0</v>
      </c>
      <c r="Q121" s="98">
        <f>CHOOSE(Interface!$H$7,Interface!$J$44,Interface!$L$44)*Q7</f>
        <v>0</v>
      </c>
      <c r="R121" s="98">
        <f>CHOOSE(Interface!$H$7,Interface!$J$44,Interface!$L$44)*R7</f>
        <v>0</v>
      </c>
      <c r="S121" s="98">
        <f>CHOOSE(Interface!$H$7,Interface!$J$44,Interface!$L$44)*S7</f>
        <v>0</v>
      </c>
      <c r="T121" s="98">
        <f>CHOOSE(Interface!$H$7,Interface!$J$44,Interface!$L$44)*T7</f>
        <v>0</v>
      </c>
      <c r="U121" s="98">
        <f>CHOOSE(Interface!$H$7,Interface!$J$44,Interface!$L$44)*U7</f>
        <v>0</v>
      </c>
      <c r="V121" s="98">
        <f>CHOOSE(Interface!$H$7,Interface!$J$44,Interface!$L$44)*V7</f>
        <v>0</v>
      </c>
      <c r="W121" s="98">
        <f>CHOOSE(Interface!$H$7,Interface!$J$44,Interface!$L$44)*W7</f>
        <v>0</v>
      </c>
      <c r="X121" s="98">
        <f>CHOOSE(Interface!$H$7,Interface!$J$44,Interface!$L$44)*X7</f>
        <v>0</v>
      </c>
      <c r="Y121" s="98">
        <f>CHOOSE(Interface!$H$7,Interface!$J$44,Interface!$L$44)*Y7</f>
        <v>0</v>
      </c>
      <c r="Z121" s="98">
        <f>CHOOSE(Interface!$H$7,Interface!$J$44,Interface!$L$44)*Z7</f>
        <v>0</v>
      </c>
      <c r="AA121" s="98">
        <f>CHOOSE(Interface!$H$7,Interface!$J$44,Interface!$L$44)*AA7</f>
        <v>0</v>
      </c>
      <c r="AB121" s="98">
        <f>CHOOSE(Interface!$H$7,Interface!$J$44,Interface!$L$44)*AB7</f>
        <v>0</v>
      </c>
      <c r="AC121" s="98">
        <f>CHOOSE(Interface!$H$7,Interface!$J$44,Interface!$L$44)*AC7</f>
        <v>0</v>
      </c>
      <c r="AD121" s="98">
        <f>CHOOSE(Interface!$H$7,Interface!$J$44,Interface!$L$44)*AD7</f>
        <v>0</v>
      </c>
      <c r="AE121" s="98">
        <f>CHOOSE(Interface!$H$7,Interface!$J$44,Interface!$L$44)*AE7</f>
        <v>0</v>
      </c>
      <c r="AF121" s="98">
        <f>CHOOSE(Interface!$H$7,Interface!$J$44,Interface!$L$44)*AF7</f>
        <v>0</v>
      </c>
      <c r="AG121" s="98">
        <f>CHOOSE(Interface!$H$7,Interface!$J$44,Interface!$L$44)*AG7</f>
        <v>0</v>
      </c>
      <c r="AH121" s="98">
        <f>CHOOSE(Interface!$H$7,Interface!$J$44,Interface!$L$44)*AH7</f>
        <v>0</v>
      </c>
      <c r="AI121" s="98">
        <f>CHOOSE(Interface!$H$7,Interface!$J$44,Interface!$L$44)*AI7</f>
        <v>0</v>
      </c>
      <c r="AJ121" s="98">
        <f>CHOOSE(Interface!$H$7,Interface!$J$44,Interface!$L$44)*AJ7</f>
        <v>0</v>
      </c>
      <c r="AK121" s="98">
        <f>CHOOSE(Interface!$H$7,Interface!$J$44,Interface!$L$44)*AK7</f>
        <v>0</v>
      </c>
      <c r="AL121" s="98">
        <f>CHOOSE(Interface!$H$7,Interface!$J$44,Interface!$L$44)*AL7</f>
        <v>0</v>
      </c>
      <c r="AM121" s="98">
        <f>CHOOSE(Interface!$H$7,Interface!$J$44,Interface!$L$44)*AM7</f>
        <v>0</v>
      </c>
      <c r="AN121" s="98">
        <f>CHOOSE(Interface!$H$7,Interface!$J$44,Interface!$L$44)*AN7</f>
        <v>0</v>
      </c>
      <c r="AO121" s="98">
        <f>CHOOSE(Interface!$H$7,Interface!$J$44,Interface!$L$44)*AO7</f>
        <v>0</v>
      </c>
      <c r="AP121" s="98">
        <f>CHOOSE(Interface!$H$7,Interface!$J$44,Interface!$L$44)*AP7</f>
        <v>0</v>
      </c>
      <c r="AQ121" s="98">
        <f>CHOOSE(Interface!$H$7,Interface!$J$44,Interface!$L$44)*AQ7</f>
        <v>0</v>
      </c>
      <c r="AR121" s="98">
        <f>CHOOSE(Interface!$H$7,Interface!$J$44,Interface!$L$44)*AR7</f>
        <v>0</v>
      </c>
      <c r="AS121" s="98">
        <f>CHOOSE(Interface!$H$7,Interface!$J$44,Interface!$L$44)*AS7</f>
        <v>0</v>
      </c>
      <c r="AT121" s="98">
        <f>CHOOSE(Interface!$H$7,Interface!$J$44,Interface!$L$44)*AT7</f>
        <v>0</v>
      </c>
      <c r="AU121" s="98">
        <f>CHOOSE(Interface!$H$7,Interface!$J$44,Interface!$L$44)*AU7</f>
        <v>0</v>
      </c>
      <c r="AV121" s="98">
        <f>CHOOSE(Interface!$H$7,Interface!$J$44,Interface!$L$44)*AV7</f>
        <v>0</v>
      </c>
      <c r="AW121" s="98">
        <f>CHOOSE(Interface!$H$7,Interface!$J$44,Interface!$L$44)*AW7</f>
        <v>0</v>
      </c>
      <c r="AX121" s="98">
        <f>CHOOSE(Interface!$H$7,Interface!$J$44,Interface!$L$44)*AX7</f>
        <v>0</v>
      </c>
      <c r="AY121" s="98">
        <f>CHOOSE(Interface!$H$7,Interface!$J$44,Interface!$L$44)*AY7</f>
        <v>0</v>
      </c>
      <c r="AZ121" s="98">
        <f>CHOOSE(Interface!$H$7,Interface!$J$44,Interface!$L$44)*AZ7</f>
        <v>0</v>
      </c>
      <c r="BA121" s="98">
        <f>CHOOSE(Interface!$H$7,Interface!$J$44,Interface!$L$44)*BA7</f>
        <v>0</v>
      </c>
      <c r="BB121" s="98">
        <f>CHOOSE(Interface!$H$7,Interface!$J$44,Interface!$L$44)*BB7</f>
        <v>0</v>
      </c>
      <c r="BC121" s="98">
        <f>CHOOSE(Interface!$H$7,Interface!$J$44,Interface!$L$44)*BC7</f>
        <v>0</v>
      </c>
      <c r="BD121" s="98">
        <f>CHOOSE(Interface!$H$7,Interface!$J$44,Interface!$L$44)*BD7</f>
        <v>0</v>
      </c>
      <c r="BE121" s="98">
        <f>CHOOSE(Interface!$H$7,Interface!$J$44,Interface!$L$44)*BE7</f>
        <v>0</v>
      </c>
      <c r="BF121" s="98">
        <f>CHOOSE(Interface!$H$7,Interface!$J$44,Interface!$L$44)*BF7</f>
        <v>0</v>
      </c>
      <c r="BG121" s="98">
        <f>CHOOSE(Interface!$H$7,Interface!$J$44,Interface!$L$44)*BG7</f>
        <v>0</v>
      </c>
      <c r="BH121" s="98">
        <f>CHOOSE(Interface!$H$7,Interface!$J$44,Interface!$L$44)*BH7</f>
        <v>0</v>
      </c>
    </row>
    <row r="122" spans="3:63">
      <c r="C122" s="29"/>
      <c r="D122" s="29"/>
      <c r="E122" s="20" t="s">
        <v>242</v>
      </c>
      <c r="F122" s="20"/>
      <c r="G122" s="4" t="s">
        <v>78</v>
      </c>
      <c r="L122" s="98">
        <f>CHOOSE(Interface!$H$7,Interface!$J$39,Interface!$L$39)*L7</f>
        <v>0</v>
      </c>
      <c r="M122" s="98">
        <f>CHOOSE(Interface!$H$7,Interface!$J$39,Interface!$L$39)*M7</f>
        <v>0</v>
      </c>
      <c r="N122" s="98">
        <f>CHOOSE(Interface!$H$7,Interface!$J$39,Interface!$L$39)*N7</f>
        <v>0</v>
      </c>
      <c r="O122" s="98">
        <f>CHOOSE(Interface!$H$7,Interface!$J$39,Interface!$L$39)*O7</f>
        <v>0</v>
      </c>
      <c r="P122" s="98">
        <f>CHOOSE(Interface!$H$7,Interface!$J$39,Interface!$L$39)*P7</f>
        <v>0</v>
      </c>
      <c r="Q122" s="98">
        <f>CHOOSE(Interface!$H$7,Interface!$J$39,Interface!$L$39)*Q7</f>
        <v>0</v>
      </c>
      <c r="R122" s="98">
        <f>CHOOSE(Interface!$H$7,Interface!$J$39,Interface!$L$39)*R7</f>
        <v>0</v>
      </c>
      <c r="S122" s="98">
        <f>CHOOSE(Interface!$H$7,Interface!$J$39,Interface!$L$39)*S7</f>
        <v>0</v>
      </c>
      <c r="T122" s="98">
        <f>CHOOSE(Interface!$H$7,Interface!$J$39,Interface!$L$39)*T7</f>
        <v>0</v>
      </c>
      <c r="U122" s="98">
        <f>CHOOSE(Interface!$H$7,Interface!$J$39,Interface!$L$39)*U7</f>
        <v>0</v>
      </c>
      <c r="V122" s="98">
        <f>CHOOSE(Interface!$H$7,Interface!$J$39,Interface!$L$39)*V7</f>
        <v>0</v>
      </c>
      <c r="W122" s="98">
        <f>CHOOSE(Interface!$H$7,Interface!$J$39,Interface!$L$39)*W7</f>
        <v>0</v>
      </c>
      <c r="X122" s="98">
        <f>CHOOSE(Interface!$H$7,Interface!$J$39,Interface!$L$39)*X7</f>
        <v>0</v>
      </c>
      <c r="Y122" s="98">
        <f>CHOOSE(Interface!$H$7,Interface!$J$39,Interface!$L$39)*Y7</f>
        <v>0</v>
      </c>
      <c r="Z122" s="98">
        <f>CHOOSE(Interface!$H$7,Interface!$J$39,Interface!$L$39)*Z7</f>
        <v>0</v>
      </c>
      <c r="AA122" s="98">
        <f>CHOOSE(Interface!$H$7,Interface!$J$39,Interface!$L$39)*AA7</f>
        <v>0</v>
      </c>
      <c r="AB122" s="98">
        <f>CHOOSE(Interface!$H$7,Interface!$J$39,Interface!$L$39)*AB7</f>
        <v>0</v>
      </c>
      <c r="AC122" s="98">
        <f>CHOOSE(Interface!$H$7,Interface!$J$39,Interface!$L$39)*AC7</f>
        <v>0</v>
      </c>
      <c r="AD122" s="98">
        <f>CHOOSE(Interface!$H$7,Interface!$J$39,Interface!$L$39)*AD7</f>
        <v>0</v>
      </c>
      <c r="AE122" s="98">
        <f>CHOOSE(Interface!$H$7,Interface!$J$39,Interface!$L$39)*AE7</f>
        <v>0</v>
      </c>
      <c r="AF122" s="98">
        <f>CHOOSE(Interface!$H$7,Interface!$J$39,Interface!$L$39)*AF7</f>
        <v>0</v>
      </c>
      <c r="AG122" s="98">
        <f>CHOOSE(Interface!$H$7,Interface!$J$39,Interface!$L$39)*AG7</f>
        <v>0</v>
      </c>
      <c r="AH122" s="98">
        <f>CHOOSE(Interface!$H$7,Interface!$J$39,Interface!$L$39)*AH7</f>
        <v>0</v>
      </c>
      <c r="AI122" s="98">
        <f>CHOOSE(Interface!$H$7,Interface!$J$39,Interface!$L$39)*AI7</f>
        <v>0</v>
      </c>
      <c r="AJ122" s="98">
        <f>CHOOSE(Interface!$H$7,Interface!$J$39,Interface!$L$39)*AJ7</f>
        <v>0</v>
      </c>
      <c r="AK122" s="98">
        <f>CHOOSE(Interface!$H$7,Interface!$J$39,Interface!$L$39)*AK7</f>
        <v>0</v>
      </c>
      <c r="AL122" s="98">
        <f>CHOOSE(Interface!$H$7,Interface!$J$39,Interface!$L$39)*AL7</f>
        <v>0</v>
      </c>
      <c r="AM122" s="98">
        <f>CHOOSE(Interface!$H$7,Interface!$J$39,Interface!$L$39)*AM7</f>
        <v>0</v>
      </c>
      <c r="AN122" s="98">
        <f>CHOOSE(Interface!$H$7,Interface!$J$39,Interface!$L$39)*AN7</f>
        <v>0</v>
      </c>
      <c r="AO122" s="98">
        <f>CHOOSE(Interface!$H$7,Interface!$J$39,Interface!$L$39)*AO7</f>
        <v>0</v>
      </c>
      <c r="AP122" s="98">
        <f>CHOOSE(Interface!$H$7,Interface!$J$39,Interface!$L$39)*AP7</f>
        <v>0</v>
      </c>
      <c r="AQ122" s="98">
        <f>CHOOSE(Interface!$H$7,Interface!$J$39,Interface!$L$39)*AQ7</f>
        <v>0</v>
      </c>
      <c r="AR122" s="98">
        <f>CHOOSE(Interface!$H$7,Interface!$J$39,Interface!$L$39)*AR7</f>
        <v>0</v>
      </c>
      <c r="AS122" s="98">
        <f>CHOOSE(Interface!$H$7,Interface!$J$39,Interface!$L$39)*AS7</f>
        <v>0</v>
      </c>
      <c r="AT122" s="98">
        <f>CHOOSE(Interface!$H$7,Interface!$J$39,Interface!$L$39)*AT7</f>
        <v>0</v>
      </c>
      <c r="AU122" s="98">
        <f>CHOOSE(Interface!$H$7,Interface!$J$39,Interface!$L$39)*AU7</f>
        <v>0</v>
      </c>
      <c r="AV122" s="98">
        <f>CHOOSE(Interface!$H$7,Interface!$J$39,Interface!$L$39)*AV7</f>
        <v>0</v>
      </c>
      <c r="AW122" s="98">
        <f>CHOOSE(Interface!$H$7,Interface!$J$39,Interface!$L$39)*AW7</f>
        <v>0</v>
      </c>
      <c r="AX122" s="98">
        <f>CHOOSE(Interface!$H$7,Interface!$J$39,Interface!$L$39)*AX7</f>
        <v>0</v>
      </c>
      <c r="AY122" s="98">
        <f>CHOOSE(Interface!$H$7,Interface!$J$39,Interface!$L$39)*AY7</f>
        <v>0</v>
      </c>
      <c r="AZ122" s="98">
        <f>CHOOSE(Interface!$H$7,Interface!$J$39,Interface!$L$39)*AZ7</f>
        <v>0</v>
      </c>
      <c r="BA122" s="98">
        <f>CHOOSE(Interface!$H$7,Interface!$J$39,Interface!$L$39)*BA7</f>
        <v>0</v>
      </c>
      <c r="BB122" s="98">
        <f>CHOOSE(Interface!$H$7,Interface!$J$39,Interface!$L$39)*BB7</f>
        <v>0</v>
      </c>
      <c r="BC122" s="98">
        <f>CHOOSE(Interface!$H$7,Interface!$J$39,Interface!$L$39)*BC7</f>
        <v>0</v>
      </c>
      <c r="BD122" s="98">
        <f>CHOOSE(Interface!$H$7,Interface!$J$39,Interface!$L$39)*BD7</f>
        <v>0</v>
      </c>
      <c r="BE122" s="98">
        <f>CHOOSE(Interface!$H$7,Interface!$J$39,Interface!$L$39)*BE7</f>
        <v>0</v>
      </c>
      <c r="BF122" s="98">
        <f>CHOOSE(Interface!$H$7,Interface!$J$39,Interface!$L$39)*BF7</f>
        <v>0</v>
      </c>
      <c r="BG122" s="98">
        <f>CHOOSE(Interface!$H$7,Interface!$J$39,Interface!$L$39)*BG7</f>
        <v>0</v>
      </c>
      <c r="BH122" s="98">
        <f>CHOOSE(Interface!$H$7,Interface!$J$39,Interface!$L$39)*BH7</f>
        <v>0</v>
      </c>
    </row>
    <row r="123" spans="3:63" ht="16.149999999999999">
      <c r="C123" s="29"/>
      <c r="D123" s="29"/>
      <c r="E123" s="20" t="s">
        <v>340</v>
      </c>
      <c r="F123" s="20"/>
      <c r="G123" s="4" t="s">
        <v>78</v>
      </c>
      <c r="J123" s="6" t="s">
        <v>341</v>
      </c>
      <c r="L123" s="233">
        <f t="shared" ref="L123:AQ123" si="15">L122*(1-L114)+L121*L114</f>
        <v>0</v>
      </c>
      <c r="M123" s="233">
        <f>M122*(1-M114)+M121*M114</f>
        <v>0</v>
      </c>
      <c r="N123" s="233">
        <f t="shared" si="15"/>
        <v>0</v>
      </c>
      <c r="O123" s="233">
        <f t="shared" si="15"/>
        <v>0</v>
      </c>
      <c r="P123" s="233">
        <f t="shared" si="15"/>
        <v>0</v>
      </c>
      <c r="Q123" s="233">
        <f t="shared" si="15"/>
        <v>0</v>
      </c>
      <c r="R123" s="233">
        <f t="shared" si="15"/>
        <v>0</v>
      </c>
      <c r="S123" s="233">
        <f t="shared" si="15"/>
        <v>0</v>
      </c>
      <c r="T123" s="233">
        <f t="shared" si="15"/>
        <v>0</v>
      </c>
      <c r="U123" s="233">
        <f t="shared" si="15"/>
        <v>0</v>
      </c>
      <c r="V123" s="233">
        <f t="shared" si="15"/>
        <v>0</v>
      </c>
      <c r="W123" s="233">
        <f t="shared" si="15"/>
        <v>0</v>
      </c>
      <c r="X123" s="233">
        <f t="shared" si="15"/>
        <v>0</v>
      </c>
      <c r="Y123" s="233">
        <f t="shared" si="15"/>
        <v>0</v>
      </c>
      <c r="Z123" s="233">
        <f t="shared" si="15"/>
        <v>0</v>
      </c>
      <c r="AA123" s="233">
        <f t="shared" si="15"/>
        <v>0</v>
      </c>
      <c r="AB123" s="233">
        <f t="shared" si="15"/>
        <v>0</v>
      </c>
      <c r="AC123" s="233">
        <f t="shared" si="15"/>
        <v>0</v>
      </c>
      <c r="AD123" s="233">
        <f t="shared" si="15"/>
        <v>0</v>
      </c>
      <c r="AE123" s="233">
        <f t="shared" si="15"/>
        <v>0</v>
      </c>
      <c r="AF123" s="233">
        <f t="shared" si="15"/>
        <v>0</v>
      </c>
      <c r="AG123" s="233">
        <f t="shared" si="15"/>
        <v>0</v>
      </c>
      <c r="AH123" s="233">
        <f t="shared" si="15"/>
        <v>0</v>
      </c>
      <c r="AI123" s="233">
        <f t="shared" si="15"/>
        <v>0</v>
      </c>
      <c r="AJ123" s="233">
        <f t="shared" si="15"/>
        <v>0</v>
      </c>
      <c r="AK123" s="233">
        <f t="shared" si="15"/>
        <v>0</v>
      </c>
      <c r="AL123" s="233">
        <f t="shared" si="15"/>
        <v>0</v>
      </c>
      <c r="AM123" s="233">
        <f t="shared" si="15"/>
        <v>0</v>
      </c>
      <c r="AN123" s="233">
        <f t="shared" si="15"/>
        <v>0</v>
      </c>
      <c r="AO123" s="233">
        <f t="shared" si="15"/>
        <v>0</v>
      </c>
      <c r="AP123" s="233">
        <f t="shared" si="15"/>
        <v>0</v>
      </c>
      <c r="AQ123" s="233">
        <f t="shared" si="15"/>
        <v>0</v>
      </c>
      <c r="AR123" s="233">
        <f t="shared" ref="AR123:BH123" si="16">AR122*(1-AR114)+AR121*AR114</f>
        <v>0</v>
      </c>
      <c r="AS123" s="233">
        <f t="shared" si="16"/>
        <v>0</v>
      </c>
      <c r="AT123" s="233">
        <f t="shared" si="16"/>
        <v>0</v>
      </c>
      <c r="AU123" s="233">
        <f t="shared" si="16"/>
        <v>0</v>
      </c>
      <c r="AV123" s="233">
        <f t="shared" si="16"/>
        <v>0</v>
      </c>
      <c r="AW123" s="233">
        <f t="shared" si="16"/>
        <v>0</v>
      </c>
      <c r="AX123" s="233">
        <f t="shared" si="16"/>
        <v>0</v>
      </c>
      <c r="AY123" s="233">
        <f t="shared" si="16"/>
        <v>0</v>
      </c>
      <c r="AZ123" s="233">
        <f t="shared" si="16"/>
        <v>0</v>
      </c>
      <c r="BA123" s="233">
        <f t="shared" si="16"/>
        <v>0</v>
      </c>
      <c r="BB123" s="233">
        <f t="shared" si="16"/>
        <v>0</v>
      </c>
      <c r="BC123" s="233">
        <f t="shared" si="16"/>
        <v>0</v>
      </c>
      <c r="BD123" s="233">
        <f t="shared" si="16"/>
        <v>0</v>
      </c>
      <c r="BE123" s="233">
        <f t="shared" si="16"/>
        <v>0</v>
      </c>
      <c r="BF123" s="233">
        <f t="shared" si="16"/>
        <v>0</v>
      </c>
      <c r="BG123" s="233">
        <f t="shared" si="16"/>
        <v>0</v>
      </c>
      <c r="BH123" s="233">
        <f t="shared" si="16"/>
        <v>0</v>
      </c>
    </row>
    <row r="124" spans="3:63" ht="16.149999999999999">
      <c r="C124" s="29"/>
      <c r="D124" s="29"/>
      <c r="E124" s="20" t="s">
        <v>88</v>
      </c>
      <c r="F124" s="20"/>
      <c r="G124" s="4" t="s">
        <v>78</v>
      </c>
      <c r="J124" s="6" t="s">
        <v>342</v>
      </c>
      <c r="L124" s="100">
        <f>CHOOSE(Interface!$H$7,Interface!$J$49,Interface!$L$49)*L7</f>
        <v>0</v>
      </c>
      <c r="M124" s="100">
        <f>CHOOSE(Interface!$H$7,Interface!$J$49,Interface!$L$49)*M7</f>
        <v>0</v>
      </c>
      <c r="N124" s="100">
        <f>CHOOSE(Interface!$H$7,Interface!$J$49,Interface!$L$49)*N7</f>
        <v>0</v>
      </c>
      <c r="O124" s="100">
        <f>CHOOSE(Interface!$H$7,Interface!$J$49,Interface!$L$49)*O7</f>
        <v>0</v>
      </c>
      <c r="P124" s="100">
        <f>CHOOSE(Interface!$H$7,Interface!$J$49,Interface!$L$49)*P7</f>
        <v>0</v>
      </c>
      <c r="Q124" s="100">
        <f>CHOOSE(Interface!$H$7,Interface!$J$49,Interface!$L$49)*Q7</f>
        <v>0</v>
      </c>
      <c r="R124" s="100">
        <f>CHOOSE(Interface!$H$7,Interface!$J$49,Interface!$L$49)*R7</f>
        <v>0</v>
      </c>
      <c r="S124" s="100">
        <f>CHOOSE(Interface!$H$7,Interface!$J$49,Interface!$L$49)*S7</f>
        <v>0</v>
      </c>
      <c r="T124" s="100">
        <f>CHOOSE(Interface!$H$7,Interface!$J$49,Interface!$L$49)*T7</f>
        <v>0</v>
      </c>
      <c r="U124" s="100">
        <f>CHOOSE(Interface!$H$7,Interface!$J$49,Interface!$L$49)*U7</f>
        <v>0</v>
      </c>
      <c r="V124" s="100">
        <f>CHOOSE(Interface!$H$7,Interface!$J$49,Interface!$L$49)*V7</f>
        <v>0</v>
      </c>
      <c r="W124" s="100">
        <f>CHOOSE(Interface!$H$7,Interface!$J$49,Interface!$L$49)*W7</f>
        <v>0</v>
      </c>
      <c r="X124" s="100">
        <f>CHOOSE(Interface!$H$7,Interface!$J$49,Interface!$L$49)*X7</f>
        <v>0</v>
      </c>
      <c r="Y124" s="100">
        <f>CHOOSE(Interface!$H$7,Interface!$J$49,Interface!$L$49)*Y7</f>
        <v>0</v>
      </c>
      <c r="Z124" s="100">
        <f>CHOOSE(Interface!$H$7,Interface!$J$49,Interface!$L$49)*Z7</f>
        <v>0</v>
      </c>
      <c r="AA124" s="100">
        <f>CHOOSE(Interface!$H$7,Interface!$J$49,Interface!$L$49)*AA7</f>
        <v>0</v>
      </c>
      <c r="AB124" s="100">
        <f>CHOOSE(Interface!$H$7,Interface!$J$49,Interface!$L$49)*AB7</f>
        <v>0</v>
      </c>
      <c r="AC124" s="100">
        <f>CHOOSE(Interface!$H$7,Interface!$J$49,Interface!$L$49)*AC7</f>
        <v>0</v>
      </c>
      <c r="AD124" s="100">
        <f>CHOOSE(Interface!$H$7,Interface!$J$49,Interface!$L$49)*AD7</f>
        <v>0</v>
      </c>
      <c r="AE124" s="100">
        <f>CHOOSE(Interface!$H$7,Interface!$J$49,Interface!$L$49)*AE7</f>
        <v>0</v>
      </c>
      <c r="AF124" s="100">
        <f>CHOOSE(Interface!$H$7,Interface!$J$49,Interface!$L$49)*AF7</f>
        <v>0</v>
      </c>
      <c r="AG124" s="100">
        <f>CHOOSE(Interface!$H$7,Interface!$J$49,Interface!$L$49)*AG7</f>
        <v>0</v>
      </c>
      <c r="AH124" s="100">
        <f>CHOOSE(Interface!$H$7,Interface!$J$49,Interface!$L$49)*AH7</f>
        <v>0</v>
      </c>
      <c r="AI124" s="100">
        <f>CHOOSE(Interface!$H$7,Interface!$J$49,Interface!$L$49)*AI7</f>
        <v>0</v>
      </c>
      <c r="AJ124" s="100">
        <f>CHOOSE(Interface!$H$7,Interface!$J$49,Interface!$L$49)*AJ7</f>
        <v>0</v>
      </c>
      <c r="AK124" s="100">
        <f>CHOOSE(Interface!$H$7,Interface!$J$49,Interface!$L$49)*AK7</f>
        <v>0</v>
      </c>
      <c r="AL124" s="100">
        <f>CHOOSE(Interface!$H$7,Interface!$J$49,Interface!$L$49)*AL7</f>
        <v>0</v>
      </c>
      <c r="AM124" s="100">
        <f>CHOOSE(Interface!$H$7,Interface!$J$49,Interface!$L$49)*AM7</f>
        <v>0</v>
      </c>
      <c r="AN124" s="100">
        <f>CHOOSE(Interface!$H$7,Interface!$J$49,Interface!$L$49)*AN7</f>
        <v>0</v>
      </c>
      <c r="AO124" s="100">
        <f>CHOOSE(Interface!$H$7,Interface!$J$49,Interface!$L$49)*AO7</f>
        <v>0</v>
      </c>
      <c r="AP124" s="100">
        <f>CHOOSE(Interface!$H$7,Interface!$J$49,Interface!$L$49)*AP7</f>
        <v>0</v>
      </c>
      <c r="AQ124" s="100">
        <f>CHOOSE(Interface!$H$7,Interface!$J$49,Interface!$L$49)*AQ7</f>
        <v>0</v>
      </c>
      <c r="AR124" s="100">
        <f>CHOOSE(Interface!$H$7,Interface!$J$49,Interface!$L$49)*AR7</f>
        <v>0</v>
      </c>
      <c r="AS124" s="100">
        <f>CHOOSE(Interface!$H$7,Interface!$J$49,Interface!$L$49)*AS7</f>
        <v>0</v>
      </c>
      <c r="AT124" s="100">
        <f>CHOOSE(Interface!$H$7,Interface!$J$49,Interface!$L$49)*AT7</f>
        <v>0</v>
      </c>
      <c r="AU124" s="100">
        <f>CHOOSE(Interface!$H$7,Interface!$J$49,Interface!$L$49)*AU7</f>
        <v>0</v>
      </c>
      <c r="AV124" s="100">
        <f>CHOOSE(Interface!$H$7,Interface!$J$49,Interface!$L$49)*AV7</f>
        <v>0</v>
      </c>
      <c r="AW124" s="100">
        <f>CHOOSE(Interface!$H$7,Interface!$J$49,Interface!$L$49)*AW7</f>
        <v>0</v>
      </c>
      <c r="AX124" s="100">
        <f>CHOOSE(Interface!$H$7,Interface!$J$49,Interface!$L$49)*AX7</f>
        <v>0</v>
      </c>
      <c r="AY124" s="100">
        <f>CHOOSE(Interface!$H$7,Interface!$J$49,Interface!$L$49)*AY7</f>
        <v>0</v>
      </c>
      <c r="AZ124" s="100">
        <f>CHOOSE(Interface!$H$7,Interface!$J$49,Interface!$L$49)*AZ7</f>
        <v>0</v>
      </c>
      <c r="BA124" s="100">
        <f>CHOOSE(Interface!$H$7,Interface!$J$49,Interface!$L$49)*BA7</f>
        <v>0</v>
      </c>
      <c r="BB124" s="100">
        <f>CHOOSE(Interface!$H$7,Interface!$J$49,Interface!$L$49)*BB7</f>
        <v>0</v>
      </c>
      <c r="BC124" s="100">
        <f>CHOOSE(Interface!$H$7,Interface!$J$49,Interface!$L$49)*BC7</f>
        <v>0</v>
      </c>
      <c r="BD124" s="100">
        <f>CHOOSE(Interface!$H$7,Interface!$J$49,Interface!$L$49)*BD7</f>
        <v>0</v>
      </c>
      <c r="BE124" s="100">
        <f>CHOOSE(Interface!$H$7,Interface!$J$49,Interface!$L$49)*BE7</f>
        <v>0</v>
      </c>
      <c r="BF124" s="100">
        <f>CHOOSE(Interface!$H$7,Interface!$J$49,Interface!$L$49)*BF7</f>
        <v>0</v>
      </c>
      <c r="BG124" s="100">
        <f>CHOOSE(Interface!$H$7,Interface!$J$49,Interface!$L$49)*BG7</f>
        <v>0</v>
      </c>
      <c r="BH124" s="100">
        <f>CHOOSE(Interface!$H$7,Interface!$J$49,Interface!$L$49)*BH7</f>
        <v>0</v>
      </c>
    </row>
    <row r="125" spans="3:63">
      <c r="C125" s="29"/>
      <c r="D125" s="29"/>
      <c r="E125" s="20"/>
      <c r="F125" s="20"/>
      <c r="L125" s="100"/>
      <c r="M125" s="100"/>
      <c r="N125" s="100"/>
      <c r="O125" s="100"/>
      <c r="P125" s="100"/>
      <c r="Q125" s="100"/>
      <c r="R125" s="100"/>
      <c r="S125" s="100"/>
      <c r="T125" s="100"/>
      <c r="U125" s="100"/>
      <c r="V125" s="100"/>
      <c r="W125" s="100"/>
      <c r="X125" s="100"/>
      <c r="Y125" s="100"/>
      <c r="Z125" s="100"/>
      <c r="AA125" s="100"/>
      <c r="AB125" s="100"/>
      <c r="AC125" s="100"/>
      <c r="AD125" s="100"/>
      <c r="AE125" s="100"/>
      <c r="AF125" s="100"/>
      <c r="AG125" s="100"/>
      <c r="AH125" s="100"/>
      <c r="AI125" s="100"/>
      <c r="AJ125" s="100"/>
      <c r="AK125" s="100"/>
      <c r="AL125" s="100"/>
      <c r="AM125" s="100"/>
      <c r="AN125" s="100"/>
      <c r="AO125" s="100"/>
      <c r="AP125" s="100"/>
      <c r="AQ125" s="100"/>
      <c r="AR125" s="100"/>
      <c r="AS125" s="100"/>
      <c r="AT125" s="100"/>
      <c r="AU125" s="100"/>
      <c r="AV125" s="100"/>
      <c r="AW125" s="100"/>
      <c r="AX125" s="100"/>
      <c r="AY125" s="100"/>
      <c r="AZ125" s="100"/>
      <c r="BA125" s="100"/>
      <c r="BB125" s="100"/>
      <c r="BC125" s="100"/>
      <c r="BD125" s="100"/>
      <c r="BE125" s="100"/>
      <c r="BF125" s="100"/>
      <c r="BG125" s="100"/>
      <c r="BH125" s="100"/>
    </row>
    <row r="126" spans="3:63">
      <c r="C126" s="29"/>
      <c r="D126" s="29"/>
      <c r="E126" s="20" t="s">
        <v>343</v>
      </c>
      <c r="F126" s="20"/>
      <c r="G126" s="4" t="s">
        <v>192</v>
      </c>
      <c r="L126" s="100" t="b">
        <f>L119&gt;0</f>
        <v>0</v>
      </c>
      <c r="M126" s="100" t="b">
        <f t="shared" ref="M126:BH126" si="17">M119&gt;0</f>
        <v>0</v>
      </c>
      <c r="N126" s="100" t="b">
        <f t="shared" si="17"/>
        <v>0</v>
      </c>
      <c r="O126" s="100" t="b">
        <f t="shared" si="17"/>
        <v>0</v>
      </c>
      <c r="P126" s="100" t="b">
        <f t="shared" si="17"/>
        <v>0</v>
      </c>
      <c r="Q126" s="100" t="b">
        <f t="shared" si="17"/>
        <v>0</v>
      </c>
      <c r="R126" s="100" t="b">
        <f t="shared" si="17"/>
        <v>0</v>
      </c>
      <c r="S126" s="100" t="b">
        <f t="shared" si="17"/>
        <v>0</v>
      </c>
      <c r="T126" s="100" t="b">
        <f t="shared" si="17"/>
        <v>0</v>
      </c>
      <c r="U126" s="100" t="b">
        <f t="shared" si="17"/>
        <v>0</v>
      </c>
      <c r="V126" s="100" t="b">
        <f t="shared" si="17"/>
        <v>0</v>
      </c>
      <c r="W126" s="100" t="b">
        <f t="shared" si="17"/>
        <v>0</v>
      </c>
      <c r="X126" s="100" t="b">
        <f t="shared" si="17"/>
        <v>0</v>
      </c>
      <c r="Y126" s="100" t="b">
        <f t="shared" si="17"/>
        <v>0</v>
      </c>
      <c r="Z126" s="100" t="b">
        <f t="shared" si="17"/>
        <v>0</v>
      </c>
      <c r="AA126" s="100" t="b">
        <f t="shared" si="17"/>
        <v>0</v>
      </c>
      <c r="AB126" s="100" t="b">
        <f t="shared" si="17"/>
        <v>0</v>
      </c>
      <c r="AC126" s="100" t="b">
        <f t="shared" si="17"/>
        <v>0</v>
      </c>
      <c r="AD126" s="100" t="b">
        <f t="shared" si="17"/>
        <v>0</v>
      </c>
      <c r="AE126" s="100" t="b">
        <f t="shared" si="17"/>
        <v>0</v>
      </c>
      <c r="AF126" s="100" t="b">
        <f t="shared" si="17"/>
        <v>0</v>
      </c>
      <c r="AG126" s="100" t="b">
        <f t="shared" si="17"/>
        <v>0</v>
      </c>
      <c r="AH126" s="100" t="b">
        <f t="shared" si="17"/>
        <v>0</v>
      </c>
      <c r="AI126" s="100" t="b">
        <f t="shared" si="17"/>
        <v>0</v>
      </c>
      <c r="AJ126" s="100" t="b">
        <f t="shared" si="17"/>
        <v>0</v>
      </c>
      <c r="AK126" s="100" t="b">
        <f t="shared" si="17"/>
        <v>0</v>
      </c>
      <c r="AL126" s="100" t="b">
        <f t="shared" si="17"/>
        <v>0</v>
      </c>
      <c r="AM126" s="100" t="b">
        <f t="shared" si="17"/>
        <v>0</v>
      </c>
      <c r="AN126" s="100" t="b">
        <f t="shared" si="17"/>
        <v>0</v>
      </c>
      <c r="AO126" s="100" t="b">
        <f t="shared" si="17"/>
        <v>0</v>
      </c>
      <c r="AP126" s="100" t="b">
        <f t="shared" si="17"/>
        <v>0</v>
      </c>
      <c r="AQ126" s="100" t="b">
        <f t="shared" si="17"/>
        <v>0</v>
      </c>
      <c r="AR126" s="100" t="b">
        <f t="shared" si="17"/>
        <v>0</v>
      </c>
      <c r="AS126" s="100" t="b">
        <f t="shared" si="17"/>
        <v>0</v>
      </c>
      <c r="AT126" s="100" t="b">
        <f t="shared" si="17"/>
        <v>0</v>
      </c>
      <c r="AU126" s="100" t="b">
        <f t="shared" si="17"/>
        <v>0</v>
      </c>
      <c r="AV126" s="100" t="b">
        <f t="shared" si="17"/>
        <v>0</v>
      </c>
      <c r="AW126" s="100" t="b">
        <f t="shared" si="17"/>
        <v>0</v>
      </c>
      <c r="AX126" s="100" t="b">
        <f t="shared" si="17"/>
        <v>0</v>
      </c>
      <c r="AY126" s="100" t="b">
        <f t="shared" si="17"/>
        <v>0</v>
      </c>
      <c r="AZ126" s="100" t="b">
        <f t="shared" si="17"/>
        <v>0</v>
      </c>
      <c r="BA126" s="100" t="b">
        <f t="shared" si="17"/>
        <v>0</v>
      </c>
      <c r="BB126" s="100" t="b">
        <f t="shared" si="17"/>
        <v>0</v>
      </c>
      <c r="BC126" s="100" t="b">
        <f t="shared" si="17"/>
        <v>0</v>
      </c>
      <c r="BD126" s="100" t="b">
        <f t="shared" si="17"/>
        <v>0</v>
      </c>
      <c r="BE126" s="100" t="b">
        <f t="shared" si="17"/>
        <v>0</v>
      </c>
      <c r="BF126" s="100" t="b">
        <f t="shared" si="17"/>
        <v>0</v>
      </c>
      <c r="BG126" s="100" t="b">
        <f t="shared" si="17"/>
        <v>0</v>
      </c>
      <c r="BH126" s="100" t="b">
        <f t="shared" si="17"/>
        <v>0</v>
      </c>
    </row>
    <row r="127" spans="3:63">
      <c r="C127" s="29"/>
      <c r="D127" s="29"/>
      <c r="E127" s="20" t="s">
        <v>344</v>
      </c>
      <c r="F127" s="20"/>
      <c r="G127" s="4" t="s">
        <v>91</v>
      </c>
      <c r="L127" s="100">
        <f>IF(L126,(L123*(L118/L117))+(L124*(L119/L117)),L123)</f>
        <v>0</v>
      </c>
      <c r="M127" s="100">
        <f t="shared" ref="M127:AQ127" si="18">IF(M126,(M123*(M118/M117))+(M124*(M119/M117)),M123)</f>
        <v>0</v>
      </c>
      <c r="N127" s="100">
        <f>IF(N126,(N123*(N118/N117))+(N124*(N119/N117)),N123)</f>
        <v>0</v>
      </c>
      <c r="O127" s="100">
        <f>IF(O126,(O123*(O118/O117))+(O124*(O119/O117)),O123)</f>
        <v>0</v>
      </c>
      <c r="P127" s="100">
        <f>IF(P126,(P123*(P118/P117))+(P124*(P119/P117)),P123)</f>
        <v>0</v>
      </c>
      <c r="Q127" s="100">
        <f t="shared" si="18"/>
        <v>0</v>
      </c>
      <c r="R127" s="100">
        <f t="shared" si="18"/>
        <v>0</v>
      </c>
      <c r="S127" s="100">
        <f t="shared" si="18"/>
        <v>0</v>
      </c>
      <c r="T127" s="100">
        <f t="shared" si="18"/>
        <v>0</v>
      </c>
      <c r="U127" s="100">
        <f t="shared" si="18"/>
        <v>0</v>
      </c>
      <c r="V127" s="100">
        <f t="shared" si="18"/>
        <v>0</v>
      </c>
      <c r="W127" s="100">
        <f t="shared" si="18"/>
        <v>0</v>
      </c>
      <c r="X127" s="100">
        <f t="shared" si="18"/>
        <v>0</v>
      </c>
      <c r="Y127" s="100">
        <f t="shared" si="18"/>
        <v>0</v>
      </c>
      <c r="Z127" s="100">
        <f t="shared" si="18"/>
        <v>0</v>
      </c>
      <c r="AA127" s="100">
        <f t="shared" si="18"/>
        <v>0</v>
      </c>
      <c r="AB127" s="100">
        <f t="shared" si="18"/>
        <v>0</v>
      </c>
      <c r="AC127" s="100">
        <f t="shared" si="18"/>
        <v>0</v>
      </c>
      <c r="AD127" s="100">
        <f t="shared" si="18"/>
        <v>0</v>
      </c>
      <c r="AE127" s="100">
        <f t="shared" si="18"/>
        <v>0</v>
      </c>
      <c r="AF127" s="100">
        <f t="shared" si="18"/>
        <v>0</v>
      </c>
      <c r="AG127" s="100">
        <f t="shared" si="18"/>
        <v>0</v>
      </c>
      <c r="AH127" s="100">
        <f t="shared" si="18"/>
        <v>0</v>
      </c>
      <c r="AI127" s="100">
        <f t="shared" si="18"/>
        <v>0</v>
      </c>
      <c r="AJ127" s="100">
        <f t="shared" si="18"/>
        <v>0</v>
      </c>
      <c r="AK127" s="100">
        <f t="shared" si="18"/>
        <v>0</v>
      </c>
      <c r="AL127" s="100">
        <f t="shared" si="18"/>
        <v>0</v>
      </c>
      <c r="AM127" s="100">
        <f t="shared" si="18"/>
        <v>0</v>
      </c>
      <c r="AN127" s="100">
        <f t="shared" si="18"/>
        <v>0</v>
      </c>
      <c r="AO127" s="100">
        <f t="shared" si="18"/>
        <v>0</v>
      </c>
      <c r="AP127" s="100">
        <f t="shared" si="18"/>
        <v>0</v>
      </c>
      <c r="AQ127" s="100">
        <f t="shared" si="18"/>
        <v>0</v>
      </c>
      <c r="AR127" s="100">
        <f t="shared" ref="AR127:BH127" si="19">IF(AR126,(AR123*(AR118/AR117))+(AR124*(AR119/AR117)),AR123)</f>
        <v>0</v>
      </c>
      <c r="AS127" s="100">
        <f t="shared" si="19"/>
        <v>0</v>
      </c>
      <c r="AT127" s="100">
        <f t="shared" si="19"/>
        <v>0</v>
      </c>
      <c r="AU127" s="100">
        <f t="shared" si="19"/>
        <v>0</v>
      </c>
      <c r="AV127" s="100">
        <f t="shared" si="19"/>
        <v>0</v>
      </c>
      <c r="AW127" s="100">
        <f t="shared" si="19"/>
        <v>0</v>
      </c>
      <c r="AX127" s="100">
        <f t="shared" si="19"/>
        <v>0</v>
      </c>
      <c r="AY127" s="100">
        <f t="shared" si="19"/>
        <v>0</v>
      </c>
      <c r="AZ127" s="100">
        <f t="shared" si="19"/>
        <v>0</v>
      </c>
      <c r="BA127" s="100">
        <f t="shared" si="19"/>
        <v>0</v>
      </c>
      <c r="BB127" s="100">
        <f t="shared" si="19"/>
        <v>0</v>
      </c>
      <c r="BC127" s="100">
        <f t="shared" si="19"/>
        <v>0</v>
      </c>
      <c r="BD127" s="100">
        <f t="shared" si="19"/>
        <v>0</v>
      </c>
      <c r="BE127" s="100">
        <f t="shared" si="19"/>
        <v>0</v>
      </c>
      <c r="BF127" s="100">
        <f t="shared" si="19"/>
        <v>0</v>
      </c>
      <c r="BG127" s="100">
        <f t="shared" si="19"/>
        <v>0</v>
      </c>
      <c r="BH127" s="100">
        <f t="shared" si="19"/>
        <v>0</v>
      </c>
    </row>
    <row r="128" spans="3:63">
      <c r="C128" s="29"/>
      <c r="D128" s="29"/>
      <c r="E128" s="20"/>
      <c r="F128" s="20"/>
      <c r="L128" s="100"/>
      <c r="M128" s="100"/>
      <c r="N128" s="100"/>
      <c r="O128" s="100"/>
      <c r="P128" s="100"/>
      <c r="Q128" s="100"/>
      <c r="R128" s="100"/>
      <c r="S128" s="100"/>
      <c r="T128" s="100"/>
      <c r="U128" s="100"/>
      <c r="V128" s="100"/>
      <c r="W128" s="100"/>
      <c r="X128" s="100"/>
      <c r="Y128" s="100"/>
      <c r="Z128" s="100"/>
      <c r="AA128" s="100"/>
      <c r="AB128" s="100"/>
      <c r="AC128" s="100"/>
      <c r="AD128" s="100"/>
      <c r="AE128" s="100"/>
      <c r="AF128" s="100"/>
      <c r="AG128" s="100"/>
      <c r="AH128" s="100"/>
      <c r="AI128" s="100"/>
      <c r="AJ128" s="100"/>
      <c r="AK128" s="100"/>
      <c r="AL128" s="100"/>
      <c r="AM128" s="100"/>
      <c r="AN128" s="100"/>
      <c r="AO128" s="100"/>
      <c r="AP128" s="100"/>
      <c r="AQ128" s="100"/>
      <c r="AR128" s="100"/>
      <c r="AS128" s="100"/>
      <c r="AT128" s="100"/>
      <c r="AU128" s="100"/>
      <c r="AV128" s="100"/>
      <c r="AW128" s="100"/>
      <c r="AX128" s="100"/>
      <c r="AY128" s="100"/>
      <c r="AZ128" s="100"/>
      <c r="BA128" s="100"/>
      <c r="BB128" s="100"/>
      <c r="BC128" s="100"/>
      <c r="BD128" s="100"/>
      <c r="BE128" s="100"/>
      <c r="BF128" s="100"/>
      <c r="BG128" s="100"/>
      <c r="BH128" s="100"/>
    </row>
    <row r="129" spans="2:100">
      <c r="C129" s="29"/>
      <c r="D129" s="29"/>
      <c r="E129" s="20" t="s">
        <v>345</v>
      </c>
      <c r="F129" s="20"/>
      <c r="G129" s="4" t="s">
        <v>78</v>
      </c>
      <c r="J129" s="6" t="s">
        <v>346</v>
      </c>
      <c r="L129" s="196">
        <f t="shared" ref="L129:AQ129" si="20">(((1+L$127)^L$115)-1)</f>
        <v>0</v>
      </c>
      <c r="M129" s="196">
        <f>(((1+M$127)^M$115)-1)</f>
        <v>0</v>
      </c>
      <c r="N129" s="196">
        <f t="shared" si="20"/>
        <v>0</v>
      </c>
      <c r="O129" s="196">
        <f t="shared" si="20"/>
        <v>0</v>
      </c>
      <c r="P129" s="196">
        <f>(((1+P$127)^P$115)-1)</f>
        <v>0</v>
      </c>
      <c r="Q129" s="196">
        <f t="shared" si="20"/>
        <v>0</v>
      </c>
      <c r="R129" s="196">
        <f>(((1+R$127)^R$115)-1)</f>
        <v>0</v>
      </c>
      <c r="S129" s="196">
        <f t="shared" si="20"/>
        <v>0</v>
      </c>
      <c r="T129" s="196">
        <f t="shared" si="20"/>
        <v>0</v>
      </c>
      <c r="U129" s="196">
        <f t="shared" si="20"/>
        <v>0</v>
      </c>
      <c r="V129" s="196">
        <f t="shared" si="20"/>
        <v>0</v>
      </c>
      <c r="W129" s="196">
        <f t="shared" si="20"/>
        <v>0</v>
      </c>
      <c r="X129" s="196">
        <f t="shared" si="20"/>
        <v>0</v>
      </c>
      <c r="Y129" s="196">
        <f t="shared" si="20"/>
        <v>0</v>
      </c>
      <c r="Z129" s="196">
        <f t="shared" si="20"/>
        <v>0</v>
      </c>
      <c r="AA129" s="196">
        <f t="shared" si="20"/>
        <v>0</v>
      </c>
      <c r="AB129" s="196">
        <f t="shared" si="20"/>
        <v>0</v>
      </c>
      <c r="AC129" s="196">
        <f t="shared" si="20"/>
        <v>0</v>
      </c>
      <c r="AD129" s="196">
        <f t="shared" si="20"/>
        <v>0</v>
      </c>
      <c r="AE129" s="196">
        <f t="shared" si="20"/>
        <v>0</v>
      </c>
      <c r="AF129" s="196">
        <f t="shared" si="20"/>
        <v>0</v>
      </c>
      <c r="AG129" s="196">
        <f t="shared" si="20"/>
        <v>0</v>
      </c>
      <c r="AH129" s="196">
        <f t="shared" si="20"/>
        <v>0</v>
      </c>
      <c r="AI129" s="196">
        <f t="shared" si="20"/>
        <v>0</v>
      </c>
      <c r="AJ129" s="196">
        <f t="shared" si="20"/>
        <v>0</v>
      </c>
      <c r="AK129" s="196">
        <f t="shared" si="20"/>
        <v>0</v>
      </c>
      <c r="AL129" s="196">
        <f t="shared" si="20"/>
        <v>0</v>
      </c>
      <c r="AM129" s="196">
        <f t="shared" si="20"/>
        <v>0</v>
      </c>
      <c r="AN129" s="196">
        <f t="shared" si="20"/>
        <v>0</v>
      </c>
      <c r="AO129" s="196">
        <f t="shared" si="20"/>
        <v>0</v>
      </c>
      <c r="AP129" s="196">
        <f t="shared" si="20"/>
        <v>0</v>
      </c>
      <c r="AQ129" s="196">
        <f t="shared" si="20"/>
        <v>0</v>
      </c>
      <c r="AR129" s="196">
        <f t="shared" ref="AR129:BH129" si="21">(((1+AR$127)^AR$115)-1)</f>
        <v>0</v>
      </c>
      <c r="AS129" s="196">
        <f t="shared" si="21"/>
        <v>0</v>
      </c>
      <c r="AT129" s="196">
        <f t="shared" si="21"/>
        <v>0</v>
      </c>
      <c r="AU129" s="196">
        <f t="shared" si="21"/>
        <v>0</v>
      </c>
      <c r="AV129" s="196">
        <f t="shared" si="21"/>
        <v>0</v>
      </c>
      <c r="AW129" s="196">
        <f t="shared" si="21"/>
        <v>0</v>
      </c>
      <c r="AX129" s="196">
        <f t="shared" si="21"/>
        <v>0</v>
      </c>
      <c r="AY129" s="196">
        <f t="shared" si="21"/>
        <v>0</v>
      </c>
      <c r="AZ129" s="196">
        <f t="shared" si="21"/>
        <v>0</v>
      </c>
      <c r="BA129" s="196">
        <f t="shared" si="21"/>
        <v>0</v>
      </c>
      <c r="BB129" s="196">
        <f t="shared" si="21"/>
        <v>0</v>
      </c>
      <c r="BC129" s="196">
        <f t="shared" si="21"/>
        <v>0</v>
      </c>
      <c r="BD129" s="196">
        <f t="shared" si="21"/>
        <v>0</v>
      </c>
      <c r="BE129" s="196">
        <f t="shared" si="21"/>
        <v>0</v>
      </c>
      <c r="BF129" s="196">
        <f t="shared" si="21"/>
        <v>0</v>
      </c>
      <c r="BG129" s="196">
        <f t="shared" si="21"/>
        <v>0</v>
      </c>
      <c r="BH129" s="196">
        <f t="shared" si="21"/>
        <v>0</v>
      </c>
    </row>
    <row r="130" spans="2:100">
      <c r="B130" s="24"/>
      <c r="C130" s="24"/>
      <c r="D130" s="24"/>
      <c r="E130" s="24"/>
      <c r="F130" s="24"/>
      <c r="G130" s="24"/>
      <c r="H130" s="24"/>
      <c r="I130" s="24"/>
      <c r="J130" s="24"/>
      <c r="K130" s="24"/>
      <c r="L130" s="24"/>
      <c r="M130" s="24"/>
      <c r="N130" s="24"/>
      <c r="O130" s="24"/>
      <c r="P130" s="24"/>
      <c r="Q130" s="95"/>
      <c r="R130" s="95"/>
      <c r="S130" s="95"/>
      <c r="T130" s="95"/>
      <c r="U130" s="95"/>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5"/>
      <c r="BJ130" s="25"/>
      <c r="BK130" s="25"/>
    </row>
    <row r="131" spans="2:100">
      <c r="C131" s="38">
        <f>MAX($B$4:C130)+0.1</f>
        <v>3.2</v>
      </c>
      <c r="D131" s="37" t="s">
        <v>347</v>
      </c>
      <c r="E131" s="33"/>
      <c r="F131" s="33"/>
      <c r="G131" s="32"/>
      <c r="H131" s="34"/>
      <c r="I131" s="34"/>
      <c r="J131" s="34"/>
      <c r="K131" s="185"/>
      <c r="L131" s="186"/>
      <c r="M131" s="186"/>
      <c r="N131" s="186"/>
      <c r="O131" s="186"/>
      <c r="P131" s="186"/>
      <c r="Q131" s="36"/>
      <c r="R131" s="36"/>
      <c r="S131" s="36"/>
      <c r="T131" s="36"/>
      <c r="U131" s="36"/>
      <c r="V131" s="186"/>
      <c r="W131" s="186"/>
      <c r="X131" s="186"/>
      <c r="Y131" s="186"/>
      <c r="Z131" s="186"/>
      <c r="AA131" s="186"/>
      <c r="AB131" s="186"/>
      <c r="AC131" s="186"/>
      <c r="AD131" s="186"/>
      <c r="AE131" s="186"/>
      <c r="AF131" s="186"/>
      <c r="AG131" s="186"/>
      <c r="AH131" s="186"/>
      <c r="AI131" s="186"/>
      <c r="AJ131" s="186"/>
      <c r="AK131" s="186"/>
      <c r="AL131" s="186"/>
      <c r="AM131" s="186"/>
      <c r="AN131" s="186"/>
      <c r="AO131" s="186"/>
      <c r="AP131" s="186"/>
      <c r="AQ131" s="186"/>
      <c r="AR131" s="186"/>
      <c r="AS131" s="186"/>
      <c r="AT131" s="186"/>
      <c r="AU131" s="186"/>
      <c r="AV131" s="186"/>
      <c r="AW131" s="186"/>
      <c r="AX131" s="186"/>
      <c r="AY131" s="186"/>
      <c r="AZ131" s="186"/>
      <c r="BA131" s="186"/>
      <c r="BB131" s="186"/>
      <c r="BC131" s="186"/>
      <c r="BD131" s="186"/>
      <c r="BE131" s="186"/>
      <c r="BF131" s="186"/>
      <c r="BG131" s="186"/>
      <c r="BH131" s="186"/>
      <c r="BI131" s="186"/>
      <c r="BJ131" s="186"/>
      <c r="BK131" s="186"/>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22"/>
      <c r="CI131" s="22"/>
      <c r="CJ131" s="22"/>
      <c r="CK131" s="22"/>
      <c r="CL131" s="22"/>
      <c r="CM131" s="22"/>
      <c r="CN131" s="22"/>
      <c r="CO131" s="22"/>
      <c r="CP131" s="22"/>
      <c r="CQ131" s="22"/>
      <c r="CR131" s="22"/>
      <c r="CS131" s="22"/>
      <c r="CT131" s="22"/>
      <c r="CU131" s="22"/>
      <c r="CV131" s="22"/>
    </row>
    <row r="132" spans="2:100">
      <c r="C132" s="68" t="s">
        <v>348</v>
      </c>
      <c r="D132" s="68"/>
      <c r="E132" s="68"/>
      <c r="F132" s="68"/>
      <c r="G132" s="68"/>
      <c r="H132" s="68"/>
      <c r="I132" s="68"/>
      <c r="J132" s="68"/>
      <c r="K132" s="68"/>
      <c r="L132" s="68"/>
      <c r="M132" s="68"/>
      <c r="N132" s="68"/>
      <c r="O132" s="68"/>
      <c r="P132" s="68"/>
      <c r="Q132" s="298"/>
      <c r="R132" s="298"/>
      <c r="S132" s="298"/>
      <c r="T132" s="298"/>
      <c r="U132" s="29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row>
    <row r="133" spans="2:100">
      <c r="C133" s="29"/>
      <c r="D133" s="29"/>
      <c r="E133" s="20" t="s">
        <v>240</v>
      </c>
      <c r="F133" s="20"/>
      <c r="G133" s="4" t="s">
        <v>91</v>
      </c>
      <c r="L133" s="98">
        <f>CHOOSE(Interface!$H$7,'Licensee 1'!L144,'Licensee 2'!L144)</f>
        <v>0.6</v>
      </c>
      <c r="M133" s="98">
        <f>CHOOSE(Interface!$H$7,'Licensee 1'!M144,'Licensee 2'!M144)</f>
        <v>0.6</v>
      </c>
      <c r="N133" s="98">
        <f>CHOOSE(Interface!$H$7,'Licensee 1'!N144,'Licensee 2'!N144)</f>
        <v>0.6</v>
      </c>
      <c r="O133" s="98">
        <f>CHOOSE(Interface!$H$7,'Licensee 1'!O144,'Licensee 2'!O144)</f>
        <v>0.6</v>
      </c>
      <c r="P133" s="98">
        <f>CHOOSE(Interface!$H$7,'Licensee 1'!P144,'Licensee 2'!P144)</f>
        <v>0.6</v>
      </c>
      <c r="Q133" s="98">
        <f>CHOOSE(Interface!$H$7,'Licensee 1'!Q144,'Licensee 2'!Q144)</f>
        <v>0.6</v>
      </c>
      <c r="R133" s="98">
        <f>CHOOSE(Interface!$H$7,'Licensee 1'!R144,'Licensee 2'!R144)</f>
        <v>0.6</v>
      </c>
      <c r="S133" s="98">
        <f>CHOOSE(Interface!$H$7,'Licensee 1'!S144,'Licensee 2'!S144)</f>
        <v>0.6</v>
      </c>
      <c r="T133" s="98">
        <f>CHOOSE(Interface!$H$7,'Licensee 1'!T144,'Licensee 2'!T144)</f>
        <v>0.6</v>
      </c>
      <c r="U133" s="98">
        <f>CHOOSE(Interface!$H$7,'Licensee 1'!U144,'Licensee 2'!U144)</f>
        <v>0.6</v>
      </c>
      <c r="V133" s="98">
        <f>CHOOSE(Interface!$H$7,'Licensee 1'!V144,'Licensee 2'!V144)</f>
        <v>0.6</v>
      </c>
      <c r="W133" s="98">
        <f>CHOOSE(Interface!$H$7,'Licensee 1'!W144,'Licensee 2'!W144)</f>
        <v>0.6</v>
      </c>
      <c r="X133" s="98">
        <f>CHOOSE(Interface!$H$7,'Licensee 1'!X144,'Licensee 2'!X144)</f>
        <v>0.6</v>
      </c>
      <c r="Y133" s="98">
        <f>CHOOSE(Interface!$H$7,'Licensee 1'!Y144,'Licensee 2'!Y144)</f>
        <v>0.6</v>
      </c>
      <c r="Z133" s="98">
        <f>CHOOSE(Interface!$H$7,'Licensee 1'!Z144,'Licensee 2'!Z144)</f>
        <v>0.6</v>
      </c>
      <c r="AA133" s="98">
        <f>CHOOSE(Interface!$H$7,'Licensee 1'!AA144,'Licensee 2'!AA144)</f>
        <v>0.6</v>
      </c>
      <c r="AB133" s="98">
        <f>CHOOSE(Interface!$H$7,'Licensee 1'!AB144,'Licensee 2'!AB144)</f>
        <v>0.6</v>
      </c>
      <c r="AC133" s="98">
        <f>CHOOSE(Interface!$H$7,'Licensee 1'!AC144,'Licensee 2'!AC144)</f>
        <v>0.6</v>
      </c>
      <c r="AD133" s="98">
        <f>CHOOSE(Interface!$H$7,'Licensee 1'!AD144,'Licensee 2'!AD144)</f>
        <v>0.6</v>
      </c>
      <c r="AE133" s="98">
        <f>CHOOSE(Interface!$H$7,'Licensee 1'!AE144,'Licensee 2'!AE144)</f>
        <v>0.6</v>
      </c>
      <c r="AF133" s="98">
        <f>CHOOSE(Interface!$H$7,'Licensee 1'!AF144,'Licensee 2'!AF144)</f>
        <v>0.6</v>
      </c>
      <c r="AG133" s="98">
        <f>CHOOSE(Interface!$H$7,'Licensee 1'!AG144,'Licensee 2'!AG144)</f>
        <v>0.6</v>
      </c>
      <c r="AH133" s="98">
        <f>CHOOSE(Interface!$H$7,'Licensee 1'!AH144,'Licensee 2'!AH144)</f>
        <v>0.6</v>
      </c>
      <c r="AI133" s="98">
        <f>CHOOSE(Interface!$H$7,'Licensee 1'!AI144,'Licensee 2'!AI144)</f>
        <v>0.6</v>
      </c>
      <c r="AJ133" s="98">
        <f>CHOOSE(Interface!$H$7,'Licensee 1'!AJ144,'Licensee 2'!AJ144)</f>
        <v>0.6</v>
      </c>
      <c r="AK133" s="98">
        <f>CHOOSE(Interface!$H$7,'Licensee 1'!AK144,'Licensee 2'!AK144)</f>
        <v>0.6</v>
      </c>
      <c r="AL133" s="98">
        <f>CHOOSE(Interface!$H$7,'Licensee 1'!AL144,'Licensee 2'!AL144)</f>
        <v>0.6</v>
      </c>
      <c r="AM133" s="98">
        <f>CHOOSE(Interface!$H$7,'Licensee 1'!AM144,'Licensee 2'!AM144)</f>
        <v>0.6</v>
      </c>
      <c r="AN133" s="98">
        <f>CHOOSE(Interface!$H$7,'Licensee 1'!AN144,'Licensee 2'!AN144)</f>
        <v>0.6</v>
      </c>
      <c r="AO133" s="98">
        <f>CHOOSE(Interface!$H$7,'Licensee 1'!AO144,'Licensee 2'!AO144)</f>
        <v>0.6</v>
      </c>
      <c r="AP133" s="98">
        <f>CHOOSE(Interface!$H$7,'Licensee 1'!AP144,'Licensee 2'!AP144)</f>
        <v>0.6</v>
      </c>
      <c r="AQ133" s="98">
        <f>CHOOSE(Interface!$H$7,'Licensee 1'!AQ144,'Licensee 2'!AQ144)</f>
        <v>0.6</v>
      </c>
      <c r="AR133" s="98">
        <f>CHOOSE(Interface!$H$7,'Licensee 1'!AR144,'Licensee 2'!AR144)</f>
        <v>0.6</v>
      </c>
      <c r="AS133" s="98">
        <f>CHOOSE(Interface!$H$7,'Licensee 1'!AS144,'Licensee 2'!AS144)</f>
        <v>0.6</v>
      </c>
      <c r="AT133" s="98">
        <f>CHOOSE(Interface!$H$7,'Licensee 1'!AT144,'Licensee 2'!AT144)</f>
        <v>0.6</v>
      </c>
      <c r="AU133" s="98">
        <f>CHOOSE(Interface!$H$7,'Licensee 1'!AU144,'Licensee 2'!AU144)</f>
        <v>0.6</v>
      </c>
      <c r="AV133" s="98">
        <f>CHOOSE(Interface!$H$7,'Licensee 1'!AV144,'Licensee 2'!AV144)</f>
        <v>0.6</v>
      </c>
      <c r="AW133" s="98">
        <f>CHOOSE(Interface!$H$7,'Licensee 1'!AW144,'Licensee 2'!AW144)</f>
        <v>0.6</v>
      </c>
      <c r="AX133" s="98">
        <f>CHOOSE(Interface!$H$7,'Licensee 1'!AX144,'Licensee 2'!AX144)</f>
        <v>0.6</v>
      </c>
      <c r="AY133" s="98">
        <f>CHOOSE(Interface!$H$7,'Licensee 1'!AY144,'Licensee 2'!AY144)</f>
        <v>0.6</v>
      </c>
      <c r="AZ133" s="98">
        <f>CHOOSE(Interface!$H$7,'Licensee 1'!AZ144,'Licensee 2'!AZ144)</f>
        <v>0.6</v>
      </c>
      <c r="BA133" s="98">
        <f>CHOOSE(Interface!$H$7,'Licensee 1'!BA144,'Licensee 2'!BA144)</f>
        <v>0.6</v>
      </c>
      <c r="BB133" s="98">
        <f>CHOOSE(Interface!$H$7,'Licensee 1'!BB144,'Licensee 2'!BB144)</f>
        <v>0.6</v>
      </c>
      <c r="BC133" s="98">
        <f>CHOOSE(Interface!$H$7,'Licensee 1'!BC144,'Licensee 2'!BC144)</f>
        <v>0.6</v>
      </c>
      <c r="BD133" s="98">
        <f>CHOOSE(Interface!$H$7,'Licensee 1'!BD144,'Licensee 2'!BD144)</f>
        <v>0.6</v>
      </c>
      <c r="BE133" s="98">
        <f>CHOOSE(Interface!$H$7,'Licensee 1'!BE144,'Licensee 2'!BE144)</f>
        <v>0.6</v>
      </c>
      <c r="BF133" s="98">
        <f>CHOOSE(Interface!$H$7,'Licensee 1'!BF144,'Licensee 2'!BF144)</f>
        <v>0.6</v>
      </c>
      <c r="BG133" s="98">
        <f>CHOOSE(Interface!$H$7,'Licensee 1'!BG144,'Licensee 2'!BG144)</f>
        <v>0.6</v>
      </c>
      <c r="BH133" s="98">
        <f>CHOOSE(Interface!$H$7,'Licensee 1'!BH144,'Licensee 2'!BH144)</f>
        <v>0.6</v>
      </c>
    </row>
    <row r="134" spans="2:100">
      <c r="C134" s="29"/>
      <c r="D134" s="29"/>
      <c r="E134" s="20" t="s">
        <v>349</v>
      </c>
      <c r="F134" s="20"/>
      <c r="G134" s="4" t="s">
        <v>91</v>
      </c>
      <c r="L134" s="98">
        <f t="shared" ref="L134:AQ134" si="22">L20-L22</f>
        <v>0</v>
      </c>
      <c r="M134" s="98">
        <f t="shared" si="22"/>
        <v>0</v>
      </c>
      <c r="N134" s="98">
        <f t="shared" si="22"/>
        <v>0</v>
      </c>
      <c r="O134" s="98">
        <f t="shared" si="22"/>
        <v>0</v>
      </c>
      <c r="P134" s="98">
        <f t="shared" si="22"/>
        <v>0</v>
      </c>
      <c r="Q134" s="98">
        <f t="shared" si="22"/>
        <v>0</v>
      </c>
      <c r="R134" s="98">
        <f t="shared" si="22"/>
        <v>0</v>
      </c>
      <c r="S134" s="98">
        <f t="shared" si="22"/>
        <v>0</v>
      </c>
      <c r="T134" s="98">
        <f t="shared" si="22"/>
        <v>0</v>
      </c>
      <c r="U134" s="98">
        <f t="shared" si="22"/>
        <v>0</v>
      </c>
      <c r="V134" s="98">
        <f t="shared" si="22"/>
        <v>0</v>
      </c>
      <c r="W134" s="98">
        <f t="shared" si="22"/>
        <v>0</v>
      </c>
      <c r="X134" s="98">
        <f t="shared" si="22"/>
        <v>0</v>
      </c>
      <c r="Y134" s="98">
        <f t="shared" si="22"/>
        <v>0</v>
      </c>
      <c r="Z134" s="98">
        <f t="shared" si="22"/>
        <v>0</v>
      </c>
      <c r="AA134" s="98">
        <f t="shared" si="22"/>
        <v>0</v>
      </c>
      <c r="AB134" s="98">
        <f t="shared" si="22"/>
        <v>0</v>
      </c>
      <c r="AC134" s="98">
        <f t="shared" si="22"/>
        <v>0</v>
      </c>
      <c r="AD134" s="98">
        <f t="shared" si="22"/>
        <v>0</v>
      </c>
      <c r="AE134" s="98">
        <f t="shared" si="22"/>
        <v>0</v>
      </c>
      <c r="AF134" s="98">
        <f t="shared" si="22"/>
        <v>0</v>
      </c>
      <c r="AG134" s="98">
        <f t="shared" si="22"/>
        <v>0</v>
      </c>
      <c r="AH134" s="98">
        <f t="shared" si="22"/>
        <v>0</v>
      </c>
      <c r="AI134" s="98">
        <f t="shared" si="22"/>
        <v>0</v>
      </c>
      <c r="AJ134" s="98">
        <f t="shared" si="22"/>
        <v>0</v>
      </c>
      <c r="AK134" s="98">
        <f t="shared" si="22"/>
        <v>0</v>
      </c>
      <c r="AL134" s="98">
        <f t="shared" si="22"/>
        <v>0</v>
      </c>
      <c r="AM134" s="98">
        <f t="shared" si="22"/>
        <v>0</v>
      </c>
      <c r="AN134" s="98">
        <f t="shared" si="22"/>
        <v>0</v>
      </c>
      <c r="AO134" s="98">
        <f t="shared" si="22"/>
        <v>0</v>
      </c>
      <c r="AP134" s="98">
        <f t="shared" si="22"/>
        <v>0</v>
      </c>
      <c r="AQ134" s="98">
        <f t="shared" si="22"/>
        <v>0</v>
      </c>
      <c r="AR134" s="98">
        <f t="shared" ref="AR134:BH134" si="23">AR20-AR22</f>
        <v>0</v>
      </c>
      <c r="AS134" s="98">
        <f t="shared" si="23"/>
        <v>0</v>
      </c>
      <c r="AT134" s="98">
        <f t="shared" si="23"/>
        <v>0</v>
      </c>
      <c r="AU134" s="98">
        <f t="shared" si="23"/>
        <v>0</v>
      </c>
      <c r="AV134" s="98">
        <f t="shared" si="23"/>
        <v>0</v>
      </c>
      <c r="AW134" s="98">
        <f t="shared" si="23"/>
        <v>0</v>
      </c>
      <c r="AX134" s="98">
        <f t="shared" si="23"/>
        <v>0</v>
      </c>
      <c r="AY134" s="98">
        <f t="shared" si="23"/>
        <v>0</v>
      </c>
      <c r="AZ134" s="98">
        <f t="shared" si="23"/>
        <v>0</v>
      </c>
      <c r="BA134" s="98">
        <f t="shared" si="23"/>
        <v>0</v>
      </c>
      <c r="BB134" s="98">
        <f t="shared" si="23"/>
        <v>0</v>
      </c>
      <c r="BC134" s="98">
        <f t="shared" si="23"/>
        <v>0</v>
      </c>
      <c r="BD134" s="98">
        <f t="shared" si="23"/>
        <v>0</v>
      </c>
      <c r="BE134" s="98">
        <f t="shared" si="23"/>
        <v>0</v>
      </c>
      <c r="BF134" s="98">
        <f t="shared" si="23"/>
        <v>0</v>
      </c>
      <c r="BG134" s="98">
        <f t="shared" si="23"/>
        <v>0</v>
      </c>
      <c r="BH134" s="98">
        <f t="shared" si="23"/>
        <v>0</v>
      </c>
    </row>
    <row r="135" spans="2:100">
      <c r="C135" s="29"/>
      <c r="D135" s="29"/>
      <c r="E135" s="20"/>
      <c r="F135" s="20"/>
      <c r="L135" s="98"/>
      <c r="M135" s="98"/>
      <c r="N135" s="98"/>
      <c r="O135" s="98"/>
      <c r="P135" s="98"/>
      <c r="Q135" s="98"/>
      <c r="R135" s="98"/>
      <c r="S135" s="98"/>
      <c r="T135" s="98"/>
      <c r="U135" s="98"/>
      <c r="V135" s="98"/>
      <c r="W135" s="98"/>
      <c r="X135" s="98"/>
      <c r="Y135" s="98"/>
      <c r="Z135" s="98"/>
      <c r="AA135" s="98"/>
      <c r="AB135" s="98"/>
      <c r="AC135" s="98"/>
      <c r="AD135" s="98"/>
      <c r="AE135" s="98"/>
      <c r="AF135" s="98"/>
      <c r="AG135" s="98"/>
      <c r="AH135" s="98"/>
      <c r="AI135" s="98"/>
      <c r="AJ135" s="98"/>
      <c r="AK135" s="98"/>
      <c r="AL135" s="98"/>
      <c r="AM135" s="98"/>
      <c r="AN135" s="98"/>
      <c r="AO135" s="98"/>
      <c r="AP135" s="98"/>
      <c r="AQ135" s="98"/>
      <c r="AR135" s="98"/>
      <c r="AS135" s="98"/>
      <c r="AT135" s="98"/>
      <c r="AU135" s="98"/>
      <c r="AV135" s="98"/>
      <c r="AW135" s="98"/>
      <c r="AX135" s="98"/>
      <c r="AY135" s="98"/>
      <c r="AZ135" s="98"/>
      <c r="BA135" s="98"/>
      <c r="BB135" s="98"/>
      <c r="BC135" s="98"/>
      <c r="BD135" s="98"/>
      <c r="BE135" s="98"/>
      <c r="BF135" s="98"/>
      <c r="BG135" s="98"/>
      <c r="BH135" s="98"/>
    </row>
    <row r="136" spans="2:100">
      <c r="C136" s="29"/>
      <c r="D136" s="29"/>
      <c r="E136" s="20" t="s">
        <v>350</v>
      </c>
      <c r="F136" s="20"/>
      <c r="G136" s="4" t="s">
        <v>316</v>
      </c>
      <c r="L136" s="78">
        <f t="shared" ref="L136:AQ136" si="24">L15</f>
        <v>0</v>
      </c>
      <c r="M136" s="78">
        <f t="shared" si="24"/>
        <v>0</v>
      </c>
      <c r="N136" s="78">
        <f t="shared" si="24"/>
        <v>0</v>
      </c>
      <c r="O136" s="78">
        <f t="shared" si="24"/>
        <v>0</v>
      </c>
      <c r="P136" s="78">
        <f t="shared" si="24"/>
        <v>0</v>
      </c>
      <c r="Q136" s="78">
        <f t="shared" si="24"/>
        <v>0</v>
      </c>
      <c r="R136" s="78">
        <f t="shared" si="24"/>
        <v>0</v>
      </c>
      <c r="S136" s="78">
        <f t="shared" si="24"/>
        <v>0</v>
      </c>
      <c r="T136" s="78">
        <f t="shared" si="24"/>
        <v>0</v>
      </c>
      <c r="U136" s="78">
        <f t="shared" si="24"/>
        <v>0</v>
      </c>
      <c r="V136" s="78">
        <f t="shared" si="24"/>
        <v>0</v>
      </c>
      <c r="W136" s="78">
        <f t="shared" si="24"/>
        <v>0</v>
      </c>
      <c r="X136" s="78">
        <f t="shared" si="24"/>
        <v>0</v>
      </c>
      <c r="Y136" s="78">
        <f t="shared" si="24"/>
        <v>0</v>
      </c>
      <c r="Z136" s="78">
        <f t="shared" si="24"/>
        <v>0</v>
      </c>
      <c r="AA136" s="78">
        <f t="shared" si="24"/>
        <v>0</v>
      </c>
      <c r="AB136" s="78">
        <f t="shared" si="24"/>
        <v>0</v>
      </c>
      <c r="AC136" s="78">
        <f t="shared" si="24"/>
        <v>0</v>
      </c>
      <c r="AD136" s="78">
        <f t="shared" si="24"/>
        <v>0</v>
      </c>
      <c r="AE136" s="78">
        <f t="shared" si="24"/>
        <v>0</v>
      </c>
      <c r="AF136" s="78">
        <f t="shared" si="24"/>
        <v>0</v>
      </c>
      <c r="AG136" s="78">
        <f t="shared" si="24"/>
        <v>0</v>
      </c>
      <c r="AH136" s="78">
        <f t="shared" si="24"/>
        <v>0</v>
      </c>
      <c r="AI136" s="78">
        <f t="shared" si="24"/>
        <v>0</v>
      </c>
      <c r="AJ136" s="78">
        <f t="shared" si="24"/>
        <v>0</v>
      </c>
      <c r="AK136" s="78">
        <f t="shared" si="24"/>
        <v>0</v>
      </c>
      <c r="AL136" s="78">
        <f t="shared" si="24"/>
        <v>0</v>
      </c>
      <c r="AM136" s="78">
        <f t="shared" si="24"/>
        <v>0</v>
      </c>
      <c r="AN136" s="78">
        <f t="shared" si="24"/>
        <v>0</v>
      </c>
      <c r="AO136" s="78">
        <f t="shared" si="24"/>
        <v>0</v>
      </c>
      <c r="AP136" s="78">
        <f t="shared" si="24"/>
        <v>0</v>
      </c>
      <c r="AQ136" s="78">
        <f t="shared" si="24"/>
        <v>0</v>
      </c>
      <c r="AR136" s="78">
        <f t="shared" ref="AR136:BH136" si="25">AR15</f>
        <v>0</v>
      </c>
      <c r="AS136" s="78">
        <f t="shared" si="25"/>
        <v>0</v>
      </c>
      <c r="AT136" s="78">
        <f t="shared" si="25"/>
        <v>0</v>
      </c>
      <c r="AU136" s="78">
        <f t="shared" si="25"/>
        <v>0</v>
      </c>
      <c r="AV136" s="78">
        <f t="shared" si="25"/>
        <v>0</v>
      </c>
      <c r="AW136" s="78">
        <f t="shared" si="25"/>
        <v>0</v>
      </c>
      <c r="AX136" s="78">
        <f t="shared" si="25"/>
        <v>0</v>
      </c>
      <c r="AY136" s="78">
        <f t="shared" si="25"/>
        <v>0</v>
      </c>
      <c r="AZ136" s="78">
        <f t="shared" si="25"/>
        <v>0</v>
      </c>
      <c r="BA136" s="78">
        <f t="shared" si="25"/>
        <v>0</v>
      </c>
      <c r="BB136" s="78">
        <f t="shared" si="25"/>
        <v>0</v>
      </c>
      <c r="BC136" s="78">
        <f t="shared" si="25"/>
        <v>0</v>
      </c>
      <c r="BD136" s="78">
        <f t="shared" si="25"/>
        <v>0</v>
      </c>
      <c r="BE136" s="78">
        <f t="shared" si="25"/>
        <v>0</v>
      </c>
      <c r="BF136" s="78">
        <f t="shared" si="25"/>
        <v>0</v>
      </c>
      <c r="BG136" s="78">
        <f t="shared" si="25"/>
        <v>0</v>
      </c>
      <c r="BH136" s="78">
        <f t="shared" si="25"/>
        <v>0</v>
      </c>
    </row>
    <row r="137" spans="2:100">
      <c r="C137" s="29"/>
      <c r="D137" s="29"/>
      <c r="E137" s="20" t="s">
        <v>351</v>
      </c>
      <c r="F137" s="20"/>
      <c r="G137" s="4" t="s">
        <v>316</v>
      </c>
      <c r="L137" s="78">
        <f t="shared" ref="L137:AQ137" si="26">L15-L18</f>
        <v>0</v>
      </c>
      <c r="M137" s="78">
        <f t="shared" si="26"/>
        <v>0</v>
      </c>
      <c r="N137" s="78">
        <f t="shared" si="26"/>
        <v>0</v>
      </c>
      <c r="O137" s="78">
        <f t="shared" si="26"/>
        <v>0</v>
      </c>
      <c r="P137" s="78">
        <f t="shared" si="26"/>
        <v>0</v>
      </c>
      <c r="Q137" s="78">
        <f t="shared" si="26"/>
        <v>0</v>
      </c>
      <c r="R137" s="78">
        <f t="shared" si="26"/>
        <v>0</v>
      </c>
      <c r="S137" s="78">
        <f t="shared" si="26"/>
        <v>0</v>
      </c>
      <c r="T137" s="78">
        <f t="shared" si="26"/>
        <v>0</v>
      </c>
      <c r="U137" s="78">
        <f t="shared" si="26"/>
        <v>0</v>
      </c>
      <c r="V137" s="78">
        <f t="shared" si="26"/>
        <v>0</v>
      </c>
      <c r="W137" s="78">
        <f t="shared" si="26"/>
        <v>0</v>
      </c>
      <c r="X137" s="78">
        <f t="shared" si="26"/>
        <v>0</v>
      </c>
      <c r="Y137" s="78">
        <f t="shared" si="26"/>
        <v>0</v>
      </c>
      <c r="Z137" s="78">
        <f t="shared" si="26"/>
        <v>0</v>
      </c>
      <c r="AA137" s="78">
        <f t="shared" si="26"/>
        <v>0</v>
      </c>
      <c r="AB137" s="78">
        <f t="shared" si="26"/>
        <v>0</v>
      </c>
      <c r="AC137" s="78">
        <f t="shared" si="26"/>
        <v>0</v>
      </c>
      <c r="AD137" s="78">
        <f t="shared" si="26"/>
        <v>0</v>
      </c>
      <c r="AE137" s="78">
        <f t="shared" si="26"/>
        <v>0</v>
      </c>
      <c r="AF137" s="78">
        <f t="shared" si="26"/>
        <v>0</v>
      </c>
      <c r="AG137" s="78">
        <f t="shared" si="26"/>
        <v>0</v>
      </c>
      <c r="AH137" s="78">
        <f t="shared" si="26"/>
        <v>0</v>
      </c>
      <c r="AI137" s="78">
        <f t="shared" si="26"/>
        <v>0</v>
      </c>
      <c r="AJ137" s="78">
        <f t="shared" si="26"/>
        <v>0</v>
      </c>
      <c r="AK137" s="78">
        <f t="shared" si="26"/>
        <v>0</v>
      </c>
      <c r="AL137" s="78">
        <f t="shared" si="26"/>
        <v>0</v>
      </c>
      <c r="AM137" s="78">
        <f t="shared" si="26"/>
        <v>0</v>
      </c>
      <c r="AN137" s="78">
        <f t="shared" si="26"/>
        <v>0</v>
      </c>
      <c r="AO137" s="78">
        <f t="shared" si="26"/>
        <v>0</v>
      </c>
      <c r="AP137" s="78">
        <f t="shared" si="26"/>
        <v>0</v>
      </c>
      <c r="AQ137" s="78">
        <f t="shared" si="26"/>
        <v>0</v>
      </c>
      <c r="AR137" s="78">
        <f t="shared" ref="AR137:BH137" si="27">AR15-AR18</f>
        <v>0</v>
      </c>
      <c r="AS137" s="78">
        <f t="shared" si="27"/>
        <v>0</v>
      </c>
      <c r="AT137" s="78">
        <f t="shared" si="27"/>
        <v>0</v>
      </c>
      <c r="AU137" s="78">
        <f t="shared" si="27"/>
        <v>0</v>
      </c>
      <c r="AV137" s="78">
        <f t="shared" si="27"/>
        <v>0</v>
      </c>
      <c r="AW137" s="78">
        <f t="shared" si="27"/>
        <v>0</v>
      </c>
      <c r="AX137" s="78">
        <f t="shared" si="27"/>
        <v>0</v>
      </c>
      <c r="AY137" s="78">
        <f t="shared" si="27"/>
        <v>0</v>
      </c>
      <c r="AZ137" s="78">
        <f t="shared" si="27"/>
        <v>0</v>
      </c>
      <c r="BA137" s="78">
        <f t="shared" si="27"/>
        <v>0</v>
      </c>
      <c r="BB137" s="78">
        <f t="shared" si="27"/>
        <v>0</v>
      </c>
      <c r="BC137" s="78">
        <f t="shared" si="27"/>
        <v>0</v>
      </c>
      <c r="BD137" s="78">
        <f t="shared" si="27"/>
        <v>0</v>
      </c>
      <c r="BE137" s="78">
        <f t="shared" si="27"/>
        <v>0</v>
      </c>
      <c r="BF137" s="78">
        <f t="shared" si="27"/>
        <v>0</v>
      </c>
      <c r="BG137" s="78">
        <f t="shared" si="27"/>
        <v>0</v>
      </c>
      <c r="BH137" s="78">
        <f t="shared" si="27"/>
        <v>0</v>
      </c>
    </row>
    <row r="138" spans="2:100">
      <c r="C138" s="29"/>
      <c r="D138" s="29"/>
      <c r="E138" s="20" t="s">
        <v>352</v>
      </c>
      <c r="F138" s="20"/>
      <c r="G138" s="4" t="s">
        <v>316</v>
      </c>
      <c r="L138" s="78">
        <f t="shared" ref="L138:AQ138" si="28">L18</f>
        <v>0</v>
      </c>
      <c r="M138" s="78">
        <f t="shared" si="28"/>
        <v>0</v>
      </c>
      <c r="N138" s="78">
        <f t="shared" si="28"/>
        <v>0</v>
      </c>
      <c r="O138" s="78">
        <f t="shared" si="28"/>
        <v>0</v>
      </c>
      <c r="P138" s="78">
        <f t="shared" si="28"/>
        <v>0</v>
      </c>
      <c r="Q138" s="78">
        <f t="shared" si="28"/>
        <v>0</v>
      </c>
      <c r="R138" s="78">
        <f t="shared" si="28"/>
        <v>0</v>
      </c>
      <c r="S138" s="78">
        <f t="shared" si="28"/>
        <v>0</v>
      </c>
      <c r="T138" s="78">
        <f t="shared" si="28"/>
        <v>0</v>
      </c>
      <c r="U138" s="78">
        <f t="shared" si="28"/>
        <v>0</v>
      </c>
      <c r="V138" s="78">
        <f t="shared" si="28"/>
        <v>0</v>
      </c>
      <c r="W138" s="78">
        <f t="shared" si="28"/>
        <v>0</v>
      </c>
      <c r="X138" s="78">
        <f t="shared" si="28"/>
        <v>0</v>
      </c>
      <c r="Y138" s="78">
        <f t="shared" si="28"/>
        <v>0</v>
      </c>
      <c r="Z138" s="78">
        <f t="shared" si="28"/>
        <v>0</v>
      </c>
      <c r="AA138" s="78">
        <f t="shared" si="28"/>
        <v>0</v>
      </c>
      <c r="AB138" s="78">
        <f t="shared" si="28"/>
        <v>0</v>
      </c>
      <c r="AC138" s="78">
        <f t="shared" si="28"/>
        <v>0</v>
      </c>
      <c r="AD138" s="78">
        <f t="shared" si="28"/>
        <v>0</v>
      </c>
      <c r="AE138" s="78">
        <f t="shared" si="28"/>
        <v>0</v>
      </c>
      <c r="AF138" s="78">
        <f t="shared" si="28"/>
        <v>0</v>
      </c>
      <c r="AG138" s="78">
        <f t="shared" si="28"/>
        <v>0</v>
      </c>
      <c r="AH138" s="78">
        <f t="shared" si="28"/>
        <v>0</v>
      </c>
      <c r="AI138" s="78">
        <f t="shared" si="28"/>
        <v>0</v>
      </c>
      <c r="AJ138" s="78">
        <f t="shared" si="28"/>
        <v>0</v>
      </c>
      <c r="AK138" s="78">
        <f t="shared" si="28"/>
        <v>0</v>
      </c>
      <c r="AL138" s="78">
        <f t="shared" si="28"/>
        <v>0</v>
      </c>
      <c r="AM138" s="78">
        <f t="shared" si="28"/>
        <v>0</v>
      </c>
      <c r="AN138" s="78">
        <f t="shared" si="28"/>
        <v>0</v>
      </c>
      <c r="AO138" s="78">
        <f t="shared" si="28"/>
        <v>0</v>
      </c>
      <c r="AP138" s="78">
        <f t="shared" si="28"/>
        <v>0</v>
      </c>
      <c r="AQ138" s="78">
        <f t="shared" si="28"/>
        <v>0</v>
      </c>
      <c r="AR138" s="78">
        <f t="shared" ref="AR138:BH138" si="29">AR18</f>
        <v>0</v>
      </c>
      <c r="AS138" s="78">
        <f t="shared" si="29"/>
        <v>0</v>
      </c>
      <c r="AT138" s="78">
        <f t="shared" si="29"/>
        <v>0</v>
      </c>
      <c r="AU138" s="78">
        <f t="shared" si="29"/>
        <v>0</v>
      </c>
      <c r="AV138" s="78">
        <f t="shared" si="29"/>
        <v>0</v>
      </c>
      <c r="AW138" s="78">
        <f t="shared" si="29"/>
        <v>0</v>
      </c>
      <c r="AX138" s="78">
        <f t="shared" si="29"/>
        <v>0</v>
      </c>
      <c r="AY138" s="78">
        <f t="shared" si="29"/>
        <v>0</v>
      </c>
      <c r="AZ138" s="78">
        <f t="shared" si="29"/>
        <v>0</v>
      </c>
      <c r="BA138" s="78">
        <f t="shared" si="29"/>
        <v>0</v>
      </c>
      <c r="BB138" s="78">
        <f t="shared" si="29"/>
        <v>0</v>
      </c>
      <c r="BC138" s="78">
        <f t="shared" si="29"/>
        <v>0</v>
      </c>
      <c r="BD138" s="78">
        <f t="shared" si="29"/>
        <v>0</v>
      </c>
      <c r="BE138" s="78">
        <f t="shared" si="29"/>
        <v>0</v>
      </c>
      <c r="BF138" s="78">
        <f t="shared" si="29"/>
        <v>0</v>
      </c>
      <c r="BG138" s="78">
        <f t="shared" si="29"/>
        <v>0</v>
      </c>
      <c r="BH138" s="78">
        <f t="shared" si="29"/>
        <v>0</v>
      </c>
    </row>
    <row r="139" spans="2:100">
      <c r="C139" s="29"/>
      <c r="D139" s="29"/>
      <c r="E139" s="20"/>
      <c r="F139" s="20"/>
      <c r="L139" s="78"/>
      <c r="M139" s="78"/>
      <c r="N139" s="78"/>
      <c r="O139" s="78"/>
      <c r="P139" s="78"/>
      <c r="Q139" s="78"/>
      <c r="R139" s="78"/>
      <c r="S139" s="78"/>
      <c r="T139" s="78"/>
      <c r="U139" s="78"/>
      <c r="V139" s="78"/>
      <c r="W139" s="78"/>
      <c r="X139" s="78"/>
      <c r="Y139" s="78"/>
      <c r="Z139" s="78"/>
      <c r="AA139" s="78"/>
      <c r="AB139" s="78"/>
      <c r="AC139" s="78"/>
      <c r="AD139" s="78"/>
      <c r="AE139" s="78"/>
      <c r="AF139" s="78"/>
      <c r="AG139" s="78"/>
      <c r="AH139" s="78"/>
      <c r="AI139" s="78"/>
      <c r="AJ139" s="78"/>
      <c r="AK139" s="78"/>
      <c r="AL139" s="78"/>
      <c r="AM139" s="78"/>
      <c r="AN139" s="78"/>
      <c r="AO139" s="78"/>
      <c r="AP139" s="78"/>
      <c r="AQ139" s="78"/>
      <c r="AR139" s="78"/>
      <c r="AS139" s="78"/>
      <c r="AT139" s="78"/>
      <c r="AU139" s="78"/>
      <c r="AV139" s="78"/>
      <c r="AW139" s="78"/>
      <c r="AX139" s="78"/>
      <c r="AY139" s="78"/>
      <c r="AZ139" s="78"/>
      <c r="BA139" s="78"/>
      <c r="BB139" s="78"/>
      <c r="BC139" s="78"/>
      <c r="BD139" s="78"/>
      <c r="BE139" s="78"/>
      <c r="BF139" s="78"/>
      <c r="BG139" s="78"/>
      <c r="BH139" s="78"/>
    </row>
    <row r="140" spans="2:100">
      <c r="C140" s="29"/>
      <c r="D140" s="29"/>
      <c r="E140" s="20" t="s">
        <v>241</v>
      </c>
      <c r="F140" s="20"/>
      <c r="G140" s="4" t="s">
        <v>78</v>
      </c>
      <c r="L140" s="98">
        <f>CHOOSE(Interface!$H$7,Interface!$J$44,Interface!$L$44)*L8</f>
        <v>0</v>
      </c>
      <c r="M140" s="98">
        <f>CHOOSE(Interface!$H$7,Interface!$J$44,Interface!$L$44)*M8</f>
        <v>0</v>
      </c>
      <c r="N140" s="98">
        <f>CHOOSE(Interface!$H$7,Interface!$J$44,Interface!$L$44)*N8</f>
        <v>0</v>
      </c>
      <c r="O140" s="98">
        <f>CHOOSE(Interface!$H$7,Interface!$J$44,Interface!$L$44)*O8</f>
        <v>0</v>
      </c>
      <c r="P140" s="98">
        <f>CHOOSE(Interface!$H$7,Interface!$J$44,Interface!$L$44)*P8</f>
        <v>0</v>
      </c>
      <c r="Q140" s="98">
        <f>CHOOSE(Interface!$H$7,Interface!$J$44,Interface!$L$44)*Q8</f>
        <v>0</v>
      </c>
      <c r="R140" s="98">
        <f>CHOOSE(Interface!$H$7,Interface!$J$44,Interface!$L$44)*R8</f>
        <v>0</v>
      </c>
      <c r="S140" s="98">
        <f>CHOOSE(Interface!$H$7,Interface!$J$44,Interface!$L$44)*S8</f>
        <v>0</v>
      </c>
      <c r="T140" s="98">
        <f>CHOOSE(Interface!$H$7,Interface!$J$44,Interface!$L$44)*T8</f>
        <v>0</v>
      </c>
      <c r="U140" s="98">
        <f>CHOOSE(Interface!$H$7,Interface!$J$44,Interface!$L$44)*U8</f>
        <v>0</v>
      </c>
      <c r="V140" s="98">
        <f>CHOOSE(Interface!$H$7,Interface!$J$44,Interface!$L$44)*V8</f>
        <v>0</v>
      </c>
      <c r="W140" s="98">
        <f>CHOOSE(Interface!$H$7,Interface!$J$44,Interface!$L$44)*W8</f>
        <v>0</v>
      </c>
      <c r="X140" s="98">
        <f>CHOOSE(Interface!$H$7,Interface!$J$44,Interface!$L$44)*X8</f>
        <v>0</v>
      </c>
      <c r="Y140" s="98">
        <f>CHOOSE(Interface!$H$7,Interface!$J$44,Interface!$L$44)*Y8</f>
        <v>0</v>
      </c>
      <c r="Z140" s="98">
        <f>CHOOSE(Interface!$H$7,Interface!$J$44,Interface!$L$44)*Z8</f>
        <v>0</v>
      </c>
      <c r="AA140" s="98">
        <f>CHOOSE(Interface!$H$7,Interface!$J$44,Interface!$L$44)*AA8</f>
        <v>0</v>
      </c>
      <c r="AB140" s="98">
        <f>CHOOSE(Interface!$H$7,Interface!$J$44,Interface!$L$44)*AB8</f>
        <v>0</v>
      </c>
      <c r="AC140" s="98">
        <f>CHOOSE(Interface!$H$7,Interface!$J$44,Interface!$L$44)*AC8</f>
        <v>0</v>
      </c>
      <c r="AD140" s="98">
        <f>CHOOSE(Interface!$H$7,Interface!$J$44,Interface!$L$44)*AD8</f>
        <v>0</v>
      </c>
      <c r="AE140" s="98">
        <f>CHOOSE(Interface!$H$7,Interface!$J$44,Interface!$L$44)*AE8</f>
        <v>0</v>
      </c>
      <c r="AF140" s="98">
        <f>CHOOSE(Interface!$H$7,Interface!$J$44,Interface!$L$44)*AF8</f>
        <v>0</v>
      </c>
      <c r="AG140" s="98">
        <f>CHOOSE(Interface!$H$7,Interface!$J$44,Interface!$L$44)*AG8</f>
        <v>0</v>
      </c>
      <c r="AH140" s="98">
        <f>CHOOSE(Interface!$H$7,Interface!$J$44,Interface!$L$44)*AH8</f>
        <v>0</v>
      </c>
      <c r="AI140" s="98">
        <f>CHOOSE(Interface!$H$7,Interface!$J$44,Interface!$L$44)*AI8</f>
        <v>0</v>
      </c>
      <c r="AJ140" s="98">
        <f>CHOOSE(Interface!$H$7,Interface!$J$44,Interface!$L$44)*AJ8</f>
        <v>0</v>
      </c>
      <c r="AK140" s="98">
        <f>CHOOSE(Interface!$H$7,Interface!$J$44,Interface!$L$44)*AK8</f>
        <v>0</v>
      </c>
      <c r="AL140" s="98">
        <f>CHOOSE(Interface!$H$7,Interface!$J$44,Interface!$L$44)*AL8</f>
        <v>0</v>
      </c>
      <c r="AM140" s="98">
        <f>CHOOSE(Interface!$H$7,Interface!$J$44,Interface!$L$44)*AM8</f>
        <v>0</v>
      </c>
      <c r="AN140" s="98">
        <f>CHOOSE(Interface!$H$7,Interface!$J$44,Interface!$L$44)*AN8</f>
        <v>0</v>
      </c>
      <c r="AO140" s="98">
        <f>CHOOSE(Interface!$H$7,Interface!$J$44,Interface!$L$44)*AO8</f>
        <v>0</v>
      </c>
      <c r="AP140" s="98">
        <f>CHOOSE(Interface!$H$7,Interface!$J$44,Interface!$L$44)*AP8</f>
        <v>0</v>
      </c>
      <c r="AQ140" s="98">
        <f>CHOOSE(Interface!$H$7,Interface!$J$44,Interface!$L$44)*AQ8</f>
        <v>0</v>
      </c>
      <c r="AR140" s="98">
        <f>CHOOSE(Interface!$H$7,Interface!$J$44,Interface!$L$44)*AR8</f>
        <v>0</v>
      </c>
      <c r="AS140" s="98">
        <f>CHOOSE(Interface!$H$7,Interface!$J$44,Interface!$L$44)*AS8</f>
        <v>0</v>
      </c>
      <c r="AT140" s="98">
        <f>CHOOSE(Interface!$H$7,Interface!$J$44,Interface!$L$44)*AT8</f>
        <v>0</v>
      </c>
      <c r="AU140" s="98">
        <f>CHOOSE(Interface!$H$7,Interface!$J$44,Interface!$L$44)*AU8</f>
        <v>0</v>
      </c>
      <c r="AV140" s="98">
        <f>CHOOSE(Interface!$H$7,Interface!$J$44,Interface!$L$44)*AV8</f>
        <v>0</v>
      </c>
      <c r="AW140" s="98">
        <f>CHOOSE(Interface!$H$7,Interface!$J$44,Interface!$L$44)*AW8</f>
        <v>0</v>
      </c>
      <c r="AX140" s="98">
        <f>CHOOSE(Interface!$H$7,Interface!$J$44,Interface!$L$44)*AX8</f>
        <v>0</v>
      </c>
      <c r="AY140" s="98">
        <f>CHOOSE(Interface!$H$7,Interface!$J$44,Interface!$L$44)*AY8</f>
        <v>0</v>
      </c>
      <c r="AZ140" s="98">
        <f>CHOOSE(Interface!$H$7,Interface!$J$44,Interface!$L$44)*AZ8</f>
        <v>0</v>
      </c>
      <c r="BA140" s="98">
        <f>CHOOSE(Interface!$H$7,Interface!$J$44,Interface!$L$44)*BA8</f>
        <v>0</v>
      </c>
      <c r="BB140" s="98">
        <f>CHOOSE(Interface!$H$7,Interface!$J$44,Interface!$L$44)*BB8</f>
        <v>0</v>
      </c>
      <c r="BC140" s="98">
        <f>CHOOSE(Interface!$H$7,Interface!$J$44,Interface!$L$44)*BC8</f>
        <v>0</v>
      </c>
      <c r="BD140" s="98">
        <f>CHOOSE(Interface!$H$7,Interface!$J$44,Interface!$L$44)*BD8</f>
        <v>0</v>
      </c>
      <c r="BE140" s="98">
        <f>CHOOSE(Interface!$H$7,Interface!$J$44,Interface!$L$44)*BE8</f>
        <v>0</v>
      </c>
      <c r="BF140" s="98">
        <f>CHOOSE(Interface!$H$7,Interface!$J$44,Interface!$L$44)*BF8</f>
        <v>0</v>
      </c>
      <c r="BG140" s="98">
        <f>CHOOSE(Interface!$H$7,Interface!$J$44,Interface!$L$44)*BG8</f>
        <v>0</v>
      </c>
      <c r="BH140" s="98">
        <f>CHOOSE(Interface!$H$7,Interface!$J$44,Interface!$L$44)*BH8</f>
        <v>0</v>
      </c>
    </row>
    <row r="141" spans="2:100">
      <c r="C141" s="29"/>
      <c r="D141" s="29"/>
      <c r="E141" s="20" t="s">
        <v>242</v>
      </c>
      <c r="F141" s="20"/>
      <c r="G141" s="4" t="s">
        <v>78</v>
      </c>
      <c r="L141" s="98">
        <f>CHOOSE(Interface!$H$7,Interface!$J$39,Interface!$L$39)*L8</f>
        <v>0</v>
      </c>
      <c r="M141" s="98">
        <f>CHOOSE(Interface!$H$7,Interface!$J$39,Interface!$L$39)*M8</f>
        <v>0</v>
      </c>
      <c r="N141" s="98">
        <f>CHOOSE(Interface!$H$7,Interface!$J$39,Interface!$L$39)*N8</f>
        <v>0</v>
      </c>
      <c r="O141" s="98">
        <f>CHOOSE(Interface!$H$7,Interface!$J$39,Interface!$L$39)*O8</f>
        <v>0</v>
      </c>
      <c r="P141" s="98">
        <f>CHOOSE(Interface!$H$7,Interface!$J$39,Interface!$L$39)*P8</f>
        <v>0</v>
      </c>
      <c r="Q141" s="98">
        <f>CHOOSE(Interface!$H$7,Interface!$J$39,Interface!$L$39)*Q8</f>
        <v>0</v>
      </c>
      <c r="R141" s="98">
        <f>CHOOSE(Interface!$H$7,Interface!$J$39,Interface!$L$39)*R8</f>
        <v>0</v>
      </c>
      <c r="S141" s="98">
        <f>CHOOSE(Interface!$H$7,Interface!$J$39,Interface!$L$39)*S8</f>
        <v>0</v>
      </c>
      <c r="T141" s="98">
        <f>CHOOSE(Interface!$H$7,Interface!$J$39,Interface!$L$39)*T8</f>
        <v>0</v>
      </c>
      <c r="U141" s="98">
        <f>CHOOSE(Interface!$H$7,Interface!$J$39,Interface!$L$39)*U8</f>
        <v>0</v>
      </c>
      <c r="V141" s="98">
        <f>CHOOSE(Interface!$H$7,Interface!$J$39,Interface!$L$39)*V8</f>
        <v>0</v>
      </c>
      <c r="W141" s="98">
        <f>CHOOSE(Interface!$H$7,Interface!$J$39,Interface!$L$39)*W8</f>
        <v>0</v>
      </c>
      <c r="X141" s="98">
        <f>CHOOSE(Interface!$H$7,Interface!$J$39,Interface!$L$39)*X8</f>
        <v>0</v>
      </c>
      <c r="Y141" s="98">
        <f>CHOOSE(Interface!$H$7,Interface!$J$39,Interface!$L$39)*Y8</f>
        <v>0</v>
      </c>
      <c r="Z141" s="98">
        <f>CHOOSE(Interface!$H$7,Interface!$J$39,Interface!$L$39)*Z8</f>
        <v>0</v>
      </c>
      <c r="AA141" s="98">
        <f>CHOOSE(Interface!$H$7,Interface!$J$39,Interface!$L$39)*AA8</f>
        <v>0</v>
      </c>
      <c r="AB141" s="98">
        <f>CHOOSE(Interface!$H$7,Interface!$J$39,Interface!$L$39)*AB8</f>
        <v>0</v>
      </c>
      <c r="AC141" s="98">
        <f>CHOOSE(Interface!$H$7,Interface!$J$39,Interface!$L$39)*AC8</f>
        <v>0</v>
      </c>
      <c r="AD141" s="98">
        <f>CHOOSE(Interface!$H$7,Interface!$J$39,Interface!$L$39)*AD8</f>
        <v>0</v>
      </c>
      <c r="AE141" s="98">
        <f>CHOOSE(Interface!$H$7,Interface!$J$39,Interface!$L$39)*AE8</f>
        <v>0</v>
      </c>
      <c r="AF141" s="98">
        <f>CHOOSE(Interface!$H$7,Interface!$J$39,Interface!$L$39)*AF8</f>
        <v>0</v>
      </c>
      <c r="AG141" s="98">
        <f>CHOOSE(Interface!$H$7,Interface!$J$39,Interface!$L$39)*AG8</f>
        <v>0</v>
      </c>
      <c r="AH141" s="98">
        <f>CHOOSE(Interface!$H$7,Interface!$J$39,Interface!$L$39)*AH8</f>
        <v>0</v>
      </c>
      <c r="AI141" s="98">
        <f>CHOOSE(Interface!$H$7,Interface!$J$39,Interface!$L$39)*AI8</f>
        <v>0</v>
      </c>
      <c r="AJ141" s="98">
        <f>CHOOSE(Interface!$H$7,Interface!$J$39,Interface!$L$39)*AJ8</f>
        <v>0</v>
      </c>
      <c r="AK141" s="98">
        <f>CHOOSE(Interface!$H$7,Interface!$J$39,Interface!$L$39)*AK8</f>
        <v>0</v>
      </c>
      <c r="AL141" s="98">
        <f>CHOOSE(Interface!$H$7,Interface!$J$39,Interface!$L$39)*AL8</f>
        <v>0</v>
      </c>
      <c r="AM141" s="98">
        <f>CHOOSE(Interface!$H$7,Interface!$J$39,Interface!$L$39)*AM8</f>
        <v>0</v>
      </c>
      <c r="AN141" s="98">
        <f>CHOOSE(Interface!$H$7,Interface!$J$39,Interface!$L$39)*AN8</f>
        <v>0</v>
      </c>
      <c r="AO141" s="98">
        <f>CHOOSE(Interface!$H$7,Interface!$J$39,Interface!$L$39)*AO8</f>
        <v>0</v>
      </c>
      <c r="AP141" s="98">
        <f>CHOOSE(Interface!$H$7,Interface!$J$39,Interface!$L$39)*AP8</f>
        <v>0</v>
      </c>
      <c r="AQ141" s="98">
        <f>CHOOSE(Interface!$H$7,Interface!$J$39,Interface!$L$39)*AQ8</f>
        <v>0</v>
      </c>
      <c r="AR141" s="98">
        <f>CHOOSE(Interface!$H$7,Interface!$J$39,Interface!$L$39)*AR8</f>
        <v>0</v>
      </c>
      <c r="AS141" s="98">
        <f>CHOOSE(Interface!$H$7,Interface!$J$39,Interface!$L$39)*AS8</f>
        <v>0</v>
      </c>
      <c r="AT141" s="98">
        <f>CHOOSE(Interface!$H$7,Interface!$J$39,Interface!$L$39)*AT8</f>
        <v>0</v>
      </c>
      <c r="AU141" s="98">
        <f>CHOOSE(Interface!$H$7,Interface!$J$39,Interface!$L$39)*AU8</f>
        <v>0</v>
      </c>
      <c r="AV141" s="98">
        <f>CHOOSE(Interface!$H$7,Interface!$J$39,Interface!$L$39)*AV8</f>
        <v>0</v>
      </c>
      <c r="AW141" s="98">
        <f>CHOOSE(Interface!$H$7,Interface!$J$39,Interface!$L$39)*AW8</f>
        <v>0</v>
      </c>
      <c r="AX141" s="98">
        <f>CHOOSE(Interface!$H$7,Interface!$J$39,Interface!$L$39)*AX8</f>
        <v>0</v>
      </c>
      <c r="AY141" s="98">
        <f>CHOOSE(Interface!$H$7,Interface!$J$39,Interface!$L$39)*AY8</f>
        <v>0</v>
      </c>
      <c r="AZ141" s="98">
        <f>CHOOSE(Interface!$H$7,Interface!$J$39,Interface!$L$39)*AZ8</f>
        <v>0</v>
      </c>
      <c r="BA141" s="98">
        <f>CHOOSE(Interface!$H$7,Interface!$J$39,Interface!$L$39)*BA8</f>
        <v>0</v>
      </c>
      <c r="BB141" s="98">
        <f>CHOOSE(Interface!$H$7,Interface!$J$39,Interface!$L$39)*BB8</f>
        <v>0</v>
      </c>
      <c r="BC141" s="98">
        <f>CHOOSE(Interface!$H$7,Interface!$J$39,Interface!$L$39)*BC8</f>
        <v>0</v>
      </c>
      <c r="BD141" s="98">
        <f>CHOOSE(Interface!$H$7,Interface!$J$39,Interface!$L$39)*BD8</f>
        <v>0</v>
      </c>
      <c r="BE141" s="98">
        <f>CHOOSE(Interface!$H$7,Interface!$J$39,Interface!$L$39)*BE8</f>
        <v>0</v>
      </c>
      <c r="BF141" s="98">
        <f>CHOOSE(Interface!$H$7,Interface!$J$39,Interface!$L$39)*BF8</f>
        <v>0</v>
      </c>
      <c r="BG141" s="98">
        <f>CHOOSE(Interface!$H$7,Interface!$J$39,Interface!$L$39)*BG8</f>
        <v>0</v>
      </c>
      <c r="BH141" s="98">
        <f>CHOOSE(Interface!$H$7,Interface!$J$39,Interface!$L$39)*BH8</f>
        <v>0</v>
      </c>
    </row>
    <row r="142" spans="2:100" ht="16.149999999999999">
      <c r="C142" s="29"/>
      <c r="D142" s="29"/>
      <c r="E142" s="20" t="s">
        <v>340</v>
      </c>
      <c r="F142" s="20"/>
      <c r="G142" s="4" t="s">
        <v>78</v>
      </c>
      <c r="J142" s="6" t="s">
        <v>341</v>
      </c>
      <c r="L142" s="233">
        <f>L141*(1-L133)+L140*L133</f>
        <v>0</v>
      </c>
      <c r="M142" s="233">
        <f t="shared" ref="M142:BH142" si="30">M141*(1-M133)+M140*M133</f>
        <v>0</v>
      </c>
      <c r="N142" s="233">
        <f t="shared" si="30"/>
        <v>0</v>
      </c>
      <c r="O142" s="233">
        <f t="shared" si="30"/>
        <v>0</v>
      </c>
      <c r="P142" s="233">
        <f t="shared" si="30"/>
        <v>0</v>
      </c>
      <c r="Q142" s="233">
        <f t="shared" si="30"/>
        <v>0</v>
      </c>
      <c r="R142" s="233">
        <f t="shared" si="30"/>
        <v>0</v>
      </c>
      <c r="S142" s="233">
        <f t="shared" si="30"/>
        <v>0</v>
      </c>
      <c r="T142" s="233">
        <f>T141*(1-T133)+T140*T133</f>
        <v>0</v>
      </c>
      <c r="U142" s="233">
        <f>U141*(1-U133)+U140*U133</f>
        <v>0</v>
      </c>
      <c r="V142" s="233">
        <f t="shared" si="30"/>
        <v>0</v>
      </c>
      <c r="W142" s="233">
        <f t="shared" si="30"/>
        <v>0</v>
      </c>
      <c r="X142" s="233">
        <f t="shared" si="30"/>
        <v>0</v>
      </c>
      <c r="Y142" s="233">
        <f t="shared" si="30"/>
        <v>0</v>
      </c>
      <c r="Z142" s="233">
        <f t="shared" si="30"/>
        <v>0</v>
      </c>
      <c r="AA142" s="233">
        <f t="shared" si="30"/>
        <v>0</v>
      </c>
      <c r="AB142" s="233">
        <f t="shared" si="30"/>
        <v>0</v>
      </c>
      <c r="AC142" s="233">
        <f t="shared" si="30"/>
        <v>0</v>
      </c>
      <c r="AD142" s="233">
        <f t="shared" si="30"/>
        <v>0</v>
      </c>
      <c r="AE142" s="233">
        <f t="shared" si="30"/>
        <v>0</v>
      </c>
      <c r="AF142" s="233">
        <f t="shared" si="30"/>
        <v>0</v>
      </c>
      <c r="AG142" s="233">
        <f t="shared" si="30"/>
        <v>0</v>
      </c>
      <c r="AH142" s="233">
        <f t="shared" si="30"/>
        <v>0</v>
      </c>
      <c r="AI142" s="233">
        <f t="shared" si="30"/>
        <v>0</v>
      </c>
      <c r="AJ142" s="233">
        <f t="shared" si="30"/>
        <v>0</v>
      </c>
      <c r="AK142" s="233">
        <f t="shared" si="30"/>
        <v>0</v>
      </c>
      <c r="AL142" s="233">
        <f t="shared" si="30"/>
        <v>0</v>
      </c>
      <c r="AM142" s="233">
        <f t="shared" si="30"/>
        <v>0</v>
      </c>
      <c r="AN142" s="233">
        <f t="shared" si="30"/>
        <v>0</v>
      </c>
      <c r="AO142" s="233">
        <f t="shared" si="30"/>
        <v>0</v>
      </c>
      <c r="AP142" s="233">
        <f t="shared" si="30"/>
        <v>0</v>
      </c>
      <c r="AQ142" s="233">
        <f t="shared" si="30"/>
        <v>0</v>
      </c>
      <c r="AR142" s="233">
        <f t="shared" si="30"/>
        <v>0</v>
      </c>
      <c r="AS142" s="233">
        <f t="shared" si="30"/>
        <v>0</v>
      </c>
      <c r="AT142" s="233">
        <f t="shared" si="30"/>
        <v>0</v>
      </c>
      <c r="AU142" s="233">
        <f t="shared" si="30"/>
        <v>0</v>
      </c>
      <c r="AV142" s="233">
        <f t="shared" si="30"/>
        <v>0</v>
      </c>
      <c r="AW142" s="233">
        <f t="shared" si="30"/>
        <v>0</v>
      </c>
      <c r="AX142" s="233">
        <f t="shared" si="30"/>
        <v>0</v>
      </c>
      <c r="AY142" s="233">
        <f t="shared" si="30"/>
        <v>0</v>
      </c>
      <c r="AZ142" s="233">
        <f t="shared" si="30"/>
        <v>0</v>
      </c>
      <c r="BA142" s="233">
        <f t="shared" si="30"/>
        <v>0</v>
      </c>
      <c r="BB142" s="233">
        <f t="shared" si="30"/>
        <v>0</v>
      </c>
      <c r="BC142" s="233">
        <f t="shared" si="30"/>
        <v>0</v>
      </c>
      <c r="BD142" s="233">
        <f t="shared" si="30"/>
        <v>0</v>
      </c>
      <c r="BE142" s="233">
        <f t="shared" si="30"/>
        <v>0</v>
      </c>
      <c r="BF142" s="233">
        <f t="shared" si="30"/>
        <v>0</v>
      </c>
      <c r="BG142" s="233">
        <f t="shared" si="30"/>
        <v>0</v>
      </c>
      <c r="BH142" s="233">
        <f t="shared" si="30"/>
        <v>0</v>
      </c>
    </row>
    <row r="143" spans="2:100" ht="16.149999999999999">
      <c r="C143" s="29"/>
      <c r="D143" s="29"/>
      <c r="E143" s="20" t="s">
        <v>88</v>
      </c>
      <c r="F143" s="20"/>
      <c r="G143" s="4" t="s">
        <v>78</v>
      </c>
      <c r="J143" s="6" t="s">
        <v>342</v>
      </c>
      <c r="L143" s="100">
        <f>CHOOSE(Interface!$H$7,Interface!$J$49,Interface!$L$49)*L8</f>
        <v>0</v>
      </c>
      <c r="M143" s="100">
        <f>CHOOSE(Interface!$H$7,Interface!$J$49,Interface!$L$49)*M8</f>
        <v>0</v>
      </c>
      <c r="N143" s="100">
        <f>CHOOSE(Interface!$H$7,Interface!$J$49,Interface!$L$49)*N8</f>
        <v>0</v>
      </c>
      <c r="O143" s="100">
        <f>CHOOSE(Interface!$H$7,Interface!$J$49,Interface!$L$49)*O8</f>
        <v>0</v>
      </c>
      <c r="P143" s="100">
        <f>CHOOSE(Interface!$H$7,Interface!$J$49,Interface!$L$49)*P8</f>
        <v>0</v>
      </c>
      <c r="Q143" s="100">
        <f>CHOOSE(Interface!$H$7,Interface!$J$49,Interface!$L$49)*Q8</f>
        <v>0</v>
      </c>
      <c r="R143" s="100">
        <f>CHOOSE(Interface!$H$7,Interface!$J$49,Interface!$L$49)*R8</f>
        <v>0</v>
      </c>
      <c r="S143" s="100">
        <f>CHOOSE(Interface!$H$7,Interface!$J$49,Interface!$L$49)*S8</f>
        <v>0</v>
      </c>
      <c r="T143" s="100">
        <f>CHOOSE(Interface!$H$7,Interface!$J$49,Interface!$L$49)*T8</f>
        <v>0</v>
      </c>
      <c r="U143" s="100">
        <f>CHOOSE(Interface!$H$7,Interface!$J$49,Interface!$L$49)*U8</f>
        <v>0</v>
      </c>
      <c r="V143" s="100">
        <f>CHOOSE(Interface!$H$7,Interface!$J$49,Interface!$L$49)*V8</f>
        <v>0</v>
      </c>
      <c r="W143" s="100">
        <f>CHOOSE(Interface!$H$7,Interface!$J$49,Interface!$L$49)*W8</f>
        <v>0</v>
      </c>
      <c r="X143" s="100">
        <f>CHOOSE(Interface!$H$7,Interface!$J$49,Interface!$L$49)*X8</f>
        <v>0</v>
      </c>
      <c r="Y143" s="100">
        <f>CHOOSE(Interface!$H$7,Interface!$J$49,Interface!$L$49)*Y8</f>
        <v>0</v>
      </c>
      <c r="Z143" s="100">
        <f>CHOOSE(Interface!$H$7,Interface!$J$49,Interface!$L$49)*Z8</f>
        <v>0</v>
      </c>
      <c r="AA143" s="100">
        <f>CHOOSE(Interface!$H$7,Interface!$J$49,Interface!$L$49)*AA8</f>
        <v>0</v>
      </c>
      <c r="AB143" s="100">
        <f>CHOOSE(Interface!$H$7,Interface!$J$49,Interface!$L$49)*AB8</f>
        <v>0</v>
      </c>
      <c r="AC143" s="100">
        <f>CHOOSE(Interface!$H$7,Interface!$J$49,Interface!$L$49)*AC8</f>
        <v>0</v>
      </c>
      <c r="AD143" s="100">
        <f>CHOOSE(Interface!$H$7,Interface!$J$49,Interface!$L$49)*AD8</f>
        <v>0</v>
      </c>
      <c r="AE143" s="100">
        <f>CHOOSE(Interface!$H$7,Interface!$J$49,Interface!$L$49)*AE8</f>
        <v>0</v>
      </c>
      <c r="AF143" s="100">
        <f>CHOOSE(Interface!$H$7,Interface!$J$49,Interface!$L$49)*AF8</f>
        <v>0</v>
      </c>
      <c r="AG143" s="100">
        <f>CHOOSE(Interface!$H$7,Interface!$J$49,Interface!$L$49)*AG8</f>
        <v>0</v>
      </c>
      <c r="AH143" s="100">
        <f>CHOOSE(Interface!$H$7,Interface!$J$49,Interface!$L$49)*AH8</f>
        <v>0</v>
      </c>
      <c r="AI143" s="100">
        <f>CHOOSE(Interface!$H$7,Interface!$J$49,Interface!$L$49)*AI8</f>
        <v>0</v>
      </c>
      <c r="AJ143" s="100">
        <f>CHOOSE(Interface!$H$7,Interface!$J$49,Interface!$L$49)*AJ8</f>
        <v>0</v>
      </c>
      <c r="AK143" s="100">
        <f>CHOOSE(Interface!$H$7,Interface!$J$49,Interface!$L$49)*AK8</f>
        <v>0</v>
      </c>
      <c r="AL143" s="100">
        <f>CHOOSE(Interface!$H$7,Interface!$J$49,Interface!$L$49)*AL8</f>
        <v>0</v>
      </c>
      <c r="AM143" s="100">
        <f>CHOOSE(Interface!$H$7,Interface!$J$49,Interface!$L$49)*AM8</f>
        <v>0</v>
      </c>
      <c r="AN143" s="100">
        <f>CHOOSE(Interface!$H$7,Interface!$J$49,Interface!$L$49)*AN8</f>
        <v>0</v>
      </c>
      <c r="AO143" s="100">
        <f>CHOOSE(Interface!$H$7,Interface!$J$49,Interface!$L$49)*AO8</f>
        <v>0</v>
      </c>
      <c r="AP143" s="100">
        <f>CHOOSE(Interface!$H$7,Interface!$J$49,Interface!$L$49)*AP8</f>
        <v>0</v>
      </c>
      <c r="AQ143" s="100">
        <f>CHOOSE(Interface!$H$7,Interface!$J$49,Interface!$L$49)*AQ8</f>
        <v>0</v>
      </c>
      <c r="AR143" s="100">
        <f>CHOOSE(Interface!$H$7,Interface!$J$49,Interface!$L$49)*AR8</f>
        <v>0</v>
      </c>
      <c r="AS143" s="100">
        <f>CHOOSE(Interface!$H$7,Interface!$J$49,Interface!$L$49)*AS8</f>
        <v>0</v>
      </c>
      <c r="AT143" s="100">
        <f>CHOOSE(Interface!$H$7,Interface!$J$49,Interface!$L$49)*AT8</f>
        <v>0</v>
      </c>
      <c r="AU143" s="100">
        <f>CHOOSE(Interface!$H$7,Interface!$J$49,Interface!$L$49)*AU8</f>
        <v>0</v>
      </c>
      <c r="AV143" s="100">
        <f>CHOOSE(Interface!$H$7,Interface!$J$49,Interface!$L$49)*AV8</f>
        <v>0</v>
      </c>
      <c r="AW143" s="100">
        <f>CHOOSE(Interface!$H$7,Interface!$J$49,Interface!$L$49)*AW8</f>
        <v>0</v>
      </c>
      <c r="AX143" s="100">
        <f>CHOOSE(Interface!$H$7,Interface!$J$49,Interface!$L$49)*AX8</f>
        <v>0</v>
      </c>
      <c r="AY143" s="100">
        <f>CHOOSE(Interface!$H$7,Interface!$J$49,Interface!$L$49)*AY8</f>
        <v>0</v>
      </c>
      <c r="AZ143" s="100">
        <f>CHOOSE(Interface!$H$7,Interface!$J$49,Interface!$L$49)*AZ8</f>
        <v>0</v>
      </c>
      <c r="BA143" s="100">
        <f>CHOOSE(Interface!$H$7,Interface!$J$49,Interface!$L$49)*BA8</f>
        <v>0</v>
      </c>
      <c r="BB143" s="100">
        <f>CHOOSE(Interface!$H$7,Interface!$J$49,Interface!$L$49)*BB8</f>
        <v>0</v>
      </c>
      <c r="BC143" s="100">
        <f>CHOOSE(Interface!$H$7,Interface!$J$49,Interface!$L$49)*BC8</f>
        <v>0</v>
      </c>
      <c r="BD143" s="100">
        <f>CHOOSE(Interface!$H$7,Interface!$J$49,Interface!$L$49)*BD8</f>
        <v>0</v>
      </c>
      <c r="BE143" s="100">
        <f>CHOOSE(Interface!$H$7,Interface!$J$49,Interface!$L$49)*BE8</f>
        <v>0</v>
      </c>
      <c r="BF143" s="100">
        <f>CHOOSE(Interface!$H$7,Interface!$J$49,Interface!$L$49)*BF8</f>
        <v>0</v>
      </c>
      <c r="BG143" s="100">
        <f>CHOOSE(Interface!$H$7,Interface!$J$49,Interface!$L$49)*BG8</f>
        <v>0</v>
      </c>
      <c r="BH143" s="100">
        <f>CHOOSE(Interface!$H$7,Interface!$J$49,Interface!$L$49)*BH8</f>
        <v>0</v>
      </c>
    </row>
    <row r="144" spans="2:100">
      <c r="C144" s="29"/>
      <c r="D144" s="29"/>
      <c r="E144" s="20"/>
      <c r="F144" s="20"/>
      <c r="L144" s="100"/>
      <c r="M144" s="100"/>
      <c r="N144" s="100"/>
      <c r="O144" s="100"/>
      <c r="P144" s="100"/>
      <c r="Q144" s="100"/>
      <c r="R144" s="100"/>
      <c r="S144" s="100"/>
      <c r="T144" s="100"/>
      <c r="U144" s="100"/>
      <c r="V144" s="100"/>
      <c r="W144" s="100"/>
      <c r="X144" s="100"/>
      <c r="Y144" s="100"/>
      <c r="Z144" s="100"/>
      <c r="AA144" s="100"/>
      <c r="AB144" s="100"/>
      <c r="AC144" s="100"/>
      <c r="AD144" s="100"/>
      <c r="AE144" s="100"/>
      <c r="AF144" s="100"/>
      <c r="AG144" s="100"/>
      <c r="AH144" s="100"/>
      <c r="AI144" s="100"/>
      <c r="AJ144" s="100"/>
      <c r="AK144" s="100"/>
      <c r="AL144" s="100"/>
      <c r="AM144" s="100"/>
      <c r="AN144" s="100"/>
      <c r="AO144" s="100"/>
      <c r="AP144" s="100"/>
      <c r="AQ144" s="100"/>
      <c r="AR144" s="100"/>
      <c r="AS144" s="100"/>
      <c r="AT144" s="100"/>
      <c r="AU144" s="100"/>
      <c r="AV144" s="100"/>
      <c r="AW144" s="100"/>
      <c r="AX144" s="100"/>
      <c r="AY144" s="100"/>
      <c r="AZ144" s="100"/>
      <c r="BA144" s="100"/>
      <c r="BB144" s="100"/>
      <c r="BC144" s="100"/>
      <c r="BD144" s="100"/>
      <c r="BE144" s="100"/>
      <c r="BF144" s="100"/>
      <c r="BG144" s="100"/>
      <c r="BH144" s="100"/>
    </row>
    <row r="145" spans="3:100">
      <c r="C145" s="29"/>
      <c r="D145" s="29"/>
      <c r="E145" s="20" t="s">
        <v>343</v>
      </c>
      <c r="F145" s="20"/>
      <c r="G145" s="4" t="s">
        <v>192</v>
      </c>
      <c r="L145" s="100" t="b">
        <f>L138&gt;0</f>
        <v>0</v>
      </c>
      <c r="M145" s="100" t="b">
        <f t="shared" ref="M145:BH145" si="31">M138&gt;0</f>
        <v>0</v>
      </c>
      <c r="N145" s="100" t="b">
        <f t="shared" si="31"/>
        <v>0</v>
      </c>
      <c r="O145" s="100" t="b">
        <f t="shared" si="31"/>
        <v>0</v>
      </c>
      <c r="P145" s="100" t="b">
        <f t="shared" si="31"/>
        <v>0</v>
      </c>
      <c r="Q145" s="100" t="b">
        <f t="shared" si="31"/>
        <v>0</v>
      </c>
      <c r="R145" s="100" t="b">
        <f t="shared" si="31"/>
        <v>0</v>
      </c>
      <c r="S145" s="100" t="b">
        <f t="shared" si="31"/>
        <v>0</v>
      </c>
      <c r="T145" s="100" t="b">
        <f t="shared" si="31"/>
        <v>0</v>
      </c>
      <c r="U145" s="100" t="b">
        <f t="shared" si="31"/>
        <v>0</v>
      </c>
      <c r="V145" s="100" t="b">
        <f t="shared" si="31"/>
        <v>0</v>
      </c>
      <c r="W145" s="100" t="b">
        <f t="shared" si="31"/>
        <v>0</v>
      </c>
      <c r="X145" s="100" t="b">
        <f t="shared" si="31"/>
        <v>0</v>
      </c>
      <c r="Y145" s="100" t="b">
        <f t="shared" si="31"/>
        <v>0</v>
      </c>
      <c r="Z145" s="100" t="b">
        <f t="shared" si="31"/>
        <v>0</v>
      </c>
      <c r="AA145" s="100" t="b">
        <f t="shared" si="31"/>
        <v>0</v>
      </c>
      <c r="AB145" s="100" t="b">
        <f t="shared" si="31"/>
        <v>0</v>
      </c>
      <c r="AC145" s="100" t="b">
        <f t="shared" si="31"/>
        <v>0</v>
      </c>
      <c r="AD145" s="100" t="b">
        <f t="shared" si="31"/>
        <v>0</v>
      </c>
      <c r="AE145" s="100" t="b">
        <f t="shared" si="31"/>
        <v>0</v>
      </c>
      <c r="AF145" s="100" t="b">
        <f t="shared" si="31"/>
        <v>0</v>
      </c>
      <c r="AG145" s="100" t="b">
        <f t="shared" si="31"/>
        <v>0</v>
      </c>
      <c r="AH145" s="100" t="b">
        <f t="shared" si="31"/>
        <v>0</v>
      </c>
      <c r="AI145" s="100" t="b">
        <f t="shared" si="31"/>
        <v>0</v>
      </c>
      <c r="AJ145" s="100" t="b">
        <f t="shared" si="31"/>
        <v>0</v>
      </c>
      <c r="AK145" s="100" t="b">
        <f t="shared" si="31"/>
        <v>0</v>
      </c>
      <c r="AL145" s="100" t="b">
        <f t="shared" si="31"/>
        <v>0</v>
      </c>
      <c r="AM145" s="100" t="b">
        <f t="shared" si="31"/>
        <v>0</v>
      </c>
      <c r="AN145" s="100" t="b">
        <f t="shared" si="31"/>
        <v>0</v>
      </c>
      <c r="AO145" s="100" t="b">
        <f t="shared" si="31"/>
        <v>0</v>
      </c>
      <c r="AP145" s="100" t="b">
        <f t="shared" si="31"/>
        <v>0</v>
      </c>
      <c r="AQ145" s="100" t="b">
        <f t="shared" si="31"/>
        <v>0</v>
      </c>
      <c r="AR145" s="100" t="b">
        <f t="shared" si="31"/>
        <v>0</v>
      </c>
      <c r="AS145" s="100" t="b">
        <f t="shared" si="31"/>
        <v>0</v>
      </c>
      <c r="AT145" s="100" t="b">
        <f t="shared" si="31"/>
        <v>0</v>
      </c>
      <c r="AU145" s="100" t="b">
        <f t="shared" si="31"/>
        <v>0</v>
      </c>
      <c r="AV145" s="100" t="b">
        <f t="shared" si="31"/>
        <v>0</v>
      </c>
      <c r="AW145" s="100" t="b">
        <f t="shared" si="31"/>
        <v>0</v>
      </c>
      <c r="AX145" s="100" t="b">
        <f t="shared" si="31"/>
        <v>0</v>
      </c>
      <c r="AY145" s="100" t="b">
        <f t="shared" si="31"/>
        <v>0</v>
      </c>
      <c r="AZ145" s="100" t="b">
        <f t="shared" si="31"/>
        <v>0</v>
      </c>
      <c r="BA145" s="100" t="b">
        <f t="shared" si="31"/>
        <v>0</v>
      </c>
      <c r="BB145" s="100" t="b">
        <f t="shared" si="31"/>
        <v>0</v>
      </c>
      <c r="BC145" s="100" t="b">
        <f t="shared" si="31"/>
        <v>0</v>
      </c>
      <c r="BD145" s="100" t="b">
        <f t="shared" si="31"/>
        <v>0</v>
      </c>
      <c r="BE145" s="100" t="b">
        <f t="shared" si="31"/>
        <v>0</v>
      </c>
      <c r="BF145" s="100" t="b">
        <f t="shared" si="31"/>
        <v>0</v>
      </c>
      <c r="BG145" s="100" t="b">
        <f t="shared" si="31"/>
        <v>0</v>
      </c>
      <c r="BH145" s="100" t="b">
        <f t="shared" si="31"/>
        <v>0</v>
      </c>
    </row>
    <row r="146" spans="3:100">
      <c r="C146" s="29"/>
      <c r="D146" s="29"/>
      <c r="E146" s="20" t="s">
        <v>344</v>
      </c>
      <c r="F146" s="20"/>
      <c r="G146" s="4" t="s">
        <v>91</v>
      </c>
      <c r="L146" s="100">
        <f>IF(L145,(L142*(L137/L136))+(L143*(L138/L136)),L142)</f>
        <v>0</v>
      </c>
      <c r="M146" s="100">
        <f t="shared" ref="M146:BH146" si="32">IF(M145,(M142*(M137/M136))+(M143*(M138/M136)),M142)</f>
        <v>0</v>
      </c>
      <c r="N146" s="100">
        <f t="shared" si="32"/>
        <v>0</v>
      </c>
      <c r="O146" s="100">
        <f t="shared" si="32"/>
        <v>0</v>
      </c>
      <c r="P146" s="100">
        <f t="shared" si="32"/>
        <v>0</v>
      </c>
      <c r="Q146" s="100">
        <f t="shared" si="32"/>
        <v>0</v>
      </c>
      <c r="R146" s="100">
        <f t="shared" si="32"/>
        <v>0</v>
      </c>
      <c r="S146" s="100">
        <f>IF(S145,(S142*(S137/S136))+(S143*(S138/S136)),S142)</f>
        <v>0</v>
      </c>
      <c r="T146" s="100">
        <f t="shared" si="32"/>
        <v>0</v>
      </c>
      <c r="U146" s="100">
        <f t="shared" si="32"/>
        <v>0</v>
      </c>
      <c r="V146" s="100">
        <f t="shared" si="32"/>
        <v>0</v>
      </c>
      <c r="W146" s="100">
        <f t="shared" si="32"/>
        <v>0</v>
      </c>
      <c r="X146" s="100">
        <f t="shared" si="32"/>
        <v>0</v>
      </c>
      <c r="Y146" s="100">
        <f t="shared" si="32"/>
        <v>0</v>
      </c>
      <c r="Z146" s="100">
        <f t="shared" si="32"/>
        <v>0</v>
      </c>
      <c r="AA146" s="100">
        <f t="shared" si="32"/>
        <v>0</v>
      </c>
      <c r="AB146" s="100">
        <f t="shared" si="32"/>
        <v>0</v>
      </c>
      <c r="AC146" s="100">
        <f t="shared" si="32"/>
        <v>0</v>
      </c>
      <c r="AD146" s="100">
        <f t="shared" si="32"/>
        <v>0</v>
      </c>
      <c r="AE146" s="100">
        <f t="shared" si="32"/>
        <v>0</v>
      </c>
      <c r="AF146" s="100">
        <f t="shared" si="32"/>
        <v>0</v>
      </c>
      <c r="AG146" s="100">
        <f t="shared" si="32"/>
        <v>0</v>
      </c>
      <c r="AH146" s="100">
        <f t="shared" si="32"/>
        <v>0</v>
      </c>
      <c r="AI146" s="100">
        <f t="shared" si="32"/>
        <v>0</v>
      </c>
      <c r="AJ146" s="100">
        <f t="shared" si="32"/>
        <v>0</v>
      </c>
      <c r="AK146" s="100">
        <f t="shared" si="32"/>
        <v>0</v>
      </c>
      <c r="AL146" s="100">
        <f t="shared" si="32"/>
        <v>0</v>
      </c>
      <c r="AM146" s="100">
        <f t="shared" si="32"/>
        <v>0</v>
      </c>
      <c r="AN146" s="100">
        <f t="shared" si="32"/>
        <v>0</v>
      </c>
      <c r="AO146" s="100">
        <f t="shared" si="32"/>
        <v>0</v>
      </c>
      <c r="AP146" s="100">
        <f t="shared" si="32"/>
        <v>0</v>
      </c>
      <c r="AQ146" s="100">
        <f t="shared" si="32"/>
        <v>0</v>
      </c>
      <c r="AR146" s="100">
        <f t="shared" si="32"/>
        <v>0</v>
      </c>
      <c r="AS146" s="100">
        <f t="shared" si="32"/>
        <v>0</v>
      </c>
      <c r="AT146" s="100">
        <f t="shared" si="32"/>
        <v>0</v>
      </c>
      <c r="AU146" s="100">
        <f t="shared" si="32"/>
        <v>0</v>
      </c>
      <c r="AV146" s="100">
        <f t="shared" si="32"/>
        <v>0</v>
      </c>
      <c r="AW146" s="100">
        <f t="shared" si="32"/>
        <v>0</v>
      </c>
      <c r="AX146" s="100">
        <f t="shared" si="32"/>
        <v>0</v>
      </c>
      <c r="AY146" s="100">
        <f t="shared" si="32"/>
        <v>0</v>
      </c>
      <c r="AZ146" s="100">
        <f t="shared" si="32"/>
        <v>0</v>
      </c>
      <c r="BA146" s="100">
        <f t="shared" si="32"/>
        <v>0</v>
      </c>
      <c r="BB146" s="100">
        <f t="shared" si="32"/>
        <v>0</v>
      </c>
      <c r="BC146" s="100">
        <f t="shared" si="32"/>
        <v>0</v>
      </c>
      <c r="BD146" s="100">
        <f t="shared" si="32"/>
        <v>0</v>
      </c>
      <c r="BE146" s="100">
        <f t="shared" si="32"/>
        <v>0</v>
      </c>
      <c r="BF146" s="100">
        <f t="shared" si="32"/>
        <v>0</v>
      </c>
      <c r="BG146" s="100">
        <f t="shared" si="32"/>
        <v>0</v>
      </c>
      <c r="BH146" s="100">
        <f t="shared" si="32"/>
        <v>0</v>
      </c>
    </row>
    <row r="147" spans="3:100">
      <c r="C147" s="29"/>
      <c r="D147" s="29"/>
      <c r="E147" s="20"/>
      <c r="F147" s="20"/>
      <c r="L147" s="196"/>
      <c r="M147" s="196"/>
      <c r="N147" s="196"/>
      <c r="O147" s="196"/>
      <c r="P147" s="196"/>
      <c r="Q147" s="196"/>
      <c r="R147" s="196"/>
      <c r="S147" s="196"/>
      <c r="T147" s="196"/>
      <c r="U147" s="196"/>
      <c r="V147" s="196"/>
      <c r="W147" s="196"/>
      <c r="X147" s="196"/>
      <c r="Y147" s="196"/>
      <c r="Z147" s="196"/>
      <c r="AA147" s="196"/>
      <c r="AB147" s="196"/>
      <c r="AC147" s="196"/>
      <c r="AD147" s="196"/>
      <c r="AE147" s="196"/>
      <c r="AF147" s="196"/>
      <c r="AG147" s="196"/>
      <c r="AH147" s="196"/>
      <c r="AI147" s="196"/>
      <c r="AJ147" s="196"/>
      <c r="AK147" s="196"/>
      <c r="AL147" s="196"/>
      <c r="AM147" s="196"/>
      <c r="AN147" s="196"/>
      <c r="AO147" s="196"/>
      <c r="AP147" s="196"/>
      <c r="AQ147" s="196"/>
      <c r="AR147" s="196"/>
      <c r="AS147" s="196"/>
      <c r="AT147" s="196"/>
      <c r="AU147" s="196"/>
      <c r="AV147" s="196"/>
      <c r="AW147" s="196"/>
      <c r="AX147" s="196"/>
      <c r="AY147" s="196"/>
      <c r="AZ147" s="196"/>
      <c r="BA147" s="196"/>
      <c r="BB147" s="196"/>
      <c r="BC147" s="196"/>
      <c r="BD147" s="196"/>
      <c r="BE147" s="196"/>
      <c r="BF147" s="196"/>
      <c r="BG147" s="196"/>
      <c r="BH147" s="196"/>
    </row>
    <row r="148" spans="3:100">
      <c r="C148" s="29"/>
      <c r="D148" s="29"/>
      <c r="E148" s="20" t="s">
        <v>345</v>
      </c>
      <c r="F148" s="20"/>
      <c r="G148" s="4" t="s">
        <v>78</v>
      </c>
      <c r="J148" s="6" t="s">
        <v>346</v>
      </c>
      <c r="L148" s="196">
        <f>(((1+L$146)^L$134)-1)</f>
        <v>0</v>
      </c>
      <c r="M148" s="196">
        <f t="shared" ref="M148:BH148" si="33">(((1+M$146)^M$134)-1)</f>
        <v>0</v>
      </c>
      <c r="N148" s="196">
        <f t="shared" si="33"/>
        <v>0</v>
      </c>
      <c r="O148" s="196">
        <f t="shared" si="33"/>
        <v>0</v>
      </c>
      <c r="P148" s="196">
        <f t="shared" si="33"/>
        <v>0</v>
      </c>
      <c r="Q148" s="196">
        <f>(((1+Q$146)^Q$134)-1)</f>
        <v>0</v>
      </c>
      <c r="R148" s="196">
        <f>(((1+R$146)^R$134)-1)</f>
        <v>0</v>
      </c>
      <c r="S148" s="196">
        <f t="shared" si="33"/>
        <v>0</v>
      </c>
      <c r="T148" s="196">
        <f t="shared" si="33"/>
        <v>0</v>
      </c>
      <c r="U148" s="196">
        <f t="shared" si="33"/>
        <v>0</v>
      </c>
      <c r="V148" s="196">
        <f t="shared" si="33"/>
        <v>0</v>
      </c>
      <c r="W148" s="196">
        <f t="shared" si="33"/>
        <v>0</v>
      </c>
      <c r="X148" s="196">
        <f t="shared" si="33"/>
        <v>0</v>
      </c>
      <c r="Y148" s="196">
        <f t="shared" si="33"/>
        <v>0</v>
      </c>
      <c r="Z148" s="196">
        <f t="shared" si="33"/>
        <v>0</v>
      </c>
      <c r="AA148" s="196">
        <f t="shared" si="33"/>
        <v>0</v>
      </c>
      <c r="AB148" s="196">
        <f t="shared" si="33"/>
        <v>0</v>
      </c>
      <c r="AC148" s="196">
        <f t="shared" si="33"/>
        <v>0</v>
      </c>
      <c r="AD148" s="196">
        <f t="shared" si="33"/>
        <v>0</v>
      </c>
      <c r="AE148" s="196">
        <f t="shared" si="33"/>
        <v>0</v>
      </c>
      <c r="AF148" s="196">
        <f t="shared" si="33"/>
        <v>0</v>
      </c>
      <c r="AG148" s="196">
        <f t="shared" si="33"/>
        <v>0</v>
      </c>
      <c r="AH148" s="196">
        <f t="shared" si="33"/>
        <v>0</v>
      </c>
      <c r="AI148" s="196">
        <f t="shared" si="33"/>
        <v>0</v>
      </c>
      <c r="AJ148" s="196">
        <f t="shared" si="33"/>
        <v>0</v>
      </c>
      <c r="AK148" s="196">
        <f t="shared" si="33"/>
        <v>0</v>
      </c>
      <c r="AL148" s="196">
        <f t="shared" si="33"/>
        <v>0</v>
      </c>
      <c r="AM148" s="196">
        <f t="shared" si="33"/>
        <v>0</v>
      </c>
      <c r="AN148" s="196">
        <f t="shared" si="33"/>
        <v>0</v>
      </c>
      <c r="AO148" s="196">
        <f t="shared" si="33"/>
        <v>0</v>
      </c>
      <c r="AP148" s="196">
        <f t="shared" si="33"/>
        <v>0</v>
      </c>
      <c r="AQ148" s="196">
        <f t="shared" si="33"/>
        <v>0</v>
      </c>
      <c r="AR148" s="196">
        <f t="shared" si="33"/>
        <v>0</v>
      </c>
      <c r="AS148" s="196">
        <f t="shared" si="33"/>
        <v>0</v>
      </c>
      <c r="AT148" s="196">
        <f t="shared" si="33"/>
        <v>0</v>
      </c>
      <c r="AU148" s="196">
        <f t="shared" si="33"/>
        <v>0</v>
      </c>
      <c r="AV148" s="196">
        <f t="shared" si="33"/>
        <v>0</v>
      </c>
      <c r="AW148" s="196">
        <f t="shared" si="33"/>
        <v>0</v>
      </c>
      <c r="AX148" s="196">
        <f t="shared" si="33"/>
        <v>0</v>
      </c>
      <c r="AY148" s="196">
        <f t="shared" si="33"/>
        <v>0</v>
      </c>
      <c r="AZ148" s="196">
        <f t="shared" si="33"/>
        <v>0</v>
      </c>
      <c r="BA148" s="196">
        <f t="shared" si="33"/>
        <v>0</v>
      </c>
      <c r="BB148" s="196">
        <f t="shared" si="33"/>
        <v>0</v>
      </c>
      <c r="BC148" s="196">
        <f t="shared" si="33"/>
        <v>0</v>
      </c>
      <c r="BD148" s="196">
        <f t="shared" si="33"/>
        <v>0</v>
      </c>
      <c r="BE148" s="196">
        <f t="shared" si="33"/>
        <v>0</v>
      </c>
      <c r="BF148" s="196">
        <f t="shared" si="33"/>
        <v>0</v>
      </c>
      <c r="BG148" s="196">
        <f t="shared" si="33"/>
        <v>0</v>
      </c>
      <c r="BH148" s="196">
        <f t="shared" si="33"/>
        <v>0</v>
      </c>
    </row>
    <row r="149" spans="3:100">
      <c r="E149" s="20"/>
      <c r="F149" s="20"/>
      <c r="K149" s="21"/>
      <c r="L149" s="22"/>
      <c r="M149" s="22"/>
      <c r="N149" s="22"/>
      <c r="O149" s="22"/>
      <c r="P149" s="22"/>
      <c r="Q149" s="22"/>
      <c r="R149" s="95"/>
      <c r="S149" s="95"/>
      <c r="T149" s="95"/>
      <c r="U149" s="95"/>
      <c r="V149" s="22"/>
      <c r="W149" s="22"/>
      <c r="X149" s="22"/>
      <c r="Y149" s="22"/>
      <c r="Z149" s="22"/>
      <c r="AA149" s="22"/>
      <c r="AB149" s="22"/>
      <c r="AC149" s="22"/>
      <c r="AD149" s="22"/>
      <c r="AE149" s="22"/>
      <c r="AF149" s="22"/>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2"/>
      <c r="BC149" s="22"/>
      <c r="BD149" s="22"/>
      <c r="BE149" s="22"/>
      <c r="BF149" s="22"/>
      <c r="BG149" s="22"/>
      <c r="BH149" s="22"/>
    </row>
    <row r="150" spans="3:100">
      <c r="C150" s="38">
        <f>MAX($B$4:C149)+0.1</f>
        <v>3.3000000000000003</v>
      </c>
      <c r="D150" s="37" t="s">
        <v>353</v>
      </c>
      <c r="E150" s="33"/>
      <c r="F150" s="33"/>
      <c r="G150" s="32"/>
      <c r="H150" s="34"/>
      <c r="I150" s="34"/>
      <c r="J150" s="34"/>
      <c r="K150" s="185"/>
      <c r="L150" s="186"/>
      <c r="M150" s="186"/>
      <c r="N150" s="186"/>
      <c r="O150" s="186"/>
      <c r="P150" s="186"/>
      <c r="Q150" s="186"/>
      <c r="R150" s="36"/>
      <c r="S150" s="36"/>
      <c r="T150" s="36"/>
      <c r="U150" s="36"/>
      <c r="V150" s="186"/>
      <c r="W150" s="186"/>
      <c r="X150" s="186"/>
      <c r="Y150" s="186"/>
      <c r="Z150" s="186"/>
      <c r="AA150" s="186"/>
      <c r="AB150" s="186"/>
      <c r="AC150" s="186"/>
      <c r="AD150" s="186"/>
      <c r="AE150" s="186"/>
      <c r="AF150" s="186"/>
      <c r="AG150" s="186"/>
      <c r="AH150" s="186"/>
      <c r="AI150" s="186"/>
      <c r="AJ150" s="186"/>
      <c r="AK150" s="186"/>
      <c r="AL150" s="186"/>
      <c r="AM150" s="186"/>
      <c r="AN150" s="186"/>
      <c r="AO150" s="186"/>
      <c r="AP150" s="186"/>
      <c r="AQ150" s="186"/>
      <c r="AR150" s="186"/>
      <c r="AS150" s="186"/>
      <c r="AT150" s="186"/>
      <c r="AU150" s="186"/>
      <c r="AV150" s="186"/>
      <c r="AW150" s="186"/>
      <c r="AX150" s="186"/>
      <c r="AY150" s="186"/>
      <c r="AZ150" s="186"/>
      <c r="BA150" s="186"/>
      <c r="BB150" s="186"/>
      <c r="BC150" s="186"/>
      <c r="BD150" s="186"/>
      <c r="BE150" s="186"/>
      <c r="BF150" s="186"/>
      <c r="BG150" s="186"/>
      <c r="BH150" s="186"/>
      <c r="BI150" s="186"/>
      <c r="BJ150" s="186"/>
      <c r="BK150" s="186"/>
      <c r="BL150" s="22"/>
      <c r="BM150" s="22"/>
      <c r="BN150" s="22"/>
      <c r="BO150" s="22"/>
      <c r="BP150" s="22"/>
      <c r="BQ150" s="22"/>
      <c r="BR150" s="22"/>
      <c r="BS150" s="22"/>
      <c r="BT150" s="22"/>
      <c r="BU150" s="22"/>
      <c r="BV150" s="22"/>
      <c r="BW150" s="22"/>
      <c r="BX150" s="22"/>
      <c r="BY150" s="22"/>
      <c r="BZ150" s="22"/>
      <c r="CA150" s="22"/>
      <c r="CB150" s="22"/>
      <c r="CC150" s="22"/>
      <c r="CD150" s="22"/>
      <c r="CE150" s="22"/>
      <c r="CF150" s="22"/>
      <c r="CG150" s="22"/>
      <c r="CH150" s="22"/>
      <c r="CI150" s="22"/>
      <c r="CJ150" s="22"/>
      <c r="CK150" s="22"/>
      <c r="CL150" s="22"/>
      <c r="CM150" s="22"/>
      <c r="CN150" s="22"/>
      <c r="CO150" s="22"/>
      <c r="CP150" s="22"/>
      <c r="CQ150" s="22"/>
      <c r="CR150" s="22"/>
      <c r="CS150" s="22"/>
      <c r="CT150" s="22"/>
      <c r="CU150" s="22"/>
      <c r="CV150" s="22"/>
    </row>
    <row r="151" spans="3:100">
      <c r="C151" s="68" t="s">
        <v>354</v>
      </c>
      <c r="D151" s="68"/>
      <c r="E151" s="68"/>
      <c r="F151" s="68"/>
      <c r="G151" s="68"/>
      <c r="H151" s="68"/>
      <c r="I151" s="68"/>
      <c r="J151" s="68"/>
      <c r="K151" s="68"/>
      <c r="L151" s="68"/>
      <c r="M151" s="68"/>
      <c r="N151" s="68"/>
      <c r="O151" s="68"/>
      <c r="P151" s="68"/>
      <c r="Q151" s="68"/>
      <c r="R151" s="298"/>
      <c r="S151" s="298"/>
      <c r="T151" s="298"/>
      <c r="U151" s="29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c r="BJ151" s="68"/>
      <c r="BK151" s="68"/>
    </row>
    <row r="152" spans="3:100">
      <c r="C152" s="29"/>
      <c r="D152" s="29"/>
      <c r="E152" s="20" t="s">
        <v>240</v>
      </c>
      <c r="F152" s="20"/>
      <c r="G152" s="4" t="s">
        <v>91</v>
      </c>
      <c r="L152" s="98">
        <f>CHOOSE(Interface!$H$7,'Licensee 1'!L144,'Licensee 2'!L144)</f>
        <v>0.6</v>
      </c>
      <c r="M152" s="98">
        <f>CHOOSE(Interface!$H$7,'Licensee 1'!M144,'Licensee 2'!M144)</f>
        <v>0.6</v>
      </c>
      <c r="N152" s="98">
        <f>CHOOSE(Interface!$H$7,'Licensee 1'!N144,'Licensee 2'!N144)</f>
        <v>0.6</v>
      </c>
      <c r="O152" s="98">
        <f>CHOOSE(Interface!$H$7,'Licensee 1'!O144,'Licensee 2'!O144)</f>
        <v>0.6</v>
      </c>
      <c r="P152" s="98">
        <f>CHOOSE(Interface!$H$7,'Licensee 1'!P144,'Licensee 2'!P144)</f>
        <v>0.6</v>
      </c>
      <c r="Q152" s="98">
        <f>CHOOSE(Interface!$H$7,'Licensee 1'!Q144,'Licensee 2'!Q144)</f>
        <v>0.6</v>
      </c>
      <c r="R152" s="98">
        <f>CHOOSE(Interface!$H$7,'Licensee 1'!R144,'Licensee 2'!R144)</f>
        <v>0.6</v>
      </c>
      <c r="S152" s="98">
        <f>CHOOSE(Interface!$H$7,'Licensee 1'!S144,'Licensee 2'!S144)</f>
        <v>0.6</v>
      </c>
      <c r="T152" s="98">
        <f>CHOOSE(Interface!$H$7,'Licensee 1'!T144,'Licensee 2'!T144)</f>
        <v>0.6</v>
      </c>
      <c r="U152" s="98">
        <f>CHOOSE(Interface!$H$7,'Licensee 1'!U144,'Licensee 2'!U144)</f>
        <v>0.6</v>
      </c>
      <c r="V152" s="98">
        <f>CHOOSE(Interface!$H$7,'Licensee 1'!V144,'Licensee 2'!V144)</f>
        <v>0.6</v>
      </c>
      <c r="W152" s="98">
        <f>CHOOSE(Interface!$H$7,'Licensee 1'!W144,'Licensee 2'!W144)</f>
        <v>0.6</v>
      </c>
      <c r="X152" s="98">
        <f>CHOOSE(Interface!$H$7,'Licensee 1'!X144,'Licensee 2'!X144)</f>
        <v>0.6</v>
      </c>
      <c r="Y152" s="98">
        <f>CHOOSE(Interface!$H$7,'Licensee 1'!Y144,'Licensee 2'!Y144)</f>
        <v>0.6</v>
      </c>
      <c r="Z152" s="98">
        <f>CHOOSE(Interface!$H$7,'Licensee 1'!Z144,'Licensee 2'!Z144)</f>
        <v>0.6</v>
      </c>
      <c r="AA152" s="98">
        <f>CHOOSE(Interface!$H$7,'Licensee 1'!AA144,'Licensee 2'!AA144)</f>
        <v>0.6</v>
      </c>
      <c r="AB152" s="98">
        <f>CHOOSE(Interface!$H$7,'Licensee 1'!AB144,'Licensee 2'!AB144)</f>
        <v>0.6</v>
      </c>
      <c r="AC152" s="98">
        <f>CHOOSE(Interface!$H$7,'Licensee 1'!AC144,'Licensee 2'!AC144)</f>
        <v>0.6</v>
      </c>
      <c r="AD152" s="98">
        <f>CHOOSE(Interface!$H$7,'Licensee 1'!AD144,'Licensee 2'!AD144)</f>
        <v>0.6</v>
      </c>
      <c r="AE152" s="98">
        <f>CHOOSE(Interface!$H$7,'Licensee 1'!AE144,'Licensee 2'!AE144)</f>
        <v>0.6</v>
      </c>
      <c r="AF152" s="98">
        <f>CHOOSE(Interface!$H$7,'Licensee 1'!AF144,'Licensee 2'!AF144)</f>
        <v>0.6</v>
      </c>
      <c r="AG152" s="98">
        <f>CHOOSE(Interface!$H$7,'Licensee 1'!AG144,'Licensee 2'!AG144)</f>
        <v>0.6</v>
      </c>
      <c r="AH152" s="98">
        <f>CHOOSE(Interface!$H$7,'Licensee 1'!AH144,'Licensee 2'!AH144)</f>
        <v>0.6</v>
      </c>
      <c r="AI152" s="98">
        <f>CHOOSE(Interface!$H$7,'Licensee 1'!AI144,'Licensee 2'!AI144)</f>
        <v>0.6</v>
      </c>
      <c r="AJ152" s="98">
        <f>CHOOSE(Interface!$H$7,'Licensee 1'!AJ144,'Licensee 2'!AJ144)</f>
        <v>0.6</v>
      </c>
      <c r="AK152" s="98">
        <f>CHOOSE(Interface!$H$7,'Licensee 1'!AK144,'Licensee 2'!AK144)</f>
        <v>0.6</v>
      </c>
      <c r="AL152" s="98">
        <f>CHOOSE(Interface!$H$7,'Licensee 1'!AL144,'Licensee 2'!AL144)</f>
        <v>0.6</v>
      </c>
      <c r="AM152" s="98">
        <f>CHOOSE(Interface!$H$7,'Licensee 1'!AM144,'Licensee 2'!AM144)</f>
        <v>0.6</v>
      </c>
      <c r="AN152" s="98">
        <f>CHOOSE(Interface!$H$7,'Licensee 1'!AN144,'Licensee 2'!AN144)</f>
        <v>0.6</v>
      </c>
      <c r="AO152" s="98">
        <f>CHOOSE(Interface!$H$7,'Licensee 1'!AO144,'Licensee 2'!AO144)</f>
        <v>0.6</v>
      </c>
      <c r="AP152" s="98">
        <f>CHOOSE(Interface!$H$7,'Licensee 1'!AP144,'Licensee 2'!AP144)</f>
        <v>0.6</v>
      </c>
      <c r="AQ152" s="98">
        <f>CHOOSE(Interface!$H$7,'Licensee 1'!AQ144,'Licensee 2'!AQ144)</f>
        <v>0.6</v>
      </c>
      <c r="AR152" s="98">
        <f>CHOOSE(Interface!$H$7,'Licensee 1'!AR144,'Licensee 2'!AR144)</f>
        <v>0.6</v>
      </c>
      <c r="AS152" s="98">
        <f>CHOOSE(Interface!$H$7,'Licensee 1'!AS144,'Licensee 2'!AS144)</f>
        <v>0.6</v>
      </c>
      <c r="AT152" s="98">
        <f>CHOOSE(Interface!$H$7,'Licensee 1'!AT144,'Licensee 2'!AT144)</f>
        <v>0.6</v>
      </c>
      <c r="AU152" s="98">
        <f>CHOOSE(Interface!$H$7,'Licensee 1'!AU144,'Licensee 2'!AU144)</f>
        <v>0.6</v>
      </c>
      <c r="AV152" s="98">
        <f>CHOOSE(Interface!$H$7,'Licensee 1'!AV144,'Licensee 2'!AV144)</f>
        <v>0.6</v>
      </c>
      <c r="AW152" s="98">
        <f>CHOOSE(Interface!$H$7,'Licensee 1'!AW144,'Licensee 2'!AW144)</f>
        <v>0.6</v>
      </c>
      <c r="AX152" s="98">
        <f>CHOOSE(Interface!$H$7,'Licensee 1'!AX144,'Licensee 2'!AX144)</f>
        <v>0.6</v>
      </c>
      <c r="AY152" s="98">
        <f>CHOOSE(Interface!$H$7,'Licensee 1'!AY144,'Licensee 2'!AY144)</f>
        <v>0.6</v>
      </c>
      <c r="AZ152" s="98">
        <f>CHOOSE(Interface!$H$7,'Licensee 1'!AZ144,'Licensee 2'!AZ144)</f>
        <v>0.6</v>
      </c>
      <c r="BA152" s="98">
        <f>CHOOSE(Interface!$H$7,'Licensee 1'!BA144,'Licensee 2'!BA144)</f>
        <v>0.6</v>
      </c>
      <c r="BB152" s="98">
        <f>CHOOSE(Interface!$H$7,'Licensee 1'!BB144,'Licensee 2'!BB144)</f>
        <v>0.6</v>
      </c>
      <c r="BC152" s="98">
        <f>CHOOSE(Interface!$H$7,'Licensee 1'!BC144,'Licensee 2'!BC144)</f>
        <v>0.6</v>
      </c>
      <c r="BD152" s="98">
        <f>CHOOSE(Interface!$H$7,'Licensee 1'!BD144,'Licensee 2'!BD144)</f>
        <v>0.6</v>
      </c>
      <c r="BE152" s="98">
        <f>CHOOSE(Interface!$H$7,'Licensee 1'!BE144,'Licensee 2'!BE144)</f>
        <v>0.6</v>
      </c>
      <c r="BF152" s="98">
        <f>CHOOSE(Interface!$H$7,'Licensee 1'!BF144,'Licensee 2'!BF144)</f>
        <v>0.6</v>
      </c>
      <c r="BG152" s="98">
        <f>CHOOSE(Interface!$H$7,'Licensee 1'!BG144,'Licensee 2'!BG144)</f>
        <v>0.6</v>
      </c>
      <c r="BH152" s="98">
        <f>CHOOSE(Interface!$H$7,'Licensee 1'!BH144,'Licensee 2'!BH144)</f>
        <v>0.6</v>
      </c>
    </row>
    <row r="153" spans="3:100">
      <c r="C153" s="29"/>
      <c r="D153" s="29"/>
      <c r="E153" s="20" t="s">
        <v>355</v>
      </c>
      <c r="F153" s="20"/>
      <c r="G153" s="4" t="s">
        <v>91</v>
      </c>
      <c r="L153" s="98">
        <f t="shared" ref="L153:AQ153" si="34">L24</f>
        <v>0</v>
      </c>
      <c r="M153" s="98">
        <f t="shared" si="34"/>
        <v>0</v>
      </c>
      <c r="N153" s="98">
        <f t="shared" si="34"/>
        <v>0</v>
      </c>
      <c r="O153" s="98">
        <f t="shared" si="34"/>
        <v>0.38356164383561642</v>
      </c>
      <c r="P153" s="98">
        <f t="shared" si="34"/>
        <v>1</v>
      </c>
      <c r="Q153" s="98">
        <f t="shared" si="34"/>
        <v>1</v>
      </c>
      <c r="R153" s="98">
        <f t="shared" si="34"/>
        <v>1</v>
      </c>
      <c r="S153" s="98">
        <f t="shared" si="34"/>
        <v>1</v>
      </c>
      <c r="T153" s="98">
        <f t="shared" si="34"/>
        <v>1</v>
      </c>
      <c r="U153" s="98">
        <f t="shared" si="34"/>
        <v>1</v>
      </c>
      <c r="V153" s="98">
        <f t="shared" si="34"/>
        <v>1</v>
      </c>
      <c r="W153" s="98">
        <f t="shared" si="34"/>
        <v>1</v>
      </c>
      <c r="X153" s="98">
        <f t="shared" si="34"/>
        <v>1</v>
      </c>
      <c r="Y153" s="98">
        <f t="shared" si="34"/>
        <v>1</v>
      </c>
      <c r="Z153" s="98">
        <f t="shared" si="34"/>
        <v>1</v>
      </c>
      <c r="AA153" s="98">
        <f t="shared" si="34"/>
        <v>1</v>
      </c>
      <c r="AB153" s="98">
        <f t="shared" si="34"/>
        <v>1</v>
      </c>
      <c r="AC153" s="98">
        <f t="shared" si="34"/>
        <v>1</v>
      </c>
      <c r="AD153" s="98">
        <f t="shared" si="34"/>
        <v>1</v>
      </c>
      <c r="AE153" s="98">
        <f t="shared" si="34"/>
        <v>1</v>
      </c>
      <c r="AF153" s="98">
        <f t="shared" si="34"/>
        <v>1</v>
      </c>
      <c r="AG153" s="98">
        <f t="shared" si="34"/>
        <v>1</v>
      </c>
      <c r="AH153" s="98">
        <f t="shared" si="34"/>
        <v>1</v>
      </c>
      <c r="AI153" s="98">
        <f t="shared" si="34"/>
        <v>1</v>
      </c>
      <c r="AJ153" s="98">
        <f t="shared" si="34"/>
        <v>1</v>
      </c>
      <c r="AK153" s="98">
        <f t="shared" si="34"/>
        <v>1</v>
      </c>
      <c r="AL153" s="98">
        <f t="shared" si="34"/>
        <v>1</v>
      </c>
      <c r="AM153" s="98">
        <f t="shared" si="34"/>
        <v>1</v>
      </c>
      <c r="AN153" s="98">
        <f t="shared" si="34"/>
        <v>0.61643835616438358</v>
      </c>
      <c r="AO153" s="98">
        <f t="shared" si="34"/>
        <v>0</v>
      </c>
      <c r="AP153" s="98">
        <f t="shared" si="34"/>
        <v>0</v>
      </c>
      <c r="AQ153" s="98">
        <f t="shared" si="34"/>
        <v>0</v>
      </c>
      <c r="AR153" s="98">
        <f t="shared" ref="AR153:BH153" si="35">AR24</f>
        <v>0</v>
      </c>
      <c r="AS153" s="98">
        <f t="shared" si="35"/>
        <v>0</v>
      </c>
      <c r="AT153" s="98">
        <f t="shared" si="35"/>
        <v>0</v>
      </c>
      <c r="AU153" s="98">
        <f t="shared" si="35"/>
        <v>0</v>
      </c>
      <c r="AV153" s="98">
        <f t="shared" si="35"/>
        <v>0</v>
      </c>
      <c r="AW153" s="98">
        <f t="shared" si="35"/>
        <v>0</v>
      </c>
      <c r="AX153" s="98">
        <f t="shared" si="35"/>
        <v>0</v>
      </c>
      <c r="AY153" s="98">
        <f t="shared" si="35"/>
        <v>0</v>
      </c>
      <c r="AZ153" s="98">
        <f t="shared" si="35"/>
        <v>0</v>
      </c>
      <c r="BA153" s="98">
        <f t="shared" si="35"/>
        <v>0</v>
      </c>
      <c r="BB153" s="98">
        <f t="shared" si="35"/>
        <v>0</v>
      </c>
      <c r="BC153" s="98">
        <f t="shared" si="35"/>
        <v>0</v>
      </c>
      <c r="BD153" s="98">
        <f t="shared" si="35"/>
        <v>0</v>
      </c>
      <c r="BE153" s="98">
        <f t="shared" si="35"/>
        <v>0</v>
      </c>
      <c r="BF153" s="98">
        <f t="shared" si="35"/>
        <v>0</v>
      </c>
      <c r="BG153" s="98">
        <f t="shared" si="35"/>
        <v>0</v>
      </c>
      <c r="BH153" s="98">
        <f t="shared" si="35"/>
        <v>0</v>
      </c>
    </row>
    <row r="154" spans="3:100">
      <c r="C154" s="29"/>
      <c r="D154" s="29"/>
      <c r="E154" s="20"/>
      <c r="F154" s="20"/>
      <c r="L154" s="78"/>
      <c r="M154" s="78"/>
      <c r="N154" s="78"/>
      <c r="O154" s="78"/>
      <c r="P154" s="78"/>
      <c r="Q154" s="78"/>
      <c r="R154" s="78"/>
      <c r="S154" s="78"/>
      <c r="T154" s="78"/>
      <c r="U154" s="78"/>
      <c r="V154" s="78"/>
      <c r="W154" s="78"/>
      <c r="X154" s="78"/>
      <c r="Y154" s="78"/>
      <c r="Z154" s="78"/>
      <c r="AA154" s="78"/>
      <c r="AB154" s="78"/>
      <c r="AC154" s="78"/>
      <c r="AD154" s="78"/>
      <c r="AE154" s="78"/>
      <c r="AF154" s="78"/>
      <c r="AG154" s="78"/>
      <c r="AH154" s="78"/>
      <c r="AI154" s="78"/>
      <c r="AJ154" s="78"/>
      <c r="AK154" s="78"/>
      <c r="AL154" s="78"/>
      <c r="AM154" s="78"/>
      <c r="AN154" s="78"/>
      <c r="AO154" s="78"/>
      <c r="AP154" s="78"/>
      <c r="AQ154" s="78"/>
      <c r="AR154" s="78"/>
      <c r="AS154" s="78"/>
      <c r="AT154" s="78"/>
      <c r="AU154" s="78"/>
      <c r="AV154" s="78"/>
      <c r="AW154" s="78"/>
      <c r="AX154" s="78"/>
      <c r="AY154" s="78"/>
      <c r="AZ154" s="78"/>
      <c r="BA154" s="78"/>
      <c r="BB154" s="78"/>
      <c r="BC154" s="78"/>
      <c r="BD154" s="78"/>
      <c r="BE154" s="78"/>
      <c r="BF154" s="78"/>
      <c r="BG154" s="78"/>
      <c r="BH154" s="78"/>
    </row>
    <row r="155" spans="3:100">
      <c r="C155" s="29"/>
      <c r="D155" s="29"/>
      <c r="E155" s="20" t="s">
        <v>241</v>
      </c>
      <c r="F155" s="20"/>
      <c r="G155" s="4" t="s">
        <v>78</v>
      </c>
      <c r="L155" s="98">
        <f ca="1">CHOOSE(Interface!$H$7,'Licensee 1'!L146,'Licensee 2'!L146)*L9</f>
        <v>0</v>
      </c>
      <c r="M155" s="98">
        <f ca="1">CHOOSE(Interface!$H$7,'Licensee 1'!M146,'Licensee 2'!M146)*M9</f>
        <v>0</v>
      </c>
      <c r="N155" s="98">
        <f ca="1">CHOOSE(Interface!$H$7,'Licensee 1'!N146,'Licensee 2'!N146)*N9</f>
        <v>0</v>
      </c>
      <c r="O155" s="98">
        <f ca="1">CHOOSE(Interface!$H$7,'Licensee 1'!O146,'Licensee 2'!O146)*O9</f>
        <v>0</v>
      </c>
      <c r="P155" s="98">
        <f ca="1">CHOOSE(Interface!$H$7,'Licensee 1'!P146,'Licensee 2'!P146)*P9</f>
        <v>0</v>
      </c>
      <c r="Q155" s="98">
        <f ca="1">CHOOSE(Interface!$H$7,'Licensee 1'!Q146,'Licensee 2'!Q146)*Q9</f>
        <v>0</v>
      </c>
      <c r="R155" s="98">
        <f ca="1">CHOOSE(Interface!$H$7,'Licensee 1'!R146,'Licensee 2'!R146)*R9</f>
        <v>0</v>
      </c>
      <c r="S155" s="98">
        <f ca="1">CHOOSE(Interface!$H$7,'Licensee 1'!S146,'Licensee 2'!S146)*S9</f>
        <v>0</v>
      </c>
      <c r="T155" s="98">
        <f ca="1">CHOOSE(Interface!$H$7,'Licensee 1'!T146,'Licensee 2'!T146)*T9</f>
        <v>0</v>
      </c>
      <c r="U155" s="98">
        <f ca="1">CHOOSE(Interface!$H$7,'Licensee 1'!U146,'Licensee 2'!U146)*U9</f>
        <v>0</v>
      </c>
      <c r="V155" s="98">
        <f ca="1">CHOOSE(Interface!$H$7,'Licensee 1'!V146,'Licensee 2'!V146)*V9</f>
        <v>0</v>
      </c>
      <c r="W155" s="98">
        <f ca="1">CHOOSE(Interface!$H$7,'Licensee 1'!W146,'Licensee 2'!W146)*W9</f>
        <v>0</v>
      </c>
      <c r="X155" s="98">
        <f ca="1">CHOOSE(Interface!$H$7,'Licensee 1'!X146,'Licensee 2'!X146)*X9</f>
        <v>0</v>
      </c>
      <c r="Y155" s="98">
        <f ca="1">CHOOSE(Interface!$H$7,'Licensee 1'!Y146,'Licensee 2'!Y146)*Y9</f>
        <v>0</v>
      </c>
      <c r="Z155" s="98">
        <f ca="1">CHOOSE(Interface!$H$7,'Licensee 1'!Z146,'Licensee 2'!Z146)*Z9</f>
        <v>0</v>
      </c>
      <c r="AA155" s="98">
        <f ca="1">CHOOSE(Interface!$H$7,'Licensee 1'!AA146,'Licensee 2'!AA146)*AA9</f>
        <v>0</v>
      </c>
      <c r="AB155" s="98">
        <f ca="1">CHOOSE(Interface!$H$7,'Licensee 1'!AB146,'Licensee 2'!AB146)*AB9</f>
        <v>0</v>
      </c>
      <c r="AC155" s="98">
        <f ca="1">CHOOSE(Interface!$H$7,'Licensee 1'!AC146,'Licensee 2'!AC146)*AC9</f>
        <v>0</v>
      </c>
      <c r="AD155" s="98">
        <f ca="1">CHOOSE(Interface!$H$7,'Licensee 1'!AD146,'Licensee 2'!AD146)*AD9</f>
        <v>0</v>
      </c>
      <c r="AE155" s="98">
        <f ca="1">CHOOSE(Interface!$H$7,'Licensee 1'!AE146,'Licensee 2'!AE146)*AE9</f>
        <v>0</v>
      </c>
      <c r="AF155" s="98">
        <f ca="1">CHOOSE(Interface!$H$7,'Licensee 1'!AF146,'Licensee 2'!AF146)*AF9</f>
        <v>0</v>
      </c>
      <c r="AG155" s="98">
        <f ca="1">CHOOSE(Interface!$H$7,'Licensee 1'!AG146,'Licensee 2'!AG146)*AG9</f>
        <v>0</v>
      </c>
      <c r="AH155" s="98">
        <f ca="1">CHOOSE(Interface!$H$7,'Licensee 1'!AH146,'Licensee 2'!AH146)*AH9</f>
        <v>0</v>
      </c>
      <c r="AI155" s="98">
        <f ca="1">CHOOSE(Interface!$H$7,'Licensee 1'!AI146,'Licensee 2'!AI146)*AI9</f>
        <v>0</v>
      </c>
      <c r="AJ155" s="98">
        <f ca="1">CHOOSE(Interface!$H$7,'Licensee 1'!AJ146,'Licensee 2'!AJ146)*AJ9</f>
        <v>0</v>
      </c>
      <c r="AK155" s="98">
        <f ca="1">CHOOSE(Interface!$H$7,'Licensee 1'!AK146,'Licensee 2'!AK146)*AK9</f>
        <v>0</v>
      </c>
      <c r="AL155" s="98">
        <f ca="1">CHOOSE(Interface!$H$7,'Licensee 1'!AL146,'Licensee 2'!AL146)*AL9</f>
        <v>0</v>
      </c>
      <c r="AM155" s="98">
        <f ca="1">CHOOSE(Interface!$H$7,'Licensee 1'!AM146,'Licensee 2'!AM146)*AM9</f>
        <v>0</v>
      </c>
      <c r="AN155" s="98">
        <f ca="1">CHOOSE(Interface!$H$7,'Licensee 1'!AN146,'Licensee 2'!AN146)*AN9</f>
        <v>0</v>
      </c>
      <c r="AO155" s="98">
        <f ca="1">CHOOSE(Interface!$H$7,'Licensee 1'!AO146,'Licensee 2'!AO146)*AO9</f>
        <v>0</v>
      </c>
      <c r="AP155" s="98">
        <f ca="1">CHOOSE(Interface!$H$7,'Licensee 1'!AP146,'Licensee 2'!AP146)*AP9</f>
        <v>0</v>
      </c>
      <c r="AQ155" s="98">
        <f ca="1">CHOOSE(Interface!$H$7,'Licensee 1'!AQ146,'Licensee 2'!AQ146)*AQ9</f>
        <v>0</v>
      </c>
      <c r="AR155" s="98">
        <f ca="1">CHOOSE(Interface!$H$7,'Licensee 1'!AR146,'Licensee 2'!AR146)*AR9</f>
        <v>0</v>
      </c>
      <c r="AS155" s="98">
        <f ca="1">CHOOSE(Interface!$H$7,'Licensee 1'!AS146,'Licensee 2'!AS146)*AS9</f>
        <v>0</v>
      </c>
      <c r="AT155" s="98">
        <f ca="1">CHOOSE(Interface!$H$7,'Licensee 1'!AT146,'Licensee 2'!AT146)*AT9</f>
        <v>0</v>
      </c>
      <c r="AU155" s="98">
        <f ca="1">CHOOSE(Interface!$H$7,'Licensee 1'!AU146,'Licensee 2'!AU146)*AU9</f>
        <v>0</v>
      </c>
      <c r="AV155" s="98">
        <f ca="1">CHOOSE(Interface!$H$7,'Licensee 1'!AV146,'Licensee 2'!AV146)*AV9</f>
        <v>0</v>
      </c>
      <c r="AW155" s="98">
        <f ca="1">CHOOSE(Interface!$H$7,'Licensee 1'!AW146,'Licensee 2'!AW146)*AW9</f>
        <v>0</v>
      </c>
      <c r="AX155" s="98">
        <f ca="1">CHOOSE(Interface!$H$7,'Licensee 1'!AX146,'Licensee 2'!AX146)*AX9</f>
        <v>0</v>
      </c>
      <c r="AY155" s="98">
        <f ca="1">CHOOSE(Interface!$H$7,'Licensee 1'!AY146,'Licensee 2'!AY146)*AY9</f>
        <v>0</v>
      </c>
      <c r="AZ155" s="98">
        <f ca="1">CHOOSE(Interface!$H$7,'Licensee 1'!AZ146,'Licensee 2'!AZ146)*AZ9</f>
        <v>0</v>
      </c>
      <c r="BA155" s="98">
        <f ca="1">CHOOSE(Interface!$H$7,'Licensee 1'!BA146,'Licensee 2'!BA146)*BA9</f>
        <v>0</v>
      </c>
      <c r="BB155" s="98">
        <f ca="1">CHOOSE(Interface!$H$7,'Licensee 1'!BB146,'Licensee 2'!BB146)*BB9</f>
        <v>0</v>
      </c>
      <c r="BC155" s="98">
        <f ca="1">CHOOSE(Interface!$H$7,'Licensee 1'!BC146,'Licensee 2'!BC146)*BC9</f>
        <v>0</v>
      </c>
      <c r="BD155" s="98">
        <f ca="1">CHOOSE(Interface!$H$7,'Licensee 1'!BD146,'Licensee 2'!BD146)*BD9</f>
        <v>0</v>
      </c>
      <c r="BE155" s="98">
        <f ca="1">CHOOSE(Interface!$H$7,'Licensee 1'!BE146,'Licensee 2'!BE146)*BE9</f>
        <v>0</v>
      </c>
      <c r="BF155" s="98">
        <f ca="1">CHOOSE(Interface!$H$7,'Licensee 1'!BF146,'Licensee 2'!BF146)*BF9</f>
        <v>0</v>
      </c>
      <c r="BG155" s="98">
        <f ca="1">CHOOSE(Interface!$H$7,'Licensee 1'!BG146,'Licensee 2'!BG146)*BG9</f>
        <v>0</v>
      </c>
      <c r="BH155" s="98">
        <f ca="1">CHOOSE(Interface!$H$7,'Licensee 1'!BH146,'Licensee 2'!BH146)*BH9</f>
        <v>0</v>
      </c>
    </row>
    <row r="156" spans="3:100">
      <c r="C156" s="29"/>
      <c r="D156" s="29"/>
      <c r="E156" s="20" t="s">
        <v>242</v>
      </c>
      <c r="F156" s="20"/>
      <c r="G156" s="4" t="s">
        <v>78</v>
      </c>
      <c r="L156" s="98">
        <f ca="1">CHOOSE(Interface!$H$7,'Licensee 1'!L147,'Licensee 2'!L147)*L9</f>
        <v>0</v>
      </c>
      <c r="M156" s="98">
        <f ca="1">CHOOSE(Interface!$H$7,'Licensee 1'!M147,'Licensee 2'!M147)*M9</f>
        <v>0</v>
      </c>
      <c r="N156" s="98">
        <f ca="1">CHOOSE(Interface!$H$7,'Licensee 1'!N147,'Licensee 2'!N147)*N9</f>
        <v>0</v>
      </c>
      <c r="O156" s="98">
        <f ca="1">CHOOSE(Interface!$H$7,'Licensee 1'!O147,'Licensee 2'!O147)*O9</f>
        <v>0</v>
      </c>
      <c r="P156" s="98">
        <f ca="1">CHOOSE(Interface!$H$7,'Licensee 1'!P147,'Licensee 2'!P147)*P9</f>
        <v>0</v>
      </c>
      <c r="Q156" s="98">
        <f ca="1">CHOOSE(Interface!$H$7,'Licensee 1'!Q147,'Licensee 2'!Q147)*Q9</f>
        <v>0</v>
      </c>
      <c r="R156" s="98">
        <f ca="1">CHOOSE(Interface!$H$7,'Licensee 1'!R147,'Licensee 2'!R147)*R9</f>
        <v>0</v>
      </c>
      <c r="S156" s="98">
        <f ca="1">CHOOSE(Interface!$H$7,'Licensee 1'!S147,'Licensee 2'!S147)*S9</f>
        <v>0</v>
      </c>
      <c r="T156" s="98">
        <f ca="1">CHOOSE(Interface!$H$7,'Licensee 1'!T147,'Licensee 2'!T147)*T9</f>
        <v>0</v>
      </c>
      <c r="U156" s="98">
        <f ca="1">CHOOSE(Interface!$H$7,'Licensee 1'!U147,'Licensee 2'!U147)*U9</f>
        <v>0</v>
      </c>
      <c r="V156" s="98">
        <f ca="1">CHOOSE(Interface!$H$7,'Licensee 1'!V147,'Licensee 2'!V147)*V9</f>
        <v>0</v>
      </c>
      <c r="W156" s="98">
        <f ca="1">CHOOSE(Interface!$H$7,'Licensee 1'!W147,'Licensee 2'!W147)*W9</f>
        <v>0</v>
      </c>
      <c r="X156" s="98">
        <f ca="1">CHOOSE(Interface!$H$7,'Licensee 1'!X147,'Licensee 2'!X147)*X9</f>
        <v>0</v>
      </c>
      <c r="Y156" s="98">
        <f ca="1">CHOOSE(Interface!$H$7,'Licensee 1'!Y147,'Licensee 2'!Y147)*Y9</f>
        <v>0</v>
      </c>
      <c r="Z156" s="98">
        <f ca="1">CHOOSE(Interface!$H$7,'Licensee 1'!Z147,'Licensee 2'!Z147)*Z9</f>
        <v>0</v>
      </c>
      <c r="AA156" s="98">
        <f ca="1">CHOOSE(Interface!$H$7,'Licensee 1'!AA147,'Licensee 2'!AA147)*AA9</f>
        <v>0</v>
      </c>
      <c r="AB156" s="98">
        <f ca="1">CHOOSE(Interface!$H$7,'Licensee 1'!AB147,'Licensee 2'!AB147)*AB9</f>
        <v>0</v>
      </c>
      <c r="AC156" s="98">
        <f ca="1">CHOOSE(Interface!$H$7,'Licensee 1'!AC147,'Licensee 2'!AC147)*AC9</f>
        <v>0</v>
      </c>
      <c r="AD156" s="98">
        <f ca="1">CHOOSE(Interface!$H$7,'Licensee 1'!AD147,'Licensee 2'!AD147)*AD9</f>
        <v>0</v>
      </c>
      <c r="AE156" s="98">
        <f ca="1">CHOOSE(Interface!$H$7,'Licensee 1'!AE147,'Licensee 2'!AE147)*AE9</f>
        <v>0</v>
      </c>
      <c r="AF156" s="98">
        <f ca="1">CHOOSE(Interface!$H$7,'Licensee 1'!AF147,'Licensee 2'!AF147)*AF9</f>
        <v>0</v>
      </c>
      <c r="AG156" s="98">
        <f ca="1">CHOOSE(Interface!$H$7,'Licensee 1'!AG147,'Licensee 2'!AG147)*AG9</f>
        <v>0</v>
      </c>
      <c r="AH156" s="98">
        <f ca="1">CHOOSE(Interface!$H$7,'Licensee 1'!AH147,'Licensee 2'!AH147)*AH9</f>
        <v>0</v>
      </c>
      <c r="AI156" s="98">
        <f ca="1">CHOOSE(Interface!$H$7,'Licensee 1'!AI147,'Licensee 2'!AI147)*AI9</f>
        <v>0</v>
      </c>
      <c r="AJ156" s="98">
        <f ca="1">CHOOSE(Interface!$H$7,'Licensee 1'!AJ147,'Licensee 2'!AJ147)*AJ9</f>
        <v>0</v>
      </c>
      <c r="AK156" s="98">
        <f ca="1">CHOOSE(Interface!$H$7,'Licensee 1'!AK147,'Licensee 2'!AK147)*AK9</f>
        <v>0</v>
      </c>
      <c r="AL156" s="98">
        <f ca="1">CHOOSE(Interface!$H$7,'Licensee 1'!AL147,'Licensee 2'!AL147)*AL9</f>
        <v>0</v>
      </c>
      <c r="AM156" s="98">
        <f ca="1">CHOOSE(Interface!$H$7,'Licensee 1'!AM147,'Licensee 2'!AM147)*AM9</f>
        <v>0</v>
      </c>
      <c r="AN156" s="98">
        <f ca="1">CHOOSE(Interface!$H$7,'Licensee 1'!AN147,'Licensee 2'!AN147)*AN9</f>
        <v>0</v>
      </c>
      <c r="AO156" s="98">
        <f ca="1">CHOOSE(Interface!$H$7,'Licensee 1'!AO147,'Licensee 2'!AO147)*AO9</f>
        <v>0</v>
      </c>
      <c r="AP156" s="98">
        <f ca="1">CHOOSE(Interface!$H$7,'Licensee 1'!AP147,'Licensee 2'!AP147)*AP9</f>
        <v>0</v>
      </c>
      <c r="AQ156" s="98">
        <f ca="1">CHOOSE(Interface!$H$7,'Licensee 1'!AQ147,'Licensee 2'!AQ147)*AQ9</f>
        <v>0</v>
      </c>
      <c r="AR156" s="98">
        <f ca="1">CHOOSE(Interface!$H$7,'Licensee 1'!AR147,'Licensee 2'!AR147)*AR9</f>
        <v>0</v>
      </c>
      <c r="AS156" s="98">
        <f ca="1">CHOOSE(Interface!$H$7,'Licensee 1'!AS147,'Licensee 2'!AS147)*AS9</f>
        <v>0</v>
      </c>
      <c r="AT156" s="98">
        <f ca="1">CHOOSE(Interface!$H$7,'Licensee 1'!AT147,'Licensee 2'!AT147)*AT9</f>
        <v>0</v>
      </c>
      <c r="AU156" s="98">
        <f ca="1">CHOOSE(Interface!$H$7,'Licensee 1'!AU147,'Licensee 2'!AU147)*AU9</f>
        <v>0</v>
      </c>
      <c r="AV156" s="98">
        <f ca="1">CHOOSE(Interface!$H$7,'Licensee 1'!AV147,'Licensee 2'!AV147)*AV9</f>
        <v>0</v>
      </c>
      <c r="AW156" s="98">
        <f ca="1">CHOOSE(Interface!$H$7,'Licensee 1'!AW147,'Licensee 2'!AW147)*AW9</f>
        <v>0</v>
      </c>
      <c r="AX156" s="98">
        <f ca="1">CHOOSE(Interface!$H$7,'Licensee 1'!AX147,'Licensee 2'!AX147)*AX9</f>
        <v>0</v>
      </c>
      <c r="AY156" s="98">
        <f ca="1">CHOOSE(Interface!$H$7,'Licensee 1'!AY147,'Licensee 2'!AY147)*AY9</f>
        <v>0</v>
      </c>
      <c r="AZ156" s="98">
        <f ca="1">CHOOSE(Interface!$H$7,'Licensee 1'!AZ147,'Licensee 2'!AZ147)*AZ9</f>
        <v>0</v>
      </c>
      <c r="BA156" s="98">
        <f ca="1">CHOOSE(Interface!$H$7,'Licensee 1'!BA147,'Licensee 2'!BA147)*BA9</f>
        <v>0</v>
      </c>
      <c r="BB156" s="98">
        <f ca="1">CHOOSE(Interface!$H$7,'Licensee 1'!BB147,'Licensee 2'!BB147)*BB9</f>
        <v>0</v>
      </c>
      <c r="BC156" s="98">
        <f ca="1">CHOOSE(Interface!$H$7,'Licensee 1'!BC147,'Licensee 2'!BC147)*BC9</f>
        <v>0</v>
      </c>
      <c r="BD156" s="98">
        <f ca="1">CHOOSE(Interface!$H$7,'Licensee 1'!BD147,'Licensee 2'!BD147)*BD9</f>
        <v>0</v>
      </c>
      <c r="BE156" s="98">
        <f ca="1">CHOOSE(Interface!$H$7,'Licensee 1'!BE147,'Licensee 2'!BE147)*BE9</f>
        <v>0</v>
      </c>
      <c r="BF156" s="98">
        <f ca="1">CHOOSE(Interface!$H$7,'Licensee 1'!BF147,'Licensee 2'!BF147)*BF9</f>
        <v>0</v>
      </c>
      <c r="BG156" s="98">
        <f ca="1">CHOOSE(Interface!$H$7,'Licensee 1'!BG147,'Licensee 2'!BG147)*BG9</f>
        <v>0</v>
      </c>
      <c r="BH156" s="98">
        <f ca="1">CHOOSE(Interface!$H$7,'Licensee 1'!BH147,'Licensee 2'!BH147)*BH9</f>
        <v>0</v>
      </c>
    </row>
    <row r="157" spans="3:100">
      <c r="C157" s="29"/>
      <c r="D157" s="29"/>
      <c r="E157" s="20" t="s">
        <v>340</v>
      </c>
      <c r="F157" s="20"/>
      <c r="G157" s="4" t="s">
        <v>78</v>
      </c>
      <c r="L157" s="233">
        <f ca="1">L156*(1-L152)+L155*L152</f>
        <v>0</v>
      </c>
      <c r="M157" s="233">
        <f t="shared" ref="M157:BH157" ca="1" si="36">M156*(1-M152)+M155*M152</f>
        <v>0</v>
      </c>
      <c r="N157" s="233">
        <f t="shared" ca="1" si="36"/>
        <v>0</v>
      </c>
      <c r="O157" s="233">
        <f t="shared" ca="1" si="36"/>
        <v>0</v>
      </c>
      <c r="P157" s="233">
        <f t="shared" ca="1" si="36"/>
        <v>0</v>
      </c>
      <c r="Q157" s="233">
        <f ca="1">Q156*(1-Q152)+Q155*Q152</f>
        <v>0</v>
      </c>
      <c r="R157" s="233">
        <f ca="1">R156*(1-R152)+R155*R152</f>
        <v>0</v>
      </c>
      <c r="S157" s="233">
        <f t="shared" ca="1" si="36"/>
        <v>0</v>
      </c>
      <c r="T157" s="233">
        <f ca="1">T156*(1-T152)+T155*T152</f>
        <v>0</v>
      </c>
      <c r="U157" s="233">
        <f t="shared" ca="1" si="36"/>
        <v>0</v>
      </c>
      <c r="V157" s="233">
        <f t="shared" ca="1" si="36"/>
        <v>0</v>
      </c>
      <c r="W157" s="233">
        <f t="shared" ca="1" si="36"/>
        <v>0</v>
      </c>
      <c r="X157" s="233">
        <f t="shared" ca="1" si="36"/>
        <v>0</v>
      </c>
      <c r="Y157" s="233">
        <f t="shared" ca="1" si="36"/>
        <v>0</v>
      </c>
      <c r="Z157" s="233">
        <f t="shared" ca="1" si="36"/>
        <v>0</v>
      </c>
      <c r="AA157" s="233">
        <f t="shared" ca="1" si="36"/>
        <v>0</v>
      </c>
      <c r="AB157" s="233">
        <f t="shared" ca="1" si="36"/>
        <v>0</v>
      </c>
      <c r="AC157" s="233">
        <f t="shared" ca="1" si="36"/>
        <v>0</v>
      </c>
      <c r="AD157" s="233">
        <f t="shared" ca="1" si="36"/>
        <v>0</v>
      </c>
      <c r="AE157" s="233">
        <f t="shared" ca="1" si="36"/>
        <v>0</v>
      </c>
      <c r="AF157" s="233">
        <f t="shared" ca="1" si="36"/>
        <v>0</v>
      </c>
      <c r="AG157" s="233">
        <f t="shared" ca="1" si="36"/>
        <v>0</v>
      </c>
      <c r="AH157" s="233">
        <f t="shared" ca="1" si="36"/>
        <v>0</v>
      </c>
      <c r="AI157" s="233">
        <f t="shared" ca="1" si="36"/>
        <v>0</v>
      </c>
      <c r="AJ157" s="233">
        <f t="shared" ca="1" si="36"/>
        <v>0</v>
      </c>
      <c r="AK157" s="233">
        <f t="shared" ca="1" si="36"/>
        <v>0</v>
      </c>
      <c r="AL157" s="233">
        <f t="shared" ca="1" si="36"/>
        <v>0</v>
      </c>
      <c r="AM157" s="233">
        <f t="shared" ca="1" si="36"/>
        <v>0</v>
      </c>
      <c r="AN157" s="233">
        <f t="shared" ca="1" si="36"/>
        <v>0</v>
      </c>
      <c r="AO157" s="233">
        <f t="shared" ca="1" si="36"/>
        <v>0</v>
      </c>
      <c r="AP157" s="233">
        <f t="shared" ca="1" si="36"/>
        <v>0</v>
      </c>
      <c r="AQ157" s="233">
        <f t="shared" ca="1" si="36"/>
        <v>0</v>
      </c>
      <c r="AR157" s="233">
        <f t="shared" ca="1" si="36"/>
        <v>0</v>
      </c>
      <c r="AS157" s="233">
        <f t="shared" ca="1" si="36"/>
        <v>0</v>
      </c>
      <c r="AT157" s="233">
        <f t="shared" ca="1" si="36"/>
        <v>0</v>
      </c>
      <c r="AU157" s="233">
        <f t="shared" ca="1" si="36"/>
        <v>0</v>
      </c>
      <c r="AV157" s="233">
        <f t="shared" ca="1" si="36"/>
        <v>0</v>
      </c>
      <c r="AW157" s="233">
        <f t="shared" ca="1" si="36"/>
        <v>0</v>
      </c>
      <c r="AX157" s="233">
        <f t="shared" ca="1" si="36"/>
        <v>0</v>
      </c>
      <c r="AY157" s="233">
        <f t="shared" ca="1" si="36"/>
        <v>0</v>
      </c>
      <c r="AZ157" s="233">
        <f t="shared" ca="1" si="36"/>
        <v>0</v>
      </c>
      <c r="BA157" s="233">
        <f t="shared" ca="1" si="36"/>
        <v>0</v>
      </c>
      <c r="BB157" s="233">
        <f t="shared" ca="1" si="36"/>
        <v>0</v>
      </c>
      <c r="BC157" s="233">
        <f t="shared" ca="1" si="36"/>
        <v>0</v>
      </c>
      <c r="BD157" s="233">
        <f t="shared" ca="1" si="36"/>
        <v>0</v>
      </c>
      <c r="BE157" s="233">
        <f t="shared" ca="1" si="36"/>
        <v>0</v>
      </c>
      <c r="BF157" s="233">
        <f t="shared" ca="1" si="36"/>
        <v>0</v>
      </c>
      <c r="BG157" s="233">
        <f t="shared" ca="1" si="36"/>
        <v>0</v>
      </c>
      <c r="BH157" s="233">
        <f t="shared" ca="1" si="36"/>
        <v>0</v>
      </c>
    </row>
    <row r="158" spans="3:100">
      <c r="C158" s="29"/>
      <c r="D158" s="29"/>
      <c r="E158" s="20"/>
      <c r="F158" s="20"/>
      <c r="L158" s="196"/>
      <c r="M158" s="196"/>
      <c r="N158" s="196"/>
      <c r="O158" s="196"/>
      <c r="P158" s="196"/>
      <c r="Q158" s="196"/>
      <c r="R158" s="196"/>
      <c r="S158" s="196"/>
      <c r="T158" s="196"/>
      <c r="U158" s="196"/>
      <c r="V158" s="196"/>
      <c r="W158" s="196"/>
      <c r="X158" s="196"/>
      <c r="Y158" s="196"/>
      <c r="Z158" s="196"/>
      <c r="AA158" s="196"/>
      <c r="AB158" s="196"/>
      <c r="AC158" s="196"/>
      <c r="AD158" s="196"/>
      <c r="AE158" s="196"/>
      <c r="AF158" s="196"/>
      <c r="AG158" s="196"/>
      <c r="AH158" s="196"/>
      <c r="AI158" s="196"/>
      <c r="AJ158" s="196"/>
      <c r="AK158" s="196"/>
      <c r="AL158" s="196"/>
      <c r="AM158" s="196"/>
      <c r="AN158" s="196"/>
      <c r="AO158" s="196"/>
      <c r="AP158" s="196"/>
      <c r="AQ158" s="196"/>
      <c r="AR158" s="196"/>
      <c r="AS158" s="196"/>
      <c r="AT158" s="196"/>
      <c r="AU158" s="196"/>
      <c r="AV158" s="196"/>
      <c r="AW158" s="196"/>
      <c r="AX158" s="196"/>
      <c r="AY158" s="196"/>
      <c r="AZ158" s="196"/>
      <c r="BA158" s="196"/>
      <c r="BB158" s="196"/>
      <c r="BC158" s="196"/>
      <c r="BD158" s="196"/>
      <c r="BE158" s="196"/>
      <c r="BF158" s="196"/>
      <c r="BG158" s="196"/>
      <c r="BH158" s="196"/>
    </row>
    <row r="159" spans="3:100">
      <c r="C159" s="29"/>
      <c r="D159" s="29"/>
      <c r="E159" s="20" t="s">
        <v>345</v>
      </c>
      <c r="F159" s="20"/>
      <c r="G159" s="4" t="s">
        <v>78</v>
      </c>
      <c r="J159" s="6" t="s">
        <v>346</v>
      </c>
      <c r="L159" s="196">
        <f ca="1">((1+L$157)^L$153)-1</f>
        <v>0</v>
      </c>
      <c r="M159" s="196">
        <f ca="1">((1+M$157)^M$153)-1</f>
        <v>0</v>
      </c>
      <c r="N159" s="196">
        <f ca="1">((1+N$157)^N$153)-1</f>
        <v>0</v>
      </c>
      <c r="O159" s="196">
        <f ca="1">((1+O$157)^O$153)-1</f>
        <v>0</v>
      </c>
      <c r="P159" s="196">
        <f t="shared" ref="P159:BH159" ca="1" si="37">((1+P$157)^P$153)-1</f>
        <v>0</v>
      </c>
      <c r="Q159" s="196">
        <f ca="1">((1+Q$157)^Q$153)-1</f>
        <v>0</v>
      </c>
      <c r="R159" s="196">
        <f ca="1">((1+R$157)^R$153)-1</f>
        <v>0</v>
      </c>
      <c r="S159" s="196">
        <f ca="1">((1+S$157)^S$153)-1</f>
        <v>0</v>
      </c>
      <c r="T159" s="196">
        <f t="shared" ca="1" si="37"/>
        <v>0</v>
      </c>
      <c r="U159" s="196">
        <f ca="1">((1+U$157)^U$153)-1</f>
        <v>0</v>
      </c>
      <c r="V159" s="196">
        <f t="shared" ca="1" si="37"/>
        <v>0</v>
      </c>
      <c r="W159" s="196">
        <f t="shared" ca="1" si="37"/>
        <v>0</v>
      </c>
      <c r="X159" s="196">
        <f t="shared" ca="1" si="37"/>
        <v>0</v>
      </c>
      <c r="Y159" s="196">
        <f t="shared" ca="1" si="37"/>
        <v>0</v>
      </c>
      <c r="Z159" s="196">
        <f t="shared" ca="1" si="37"/>
        <v>0</v>
      </c>
      <c r="AA159" s="196">
        <f t="shared" ca="1" si="37"/>
        <v>0</v>
      </c>
      <c r="AB159" s="196">
        <f t="shared" ca="1" si="37"/>
        <v>0</v>
      </c>
      <c r="AC159" s="196">
        <f t="shared" ca="1" si="37"/>
        <v>0</v>
      </c>
      <c r="AD159" s="196">
        <f t="shared" ca="1" si="37"/>
        <v>0</v>
      </c>
      <c r="AE159" s="196">
        <f t="shared" ca="1" si="37"/>
        <v>0</v>
      </c>
      <c r="AF159" s="196">
        <f t="shared" ca="1" si="37"/>
        <v>0</v>
      </c>
      <c r="AG159" s="196">
        <f t="shared" ca="1" si="37"/>
        <v>0</v>
      </c>
      <c r="AH159" s="196">
        <f t="shared" ca="1" si="37"/>
        <v>0</v>
      </c>
      <c r="AI159" s="196">
        <f t="shared" ca="1" si="37"/>
        <v>0</v>
      </c>
      <c r="AJ159" s="196">
        <f t="shared" ca="1" si="37"/>
        <v>0</v>
      </c>
      <c r="AK159" s="196">
        <f t="shared" ca="1" si="37"/>
        <v>0</v>
      </c>
      <c r="AL159" s="196">
        <f t="shared" ca="1" si="37"/>
        <v>0</v>
      </c>
      <c r="AM159" s="196">
        <f t="shared" ca="1" si="37"/>
        <v>0</v>
      </c>
      <c r="AN159" s="196">
        <f t="shared" ca="1" si="37"/>
        <v>0</v>
      </c>
      <c r="AO159" s="196">
        <f t="shared" ca="1" si="37"/>
        <v>0</v>
      </c>
      <c r="AP159" s="196">
        <f t="shared" ca="1" si="37"/>
        <v>0</v>
      </c>
      <c r="AQ159" s="196">
        <f t="shared" ca="1" si="37"/>
        <v>0</v>
      </c>
      <c r="AR159" s="196">
        <f t="shared" ca="1" si="37"/>
        <v>0</v>
      </c>
      <c r="AS159" s="196">
        <f t="shared" ca="1" si="37"/>
        <v>0</v>
      </c>
      <c r="AT159" s="196">
        <f t="shared" ca="1" si="37"/>
        <v>0</v>
      </c>
      <c r="AU159" s="196">
        <f t="shared" ca="1" si="37"/>
        <v>0</v>
      </c>
      <c r="AV159" s="196">
        <f t="shared" ca="1" si="37"/>
        <v>0</v>
      </c>
      <c r="AW159" s="196">
        <f t="shared" ca="1" si="37"/>
        <v>0</v>
      </c>
      <c r="AX159" s="196">
        <f t="shared" ca="1" si="37"/>
        <v>0</v>
      </c>
      <c r="AY159" s="196">
        <f t="shared" ca="1" si="37"/>
        <v>0</v>
      </c>
      <c r="AZ159" s="196">
        <f t="shared" ca="1" si="37"/>
        <v>0</v>
      </c>
      <c r="BA159" s="196">
        <f t="shared" ca="1" si="37"/>
        <v>0</v>
      </c>
      <c r="BB159" s="196">
        <f t="shared" ca="1" si="37"/>
        <v>0</v>
      </c>
      <c r="BC159" s="196">
        <f t="shared" ca="1" si="37"/>
        <v>0</v>
      </c>
      <c r="BD159" s="196">
        <f t="shared" ca="1" si="37"/>
        <v>0</v>
      </c>
      <c r="BE159" s="196">
        <f t="shared" ca="1" si="37"/>
        <v>0</v>
      </c>
      <c r="BF159" s="196">
        <f t="shared" ca="1" si="37"/>
        <v>0</v>
      </c>
      <c r="BG159" s="196">
        <f t="shared" ca="1" si="37"/>
        <v>0</v>
      </c>
      <c r="BH159" s="196">
        <f t="shared" ca="1" si="37"/>
        <v>0</v>
      </c>
    </row>
    <row r="160" spans="3:100">
      <c r="E160" s="20"/>
      <c r="F160" s="20"/>
      <c r="K160" s="21"/>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c r="BF160" s="22"/>
      <c r="BG160" s="22"/>
      <c r="BH160" s="22"/>
    </row>
    <row r="161" spans="2:63">
      <c r="B161" s="7">
        <f>MAX($B$5:B123)+1</f>
        <v>4</v>
      </c>
      <c r="C161" s="7" t="s">
        <v>89</v>
      </c>
      <c r="D161" s="7"/>
      <c r="E161" s="7"/>
      <c r="F161" s="7"/>
      <c r="G161" s="7"/>
      <c r="H161" s="7"/>
      <c r="I161" s="7"/>
      <c r="J161" s="7"/>
      <c r="K161" s="7"/>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8"/>
      <c r="BJ161" s="8"/>
      <c r="BK161" s="8"/>
    </row>
    <row r="162" spans="2:63">
      <c r="E162" s="20"/>
      <c r="F162" s="20"/>
      <c r="K162" s="21"/>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c r="BH162" s="22"/>
    </row>
    <row r="163" spans="2:63">
      <c r="E163" s="20" t="s">
        <v>355</v>
      </c>
      <c r="F163" s="20"/>
      <c r="G163" s="4" t="s">
        <v>91</v>
      </c>
      <c r="K163" s="21"/>
      <c r="L163" s="22">
        <f t="shared" ref="L163:AQ163" si="38">L24</f>
        <v>0</v>
      </c>
      <c r="M163" s="22">
        <f t="shared" si="38"/>
        <v>0</v>
      </c>
      <c r="N163" s="22">
        <f t="shared" si="38"/>
        <v>0</v>
      </c>
      <c r="O163" s="22">
        <f t="shared" si="38"/>
        <v>0.38356164383561642</v>
      </c>
      <c r="P163" s="22">
        <f t="shared" si="38"/>
        <v>1</v>
      </c>
      <c r="Q163" s="22">
        <f t="shared" si="38"/>
        <v>1</v>
      </c>
      <c r="R163" s="22">
        <f t="shared" si="38"/>
        <v>1</v>
      </c>
      <c r="S163" s="22">
        <f t="shared" si="38"/>
        <v>1</v>
      </c>
      <c r="T163" s="22">
        <f t="shared" si="38"/>
        <v>1</v>
      </c>
      <c r="U163" s="22">
        <f t="shared" si="38"/>
        <v>1</v>
      </c>
      <c r="V163" s="22">
        <f t="shared" si="38"/>
        <v>1</v>
      </c>
      <c r="W163" s="22">
        <f t="shared" si="38"/>
        <v>1</v>
      </c>
      <c r="X163" s="22">
        <f t="shared" si="38"/>
        <v>1</v>
      </c>
      <c r="Y163" s="22">
        <f t="shared" si="38"/>
        <v>1</v>
      </c>
      <c r="Z163" s="22">
        <f t="shared" si="38"/>
        <v>1</v>
      </c>
      <c r="AA163" s="22">
        <f t="shared" si="38"/>
        <v>1</v>
      </c>
      <c r="AB163" s="22">
        <f t="shared" si="38"/>
        <v>1</v>
      </c>
      <c r="AC163" s="22">
        <f t="shared" si="38"/>
        <v>1</v>
      </c>
      <c r="AD163" s="22">
        <f t="shared" si="38"/>
        <v>1</v>
      </c>
      <c r="AE163" s="22">
        <f t="shared" si="38"/>
        <v>1</v>
      </c>
      <c r="AF163" s="22">
        <f t="shared" si="38"/>
        <v>1</v>
      </c>
      <c r="AG163" s="22">
        <f t="shared" si="38"/>
        <v>1</v>
      </c>
      <c r="AH163" s="22">
        <f t="shared" si="38"/>
        <v>1</v>
      </c>
      <c r="AI163" s="22">
        <f t="shared" si="38"/>
        <v>1</v>
      </c>
      <c r="AJ163" s="22">
        <f t="shared" si="38"/>
        <v>1</v>
      </c>
      <c r="AK163" s="22">
        <f t="shared" si="38"/>
        <v>1</v>
      </c>
      <c r="AL163" s="22">
        <f t="shared" si="38"/>
        <v>1</v>
      </c>
      <c r="AM163" s="22">
        <f t="shared" si="38"/>
        <v>1</v>
      </c>
      <c r="AN163" s="22">
        <f t="shared" si="38"/>
        <v>0.61643835616438358</v>
      </c>
      <c r="AO163" s="22">
        <f t="shared" si="38"/>
        <v>0</v>
      </c>
      <c r="AP163" s="22">
        <f t="shared" si="38"/>
        <v>0</v>
      </c>
      <c r="AQ163" s="22">
        <f t="shared" si="38"/>
        <v>0</v>
      </c>
      <c r="AR163" s="22">
        <f t="shared" ref="AR163:BH163" si="39">AR24</f>
        <v>0</v>
      </c>
      <c r="AS163" s="22">
        <f t="shared" si="39"/>
        <v>0</v>
      </c>
      <c r="AT163" s="22">
        <f t="shared" si="39"/>
        <v>0</v>
      </c>
      <c r="AU163" s="22">
        <f t="shared" si="39"/>
        <v>0</v>
      </c>
      <c r="AV163" s="22">
        <f t="shared" si="39"/>
        <v>0</v>
      </c>
      <c r="AW163" s="22">
        <f t="shared" si="39"/>
        <v>0</v>
      </c>
      <c r="AX163" s="22">
        <f t="shared" si="39"/>
        <v>0</v>
      </c>
      <c r="AY163" s="22">
        <f t="shared" si="39"/>
        <v>0</v>
      </c>
      <c r="AZ163" s="22">
        <f t="shared" si="39"/>
        <v>0</v>
      </c>
      <c r="BA163" s="22">
        <f t="shared" si="39"/>
        <v>0</v>
      </c>
      <c r="BB163" s="22">
        <f t="shared" si="39"/>
        <v>0</v>
      </c>
      <c r="BC163" s="22">
        <f t="shared" si="39"/>
        <v>0</v>
      </c>
      <c r="BD163" s="22">
        <f t="shared" si="39"/>
        <v>0</v>
      </c>
      <c r="BE163" s="22">
        <f t="shared" si="39"/>
        <v>0</v>
      </c>
      <c r="BF163" s="22">
        <f t="shared" si="39"/>
        <v>0</v>
      </c>
      <c r="BG163" s="22">
        <f t="shared" si="39"/>
        <v>0</v>
      </c>
      <c r="BH163" s="22">
        <f t="shared" si="39"/>
        <v>0</v>
      </c>
    </row>
    <row r="164" spans="2:63">
      <c r="E164" s="4" t="s">
        <v>243</v>
      </c>
      <c r="G164" s="4" t="s">
        <v>91</v>
      </c>
      <c r="K164" s="21"/>
      <c r="L164" s="82">
        <f>CHOOSE(Interface!$H$7,'Licensee 1'!L151,'Licensee 2'!L151)</f>
        <v>0</v>
      </c>
      <c r="M164" s="82">
        <f>CHOOSE(Interface!$H$7,'Licensee 1'!M151,'Licensee 2'!M151)</f>
        <v>0</v>
      </c>
      <c r="N164" s="82">
        <f>CHOOSE(Interface!$H$7,'Licensee 1'!N151,'Licensee 2'!N151)</f>
        <v>0</v>
      </c>
      <c r="O164" s="82">
        <f>CHOOSE(Interface!$H$7,'Licensee 1'!O151,'Licensee 2'!O151)</f>
        <v>0</v>
      </c>
      <c r="P164" s="82">
        <f>CHOOSE(Interface!$H$7,'Licensee 1'!P151,'Licensee 2'!P151)</f>
        <v>0</v>
      </c>
      <c r="Q164" s="82">
        <f>CHOOSE(Interface!$H$7,'Licensee 1'!Q151,'Licensee 2'!Q151)</f>
        <v>0</v>
      </c>
      <c r="R164" s="82">
        <f>CHOOSE(Interface!$H$7,'Licensee 1'!R151,'Licensee 2'!R151)</f>
        <v>0</v>
      </c>
      <c r="S164" s="200">
        <f>CHOOSE(Interface!$H$7,'Licensee 1'!S151,'Licensee 2'!S151)</f>
        <v>0</v>
      </c>
      <c r="T164" s="82">
        <f>CHOOSE(Interface!$H$7,'Licensee 1'!T151,'Licensee 2'!T151)</f>
        <v>0</v>
      </c>
      <c r="U164" s="82">
        <f>CHOOSE(Interface!$H$7,'Licensee 1'!U151,'Licensee 2'!U151)</f>
        <v>0</v>
      </c>
      <c r="V164" s="82">
        <f>CHOOSE(Interface!$H$7,'Licensee 1'!V151,'Licensee 2'!V151)</f>
        <v>0</v>
      </c>
      <c r="W164" s="82">
        <f>CHOOSE(Interface!$H$7,'Licensee 1'!W151,'Licensee 2'!W151)</f>
        <v>0</v>
      </c>
      <c r="X164" s="82">
        <f>CHOOSE(Interface!$H$7,'Licensee 1'!X151,'Licensee 2'!X151)</f>
        <v>0</v>
      </c>
      <c r="Y164" s="82">
        <f>CHOOSE(Interface!$H$7,'Licensee 1'!Y151,'Licensee 2'!Y151)</f>
        <v>0</v>
      </c>
      <c r="Z164" s="82">
        <f>CHOOSE(Interface!$H$7,'Licensee 1'!Z151,'Licensee 2'!Z151)</f>
        <v>0</v>
      </c>
      <c r="AA164" s="82">
        <f>CHOOSE(Interface!$H$7,'Licensee 1'!AA151,'Licensee 2'!AA151)</f>
        <v>0</v>
      </c>
      <c r="AB164" s="82">
        <f>CHOOSE(Interface!$H$7,'Licensee 1'!AB151,'Licensee 2'!AB151)</f>
        <v>0</v>
      </c>
      <c r="AC164" s="82">
        <f>CHOOSE(Interface!$H$7,'Licensee 1'!AC151,'Licensee 2'!AC151)</f>
        <v>0</v>
      </c>
      <c r="AD164" s="82">
        <f>CHOOSE(Interface!$H$7,'Licensee 1'!AD151,'Licensee 2'!AD151)</f>
        <v>0</v>
      </c>
      <c r="AE164" s="82">
        <f>CHOOSE(Interface!$H$7,'Licensee 1'!AE151,'Licensee 2'!AE151)</f>
        <v>0</v>
      </c>
      <c r="AF164" s="82">
        <f>CHOOSE(Interface!$H$7,'Licensee 1'!AF151,'Licensee 2'!AF151)</f>
        <v>0</v>
      </c>
      <c r="AG164" s="82">
        <f>CHOOSE(Interface!$H$7,'Licensee 1'!AG151,'Licensee 2'!AG151)</f>
        <v>0</v>
      </c>
      <c r="AH164" s="82">
        <f>CHOOSE(Interface!$H$7,'Licensee 1'!AH151,'Licensee 2'!AH151)</f>
        <v>0</v>
      </c>
      <c r="AI164" s="82">
        <f>CHOOSE(Interface!$H$7,'Licensee 1'!AI151,'Licensee 2'!AI151)</f>
        <v>0</v>
      </c>
      <c r="AJ164" s="82">
        <f>CHOOSE(Interface!$H$7,'Licensee 1'!AJ151,'Licensee 2'!AJ151)</f>
        <v>0</v>
      </c>
      <c r="AK164" s="82">
        <f>CHOOSE(Interface!$H$7,'Licensee 1'!AK151,'Licensee 2'!AK151)</f>
        <v>0</v>
      </c>
      <c r="AL164" s="82">
        <f>CHOOSE(Interface!$H$7,'Licensee 1'!AL151,'Licensee 2'!AL151)</f>
        <v>0</v>
      </c>
      <c r="AM164" s="82">
        <f>CHOOSE(Interface!$H$7,'Licensee 1'!AM151,'Licensee 2'!AM151)</f>
        <v>0</v>
      </c>
      <c r="AN164" s="82">
        <f>CHOOSE(Interface!$H$7,'Licensee 1'!AN151,'Licensee 2'!AN151)</f>
        <v>0</v>
      </c>
      <c r="AO164" s="82">
        <f>CHOOSE(Interface!$H$7,'Licensee 1'!AO151,'Licensee 2'!AO151)</f>
        <v>0</v>
      </c>
      <c r="AP164" s="82">
        <f>CHOOSE(Interface!$H$7,'Licensee 1'!AP151,'Licensee 2'!AP151)</f>
        <v>0</v>
      </c>
      <c r="AQ164" s="82">
        <f>CHOOSE(Interface!$H$7,'Licensee 1'!AQ151,'Licensee 2'!AQ151)</f>
        <v>0</v>
      </c>
      <c r="AR164" s="82">
        <f>CHOOSE(Interface!$H$7,'Licensee 1'!AR151,'Licensee 2'!AR151)</f>
        <v>0</v>
      </c>
      <c r="AS164" s="82">
        <f>CHOOSE(Interface!$H$7,'Licensee 1'!AS151,'Licensee 2'!AS151)</f>
        <v>0</v>
      </c>
      <c r="AT164" s="82">
        <f>CHOOSE(Interface!$H$7,'Licensee 1'!AT151,'Licensee 2'!AT151)</f>
        <v>0</v>
      </c>
      <c r="AU164" s="82">
        <f>CHOOSE(Interface!$H$7,'Licensee 1'!AU151,'Licensee 2'!AU151)</f>
        <v>0</v>
      </c>
      <c r="AV164" s="82">
        <f>CHOOSE(Interface!$H$7,'Licensee 1'!AV151,'Licensee 2'!AV151)</f>
        <v>0</v>
      </c>
      <c r="AW164" s="82">
        <f>CHOOSE(Interface!$H$7,'Licensee 1'!AW151,'Licensee 2'!AW151)</f>
        <v>0</v>
      </c>
      <c r="AX164" s="82">
        <f>CHOOSE(Interface!$H$7,'Licensee 1'!AX151,'Licensee 2'!AX151)</f>
        <v>0</v>
      </c>
      <c r="AY164" s="82">
        <f>CHOOSE(Interface!$H$7,'Licensee 1'!AY151,'Licensee 2'!AY151)</f>
        <v>0</v>
      </c>
      <c r="AZ164" s="82">
        <f>CHOOSE(Interface!$H$7,'Licensee 1'!AZ151,'Licensee 2'!AZ151)</f>
        <v>0</v>
      </c>
      <c r="BA164" s="82">
        <f>CHOOSE(Interface!$H$7,'Licensee 1'!BA151,'Licensee 2'!BA151)</f>
        <v>0</v>
      </c>
      <c r="BB164" s="82">
        <f>CHOOSE(Interface!$H$7,'Licensee 1'!BB151,'Licensee 2'!BB151)</f>
        <v>0</v>
      </c>
      <c r="BC164" s="82">
        <f>CHOOSE(Interface!$H$7,'Licensee 1'!BC151,'Licensee 2'!BC151)</f>
        <v>0</v>
      </c>
      <c r="BD164" s="82">
        <f>CHOOSE(Interface!$H$7,'Licensee 1'!BD151,'Licensee 2'!BD151)</f>
        <v>0</v>
      </c>
      <c r="BE164" s="82">
        <f>CHOOSE(Interface!$H$7,'Licensee 1'!BE151,'Licensee 2'!BE151)</f>
        <v>0</v>
      </c>
      <c r="BF164" s="82">
        <f>CHOOSE(Interface!$H$7,'Licensee 1'!BF151,'Licensee 2'!BF151)</f>
        <v>0</v>
      </c>
      <c r="BG164" s="82">
        <f>CHOOSE(Interface!$H$7,'Licensee 1'!BG151,'Licensee 2'!BG151)</f>
        <v>0</v>
      </c>
      <c r="BH164" s="82">
        <f>CHOOSE(Interface!$H$7,'Licensee 1'!BH151,'Licensee 2'!BH151)</f>
        <v>0</v>
      </c>
    </row>
    <row r="165" spans="2:63">
      <c r="E165" s="4" t="s">
        <v>92</v>
      </c>
      <c r="G165" s="4" t="s">
        <v>91</v>
      </c>
      <c r="J165" s="77"/>
      <c r="K165" s="21"/>
      <c r="L165" s="82">
        <f>CHOOSE(Interface!$H$7,'Licensee 1'!L152,'Licensee 2'!L152)*L163</f>
        <v>0</v>
      </c>
      <c r="M165" s="82">
        <f>CHOOSE(Interface!$H$7,'Licensee 1'!M152,'Licensee 2'!M152)*M163</f>
        <v>0</v>
      </c>
      <c r="N165" s="82">
        <f>CHOOSE(Interface!$H$7,'Licensee 1'!N152,'Licensee 2'!N152)*N163</f>
        <v>0</v>
      </c>
      <c r="O165" s="82">
        <f>CHOOSE(Interface!$H$7,'Licensee 1'!O152,'Licensee 2'!O152)*O163</f>
        <v>0</v>
      </c>
      <c r="P165" s="82">
        <f>CHOOSE(Interface!$H$7,'Licensee 1'!P152,'Licensee 2'!P152)*P163</f>
        <v>0</v>
      </c>
      <c r="Q165" s="82">
        <f>CHOOSE(Interface!$H$7,'Licensee 1'!Q152,'Licensee 2'!Q152)*Q163</f>
        <v>0</v>
      </c>
      <c r="R165" s="82">
        <f>CHOOSE(Interface!$H$7,'Licensee 1'!R152,'Licensee 2'!R152)*R163</f>
        <v>0</v>
      </c>
      <c r="S165" s="82">
        <f>CHOOSE(Interface!$H$7,'Licensee 1'!S152,'Licensee 2'!S152)*S163</f>
        <v>0</v>
      </c>
      <c r="T165" s="82">
        <f>CHOOSE(Interface!$H$7,'Licensee 1'!T152,'Licensee 2'!T152)*T163</f>
        <v>0</v>
      </c>
      <c r="U165" s="82">
        <f>CHOOSE(Interface!$H$7,'Licensee 1'!U152,'Licensee 2'!U152)*U163</f>
        <v>0</v>
      </c>
      <c r="V165" s="82">
        <f>CHOOSE(Interface!$H$7,'Licensee 1'!V152,'Licensee 2'!V152)*V163</f>
        <v>0</v>
      </c>
      <c r="W165" s="82">
        <f>CHOOSE(Interface!$H$7,'Licensee 1'!W152,'Licensee 2'!W152)*W163</f>
        <v>0</v>
      </c>
      <c r="X165" s="82">
        <f>CHOOSE(Interface!$H$7,'Licensee 1'!X152,'Licensee 2'!X152)*X163</f>
        <v>0</v>
      </c>
      <c r="Y165" s="82">
        <f>CHOOSE(Interface!$H$7,'Licensee 1'!Y152,'Licensee 2'!Y152)*Y163</f>
        <v>0</v>
      </c>
      <c r="Z165" s="82">
        <f>CHOOSE(Interface!$H$7,'Licensee 1'!Z152,'Licensee 2'!Z152)*Z163</f>
        <v>0</v>
      </c>
      <c r="AA165" s="82">
        <f>CHOOSE(Interface!$H$7,'Licensee 1'!AA152,'Licensee 2'!AA152)*AA163</f>
        <v>0</v>
      </c>
      <c r="AB165" s="82">
        <f>CHOOSE(Interface!$H$7,'Licensee 1'!AB152,'Licensee 2'!AB152)*AB163</f>
        <v>0</v>
      </c>
      <c r="AC165" s="82">
        <f>CHOOSE(Interface!$H$7,'Licensee 1'!AC152,'Licensee 2'!AC152)*AC163</f>
        <v>0</v>
      </c>
      <c r="AD165" s="82">
        <f>CHOOSE(Interface!$H$7,'Licensee 1'!AD152,'Licensee 2'!AD152)*AD163</f>
        <v>0</v>
      </c>
      <c r="AE165" s="82">
        <f>CHOOSE(Interface!$H$7,'Licensee 1'!AE152,'Licensee 2'!AE152)*AE163</f>
        <v>0</v>
      </c>
      <c r="AF165" s="82">
        <f>CHOOSE(Interface!$H$7,'Licensee 1'!AF152,'Licensee 2'!AF152)*AF163</f>
        <v>0</v>
      </c>
      <c r="AG165" s="82">
        <f>CHOOSE(Interface!$H$7,'Licensee 1'!AG152,'Licensee 2'!AG152)*AG163</f>
        <v>0</v>
      </c>
      <c r="AH165" s="82">
        <f>CHOOSE(Interface!$H$7,'Licensee 1'!AH152,'Licensee 2'!AH152)*AH163</f>
        <v>0</v>
      </c>
      <c r="AI165" s="82">
        <f>CHOOSE(Interface!$H$7,'Licensee 1'!AI152,'Licensee 2'!AI152)*AI163</f>
        <v>0</v>
      </c>
      <c r="AJ165" s="82">
        <f>CHOOSE(Interface!$H$7,'Licensee 1'!AJ152,'Licensee 2'!AJ152)*AJ163</f>
        <v>0</v>
      </c>
      <c r="AK165" s="82">
        <f>CHOOSE(Interface!$H$7,'Licensee 1'!AK152,'Licensee 2'!AK152)*AK163</f>
        <v>0</v>
      </c>
      <c r="AL165" s="82">
        <f>CHOOSE(Interface!$H$7,'Licensee 1'!AL152,'Licensee 2'!AL152)*AL163</f>
        <v>0</v>
      </c>
      <c r="AM165" s="82">
        <f>CHOOSE(Interface!$H$7,'Licensee 1'!AM152,'Licensee 2'!AM152)*AM163</f>
        <v>0</v>
      </c>
      <c r="AN165" s="82">
        <f>CHOOSE(Interface!$H$7,'Licensee 1'!AN152,'Licensee 2'!AN152)*AN163</f>
        <v>0</v>
      </c>
      <c r="AO165" s="82">
        <f>CHOOSE(Interface!$H$7,'Licensee 1'!AO152,'Licensee 2'!AO152)*AO163</f>
        <v>0</v>
      </c>
      <c r="AP165" s="82">
        <f>CHOOSE(Interface!$H$7,'Licensee 1'!AP152,'Licensee 2'!AP152)*AP163</f>
        <v>0</v>
      </c>
      <c r="AQ165" s="82">
        <f>CHOOSE(Interface!$H$7,'Licensee 1'!AQ152,'Licensee 2'!AQ152)*AQ163</f>
        <v>0</v>
      </c>
      <c r="AR165" s="82">
        <f>CHOOSE(Interface!$H$7,'Licensee 1'!AR152,'Licensee 2'!AR152)*AR163</f>
        <v>0</v>
      </c>
      <c r="AS165" s="82">
        <f>CHOOSE(Interface!$H$7,'Licensee 1'!AS152,'Licensee 2'!AS152)*AS163</f>
        <v>0</v>
      </c>
      <c r="AT165" s="82">
        <f>CHOOSE(Interface!$H$7,'Licensee 1'!AT152,'Licensee 2'!AT152)*AT163</f>
        <v>0</v>
      </c>
      <c r="AU165" s="82">
        <f>CHOOSE(Interface!$H$7,'Licensee 1'!AU152,'Licensee 2'!AU152)*AU163</f>
        <v>0</v>
      </c>
      <c r="AV165" s="82">
        <f>CHOOSE(Interface!$H$7,'Licensee 1'!AV152,'Licensee 2'!AV152)*AV163</f>
        <v>0</v>
      </c>
      <c r="AW165" s="82">
        <f>CHOOSE(Interface!$H$7,'Licensee 1'!AW152,'Licensee 2'!AW152)*AW163</f>
        <v>0</v>
      </c>
      <c r="AX165" s="82">
        <f>CHOOSE(Interface!$H$7,'Licensee 1'!AX152,'Licensee 2'!AX152)*AX163</f>
        <v>0</v>
      </c>
      <c r="AY165" s="82">
        <f>CHOOSE(Interface!$H$7,'Licensee 1'!AY152,'Licensee 2'!AY152)*AY163</f>
        <v>0</v>
      </c>
      <c r="AZ165" s="82">
        <f>CHOOSE(Interface!$H$7,'Licensee 1'!AZ152,'Licensee 2'!AZ152)*AZ163</f>
        <v>0</v>
      </c>
      <c r="BA165" s="82">
        <f>CHOOSE(Interface!$H$7,'Licensee 1'!BA152,'Licensee 2'!BA152)*BA163</f>
        <v>0</v>
      </c>
      <c r="BB165" s="82">
        <f>CHOOSE(Interface!$H$7,'Licensee 1'!BB152,'Licensee 2'!BB152)*BB163</f>
        <v>0</v>
      </c>
      <c r="BC165" s="82">
        <f>CHOOSE(Interface!$H$7,'Licensee 1'!BC152,'Licensee 2'!BC152)*BC163</f>
        <v>0</v>
      </c>
      <c r="BD165" s="82">
        <f>CHOOSE(Interface!$H$7,'Licensee 1'!BD152,'Licensee 2'!BD152)*BD163</f>
        <v>0</v>
      </c>
      <c r="BE165" s="82">
        <f>CHOOSE(Interface!$H$7,'Licensee 1'!BE152,'Licensee 2'!BE152)*BE163</f>
        <v>0</v>
      </c>
      <c r="BF165" s="82">
        <f>CHOOSE(Interface!$H$7,'Licensee 1'!BF152,'Licensee 2'!BF152)*BF163</f>
        <v>0</v>
      </c>
      <c r="BG165" s="82">
        <f>CHOOSE(Interface!$H$7,'Licensee 1'!BG152,'Licensee 2'!BG152)*BG163</f>
        <v>0</v>
      </c>
      <c r="BH165" s="82">
        <f>CHOOSE(Interface!$H$7,'Licensee 1'!BH152,'Licensee 2'!BH152)*BH163</f>
        <v>0</v>
      </c>
    </row>
    <row r="166" spans="2:63">
      <c r="E166" s="4" t="s">
        <v>244</v>
      </c>
      <c r="G166" s="4" t="s">
        <v>91</v>
      </c>
      <c r="J166" s="77"/>
      <c r="K166" s="21"/>
      <c r="L166" s="82">
        <f>CHOOSE(Interface!$H$7,'Licensee 1'!L153,'Licensee 2'!L153)</f>
        <v>0</v>
      </c>
      <c r="M166" s="82">
        <f>CHOOSE(Interface!$H$7,'Licensee 1'!M153,'Licensee 2'!M153)</f>
        <v>0</v>
      </c>
      <c r="N166" s="82">
        <f>CHOOSE(Interface!$H$7,'Licensee 1'!N153,'Licensee 2'!N153)</f>
        <v>0</v>
      </c>
      <c r="O166" s="82">
        <f>CHOOSE(Interface!$H$7,'Licensee 1'!O153,'Licensee 2'!O153)</f>
        <v>0</v>
      </c>
      <c r="P166" s="82">
        <f>CHOOSE(Interface!$H$7,'Licensee 1'!P153,'Licensee 2'!P153)</f>
        <v>0</v>
      </c>
      <c r="Q166" s="82">
        <f>CHOOSE(Interface!$H$7,'Licensee 1'!Q153,'Licensee 2'!Q153)</f>
        <v>0</v>
      </c>
      <c r="R166" s="82">
        <f>CHOOSE(Interface!$H$7,'Licensee 1'!R153,'Licensee 2'!R153)</f>
        <v>0</v>
      </c>
      <c r="S166" s="200">
        <f>CHOOSE(Interface!$H$7,'Licensee 1'!S153,'Licensee 2'!S153)</f>
        <v>0</v>
      </c>
      <c r="T166" s="82">
        <f>CHOOSE(Interface!$H$7,'Licensee 1'!T153,'Licensee 2'!T153)</f>
        <v>0</v>
      </c>
      <c r="U166" s="82">
        <f>CHOOSE(Interface!$H$7,'Licensee 1'!U153,'Licensee 2'!U153)</f>
        <v>0</v>
      </c>
      <c r="V166" s="82">
        <f>CHOOSE(Interface!$H$7,'Licensee 1'!V153,'Licensee 2'!V153)</f>
        <v>0</v>
      </c>
      <c r="W166" s="82">
        <f>CHOOSE(Interface!$H$7,'Licensee 1'!W153,'Licensee 2'!W153)</f>
        <v>0</v>
      </c>
      <c r="X166" s="82">
        <f>CHOOSE(Interface!$H$7,'Licensee 1'!X153,'Licensee 2'!X153)</f>
        <v>0</v>
      </c>
      <c r="Y166" s="82">
        <f>CHOOSE(Interface!$H$7,'Licensee 1'!Y153,'Licensee 2'!Y153)</f>
        <v>0</v>
      </c>
      <c r="Z166" s="82">
        <f>CHOOSE(Interface!$H$7,'Licensee 1'!Z153,'Licensee 2'!Z153)</f>
        <v>0</v>
      </c>
      <c r="AA166" s="82">
        <f>CHOOSE(Interface!$H$7,'Licensee 1'!AA153,'Licensee 2'!AA153)</f>
        <v>0</v>
      </c>
      <c r="AB166" s="82">
        <f>CHOOSE(Interface!$H$7,'Licensee 1'!AB153,'Licensee 2'!AB153)</f>
        <v>0</v>
      </c>
      <c r="AC166" s="82">
        <f>CHOOSE(Interface!$H$7,'Licensee 1'!AC153,'Licensee 2'!AC153)</f>
        <v>0</v>
      </c>
      <c r="AD166" s="82">
        <f>CHOOSE(Interface!$H$7,'Licensee 1'!AD153,'Licensee 2'!AD153)</f>
        <v>0</v>
      </c>
      <c r="AE166" s="82">
        <f>CHOOSE(Interface!$H$7,'Licensee 1'!AE153,'Licensee 2'!AE153)</f>
        <v>0</v>
      </c>
      <c r="AF166" s="82">
        <f>CHOOSE(Interface!$H$7,'Licensee 1'!AF153,'Licensee 2'!AF153)</f>
        <v>0</v>
      </c>
      <c r="AG166" s="82">
        <f>CHOOSE(Interface!$H$7,'Licensee 1'!AG153,'Licensee 2'!AG153)</f>
        <v>0</v>
      </c>
      <c r="AH166" s="82">
        <f>CHOOSE(Interface!$H$7,'Licensee 1'!AH153,'Licensee 2'!AH153)</f>
        <v>0</v>
      </c>
      <c r="AI166" s="82">
        <f>CHOOSE(Interface!$H$7,'Licensee 1'!AI153,'Licensee 2'!AI153)</f>
        <v>0</v>
      </c>
      <c r="AJ166" s="82">
        <f>CHOOSE(Interface!$H$7,'Licensee 1'!AJ153,'Licensee 2'!AJ153)</f>
        <v>0</v>
      </c>
      <c r="AK166" s="82">
        <f>CHOOSE(Interface!$H$7,'Licensee 1'!AK153,'Licensee 2'!AK153)</f>
        <v>0</v>
      </c>
      <c r="AL166" s="82">
        <f>CHOOSE(Interface!$H$7,'Licensee 1'!AL153,'Licensee 2'!AL153)</f>
        <v>0</v>
      </c>
      <c r="AM166" s="82">
        <f>CHOOSE(Interface!$H$7,'Licensee 1'!AM153,'Licensee 2'!AM153)</f>
        <v>0</v>
      </c>
      <c r="AN166" s="82">
        <f>CHOOSE(Interface!$H$7,'Licensee 1'!AN153,'Licensee 2'!AN153)</f>
        <v>0</v>
      </c>
      <c r="AO166" s="82">
        <f>CHOOSE(Interface!$H$7,'Licensee 1'!AO153,'Licensee 2'!AO153)</f>
        <v>0</v>
      </c>
      <c r="AP166" s="82">
        <f>CHOOSE(Interface!$H$7,'Licensee 1'!AP153,'Licensee 2'!AP153)</f>
        <v>0</v>
      </c>
      <c r="AQ166" s="82">
        <f>CHOOSE(Interface!$H$7,'Licensee 1'!AQ153,'Licensee 2'!AQ153)</f>
        <v>0</v>
      </c>
      <c r="AR166" s="82">
        <f>CHOOSE(Interface!$H$7,'Licensee 1'!AR153,'Licensee 2'!AR153)</f>
        <v>0</v>
      </c>
      <c r="AS166" s="82">
        <f>CHOOSE(Interface!$H$7,'Licensee 1'!AS153,'Licensee 2'!AS153)</f>
        <v>0</v>
      </c>
      <c r="AT166" s="82">
        <f>CHOOSE(Interface!$H$7,'Licensee 1'!AT153,'Licensee 2'!AT153)</f>
        <v>0</v>
      </c>
      <c r="AU166" s="82">
        <f>CHOOSE(Interface!$H$7,'Licensee 1'!AU153,'Licensee 2'!AU153)</f>
        <v>0</v>
      </c>
      <c r="AV166" s="82">
        <f>CHOOSE(Interface!$H$7,'Licensee 1'!AV153,'Licensee 2'!AV153)</f>
        <v>0</v>
      </c>
      <c r="AW166" s="82">
        <f>CHOOSE(Interface!$H$7,'Licensee 1'!AW153,'Licensee 2'!AW153)</f>
        <v>0</v>
      </c>
      <c r="AX166" s="82">
        <f>CHOOSE(Interface!$H$7,'Licensee 1'!AX153,'Licensee 2'!AX153)</f>
        <v>0</v>
      </c>
      <c r="AY166" s="82">
        <f>CHOOSE(Interface!$H$7,'Licensee 1'!AY153,'Licensee 2'!AY153)</f>
        <v>0</v>
      </c>
      <c r="AZ166" s="82">
        <f>CHOOSE(Interface!$H$7,'Licensee 1'!AZ153,'Licensee 2'!AZ153)</f>
        <v>0</v>
      </c>
      <c r="BA166" s="82">
        <f>CHOOSE(Interface!$H$7,'Licensee 1'!BA153,'Licensee 2'!BA153)</f>
        <v>0</v>
      </c>
      <c r="BB166" s="82">
        <f>CHOOSE(Interface!$H$7,'Licensee 1'!BB153,'Licensee 2'!BB153)</f>
        <v>0</v>
      </c>
      <c r="BC166" s="82">
        <f>CHOOSE(Interface!$H$7,'Licensee 1'!BC153,'Licensee 2'!BC153)</f>
        <v>0</v>
      </c>
      <c r="BD166" s="82">
        <f>CHOOSE(Interface!$H$7,'Licensee 1'!BD153,'Licensee 2'!BD153)</f>
        <v>0</v>
      </c>
      <c r="BE166" s="82">
        <f>CHOOSE(Interface!$H$7,'Licensee 1'!BE153,'Licensee 2'!BE153)</f>
        <v>0</v>
      </c>
      <c r="BF166" s="82">
        <f>CHOOSE(Interface!$H$7,'Licensee 1'!BF153,'Licensee 2'!BF153)</f>
        <v>0</v>
      </c>
      <c r="BG166" s="82">
        <f>CHOOSE(Interface!$H$7,'Licensee 1'!BG153,'Licensee 2'!BG153)</f>
        <v>0</v>
      </c>
      <c r="BH166" s="82">
        <f>CHOOSE(Interface!$H$7,'Licensee 1'!BH153,'Licensee 2'!BH153)</f>
        <v>0</v>
      </c>
    </row>
    <row r="167" spans="2:63">
      <c r="E167" s="20"/>
      <c r="F167" s="20"/>
      <c r="K167" s="21"/>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22"/>
      <c r="AS167" s="22"/>
      <c r="AT167" s="22"/>
      <c r="AU167" s="22"/>
      <c r="AV167" s="22"/>
      <c r="AW167" s="22"/>
      <c r="AX167" s="22"/>
      <c r="AY167" s="22"/>
      <c r="AZ167" s="22"/>
      <c r="BA167" s="22"/>
      <c r="BB167" s="22"/>
      <c r="BC167" s="22"/>
      <c r="BD167" s="22"/>
      <c r="BE167" s="22"/>
      <c r="BF167" s="22"/>
      <c r="BG167" s="22"/>
      <c r="BH167" s="22"/>
    </row>
    <row r="168" spans="2:63">
      <c r="B168" s="7">
        <f>MAX($B$5:B167)+1</f>
        <v>5</v>
      </c>
      <c r="C168" s="7" t="s">
        <v>245</v>
      </c>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8"/>
      <c r="BJ168" s="8"/>
      <c r="BK168" s="8"/>
    </row>
    <row r="169" spans="2:63">
      <c r="B169" s="68" t="s">
        <v>246</v>
      </c>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c r="BJ169" s="68"/>
      <c r="BK169" s="68"/>
    </row>
    <row r="170" spans="2:63">
      <c r="B170" s="68" t="s">
        <v>247</v>
      </c>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c r="BJ170" s="68"/>
      <c r="BK170" s="68"/>
    </row>
    <row r="171" spans="2:63">
      <c r="E171" s="4" t="s">
        <v>248</v>
      </c>
      <c r="G171" s="4" t="s">
        <v>91</v>
      </c>
      <c r="K171" s="21"/>
      <c r="L171" s="82">
        <f>CHOOSE(Interface!$H$7,'Licensee 1'!L158,'Licensee 2'!L158)</f>
        <v>0.19</v>
      </c>
      <c r="M171" s="82">
        <f>CHOOSE(Interface!$H$7,'Licensee 1'!M158,'Licensee 2'!M158)</f>
        <v>0.19</v>
      </c>
      <c r="N171" s="82">
        <f>CHOOSE(Interface!$H$7,'Licensee 1'!N158,'Licensee 2'!N158)</f>
        <v>0.25</v>
      </c>
      <c r="O171" s="82">
        <f>CHOOSE(Interface!$H$7,'Licensee 1'!O158,'Licensee 2'!O158)</f>
        <v>0.25</v>
      </c>
      <c r="P171" s="82">
        <f>CHOOSE(Interface!$H$7,'Licensee 1'!P158,'Licensee 2'!P158)</f>
        <v>0.25</v>
      </c>
      <c r="Q171" s="82">
        <f>CHOOSE(Interface!$H$7,'Licensee 1'!Q158,'Licensee 2'!Q158)</f>
        <v>0.25</v>
      </c>
      <c r="R171" s="82">
        <f>CHOOSE(Interface!$H$7,'Licensee 1'!R158,'Licensee 2'!R158)</f>
        <v>0.25</v>
      </c>
      <c r="S171" s="200">
        <f>CHOOSE(Interface!$H$7,'Licensee 1'!S158,'Licensee 2'!S158)</f>
        <v>0.25</v>
      </c>
      <c r="T171" s="82">
        <f>CHOOSE(Interface!$H$7,'Licensee 1'!T158,'Licensee 2'!T158)</f>
        <v>0.25</v>
      </c>
      <c r="U171" s="82">
        <f>CHOOSE(Interface!$H$7,'Licensee 1'!U158,'Licensee 2'!U158)</f>
        <v>0.25</v>
      </c>
      <c r="V171" s="82">
        <f>CHOOSE(Interface!$H$7,'Licensee 1'!V158,'Licensee 2'!V158)</f>
        <v>0.25</v>
      </c>
      <c r="W171" s="82">
        <f>CHOOSE(Interface!$H$7,'Licensee 1'!W158,'Licensee 2'!W158)</f>
        <v>0.25</v>
      </c>
      <c r="X171" s="82">
        <f>CHOOSE(Interface!$H$7,'Licensee 1'!X158,'Licensee 2'!X158)</f>
        <v>0.25</v>
      </c>
      <c r="Y171" s="82">
        <f>CHOOSE(Interface!$H$7,'Licensee 1'!Y158,'Licensee 2'!Y158)</f>
        <v>0.25</v>
      </c>
      <c r="Z171" s="82">
        <f>CHOOSE(Interface!$H$7,'Licensee 1'!Z158,'Licensee 2'!Z158)</f>
        <v>0.25</v>
      </c>
      <c r="AA171" s="82">
        <f>CHOOSE(Interface!$H$7,'Licensee 1'!AA158,'Licensee 2'!AA158)</f>
        <v>0.25</v>
      </c>
      <c r="AB171" s="82">
        <f>CHOOSE(Interface!$H$7,'Licensee 1'!AB158,'Licensee 2'!AB158)</f>
        <v>0.25</v>
      </c>
      <c r="AC171" s="82">
        <f>CHOOSE(Interface!$H$7,'Licensee 1'!AC158,'Licensee 2'!AC158)</f>
        <v>0.25</v>
      </c>
      <c r="AD171" s="82">
        <f>CHOOSE(Interface!$H$7,'Licensee 1'!AD158,'Licensee 2'!AD158)</f>
        <v>0.25</v>
      </c>
      <c r="AE171" s="82">
        <f>CHOOSE(Interface!$H$7,'Licensee 1'!AE158,'Licensee 2'!AE158)</f>
        <v>0.25</v>
      </c>
      <c r="AF171" s="82">
        <f>CHOOSE(Interface!$H$7,'Licensee 1'!AF158,'Licensee 2'!AF158)</f>
        <v>0.25</v>
      </c>
      <c r="AG171" s="82">
        <f>CHOOSE(Interface!$H$7,'Licensee 1'!AG158,'Licensee 2'!AG158)</f>
        <v>0.25</v>
      </c>
      <c r="AH171" s="82">
        <f>CHOOSE(Interface!$H$7,'Licensee 1'!AH158,'Licensee 2'!AH158)</f>
        <v>0.25</v>
      </c>
      <c r="AI171" s="82">
        <f>CHOOSE(Interface!$H$7,'Licensee 1'!AI158,'Licensee 2'!AI158)</f>
        <v>0.25</v>
      </c>
      <c r="AJ171" s="82">
        <f>CHOOSE(Interface!$H$7,'Licensee 1'!AJ158,'Licensee 2'!AJ158)</f>
        <v>0.25</v>
      </c>
      <c r="AK171" s="82">
        <f>CHOOSE(Interface!$H$7,'Licensee 1'!AK158,'Licensee 2'!AK158)</f>
        <v>0.25</v>
      </c>
      <c r="AL171" s="82">
        <f>CHOOSE(Interface!$H$7,'Licensee 1'!AL158,'Licensee 2'!AL158)</f>
        <v>0.25</v>
      </c>
      <c r="AM171" s="82">
        <f>CHOOSE(Interface!$H$7,'Licensee 1'!AM158,'Licensee 2'!AM158)</f>
        <v>0.25</v>
      </c>
      <c r="AN171" s="82">
        <f>CHOOSE(Interface!$H$7,'Licensee 1'!AN158,'Licensee 2'!AN158)</f>
        <v>0.25</v>
      </c>
      <c r="AO171" s="82">
        <f>CHOOSE(Interface!$H$7,'Licensee 1'!AO158,'Licensee 2'!AO158)</f>
        <v>0.25</v>
      </c>
      <c r="AP171" s="82">
        <f>CHOOSE(Interface!$H$7,'Licensee 1'!AP158,'Licensee 2'!AP158)</f>
        <v>0.25</v>
      </c>
      <c r="AQ171" s="82">
        <f>CHOOSE(Interface!$H$7,'Licensee 1'!AQ158,'Licensee 2'!AQ158)</f>
        <v>0.25</v>
      </c>
      <c r="AR171" s="82">
        <f>CHOOSE(Interface!$H$7,'Licensee 1'!AR158,'Licensee 2'!AR158)</f>
        <v>0.25</v>
      </c>
      <c r="AS171" s="82">
        <f>CHOOSE(Interface!$H$7,'Licensee 1'!AS158,'Licensee 2'!AS158)</f>
        <v>0.25</v>
      </c>
      <c r="AT171" s="82">
        <f>CHOOSE(Interface!$H$7,'Licensee 1'!AT158,'Licensee 2'!AT158)</f>
        <v>0.25</v>
      </c>
      <c r="AU171" s="82">
        <f>CHOOSE(Interface!$H$7,'Licensee 1'!AU158,'Licensee 2'!AU158)</f>
        <v>0.25</v>
      </c>
      <c r="AV171" s="82">
        <f>CHOOSE(Interface!$H$7,'Licensee 1'!AV158,'Licensee 2'!AV158)</f>
        <v>0.25</v>
      </c>
      <c r="AW171" s="82">
        <f>CHOOSE(Interface!$H$7,'Licensee 1'!AW158,'Licensee 2'!AW158)</f>
        <v>0.25</v>
      </c>
      <c r="AX171" s="82">
        <f>CHOOSE(Interface!$H$7,'Licensee 1'!AX158,'Licensee 2'!AX158)</f>
        <v>0.25</v>
      </c>
      <c r="AY171" s="82">
        <f>CHOOSE(Interface!$H$7,'Licensee 1'!AY158,'Licensee 2'!AY158)</f>
        <v>0.25</v>
      </c>
      <c r="AZ171" s="82">
        <f>CHOOSE(Interface!$H$7,'Licensee 1'!AZ158,'Licensee 2'!AZ158)</f>
        <v>0.25</v>
      </c>
      <c r="BA171" s="82">
        <f>CHOOSE(Interface!$H$7,'Licensee 1'!BA158,'Licensee 2'!BA158)</f>
        <v>0.25</v>
      </c>
      <c r="BB171" s="82">
        <f>CHOOSE(Interface!$H$7,'Licensee 1'!BB158,'Licensee 2'!BB158)</f>
        <v>0.25</v>
      </c>
      <c r="BC171" s="82">
        <f>CHOOSE(Interface!$H$7,'Licensee 1'!BC158,'Licensee 2'!BC158)</f>
        <v>0.25</v>
      </c>
      <c r="BD171" s="82">
        <f>CHOOSE(Interface!$H$7,'Licensee 1'!BD158,'Licensee 2'!BD158)</f>
        <v>0.25</v>
      </c>
      <c r="BE171" s="82">
        <f>CHOOSE(Interface!$H$7,'Licensee 1'!BE158,'Licensee 2'!BE158)</f>
        <v>0.25</v>
      </c>
      <c r="BF171" s="82">
        <f>CHOOSE(Interface!$H$7,'Licensee 1'!BF158,'Licensee 2'!BF158)</f>
        <v>0.25</v>
      </c>
      <c r="BG171" s="82">
        <f>CHOOSE(Interface!$H$7,'Licensee 1'!BG158,'Licensee 2'!BG158)</f>
        <v>0.25</v>
      </c>
      <c r="BH171" s="82">
        <f>CHOOSE(Interface!$H$7,'Licensee 1'!BH158,'Licensee 2'!BH158)</f>
        <v>0.25</v>
      </c>
    </row>
    <row r="172" spans="2:63">
      <c r="E172" s="20" t="s">
        <v>249</v>
      </c>
      <c r="F172" s="20"/>
      <c r="G172" s="4" t="s">
        <v>91</v>
      </c>
      <c r="K172" s="21"/>
      <c r="L172" s="82">
        <f>CHOOSE(Interface!$H$7,'Licensee 1'!L159,'Licensee 2'!L159)</f>
        <v>0.18</v>
      </c>
      <c r="M172" s="82">
        <f>CHOOSE(Interface!$H$7,'Licensee 1'!M159,'Licensee 2'!M159)</f>
        <v>0.18</v>
      </c>
      <c r="N172" s="82">
        <f>CHOOSE(Interface!$H$7,'Licensee 1'!N159,'Licensee 2'!N159)</f>
        <v>0.18</v>
      </c>
      <c r="O172" s="82">
        <f>CHOOSE(Interface!$H$7,'Licensee 1'!O159,'Licensee 2'!O159)</f>
        <v>0.18</v>
      </c>
      <c r="P172" s="82">
        <f>CHOOSE(Interface!$H$7,'Licensee 1'!P159,'Licensee 2'!P159)</f>
        <v>0.18</v>
      </c>
      <c r="Q172" s="82">
        <f>CHOOSE(Interface!$H$7,'Licensee 1'!Q159,'Licensee 2'!Q159)</f>
        <v>0.18</v>
      </c>
      <c r="R172" s="82">
        <f>CHOOSE(Interface!$H$7,'Licensee 1'!R159,'Licensee 2'!R159)</f>
        <v>0.18</v>
      </c>
      <c r="S172" s="200">
        <f>CHOOSE(Interface!$H$7,'Licensee 1'!S159,'Licensee 2'!S159)</f>
        <v>0.18</v>
      </c>
      <c r="T172" s="82">
        <f>CHOOSE(Interface!$H$7,'Licensee 1'!T159,'Licensee 2'!T159)</f>
        <v>0.18</v>
      </c>
      <c r="U172" s="82">
        <f>CHOOSE(Interface!$H$7,'Licensee 1'!U159,'Licensee 2'!U159)</f>
        <v>0.18</v>
      </c>
      <c r="V172" s="82">
        <f>CHOOSE(Interface!$H$7,'Licensee 1'!V159,'Licensee 2'!V159)</f>
        <v>0.18</v>
      </c>
      <c r="W172" s="82">
        <f>CHOOSE(Interface!$H$7,'Licensee 1'!W159,'Licensee 2'!W159)</f>
        <v>0.18</v>
      </c>
      <c r="X172" s="82">
        <f>CHOOSE(Interface!$H$7,'Licensee 1'!X159,'Licensee 2'!X159)</f>
        <v>0.18</v>
      </c>
      <c r="Y172" s="82">
        <f>CHOOSE(Interface!$H$7,'Licensee 1'!Y159,'Licensee 2'!Y159)</f>
        <v>0.18</v>
      </c>
      <c r="Z172" s="82">
        <f>CHOOSE(Interface!$H$7,'Licensee 1'!Z159,'Licensee 2'!Z159)</f>
        <v>0.18</v>
      </c>
      <c r="AA172" s="82">
        <f>CHOOSE(Interface!$H$7,'Licensee 1'!AA159,'Licensee 2'!AA159)</f>
        <v>0.18</v>
      </c>
      <c r="AB172" s="82">
        <f>CHOOSE(Interface!$H$7,'Licensee 1'!AB159,'Licensee 2'!AB159)</f>
        <v>0.18</v>
      </c>
      <c r="AC172" s="82">
        <f>CHOOSE(Interface!$H$7,'Licensee 1'!AC159,'Licensee 2'!AC159)</f>
        <v>0.18</v>
      </c>
      <c r="AD172" s="82">
        <f>CHOOSE(Interface!$H$7,'Licensee 1'!AD159,'Licensee 2'!AD159)</f>
        <v>0.18</v>
      </c>
      <c r="AE172" s="82">
        <f>CHOOSE(Interface!$H$7,'Licensee 1'!AE159,'Licensee 2'!AE159)</f>
        <v>0.18</v>
      </c>
      <c r="AF172" s="82">
        <f>CHOOSE(Interface!$H$7,'Licensee 1'!AF159,'Licensee 2'!AF159)</f>
        <v>0.18</v>
      </c>
      <c r="AG172" s="82">
        <f>CHOOSE(Interface!$H$7,'Licensee 1'!AG159,'Licensee 2'!AG159)</f>
        <v>0.18</v>
      </c>
      <c r="AH172" s="82">
        <f>CHOOSE(Interface!$H$7,'Licensee 1'!AH159,'Licensee 2'!AH159)</f>
        <v>0.18</v>
      </c>
      <c r="AI172" s="82">
        <f>CHOOSE(Interface!$H$7,'Licensee 1'!AI159,'Licensee 2'!AI159)</f>
        <v>0.18</v>
      </c>
      <c r="AJ172" s="82">
        <f>CHOOSE(Interface!$H$7,'Licensee 1'!AJ159,'Licensee 2'!AJ159)</f>
        <v>0.18</v>
      </c>
      <c r="AK172" s="82">
        <f>CHOOSE(Interface!$H$7,'Licensee 1'!AK159,'Licensee 2'!AK159)</f>
        <v>0.18</v>
      </c>
      <c r="AL172" s="82">
        <f>CHOOSE(Interface!$H$7,'Licensee 1'!AL159,'Licensee 2'!AL159)</f>
        <v>0.18</v>
      </c>
      <c r="AM172" s="82">
        <f>CHOOSE(Interface!$H$7,'Licensee 1'!AM159,'Licensee 2'!AM159)</f>
        <v>0.18</v>
      </c>
      <c r="AN172" s="82">
        <f>CHOOSE(Interface!$H$7,'Licensee 1'!AN159,'Licensee 2'!AN159)</f>
        <v>0.18</v>
      </c>
      <c r="AO172" s="82">
        <f>CHOOSE(Interface!$H$7,'Licensee 1'!AO159,'Licensee 2'!AO159)</f>
        <v>0.18</v>
      </c>
      <c r="AP172" s="82">
        <f>CHOOSE(Interface!$H$7,'Licensee 1'!AP159,'Licensee 2'!AP159)</f>
        <v>0.18</v>
      </c>
      <c r="AQ172" s="82">
        <f>CHOOSE(Interface!$H$7,'Licensee 1'!AQ159,'Licensee 2'!AQ159)</f>
        <v>0.18</v>
      </c>
      <c r="AR172" s="82">
        <f>CHOOSE(Interface!$H$7,'Licensee 1'!AR159,'Licensee 2'!AR159)</f>
        <v>0.18</v>
      </c>
      <c r="AS172" s="82">
        <f>CHOOSE(Interface!$H$7,'Licensee 1'!AS159,'Licensee 2'!AS159)</f>
        <v>0.18</v>
      </c>
      <c r="AT172" s="82">
        <f>CHOOSE(Interface!$H$7,'Licensee 1'!AT159,'Licensee 2'!AT159)</f>
        <v>0.18</v>
      </c>
      <c r="AU172" s="82">
        <f>CHOOSE(Interface!$H$7,'Licensee 1'!AU159,'Licensee 2'!AU159)</f>
        <v>0.18</v>
      </c>
      <c r="AV172" s="82">
        <f>CHOOSE(Interface!$H$7,'Licensee 1'!AV159,'Licensee 2'!AV159)</f>
        <v>0.18</v>
      </c>
      <c r="AW172" s="82">
        <f>CHOOSE(Interface!$H$7,'Licensee 1'!AW159,'Licensee 2'!AW159)</f>
        <v>0.18</v>
      </c>
      <c r="AX172" s="82">
        <f>CHOOSE(Interface!$H$7,'Licensee 1'!AX159,'Licensee 2'!AX159)</f>
        <v>0.18</v>
      </c>
      <c r="AY172" s="82">
        <f>CHOOSE(Interface!$H$7,'Licensee 1'!AY159,'Licensee 2'!AY159)</f>
        <v>0.18</v>
      </c>
      <c r="AZ172" s="82">
        <f>CHOOSE(Interface!$H$7,'Licensee 1'!AZ159,'Licensee 2'!AZ159)</f>
        <v>0.18</v>
      </c>
      <c r="BA172" s="82">
        <f>CHOOSE(Interface!$H$7,'Licensee 1'!BA159,'Licensee 2'!BA159)</f>
        <v>0.18</v>
      </c>
      <c r="BB172" s="82">
        <f>CHOOSE(Interface!$H$7,'Licensee 1'!BB159,'Licensee 2'!BB159)</f>
        <v>0.18</v>
      </c>
      <c r="BC172" s="82">
        <f>CHOOSE(Interface!$H$7,'Licensee 1'!BC159,'Licensee 2'!BC159)</f>
        <v>0.18</v>
      </c>
      <c r="BD172" s="82">
        <f>CHOOSE(Interface!$H$7,'Licensee 1'!BD159,'Licensee 2'!BD159)</f>
        <v>0.18</v>
      </c>
      <c r="BE172" s="82">
        <f>CHOOSE(Interface!$H$7,'Licensee 1'!BE159,'Licensee 2'!BE159)</f>
        <v>0.18</v>
      </c>
      <c r="BF172" s="82">
        <f>CHOOSE(Interface!$H$7,'Licensee 1'!BF159,'Licensee 2'!BF159)</f>
        <v>0.18</v>
      </c>
      <c r="BG172" s="82">
        <f>CHOOSE(Interface!$H$7,'Licensee 1'!BG159,'Licensee 2'!BG159)</f>
        <v>0.18</v>
      </c>
      <c r="BH172" s="82">
        <f>CHOOSE(Interface!$H$7,'Licensee 1'!BH159,'Licensee 2'!BH159)</f>
        <v>0.18</v>
      </c>
    </row>
    <row r="173" spans="2:63">
      <c r="E173" s="20" t="s">
        <v>250</v>
      </c>
      <c r="F173" s="20"/>
      <c r="G173" s="4" t="s">
        <v>91</v>
      </c>
      <c r="K173" s="21"/>
      <c r="L173" s="82">
        <f>CHOOSE(Interface!$H$7,'Licensee 1'!L160,'Licensee 2'!L160)</f>
        <v>0.06</v>
      </c>
      <c r="M173" s="82">
        <f>CHOOSE(Interface!$H$7,'Licensee 1'!M160,'Licensee 2'!M160)</f>
        <v>0.06</v>
      </c>
      <c r="N173" s="82">
        <f>CHOOSE(Interface!$H$7,'Licensee 1'!N160,'Licensee 2'!N160)</f>
        <v>0.06</v>
      </c>
      <c r="O173" s="82">
        <f>CHOOSE(Interface!$H$7,'Licensee 1'!O160,'Licensee 2'!O160)</f>
        <v>0.06</v>
      </c>
      <c r="P173" s="82">
        <f>CHOOSE(Interface!$H$7,'Licensee 1'!P160,'Licensee 2'!P160)</f>
        <v>0.06</v>
      </c>
      <c r="Q173" s="82">
        <f>CHOOSE(Interface!$H$7,'Licensee 1'!Q160,'Licensee 2'!Q160)</f>
        <v>0.06</v>
      </c>
      <c r="R173" s="82">
        <f>CHOOSE(Interface!$H$7,'Licensee 1'!R160,'Licensee 2'!R160)</f>
        <v>0.06</v>
      </c>
      <c r="S173" s="200">
        <f>CHOOSE(Interface!$H$7,'Licensee 1'!S160,'Licensee 2'!S160)</f>
        <v>0.06</v>
      </c>
      <c r="T173" s="82">
        <f>CHOOSE(Interface!$H$7,'Licensee 1'!T160,'Licensee 2'!T160)</f>
        <v>0.06</v>
      </c>
      <c r="U173" s="82">
        <f>CHOOSE(Interface!$H$7,'Licensee 1'!U160,'Licensee 2'!U160)</f>
        <v>0.06</v>
      </c>
      <c r="V173" s="82">
        <f>CHOOSE(Interface!$H$7,'Licensee 1'!V160,'Licensee 2'!V160)</f>
        <v>0.06</v>
      </c>
      <c r="W173" s="82">
        <f>CHOOSE(Interface!$H$7,'Licensee 1'!W160,'Licensee 2'!W160)</f>
        <v>0.06</v>
      </c>
      <c r="X173" s="82">
        <f>CHOOSE(Interface!$H$7,'Licensee 1'!X160,'Licensee 2'!X160)</f>
        <v>0.06</v>
      </c>
      <c r="Y173" s="82">
        <f>CHOOSE(Interface!$H$7,'Licensee 1'!Y160,'Licensee 2'!Y160)</f>
        <v>0.06</v>
      </c>
      <c r="Z173" s="82">
        <f>CHOOSE(Interface!$H$7,'Licensee 1'!Z160,'Licensee 2'!Z160)</f>
        <v>0.06</v>
      </c>
      <c r="AA173" s="82">
        <f>CHOOSE(Interface!$H$7,'Licensee 1'!AA160,'Licensee 2'!AA160)</f>
        <v>0.06</v>
      </c>
      <c r="AB173" s="82">
        <f>CHOOSE(Interface!$H$7,'Licensee 1'!AB160,'Licensee 2'!AB160)</f>
        <v>0.06</v>
      </c>
      <c r="AC173" s="82">
        <f>CHOOSE(Interface!$H$7,'Licensee 1'!AC160,'Licensee 2'!AC160)</f>
        <v>0.06</v>
      </c>
      <c r="AD173" s="82">
        <f>CHOOSE(Interface!$H$7,'Licensee 1'!AD160,'Licensee 2'!AD160)</f>
        <v>0.06</v>
      </c>
      <c r="AE173" s="82">
        <f>CHOOSE(Interface!$H$7,'Licensee 1'!AE160,'Licensee 2'!AE160)</f>
        <v>0.06</v>
      </c>
      <c r="AF173" s="82">
        <f>CHOOSE(Interface!$H$7,'Licensee 1'!AF160,'Licensee 2'!AF160)</f>
        <v>0.06</v>
      </c>
      <c r="AG173" s="82">
        <f>CHOOSE(Interface!$H$7,'Licensee 1'!AG160,'Licensee 2'!AG160)</f>
        <v>0.06</v>
      </c>
      <c r="AH173" s="82">
        <f>CHOOSE(Interface!$H$7,'Licensee 1'!AH160,'Licensee 2'!AH160)</f>
        <v>0.06</v>
      </c>
      <c r="AI173" s="82">
        <f>CHOOSE(Interface!$H$7,'Licensee 1'!AI160,'Licensee 2'!AI160)</f>
        <v>0.06</v>
      </c>
      <c r="AJ173" s="82">
        <f>CHOOSE(Interface!$H$7,'Licensee 1'!AJ160,'Licensee 2'!AJ160)</f>
        <v>0.06</v>
      </c>
      <c r="AK173" s="82">
        <f>CHOOSE(Interface!$H$7,'Licensee 1'!AK160,'Licensee 2'!AK160)</f>
        <v>0.06</v>
      </c>
      <c r="AL173" s="82">
        <f>CHOOSE(Interface!$H$7,'Licensee 1'!AL160,'Licensee 2'!AL160)</f>
        <v>0.06</v>
      </c>
      <c r="AM173" s="82">
        <f>CHOOSE(Interface!$H$7,'Licensee 1'!AM160,'Licensee 2'!AM160)</f>
        <v>0.06</v>
      </c>
      <c r="AN173" s="82">
        <f>CHOOSE(Interface!$H$7,'Licensee 1'!AN160,'Licensee 2'!AN160)</f>
        <v>0.06</v>
      </c>
      <c r="AO173" s="82">
        <f>CHOOSE(Interface!$H$7,'Licensee 1'!AO160,'Licensee 2'!AO160)</f>
        <v>0.06</v>
      </c>
      <c r="AP173" s="82">
        <f>CHOOSE(Interface!$H$7,'Licensee 1'!AP160,'Licensee 2'!AP160)</f>
        <v>0.06</v>
      </c>
      <c r="AQ173" s="82">
        <f>CHOOSE(Interface!$H$7,'Licensee 1'!AQ160,'Licensee 2'!AQ160)</f>
        <v>0.06</v>
      </c>
      <c r="AR173" s="82">
        <f>CHOOSE(Interface!$H$7,'Licensee 1'!AR160,'Licensee 2'!AR160)</f>
        <v>0.06</v>
      </c>
      <c r="AS173" s="82">
        <f>CHOOSE(Interface!$H$7,'Licensee 1'!AS160,'Licensee 2'!AS160)</f>
        <v>0.06</v>
      </c>
      <c r="AT173" s="82">
        <f>CHOOSE(Interface!$H$7,'Licensee 1'!AT160,'Licensee 2'!AT160)</f>
        <v>0.06</v>
      </c>
      <c r="AU173" s="82">
        <f>CHOOSE(Interface!$H$7,'Licensee 1'!AU160,'Licensee 2'!AU160)</f>
        <v>0.06</v>
      </c>
      <c r="AV173" s="82">
        <f>CHOOSE(Interface!$H$7,'Licensee 1'!AV160,'Licensee 2'!AV160)</f>
        <v>0.06</v>
      </c>
      <c r="AW173" s="82">
        <f>CHOOSE(Interface!$H$7,'Licensee 1'!AW160,'Licensee 2'!AW160)</f>
        <v>0.06</v>
      </c>
      <c r="AX173" s="82">
        <f>CHOOSE(Interface!$H$7,'Licensee 1'!AX160,'Licensee 2'!AX160)</f>
        <v>0.06</v>
      </c>
      <c r="AY173" s="82">
        <f>CHOOSE(Interface!$H$7,'Licensee 1'!AY160,'Licensee 2'!AY160)</f>
        <v>0.06</v>
      </c>
      <c r="AZ173" s="82">
        <f>CHOOSE(Interface!$H$7,'Licensee 1'!AZ160,'Licensee 2'!AZ160)</f>
        <v>0.06</v>
      </c>
      <c r="BA173" s="82">
        <f>CHOOSE(Interface!$H$7,'Licensee 1'!BA160,'Licensee 2'!BA160)</f>
        <v>0.06</v>
      </c>
      <c r="BB173" s="82">
        <f>CHOOSE(Interface!$H$7,'Licensee 1'!BB160,'Licensee 2'!BB160)</f>
        <v>0.06</v>
      </c>
      <c r="BC173" s="82">
        <f>CHOOSE(Interface!$H$7,'Licensee 1'!BC160,'Licensee 2'!BC160)</f>
        <v>0.06</v>
      </c>
      <c r="BD173" s="82">
        <f>CHOOSE(Interface!$H$7,'Licensee 1'!BD160,'Licensee 2'!BD160)</f>
        <v>0.06</v>
      </c>
      <c r="BE173" s="82">
        <f>CHOOSE(Interface!$H$7,'Licensee 1'!BE160,'Licensee 2'!BE160)</f>
        <v>0.06</v>
      </c>
      <c r="BF173" s="82">
        <f>CHOOSE(Interface!$H$7,'Licensee 1'!BF160,'Licensee 2'!BF160)</f>
        <v>0.06</v>
      </c>
      <c r="BG173" s="82">
        <f>CHOOSE(Interface!$H$7,'Licensee 1'!BG160,'Licensee 2'!BG160)</f>
        <v>0.06</v>
      </c>
      <c r="BH173" s="82">
        <f>CHOOSE(Interface!$H$7,'Licensee 1'!BH160,'Licensee 2'!BH160)</f>
        <v>0.06</v>
      </c>
    </row>
    <row r="174" spans="2:63">
      <c r="E174" s="20" t="s">
        <v>251</v>
      </c>
      <c r="F174" s="20"/>
      <c r="G174" s="4" t="s">
        <v>91</v>
      </c>
      <c r="K174" s="21"/>
      <c r="L174" s="82">
        <f>CHOOSE(Interface!$H$7,'Licensee 1'!L161,'Licensee 2'!L161)</f>
        <v>0.03</v>
      </c>
      <c r="M174" s="82">
        <f>CHOOSE(Interface!$H$7,'Licensee 1'!M161,'Licensee 2'!M161)</f>
        <v>0.03</v>
      </c>
      <c r="N174" s="82">
        <f>CHOOSE(Interface!$H$7,'Licensee 1'!N161,'Licensee 2'!N161)</f>
        <v>0.03</v>
      </c>
      <c r="O174" s="82">
        <f>CHOOSE(Interface!$H$7,'Licensee 1'!O161,'Licensee 2'!O161)</f>
        <v>0.03</v>
      </c>
      <c r="P174" s="82">
        <f>CHOOSE(Interface!$H$7,'Licensee 1'!P161,'Licensee 2'!P161)</f>
        <v>0.03</v>
      </c>
      <c r="Q174" s="82">
        <f>CHOOSE(Interface!$H$7,'Licensee 1'!Q161,'Licensee 2'!Q161)</f>
        <v>0.03</v>
      </c>
      <c r="R174" s="82">
        <f>CHOOSE(Interface!$H$7,'Licensee 1'!R161,'Licensee 2'!R161)</f>
        <v>0.03</v>
      </c>
      <c r="S174" s="200">
        <f>CHOOSE(Interface!$H$7,'Licensee 1'!S161,'Licensee 2'!S161)</f>
        <v>0.03</v>
      </c>
      <c r="T174" s="82">
        <f>CHOOSE(Interface!$H$7,'Licensee 1'!T161,'Licensee 2'!T161)</f>
        <v>0.03</v>
      </c>
      <c r="U174" s="82">
        <f>CHOOSE(Interface!$H$7,'Licensee 1'!U161,'Licensee 2'!U161)</f>
        <v>0.03</v>
      </c>
      <c r="V174" s="82">
        <f>CHOOSE(Interface!$H$7,'Licensee 1'!V161,'Licensee 2'!V161)</f>
        <v>0.03</v>
      </c>
      <c r="W174" s="82">
        <f>CHOOSE(Interface!$H$7,'Licensee 1'!W161,'Licensee 2'!W161)</f>
        <v>0.03</v>
      </c>
      <c r="X174" s="82">
        <f>CHOOSE(Interface!$H$7,'Licensee 1'!X161,'Licensee 2'!X161)</f>
        <v>0.03</v>
      </c>
      <c r="Y174" s="82">
        <f>CHOOSE(Interface!$H$7,'Licensee 1'!Y161,'Licensee 2'!Y161)</f>
        <v>0.03</v>
      </c>
      <c r="Z174" s="82">
        <f>CHOOSE(Interface!$H$7,'Licensee 1'!Z161,'Licensee 2'!Z161)</f>
        <v>0.03</v>
      </c>
      <c r="AA174" s="82">
        <f>CHOOSE(Interface!$H$7,'Licensee 1'!AA161,'Licensee 2'!AA161)</f>
        <v>0.03</v>
      </c>
      <c r="AB174" s="82">
        <f>CHOOSE(Interface!$H$7,'Licensee 1'!AB161,'Licensee 2'!AB161)</f>
        <v>0.03</v>
      </c>
      <c r="AC174" s="82">
        <f>CHOOSE(Interface!$H$7,'Licensee 1'!AC161,'Licensee 2'!AC161)</f>
        <v>0.03</v>
      </c>
      <c r="AD174" s="82">
        <f>CHOOSE(Interface!$H$7,'Licensee 1'!AD161,'Licensee 2'!AD161)</f>
        <v>0.03</v>
      </c>
      <c r="AE174" s="82">
        <f>CHOOSE(Interface!$H$7,'Licensee 1'!AE161,'Licensee 2'!AE161)</f>
        <v>0.03</v>
      </c>
      <c r="AF174" s="82">
        <f>CHOOSE(Interface!$H$7,'Licensee 1'!AF161,'Licensee 2'!AF161)</f>
        <v>0.03</v>
      </c>
      <c r="AG174" s="82">
        <f>CHOOSE(Interface!$H$7,'Licensee 1'!AG161,'Licensee 2'!AG161)</f>
        <v>0.03</v>
      </c>
      <c r="AH174" s="82">
        <f>CHOOSE(Interface!$H$7,'Licensee 1'!AH161,'Licensee 2'!AH161)</f>
        <v>0.03</v>
      </c>
      <c r="AI174" s="82">
        <f>CHOOSE(Interface!$H$7,'Licensee 1'!AI161,'Licensee 2'!AI161)</f>
        <v>0.03</v>
      </c>
      <c r="AJ174" s="82">
        <f>CHOOSE(Interface!$H$7,'Licensee 1'!AJ161,'Licensee 2'!AJ161)</f>
        <v>0.03</v>
      </c>
      <c r="AK174" s="82">
        <f>CHOOSE(Interface!$H$7,'Licensee 1'!AK161,'Licensee 2'!AK161)</f>
        <v>0.03</v>
      </c>
      <c r="AL174" s="82">
        <f>CHOOSE(Interface!$H$7,'Licensee 1'!AL161,'Licensee 2'!AL161)</f>
        <v>0.03</v>
      </c>
      <c r="AM174" s="82">
        <f>CHOOSE(Interface!$H$7,'Licensee 1'!AM161,'Licensee 2'!AM161)</f>
        <v>0.03</v>
      </c>
      <c r="AN174" s="82">
        <f>CHOOSE(Interface!$H$7,'Licensee 1'!AN161,'Licensee 2'!AN161)</f>
        <v>0.03</v>
      </c>
      <c r="AO174" s="82">
        <f>CHOOSE(Interface!$H$7,'Licensee 1'!AO161,'Licensee 2'!AO161)</f>
        <v>0.03</v>
      </c>
      <c r="AP174" s="82">
        <f>CHOOSE(Interface!$H$7,'Licensee 1'!AP161,'Licensee 2'!AP161)</f>
        <v>0.03</v>
      </c>
      <c r="AQ174" s="82">
        <f>CHOOSE(Interface!$H$7,'Licensee 1'!AQ161,'Licensee 2'!AQ161)</f>
        <v>0.03</v>
      </c>
      <c r="AR174" s="82">
        <f>CHOOSE(Interface!$H$7,'Licensee 1'!AR161,'Licensee 2'!AR161)</f>
        <v>0.03</v>
      </c>
      <c r="AS174" s="82">
        <f>CHOOSE(Interface!$H$7,'Licensee 1'!AS161,'Licensee 2'!AS161)</f>
        <v>0.03</v>
      </c>
      <c r="AT174" s="82">
        <f>CHOOSE(Interface!$H$7,'Licensee 1'!AT161,'Licensee 2'!AT161)</f>
        <v>0.03</v>
      </c>
      <c r="AU174" s="82">
        <f>CHOOSE(Interface!$H$7,'Licensee 1'!AU161,'Licensee 2'!AU161)</f>
        <v>0.03</v>
      </c>
      <c r="AV174" s="82">
        <f>CHOOSE(Interface!$H$7,'Licensee 1'!AV161,'Licensee 2'!AV161)</f>
        <v>0.03</v>
      </c>
      <c r="AW174" s="82">
        <f>CHOOSE(Interface!$H$7,'Licensee 1'!AW161,'Licensee 2'!AW161)</f>
        <v>0.03</v>
      </c>
      <c r="AX174" s="82">
        <f>CHOOSE(Interface!$H$7,'Licensee 1'!AX161,'Licensee 2'!AX161)</f>
        <v>0.03</v>
      </c>
      <c r="AY174" s="82">
        <f>CHOOSE(Interface!$H$7,'Licensee 1'!AY161,'Licensee 2'!AY161)</f>
        <v>0.03</v>
      </c>
      <c r="AZ174" s="82">
        <f>CHOOSE(Interface!$H$7,'Licensee 1'!AZ161,'Licensee 2'!AZ161)</f>
        <v>0.03</v>
      </c>
      <c r="BA174" s="82">
        <f>CHOOSE(Interface!$H$7,'Licensee 1'!BA161,'Licensee 2'!BA161)</f>
        <v>0.03</v>
      </c>
      <c r="BB174" s="82">
        <f>CHOOSE(Interface!$H$7,'Licensee 1'!BB161,'Licensee 2'!BB161)</f>
        <v>0.03</v>
      </c>
      <c r="BC174" s="82">
        <f>CHOOSE(Interface!$H$7,'Licensee 1'!BC161,'Licensee 2'!BC161)</f>
        <v>0.03</v>
      </c>
      <c r="BD174" s="82">
        <f>CHOOSE(Interface!$H$7,'Licensee 1'!BD161,'Licensee 2'!BD161)</f>
        <v>0.03</v>
      </c>
      <c r="BE174" s="82">
        <f>CHOOSE(Interface!$H$7,'Licensee 1'!BE161,'Licensee 2'!BE161)</f>
        <v>0.03</v>
      </c>
      <c r="BF174" s="82">
        <f>CHOOSE(Interface!$H$7,'Licensee 1'!BF161,'Licensee 2'!BF161)</f>
        <v>0.03</v>
      </c>
      <c r="BG174" s="82">
        <f>CHOOSE(Interface!$H$7,'Licensee 1'!BG161,'Licensee 2'!BG161)</f>
        <v>0.03</v>
      </c>
      <c r="BH174" s="82">
        <f>CHOOSE(Interface!$H$7,'Licensee 1'!BH161,'Licensee 2'!BH161)</f>
        <v>0.03</v>
      </c>
    </row>
    <row r="175" spans="2:63">
      <c r="E175" s="20"/>
      <c r="F175" s="20"/>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row>
    <row r="176" spans="2:63">
      <c r="E176" s="20" t="s">
        <v>252</v>
      </c>
      <c r="F176" s="20"/>
      <c r="G176" s="4" t="s">
        <v>91</v>
      </c>
      <c r="K176" s="21"/>
      <c r="L176" s="82">
        <f>CHOOSE(Interface!$H$7,'Licensee 1'!L163,'Licensee 2'!L163)</f>
        <v>0</v>
      </c>
      <c r="M176" s="82">
        <f>CHOOSE(Interface!$H$7,'Licensee 1'!M163,'Licensee 2'!M163)</f>
        <v>0</v>
      </c>
      <c r="N176" s="82">
        <f>CHOOSE(Interface!$H$7,'Licensee 1'!N163,'Licensee 2'!N163)</f>
        <v>0</v>
      </c>
      <c r="O176" s="82">
        <f>CHOOSE(Interface!$H$7,'Licensee 1'!O163,'Licensee 2'!O163)</f>
        <v>0</v>
      </c>
      <c r="P176" s="82">
        <f>CHOOSE(Interface!$H$7,'Licensee 1'!P163,'Licensee 2'!P163)</f>
        <v>0</v>
      </c>
      <c r="Q176" s="82">
        <f>CHOOSE(Interface!$H$7,'Licensee 1'!Q163,'Licensee 2'!Q163)</f>
        <v>0</v>
      </c>
      <c r="R176" s="82">
        <f>CHOOSE(Interface!$H$7,'Licensee 1'!R163,'Licensee 2'!R163)</f>
        <v>0</v>
      </c>
      <c r="S176" s="200">
        <f>CHOOSE(Interface!$H$7,'Licensee 1'!S163,'Licensee 2'!S163)</f>
        <v>0</v>
      </c>
      <c r="T176" s="82">
        <f>CHOOSE(Interface!$H$7,'Licensee 1'!T163,'Licensee 2'!T163)</f>
        <v>0</v>
      </c>
      <c r="U176" s="82">
        <f>CHOOSE(Interface!$H$7,'Licensee 1'!U163,'Licensee 2'!U163)</f>
        <v>0</v>
      </c>
      <c r="V176" s="82">
        <f>CHOOSE(Interface!$H$7,'Licensee 1'!V163,'Licensee 2'!V163)</f>
        <v>0</v>
      </c>
      <c r="W176" s="82">
        <f>CHOOSE(Interface!$H$7,'Licensee 1'!W163,'Licensee 2'!W163)</f>
        <v>0</v>
      </c>
      <c r="X176" s="82">
        <f>CHOOSE(Interface!$H$7,'Licensee 1'!X163,'Licensee 2'!X163)</f>
        <v>0</v>
      </c>
      <c r="Y176" s="82">
        <f>CHOOSE(Interface!$H$7,'Licensee 1'!Y163,'Licensee 2'!Y163)</f>
        <v>0</v>
      </c>
      <c r="Z176" s="82">
        <f>CHOOSE(Interface!$H$7,'Licensee 1'!Z163,'Licensee 2'!Z163)</f>
        <v>0</v>
      </c>
      <c r="AA176" s="82">
        <f>CHOOSE(Interface!$H$7,'Licensee 1'!AA163,'Licensee 2'!AA163)</f>
        <v>0</v>
      </c>
      <c r="AB176" s="82">
        <f>CHOOSE(Interface!$H$7,'Licensee 1'!AB163,'Licensee 2'!AB163)</f>
        <v>0</v>
      </c>
      <c r="AC176" s="82">
        <f>CHOOSE(Interface!$H$7,'Licensee 1'!AC163,'Licensee 2'!AC163)</f>
        <v>0</v>
      </c>
      <c r="AD176" s="82">
        <f>CHOOSE(Interface!$H$7,'Licensee 1'!AD163,'Licensee 2'!AD163)</f>
        <v>0</v>
      </c>
      <c r="AE176" s="82">
        <f>CHOOSE(Interface!$H$7,'Licensee 1'!AE163,'Licensee 2'!AE163)</f>
        <v>0</v>
      </c>
      <c r="AF176" s="82">
        <f>CHOOSE(Interface!$H$7,'Licensee 1'!AF163,'Licensee 2'!AF163)</f>
        <v>0</v>
      </c>
      <c r="AG176" s="82">
        <f>CHOOSE(Interface!$H$7,'Licensee 1'!AG163,'Licensee 2'!AG163)</f>
        <v>0</v>
      </c>
      <c r="AH176" s="82">
        <f>CHOOSE(Interface!$H$7,'Licensee 1'!AH163,'Licensee 2'!AH163)</f>
        <v>0</v>
      </c>
      <c r="AI176" s="82">
        <f>CHOOSE(Interface!$H$7,'Licensee 1'!AI163,'Licensee 2'!AI163)</f>
        <v>0</v>
      </c>
      <c r="AJ176" s="82">
        <f>CHOOSE(Interface!$H$7,'Licensee 1'!AJ163,'Licensee 2'!AJ163)</f>
        <v>0</v>
      </c>
      <c r="AK176" s="82">
        <f>CHOOSE(Interface!$H$7,'Licensee 1'!AK163,'Licensee 2'!AK163)</f>
        <v>0</v>
      </c>
      <c r="AL176" s="82">
        <f>CHOOSE(Interface!$H$7,'Licensee 1'!AL163,'Licensee 2'!AL163)</f>
        <v>0</v>
      </c>
      <c r="AM176" s="82">
        <f>CHOOSE(Interface!$H$7,'Licensee 1'!AM163,'Licensee 2'!AM163)</f>
        <v>0</v>
      </c>
      <c r="AN176" s="82">
        <f>CHOOSE(Interface!$H$7,'Licensee 1'!AN163,'Licensee 2'!AN163)</f>
        <v>0</v>
      </c>
      <c r="AO176" s="82">
        <f>CHOOSE(Interface!$H$7,'Licensee 1'!AO163,'Licensee 2'!AO163)</f>
        <v>0</v>
      </c>
      <c r="AP176" s="82">
        <f>CHOOSE(Interface!$H$7,'Licensee 1'!AP163,'Licensee 2'!AP163)</f>
        <v>0</v>
      </c>
      <c r="AQ176" s="82">
        <f>CHOOSE(Interface!$H$7,'Licensee 1'!AQ163,'Licensee 2'!AQ163)</f>
        <v>0</v>
      </c>
      <c r="AR176" s="82">
        <f>CHOOSE(Interface!$H$7,'Licensee 1'!AR163,'Licensee 2'!AR163)</f>
        <v>0</v>
      </c>
      <c r="AS176" s="82">
        <f>CHOOSE(Interface!$H$7,'Licensee 1'!AS163,'Licensee 2'!AS163)</f>
        <v>0</v>
      </c>
      <c r="AT176" s="82">
        <f>CHOOSE(Interface!$H$7,'Licensee 1'!AT163,'Licensee 2'!AT163)</f>
        <v>0</v>
      </c>
      <c r="AU176" s="82">
        <f>CHOOSE(Interface!$H$7,'Licensee 1'!AU163,'Licensee 2'!AU163)</f>
        <v>0</v>
      </c>
      <c r="AV176" s="82">
        <f>CHOOSE(Interface!$H$7,'Licensee 1'!AV163,'Licensee 2'!AV163)</f>
        <v>0</v>
      </c>
      <c r="AW176" s="82">
        <f>CHOOSE(Interface!$H$7,'Licensee 1'!AW163,'Licensee 2'!AW163)</f>
        <v>0</v>
      </c>
      <c r="AX176" s="82">
        <f>CHOOSE(Interface!$H$7,'Licensee 1'!AX163,'Licensee 2'!AX163)</f>
        <v>0</v>
      </c>
      <c r="AY176" s="82">
        <f>CHOOSE(Interface!$H$7,'Licensee 1'!AY163,'Licensee 2'!AY163)</f>
        <v>0</v>
      </c>
      <c r="AZ176" s="82">
        <f>CHOOSE(Interface!$H$7,'Licensee 1'!AZ163,'Licensee 2'!AZ163)</f>
        <v>0</v>
      </c>
      <c r="BA176" s="82">
        <f>CHOOSE(Interface!$H$7,'Licensee 1'!BA163,'Licensee 2'!BA163)</f>
        <v>0</v>
      </c>
      <c r="BB176" s="82">
        <f>CHOOSE(Interface!$H$7,'Licensee 1'!BB163,'Licensee 2'!BB163)</f>
        <v>0</v>
      </c>
      <c r="BC176" s="82">
        <f>CHOOSE(Interface!$H$7,'Licensee 1'!BC163,'Licensee 2'!BC163)</f>
        <v>0</v>
      </c>
      <c r="BD176" s="82">
        <f>CHOOSE(Interface!$H$7,'Licensee 1'!BD163,'Licensee 2'!BD163)</f>
        <v>0</v>
      </c>
      <c r="BE176" s="82">
        <f>CHOOSE(Interface!$H$7,'Licensee 1'!BE163,'Licensee 2'!BE163)</f>
        <v>0</v>
      </c>
      <c r="BF176" s="82">
        <f>CHOOSE(Interface!$H$7,'Licensee 1'!BF163,'Licensee 2'!BF163)</f>
        <v>0</v>
      </c>
      <c r="BG176" s="82">
        <f>CHOOSE(Interface!$H$7,'Licensee 1'!BG163,'Licensee 2'!BG163)</f>
        <v>0</v>
      </c>
      <c r="BH176" s="82">
        <f>CHOOSE(Interface!$H$7,'Licensee 1'!BH163,'Licensee 2'!BH163)</f>
        <v>0</v>
      </c>
    </row>
    <row r="177" spans="5:60">
      <c r="E177" s="20" t="s">
        <v>253</v>
      </c>
      <c r="F177" s="20"/>
      <c r="G177" s="4" t="s">
        <v>91</v>
      </c>
      <c r="K177" s="21"/>
      <c r="L177" s="82">
        <f>CHOOSE(Interface!$H$7,'Licensee 1'!L164,'Licensee 2'!L164)</f>
        <v>0</v>
      </c>
      <c r="M177" s="82">
        <f>CHOOSE(Interface!$H$7,'Licensee 1'!M164,'Licensee 2'!M164)</f>
        <v>0</v>
      </c>
      <c r="N177" s="82">
        <f>CHOOSE(Interface!$H$7,'Licensee 1'!N164,'Licensee 2'!N164)</f>
        <v>0</v>
      </c>
      <c r="O177" s="82">
        <f>CHOOSE(Interface!$H$7,'Licensee 1'!O164,'Licensee 2'!O164)</f>
        <v>0</v>
      </c>
      <c r="P177" s="82">
        <f>CHOOSE(Interface!$H$7,'Licensee 1'!P164,'Licensee 2'!P164)</f>
        <v>0</v>
      </c>
      <c r="Q177" s="82">
        <f>CHOOSE(Interface!$H$7,'Licensee 1'!Q164,'Licensee 2'!Q164)</f>
        <v>0</v>
      </c>
      <c r="R177" s="82">
        <f>CHOOSE(Interface!$H$7,'Licensee 1'!R164,'Licensee 2'!R164)</f>
        <v>0</v>
      </c>
      <c r="S177" s="200">
        <f>CHOOSE(Interface!$H$7,'Licensee 1'!S164,'Licensee 2'!S164)</f>
        <v>0</v>
      </c>
      <c r="T177" s="82">
        <f>CHOOSE(Interface!$H$7,'Licensee 1'!T164,'Licensee 2'!T164)</f>
        <v>0</v>
      </c>
      <c r="U177" s="82">
        <f>CHOOSE(Interface!$H$7,'Licensee 1'!U164,'Licensee 2'!U164)</f>
        <v>0</v>
      </c>
      <c r="V177" s="82">
        <f>CHOOSE(Interface!$H$7,'Licensee 1'!V164,'Licensee 2'!V164)</f>
        <v>0</v>
      </c>
      <c r="W177" s="82">
        <f>CHOOSE(Interface!$H$7,'Licensee 1'!W164,'Licensee 2'!W164)</f>
        <v>0</v>
      </c>
      <c r="X177" s="82">
        <f>CHOOSE(Interface!$H$7,'Licensee 1'!X164,'Licensee 2'!X164)</f>
        <v>0</v>
      </c>
      <c r="Y177" s="82">
        <f>CHOOSE(Interface!$H$7,'Licensee 1'!Y164,'Licensee 2'!Y164)</f>
        <v>0</v>
      </c>
      <c r="Z177" s="82">
        <f>CHOOSE(Interface!$H$7,'Licensee 1'!Z164,'Licensee 2'!Z164)</f>
        <v>0</v>
      </c>
      <c r="AA177" s="82">
        <f>CHOOSE(Interface!$H$7,'Licensee 1'!AA164,'Licensee 2'!AA164)</f>
        <v>0</v>
      </c>
      <c r="AB177" s="82">
        <f>CHOOSE(Interface!$H$7,'Licensee 1'!AB164,'Licensee 2'!AB164)</f>
        <v>0</v>
      </c>
      <c r="AC177" s="82">
        <f>CHOOSE(Interface!$H$7,'Licensee 1'!AC164,'Licensee 2'!AC164)</f>
        <v>0</v>
      </c>
      <c r="AD177" s="82">
        <f>CHOOSE(Interface!$H$7,'Licensee 1'!AD164,'Licensee 2'!AD164)</f>
        <v>0</v>
      </c>
      <c r="AE177" s="82">
        <f>CHOOSE(Interface!$H$7,'Licensee 1'!AE164,'Licensee 2'!AE164)</f>
        <v>0</v>
      </c>
      <c r="AF177" s="82">
        <f>CHOOSE(Interface!$H$7,'Licensee 1'!AF164,'Licensee 2'!AF164)</f>
        <v>0</v>
      </c>
      <c r="AG177" s="82">
        <f>CHOOSE(Interface!$H$7,'Licensee 1'!AG164,'Licensee 2'!AG164)</f>
        <v>0</v>
      </c>
      <c r="AH177" s="82">
        <f>CHOOSE(Interface!$H$7,'Licensee 1'!AH164,'Licensee 2'!AH164)</f>
        <v>0</v>
      </c>
      <c r="AI177" s="82">
        <f>CHOOSE(Interface!$H$7,'Licensee 1'!AI164,'Licensee 2'!AI164)</f>
        <v>0</v>
      </c>
      <c r="AJ177" s="82">
        <f>CHOOSE(Interface!$H$7,'Licensee 1'!AJ164,'Licensee 2'!AJ164)</f>
        <v>0</v>
      </c>
      <c r="AK177" s="82">
        <f>CHOOSE(Interface!$H$7,'Licensee 1'!AK164,'Licensee 2'!AK164)</f>
        <v>0</v>
      </c>
      <c r="AL177" s="82">
        <f>CHOOSE(Interface!$H$7,'Licensee 1'!AL164,'Licensee 2'!AL164)</f>
        <v>0</v>
      </c>
      <c r="AM177" s="82">
        <f>CHOOSE(Interface!$H$7,'Licensee 1'!AM164,'Licensee 2'!AM164)</f>
        <v>0</v>
      </c>
      <c r="AN177" s="82">
        <f>CHOOSE(Interface!$H$7,'Licensee 1'!AN164,'Licensee 2'!AN164)</f>
        <v>0</v>
      </c>
      <c r="AO177" s="82">
        <f>CHOOSE(Interface!$H$7,'Licensee 1'!AO164,'Licensee 2'!AO164)</f>
        <v>0</v>
      </c>
      <c r="AP177" s="82">
        <f>CHOOSE(Interface!$H$7,'Licensee 1'!AP164,'Licensee 2'!AP164)</f>
        <v>0</v>
      </c>
      <c r="AQ177" s="82">
        <f>CHOOSE(Interface!$H$7,'Licensee 1'!AQ164,'Licensee 2'!AQ164)</f>
        <v>0</v>
      </c>
      <c r="AR177" s="82">
        <f>CHOOSE(Interface!$H$7,'Licensee 1'!AR164,'Licensee 2'!AR164)</f>
        <v>0</v>
      </c>
      <c r="AS177" s="82">
        <f>CHOOSE(Interface!$H$7,'Licensee 1'!AS164,'Licensee 2'!AS164)</f>
        <v>0</v>
      </c>
      <c r="AT177" s="82">
        <f>CHOOSE(Interface!$H$7,'Licensee 1'!AT164,'Licensee 2'!AT164)</f>
        <v>0</v>
      </c>
      <c r="AU177" s="82">
        <f>CHOOSE(Interface!$H$7,'Licensee 1'!AU164,'Licensee 2'!AU164)</f>
        <v>0</v>
      </c>
      <c r="AV177" s="82">
        <f>CHOOSE(Interface!$H$7,'Licensee 1'!AV164,'Licensee 2'!AV164)</f>
        <v>0</v>
      </c>
      <c r="AW177" s="82">
        <f>CHOOSE(Interface!$H$7,'Licensee 1'!AW164,'Licensee 2'!AW164)</f>
        <v>0</v>
      </c>
      <c r="AX177" s="82">
        <f>CHOOSE(Interface!$H$7,'Licensee 1'!AX164,'Licensee 2'!AX164)</f>
        <v>0</v>
      </c>
      <c r="AY177" s="82">
        <f>CHOOSE(Interface!$H$7,'Licensee 1'!AY164,'Licensee 2'!AY164)</f>
        <v>0</v>
      </c>
      <c r="AZ177" s="82">
        <f>CHOOSE(Interface!$H$7,'Licensee 1'!AZ164,'Licensee 2'!AZ164)</f>
        <v>0</v>
      </c>
      <c r="BA177" s="82">
        <f>CHOOSE(Interface!$H$7,'Licensee 1'!BA164,'Licensee 2'!BA164)</f>
        <v>0</v>
      </c>
      <c r="BB177" s="82">
        <f>CHOOSE(Interface!$H$7,'Licensee 1'!BB164,'Licensee 2'!BB164)</f>
        <v>0</v>
      </c>
      <c r="BC177" s="82">
        <f>CHOOSE(Interface!$H$7,'Licensee 1'!BC164,'Licensee 2'!BC164)</f>
        <v>0</v>
      </c>
      <c r="BD177" s="82">
        <f>CHOOSE(Interface!$H$7,'Licensee 1'!BD164,'Licensee 2'!BD164)</f>
        <v>0</v>
      </c>
      <c r="BE177" s="82">
        <f>CHOOSE(Interface!$H$7,'Licensee 1'!BE164,'Licensee 2'!BE164)</f>
        <v>0</v>
      </c>
      <c r="BF177" s="82">
        <f>CHOOSE(Interface!$H$7,'Licensee 1'!BF164,'Licensee 2'!BF164)</f>
        <v>0</v>
      </c>
      <c r="BG177" s="82">
        <f>CHOOSE(Interface!$H$7,'Licensee 1'!BG164,'Licensee 2'!BG164)</f>
        <v>0</v>
      </c>
      <c r="BH177" s="82">
        <f>CHOOSE(Interface!$H$7,'Licensee 1'!BH164,'Licensee 2'!BH164)</f>
        <v>0</v>
      </c>
    </row>
    <row r="178" spans="5:60">
      <c r="E178" s="20" t="s">
        <v>254</v>
      </c>
      <c r="F178" s="20"/>
      <c r="G178" s="4" t="s">
        <v>91</v>
      </c>
      <c r="K178" s="21"/>
      <c r="L178" s="82">
        <f>CHOOSE(Interface!$H$7,'Licensee 1'!L165,'Licensee 2'!L165)</f>
        <v>0</v>
      </c>
      <c r="M178" s="82">
        <f>CHOOSE(Interface!$H$7,'Licensee 1'!M165,'Licensee 2'!M165)</f>
        <v>0</v>
      </c>
      <c r="N178" s="82">
        <f>CHOOSE(Interface!$H$7,'Licensee 1'!N165,'Licensee 2'!N165)</f>
        <v>0</v>
      </c>
      <c r="O178" s="82">
        <f>CHOOSE(Interface!$H$7,'Licensee 1'!O165,'Licensee 2'!O165)</f>
        <v>0</v>
      </c>
      <c r="P178" s="82">
        <f>CHOOSE(Interface!$H$7,'Licensee 1'!P165,'Licensee 2'!P165)</f>
        <v>0</v>
      </c>
      <c r="Q178" s="82">
        <f>CHOOSE(Interface!$H$7,'Licensee 1'!Q165,'Licensee 2'!Q165)</f>
        <v>0</v>
      </c>
      <c r="R178" s="82">
        <f>CHOOSE(Interface!$H$7,'Licensee 1'!R165,'Licensee 2'!R165)</f>
        <v>0</v>
      </c>
      <c r="S178" s="200">
        <f>CHOOSE(Interface!$H$7,'Licensee 1'!S165,'Licensee 2'!S165)</f>
        <v>0</v>
      </c>
      <c r="T178" s="82">
        <f>CHOOSE(Interface!$H$7,'Licensee 1'!T165,'Licensee 2'!T165)</f>
        <v>0</v>
      </c>
      <c r="U178" s="82">
        <f>CHOOSE(Interface!$H$7,'Licensee 1'!U165,'Licensee 2'!U165)</f>
        <v>0</v>
      </c>
      <c r="V178" s="82">
        <f>CHOOSE(Interface!$H$7,'Licensee 1'!V165,'Licensee 2'!V165)</f>
        <v>0</v>
      </c>
      <c r="W178" s="82">
        <f>CHOOSE(Interface!$H$7,'Licensee 1'!W165,'Licensee 2'!W165)</f>
        <v>0</v>
      </c>
      <c r="X178" s="82">
        <f>CHOOSE(Interface!$H$7,'Licensee 1'!X165,'Licensee 2'!X165)</f>
        <v>0</v>
      </c>
      <c r="Y178" s="82">
        <f>CHOOSE(Interface!$H$7,'Licensee 1'!Y165,'Licensee 2'!Y165)</f>
        <v>0</v>
      </c>
      <c r="Z178" s="82">
        <f>CHOOSE(Interface!$H$7,'Licensee 1'!Z165,'Licensee 2'!Z165)</f>
        <v>0</v>
      </c>
      <c r="AA178" s="82">
        <f>CHOOSE(Interface!$H$7,'Licensee 1'!AA165,'Licensee 2'!AA165)</f>
        <v>0</v>
      </c>
      <c r="AB178" s="82">
        <f>CHOOSE(Interface!$H$7,'Licensee 1'!AB165,'Licensee 2'!AB165)</f>
        <v>0</v>
      </c>
      <c r="AC178" s="82">
        <f>CHOOSE(Interface!$H$7,'Licensee 1'!AC165,'Licensee 2'!AC165)</f>
        <v>0</v>
      </c>
      <c r="AD178" s="82">
        <f>CHOOSE(Interface!$H$7,'Licensee 1'!AD165,'Licensee 2'!AD165)</f>
        <v>0</v>
      </c>
      <c r="AE178" s="82">
        <f>CHOOSE(Interface!$H$7,'Licensee 1'!AE165,'Licensee 2'!AE165)</f>
        <v>0</v>
      </c>
      <c r="AF178" s="82">
        <f>CHOOSE(Interface!$H$7,'Licensee 1'!AF165,'Licensee 2'!AF165)</f>
        <v>0</v>
      </c>
      <c r="AG178" s="82">
        <f>CHOOSE(Interface!$H$7,'Licensee 1'!AG165,'Licensee 2'!AG165)</f>
        <v>0</v>
      </c>
      <c r="AH178" s="82">
        <f>CHOOSE(Interface!$H$7,'Licensee 1'!AH165,'Licensee 2'!AH165)</f>
        <v>0</v>
      </c>
      <c r="AI178" s="82">
        <f>CHOOSE(Interface!$H$7,'Licensee 1'!AI165,'Licensee 2'!AI165)</f>
        <v>0</v>
      </c>
      <c r="AJ178" s="82">
        <f>CHOOSE(Interface!$H$7,'Licensee 1'!AJ165,'Licensee 2'!AJ165)</f>
        <v>0</v>
      </c>
      <c r="AK178" s="82">
        <f>CHOOSE(Interface!$H$7,'Licensee 1'!AK165,'Licensee 2'!AK165)</f>
        <v>0</v>
      </c>
      <c r="AL178" s="82">
        <f>CHOOSE(Interface!$H$7,'Licensee 1'!AL165,'Licensee 2'!AL165)</f>
        <v>0</v>
      </c>
      <c r="AM178" s="82">
        <f>CHOOSE(Interface!$H$7,'Licensee 1'!AM165,'Licensee 2'!AM165)</f>
        <v>0</v>
      </c>
      <c r="AN178" s="82">
        <f>CHOOSE(Interface!$H$7,'Licensee 1'!AN165,'Licensee 2'!AN165)</f>
        <v>0</v>
      </c>
      <c r="AO178" s="82">
        <f>CHOOSE(Interface!$H$7,'Licensee 1'!AO165,'Licensee 2'!AO165)</f>
        <v>0</v>
      </c>
      <c r="AP178" s="82">
        <f>CHOOSE(Interface!$H$7,'Licensee 1'!AP165,'Licensee 2'!AP165)</f>
        <v>0</v>
      </c>
      <c r="AQ178" s="82">
        <f>CHOOSE(Interface!$H$7,'Licensee 1'!AQ165,'Licensee 2'!AQ165)</f>
        <v>0</v>
      </c>
      <c r="AR178" s="82">
        <f>CHOOSE(Interface!$H$7,'Licensee 1'!AR165,'Licensee 2'!AR165)</f>
        <v>0</v>
      </c>
      <c r="AS178" s="82">
        <f>CHOOSE(Interface!$H$7,'Licensee 1'!AS165,'Licensee 2'!AS165)</f>
        <v>0</v>
      </c>
      <c r="AT178" s="82">
        <f>CHOOSE(Interface!$H$7,'Licensee 1'!AT165,'Licensee 2'!AT165)</f>
        <v>0</v>
      </c>
      <c r="AU178" s="82">
        <f>CHOOSE(Interface!$H$7,'Licensee 1'!AU165,'Licensee 2'!AU165)</f>
        <v>0</v>
      </c>
      <c r="AV178" s="82">
        <f>CHOOSE(Interface!$H$7,'Licensee 1'!AV165,'Licensee 2'!AV165)</f>
        <v>0</v>
      </c>
      <c r="AW178" s="82">
        <f>CHOOSE(Interface!$H$7,'Licensee 1'!AW165,'Licensee 2'!AW165)</f>
        <v>0</v>
      </c>
      <c r="AX178" s="82">
        <f>CHOOSE(Interface!$H$7,'Licensee 1'!AX165,'Licensee 2'!AX165)</f>
        <v>0</v>
      </c>
      <c r="AY178" s="82">
        <f>CHOOSE(Interface!$H$7,'Licensee 1'!AY165,'Licensee 2'!AY165)</f>
        <v>0</v>
      </c>
      <c r="AZ178" s="82">
        <f>CHOOSE(Interface!$H$7,'Licensee 1'!AZ165,'Licensee 2'!AZ165)</f>
        <v>0</v>
      </c>
      <c r="BA178" s="82">
        <f>CHOOSE(Interface!$H$7,'Licensee 1'!BA165,'Licensee 2'!BA165)</f>
        <v>0</v>
      </c>
      <c r="BB178" s="82">
        <f>CHOOSE(Interface!$H$7,'Licensee 1'!BB165,'Licensee 2'!BB165)</f>
        <v>0</v>
      </c>
      <c r="BC178" s="82">
        <f>CHOOSE(Interface!$H$7,'Licensee 1'!BC165,'Licensee 2'!BC165)</f>
        <v>0</v>
      </c>
      <c r="BD178" s="82">
        <f>CHOOSE(Interface!$H$7,'Licensee 1'!BD165,'Licensee 2'!BD165)</f>
        <v>0</v>
      </c>
      <c r="BE178" s="82">
        <f>CHOOSE(Interface!$H$7,'Licensee 1'!BE165,'Licensee 2'!BE165)</f>
        <v>0</v>
      </c>
      <c r="BF178" s="82">
        <f>CHOOSE(Interface!$H$7,'Licensee 1'!BF165,'Licensee 2'!BF165)</f>
        <v>0</v>
      </c>
      <c r="BG178" s="82">
        <f>CHOOSE(Interface!$H$7,'Licensee 1'!BG165,'Licensee 2'!BG165)</f>
        <v>0</v>
      </c>
      <c r="BH178" s="82">
        <f>CHOOSE(Interface!$H$7,'Licensee 1'!BH165,'Licensee 2'!BH165)</f>
        <v>0</v>
      </c>
    </row>
    <row r="179" spans="5:60">
      <c r="E179" s="4" t="s">
        <v>255</v>
      </c>
      <c r="G179" s="4" t="s">
        <v>91</v>
      </c>
      <c r="K179" s="21"/>
      <c r="L179" s="82">
        <f>CHOOSE(Interface!$H$7,'Licensee 1'!L166,'Licensee 2'!L166)</f>
        <v>0</v>
      </c>
      <c r="M179" s="82">
        <f>CHOOSE(Interface!$H$7,'Licensee 1'!M166,'Licensee 2'!M166)</f>
        <v>0</v>
      </c>
      <c r="N179" s="82">
        <f>CHOOSE(Interface!$H$7,'Licensee 1'!N166,'Licensee 2'!N166)</f>
        <v>0</v>
      </c>
      <c r="O179" s="82">
        <f>CHOOSE(Interface!$H$7,'Licensee 1'!O166,'Licensee 2'!O166)</f>
        <v>0</v>
      </c>
      <c r="P179" s="82">
        <f>CHOOSE(Interface!$H$7,'Licensee 1'!P166,'Licensee 2'!P166)</f>
        <v>0</v>
      </c>
      <c r="Q179" s="82">
        <f>CHOOSE(Interface!$H$7,'Licensee 1'!Q166,'Licensee 2'!Q166)</f>
        <v>0</v>
      </c>
      <c r="R179" s="82">
        <f>CHOOSE(Interface!$H$7,'Licensee 1'!R166,'Licensee 2'!R166)</f>
        <v>0</v>
      </c>
      <c r="S179" s="200">
        <f>CHOOSE(Interface!$H$7,'Licensee 1'!S166,'Licensee 2'!S166)</f>
        <v>0</v>
      </c>
      <c r="T179" s="82">
        <f>CHOOSE(Interface!$H$7,'Licensee 1'!T166,'Licensee 2'!T166)</f>
        <v>0</v>
      </c>
      <c r="U179" s="82">
        <f>CHOOSE(Interface!$H$7,'Licensee 1'!U166,'Licensee 2'!U166)</f>
        <v>0</v>
      </c>
      <c r="V179" s="82">
        <f>CHOOSE(Interface!$H$7,'Licensee 1'!V166,'Licensee 2'!V166)</f>
        <v>0</v>
      </c>
      <c r="W179" s="82">
        <f>CHOOSE(Interface!$H$7,'Licensee 1'!W166,'Licensee 2'!W166)</f>
        <v>0</v>
      </c>
      <c r="X179" s="82">
        <f>CHOOSE(Interface!$H$7,'Licensee 1'!X166,'Licensee 2'!X166)</f>
        <v>0</v>
      </c>
      <c r="Y179" s="82">
        <f>CHOOSE(Interface!$H$7,'Licensee 1'!Y166,'Licensee 2'!Y166)</f>
        <v>0</v>
      </c>
      <c r="Z179" s="82">
        <f>CHOOSE(Interface!$H$7,'Licensee 1'!Z166,'Licensee 2'!Z166)</f>
        <v>0</v>
      </c>
      <c r="AA179" s="82">
        <f>CHOOSE(Interface!$H$7,'Licensee 1'!AA166,'Licensee 2'!AA166)</f>
        <v>0</v>
      </c>
      <c r="AB179" s="82">
        <f>CHOOSE(Interface!$H$7,'Licensee 1'!AB166,'Licensee 2'!AB166)</f>
        <v>0</v>
      </c>
      <c r="AC179" s="82">
        <f>CHOOSE(Interface!$H$7,'Licensee 1'!AC166,'Licensee 2'!AC166)</f>
        <v>0</v>
      </c>
      <c r="AD179" s="82">
        <f>CHOOSE(Interface!$H$7,'Licensee 1'!AD166,'Licensee 2'!AD166)</f>
        <v>0</v>
      </c>
      <c r="AE179" s="82">
        <f>CHOOSE(Interface!$H$7,'Licensee 1'!AE166,'Licensee 2'!AE166)</f>
        <v>0</v>
      </c>
      <c r="AF179" s="82">
        <f>CHOOSE(Interface!$H$7,'Licensee 1'!AF166,'Licensee 2'!AF166)</f>
        <v>0</v>
      </c>
      <c r="AG179" s="82">
        <f>CHOOSE(Interface!$H$7,'Licensee 1'!AG166,'Licensee 2'!AG166)</f>
        <v>0</v>
      </c>
      <c r="AH179" s="82">
        <f>CHOOSE(Interface!$H$7,'Licensee 1'!AH166,'Licensee 2'!AH166)</f>
        <v>0</v>
      </c>
      <c r="AI179" s="82">
        <f>CHOOSE(Interface!$H$7,'Licensee 1'!AI166,'Licensee 2'!AI166)</f>
        <v>0</v>
      </c>
      <c r="AJ179" s="82">
        <f>CHOOSE(Interface!$H$7,'Licensee 1'!AJ166,'Licensee 2'!AJ166)</f>
        <v>0</v>
      </c>
      <c r="AK179" s="82">
        <f>CHOOSE(Interface!$H$7,'Licensee 1'!AK166,'Licensee 2'!AK166)</f>
        <v>0</v>
      </c>
      <c r="AL179" s="82">
        <f>CHOOSE(Interface!$H$7,'Licensee 1'!AL166,'Licensee 2'!AL166)</f>
        <v>0</v>
      </c>
      <c r="AM179" s="82">
        <f>CHOOSE(Interface!$H$7,'Licensee 1'!AM166,'Licensee 2'!AM166)</f>
        <v>0</v>
      </c>
      <c r="AN179" s="82">
        <f>CHOOSE(Interface!$H$7,'Licensee 1'!AN166,'Licensee 2'!AN166)</f>
        <v>0</v>
      </c>
      <c r="AO179" s="82">
        <f>CHOOSE(Interface!$H$7,'Licensee 1'!AO166,'Licensee 2'!AO166)</f>
        <v>0</v>
      </c>
      <c r="AP179" s="82">
        <f>CHOOSE(Interface!$H$7,'Licensee 1'!AP166,'Licensee 2'!AP166)</f>
        <v>0</v>
      </c>
      <c r="AQ179" s="82">
        <f>CHOOSE(Interface!$H$7,'Licensee 1'!AQ166,'Licensee 2'!AQ166)</f>
        <v>0</v>
      </c>
      <c r="AR179" s="82">
        <f>CHOOSE(Interface!$H$7,'Licensee 1'!AR166,'Licensee 2'!AR166)</f>
        <v>0</v>
      </c>
      <c r="AS179" s="82">
        <f>CHOOSE(Interface!$H$7,'Licensee 1'!AS166,'Licensee 2'!AS166)</f>
        <v>0</v>
      </c>
      <c r="AT179" s="82">
        <f>CHOOSE(Interface!$H$7,'Licensee 1'!AT166,'Licensee 2'!AT166)</f>
        <v>0</v>
      </c>
      <c r="AU179" s="82">
        <f>CHOOSE(Interface!$H$7,'Licensee 1'!AU166,'Licensee 2'!AU166)</f>
        <v>0</v>
      </c>
      <c r="AV179" s="82">
        <f>CHOOSE(Interface!$H$7,'Licensee 1'!AV166,'Licensee 2'!AV166)</f>
        <v>0</v>
      </c>
      <c r="AW179" s="82">
        <f>CHOOSE(Interface!$H$7,'Licensee 1'!AW166,'Licensee 2'!AW166)</f>
        <v>0</v>
      </c>
      <c r="AX179" s="82">
        <f>CHOOSE(Interface!$H$7,'Licensee 1'!AX166,'Licensee 2'!AX166)</f>
        <v>0</v>
      </c>
      <c r="AY179" s="82">
        <f>CHOOSE(Interface!$H$7,'Licensee 1'!AY166,'Licensee 2'!AY166)</f>
        <v>0</v>
      </c>
      <c r="AZ179" s="82">
        <f>CHOOSE(Interface!$H$7,'Licensee 1'!AZ166,'Licensee 2'!AZ166)</f>
        <v>0</v>
      </c>
      <c r="BA179" s="82">
        <f>CHOOSE(Interface!$H$7,'Licensee 1'!BA166,'Licensee 2'!BA166)</f>
        <v>0</v>
      </c>
      <c r="BB179" s="82">
        <f>CHOOSE(Interface!$H$7,'Licensee 1'!BB166,'Licensee 2'!BB166)</f>
        <v>0</v>
      </c>
      <c r="BC179" s="82">
        <f>CHOOSE(Interface!$H$7,'Licensee 1'!BC166,'Licensee 2'!BC166)</f>
        <v>0</v>
      </c>
      <c r="BD179" s="82">
        <f>CHOOSE(Interface!$H$7,'Licensee 1'!BD166,'Licensee 2'!BD166)</f>
        <v>0</v>
      </c>
      <c r="BE179" s="82">
        <f>CHOOSE(Interface!$H$7,'Licensee 1'!BE166,'Licensee 2'!BE166)</f>
        <v>0</v>
      </c>
      <c r="BF179" s="82">
        <f>CHOOSE(Interface!$H$7,'Licensee 1'!BF166,'Licensee 2'!BF166)</f>
        <v>0</v>
      </c>
      <c r="BG179" s="82">
        <f>CHOOSE(Interface!$H$7,'Licensee 1'!BG166,'Licensee 2'!BG166)</f>
        <v>0</v>
      </c>
      <c r="BH179" s="82">
        <f>CHOOSE(Interface!$H$7,'Licensee 1'!BH166,'Licensee 2'!BH166)</f>
        <v>0</v>
      </c>
    </row>
    <row r="180" spans="5:60">
      <c r="E180" s="4" t="s">
        <v>256</v>
      </c>
      <c r="G180" s="4" t="s">
        <v>91</v>
      </c>
      <c r="K180" s="21"/>
      <c r="L180" s="82">
        <f>CHOOSE(Interface!$H$7,'Licensee 1'!L167,'Licensee 2'!L167)</f>
        <v>0</v>
      </c>
      <c r="M180" s="82">
        <f>CHOOSE(Interface!$H$7,'Licensee 1'!M167,'Licensee 2'!M167)</f>
        <v>0</v>
      </c>
      <c r="N180" s="82">
        <f>CHOOSE(Interface!$H$7,'Licensee 1'!N167,'Licensee 2'!N167)</f>
        <v>0</v>
      </c>
      <c r="O180" s="82">
        <f>CHOOSE(Interface!$H$7,'Licensee 1'!O167,'Licensee 2'!O167)</f>
        <v>0</v>
      </c>
      <c r="P180" s="82">
        <f>CHOOSE(Interface!$H$7,'Licensee 1'!P167,'Licensee 2'!P167)</f>
        <v>0</v>
      </c>
      <c r="Q180" s="82">
        <f>CHOOSE(Interface!$H$7,'Licensee 1'!Q167,'Licensee 2'!Q167)</f>
        <v>0</v>
      </c>
      <c r="R180" s="82">
        <f>CHOOSE(Interface!$H$7,'Licensee 1'!R167,'Licensee 2'!R167)</f>
        <v>0</v>
      </c>
      <c r="S180" s="200">
        <f>CHOOSE(Interface!$H$7,'Licensee 1'!S167,'Licensee 2'!S167)</f>
        <v>0</v>
      </c>
      <c r="T180" s="82">
        <f>CHOOSE(Interface!$H$7,'Licensee 1'!T167,'Licensee 2'!T167)</f>
        <v>0</v>
      </c>
      <c r="U180" s="82">
        <f>CHOOSE(Interface!$H$7,'Licensee 1'!U167,'Licensee 2'!U167)</f>
        <v>0</v>
      </c>
      <c r="V180" s="82">
        <f>CHOOSE(Interface!$H$7,'Licensee 1'!V167,'Licensee 2'!V167)</f>
        <v>0</v>
      </c>
      <c r="W180" s="82">
        <f>CHOOSE(Interface!$H$7,'Licensee 1'!W167,'Licensee 2'!W167)</f>
        <v>0</v>
      </c>
      <c r="X180" s="82">
        <f>CHOOSE(Interface!$H$7,'Licensee 1'!X167,'Licensee 2'!X167)</f>
        <v>0</v>
      </c>
      <c r="Y180" s="82">
        <f>CHOOSE(Interface!$H$7,'Licensee 1'!Y167,'Licensee 2'!Y167)</f>
        <v>0</v>
      </c>
      <c r="Z180" s="82">
        <f>CHOOSE(Interface!$H$7,'Licensee 1'!Z167,'Licensee 2'!Z167)</f>
        <v>0</v>
      </c>
      <c r="AA180" s="82">
        <f>CHOOSE(Interface!$H$7,'Licensee 1'!AA167,'Licensee 2'!AA167)</f>
        <v>0</v>
      </c>
      <c r="AB180" s="82">
        <f>CHOOSE(Interface!$H$7,'Licensee 1'!AB167,'Licensee 2'!AB167)</f>
        <v>0</v>
      </c>
      <c r="AC180" s="82">
        <f>CHOOSE(Interface!$H$7,'Licensee 1'!AC167,'Licensee 2'!AC167)</f>
        <v>0</v>
      </c>
      <c r="AD180" s="82">
        <f>CHOOSE(Interface!$H$7,'Licensee 1'!AD167,'Licensee 2'!AD167)</f>
        <v>0</v>
      </c>
      <c r="AE180" s="82">
        <f>CHOOSE(Interface!$H$7,'Licensee 1'!AE167,'Licensee 2'!AE167)</f>
        <v>0</v>
      </c>
      <c r="AF180" s="82">
        <f>CHOOSE(Interface!$H$7,'Licensee 1'!AF167,'Licensee 2'!AF167)</f>
        <v>0</v>
      </c>
      <c r="AG180" s="82">
        <f>CHOOSE(Interface!$H$7,'Licensee 1'!AG167,'Licensee 2'!AG167)</f>
        <v>0</v>
      </c>
      <c r="AH180" s="82">
        <f>CHOOSE(Interface!$H$7,'Licensee 1'!AH167,'Licensee 2'!AH167)</f>
        <v>0</v>
      </c>
      <c r="AI180" s="82">
        <f>CHOOSE(Interface!$H$7,'Licensee 1'!AI167,'Licensee 2'!AI167)</f>
        <v>0</v>
      </c>
      <c r="AJ180" s="82">
        <f>CHOOSE(Interface!$H$7,'Licensee 1'!AJ167,'Licensee 2'!AJ167)</f>
        <v>0</v>
      </c>
      <c r="AK180" s="82">
        <f>CHOOSE(Interface!$H$7,'Licensee 1'!AK167,'Licensee 2'!AK167)</f>
        <v>0</v>
      </c>
      <c r="AL180" s="82">
        <f>CHOOSE(Interface!$H$7,'Licensee 1'!AL167,'Licensee 2'!AL167)</f>
        <v>0</v>
      </c>
      <c r="AM180" s="82">
        <f>CHOOSE(Interface!$H$7,'Licensee 1'!AM167,'Licensee 2'!AM167)</f>
        <v>0</v>
      </c>
      <c r="AN180" s="82">
        <f>CHOOSE(Interface!$H$7,'Licensee 1'!AN167,'Licensee 2'!AN167)</f>
        <v>0</v>
      </c>
      <c r="AO180" s="82">
        <f>CHOOSE(Interface!$H$7,'Licensee 1'!AO167,'Licensee 2'!AO167)</f>
        <v>0</v>
      </c>
      <c r="AP180" s="82">
        <f>CHOOSE(Interface!$H$7,'Licensee 1'!AP167,'Licensee 2'!AP167)</f>
        <v>0</v>
      </c>
      <c r="AQ180" s="82">
        <f>CHOOSE(Interface!$H$7,'Licensee 1'!AQ167,'Licensee 2'!AQ167)</f>
        <v>0</v>
      </c>
      <c r="AR180" s="82">
        <f>CHOOSE(Interface!$H$7,'Licensee 1'!AR167,'Licensee 2'!AR167)</f>
        <v>0</v>
      </c>
      <c r="AS180" s="82">
        <f>CHOOSE(Interface!$H$7,'Licensee 1'!AS167,'Licensee 2'!AS167)</f>
        <v>0</v>
      </c>
      <c r="AT180" s="82">
        <f>CHOOSE(Interface!$H$7,'Licensee 1'!AT167,'Licensee 2'!AT167)</f>
        <v>0</v>
      </c>
      <c r="AU180" s="82">
        <f>CHOOSE(Interface!$H$7,'Licensee 1'!AU167,'Licensee 2'!AU167)</f>
        <v>0</v>
      </c>
      <c r="AV180" s="82">
        <f>CHOOSE(Interface!$H$7,'Licensee 1'!AV167,'Licensee 2'!AV167)</f>
        <v>0</v>
      </c>
      <c r="AW180" s="82">
        <f>CHOOSE(Interface!$H$7,'Licensee 1'!AW167,'Licensee 2'!AW167)</f>
        <v>0</v>
      </c>
      <c r="AX180" s="82">
        <f>CHOOSE(Interface!$H$7,'Licensee 1'!AX167,'Licensee 2'!AX167)</f>
        <v>0</v>
      </c>
      <c r="AY180" s="82">
        <f>CHOOSE(Interface!$H$7,'Licensee 1'!AY167,'Licensee 2'!AY167)</f>
        <v>0</v>
      </c>
      <c r="AZ180" s="82">
        <f>CHOOSE(Interface!$H$7,'Licensee 1'!AZ167,'Licensee 2'!AZ167)</f>
        <v>0</v>
      </c>
      <c r="BA180" s="82">
        <f>CHOOSE(Interface!$H$7,'Licensee 1'!BA167,'Licensee 2'!BA167)</f>
        <v>0</v>
      </c>
      <c r="BB180" s="82">
        <f>CHOOSE(Interface!$H$7,'Licensee 1'!BB167,'Licensee 2'!BB167)</f>
        <v>0</v>
      </c>
      <c r="BC180" s="82">
        <f>CHOOSE(Interface!$H$7,'Licensee 1'!BC167,'Licensee 2'!BC167)</f>
        <v>0</v>
      </c>
      <c r="BD180" s="82">
        <f>CHOOSE(Interface!$H$7,'Licensee 1'!BD167,'Licensee 2'!BD167)</f>
        <v>0</v>
      </c>
      <c r="BE180" s="82">
        <f>CHOOSE(Interface!$H$7,'Licensee 1'!BE167,'Licensee 2'!BE167)</f>
        <v>0</v>
      </c>
      <c r="BF180" s="82">
        <f>CHOOSE(Interface!$H$7,'Licensee 1'!BF167,'Licensee 2'!BF167)</f>
        <v>0</v>
      </c>
      <c r="BG180" s="82">
        <f>CHOOSE(Interface!$H$7,'Licensee 1'!BG167,'Licensee 2'!BG167)</f>
        <v>0</v>
      </c>
      <c r="BH180" s="82">
        <f>CHOOSE(Interface!$H$7,'Licensee 1'!BH167,'Licensee 2'!BH167)</f>
        <v>0</v>
      </c>
    </row>
    <row r="181" spans="5:60">
      <c r="K181" s="21"/>
      <c r="L181" s="82"/>
      <c r="M181" s="82"/>
      <c r="N181" s="82"/>
      <c r="O181" s="82"/>
      <c r="P181" s="82"/>
      <c r="Q181" s="82"/>
      <c r="R181" s="82"/>
      <c r="S181" s="200"/>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c r="BC181" s="82"/>
      <c r="BD181" s="82"/>
      <c r="BE181" s="82"/>
      <c r="BF181" s="82"/>
      <c r="BG181" s="82"/>
      <c r="BH181" s="82"/>
    </row>
    <row r="182" spans="5:60">
      <c r="E182" s="4" t="s">
        <v>257</v>
      </c>
      <c r="G182" s="4" t="s">
        <v>91</v>
      </c>
      <c r="K182" s="21"/>
      <c r="L182" s="101">
        <f>CHOOSE(Interface!$H$7,'Licensee 1'!L169,'Licensee 2'!L169)</f>
        <v>0</v>
      </c>
      <c r="M182" s="101">
        <f>CHOOSE(Interface!$H$7,'Licensee 1'!M169,'Licensee 2'!M169)</f>
        <v>0</v>
      </c>
      <c r="N182" s="101">
        <f>CHOOSE(Interface!$H$7,'Licensee 1'!N169,'Licensee 2'!N169)</f>
        <v>0</v>
      </c>
      <c r="O182" s="101">
        <f>CHOOSE(Interface!$H$7,'Licensee 1'!O169,'Licensee 2'!O169)</f>
        <v>0</v>
      </c>
      <c r="P182" s="101">
        <f>CHOOSE(Interface!$H$7,'Licensee 1'!P169,'Licensee 2'!P169)</f>
        <v>0</v>
      </c>
      <c r="Q182" s="101">
        <f>CHOOSE(Interface!$H$7,'Licensee 1'!Q169,'Licensee 2'!Q169)</f>
        <v>0</v>
      </c>
      <c r="R182" s="101">
        <f>CHOOSE(Interface!$H$7,'Licensee 1'!R169,'Licensee 2'!R169)</f>
        <v>0</v>
      </c>
      <c r="S182" s="101">
        <f>CHOOSE(Interface!$H$7,'Licensee 1'!S169,'Licensee 2'!S169)</f>
        <v>0</v>
      </c>
      <c r="T182" s="101">
        <f>CHOOSE(Interface!$H$7,'Licensee 1'!T169,'Licensee 2'!T169)</f>
        <v>0</v>
      </c>
      <c r="U182" s="101">
        <f>CHOOSE(Interface!$H$7,'Licensee 1'!U169,'Licensee 2'!U169)</f>
        <v>0</v>
      </c>
      <c r="V182" s="101">
        <f>CHOOSE(Interface!$H$7,'Licensee 1'!V169,'Licensee 2'!V169)</f>
        <v>0</v>
      </c>
      <c r="W182" s="101">
        <f>CHOOSE(Interface!$H$7,'Licensee 1'!W169,'Licensee 2'!W169)</f>
        <v>0</v>
      </c>
      <c r="X182" s="101">
        <f>CHOOSE(Interface!$H$7,'Licensee 1'!X169,'Licensee 2'!X169)</f>
        <v>0</v>
      </c>
      <c r="Y182" s="101">
        <f>CHOOSE(Interface!$H$7,'Licensee 1'!Y169,'Licensee 2'!Y169)</f>
        <v>0</v>
      </c>
      <c r="Z182" s="101">
        <f>CHOOSE(Interface!$H$7,'Licensee 1'!Z169,'Licensee 2'!Z169)</f>
        <v>0</v>
      </c>
      <c r="AA182" s="101">
        <f>CHOOSE(Interface!$H$7,'Licensee 1'!AA169,'Licensee 2'!AA169)</f>
        <v>0</v>
      </c>
      <c r="AB182" s="101">
        <f>CHOOSE(Interface!$H$7,'Licensee 1'!AB169,'Licensee 2'!AB169)</f>
        <v>0</v>
      </c>
      <c r="AC182" s="101">
        <f>CHOOSE(Interface!$H$7,'Licensee 1'!AC169,'Licensee 2'!AC169)</f>
        <v>0</v>
      </c>
      <c r="AD182" s="101">
        <f>CHOOSE(Interface!$H$7,'Licensee 1'!AD169,'Licensee 2'!AD169)</f>
        <v>0</v>
      </c>
      <c r="AE182" s="101">
        <f>CHOOSE(Interface!$H$7,'Licensee 1'!AE169,'Licensee 2'!AE169)</f>
        <v>0</v>
      </c>
      <c r="AF182" s="101">
        <f>CHOOSE(Interface!$H$7,'Licensee 1'!AF169,'Licensee 2'!AF169)</f>
        <v>0</v>
      </c>
      <c r="AG182" s="101">
        <f>CHOOSE(Interface!$H$7,'Licensee 1'!AG169,'Licensee 2'!AG169)</f>
        <v>0</v>
      </c>
      <c r="AH182" s="101">
        <f>CHOOSE(Interface!$H$7,'Licensee 1'!AH169,'Licensee 2'!AH169)</f>
        <v>0</v>
      </c>
      <c r="AI182" s="101">
        <f>CHOOSE(Interface!$H$7,'Licensee 1'!AI169,'Licensee 2'!AI169)</f>
        <v>0</v>
      </c>
      <c r="AJ182" s="101">
        <f>CHOOSE(Interface!$H$7,'Licensee 1'!AJ169,'Licensee 2'!AJ169)</f>
        <v>0</v>
      </c>
      <c r="AK182" s="101">
        <f>CHOOSE(Interface!$H$7,'Licensee 1'!AK169,'Licensee 2'!AK169)</f>
        <v>0</v>
      </c>
      <c r="AL182" s="101">
        <f>CHOOSE(Interface!$H$7,'Licensee 1'!AL169,'Licensee 2'!AL169)</f>
        <v>0</v>
      </c>
      <c r="AM182" s="101">
        <f>CHOOSE(Interface!$H$7,'Licensee 1'!AM169,'Licensee 2'!AM169)</f>
        <v>0</v>
      </c>
      <c r="AN182" s="101">
        <f>CHOOSE(Interface!$H$7,'Licensee 1'!AN169,'Licensee 2'!AN169)</f>
        <v>0</v>
      </c>
      <c r="AO182" s="101">
        <f>CHOOSE(Interface!$H$7,'Licensee 1'!AO169,'Licensee 2'!AO169)</f>
        <v>0</v>
      </c>
      <c r="AP182" s="101">
        <f>CHOOSE(Interface!$H$7,'Licensee 1'!AP169,'Licensee 2'!AP169)</f>
        <v>0</v>
      </c>
      <c r="AQ182" s="101">
        <f>CHOOSE(Interface!$H$7,'Licensee 1'!AQ169,'Licensee 2'!AQ169)</f>
        <v>0</v>
      </c>
      <c r="AR182" s="101">
        <f>CHOOSE(Interface!$H$7,'Licensee 1'!AR169,'Licensee 2'!AR169)</f>
        <v>0</v>
      </c>
      <c r="AS182" s="101">
        <f>CHOOSE(Interface!$H$7,'Licensee 1'!AS169,'Licensee 2'!AS169)</f>
        <v>0</v>
      </c>
      <c r="AT182" s="101">
        <f>CHOOSE(Interface!$H$7,'Licensee 1'!AT169,'Licensee 2'!AT169)</f>
        <v>0</v>
      </c>
      <c r="AU182" s="101">
        <f>CHOOSE(Interface!$H$7,'Licensee 1'!AU169,'Licensee 2'!AU169)</f>
        <v>0</v>
      </c>
      <c r="AV182" s="101">
        <f>CHOOSE(Interface!$H$7,'Licensee 1'!AV169,'Licensee 2'!AV169)</f>
        <v>0</v>
      </c>
      <c r="AW182" s="101">
        <f>CHOOSE(Interface!$H$7,'Licensee 1'!AW169,'Licensee 2'!AW169)</f>
        <v>0</v>
      </c>
      <c r="AX182" s="101">
        <f>CHOOSE(Interface!$H$7,'Licensee 1'!AX169,'Licensee 2'!AX169)</f>
        <v>0</v>
      </c>
      <c r="AY182" s="101">
        <f>CHOOSE(Interface!$H$7,'Licensee 1'!AY169,'Licensee 2'!AY169)</f>
        <v>0</v>
      </c>
      <c r="AZ182" s="101">
        <f>CHOOSE(Interface!$H$7,'Licensee 1'!AZ169,'Licensee 2'!AZ169)</f>
        <v>0</v>
      </c>
      <c r="BA182" s="101">
        <f>CHOOSE(Interface!$H$7,'Licensee 1'!BA169,'Licensee 2'!BA169)</f>
        <v>0</v>
      </c>
      <c r="BB182" s="101">
        <f>CHOOSE(Interface!$H$7,'Licensee 1'!BB169,'Licensee 2'!BB169)</f>
        <v>0</v>
      </c>
      <c r="BC182" s="101">
        <f>CHOOSE(Interface!$H$7,'Licensee 1'!BC169,'Licensee 2'!BC169)</f>
        <v>0</v>
      </c>
      <c r="BD182" s="101">
        <f>CHOOSE(Interface!$H$7,'Licensee 1'!BD169,'Licensee 2'!BD169)</f>
        <v>0</v>
      </c>
      <c r="BE182" s="101">
        <f>CHOOSE(Interface!$H$7,'Licensee 1'!BE169,'Licensee 2'!BE169)</f>
        <v>0</v>
      </c>
      <c r="BF182" s="101">
        <f>CHOOSE(Interface!$H$7,'Licensee 1'!BF169,'Licensee 2'!BF169)</f>
        <v>0</v>
      </c>
      <c r="BG182" s="101">
        <f>CHOOSE(Interface!$H$7,'Licensee 1'!BG169,'Licensee 2'!BG169)</f>
        <v>0</v>
      </c>
      <c r="BH182" s="101">
        <f>CHOOSE(Interface!$H$7,'Licensee 1'!BH169,'Licensee 2'!BH169)</f>
        <v>0</v>
      </c>
    </row>
    <row r="183" spans="5:60">
      <c r="E183" s="4" t="s">
        <v>258</v>
      </c>
      <c r="G183" s="4" t="s">
        <v>91</v>
      </c>
      <c r="K183" s="21"/>
      <c r="L183" s="101">
        <f>CHOOSE(Interface!$H$7,'Licensee 1'!L170,'Licensee 2'!L170)</f>
        <v>0</v>
      </c>
      <c r="M183" s="101">
        <f>CHOOSE(Interface!$H$7,'Licensee 1'!M170,'Licensee 2'!M170)</f>
        <v>0</v>
      </c>
      <c r="N183" s="101">
        <f>CHOOSE(Interface!$H$7,'Licensee 1'!N170,'Licensee 2'!N170)</f>
        <v>0</v>
      </c>
      <c r="O183" s="101">
        <f>CHOOSE(Interface!$H$7,'Licensee 1'!O170,'Licensee 2'!O170)</f>
        <v>0</v>
      </c>
      <c r="P183" s="101">
        <f>CHOOSE(Interface!$H$7,'Licensee 1'!P170,'Licensee 2'!P170)</f>
        <v>0</v>
      </c>
      <c r="Q183" s="101">
        <f>CHOOSE(Interface!$H$7,'Licensee 1'!Q170,'Licensee 2'!Q170)</f>
        <v>0</v>
      </c>
      <c r="R183" s="101">
        <f>CHOOSE(Interface!$H$7,'Licensee 1'!R170,'Licensee 2'!R170)</f>
        <v>0</v>
      </c>
      <c r="S183" s="101">
        <f>CHOOSE(Interface!$H$7,'Licensee 1'!S170,'Licensee 2'!S170)</f>
        <v>0</v>
      </c>
      <c r="T183" s="101">
        <f>CHOOSE(Interface!$H$7,'Licensee 1'!T170,'Licensee 2'!T170)</f>
        <v>0</v>
      </c>
      <c r="U183" s="101">
        <f>CHOOSE(Interface!$H$7,'Licensee 1'!U170,'Licensee 2'!U170)</f>
        <v>0</v>
      </c>
      <c r="V183" s="101">
        <f>CHOOSE(Interface!$H$7,'Licensee 1'!V170,'Licensee 2'!V170)</f>
        <v>0</v>
      </c>
      <c r="W183" s="101">
        <f>CHOOSE(Interface!$H$7,'Licensee 1'!W170,'Licensee 2'!W170)</f>
        <v>0</v>
      </c>
      <c r="X183" s="101">
        <f>CHOOSE(Interface!$H$7,'Licensee 1'!X170,'Licensee 2'!X170)</f>
        <v>0</v>
      </c>
      <c r="Y183" s="101">
        <f>CHOOSE(Interface!$H$7,'Licensee 1'!Y170,'Licensee 2'!Y170)</f>
        <v>0</v>
      </c>
      <c r="Z183" s="101">
        <f>CHOOSE(Interface!$H$7,'Licensee 1'!Z170,'Licensee 2'!Z170)</f>
        <v>0</v>
      </c>
      <c r="AA183" s="101">
        <f>CHOOSE(Interface!$H$7,'Licensee 1'!AA170,'Licensee 2'!AA170)</f>
        <v>0</v>
      </c>
      <c r="AB183" s="101">
        <f>CHOOSE(Interface!$H$7,'Licensee 1'!AB170,'Licensee 2'!AB170)</f>
        <v>0</v>
      </c>
      <c r="AC183" s="101">
        <f>CHOOSE(Interface!$H$7,'Licensee 1'!AC170,'Licensee 2'!AC170)</f>
        <v>0</v>
      </c>
      <c r="AD183" s="101">
        <f>CHOOSE(Interface!$H$7,'Licensee 1'!AD170,'Licensee 2'!AD170)</f>
        <v>0</v>
      </c>
      <c r="AE183" s="101">
        <f>CHOOSE(Interface!$H$7,'Licensee 1'!AE170,'Licensee 2'!AE170)</f>
        <v>0</v>
      </c>
      <c r="AF183" s="101">
        <f>CHOOSE(Interface!$H$7,'Licensee 1'!AF170,'Licensee 2'!AF170)</f>
        <v>0</v>
      </c>
      <c r="AG183" s="101">
        <f>CHOOSE(Interface!$H$7,'Licensee 1'!AG170,'Licensee 2'!AG170)</f>
        <v>0</v>
      </c>
      <c r="AH183" s="101">
        <f>CHOOSE(Interface!$H$7,'Licensee 1'!AH170,'Licensee 2'!AH170)</f>
        <v>0</v>
      </c>
      <c r="AI183" s="101">
        <f>CHOOSE(Interface!$H$7,'Licensee 1'!AI170,'Licensee 2'!AI170)</f>
        <v>0</v>
      </c>
      <c r="AJ183" s="101">
        <f>CHOOSE(Interface!$H$7,'Licensee 1'!AJ170,'Licensee 2'!AJ170)</f>
        <v>0</v>
      </c>
      <c r="AK183" s="101">
        <f>CHOOSE(Interface!$H$7,'Licensee 1'!AK170,'Licensee 2'!AK170)</f>
        <v>0</v>
      </c>
      <c r="AL183" s="101">
        <f>CHOOSE(Interface!$H$7,'Licensee 1'!AL170,'Licensee 2'!AL170)</f>
        <v>0</v>
      </c>
      <c r="AM183" s="101">
        <f>CHOOSE(Interface!$H$7,'Licensee 1'!AM170,'Licensee 2'!AM170)</f>
        <v>0</v>
      </c>
      <c r="AN183" s="101">
        <f>CHOOSE(Interface!$H$7,'Licensee 1'!AN170,'Licensee 2'!AN170)</f>
        <v>0</v>
      </c>
      <c r="AO183" s="101">
        <f>CHOOSE(Interface!$H$7,'Licensee 1'!AO170,'Licensee 2'!AO170)</f>
        <v>0</v>
      </c>
      <c r="AP183" s="101">
        <f>CHOOSE(Interface!$H$7,'Licensee 1'!AP170,'Licensee 2'!AP170)</f>
        <v>0</v>
      </c>
      <c r="AQ183" s="101">
        <f>CHOOSE(Interface!$H$7,'Licensee 1'!AQ170,'Licensee 2'!AQ170)</f>
        <v>0</v>
      </c>
      <c r="AR183" s="101">
        <f>CHOOSE(Interface!$H$7,'Licensee 1'!AR170,'Licensee 2'!AR170)</f>
        <v>0</v>
      </c>
      <c r="AS183" s="101">
        <f>CHOOSE(Interface!$H$7,'Licensee 1'!AS170,'Licensee 2'!AS170)</f>
        <v>0</v>
      </c>
      <c r="AT183" s="101">
        <f>CHOOSE(Interface!$H$7,'Licensee 1'!AT170,'Licensee 2'!AT170)</f>
        <v>0</v>
      </c>
      <c r="AU183" s="101">
        <f>CHOOSE(Interface!$H$7,'Licensee 1'!AU170,'Licensee 2'!AU170)</f>
        <v>0</v>
      </c>
      <c r="AV183" s="101">
        <f>CHOOSE(Interface!$H$7,'Licensee 1'!AV170,'Licensee 2'!AV170)</f>
        <v>0</v>
      </c>
      <c r="AW183" s="101">
        <f>CHOOSE(Interface!$H$7,'Licensee 1'!AW170,'Licensee 2'!AW170)</f>
        <v>0</v>
      </c>
      <c r="AX183" s="101">
        <f>CHOOSE(Interface!$H$7,'Licensee 1'!AX170,'Licensee 2'!AX170)</f>
        <v>0</v>
      </c>
      <c r="AY183" s="101">
        <f>CHOOSE(Interface!$H$7,'Licensee 1'!AY170,'Licensee 2'!AY170)</f>
        <v>0</v>
      </c>
      <c r="AZ183" s="101">
        <f>CHOOSE(Interface!$H$7,'Licensee 1'!AZ170,'Licensee 2'!AZ170)</f>
        <v>0</v>
      </c>
      <c r="BA183" s="101">
        <f>CHOOSE(Interface!$H$7,'Licensee 1'!BA170,'Licensee 2'!BA170)</f>
        <v>0</v>
      </c>
      <c r="BB183" s="101">
        <f>CHOOSE(Interface!$H$7,'Licensee 1'!BB170,'Licensee 2'!BB170)</f>
        <v>0</v>
      </c>
      <c r="BC183" s="101">
        <f>CHOOSE(Interface!$H$7,'Licensee 1'!BC170,'Licensee 2'!BC170)</f>
        <v>0</v>
      </c>
      <c r="BD183" s="101">
        <f>CHOOSE(Interface!$H$7,'Licensee 1'!BD170,'Licensee 2'!BD170)</f>
        <v>0</v>
      </c>
      <c r="BE183" s="101">
        <f>CHOOSE(Interface!$H$7,'Licensee 1'!BE170,'Licensee 2'!BE170)</f>
        <v>0</v>
      </c>
      <c r="BF183" s="101">
        <f>CHOOSE(Interface!$H$7,'Licensee 1'!BF170,'Licensee 2'!BF170)</f>
        <v>0</v>
      </c>
      <c r="BG183" s="101">
        <f>CHOOSE(Interface!$H$7,'Licensee 1'!BG170,'Licensee 2'!BG170)</f>
        <v>0</v>
      </c>
      <c r="BH183" s="101">
        <f>CHOOSE(Interface!$H$7,'Licensee 1'!BH170,'Licensee 2'!BH170)</f>
        <v>0</v>
      </c>
    </row>
    <row r="184" spans="5:60">
      <c r="K184" s="21"/>
      <c r="L184" s="101"/>
      <c r="M184" s="101"/>
      <c r="N184" s="101"/>
      <c r="O184" s="101"/>
      <c r="P184" s="101"/>
      <c r="Q184" s="101"/>
      <c r="R184" s="101"/>
      <c r="S184" s="101"/>
      <c r="T184" s="101"/>
      <c r="U184" s="101"/>
      <c r="V184" s="101"/>
      <c r="W184" s="101"/>
      <c r="X184" s="101"/>
      <c r="Y184" s="101"/>
      <c r="Z184" s="101"/>
      <c r="AA184" s="101"/>
      <c r="AB184" s="101"/>
      <c r="AC184" s="101"/>
      <c r="AD184" s="101"/>
      <c r="AE184" s="101"/>
      <c r="AF184" s="101"/>
      <c r="AG184" s="101"/>
      <c r="AH184" s="101"/>
      <c r="AI184" s="101"/>
      <c r="AJ184" s="101"/>
      <c r="AK184" s="101"/>
      <c r="AL184" s="101"/>
      <c r="AM184" s="101"/>
      <c r="AN184" s="101"/>
      <c r="AO184" s="101"/>
      <c r="AP184" s="101"/>
      <c r="AQ184" s="101"/>
      <c r="AR184" s="101"/>
      <c r="AS184" s="101"/>
      <c r="AT184" s="101"/>
      <c r="AU184" s="101"/>
      <c r="AV184" s="101"/>
      <c r="AW184" s="101"/>
      <c r="AX184" s="101"/>
      <c r="AY184" s="101"/>
      <c r="AZ184" s="101"/>
      <c r="BA184" s="101"/>
      <c r="BB184" s="101"/>
      <c r="BC184" s="101"/>
      <c r="BD184" s="101"/>
      <c r="BE184" s="101"/>
      <c r="BF184" s="101"/>
      <c r="BG184" s="101"/>
      <c r="BH184" s="101"/>
    </row>
    <row r="185" spans="5:60">
      <c r="E185" s="4" t="s">
        <v>259</v>
      </c>
      <c r="G185" s="4" t="s">
        <v>260</v>
      </c>
      <c r="K185" s="21"/>
      <c r="L185" s="101">
        <f>CHOOSE(Interface!$H$7,'Licensee 1'!L172,'Licensee 2'!L172)</f>
        <v>0</v>
      </c>
      <c r="M185" s="101">
        <f>CHOOSE(Interface!$H$7,'Licensee 1'!M172,'Licensee 2'!M172)</f>
        <v>0</v>
      </c>
      <c r="N185" s="101">
        <f>CHOOSE(Interface!$H$7,'Licensee 1'!N172,'Licensee 2'!N172)</f>
        <v>0</v>
      </c>
      <c r="O185" s="101">
        <f>CHOOSE(Interface!$H$7,'Licensee 1'!O172,'Licensee 2'!O172)</f>
        <v>0</v>
      </c>
      <c r="P185" s="101">
        <f>CHOOSE(Interface!$H$7,'Licensee 1'!P172,'Licensee 2'!P172)</f>
        <v>0</v>
      </c>
      <c r="Q185" s="101">
        <f>CHOOSE(Interface!$H$7,'Licensee 1'!Q172,'Licensee 2'!Q172)</f>
        <v>0</v>
      </c>
      <c r="R185" s="101">
        <f>CHOOSE(Interface!$H$7,'Licensee 1'!R172,'Licensee 2'!R172)</f>
        <v>0</v>
      </c>
      <c r="S185" s="101">
        <f>CHOOSE(Interface!$H$7,'Licensee 1'!S172,'Licensee 2'!S172)</f>
        <v>0</v>
      </c>
      <c r="T185" s="101">
        <f>CHOOSE(Interface!$H$7,'Licensee 1'!T172,'Licensee 2'!T172)</f>
        <v>0</v>
      </c>
      <c r="U185" s="101">
        <f>CHOOSE(Interface!$H$7,'Licensee 1'!U172,'Licensee 2'!U172)</f>
        <v>0</v>
      </c>
      <c r="V185" s="101">
        <f>CHOOSE(Interface!$H$7,'Licensee 1'!V172,'Licensee 2'!V172)</f>
        <v>0</v>
      </c>
      <c r="W185" s="101">
        <f>CHOOSE(Interface!$H$7,'Licensee 1'!W172,'Licensee 2'!W172)</f>
        <v>0</v>
      </c>
      <c r="X185" s="101">
        <f>CHOOSE(Interface!$H$7,'Licensee 1'!X172,'Licensee 2'!X172)</f>
        <v>0</v>
      </c>
      <c r="Y185" s="101">
        <f>CHOOSE(Interface!$H$7,'Licensee 1'!Y172,'Licensee 2'!Y172)</f>
        <v>0</v>
      </c>
      <c r="Z185" s="101">
        <f>CHOOSE(Interface!$H$7,'Licensee 1'!Z172,'Licensee 2'!Z172)</f>
        <v>0</v>
      </c>
      <c r="AA185" s="101">
        <f>CHOOSE(Interface!$H$7,'Licensee 1'!AA172,'Licensee 2'!AA172)</f>
        <v>0</v>
      </c>
      <c r="AB185" s="101">
        <f>CHOOSE(Interface!$H$7,'Licensee 1'!AB172,'Licensee 2'!AB172)</f>
        <v>0</v>
      </c>
      <c r="AC185" s="101">
        <f>CHOOSE(Interface!$H$7,'Licensee 1'!AC172,'Licensee 2'!AC172)</f>
        <v>0</v>
      </c>
      <c r="AD185" s="101">
        <f>CHOOSE(Interface!$H$7,'Licensee 1'!AD172,'Licensee 2'!AD172)</f>
        <v>0</v>
      </c>
      <c r="AE185" s="101">
        <f>CHOOSE(Interface!$H$7,'Licensee 1'!AE172,'Licensee 2'!AE172)</f>
        <v>0</v>
      </c>
      <c r="AF185" s="101">
        <f>CHOOSE(Interface!$H$7,'Licensee 1'!AF172,'Licensee 2'!AF172)</f>
        <v>0</v>
      </c>
      <c r="AG185" s="101">
        <f>CHOOSE(Interface!$H$7,'Licensee 1'!AG172,'Licensee 2'!AG172)</f>
        <v>0</v>
      </c>
      <c r="AH185" s="101">
        <f>CHOOSE(Interface!$H$7,'Licensee 1'!AH172,'Licensee 2'!AH172)</f>
        <v>0</v>
      </c>
      <c r="AI185" s="101">
        <f>CHOOSE(Interface!$H$7,'Licensee 1'!AI172,'Licensee 2'!AI172)</f>
        <v>0</v>
      </c>
      <c r="AJ185" s="101">
        <f>CHOOSE(Interface!$H$7,'Licensee 1'!AJ172,'Licensee 2'!AJ172)</f>
        <v>0</v>
      </c>
      <c r="AK185" s="101">
        <f>CHOOSE(Interface!$H$7,'Licensee 1'!AK172,'Licensee 2'!AK172)</f>
        <v>0</v>
      </c>
      <c r="AL185" s="101">
        <f>CHOOSE(Interface!$H$7,'Licensee 1'!AL172,'Licensee 2'!AL172)</f>
        <v>0</v>
      </c>
      <c r="AM185" s="101">
        <f>CHOOSE(Interface!$H$7,'Licensee 1'!AM172,'Licensee 2'!AM172)</f>
        <v>0</v>
      </c>
      <c r="AN185" s="101">
        <f>CHOOSE(Interface!$H$7,'Licensee 1'!AN172,'Licensee 2'!AN172)</f>
        <v>0</v>
      </c>
      <c r="AO185" s="101">
        <f>CHOOSE(Interface!$H$7,'Licensee 1'!AO172,'Licensee 2'!AO172)</f>
        <v>0</v>
      </c>
      <c r="AP185" s="101">
        <f>CHOOSE(Interface!$H$7,'Licensee 1'!AP172,'Licensee 2'!AP172)</f>
        <v>0</v>
      </c>
      <c r="AQ185" s="101">
        <f>CHOOSE(Interface!$H$7,'Licensee 1'!AQ172,'Licensee 2'!AQ172)</f>
        <v>0</v>
      </c>
      <c r="AR185" s="101">
        <f>CHOOSE(Interface!$H$7,'Licensee 1'!AR172,'Licensee 2'!AR172)</f>
        <v>0</v>
      </c>
      <c r="AS185" s="101">
        <f>CHOOSE(Interface!$H$7,'Licensee 1'!AS172,'Licensee 2'!AS172)</f>
        <v>0</v>
      </c>
      <c r="AT185" s="101">
        <f>CHOOSE(Interface!$H$7,'Licensee 1'!AT172,'Licensee 2'!AT172)</f>
        <v>0</v>
      </c>
      <c r="AU185" s="101">
        <f>CHOOSE(Interface!$H$7,'Licensee 1'!AU172,'Licensee 2'!AU172)</f>
        <v>0</v>
      </c>
      <c r="AV185" s="101">
        <f>CHOOSE(Interface!$H$7,'Licensee 1'!AV172,'Licensee 2'!AV172)</f>
        <v>0</v>
      </c>
      <c r="AW185" s="101">
        <f>CHOOSE(Interface!$H$7,'Licensee 1'!AW172,'Licensee 2'!AW172)</f>
        <v>0</v>
      </c>
      <c r="AX185" s="101">
        <f>CHOOSE(Interface!$H$7,'Licensee 1'!AX172,'Licensee 2'!AX172)</f>
        <v>0</v>
      </c>
      <c r="AY185" s="101">
        <f>CHOOSE(Interface!$H$7,'Licensee 1'!AY172,'Licensee 2'!AY172)</f>
        <v>0</v>
      </c>
      <c r="AZ185" s="101">
        <f>CHOOSE(Interface!$H$7,'Licensee 1'!AZ172,'Licensee 2'!AZ172)</f>
        <v>0</v>
      </c>
      <c r="BA185" s="101">
        <f>CHOOSE(Interface!$H$7,'Licensee 1'!BA172,'Licensee 2'!BA172)</f>
        <v>0</v>
      </c>
      <c r="BB185" s="101">
        <f>CHOOSE(Interface!$H$7,'Licensee 1'!BB172,'Licensee 2'!BB172)</f>
        <v>0</v>
      </c>
      <c r="BC185" s="101">
        <f>CHOOSE(Interface!$H$7,'Licensee 1'!BC172,'Licensee 2'!BC172)</f>
        <v>0</v>
      </c>
      <c r="BD185" s="101">
        <f>CHOOSE(Interface!$H$7,'Licensee 1'!BD172,'Licensee 2'!BD172)</f>
        <v>0</v>
      </c>
      <c r="BE185" s="101">
        <f>CHOOSE(Interface!$H$7,'Licensee 1'!BE172,'Licensee 2'!BE172)</f>
        <v>0</v>
      </c>
      <c r="BF185" s="101">
        <f>CHOOSE(Interface!$H$7,'Licensee 1'!BF172,'Licensee 2'!BF172)</f>
        <v>0</v>
      </c>
      <c r="BG185" s="101">
        <f>CHOOSE(Interface!$H$7,'Licensee 1'!BG172,'Licensee 2'!BG172)</f>
        <v>0</v>
      </c>
      <c r="BH185" s="101">
        <f>CHOOSE(Interface!$H$7,'Licensee 1'!BH172,'Licensee 2'!BH172)</f>
        <v>0</v>
      </c>
    </row>
    <row r="186" spans="5:60">
      <c r="E186" s="4" t="s">
        <v>261</v>
      </c>
      <c r="G186" s="4" t="s">
        <v>260</v>
      </c>
      <c r="K186" s="21"/>
      <c r="L186" s="101">
        <f>CHOOSE(Interface!$H$7,'Licensee 1'!L173,'Licensee 2'!L173)</f>
        <v>0</v>
      </c>
      <c r="M186" s="101">
        <f>CHOOSE(Interface!$H$7,'Licensee 1'!M173,'Licensee 2'!M173)</f>
        <v>0</v>
      </c>
      <c r="N186" s="101">
        <f>CHOOSE(Interface!$H$7,'Licensee 1'!N173,'Licensee 2'!N173)</f>
        <v>0</v>
      </c>
      <c r="O186" s="101">
        <f>CHOOSE(Interface!$H$7,'Licensee 1'!O173,'Licensee 2'!O173)</f>
        <v>0</v>
      </c>
      <c r="P186" s="101">
        <f>CHOOSE(Interface!$H$7,'Licensee 1'!P173,'Licensee 2'!P173)</f>
        <v>0</v>
      </c>
      <c r="Q186" s="101">
        <f>CHOOSE(Interface!$H$7,'Licensee 1'!Q173,'Licensee 2'!Q173)</f>
        <v>0</v>
      </c>
      <c r="R186" s="101">
        <f>CHOOSE(Interface!$H$7,'Licensee 1'!R173,'Licensee 2'!R173)</f>
        <v>0</v>
      </c>
      <c r="S186" s="101">
        <f>CHOOSE(Interface!$H$7,'Licensee 1'!S173,'Licensee 2'!S173)</f>
        <v>0</v>
      </c>
      <c r="T186" s="101">
        <f>CHOOSE(Interface!$H$7,'Licensee 1'!T173,'Licensee 2'!T173)</f>
        <v>0</v>
      </c>
      <c r="U186" s="101">
        <f>CHOOSE(Interface!$H$7,'Licensee 1'!U173,'Licensee 2'!U173)</f>
        <v>0</v>
      </c>
      <c r="V186" s="101">
        <f>CHOOSE(Interface!$H$7,'Licensee 1'!V173,'Licensee 2'!V173)</f>
        <v>0</v>
      </c>
      <c r="W186" s="101">
        <f>CHOOSE(Interface!$H$7,'Licensee 1'!W173,'Licensee 2'!W173)</f>
        <v>0</v>
      </c>
      <c r="X186" s="101">
        <f>CHOOSE(Interface!$H$7,'Licensee 1'!X173,'Licensee 2'!X173)</f>
        <v>0</v>
      </c>
      <c r="Y186" s="101">
        <f>CHOOSE(Interface!$H$7,'Licensee 1'!Y173,'Licensee 2'!Y173)</f>
        <v>0</v>
      </c>
      <c r="Z186" s="101">
        <f>CHOOSE(Interface!$H$7,'Licensee 1'!Z173,'Licensee 2'!Z173)</f>
        <v>0</v>
      </c>
      <c r="AA186" s="101">
        <f>CHOOSE(Interface!$H$7,'Licensee 1'!AA173,'Licensee 2'!AA173)</f>
        <v>0</v>
      </c>
      <c r="AB186" s="101">
        <f>CHOOSE(Interface!$H$7,'Licensee 1'!AB173,'Licensee 2'!AB173)</f>
        <v>0</v>
      </c>
      <c r="AC186" s="101">
        <f>CHOOSE(Interface!$H$7,'Licensee 1'!AC173,'Licensee 2'!AC173)</f>
        <v>0</v>
      </c>
      <c r="AD186" s="101">
        <f>CHOOSE(Interface!$H$7,'Licensee 1'!AD173,'Licensee 2'!AD173)</f>
        <v>0</v>
      </c>
      <c r="AE186" s="101">
        <f>CHOOSE(Interface!$H$7,'Licensee 1'!AE173,'Licensee 2'!AE173)</f>
        <v>0</v>
      </c>
      <c r="AF186" s="101">
        <f>CHOOSE(Interface!$H$7,'Licensee 1'!AF173,'Licensee 2'!AF173)</f>
        <v>0</v>
      </c>
      <c r="AG186" s="101">
        <f>CHOOSE(Interface!$H$7,'Licensee 1'!AG173,'Licensee 2'!AG173)</f>
        <v>0</v>
      </c>
      <c r="AH186" s="101">
        <f>CHOOSE(Interface!$H$7,'Licensee 1'!AH173,'Licensee 2'!AH173)</f>
        <v>0</v>
      </c>
      <c r="AI186" s="101">
        <f>CHOOSE(Interface!$H$7,'Licensee 1'!AI173,'Licensee 2'!AI173)</f>
        <v>0</v>
      </c>
      <c r="AJ186" s="101">
        <f>CHOOSE(Interface!$H$7,'Licensee 1'!AJ173,'Licensee 2'!AJ173)</f>
        <v>0</v>
      </c>
      <c r="AK186" s="101">
        <f>CHOOSE(Interface!$H$7,'Licensee 1'!AK173,'Licensee 2'!AK173)</f>
        <v>0</v>
      </c>
      <c r="AL186" s="101">
        <f>CHOOSE(Interface!$H$7,'Licensee 1'!AL173,'Licensee 2'!AL173)</f>
        <v>0</v>
      </c>
      <c r="AM186" s="101">
        <f>CHOOSE(Interface!$H$7,'Licensee 1'!AM173,'Licensee 2'!AM173)</f>
        <v>0</v>
      </c>
      <c r="AN186" s="101">
        <f>CHOOSE(Interface!$H$7,'Licensee 1'!AN173,'Licensee 2'!AN173)</f>
        <v>0</v>
      </c>
      <c r="AO186" s="101">
        <f>CHOOSE(Interface!$H$7,'Licensee 1'!AO173,'Licensee 2'!AO173)</f>
        <v>0</v>
      </c>
      <c r="AP186" s="101">
        <f>CHOOSE(Interface!$H$7,'Licensee 1'!AP173,'Licensee 2'!AP173)</f>
        <v>0</v>
      </c>
      <c r="AQ186" s="101">
        <f>CHOOSE(Interface!$H$7,'Licensee 1'!AQ173,'Licensee 2'!AQ173)</f>
        <v>0</v>
      </c>
      <c r="AR186" s="101">
        <f>CHOOSE(Interface!$H$7,'Licensee 1'!AR173,'Licensee 2'!AR173)</f>
        <v>0</v>
      </c>
      <c r="AS186" s="101">
        <f>CHOOSE(Interface!$H$7,'Licensee 1'!AS173,'Licensee 2'!AS173)</f>
        <v>0</v>
      </c>
      <c r="AT186" s="101">
        <f>CHOOSE(Interface!$H$7,'Licensee 1'!AT173,'Licensee 2'!AT173)</f>
        <v>0</v>
      </c>
      <c r="AU186" s="101">
        <f>CHOOSE(Interface!$H$7,'Licensee 1'!AU173,'Licensee 2'!AU173)</f>
        <v>0</v>
      </c>
      <c r="AV186" s="101">
        <f>CHOOSE(Interface!$H$7,'Licensee 1'!AV173,'Licensee 2'!AV173)</f>
        <v>0</v>
      </c>
      <c r="AW186" s="101">
        <f>CHOOSE(Interface!$H$7,'Licensee 1'!AW173,'Licensee 2'!AW173)</f>
        <v>0</v>
      </c>
      <c r="AX186" s="101">
        <f>CHOOSE(Interface!$H$7,'Licensee 1'!AX173,'Licensee 2'!AX173)</f>
        <v>0</v>
      </c>
      <c r="AY186" s="101">
        <f>CHOOSE(Interface!$H$7,'Licensee 1'!AY173,'Licensee 2'!AY173)</f>
        <v>0</v>
      </c>
      <c r="AZ186" s="101">
        <f>CHOOSE(Interface!$H$7,'Licensee 1'!AZ173,'Licensee 2'!AZ173)</f>
        <v>0</v>
      </c>
      <c r="BA186" s="101">
        <f>CHOOSE(Interface!$H$7,'Licensee 1'!BA173,'Licensee 2'!BA173)</f>
        <v>0</v>
      </c>
      <c r="BB186" s="101">
        <f>CHOOSE(Interface!$H$7,'Licensee 1'!BB173,'Licensee 2'!BB173)</f>
        <v>0</v>
      </c>
      <c r="BC186" s="101">
        <f>CHOOSE(Interface!$H$7,'Licensee 1'!BC173,'Licensee 2'!BC173)</f>
        <v>0</v>
      </c>
      <c r="BD186" s="101">
        <f>CHOOSE(Interface!$H$7,'Licensee 1'!BD173,'Licensee 2'!BD173)</f>
        <v>0</v>
      </c>
      <c r="BE186" s="101">
        <f>CHOOSE(Interface!$H$7,'Licensee 1'!BE173,'Licensee 2'!BE173)</f>
        <v>0</v>
      </c>
      <c r="BF186" s="101">
        <f>CHOOSE(Interface!$H$7,'Licensee 1'!BF173,'Licensee 2'!BF173)</f>
        <v>0</v>
      </c>
      <c r="BG186" s="101">
        <f>CHOOSE(Interface!$H$7,'Licensee 1'!BG173,'Licensee 2'!BG173)</f>
        <v>0</v>
      </c>
      <c r="BH186" s="101">
        <f>CHOOSE(Interface!$H$7,'Licensee 1'!BH173,'Licensee 2'!BH173)</f>
        <v>0</v>
      </c>
    </row>
    <row r="187" spans="5:60">
      <c r="E187" s="4" t="s">
        <v>262</v>
      </c>
      <c r="G187" s="4" t="s">
        <v>260</v>
      </c>
      <c r="K187" s="21"/>
      <c r="L187" s="101">
        <f>CHOOSE(Interface!$H$7,'Licensee 1'!L174,'Licensee 2'!L174)</f>
        <v>0</v>
      </c>
      <c r="M187" s="101">
        <f>CHOOSE(Interface!$H$7,'Licensee 1'!M174,'Licensee 2'!M174)</f>
        <v>0</v>
      </c>
      <c r="N187" s="101">
        <f>CHOOSE(Interface!$H$7,'Licensee 1'!N174,'Licensee 2'!N174)</f>
        <v>0</v>
      </c>
      <c r="O187" s="101">
        <f>CHOOSE(Interface!$H$7,'Licensee 1'!O174,'Licensee 2'!O174)</f>
        <v>0</v>
      </c>
      <c r="P187" s="101">
        <f>CHOOSE(Interface!$H$7,'Licensee 1'!P174,'Licensee 2'!P174)</f>
        <v>0</v>
      </c>
      <c r="Q187" s="101">
        <f>CHOOSE(Interface!$H$7,'Licensee 1'!Q174,'Licensee 2'!Q174)</f>
        <v>0</v>
      </c>
      <c r="R187" s="101">
        <f>CHOOSE(Interface!$H$7,'Licensee 1'!R174,'Licensee 2'!R174)</f>
        <v>0</v>
      </c>
      <c r="S187" s="101">
        <f>CHOOSE(Interface!$H$7,'Licensee 1'!S174,'Licensee 2'!S174)</f>
        <v>0</v>
      </c>
      <c r="T187" s="101">
        <f>CHOOSE(Interface!$H$7,'Licensee 1'!T174,'Licensee 2'!T174)</f>
        <v>0</v>
      </c>
      <c r="U187" s="101">
        <f>CHOOSE(Interface!$H$7,'Licensee 1'!U174,'Licensee 2'!U174)</f>
        <v>0</v>
      </c>
      <c r="V187" s="101">
        <f>CHOOSE(Interface!$H$7,'Licensee 1'!V174,'Licensee 2'!V174)</f>
        <v>0</v>
      </c>
      <c r="W187" s="101">
        <f>CHOOSE(Interface!$H$7,'Licensee 1'!W174,'Licensee 2'!W174)</f>
        <v>0</v>
      </c>
      <c r="X187" s="101">
        <f>CHOOSE(Interface!$H$7,'Licensee 1'!X174,'Licensee 2'!X174)</f>
        <v>0</v>
      </c>
      <c r="Y187" s="101">
        <f>CHOOSE(Interface!$H$7,'Licensee 1'!Y174,'Licensee 2'!Y174)</f>
        <v>0</v>
      </c>
      <c r="Z187" s="101">
        <f>CHOOSE(Interface!$H$7,'Licensee 1'!Z174,'Licensee 2'!Z174)</f>
        <v>0</v>
      </c>
      <c r="AA187" s="101">
        <f>CHOOSE(Interface!$H$7,'Licensee 1'!AA174,'Licensee 2'!AA174)</f>
        <v>0</v>
      </c>
      <c r="AB187" s="101">
        <f>CHOOSE(Interface!$H$7,'Licensee 1'!AB174,'Licensee 2'!AB174)</f>
        <v>0</v>
      </c>
      <c r="AC187" s="101">
        <f>CHOOSE(Interface!$H$7,'Licensee 1'!AC174,'Licensee 2'!AC174)</f>
        <v>0</v>
      </c>
      <c r="AD187" s="101">
        <f>CHOOSE(Interface!$H$7,'Licensee 1'!AD174,'Licensee 2'!AD174)</f>
        <v>0</v>
      </c>
      <c r="AE187" s="101">
        <f>CHOOSE(Interface!$H$7,'Licensee 1'!AE174,'Licensee 2'!AE174)</f>
        <v>0</v>
      </c>
      <c r="AF187" s="101">
        <f>CHOOSE(Interface!$H$7,'Licensee 1'!AF174,'Licensee 2'!AF174)</f>
        <v>0</v>
      </c>
      <c r="AG187" s="101">
        <f>CHOOSE(Interface!$H$7,'Licensee 1'!AG174,'Licensee 2'!AG174)</f>
        <v>0</v>
      </c>
      <c r="AH187" s="101">
        <f>CHOOSE(Interface!$H$7,'Licensee 1'!AH174,'Licensee 2'!AH174)</f>
        <v>0</v>
      </c>
      <c r="AI187" s="101">
        <f>CHOOSE(Interface!$H$7,'Licensee 1'!AI174,'Licensee 2'!AI174)</f>
        <v>0</v>
      </c>
      <c r="AJ187" s="101">
        <f>CHOOSE(Interface!$H$7,'Licensee 1'!AJ174,'Licensee 2'!AJ174)</f>
        <v>0</v>
      </c>
      <c r="AK187" s="101">
        <f>CHOOSE(Interface!$H$7,'Licensee 1'!AK174,'Licensee 2'!AK174)</f>
        <v>0</v>
      </c>
      <c r="AL187" s="101">
        <f>CHOOSE(Interface!$H$7,'Licensee 1'!AL174,'Licensee 2'!AL174)</f>
        <v>0</v>
      </c>
      <c r="AM187" s="101">
        <f>CHOOSE(Interface!$H$7,'Licensee 1'!AM174,'Licensee 2'!AM174)</f>
        <v>0</v>
      </c>
      <c r="AN187" s="101">
        <f>CHOOSE(Interface!$H$7,'Licensee 1'!AN174,'Licensee 2'!AN174)</f>
        <v>0</v>
      </c>
      <c r="AO187" s="101">
        <f>CHOOSE(Interface!$H$7,'Licensee 1'!AO174,'Licensee 2'!AO174)</f>
        <v>0</v>
      </c>
      <c r="AP187" s="101">
        <f>CHOOSE(Interface!$H$7,'Licensee 1'!AP174,'Licensee 2'!AP174)</f>
        <v>0</v>
      </c>
      <c r="AQ187" s="101">
        <f>CHOOSE(Interface!$H$7,'Licensee 1'!AQ174,'Licensee 2'!AQ174)</f>
        <v>0</v>
      </c>
      <c r="AR187" s="101">
        <f>CHOOSE(Interface!$H$7,'Licensee 1'!AR174,'Licensee 2'!AR174)</f>
        <v>0</v>
      </c>
      <c r="AS187" s="101">
        <f>CHOOSE(Interface!$H$7,'Licensee 1'!AS174,'Licensee 2'!AS174)</f>
        <v>0</v>
      </c>
      <c r="AT187" s="101">
        <f>CHOOSE(Interface!$H$7,'Licensee 1'!AT174,'Licensee 2'!AT174)</f>
        <v>0</v>
      </c>
      <c r="AU187" s="101">
        <f>CHOOSE(Interface!$H$7,'Licensee 1'!AU174,'Licensee 2'!AU174)</f>
        <v>0</v>
      </c>
      <c r="AV187" s="101">
        <f>CHOOSE(Interface!$H$7,'Licensee 1'!AV174,'Licensee 2'!AV174)</f>
        <v>0</v>
      </c>
      <c r="AW187" s="101">
        <f>CHOOSE(Interface!$H$7,'Licensee 1'!AW174,'Licensee 2'!AW174)</f>
        <v>0</v>
      </c>
      <c r="AX187" s="101">
        <f>CHOOSE(Interface!$H$7,'Licensee 1'!AX174,'Licensee 2'!AX174)</f>
        <v>0</v>
      </c>
      <c r="AY187" s="101">
        <f>CHOOSE(Interface!$H$7,'Licensee 1'!AY174,'Licensee 2'!AY174)</f>
        <v>0</v>
      </c>
      <c r="AZ187" s="101">
        <f>CHOOSE(Interface!$H$7,'Licensee 1'!AZ174,'Licensee 2'!AZ174)</f>
        <v>0</v>
      </c>
      <c r="BA187" s="101">
        <f>CHOOSE(Interface!$H$7,'Licensee 1'!BA174,'Licensee 2'!BA174)</f>
        <v>0</v>
      </c>
      <c r="BB187" s="101">
        <f>CHOOSE(Interface!$H$7,'Licensee 1'!BB174,'Licensee 2'!BB174)</f>
        <v>0</v>
      </c>
      <c r="BC187" s="101">
        <f>CHOOSE(Interface!$H$7,'Licensee 1'!BC174,'Licensee 2'!BC174)</f>
        <v>0</v>
      </c>
      <c r="BD187" s="101">
        <f>CHOOSE(Interface!$H$7,'Licensee 1'!BD174,'Licensee 2'!BD174)</f>
        <v>0</v>
      </c>
      <c r="BE187" s="101">
        <f>CHOOSE(Interface!$H$7,'Licensee 1'!BE174,'Licensee 2'!BE174)</f>
        <v>0</v>
      </c>
      <c r="BF187" s="101">
        <f>CHOOSE(Interface!$H$7,'Licensee 1'!BF174,'Licensee 2'!BF174)</f>
        <v>0</v>
      </c>
      <c r="BG187" s="101">
        <f>CHOOSE(Interface!$H$7,'Licensee 1'!BG174,'Licensee 2'!BG174)</f>
        <v>0</v>
      </c>
      <c r="BH187" s="101">
        <f>CHOOSE(Interface!$H$7,'Licensee 1'!BH174,'Licensee 2'!BH174)</f>
        <v>0</v>
      </c>
    </row>
    <row r="188" spans="5:60">
      <c r="K188" s="21"/>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c r="AP188" s="22"/>
      <c r="AQ188" s="22"/>
      <c r="AR188" s="22"/>
      <c r="AS188" s="22"/>
      <c r="AT188" s="22"/>
      <c r="AU188" s="22"/>
      <c r="AV188" s="22"/>
      <c r="AW188" s="22"/>
      <c r="AX188" s="22"/>
      <c r="AY188" s="22"/>
      <c r="AZ188" s="22"/>
      <c r="BA188" s="22"/>
      <c r="BB188" s="22"/>
      <c r="BC188" s="22"/>
      <c r="BD188" s="22"/>
      <c r="BE188" s="22"/>
      <c r="BF188" s="22"/>
      <c r="BG188" s="22"/>
      <c r="BH188" s="22"/>
    </row>
    <row r="189" spans="5:60" ht="16.149999999999999">
      <c r="E189" s="4" t="s">
        <v>263</v>
      </c>
      <c r="G189" s="4" t="s">
        <v>260</v>
      </c>
      <c r="J189" s="6" t="s">
        <v>356</v>
      </c>
      <c r="K189" s="21"/>
      <c r="L189" s="101">
        <f>CHOOSE(Interface!$H$7,'Licensee 1'!L176,'Licensee 2'!L176)</f>
        <v>0</v>
      </c>
      <c r="M189" s="101">
        <f>CHOOSE(Interface!$H$7,'Licensee 1'!M176,'Licensee 2'!M176)</f>
        <v>0</v>
      </c>
      <c r="N189" s="101">
        <f>CHOOSE(Interface!$H$7,'Licensee 1'!N176,'Licensee 2'!N176)</f>
        <v>0</v>
      </c>
      <c r="O189" s="101">
        <f>CHOOSE(Interface!$H$7,'Licensee 1'!O176,'Licensee 2'!O176)</f>
        <v>0</v>
      </c>
      <c r="P189" s="101">
        <f>CHOOSE(Interface!$H$7,'Licensee 1'!P176,'Licensee 2'!P176)</f>
        <v>0</v>
      </c>
      <c r="Q189" s="101">
        <f>CHOOSE(Interface!$H$7,'Licensee 1'!Q176,'Licensee 2'!Q176)</f>
        <v>0</v>
      </c>
      <c r="R189" s="101">
        <f>CHOOSE(Interface!$H$7,'Licensee 1'!R176,'Licensee 2'!R176)</f>
        <v>0</v>
      </c>
      <c r="S189" s="201">
        <f>CHOOSE(Interface!$H$7,'Licensee 1'!S176,'Licensee 2'!S176)</f>
        <v>0</v>
      </c>
      <c r="T189" s="101">
        <f>CHOOSE(Interface!$H$7,'Licensee 1'!T176,'Licensee 2'!T176)</f>
        <v>0</v>
      </c>
      <c r="U189" s="101">
        <f>CHOOSE(Interface!$H$7,'Licensee 1'!U176,'Licensee 2'!U176)</f>
        <v>0</v>
      </c>
      <c r="V189" s="101">
        <f>CHOOSE(Interface!$H$7,'Licensee 1'!V176,'Licensee 2'!V176)</f>
        <v>0</v>
      </c>
      <c r="W189" s="101">
        <f>CHOOSE(Interface!$H$7,'Licensee 1'!W176,'Licensee 2'!W176)</f>
        <v>0</v>
      </c>
      <c r="X189" s="101">
        <f>CHOOSE(Interface!$H$7,'Licensee 1'!X176,'Licensee 2'!X176)</f>
        <v>0</v>
      </c>
      <c r="Y189" s="101">
        <f>CHOOSE(Interface!$H$7,'Licensee 1'!Y176,'Licensee 2'!Y176)</f>
        <v>0</v>
      </c>
      <c r="Z189" s="101">
        <f>CHOOSE(Interface!$H$7,'Licensee 1'!Z176,'Licensee 2'!Z176)</f>
        <v>0</v>
      </c>
      <c r="AA189" s="101">
        <f>CHOOSE(Interface!$H$7,'Licensee 1'!AA176,'Licensee 2'!AA176)</f>
        <v>0</v>
      </c>
      <c r="AB189" s="101">
        <f>CHOOSE(Interface!$H$7,'Licensee 1'!AB176,'Licensee 2'!AB176)</f>
        <v>0</v>
      </c>
      <c r="AC189" s="101">
        <f>CHOOSE(Interface!$H$7,'Licensee 1'!AC176,'Licensee 2'!AC176)</f>
        <v>0</v>
      </c>
      <c r="AD189" s="101">
        <f>CHOOSE(Interface!$H$7,'Licensee 1'!AD176,'Licensee 2'!AD176)</f>
        <v>0</v>
      </c>
      <c r="AE189" s="101">
        <f>CHOOSE(Interface!$H$7,'Licensee 1'!AE176,'Licensee 2'!AE176)</f>
        <v>0</v>
      </c>
      <c r="AF189" s="101">
        <f>CHOOSE(Interface!$H$7,'Licensee 1'!AF176,'Licensee 2'!AF176)</f>
        <v>0</v>
      </c>
      <c r="AG189" s="101">
        <f>CHOOSE(Interface!$H$7,'Licensee 1'!AG176,'Licensee 2'!AG176)</f>
        <v>0</v>
      </c>
      <c r="AH189" s="101">
        <f>CHOOSE(Interface!$H$7,'Licensee 1'!AH176,'Licensee 2'!AH176)</f>
        <v>0</v>
      </c>
      <c r="AI189" s="101">
        <f>CHOOSE(Interface!$H$7,'Licensee 1'!AI176,'Licensee 2'!AI176)</f>
        <v>0</v>
      </c>
      <c r="AJ189" s="101">
        <f>CHOOSE(Interface!$H$7,'Licensee 1'!AJ176,'Licensee 2'!AJ176)</f>
        <v>0</v>
      </c>
      <c r="AK189" s="101">
        <f>CHOOSE(Interface!$H$7,'Licensee 1'!AK176,'Licensee 2'!AK176)</f>
        <v>0</v>
      </c>
      <c r="AL189" s="101">
        <f>CHOOSE(Interface!$H$7,'Licensee 1'!AL176,'Licensee 2'!AL176)</f>
        <v>0</v>
      </c>
      <c r="AM189" s="101">
        <f>CHOOSE(Interface!$H$7,'Licensee 1'!AM176,'Licensee 2'!AM176)</f>
        <v>0</v>
      </c>
      <c r="AN189" s="101">
        <f>CHOOSE(Interface!$H$7,'Licensee 1'!AN176,'Licensee 2'!AN176)</f>
        <v>0</v>
      </c>
      <c r="AO189" s="101">
        <f>CHOOSE(Interface!$H$7,'Licensee 1'!AO176,'Licensee 2'!AO176)</f>
        <v>0</v>
      </c>
      <c r="AP189" s="101">
        <f>CHOOSE(Interface!$H$7,'Licensee 1'!AP176,'Licensee 2'!AP176)</f>
        <v>0</v>
      </c>
      <c r="AQ189" s="101">
        <f>CHOOSE(Interface!$H$7,'Licensee 1'!AQ176,'Licensee 2'!AQ176)</f>
        <v>0</v>
      </c>
      <c r="AR189" s="101">
        <f>CHOOSE(Interface!$H$7,'Licensee 1'!AR176,'Licensee 2'!AR176)</f>
        <v>0</v>
      </c>
      <c r="AS189" s="101">
        <f>CHOOSE(Interface!$H$7,'Licensee 1'!AS176,'Licensee 2'!AS176)</f>
        <v>0</v>
      </c>
      <c r="AT189" s="101">
        <f>CHOOSE(Interface!$H$7,'Licensee 1'!AT176,'Licensee 2'!AT176)</f>
        <v>0</v>
      </c>
      <c r="AU189" s="101">
        <f>CHOOSE(Interface!$H$7,'Licensee 1'!AU176,'Licensee 2'!AU176)</f>
        <v>0</v>
      </c>
      <c r="AV189" s="101">
        <f>CHOOSE(Interface!$H$7,'Licensee 1'!AV176,'Licensee 2'!AV176)</f>
        <v>0</v>
      </c>
      <c r="AW189" s="101">
        <f>CHOOSE(Interface!$H$7,'Licensee 1'!AW176,'Licensee 2'!AW176)</f>
        <v>0</v>
      </c>
      <c r="AX189" s="101">
        <f>CHOOSE(Interface!$H$7,'Licensee 1'!AX176,'Licensee 2'!AX176)</f>
        <v>0</v>
      </c>
      <c r="AY189" s="101">
        <f>CHOOSE(Interface!$H$7,'Licensee 1'!AY176,'Licensee 2'!AY176)</f>
        <v>0</v>
      </c>
      <c r="AZ189" s="101">
        <f>CHOOSE(Interface!$H$7,'Licensee 1'!AZ176,'Licensee 2'!AZ176)</f>
        <v>0</v>
      </c>
      <c r="BA189" s="101">
        <f>CHOOSE(Interface!$H$7,'Licensee 1'!BA176,'Licensee 2'!BA176)</f>
        <v>0</v>
      </c>
      <c r="BB189" s="101">
        <f>CHOOSE(Interface!$H$7,'Licensee 1'!BB176,'Licensee 2'!BB176)</f>
        <v>0</v>
      </c>
      <c r="BC189" s="101">
        <f>CHOOSE(Interface!$H$7,'Licensee 1'!BC176,'Licensee 2'!BC176)</f>
        <v>0</v>
      </c>
      <c r="BD189" s="101">
        <f>CHOOSE(Interface!$H$7,'Licensee 1'!BD176,'Licensee 2'!BD176)</f>
        <v>0</v>
      </c>
      <c r="BE189" s="101">
        <f>CHOOSE(Interface!$H$7,'Licensee 1'!BE176,'Licensee 2'!BE176)</f>
        <v>0</v>
      </c>
      <c r="BF189" s="101">
        <f>CHOOSE(Interface!$H$7,'Licensee 1'!BF176,'Licensee 2'!BF176)</f>
        <v>0</v>
      </c>
      <c r="BG189" s="101">
        <f>CHOOSE(Interface!$H$7,'Licensee 1'!BG176,'Licensee 2'!BG176)</f>
        <v>0</v>
      </c>
      <c r="BH189" s="101">
        <f>CHOOSE(Interface!$H$7,'Licensee 1'!BH176,'Licensee 2'!BH176)</f>
        <v>0</v>
      </c>
    </row>
    <row r="190" spans="5:60">
      <c r="E190" s="4" t="s">
        <v>264</v>
      </c>
      <c r="G190" s="4" t="s">
        <v>260</v>
      </c>
      <c r="K190" s="21"/>
      <c r="L190" s="101">
        <f>CHOOSE(Interface!$H$7,'Licensee 1'!L177,'Licensee 2'!L177)</f>
        <v>0</v>
      </c>
      <c r="M190" s="101">
        <f>CHOOSE(Interface!$H$7,'Licensee 1'!M177,'Licensee 2'!M177)</f>
        <v>0</v>
      </c>
      <c r="N190" s="101">
        <f>CHOOSE(Interface!$H$7,'Licensee 1'!N177,'Licensee 2'!N177)</f>
        <v>0</v>
      </c>
      <c r="O190" s="101">
        <f>CHOOSE(Interface!$H$7,'Licensee 1'!O177,'Licensee 2'!O177)</f>
        <v>0</v>
      </c>
      <c r="P190" s="101">
        <f>CHOOSE(Interface!$H$7,'Licensee 1'!P177,'Licensee 2'!P177)</f>
        <v>0</v>
      </c>
      <c r="Q190" s="101">
        <f>CHOOSE(Interface!$H$7,'Licensee 1'!Q177,'Licensee 2'!Q177)</f>
        <v>0</v>
      </c>
      <c r="R190" s="101">
        <f>CHOOSE(Interface!$H$7,'Licensee 1'!R177,'Licensee 2'!R177)</f>
        <v>0</v>
      </c>
      <c r="S190" s="201">
        <f>CHOOSE(Interface!$H$7,'Licensee 1'!S177,'Licensee 2'!S177)</f>
        <v>0</v>
      </c>
      <c r="T190" s="101">
        <f>CHOOSE(Interface!$H$7,'Licensee 1'!T177,'Licensee 2'!T177)</f>
        <v>0</v>
      </c>
      <c r="U190" s="101">
        <f>CHOOSE(Interface!$H$7,'Licensee 1'!U177,'Licensee 2'!U177)</f>
        <v>0</v>
      </c>
      <c r="V190" s="101">
        <f>CHOOSE(Interface!$H$7,'Licensee 1'!V177,'Licensee 2'!V177)</f>
        <v>0</v>
      </c>
      <c r="W190" s="101">
        <f>CHOOSE(Interface!$H$7,'Licensee 1'!W177,'Licensee 2'!W177)</f>
        <v>0</v>
      </c>
      <c r="X190" s="101">
        <f>CHOOSE(Interface!$H$7,'Licensee 1'!X177,'Licensee 2'!X177)</f>
        <v>0</v>
      </c>
      <c r="Y190" s="101">
        <f>CHOOSE(Interface!$H$7,'Licensee 1'!Y177,'Licensee 2'!Y177)</f>
        <v>0</v>
      </c>
      <c r="Z190" s="101">
        <f>CHOOSE(Interface!$H$7,'Licensee 1'!Z177,'Licensee 2'!Z177)</f>
        <v>0</v>
      </c>
      <c r="AA190" s="101">
        <f>CHOOSE(Interface!$H$7,'Licensee 1'!AA177,'Licensee 2'!AA177)</f>
        <v>0</v>
      </c>
      <c r="AB190" s="101">
        <f>CHOOSE(Interface!$H$7,'Licensee 1'!AB177,'Licensee 2'!AB177)</f>
        <v>0</v>
      </c>
      <c r="AC190" s="101">
        <f>CHOOSE(Interface!$H$7,'Licensee 1'!AC177,'Licensee 2'!AC177)</f>
        <v>0</v>
      </c>
      <c r="AD190" s="101">
        <f>CHOOSE(Interface!$H$7,'Licensee 1'!AD177,'Licensee 2'!AD177)</f>
        <v>0</v>
      </c>
      <c r="AE190" s="101">
        <f>CHOOSE(Interface!$H$7,'Licensee 1'!AE177,'Licensee 2'!AE177)</f>
        <v>0</v>
      </c>
      <c r="AF190" s="101">
        <f>CHOOSE(Interface!$H$7,'Licensee 1'!AF177,'Licensee 2'!AF177)</f>
        <v>0</v>
      </c>
      <c r="AG190" s="101">
        <f>CHOOSE(Interface!$H$7,'Licensee 1'!AG177,'Licensee 2'!AG177)</f>
        <v>0</v>
      </c>
      <c r="AH190" s="101">
        <f>CHOOSE(Interface!$H$7,'Licensee 1'!AH177,'Licensee 2'!AH177)</f>
        <v>0</v>
      </c>
      <c r="AI190" s="101">
        <f>CHOOSE(Interface!$H$7,'Licensee 1'!AI177,'Licensee 2'!AI177)</f>
        <v>0</v>
      </c>
      <c r="AJ190" s="101">
        <f>CHOOSE(Interface!$H$7,'Licensee 1'!AJ177,'Licensee 2'!AJ177)</f>
        <v>0</v>
      </c>
      <c r="AK190" s="101">
        <f>CHOOSE(Interface!$H$7,'Licensee 1'!AK177,'Licensee 2'!AK177)</f>
        <v>0</v>
      </c>
      <c r="AL190" s="101">
        <f>CHOOSE(Interface!$H$7,'Licensee 1'!AL177,'Licensee 2'!AL177)</f>
        <v>0</v>
      </c>
      <c r="AM190" s="101">
        <f>CHOOSE(Interface!$H$7,'Licensee 1'!AM177,'Licensee 2'!AM177)</f>
        <v>0</v>
      </c>
      <c r="AN190" s="101">
        <f>CHOOSE(Interface!$H$7,'Licensee 1'!AN177,'Licensee 2'!AN177)</f>
        <v>0</v>
      </c>
      <c r="AO190" s="101">
        <f>CHOOSE(Interface!$H$7,'Licensee 1'!AO177,'Licensee 2'!AO177)</f>
        <v>0</v>
      </c>
      <c r="AP190" s="101">
        <f>CHOOSE(Interface!$H$7,'Licensee 1'!AP177,'Licensee 2'!AP177)</f>
        <v>0</v>
      </c>
      <c r="AQ190" s="101">
        <f>CHOOSE(Interface!$H$7,'Licensee 1'!AQ177,'Licensee 2'!AQ177)</f>
        <v>0</v>
      </c>
      <c r="AR190" s="101">
        <f>CHOOSE(Interface!$H$7,'Licensee 1'!AR177,'Licensee 2'!AR177)</f>
        <v>0</v>
      </c>
      <c r="AS190" s="101">
        <f>CHOOSE(Interface!$H$7,'Licensee 1'!AS177,'Licensee 2'!AS177)</f>
        <v>0</v>
      </c>
      <c r="AT190" s="101">
        <f>CHOOSE(Interface!$H$7,'Licensee 1'!AT177,'Licensee 2'!AT177)</f>
        <v>0</v>
      </c>
      <c r="AU190" s="101">
        <f>CHOOSE(Interface!$H$7,'Licensee 1'!AU177,'Licensee 2'!AU177)</f>
        <v>0</v>
      </c>
      <c r="AV190" s="101">
        <f>CHOOSE(Interface!$H$7,'Licensee 1'!AV177,'Licensee 2'!AV177)</f>
        <v>0</v>
      </c>
      <c r="AW190" s="101">
        <f>CHOOSE(Interface!$H$7,'Licensee 1'!AW177,'Licensee 2'!AW177)</f>
        <v>0</v>
      </c>
      <c r="AX190" s="101">
        <f>CHOOSE(Interface!$H$7,'Licensee 1'!AX177,'Licensee 2'!AX177)</f>
        <v>0</v>
      </c>
      <c r="AY190" s="101">
        <f>CHOOSE(Interface!$H$7,'Licensee 1'!AY177,'Licensee 2'!AY177)</f>
        <v>0</v>
      </c>
      <c r="AZ190" s="101">
        <f>CHOOSE(Interface!$H$7,'Licensee 1'!AZ177,'Licensee 2'!AZ177)</f>
        <v>0</v>
      </c>
      <c r="BA190" s="101">
        <f>CHOOSE(Interface!$H$7,'Licensee 1'!BA177,'Licensee 2'!BA177)</f>
        <v>0</v>
      </c>
      <c r="BB190" s="101">
        <f>CHOOSE(Interface!$H$7,'Licensee 1'!BB177,'Licensee 2'!BB177)</f>
        <v>0</v>
      </c>
      <c r="BC190" s="101">
        <f>CHOOSE(Interface!$H$7,'Licensee 1'!BC177,'Licensee 2'!BC177)</f>
        <v>0</v>
      </c>
      <c r="BD190" s="101">
        <f>CHOOSE(Interface!$H$7,'Licensee 1'!BD177,'Licensee 2'!BD177)</f>
        <v>0</v>
      </c>
      <c r="BE190" s="101">
        <f>CHOOSE(Interface!$H$7,'Licensee 1'!BE177,'Licensee 2'!BE177)</f>
        <v>0</v>
      </c>
      <c r="BF190" s="101">
        <f>CHOOSE(Interface!$H$7,'Licensee 1'!BF177,'Licensee 2'!BF177)</f>
        <v>0</v>
      </c>
      <c r="BG190" s="101">
        <f>CHOOSE(Interface!$H$7,'Licensee 1'!BG177,'Licensee 2'!BG177)</f>
        <v>0</v>
      </c>
      <c r="BH190" s="101">
        <f>CHOOSE(Interface!$H$7,'Licensee 1'!BH177,'Licensee 2'!BH177)</f>
        <v>0</v>
      </c>
    </row>
    <row r="191" spans="5:60">
      <c r="E191" s="20" t="s">
        <v>265</v>
      </c>
      <c r="F191" s="20"/>
      <c r="G191" s="4" t="s">
        <v>260</v>
      </c>
      <c r="K191" s="21"/>
      <c r="L191" s="101">
        <f>CHOOSE(Interface!$H$7,'Licensee 1'!L178,'Licensee 2'!L178)</f>
        <v>0</v>
      </c>
      <c r="M191" s="101">
        <f>CHOOSE(Interface!$H$7,'Licensee 1'!M178,'Licensee 2'!M178)</f>
        <v>0</v>
      </c>
      <c r="N191" s="101">
        <f>CHOOSE(Interface!$H$7,'Licensee 1'!N178,'Licensee 2'!N178)</f>
        <v>0</v>
      </c>
      <c r="O191" s="101">
        <f>CHOOSE(Interface!$H$7,'Licensee 1'!O178,'Licensee 2'!O178)</f>
        <v>0</v>
      </c>
      <c r="P191" s="101">
        <f>CHOOSE(Interface!$H$7,'Licensee 1'!P178,'Licensee 2'!P178)</f>
        <v>0</v>
      </c>
      <c r="Q191" s="101">
        <f>CHOOSE(Interface!$H$7,'Licensee 1'!Q178,'Licensee 2'!Q178)</f>
        <v>0</v>
      </c>
      <c r="R191" s="101">
        <f>CHOOSE(Interface!$H$7,'Licensee 1'!R178,'Licensee 2'!R178)</f>
        <v>0</v>
      </c>
      <c r="S191" s="201">
        <f>CHOOSE(Interface!$H$7,'Licensee 1'!S178,'Licensee 2'!S178)</f>
        <v>0</v>
      </c>
      <c r="T191" s="101">
        <f>CHOOSE(Interface!$H$7,'Licensee 1'!T178,'Licensee 2'!T178)</f>
        <v>0</v>
      </c>
      <c r="U191" s="101">
        <f>CHOOSE(Interface!$H$7,'Licensee 1'!U178,'Licensee 2'!U178)</f>
        <v>0</v>
      </c>
      <c r="V191" s="101">
        <f>CHOOSE(Interface!$H$7,'Licensee 1'!V178,'Licensee 2'!V178)</f>
        <v>0</v>
      </c>
      <c r="W191" s="101">
        <f>CHOOSE(Interface!$H$7,'Licensee 1'!W178,'Licensee 2'!W178)</f>
        <v>0</v>
      </c>
      <c r="X191" s="101">
        <f>CHOOSE(Interface!$H$7,'Licensee 1'!X178,'Licensee 2'!X178)</f>
        <v>0</v>
      </c>
      <c r="Y191" s="101">
        <f>CHOOSE(Interface!$H$7,'Licensee 1'!Y178,'Licensee 2'!Y178)</f>
        <v>0</v>
      </c>
      <c r="Z191" s="101">
        <f>CHOOSE(Interface!$H$7,'Licensee 1'!Z178,'Licensee 2'!Z178)</f>
        <v>0</v>
      </c>
      <c r="AA191" s="101">
        <f>CHOOSE(Interface!$H$7,'Licensee 1'!AA178,'Licensee 2'!AA178)</f>
        <v>0</v>
      </c>
      <c r="AB191" s="101">
        <f>CHOOSE(Interface!$H$7,'Licensee 1'!AB178,'Licensee 2'!AB178)</f>
        <v>0</v>
      </c>
      <c r="AC191" s="101">
        <f>CHOOSE(Interface!$H$7,'Licensee 1'!AC178,'Licensee 2'!AC178)</f>
        <v>0</v>
      </c>
      <c r="AD191" s="101">
        <f>CHOOSE(Interface!$H$7,'Licensee 1'!AD178,'Licensee 2'!AD178)</f>
        <v>0</v>
      </c>
      <c r="AE191" s="101">
        <f>CHOOSE(Interface!$H$7,'Licensee 1'!AE178,'Licensee 2'!AE178)</f>
        <v>0</v>
      </c>
      <c r="AF191" s="101">
        <f>CHOOSE(Interface!$H$7,'Licensee 1'!AF178,'Licensee 2'!AF178)</f>
        <v>0</v>
      </c>
      <c r="AG191" s="101">
        <f>CHOOSE(Interface!$H$7,'Licensee 1'!AG178,'Licensee 2'!AG178)</f>
        <v>0</v>
      </c>
      <c r="AH191" s="101">
        <f>CHOOSE(Interface!$H$7,'Licensee 1'!AH178,'Licensee 2'!AH178)</f>
        <v>0</v>
      </c>
      <c r="AI191" s="101">
        <f>CHOOSE(Interface!$H$7,'Licensee 1'!AI178,'Licensee 2'!AI178)</f>
        <v>0</v>
      </c>
      <c r="AJ191" s="101">
        <f>CHOOSE(Interface!$H$7,'Licensee 1'!AJ178,'Licensee 2'!AJ178)</f>
        <v>0</v>
      </c>
      <c r="AK191" s="101">
        <f>CHOOSE(Interface!$H$7,'Licensee 1'!AK178,'Licensee 2'!AK178)</f>
        <v>0</v>
      </c>
      <c r="AL191" s="101">
        <f>CHOOSE(Interface!$H$7,'Licensee 1'!AL178,'Licensee 2'!AL178)</f>
        <v>0</v>
      </c>
      <c r="AM191" s="101">
        <f>CHOOSE(Interface!$H$7,'Licensee 1'!AM178,'Licensee 2'!AM178)</f>
        <v>0</v>
      </c>
      <c r="AN191" s="101">
        <f>CHOOSE(Interface!$H$7,'Licensee 1'!AN178,'Licensee 2'!AN178)</f>
        <v>0</v>
      </c>
      <c r="AO191" s="101">
        <f>CHOOSE(Interface!$H$7,'Licensee 1'!AO178,'Licensee 2'!AO178)</f>
        <v>0</v>
      </c>
      <c r="AP191" s="101">
        <f>CHOOSE(Interface!$H$7,'Licensee 1'!AP178,'Licensee 2'!AP178)</f>
        <v>0</v>
      </c>
      <c r="AQ191" s="101">
        <f>CHOOSE(Interface!$H$7,'Licensee 1'!AQ178,'Licensee 2'!AQ178)</f>
        <v>0</v>
      </c>
      <c r="AR191" s="101">
        <f>CHOOSE(Interface!$H$7,'Licensee 1'!AR178,'Licensee 2'!AR178)</f>
        <v>0</v>
      </c>
      <c r="AS191" s="101">
        <f>CHOOSE(Interface!$H$7,'Licensee 1'!AS178,'Licensee 2'!AS178)</f>
        <v>0</v>
      </c>
      <c r="AT191" s="101">
        <f>CHOOSE(Interface!$H$7,'Licensee 1'!AT178,'Licensee 2'!AT178)</f>
        <v>0</v>
      </c>
      <c r="AU191" s="101">
        <f>CHOOSE(Interface!$H$7,'Licensee 1'!AU178,'Licensee 2'!AU178)</f>
        <v>0</v>
      </c>
      <c r="AV191" s="101">
        <f>CHOOSE(Interface!$H$7,'Licensee 1'!AV178,'Licensee 2'!AV178)</f>
        <v>0</v>
      </c>
      <c r="AW191" s="101">
        <f>CHOOSE(Interface!$H$7,'Licensee 1'!AW178,'Licensee 2'!AW178)</f>
        <v>0</v>
      </c>
      <c r="AX191" s="101">
        <f>CHOOSE(Interface!$H$7,'Licensee 1'!AX178,'Licensee 2'!AX178)</f>
        <v>0</v>
      </c>
      <c r="AY191" s="101">
        <f>CHOOSE(Interface!$H$7,'Licensee 1'!AY178,'Licensee 2'!AY178)</f>
        <v>0</v>
      </c>
      <c r="AZ191" s="101">
        <f>CHOOSE(Interface!$H$7,'Licensee 1'!AZ178,'Licensee 2'!AZ178)</f>
        <v>0</v>
      </c>
      <c r="BA191" s="101">
        <f>CHOOSE(Interface!$H$7,'Licensee 1'!BA178,'Licensee 2'!BA178)</f>
        <v>0</v>
      </c>
      <c r="BB191" s="101">
        <f>CHOOSE(Interface!$H$7,'Licensee 1'!BB178,'Licensee 2'!BB178)</f>
        <v>0</v>
      </c>
      <c r="BC191" s="101">
        <f>CHOOSE(Interface!$H$7,'Licensee 1'!BC178,'Licensee 2'!BC178)</f>
        <v>0</v>
      </c>
      <c r="BD191" s="101">
        <f>CHOOSE(Interface!$H$7,'Licensee 1'!BD178,'Licensee 2'!BD178)</f>
        <v>0</v>
      </c>
      <c r="BE191" s="101">
        <f>CHOOSE(Interface!$H$7,'Licensee 1'!BE178,'Licensee 2'!BE178)</f>
        <v>0</v>
      </c>
      <c r="BF191" s="101">
        <f>CHOOSE(Interface!$H$7,'Licensee 1'!BF178,'Licensee 2'!BF178)</f>
        <v>0</v>
      </c>
      <c r="BG191" s="101">
        <f>CHOOSE(Interface!$H$7,'Licensee 1'!BG178,'Licensee 2'!BG178)</f>
        <v>0</v>
      </c>
      <c r="BH191" s="101">
        <f>CHOOSE(Interface!$H$7,'Licensee 1'!BH178,'Licensee 2'!BH178)</f>
        <v>0</v>
      </c>
    </row>
    <row r="192" spans="5:60">
      <c r="E192" s="20" t="s">
        <v>266</v>
      </c>
      <c r="F192" s="20"/>
      <c r="G192" s="4" t="s">
        <v>260</v>
      </c>
      <c r="K192" s="21"/>
      <c r="L192" s="101">
        <f>CHOOSE(Interface!$H$7,'Licensee 1'!L179,'Licensee 2'!L179)</f>
        <v>0</v>
      </c>
      <c r="M192" s="101">
        <f>CHOOSE(Interface!$H$7,'Licensee 1'!M179,'Licensee 2'!M179)</f>
        <v>0</v>
      </c>
      <c r="N192" s="101">
        <f>CHOOSE(Interface!$H$7,'Licensee 1'!N179,'Licensee 2'!N179)</f>
        <v>0</v>
      </c>
      <c r="O192" s="101">
        <f>CHOOSE(Interface!$H$7,'Licensee 1'!O179,'Licensee 2'!O179)</f>
        <v>0</v>
      </c>
      <c r="P192" s="101">
        <f>CHOOSE(Interface!$H$7,'Licensee 1'!P179,'Licensee 2'!P179)</f>
        <v>0</v>
      </c>
      <c r="Q192" s="101">
        <f>CHOOSE(Interface!$H$7,'Licensee 1'!Q179,'Licensee 2'!Q179)</f>
        <v>0</v>
      </c>
      <c r="R192" s="101">
        <f>CHOOSE(Interface!$H$7,'Licensee 1'!R179,'Licensee 2'!R179)</f>
        <v>0</v>
      </c>
      <c r="S192" s="201">
        <f>CHOOSE(Interface!$H$7,'Licensee 1'!S179,'Licensee 2'!S179)</f>
        <v>0</v>
      </c>
      <c r="T192" s="101">
        <f>CHOOSE(Interface!$H$7,'Licensee 1'!T179,'Licensee 2'!T179)</f>
        <v>0</v>
      </c>
      <c r="U192" s="101">
        <f>CHOOSE(Interface!$H$7,'Licensee 1'!U179,'Licensee 2'!U179)</f>
        <v>0</v>
      </c>
      <c r="V192" s="101">
        <f>CHOOSE(Interface!$H$7,'Licensee 1'!V179,'Licensee 2'!V179)</f>
        <v>0</v>
      </c>
      <c r="W192" s="101">
        <f>CHOOSE(Interface!$H$7,'Licensee 1'!W179,'Licensee 2'!W179)</f>
        <v>0</v>
      </c>
      <c r="X192" s="101">
        <f>CHOOSE(Interface!$H$7,'Licensee 1'!X179,'Licensee 2'!X179)</f>
        <v>0</v>
      </c>
      <c r="Y192" s="101">
        <f>CHOOSE(Interface!$H$7,'Licensee 1'!Y179,'Licensee 2'!Y179)</f>
        <v>0</v>
      </c>
      <c r="Z192" s="101">
        <f>CHOOSE(Interface!$H$7,'Licensee 1'!Z179,'Licensee 2'!Z179)</f>
        <v>0</v>
      </c>
      <c r="AA192" s="101">
        <f>CHOOSE(Interface!$H$7,'Licensee 1'!AA179,'Licensee 2'!AA179)</f>
        <v>0</v>
      </c>
      <c r="AB192" s="101">
        <f>CHOOSE(Interface!$H$7,'Licensee 1'!AB179,'Licensee 2'!AB179)</f>
        <v>0</v>
      </c>
      <c r="AC192" s="101">
        <f>CHOOSE(Interface!$H$7,'Licensee 1'!AC179,'Licensee 2'!AC179)</f>
        <v>0</v>
      </c>
      <c r="AD192" s="101">
        <f>CHOOSE(Interface!$H$7,'Licensee 1'!AD179,'Licensee 2'!AD179)</f>
        <v>0</v>
      </c>
      <c r="AE192" s="101">
        <f>CHOOSE(Interface!$H$7,'Licensee 1'!AE179,'Licensee 2'!AE179)</f>
        <v>0</v>
      </c>
      <c r="AF192" s="101">
        <f>CHOOSE(Interface!$H$7,'Licensee 1'!AF179,'Licensee 2'!AF179)</f>
        <v>0</v>
      </c>
      <c r="AG192" s="101">
        <f>CHOOSE(Interface!$H$7,'Licensee 1'!AG179,'Licensee 2'!AG179)</f>
        <v>0</v>
      </c>
      <c r="AH192" s="101">
        <f>CHOOSE(Interface!$H$7,'Licensee 1'!AH179,'Licensee 2'!AH179)</f>
        <v>0</v>
      </c>
      <c r="AI192" s="101">
        <f>CHOOSE(Interface!$H$7,'Licensee 1'!AI179,'Licensee 2'!AI179)</f>
        <v>0</v>
      </c>
      <c r="AJ192" s="101">
        <f>CHOOSE(Interface!$H$7,'Licensee 1'!AJ179,'Licensee 2'!AJ179)</f>
        <v>0</v>
      </c>
      <c r="AK192" s="101">
        <f>CHOOSE(Interface!$H$7,'Licensee 1'!AK179,'Licensee 2'!AK179)</f>
        <v>0</v>
      </c>
      <c r="AL192" s="101">
        <f>CHOOSE(Interface!$H$7,'Licensee 1'!AL179,'Licensee 2'!AL179)</f>
        <v>0</v>
      </c>
      <c r="AM192" s="101">
        <f>CHOOSE(Interface!$H$7,'Licensee 1'!AM179,'Licensee 2'!AM179)</f>
        <v>0</v>
      </c>
      <c r="AN192" s="101">
        <f>CHOOSE(Interface!$H$7,'Licensee 1'!AN179,'Licensee 2'!AN179)</f>
        <v>0</v>
      </c>
      <c r="AO192" s="101">
        <f>CHOOSE(Interface!$H$7,'Licensee 1'!AO179,'Licensee 2'!AO179)</f>
        <v>0</v>
      </c>
      <c r="AP192" s="101">
        <f>CHOOSE(Interface!$H$7,'Licensee 1'!AP179,'Licensee 2'!AP179)</f>
        <v>0</v>
      </c>
      <c r="AQ192" s="101">
        <f>CHOOSE(Interface!$H$7,'Licensee 1'!AQ179,'Licensee 2'!AQ179)</f>
        <v>0</v>
      </c>
      <c r="AR192" s="101">
        <f>CHOOSE(Interface!$H$7,'Licensee 1'!AR179,'Licensee 2'!AR179)</f>
        <v>0</v>
      </c>
      <c r="AS192" s="101">
        <f>CHOOSE(Interface!$H$7,'Licensee 1'!AS179,'Licensee 2'!AS179)</f>
        <v>0</v>
      </c>
      <c r="AT192" s="101">
        <f>CHOOSE(Interface!$H$7,'Licensee 1'!AT179,'Licensee 2'!AT179)</f>
        <v>0</v>
      </c>
      <c r="AU192" s="101">
        <f>CHOOSE(Interface!$H$7,'Licensee 1'!AU179,'Licensee 2'!AU179)</f>
        <v>0</v>
      </c>
      <c r="AV192" s="101">
        <f>CHOOSE(Interface!$H$7,'Licensee 1'!AV179,'Licensee 2'!AV179)</f>
        <v>0</v>
      </c>
      <c r="AW192" s="101">
        <f>CHOOSE(Interface!$H$7,'Licensee 1'!AW179,'Licensee 2'!AW179)</f>
        <v>0</v>
      </c>
      <c r="AX192" s="101">
        <f>CHOOSE(Interface!$H$7,'Licensee 1'!AX179,'Licensee 2'!AX179)</f>
        <v>0</v>
      </c>
      <c r="AY192" s="101">
        <f>CHOOSE(Interface!$H$7,'Licensee 1'!AY179,'Licensee 2'!AY179)</f>
        <v>0</v>
      </c>
      <c r="AZ192" s="101">
        <f>CHOOSE(Interface!$H$7,'Licensee 1'!AZ179,'Licensee 2'!AZ179)</f>
        <v>0</v>
      </c>
      <c r="BA192" s="101">
        <f>CHOOSE(Interface!$H$7,'Licensee 1'!BA179,'Licensee 2'!BA179)</f>
        <v>0</v>
      </c>
      <c r="BB192" s="101">
        <f>CHOOSE(Interface!$H$7,'Licensee 1'!BB179,'Licensee 2'!BB179)</f>
        <v>0</v>
      </c>
      <c r="BC192" s="101">
        <f>CHOOSE(Interface!$H$7,'Licensee 1'!BC179,'Licensee 2'!BC179)</f>
        <v>0</v>
      </c>
      <c r="BD192" s="101">
        <f>CHOOSE(Interface!$H$7,'Licensee 1'!BD179,'Licensee 2'!BD179)</f>
        <v>0</v>
      </c>
      <c r="BE192" s="101">
        <f>CHOOSE(Interface!$H$7,'Licensee 1'!BE179,'Licensee 2'!BE179)</f>
        <v>0</v>
      </c>
      <c r="BF192" s="101">
        <f>CHOOSE(Interface!$H$7,'Licensee 1'!BF179,'Licensee 2'!BF179)</f>
        <v>0</v>
      </c>
      <c r="BG192" s="101">
        <f>CHOOSE(Interface!$H$7,'Licensee 1'!BG179,'Licensee 2'!BG179)</f>
        <v>0</v>
      </c>
      <c r="BH192" s="101">
        <f>CHOOSE(Interface!$H$7,'Licensee 1'!BH179,'Licensee 2'!BH179)</f>
        <v>0</v>
      </c>
    </row>
    <row r="193" spans="2:67">
      <c r="E193" s="20"/>
      <c r="F193" s="20"/>
      <c r="K193" s="21"/>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c r="BH193" s="22"/>
    </row>
    <row r="194" spans="2:67">
      <c r="B194" s="7">
        <f>MAX(B$5:$B193)+1</f>
        <v>6</v>
      </c>
      <c r="C194" s="7" t="s">
        <v>267</v>
      </c>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24"/>
      <c r="BM194" s="24"/>
      <c r="BN194" s="24"/>
      <c r="BO194" s="24"/>
    </row>
    <row r="195" spans="2:67">
      <c r="B195" s="68" t="s">
        <v>357</v>
      </c>
      <c r="C195" s="132"/>
      <c r="D195" s="132"/>
      <c r="E195" s="132"/>
      <c r="F195" s="132"/>
      <c r="G195" s="132"/>
      <c r="H195" s="132"/>
      <c r="I195" s="132"/>
      <c r="J195" s="132"/>
      <c r="K195" s="132"/>
      <c r="L195" s="132"/>
      <c r="M195" s="132"/>
      <c r="N195" s="132"/>
      <c r="O195" s="132"/>
      <c r="P195" s="132"/>
      <c r="Q195" s="132"/>
      <c r="R195" s="132"/>
      <c r="S195" s="132"/>
      <c r="T195" s="132"/>
      <c r="U195" s="132"/>
      <c r="V195" s="132"/>
      <c r="W195" s="132"/>
      <c r="X195" s="132"/>
      <c r="Y195" s="132"/>
      <c r="Z195" s="132"/>
      <c r="AA195" s="132"/>
      <c r="AB195" s="132"/>
      <c r="AC195" s="132"/>
      <c r="AD195" s="132"/>
      <c r="AE195" s="132"/>
      <c r="AF195" s="132"/>
      <c r="AG195" s="132"/>
      <c r="AH195" s="132"/>
      <c r="AI195" s="132"/>
      <c r="AJ195" s="132"/>
      <c r="AK195" s="132"/>
      <c r="AL195" s="132"/>
      <c r="AM195" s="132"/>
      <c r="AN195" s="132"/>
      <c r="AO195" s="132"/>
      <c r="AP195" s="132"/>
      <c r="AQ195" s="132"/>
      <c r="AR195" s="132"/>
      <c r="AS195" s="132"/>
      <c r="AT195" s="132"/>
      <c r="AU195" s="132"/>
      <c r="AV195" s="132"/>
      <c r="AW195" s="132"/>
      <c r="AX195" s="132"/>
      <c r="AY195" s="132"/>
      <c r="AZ195" s="132"/>
      <c r="BA195" s="132"/>
      <c r="BB195" s="132"/>
      <c r="BC195" s="132"/>
      <c r="BD195" s="132"/>
      <c r="BE195" s="132"/>
      <c r="BF195" s="132"/>
      <c r="BG195" s="132"/>
      <c r="BH195" s="132"/>
      <c r="BI195" s="132"/>
      <c r="BJ195" s="132"/>
      <c r="BK195" s="132"/>
    </row>
    <row r="196" spans="2:67">
      <c r="E196" s="20" t="s">
        <v>269</v>
      </c>
      <c r="F196" s="20"/>
      <c r="G196" s="4" t="s">
        <v>91</v>
      </c>
      <c r="K196" s="21"/>
      <c r="L196" s="188">
        <f>CHOOSE(Interface!$H$7,'Licensee 1'!L183,'Licensee 2'!L183)</f>
        <v>0</v>
      </c>
      <c r="M196" s="188">
        <f>CHOOSE(Interface!$H$7,'Licensee 1'!M183,'Licensee 2'!M183)</f>
        <v>0</v>
      </c>
      <c r="N196" s="188">
        <f>CHOOSE(Interface!$H$7,'Licensee 1'!N183,'Licensee 2'!N183)</f>
        <v>0</v>
      </c>
      <c r="O196" s="188">
        <f>CHOOSE(Interface!$H$7,'Licensee 1'!O183,'Licensee 2'!O183)</f>
        <v>0.95</v>
      </c>
      <c r="P196" s="188">
        <f>CHOOSE(Interface!$H$7,'Licensee 1'!P183,'Licensee 2'!P183)</f>
        <v>0.95</v>
      </c>
      <c r="Q196" s="188">
        <f>CHOOSE(Interface!$H$7,'Licensee 1'!Q183,'Licensee 2'!Q183)</f>
        <v>0.95</v>
      </c>
      <c r="R196" s="188">
        <f>CHOOSE(Interface!$H$7,'Licensee 1'!R183,'Licensee 2'!R183)</f>
        <v>0.95</v>
      </c>
      <c r="S196" s="203">
        <f>CHOOSE(Interface!$H$7,'Licensee 1'!S183,'Licensee 2'!S183)</f>
        <v>0.95</v>
      </c>
      <c r="T196" s="188">
        <f>CHOOSE(Interface!$H$7,'Licensee 1'!T183,'Licensee 2'!T183)</f>
        <v>0.95</v>
      </c>
      <c r="U196" s="188">
        <f>CHOOSE(Interface!$H$7,'Licensee 1'!U183,'Licensee 2'!U183)</f>
        <v>0.95</v>
      </c>
      <c r="V196" s="188">
        <f>CHOOSE(Interface!$H$7,'Licensee 1'!V183,'Licensee 2'!V183)</f>
        <v>0.95</v>
      </c>
      <c r="W196" s="188">
        <f>CHOOSE(Interface!$H$7,'Licensee 1'!W183,'Licensee 2'!W183)</f>
        <v>0.95</v>
      </c>
      <c r="X196" s="188">
        <f>CHOOSE(Interface!$H$7,'Licensee 1'!X183,'Licensee 2'!X183)</f>
        <v>0.95</v>
      </c>
      <c r="Y196" s="188">
        <f>CHOOSE(Interface!$H$7,'Licensee 1'!Y183,'Licensee 2'!Y183)</f>
        <v>0.95</v>
      </c>
      <c r="Z196" s="188">
        <f>CHOOSE(Interface!$H$7,'Licensee 1'!Z183,'Licensee 2'!Z183)</f>
        <v>0.95</v>
      </c>
      <c r="AA196" s="188">
        <f>CHOOSE(Interface!$H$7,'Licensee 1'!AA183,'Licensee 2'!AA183)</f>
        <v>0.95</v>
      </c>
      <c r="AB196" s="188">
        <f>CHOOSE(Interface!$H$7,'Licensee 1'!AB183,'Licensee 2'!AB183)</f>
        <v>0.95</v>
      </c>
      <c r="AC196" s="188">
        <f>CHOOSE(Interface!$H$7,'Licensee 1'!AC183,'Licensee 2'!AC183)</f>
        <v>0.95</v>
      </c>
      <c r="AD196" s="188">
        <f>CHOOSE(Interface!$H$7,'Licensee 1'!AD183,'Licensee 2'!AD183)</f>
        <v>0.95</v>
      </c>
      <c r="AE196" s="188">
        <f>CHOOSE(Interface!$H$7,'Licensee 1'!AE183,'Licensee 2'!AE183)</f>
        <v>0.95</v>
      </c>
      <c r="AF196" s="188">
        <f>CHOOSE(Interface!$H$7,'Licensee 1'!AF183,'Licensee 2'!AF183)</f>
        <v>0.95</v>
      </c>
      <c r="AG196" s="188">
        <f>CHOOSE(Interface!$H$7,'Licensee 1'!AG183,'Licensee 2'!AG183)</f>
        <v>0.95</v>
      </c>
      <c r="AH196" s="188">
        <f>CHOOSE(Interface!$H$7,'Licensee 1'!AH183,'Licensee 2'!AH183)</f>
        <v>0.95</v>
      </c>
      <c r="AI196" s="188">
        <f>CHOOSE(Interface!$H$7,'Licensee 1'!AI183,'Licensee 2'!AI183)</f>
        <v>0.95</v>
      </c>
      <c r="AJ196" s="188">
        <f>CHOOSE(Interface!$H$7,'Licensee 1'!AJ183,'Licensee 2'!AJ183)</f>
        <v>0.95</v>
      </c>
      <c r="AK196" s="188">
        <f>CHOOSE(Interface!$H$7,'Licensee 1'!AK183,'Licensee 2'!AK183)</f>
        <v>0.95</v>
      </c>
      <c r="AL196" s="188">
        <f>CHOOSE(Interface!$H$7,'Licensee 1'!AL183,'Licensee 2'!AL183)</f>
        <v>0.95</v>
      </c>
      <c r="AM196" s="188">
        <f>CHOOSE(Interface!$H$7,'Licensee 1'!AM183,'Licensee 2'!AM183)</f>
        <v>0.95</v>
      </c>
      <c r="AN196" s="188">
        <f>CHOOSE(Interface!$H$7,'Licensee 1'!AN183,'Licensee 2'!AN183)</f>
        <v>0.95</v>
      </c>
      <c r="AO196" s="188">
        <f>CHOOSE(Interface!$H$7,'Licensee 1'!AO183,'Licensee 2'!AO183)</f>
        <v>0</v>
      </c>
      <c r="AP196" s="188">
        <f>CHOOSE(Interface!$H$7,'Licensee 1'!AP183,'Licensee 2'!AP183)</f>
        <v>0</v>
      </c>
      <c r="AQ196" s="188">
        <f>CHOOSE(Interface!$H$7,'Licensee 1'!AQ183,'Licensee 2'!AQ183)</f>
        <v>0</v>
      </c>
      <c r="AR196" s="188">
        <f>CHOOSE(Interface!$H$7,'Licensee 1'!AR183,'Licensee 2'!AR183)</f>
        <v>0</v>
      </c>
      <c r="AS196" s="188">
        <f>CHOOSE(Interface!$H$7,'Licensee 1'!AS183,'Licensee 2'!AS183)</f>
        <v>0</v>
      </c>
      <c r="AT196" s="188">
        <f>CHOOSE(Interface!$H$7,'Licensee 1'!AT183,'Licensee 2'!AT183)</f>
        <v>0</v>
      </c>
      <c r="AU196" s="188">
        <f>CHOOSE(Interface!$H$7,'Licensee 1'!AU183,'Licensee 2'!AU183)</f>
        <v>0</v>
      </c>
      <c r="AV196" s="188">
        <f>CHOOSE(Interface!$H$7,'Licensee 1'!AV183,'Licensee 2'!AV183)</f>
        <v>0</v>
      </c>
      <c r="AW196" s="188">
        <f>CHOOSE(Interface!$H$7,'Licensee 1'!AW183,'Licensee 2'!AW183)</f>
        <v>0</v>
      </c>
      <c r="AX196" s="188">
        <f>CHOOSE(Interface!$H$7,'Licensee 1'!AX183,'Licensee 2'!AX183)</f>
        <v>0</v>
      </c>
      <c r="AY196" s="188">
        <f>CHOOSE(Interface!$H$7,'Licensee 1'!AY183,'Licensee 2'!AY183)</f>
        <v>0</v>
      </c>
      <c r="AZ196" s="188">
        <f>CHOOSE(Interface!$H$7,'Licensee 1'!AZ183,'Licensee 2'!AZ183)</f>
        <v>0</v>
      </c>
      <c r="BA196" s="188">
        <f>CHOOSE(Interface!$H$7,'Licensee 1'!BA183,'Licensee 2'!BA183)</f>
        <v>0</v>
      </c>
      <c r="BB196" s="188">
        <f>CHOOSE(Interface!$H$7,'Licensee 1'!BB183,'Licensee 2'!BB183)</f>
        <v>0</v>
      </c>
      <c r="BC196" s="188">
        <f>CHOOSE(Interface!$H$7,'Licensee 1'!BC183,'Licensee 2'!BC183)</f>
        <v>0</v>
      </c>
      <c r="BD196" s="188">
        <f>CHOOSE(Interface!$H$7,'Licensee 1'!BD183,'Licensee 2'!BD183)</f>
        <v>0</v>
      </c>
      <c r="BE196" s="188">
        <f>CHOOSE(Interface!$H$7,'Licensee 1'!BE183,'Licensee 2'!BE183)</f>
        <v>0</v>
      </c>
      <c r="BF196" s="188">
        <f>CHOOSE(Interface!$H$7,'Licensee 1'!BF183,'Licensee 2'!BF183)</f>
        <v>0</v>
      </c>
      <c r="BG196" s="188">
        <f>CHOOSE(Interface!$H$7,'Licensee 1'!BG183,'Licensee 2'!BG183)</f>
        <v>0</v>
      </c>
      <c r="BH196" s="188">
        <f>CHOOSE(Interface!$H$7,'Licensee 1'!BH183,'Licensee 2'!BH183)</f>
        <v>0</v>
      </c>
    </row>
    <row r="197" spans="2:67">
      <c r="E197" s="20" t="s">
        <v>114</v>
      </c>
      <c r="F197" s="20"/>
      <c r="G197" s="4" t="s">
        <v>91</v>
      </c>
      <c r="K197" s="21"/>
      <c r="L197" s="188">
        <f>CHOOSE(Interface!$H$7,'Licensee 1'!L184,'Licensee 2'!L184)</f>
        <v>0</v>
      </c>
      <c r="M197" s="188">
        <f>CHOOSE(Interface!$H$7,'Licensee 1'!M184,'Licensee 2'!M184)</f>
        <v>0</v>
      </c>
      <c r="N197" s="188">
        <f>CHOOSE(Interface!$H$7,'Licensee 1'!N184,'Licensee 2'!N184)</f>
        <v>0</v>
      </c>
      <c r="O197" s="188">
        <f>CHOOSE(Interface!$H$7,'Licensee 1'!O184,'Licensee 2'!O184)</f>
        <v>0.95</v>
      </c>
      <c r="P197" s="188">
        <f>CHOOSE(Interface!$H$7,'Licensee 1'!P184,'Licensee 2'!P184)</f>
        <v>0.95</v>
      </c>
      <c r="Q197" s="188">
        <f>CHOOSE(Interface!$H$7,'Licensee 1'!Q184,'Licensee 2'!Q184)</f>
        <v>0.95</v>
      </c>
      <c r="R197" s="188">
        <f>CHOOSE(Interface!$H$7,'Licensee 1'!R184,'Licensee 2'!R184)</f>
        <v>0.95</v>
      </c>
      <c r="S197" s="203">
        <f>CHOOSE(Interface!$H$7,'Licensee 1'!S184,'Licensee 2'!S184)</f>
        <v>0.95</v>
      </c>
      <c r="T197" s="188">
        <f>CHOOSE(Interface!$H$7,'Licensee 1'!T184,'Licensee 2'!T184)</f>
        <v>0.95</v>
      </c>
      <c r="U197" s="188">
        <f>CHOOSE(Interface!$H$7,'Licensee 1'!U184,'Licensee 2'!U184)</f>
        <v>0.95</v>
      </c>
      <c r="V197" s="188">
        <f>CHOOSE(Interface!$H$7,'Licensee 1'!V184,'Licensee 2'!V184)</f>
        <v>0.95</v>
      </c>
      <c r="W197" s="188">
        <f>CHOOSE(Interface!$H$7,'Licensee 1'!W184,'Licensee 2'!W184)</f>
        <v>0.95</v>
      </c>
      <c r="X197" s="188">
        <f>CHOOSE(Interface!$H$7,'Licensee 1'!X184,'Licensee 2'!X184)</f>
        <v>0.95</v>
      </c>
      <c r="Y197" s="188">
        <f>CHOOSE(Interface!$H$7,'Licensee 1'!Y184,'Licensee 2'!Y184)</f>
        <v>0.95</v>
      </c>
      <c r="Z197" s="188">
        <f>CHOOSE(Interface!$H$7,'Licensee 1'!Z184,'Licensee 2'!Z184)</f>
        <v>0.95</v>
      </c>
      <c r="AA197" s="188">
        <f>CHOOSE(Interface!$H$7,'Licensee 1'!AA184,'Licensee 2'!AA184)</f>
        <v>0.95</v>
      </c>
      <c r="AB197" s="188">
        <f>CHOOSE(Interface!$H$7,'Licensee 1'!AB184,'Licensee 2'!AB184)</f>
        <v>0.95</v>
      </c>
      <c r="AC197" s="188">
        <f>CHOOSE(Interface!$H$7,'Licensee 1'!AC184,'Licensee 2'!AC184)</f>
        <v>0.95</v>
      </c>
      <c r="AD197" s="188">
        <f>CHOOSE(Interface!$H$7,'Licensee 1'!AD184,'Licensee 2'!AD184)</f>
        <v>0.95</v>
      </c>
      <c r="AE197" s="188">
        <f>CHOOSE(Interface!$H$7,'Licensee 1'!AE184,'Licensee 2'!AE184)</f>
        <v>0.95</v>
      </c>
      <c r="AF197" s="188">
        <f>CHOOSE(Interface!$H$7,'Licensee 1'!AF184,'Licensee 2'!AF184)</f>
        <v>0.95</v>
      </c>
      <c r="AG197" s="188">
        <f>CHOOSE(Interface!$H$7,'Licensee 1'!AG184,'Licensee 2'!AG184)</f>
        <v>0.95</v>
      </c>
      <c r="AH197" s="188">
        <f>CHOOSE(Interface!$H$7,'Licensee 1'!AH184,'Licensee 2'!AH184)</f>
        <v>0.95</v>
      </c>
      <c r="AI197" s="188">
        <f>CHOOSE(Interface!$H$7,'Licensee 1'!AI184,'Licensee 2'!AI184)</f>
        <v>0.95</v>
      </c>
      <c r="AJ197" s="188">
        <f>CHOOSE(Interface!$H$7,'Licensee 1'!AJ184,'Licensee 2'!AJ184)</f>
        <v>0.95</v>
      </c>
      <c r="AK197" s="188">
        <f>CHOOSE(Interface!$H$7,'Licensee 1'!AK184,'Licensee 2'!AK184)</f>
        <v>0.95</v>
      </c>
      <c r="AL197" s="188">
        <f>CHOOSE(Interface!$H$7,'Licensee 1'!AL184,'Licensee 2'!AL184)</f>
        <v>0.95</v>
      </c>
      <c r="AM197" s="188">
        <f>CHOOSE(Interface!$H$7,'Licensee 1'!AM184,'Licensee 2'!AM184)</f>
        <v>0.95</v>
      </c>
      <c r="AN197" s="188">
        <f>CHOOSE(Interface!$H$7,'Licensee 1'!AN184,'Licensee 2'!AN184)</f>
        <v>0.95</v>
      </c>
      <c r="AO197" s="188">
        <f>CHOOSE(Interface!$H$7,'Licensee 1'!AO184,'Licensee 2'!AO184)</f>
        <v>0</v>
      </c>
      <c r="AP197" s="188">
        <f>CHOOSE(Interface!$H$7,'Licensee 1'!AP184,'Licensee 2'!AP184)</f>
        <v>0</v>
      </c>
      <c r="AQ197" s="188">
        <f>CHOOSE(Interface!$H$7,'Licensee 1'!AQ184,'Licensee 2'!AQ184)</f>
        <v>0</v>
      </c>
      <c r="AR197" s="188">
        <f>CHOOSE(Interface!$H$7,'Licensee 1'!AR184,'Licensee 2'!AR184)</f>
        <v>0</v>
      </c>
      <c r="AS197" s="188">
        <f>CHOOSE(Interface!$H$7,'Licensee 1'!AS184,'Licensee 2'!AS184)</f>
        <v>0</v>
      </c>
      <c r="AT197" s="188">
        <f>CHOOSE(Interface!$H$7,'Licensee 1'!AT184,'Licensee 2'!AT184)</f>
        <v>0</v>
      </c>
      <c r="AU197" s="188">
        <f>CHOOSE(Interface!$H$7,'Licensee 1'!AU184,'Licensee 2'!AU184)</f>
        <v>0</v>
      </c>
      <c r="AV197" s="188">
        <f>CHOOSE(Interface!$H$7,'Licensee 1'!AV184,'Licensee 2'!AV184)</f>
        <v>0</v>
      </c>
      <c r="AW197" s="188">
        <f>CHOOSE(Interface!$H$7,'Licensee 1'!AW184,'Licensee 2'!AW184)</f>
        <v>0</v>
      </c>
      <c r="AX197" s="188">
        <f>CHOOSE(Interface!$H$7,'Licensee 1'!AX184,'Licensee 2'!AX184)</f>
        <v>0</v>
      </c>
      <c r="AY197" s="188">
        <f>CHOOSE(Interface!$H$7,'Licensee 1'!AY184,'Licensee 2'!AY184)</f>
        <v>0</v>
      </c>
      <c r="AZ197" s="188">
        <f>CHOOSE(Interface!$H$7,'Licensee 1'!AZ184,'Licensee 2'!AZ184)</f>
        <v>0</v>
      </c>
      <c r="BA197" s="188">
        <f>CHOOSE(Interface!$H$7,'Licensee 1'!BA184,'Licensee 2'!BA184)</f>
        <v>0</v>
      </c>
      <c r="BB197" s="188">
        <f>CHOOSE(Interface!$H$7,'Licensee 1'!BB184,'Licensee 2'!BB184)</f>
        <v>0</v>
      </c>
      <c r="BC197" s="188">
        <f>CHOOSE(Interface!$H$7,'Licensee 1'!BC184,'Licensee 2'!BC184)</f>
        <v>0</v>
      </c>
      <c r="BD197" s="188">
        <f>CHOOSE(Interface!$H$7,'Licensee 1'!BD184,'Licensee 2'!BD184)</f>
        <v>0</v>
      </c>
      <c r="BE197" s="188">
        <f>CHOOSE(Interface!$H$7,'Licensee 1'!BE184,'Licensee 2'!BE184)</f>
        <v>0</v>
      </c>
      <c r="BF197" s="188">
        <f>CHOOSE(Interface!$H$7,'Licensee 1'!BF184,'Licensee 2'!BF184)</f>
        <v>0</v>
      </c>
      <c r="BG197" s="188">
        <f>CHOOSE(Interface!$H$7,'Licensee 1'!BG184,'Licensee 2'!BG184)</f>
        <v>0</v>
      </c>
      <c r="BH197" s="188">
        <f>CHOOSE(Interface!$H$7,'Licensee 1'!BH184,'Licensee 2'!BH184)</f>
        <v>0</v>
      </c>
    </row>
    <row r="198" spans="2:67">
      <c r="E198" s="20"/>
      <c r="F198" s="20"/>
      <c r="K198" s="21"/>
      <c r="L198" s="169"/>
      <c r="M198" s="169"/>
      <c r="N198" s="169"/>
      <c r="O198" s="169"/>
      <c r="P198" s="169"/>
      <c r="Q198" s="169"/>
      <c r="R198" s="169"/>
      <c r="S198" s="204"/>
      <c r="T198" s="169"/>
      <c r="U198" s="169"/>
      <c r="V198" s="169"/>
      <c r="W198" s="169"/>
      <c r="X198" s="169"/>
      <c r="Y198" s="169"/>
      <c r="Z198" s="169"/>
      <c r="AA198" s="169"/>
      <c r="AB198" s="169"/>
      <c r="AC198" s="169"/>
      <c r="AD198" s="169"/>
      <c r="AE198" s="169"/>
      <c r="AF198" s="169"/>
      <c r="AG198" s="169"/>
      <c r="AH198" s="169"/>
      <c r="AI198" s="169"/>
      <c r="AJ198" s="169"/>
      <c r="AK198" s="169"/>
      <c r="AL198" s="169"/>
      <c r="AM198" s="169"/>
      <c r="AN198" s="169"/>
      <c r="AO198" s="169"/>
      <c r="AP198" s="169"/>
      <c r="AQ198" s="169"/>
      <c r="AR198" s="169"/>
      <c r="AS198" s="169"/>
      <c r="AT198" s="169"/>
      <c r="AU198" s="169"/>
      <c r="AV198" s="169"/>
      <c r="AW198" s="169"/>
      <c r="AX198" s="169"/>
      <c r="AY198" s="169"/>
      <c r="AZ198" s="169"/>
      <c r="BA198" s="169"/>
      <c r="BB198" s="169"/>
      <c r="BC198" s="169"/>
      <c r="BD198" s="169"/>
      <c r="BE198" s="169"/>
      <c r="BF198" s="169"/>
      <c r="BG198" s="169"/>
      <c r="BH198" s="169"/>
    </row>
    <row r="199" spans="2:67">
      <c r="E199" s="20" t="s">
        <v>270</v>
      </c>
      <c r="F199" s="20"/>
      <c r="K199" s="21"/>
      <c r="L199" s="188">
        <f>CHOOSE(Interface!$H$7,'Licensee 1'!L186,'Licensee 2'!L186)</f>
        <v>0</v>
      </c>
      <c r="M199" s="188">
        <f>CHOOSE(Interface!$H$7,'Licensee 1'!M186,'Licensee 2'!M186)</f>
        <v>0</v>
      </c>
      <c r="N199" s="188">
        <f>CHOOSE(Interface!$H$7,'Licensee 1'!N186,'Licensee 2'!N186)</f>
        <v>0</v>
      </c>
      <c r="O199" s="188">
        <f>CHOOSE(Interface!$H$7,'Licensee 1'!O186,'Licensee 2'!O186)</f>
        <v>0</v>
      </c>
      <c r="P199" s="188">
        <f>CHOOSE(Interface!$H$7,'Licensee 1'!P186,'Licensee 2'!P186)</f>
        <v>0</v>
      </c>
      <c r="Q199" s="188">
        <f>CHOOSE(Interface!$H$7,'Licensee 1'!Q186,'Licensee 2'!Q186)</f>
        <v>0</v>
      </c>
      <c r="R199" s="188">
        <f>CHOOSE(Interface!$H$7,'Licensee 1'!R186,'Licensee 2'!R186)</f>
        <v>0</v>
      </c>
      <c r="S199" s="188">
        <f>CHOOSE(Interface!$H$7,'Licensee 1'!S186,'Licensee 2'!S186)</f>
        <v>0</v>
      </c>
      <c r="T199" s="188">
        <f>CHOOSE(Interface!$H$7,'Licensee 1'!T186,'Licensee 2'!T186)</f>
        <v>0</v>
      </c>
      <c r="U199" s="188">
        <f>CHOOSE(Interface!$H$7,'Licensee 1'!U186,'Licensee 2'!U186)</f>
        <v>0</v>
      </c>
      <c r="V199" s="188">
        <f>CHOOSE(Interface!$H$7,'Licensee 1'!V186,'Licensee 2'!V186)</f>
        <v>0</v>
      </c>
      <c r="W199" s="188">
        <f>CHOOSE(Interface!$H$7,'Licensee 1'!W186,'Licensee 2'!W186)</f>
        <v>0</v>
      </c>
      <c r="X199" s="188">
        <f>CHOOSE(Interface!$H$7,'Licensee 1'!X186,'Licensee 2'!X186)</f>
        <v>0</v>
      </c>
      <c r="Y199" s="188">
        <f>CHOOSE(Interface!$H$7,'Licensee 1'!Y186,'Licensee 2'!Y186)</f>
        <v>0</v>
      </c>
      <c r="Z199" s="188">
        <f>CHOOSE(Interface!$H$7,'Licensee 1'!Z186,'Licensee 2'!Z186)</f>
        <v>0</v>
      </c>
      <c r="AA199" s="188">
        <f>CHOOSE(Interface!$H$7,'Licensee 1'!AA186,'Licensee 2'!AA186)</f>
        <v>0</v>
      </c>
      <c r="AB199" s="188">
        <f>CHOOSE(Interface!$H$7,'Licensee 1'!AB186,'Licensee 2'!AB186)</f>
        <v>0</v>
      </c>
      <c r="AC199" s="188">
        <f>CHOOSE(Interface!$H$7,'Licensee 1'!AC186,'Licensee 2'!AC186)</f>
        <v>0</v>
      </c>
      <c r="AD199" s="188">
        <f>CHOOSE(Interface!$H$7,'Licensee 1'!AD186,'Licensee 2'!AD186)</f>
        <v>0</v>
      </c>
      <c r="AE199" s="188">
        <f>CHOOSE(Interface!$H$7,'Licensee 1'!AE186,'Licensee 2'!AE186)</f>
        <v>0</v>
      </c>
      <c r="AF199" s="188">
        <f>CHOOSE(Interface!$H$7,'Licensee 1'!AF186,'Licensee 2'!AF186)</f>
        <v>0</v>
      </c>
      <c r="AG199" s="188">
        <f>CHOOSE(Interface!$H$7,'Licensee 1'!AG186,'Licensee 2'!AG186)</f>
        <v>0</v>
      </c>
      <c r="AH199" s="188">
        <f>CHOOSE(Interface!$H$7,'Licensee 1'!AH186,'Licensee 2'!AH186)</f>
        <v>0</v>
      </c>
      <c r="AI199" s="188">
        <f>CHOOSE(Interface!$H$7,'Licensee 1'!AI186,'Licensee 2'!AI186)</f>
        <v>0</v>
      </c>
      <c r="AJ199" s="188">
        <f>CHOOSE(Interface!$H$7,'Licensee 1'!AJ186,'Licensee 2'!AJ186)</f>
        <v>0</v>
      </c>
      <c r="AK199" s="188">
        <f>CHOOSE(Interface!$H$7,'Licensee 1'!AK186,'Licensee 2'!AK186)</f>
        <v>0</v>
      </c>
      <c r="AL199" s="188">
        <f>CHOOSE(Interface!$H$7,'Licensee 1'!AL186,'Licensee 2'!AL186)</f>
        <v>0</v>
      </c>
      <c r="AM199" s="188">
        <f>CHOOSE(Interface!$H$7,'Licensee 1'!AM186,'Licensee 2'!AM186)</f>
        <v>0</v>
      </c>
      <c r="AN199" s="188">
        <f>CHOOSE(Interface!$H$7,'Licensee 1'!AN186,'Licensee 2'!AN186)</f>
        <v>0</v>
      </c>
      <c r="AO199" s="188">
        <f>CHOOSE(Interface!$H$7,'Licensee 1'!AO186,'Licensee 2'!AO186)</f>
        <v>0</v>
      </c>
      <c r="AP199" s="188">
        <f>CHOOSE(Interface!$H$7,'Licensee 1'!AP186,'Licensee 2'!AP186)</f>
        <v>0</v>
      </c>
      <c r="AQ199" s="188">
        <f>CHOOSE(Interface!$H$7,'Licensee 1'!AQ186,'Licensee 2'!AQ186)</f>
        <v>0</v>
      </c>
      <c r="AR199" s="188">
        <f>CHOOSE(Interface!$H$7,'Licensee 1'!AR186,'Licensee 2'!AR186)</f>
        <v>0</v>
      </c>
      <c r="AS199" s="188">
        <f>CHOOSE(Interface!$H$7,'Licensee 1'!AS186,'Licensee 2'!AS186)</f>
        <v>0</v>
      </c>
      <c r="AT199" s="188">
        <f>CHOOSE(Interface!$H$7,'Licensee 1'!AT186,'Licensee 2'!AT186)</f>
        <v>0</v>
      </c>
      <c r="AU199" s="188">
        <f>CHOOSE(Interface!$H$7,'Licensee 1'!AU186,'Licensee 2'!AU186)</f>
        <v>0</v>
      </c>
      <c r="AV199" s="188">
        <f>CHOOSE(Interface!$H$7,'Licensee 1'!AV186,'Licensee 2'!AV186)</f>
        <v>0</v>
      </c>
      <c r="AW199" s="188">
        <f>CHOOSE(Interface!$H$7,'Licensee 1'!AW186,'Licensee 2'!AW186)</f>
        <v>0</v>
      </c>
      <c r="AX199" s="188">
        <f>CHOOSE(Interface!$H$7,'Licensee 1'!AX186,'Licensee 2'!AX186)</f>
        <v>0</v>
      </c>
      <c r="AY199" s="188">
        <f>CHOOSE(Interface!$H$7,'Licensee 1'!AY186,'Licensee 2'!AY186)</f>
        <v>0</v>
      </c>
      <c r="AZ199" s="188">
        <f>CHOOSE(Interface!$H$7,'Licensee 1'!AZ186,'Licensee 2'!AZ186)</f>
        <v>0</v>
      </c>
      <c r="BA199" s="188">
        <f>CHOOSE(Interface!$H$7,'Licensee 1'!BA186,'Licensee 2'!BA186)</f>
        <v>0</v>
      </c>
      <c r="BB199" s="188">
        <f>CHOOSE(Interface!$H$7,'Licensee 1'!BB186,'Licensee 2'!BB186)</f>
        <v>0</v>
      </c>
      <c r="BC199" s="188">
        <f>CHOOSE(Interface!$H$7,'Licensee 1'!BC186,'Licensee 2'!BC186)</f>
        <v>0</v>
      </c>
      <c r="BD199" s="188">
        <f>CHOOSE(Interface!$H$7,'Licensee 1'!BD186,'Licensee 2'!BD186)</f>
        <v>0</v>
      </c>
      <c r="BE199" s="188">
        <f>CHOOSE(Interface!$H$7,'Licensee 1'!BE186,'Licensee 2'!BE186)</f>
        <v>0</v>
      </c>
      <c r="BF199" s="188">
        <f>CHOOSE(Interface!$H$7,'Licensee 1'!BF186,'Licensee 2'!BF186)</f>
        <v>0</v>
      </c>
      <c r="BG199" s="188">
        <f>CHOOSE(Interface!$H$7,'Licensee 1'!BG186,'Licensee 2'!BG186)</f>
        <v>0</v>
      </c>
      <c r="BH199" s="188">
        <f>CHOOSE(Interface!$H$7,'Licensee 1'!BH186,'Licensee 2'!BH186)</f>
        <v>0</v>
      </c>
    </row>
    <row r="200" spans="2:67">
      <c r="E200" s="20"/>
      <c r="F200" s="20"/>
      <c r="K200" s="21"/>
      <c r="L200" s="169"/>
      <c r="M200" s="169"/>
      <c r="N200" s="169"/>
      <c r="O200" s="169"/>
      <c r="P200" s="169"/>
      <c r="Q200" s="169"/>
      <c r="R200" s="169"/>
      <c r="S200" s="204"/>
      <c r="T200" s="169"/>
      <c r="U200" s="169"/>
      <c r="V200" s="169"/>
      <c r="W200" s="169"/>
      <c r="X200" s="169"/>
      <c r="Y200" s="169"/>
      <c r="Z200" s="169"/>
      <c r="AA200" s="169"/>
      <c r="AB200" s="169"/>
      <c r="AC200" s="169"/>
      <c r="AD200" s="169"/>
      <c r="AE200" s="169"/>
      <c r="AF200" s="169"/>
      <c r="AG200" s="169"/>
      <c r="AH200" s="169"/>
      <c r="AI200" s="169"/>
      <c r="AJ200" s="169"/>
      <c r="AK200" s="169"/>
      <c r="AL200" s="169"/>
      <c r="AM200" s="169"/>
      <c r="AN200" s="169"/>
      <c r="AO200" s="169"/>
      <c r="AP200" s="169"/>
      <c r="AQ200" s="169"/>
      <c r="AR200" s="169"/>
      <c r="AS200" s="169"/>
      <c r="AT200" s="169"/>
      <c r="AU200" s="169"/>
      <c r="AV200" s="169"/>
      <c r="AW200" s="169"/>
      <c r="AX200" s="169"/>
      <c r="AY200" s="169"/>
      <c r="AZ200" s="169"/>
      <c r="BA200" s="169"/>
      <c r="BB200" s="169"/>
      <c r="BC200" s="169"/>
      <c r="BD200" s="169"/>
      <c r="BE200" s="169"/>
      <c r="BF200" s="169"/>
      <c r="BG200" s="169"/>
      <c r="BH200" s="169"/>
    </row>
    <row r="201" spans="2:67">
      <c r="E201" s="20" t="s">
        <v>118</v>
      </c>
      <c r="F201" s="20"/>
      <c r="G201" s="4" t="s">
        <v>91</v>
      </c>
      <c r="K201" s="21"/>
      <c r="L201" s="188">
        <f>CHOOSE(Interface!$H$7,'Licensee 1'!L188,'Licensee 2'!L188)</f>
        <v>0</v>
      </c>
      <c r="M201" s="188">
        <f>CHOOSE(Interface!$H$7,'Licensee 1'!M188,'Licensee 2'!M188)</f>
        <v>0</v>
      </c>
      <c r="N201" s="188">
        <f>CHOOSE(Interface!$H$7,'Licensee 1'!N188,'Licensee 2'!N188)</f>
        <v>0</v>
      </c>
      <c r="O201" s="188">
        <f>CHOOSE(Interface!$H$7,'Licensee 1'!O188,'Licensee 2'!O188)</f>
        <v>0.75</v>
      </c>
      <c r="P201" s="188">
        <f>CHOOSE(Interface!$H$7,'Licensee 1'!P188,'Licensee 2'!P188)</f>
        <v>0.75</v>
      </c>
      <c r="Q201" s="188">
        <f>CHOOSE(Interface!$H$7,'Licensee 1'!Q188,'Licensee 2'!Q188)</f>
        <v>0.75</v>
      </c>
      <c r="R201" s="188">
        <f>CHOOSE(Interface!$H$7,'Licensee 1'!R188,'Licensee 2'!R188)</f>
        <v>0.75</v>
      </c>
      <c r="S201" s="203">
        <f>CHOOSE(Interface!$H$7,'Licensee 1'!S188,'Licensee 2'!S188)</f>
        <v>0.75</v>
      </c>
      <c r="T201" s="188">
        <f>CHOOSE(Interface!$H$7,'Licensee 1'!T188,'Licensee 2'!T188)</f>
        <v>0.75</v>
      </c>
      <c r="U201" s="188">
        <f>CHOOSE(Interface!$H$7,'Licensee 1'!U188,'Licensee 2'!U188)</f>
        <v>0.75</v>
      </c>
      <c r="V201" s="188">
        <f>CHOOSE(Interface!$H$7,'Licensee 1'!V188,'Licensee 2'!V188)</f>
        <v>0.75</v>
      </c>
      <c r="W201" s="188">
        <f>CHOOSE(Interface!$H$7,'Licensee 1'!W188,'Licensee 2'!W188)</f>
        <v>0.75</v>
      </c>
      <c r="X201" s="188">
        <f>CHOOSE(Interface!$H$7,'Licensee 1'!X188,'Licensee 2'!X188)</f>
        <v>0.75</v>
      </c>
      <c r="Y201" s="188">
        <f>CHOOSE(Interface!$H$7,'Licensee 1'!Y188,'Licensee 2'!Y188)</f>
        <v>0.75</v>
      </c>
      <c r="Z201" s="188">
        <f>CHOOSE(Interface!$H$7,'Licensee 1'!Z188,'Licensee 2'!Z188)</f>
        <v>0.75</v>
      </c>
      <c r="AA201" s="188">
        <f>CHOOSE(Interface!$H$7,'Licensee 1'!AA188,'Licensee 2'!AA188)</f>
        <v>0.75</v>
      </c>
      <c r="AB201" s="188">
        <f>CHOOSE(Interface!$H$7,'Licensee 1'!AB188,'Licensee 2'!AB188)</f>
        <v>0.75</v>
      </c>
      <c r="AC201" s="188">
        <f>CHOOSE(Interface!$H$7,'Licensee 1'!AC188,'Licensee 2'!AC188)</f>
        <v>0.75</v>
      </c>
      <c r="AD201" s="188">
        <f>CHOOSE(Interface!$H$7,'Licensee 1'!AD188,'Licensee 2'!AD188)</f>
        <v>0.75</v>
      </c>
      <c r="AE201" s="188">
        <f>CHOOSE(Interface!$H$7,'Licensee 1'!AE188,'Licensee 2'!AE188)</f>
        <v>0.75</v>
      </c>
      <c r="AF201" s="188">
        <f>CHOOSE(Interface!$H$7,'Licensee 1'!AF188,'Licensee 2'!AF188)</f>
        <v>0.75</v>
      </c>
      <c r="AG201" s="188">
        <f>CHOOSE(Interface!$H$7,'Licensee 1'!AG188,'Licensee 2'!AG188)</f>
        <v>0.75</v>
      </c>
      <c r="AH201" s="188">
        <f>CHOOSE(Interface!$H$7,'Licensee 1'!AH188,'Licensee 2'!AH188)</f>
        <v>0.75</v>
      </c>
      <c r="AI201" s="188">
        <f>CHOOSE(Interface!$H$7,'Licensee 1'!AI188,'Licensee 2'!AI188)</f>
        <v>0.75</v>
      </c>
      <c r="AJ201" s="188">
        <f>CHOOSE(Interface!$H$7,'Licensee 1'!AJ188,'Licensee 2'!AJ188)</f>
        <v>0.75</v>
      </c>
      <c r="AK201" s="188">
        <f>CHOOSE(Interface!$H$7,'Licensee 1'!AK188,'Licensee 2'!AK188)</f>
        <v>0.75</v>
      </c>
      <c r="AL201" s="188">
        <f>CHOOSE(Interface!$H$7,'Licensee 1'!AL188,'Licensee 2'!AL188)</f>
        <v>0.75</v>
      </c>
      <c r="AM201" s="188">
        <f>CHOOSE(Interface!$H$7,'Licensee 1'!AM188,'Licensee 2'!AM188)</f>
        <v>0.75</v>
      </c>
      <c r="AN201" s="188">
        <f>CHOOSE(Interface!$H$7,'Licensee 1'!AN188,'Licensee 2'!AN188)</f>
        <v>0.75</v>
      </c>
      <c r="AO201" s="188">
        <f>CHOOSE(Interface!$H$7,'Licensee 1'!AO188,'Licensee 2'!AO188)</f>
        <v>0</v>
      </c>
      <c r="AP201" s="188">
        <f>CHOOSE(Interface!$H$7,'Licensee 1'!AP188,'Licensee 2'!AP188)</f>
        <v>0</v>
      </c>
      <c r="AQ201" s="188">
        <f>CHOOSE(Interface!$H$7,'Licensee 1'!AQ188,'Licensee 2'!AQ188)</f>
        <v>0</v>
      </c>
      <c r="AR201" s="188">
        <f>CHOOSE(Interface!$H$7,'Licensee 1'!AR188,'Licensee 2'!AR188)</f>
        <v>0</v>
      </c>
      <c r="AS201" s="188">
        <f>CHOOSE(Interface!$H$7,'Licensee 1'!AS188,'Licensee 2'!AS188)</f>
        <v>0</v>
      </c>
      <c r="AT201" s="188">
        <f>CHOOSE(Interface!$H$7,'Licensee 1'!AT188,'Licensee 2'!AT188)</f>
        <v>0</v>
      </c>
      <c r="AU201" s="188">
        <f>CHOOSE(Interface!$H$7,'Licensee 1'!AU188,'Licensee 2'!AU188)</f>
        <v>0</v>
      </c>
      <c r="AV201" s="188">
        <f>CHOOSE(Interface!$H$7,'Licensee 1'!AV188,'Licensee 2'!AV188)</f>
        <v>0</v>
      </c>
      <c r="AW201" s="188">
        <f>CHOOSE(Interface!$H$7,'Licensee 1'!AW188,'Licensee 2'!AW188)</f>
        <v>0</v>
      </c>
      <c r="AX201" s="188">
        <f>CHOOSE(Interface!$H$7,'Licensee 1'!AX188,'Licensee 2'!AX188)</f>
        <v>0</v>
      </c>
      <c r="AY201" s="188">
        <f>CHOOSE(Interface!$H$7,'Licensee 1'!AY188,'Licensee 2'!AY188)</f>
        <v>0</v>
      </c>
      <c r="AZ201" s="188">
        <f>CHOOSE(Interface!$H$7,'Licensee 1'!AZ188,'Licensee 2'!AZ188)</f>
        <v>0</v>
      </c>
      <c r="BA201" s="188">
        <f>CHOOSE(Interface!$H$7,'Licensee 1'!BA188,'Licensee 2'!BA188)</f>
        <v>0</v>
      </c>
      <c r="BB201" s="188">
        <f>CHOOSE(Interface!$H$7,'Licensee 1'!BB188,'Licensee 2'!BB188)</f>
        <v>0</v>
      </c>
      <c r="BC201" s="188">
        <f>CHOOSE(Interface!$H$7,'Licensee 1'!BC188,'Licensee 2'!BC188)</f>
        <v>0</v>
      </c>
      <c r="BD201" s="188">
        <f>CHOOSE(Interface!$H$7,'Licensee 1'!BD188,'Licensee 2'!BD188)</f>
        <v>0</v>
      </c>
      <c r="BE201" s="188">
        <f>CHOOSE(Interface!$H$7,'Licensee 1'!BE188,'Licensee 2'!BE188)</f>
        <v>0</v>
      </c>
      <c r="BF201" s="188">
        <f>CHOOSE(Interface!$H$7,'Licensee 1'!BF188,'Licensee 2'!BF188)</f>
        <v>0</v>
      </c>
      <c r="BG201" s="188">
        <f>CHOOSE(Interface!$H$7,'Licensee 1'!BG188,'Licensee 2'!BG188)</f>
        <v>0</v>
      </c>
      <c r="BH201" s="188">
        <f>CHOOSE(Interface!$H$7,'Licensee 1'!BH188,'Licensee 2'!BH188)</f>
        <v>0</v>
      </c>
    </row>
    <row r="202" spans="2:67">
      <c r="E202" s="20" t="s">
        <v>271</v>
      </c>
      <c r="F202" s="20"/>
      <c r="G202" s="4" t="s">
        <v>91</v>
      </c>
      <c r="K202" s="21"/>
      <c r="L202" s="188">
        <f>CHOOSE(Interface!$H$7,'Licensee 1'!L189,'Licensee 2'!L189)</f>
        <v>0</v>
      </c>
      <c r="M202" s="188">
        <f>CHOOSE(Interface!$H$7,'Licensee 1'!M189,'Licensee 2'!M189)</f>
        <v>0</v>
      </c>
      <c r="N202" s="188">
        <f>CHOOSE(Interface!$H$7,'Licensee 1'!N189,'Licensee 2'!N189)</f>
        <v>0</v>
      </c>
      <c r="O202" s="188">
        <f>CHOOSE(Interface!$H$7,'Licensee 1'!O189,'Licensee 2'!O189)</f>
        <v>0.99</v>
      </c>
      <c r="P202" s="188">
        <f>CHOOSE(Interface!$H$7,'Licensee 1'!P189,'Licensee 2'!P189)</f>
        <v>0.99</v>
      </c>
      <c r="Q202" s="188">
        <f>CHOOSE(Interface!$H$7,'Licensee 1'!Q189,'Licensee 2'!Q189)</f>
        <v>0.99</v>
      </c>
      <c r="R202" s="188">
        <f>CHOOSE(Interface!$H$7,'Licensee 1'!R189,'Licensee 2'!R189)</f>
        <v>0.99</v>
      </c>
      <c r="S202" s="203">
        <f>CHOOSE(Interface!$H$7,'Licensee 1'!S189,'Licensee 2'!S189)</f>
        <v>0.99</v>
      </c>
      <c r="T202" s="188">
        <f>CHOOSE(Interface!$H$7,'Licensee 1'!T189,'Licensee 2'!T189)</f>
        <v>0.99</v>
      </c>
      <c r="U202" s="188">
        <f>CHOOSE(Interface!$H$7,'Licensee 1'!U189,'Licensee 2'!U189)</f>
        <v>0.99</v>
      </c>
      <c r="V202" s="188">
        <f>CHOOSE(Interface!$H$7,'Licensee 1'!V189,'Licensee 2'!V189)</f>
        <v>0.99</v>
      </c>
      <c r="W202" s="188">
        <f>CHOOSE(Interface!$H$7,'Licensee 1'!W189,'Licensee 2'!W189)</f>
        <v>0.99</v>
      </c>
      <c r="X202" s="188">
        <f>CHOOSE(Interface!$H$7,'Licensee 1'!X189,'Licensee 2'!X189)</f>
        <v>0.99</v>
      </c>
      <c r="Y202" s="188">
        <f>CHOOSE(Interface!$H$7,'Licensee 1'!Y189,'Licensee 2'!Y189)</f>
        <v>0.99</v>
      </c>
      <c r="Z202" s="188">
        <f>CHOOSE(Interface!$H$7,'Licensee 1'!Z189,'Licensee 2'!Z189)</f>
        <v>0.99</v>
      </c>
      <c r="AA202" s="188">
        <f>CHOOSE(Interface!$H$7,'Licensee 1'!AA189,'Licensee 2'!AA189)</f>
        <v>0.99</v>
      </c>
      <c r="AB202" s="188">
        <f>CHOOSE(Interface!$H$7,'Licensee 1'!AB189,'Licensee 2'!AB189)</f>
        <v>0.99</v>
      </c>
      <c r="AC202" s="188">
        <f>CHOOSE(Interface!$H$7,'Licensee 1'!AC189,'Licensee 2'!AC189)</f>
        <v>0.99</v>
      </c>
      <c r="AD202" s="188">
        <f>CHOOSE(Interface!$H$7,'Licensee 1'!AD189,'Licensee 2'!AD189)</f>
        <v>0.99</v>
      </c>
      <c r="AE202" s="188">
        <f>CHOOSE(Interface!$H$7,'Licensee 1'!AE189,'Licensee 2'!AE189)</f>
        <v>0.99</v>
      </c>
      <c r="AF202" s="188">
        <f>CHOOSE(Interface!$H$7,'Licensee 1'!AF189,'Licensee 2'!AF189)</f>
        <v>0.99</v>
      </c>
      <c r="AG202" s="188">
        <f>CHOOSE(Interface!$H$7,'Licensee 1'!AG189,'Licensee 2'!AG189)</f>
        <v>0.99</v>
      </c>
      <c r="AH202" s="188">
        <f>CHOOSE(Interface!$H$7,'Licensee 1'!AH189,'Licensee 2'!AH189)</f>
        <v>0.99</v>
      </c>
      <c r="AI202" s="188">
        <f>CHOOSE(Interface!$H$7,'Licensee 1'!AI189,'Licensee 2'!AI189)</f>
        <v>0.99</v>
      </c>
      <c r="AJ202" s="188">
        <f>CHOOSE(Interface!$H$7,'Licensee 1'!AJ189,'Licensee 2'!AJ189)</f>
        <v>0.99</v>
      </c>
      <c r="AK202" s="188">
        <f>CHOOSE(Interface!$H$7,'Licensee 1'!AK189,'Licensee 2'!AK189)</f>
        <v>0.99</v>
      </c>
      <c r="AL202" s="188">
        <f>CHOOSE(Interface!$H$7,'Licensee 1'!AL189,'Licensee 2'!AL189)</f>
        <v>0.99</v>
      </c>
      <c r="AM202" s="188">
        <f>CHOOSE(Interface!$H$7,'Licensee 1'!AM189,'Licensee 2'!AM189)</f>
        <v>0.99</v>
      </c>
      <c r="AN202" s="188">
        <f>CHOOSE(Interface!$H$7,'Licensee 1'!AN189,'Licensee 2'!AN189)</f>
        <v>0.99</v>
      </c>
      <c r="AO202" s="188">
        <f>CHOOSE(Interface!$H$7,'Licensee 1'!AO189,'Licensee 2'!AO189)</f>
        <v>0</v>
      </c>
      <c r="AP202" s="188">
        <f>CHOOSE(Interface!$H$7,'Licensee 1'!AP189,'Licensee 2'!AP189)</f>
        <v>0</v>
      </c>
      <c r="AQ202" s="188">
        <f>CHOOSE(Interface!$H$7,'Licensee 1'!AQ189,'Licensee 2'!AQ189)</f>
        <v>0</v>
      </c>
      <c r="AR202" s="188">
        <f>CHOOSE(Interface!$H$7,'Licensee 1'!AR189,'Licensee 2'!AR189)</f>
        <v>0</v>
      </c>
      <c r="AS202" s="188">
        <f>CHOOSE(Interface!$H$7,'Licensee 1'!AS189,'Licensee 2'!AS189)</f>
        <v>0</v>
      </c>
      <c r="AT202" s="188">
        <f>CHOOSE(Interface!$H$7,'Licensee 1'!AT189,'Licensee 2'!AT189)</f>
        <v>0</v>
      </c>
      <c r="AU202" s="188">
        <f>CHOOSE(Interface!$H$7,'Licensee 1'!AU189,'Licensee 2'!AU189)</f>
        <v>0</v>
      </c>
      <c r="AV202" s="188">
        <f>CHOOSE(Interface!$H$7,'Licensee 1'!AV189,'Licensee 2'!AV189)</f>
        <v>0</v>
      </c>
      <c r="AW202" s="188">
        <f>CHOOSE(Interface!$H$7,'Licensee 1'!AW189,'Licensee 2'!AW189)</f>
        <v>0</v>
      </c>
      <c r="AX202" s="188">
        <f>CHOOSE(Interface!$H$7,'Licensee 1'!AX189,'Licensee 2'!AX189)</f>
        <v>0</v>
      </c>
      <c r="AY202" s="188">
        <f>CHOOSE(Interface!$H$7,'Licensee 1'!AY189,'Licensee 2'!AY189)</f>
        <v>0</v>
      </c>
      <c r="AZ202" s="188">
        <f>CHOOSE(Interface!$H$7,'Licensee 1'!AZ189,'Licensee 2'!AZ189)</f>
        <v>0</v>
      </c>
      <c r="BA202" s="188">
        <f>CHOOSE(Interface!$H$7,'Licensee 1'!BA189,'Licensee 2'!BA189)</f>
        <v>0</v>
      </c>
      <c r="BB202" s="188">
        <f>CHOOSE(Interface!$H$7,'Licensee 1'!BB189,'Licensee 2'!BB189)</f>
        <v>0</v>
      </c>
      <c r="BC202" s="188">
        <f>CHOOSE(Interface!$H$7,'Licensee 1'!BC189,'Licensee 2'!BC189)</f>
        <v>0</v>
      </c>
      <c r="BD202" s="188">
        <f>CHOOSE(Interface!$H$7,'Licensee 1'!BD189,'Licensee 2'!BD189)</f>
        <v>0</v>
      </c>
      <c r="BE202" s="188">
        <f>CHOOSE(Interface!$H$7,'Licensee 1'!BE189,'Licensee 2'!BE189)</f>
        <v>0</v>
      </c>
      <c r="BF202" s="188">
        <f>CHOOSE(Interface!$H$7,'Licensee 1'!BF189,'Licensee 2'!BF189)</f>
        <v>0</v>
      </c>
      <c r="BG202" s="188">
        <f>CHOOSE(Interface!$H$7,'Licensee 1'!BG189,'Licensee 2'!BG189)</f>
        <v>0</v>
      </c>
      <c r="BH202" s="188">
        <f>CHOOSE(Interface!$H$7,'Licensee 1'!BH189,'Licensee 2'!BH189)</f>
        <v>0</v>
      </c>
    </row>
    <row r="203" spans="2:67">
      <c r="E203" s="20" t="s">
        <v>117</v>
      </c>
      <c r="F203" s="20"/>
      <c r="G203" s="4" t="s">
        <v>91</v>
      </c>
      <c r="K203" s="21"/>
      <c r="L203" s="188">
        <f>CHOOSE(Interface!$H$7,'Licensee 1'!L190,'Licensee 2'!L190)</f>
        <v>1</v>
      </c>
      <c r="M203" s="188">
        <f>CHOOSE(Interface!$H$7,'Licensee 1'!M190,'Licensee 2'!M190)</f>
        <v>1</v>
      </c>
      <c r="N203" s="188">
        <f>CHOOSE(Interface!$H$7,'Licensee 1'!N190,'Licensee 2'!N190)</f>
        <v>1</v>
      </c>
      <c r="O203" s="188">
        <f>CHOOSE(Interface!$H$7,'Licensee 1'!O190,'Licensee 2'!O190)</f>
        <v>1</v>
      </c>
      <c r="P203" s="188">
        <f>CHOOSE(Interface!$H$7,'Licensee 1'!P190,'Licensee 2'!P190)</f>
        <v>1</v>
      </c>
      <c r="Q203" s="188">
        <f>CHOOSE(Interface!$H$7,'Licensee 1'!Q190,'Licensee 2'!Q190)</f>
        <v>1</v>
      </c>
      <c r="R203" s="188">
        <f>CHOOSE(Interface!$H$7,'Licensee 1'!R190,'Licensee 2'!R190)</f>
        <v>1</v>
      </c>
      <c r="S203" s="203">
        <f>CHOOSE(Interface!$H$7,'Licensee 1'!S190,'Licensee 2'!S190)</f>
        <v>1</v>
      </c>
      <c r="T203" s="188">
        <f>CHOOSE(Interface!$H$7,'Licensee 1'!T190,'Licensee 2'!T190)</f>
        <v>1</v>
      </c>
      <c r="U203" s="188">
        <f>CHOOSE(Interface!$H$7,'Licensee 1'!U190,'Licensee 2'!U190)</f>
        <v>1</v>
      </c>
      <c r="V203" s="188">
        <f>CHOOSE(Interface!$H$7,'Licensee 1'!V190,'Licensee 2'!V190)</f>
        <v>1</v>
      </c>
      <c r="W203" s="188">
        <f>CHOOSE(Interface!$H$7,'Licensee 1'!W190,'Licensee 2'!W190)</f>
        <v>1</v>
      </c>
      <c r="X203" s="188">
        <f>CHOOSE(Interface!$H$7,'Licensee 1'!X190,'Licensee 2'!X190)</f>
        <v>1</v>
      </c>
      <c r="Y203" s="188">
        <f>CHOOSE(Interface!$H$7,'Licensee 1'!Y190,'Licensee 2'!Y190)</f>
        <v>1</v>
      </c>
      <c r="Z203" s="188">
        <f>CHOOSE(Interface!$H$7,'Licensee 1'!Z190,'Licensee 2'!Z190)</f>
        <v>1</v>
      </c>
      <c r="AA203" s="188">
        <f>CHOOSE(Interface!$H$7,'Licensee 1'!AA190,'Licensee 2'!AA190)</f>
        <v>1</v>
      </c>
      <c r="AB203" s="188">
        <f>CHOOSE(Interface!$H$7,'Licensee 1'!AB190,'Licensee 2'!AB190)</f>
        <v>1</v>
      </c>
      <c r="AC203" s="188">
        <f>CHOOSE(Interface!$H$7,'Licensee 1'!AC190,'Licensee 2'!AC190)</f>
        <v>1</v>
      </c>
      <c r="AD203" s="188">
        <f>CHOOSE(Interface!$H$7,'Licensee 1'!AD190,'Licensee 2'!AD190)</f>
        <v>1</v>
      </c>
      <c r="AE203" s="188">
        <f>CHOOSE(Interface!$H$7,'Licensee 1'!AE190,'Licensee 2'!AE190)</f>
        <v>1</v>
      </c>
      <c r="AF203" s="188">
        <f>CHOOSE(Interface!$H$7,'Licensee 1'!AF190,'Licensee 2'!AF190)</f>
        <v>1</v>
      </c>
      <c r="AG203" s="188">
        <f>CHOOSE(Interface!$H$7,'Licensee 1'!AG190,'Licensee 2'!AG190)</f>
        <v>1</v>
      </c>
      <c r="AH203" s="188">
        <f>CHOOSE(Interface!$H$7,'Licensee 1'!AH190,'Licensee 2'!AH190)</f>
        <v>1</v>
      </c>
      <c r="AI203" s="188">
        <f>CHOOSE(Interface!$H$7,'Licensee 1'!AI190,'Licensee 2'!AI190)</f>
        <v>1</v>
      </c>
      <c r="AJ203" s="188">
        <f>CHOOSE(Interface!$H$7,'Licensee 1'!AJ190,'Licensee 2'!AJ190)</f>
        <v>1</v>
      </c>
      <c r="AK203" s="188">
        <f>CHOOSE(Interface!$H$7,'Licensee 1'!AK190,'Licensee 2'!AK190)</f>
        <v>1</v>
      </c>
      <c r="AL203" s="188">
        <f>CHOOSE(Interface!$H$7,'Licensee 1'!AL190,'Licensee 2'!AL190)</f>
        <v>1</v>
      </c>
      <c r="AM203" s="188">
        <f>CHOOSE(Interface!$H$7,'Licensee 1'!AM190,'Licensee 2'!AM190)</f>
        <v>1</v>
      </c>
      <c r="AN203" s="188">
        <f>CHOOSE(Interface!$H$7,'Licensee 1'!AN190,'Licensee 2'!AN190)</f>
        <v>1</v>
      </c>
      <c r="AO203" s="188">
        <f>CHOOSE(Interface!$H$7,'Licensee 1'!AO190,'Licensee 2'!AO190)</f>
        <v>1</v>
      </c>
      <c r="AP203" s="188">
        <f>CHOOSE(Interface!$H$7,'Licensee 1'!AP190,'Licensee 2'!AP190)</f>
        <v>1</v>
      </c>
      <c r="AQ203" s="188">
        <f>CHOOSE(Interface!$H$7,'Licensee 1'!AQ190,'Licensee 2'!AQ190)</f>
        <v>1</v>
      </c>
      <c r="AR203" s="188">
        <f>CHOOSE(Interface!$H$7,'Licensee 1'!AR190,'Licensee 2'!AR190)</f>
        <v>1</v>
      </c>
      <c r="AS203" s="188">
        <f>CHOOSE(Interface!$H$7,'Licensee 1'!AS190,'Licensee 2'!AS190)</f>
        <v>1</v>
      </c>
      <c r="AT203" s="188">
        <f>CHOOSE(Interface!$H$7,'Licensee 1'!AT190,'Licensee 2'!AT190)</f>
        <v>1</v>
      </c>
      <c r="AU203" s="188">
        <f>CHOOSE(Interface!$H$7,'Licensee 1'!AU190,'Licensee 2'!AU190)</f>
        <v>1</v>
      </c>
      <c r="AV203" s="188">
        <f>CHOOSE(Interface!$H$7,'Licensee 1'!AV190,'Licensee 2'!AV190)</f>
        <v>1</v>
      </c>
      <c r="AW203" s="188">
        <f>CHOOSE(Interface!$H$7,'Licensee 1'!AW190,'Licensee 2'!AW190)</f>
        <v>1</v>
      </c>
      <c r="AX203" s="188">
        <f>CHOOSE(Interface!$H$7,'Licensee 1'!AX190,'Licensee 2'!AX190)</f>
        <v>1</v>
      </c>
      <c r="AY203" s="188">
        <f>CHOOSE(Interface!$H$7,'Licensee 1'!AY190,'Licensee 2'!AY190)</f>
        <v>1</v>
      </c>
      <c r="AZ203" s="188">
        <f>CHOOSE(Interface!$H$7,'Licensee 1'!AZ190,'Licensee 2'!AZ190)</f>
        <v>1</v>
      </c>
      <c r="BA203" s="188">
        <f>CHOOSE(Interface!$H$7,'Licensee 1'!BA190,'Licensee 2'!BA190)</f>
        <v>1</v>
      </c>
      <c r="BB203" s="188">
        <f>CHOOSE(Interface!$H$7,'Licensee 1'!BB190,'Licensee 2'!BB190)</f>
        <v>1</v>
      </c>
      <c r="BC203" s="188">
        <f>CHOOSE(Interface!$H$7,'Licensee 1'!BC190,'Licensee 2'!BC190)</f>
        <v>1</v>
      </c>
      <c r="BD203" s="188">
        <f>CHOOSE(Interface!$H$7,'Licensee 1'!BD190,'Licensee 2'!BD190)</f>
        <v>1</v>
      </c>
      <c r="BE203" s="188">
        <f>CHOOSE(Interface!$H$7,'Licensee 1'!BE190,'Licensee 2'!BE190)</f>
        <v>1</v>
      </c>
      <c r="BF203" s="188">
        <f>CHOOSE(Interface!$H$7,'Licensee 1'!BF190,'Licensee 2'!BF190)</f>
        <v>1</v>
      </c>
      <c r="BG203" s="188">
        <f>CHOOSE(Interface!$H$7,'Licensee 1'!BG190,'Licensee 2'!BG190)</f>
        <v>1</v>
      </c>
      <c r="BH203" s="188">
        <f>CHOOSE(Interface!$H$7,'Licensee 1'!BH190,'Licensee 2'!BH190)</f>
        <v>1</v>
      </c>
    </row>
    <row r="204" spans="2:67">
      <c r="E204" s="20" t="s">
        <v>116</v>
      </c>
      <c r="F204" s="20"/>
      <c r="G204" s="4" t="s">
        <v>91</v>
      </c>
      <c r="K204" s="21"/>
      <c r="L204" s="188">
        <f>CHOOSE(Interface!$H$7,'Licensee 1'!L191,'Licensee 2'!L191)</f>
        <v>0.25</v>
      </c>
      <c r="M204" s="188">
        <f>CHOOSE(Interface!$H$7,'Licensee 1'!M191,'Licensee 2'!M191)</f>
        <v>0.25</v>
      </c>
      <c r="N204" s="188">
        <f>CHOOSE(Interface!$H$7,'Licensee 1'!N191,'Licensee 2'!N191)</f>
        <v>0.25</v>
      </c>
      <c r="O204" s="188">
        <f>CHOOSE(Interface!$H$7,'Licensee 1'!O191,'Licensee 2'!O191)</f>
        <v>0.25</v>
      </c>
      <c r="P204" s="188">
        <f>CHOOSE(Interface!$H$7,'Licensee 1'!P191,'Licensee 2'!P191)</f>
        <v>0.25</v>
      </c>
      <c r="Q204" s="188">
        <f>CHOOSE(Interface!$H$7,'Licensee 1'!Q191,'Licensee 2'!Q191)</f>
        <v>0.25</v>
      </c>
      <c r="R204" s="188">
        <f>CHOOSE(Interface!$H$7,'Licensee 1'!R191,'Licensee 2'!R191)</f>
        <v>0.25</v>
      </c>
      <c r="S204" s="203">
        <f>CHOOSE(Interface!$H$7,'Licensee 1'!S191,'Licensee 2'!S191)</f>
        <v>0.25</v>
      </c>
      <c r="T204" s="188">
        <f>CHOOSE(Interface!$H$7,'Licensee 1'!T191,'Licensee 2'!T191)</f>
        <v>0.25</v>
      </c>
      <c r="U204" s="188">
        <f>CHOOSE(Interface!$H$7,'Licensee 1'!U191,'Licensee 2'!U191)</f>
        <v>0.25</v>
      </c>
      <c r="V204" s="188">
        <f>CHOOSE(Interface!$H$7,'Licensee 1'!V191,'Licensee 2'!V191)</f>
        <v>0.25</v>
      </c>
      <c r="W204" s="188">
        <f>CHOOSE(Interface!$H$7,'Licensee 1'!W191,'Licensee 2'!W191)</f>
        <v>0.25</v>
      </c>
      <c r="X204" s="188">
        <f>CHOOSE(Interface!$H$7,'Licensee 1'!X191,'Licensee 2'!X191)</f>
        <v>0.25</v>
      </c>
      <c r="Y204" s="188">
        <f>CHOOSE(Interface!$H$7,'Licensee 1'!Y191,'Licensee 2'!Y191)</f>
        <v>0.25</v>
      </c>
      <c r="Z204" s="188">
        <f>CHOOSE(Interface!$H$7,'Licensee 1'!Z191,'Licensee 2'!Z191)</f>
        <v>0.25</v>
      </c>
      <c r="AA204" s="188">
        <f>CHOOSE(Interface!$H$7,'Licensee 1'!AA191,'Licensee 2'!AA191)</f>
        <v>0.25</v>
      </c>
      <c r="AB204" s="188">
        <f>CHOOSE(Interface!$H$7,'Licensee 1'!AB191,'Licensee 2'!AB191)</f>
        <v>0.25</v>
      </c>
      <c r="AC204" s="188">
        <f>CHOOSE(Interface!$H$7,'Licensee 1'!AC191,'Licensee 2'!AC191)</f>
        <v>0.25</v>
      </c>
      <c r="AD204" s="188">
        <f>CHOOSE(Interface!$H$7,'Licensee 1'!AD191,'Licensee 2'!AD191)</f>
        <v>0.25</v>
      </c>
      <c r="AE204" s="188">
        <f>CHOOSE(Interface!$H$7,'Licensee 1'!AE191,'Licensee 2'!AE191)</f>
        <v>0.25</v>
      </c>
      <c r="AF204" s="188">
        <f>CHOOSE(Interface!$H$7,'Licensee 1'!AF191,'Licensee 2'!AF191)</f>
        <v>0.25</v>
      </c>
      <c r="AG204" s="188">
        <f>CHOOSE(Interface!$H$7,'Licensee 1'!AG191,'Licensee 2'!AG191)</f>
        <v>0.25</v>
      </c>
      <c r="AH204" s="188">
        <f>CHOOSE(Interface!$H$7,'Licensee 1'!AH191,'Licensee 2'!AH191)</f>
        <v>0.25</v>
      </c>
      <c r="AI204" s="188">
        <f>CHOOSE(Interface!$H$7,'Licensee 1'!AI191,'Licensee 2'!AI191)</f>
        <v>0.25</v>
      </c>
      <c r="AJ204" s="188">
        <f>CHOOSE(Interface!$H$7,'Licensee 1'!AJ191,'Licensee 2'!AJ191)</f>
        <v>0.25</v>
      </c>
      <c r="AK204" s="188">
        <f>CHOOSE(Interface!$H$7,'Licensee 1'!AK191,'Licensee 2'!AK191)</f>
        <v>0.25</v>
      </c>
      <c r="AL204" s="188">
        <f>CHOOSE(Interface!$H$7,'Licensee 1'!AL191,'Licensee 2'!AL191)</f>
        <v>0.25</v>
      </c>
      <c r="AM204" s="188">
        <f>CHOOSE(Interface!$H$7,'Licensee 1'!AM191,'Licensee 2'!AM191)</f>
        <v>0.25</v>
      </c>
      <c r="AN204" s="188">
        <f>CHOOSE(Interface!$H$7,'Licensee 1'!AN191,'Licensee 2'!AN191)</f>
        <v>0.25</v>
      </c>
      <c r="AO204" s="188">
        <f>CHOOSE(Interface!$H$7,'Licensee 1'!AO191,'Licensee 2'!AO191)</f>
        <v>0.25</v>
      </c>
      <c r="AP204" s="188">
        <f>CHOOSE(Interface!$H$7,'Licensee 1'!AP191,'Licensee 2'!AP191)</f>
        <v>0.25</v>
      </c>
      <c r="AQ204" s="188">
        <f>CHOOSE(Interface!$H$7,'Licensee 1'!AQ191,'Licensee 2'!AQ191)</f>
        <v>0.25</v>
      </c>
      <c r="AR204" s="188">
        <f>CHOOSE(Interface!$H$7,'Licensee 1'!AR191,'Licensee 2'!AR191)</f>
        <v>0.25</v>
      </c>
      <c r="AS204" s="188">
        <f>CHOOSE(Interface!$H$7,'Licensee 1'!AS191,'Licensee 2'!AS191)</f>
        <v>0.25</v>
      </c>
      <c r="AT204" s="188">
        <f>CHOOSE(Interface!$H$7,'Licensee 1'!AT191,'Licensee 2'!AT191)</f>
        <v>0.25</v>
      </c>
      <c r="AU204" s="188">
        <f>CHOOSE(Interface!$H$7,'Licensee 1'!AU191,'Licensee 2'!AU191)</f>
        <v>0.25</v>
      </c>
      <c r="AV204" s="188">
        <f>CHOOSE(Interface!$H$7,'Licensee 1'!AV191,'Licensee 2'!AV191)</f>
        <v>0.25</v>
      </c>
      <c r="AW204" s="188">
        <f>CHOOSE(Interface!$H$7,'Licensee 1'!AW191,'Licensee 2'!AW191)</f>
        <v>0.25</v>
      </c>
      <c r="AX204" s="188">
        <f>CHOOSE(Interface!$H$7,'Licensee 1'!AX191,'Licensee 2'!AX191)</f>
        <v>0.25</v>
      </c>
      <c r="AY204" s="188">
        <f>CHOOSE(Interface!$H$7,'Licensee 1'!AY191,'Licensee 2'!AY191)</f>
        <v>0.25</v>
      </c>
      <c r="AZ204" s="188">
        <f>CHOOSE(Interface!$H$7,'Licensee 1'!AZ191,'Licensee 2'!AZ191)</f>
        <v>0.25</v>
      </c>
      <c r="BA204" s="188">
        <f>CHOOSE(Interface!$H$7,'Licensee 1'!BA191,'Licensee 2'!BA191)</f>
        <v>0.25</v>
      </c>
      <c r="BB204" s="188">
        <f>CHOOSE(Interface!$H$7,'Licensee 1'!BB191,'Licensee 2'!BB191)</f>
        <v>0.25</v>
      </c>
      <c r="BC204" s="188">
        <f>CHOOSE(Interface!$H$7,'Licensee 1'!BC191,'Licensee 2'!BC191)</f>
        <v>0.25</v>
      </c>
      <c r="BD204" s="188">
        <f>CHOOSE(Interface!$H$7,'Licensee 1'!BD191,'Licensee 2'!BD191)</f>
        <v>0.25</v>
      </c>
      <c r="BE204" s="188">
        <f>CHOOSE(Interface!$H$7,'Licensee 1'!BE191,'Licensee 2'!BE191)</f>
        <v>0.25</v>
      </c>
      <c r="BF204" s="188">
        <f>CHOOSE(Interface!$H$7,'Licensee 1'!BF191,'Licensee 2'!BF191)</f>
        <v>0.25</v>
      </c>
      <c r="BG204" s="188">
        <f>CHOOSE(Interface!$H$7,'Licensee 1'!BG191,'Licensee 2'!BG191)</f>
        <v>0.25</v>
      </c>
      <c r="BH204" s="188">
        <f>CHOOSE(Interface!$H$7,'Licensee 1'!BH191,'Licensee 2'!BH191)</f>
        <v>0.25</v>
      </c>
    </row>
    <row r="205" spans="2:67">
      <c r="E205" s="20"/>
      <c r="F205" s="20"/>
      <c r="K205" s="21"/>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c r="AQ205" s="22"/>
      <c r="AR205" s="22"/>
      <c r="AS205" s="22"/>
      <c r="AT205" s="22"/>
      <c r="AU205" s="22"/>
      <c r="AV205" s="22"/>
      <c r="AW205" s="22"/>
      <c r="AX205" s="22"/>
      <c r="AY205" s="22"/>
      <c r="AZ205" s="22"/>
      <c r="BA205" s="22"/>
      <c r="BB205" s="22"/>
      <c r="BC205" s="22"/>
      <c r="BD205" s="22"/>
      <c r="BE205" s="22"/>
      <c r="BF205" s="22"/>
      <c r="BG205" s="22"/>
      <c r="BH205" s="22"/>
    </row>
    <row r="206" spans="2:67">
      <c r="B206" s="7">
        <f>MAX(B$5:$B205)+1</f>
        <v>7</v>
      </c>
      <c r="C206" s="7" t="s">
        <v>230</v>
      </c>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24"/>
      <c r="BM206" s="24"/>
      <c r="BN206" s="24"/>
      <c r="BO206" s="24"/>
    </row>
    <row r="207" spans="2:67">
      <c r="E207" s="20"/>
      <c r="F207" s="20"/>
      <c r="K207" s="21"/>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c r="AP207" s="22"/>
      <c r="AQ207" s="22"/>
      <c r="AR207" s="22"/>
      <c r="AS207" s="22"/>
      <c r="AT207" s="22"/>
      <c r="AU207" s="22"/>
      <c r="AV207" s="22"/>
      <c r="AW207" s="22"/>
      <c r="AX207" s="22"/>
      <c r="AY207" s="22"/>
      <c r="AZ207" s="22"/>
      <c r="BA207" s="22"/>
      <c r="BB207" s="22"/>
      <c r="BC207" s="22"/>
      <c r="BD207" s="22"/>
      <c r="BE207" s="22"/>
      <c r="BF207" s="22"/>
      <c r="BG207" s="22"/>
      <c r="BH207" s="22"/>
    </row>
    <row r="208" spans="2:67" ht="16.149999999999999">
      <c r="E208" s="4" t="s">
        <v>272</v>
      </c>
      <c r="F208" s="20"/>
      <c r="G208" s="4" t="s">
        <v>101</v>
      </c>
      <c r="J208" s="6" t="s">
        <v>358</v>
      </c>
      <c r="K208" s="21"/>
      <c r="L208" s="142">
        <f>CHOOSE(Interface!$H$7,'Licensee 1'!L195,'Licensee 2'!L195)</f>
        <v>0</v>
      </c>
      <c r="M208" s="142">
        <f>CHOOSE(Interface!$H$7,'Licensee 1'!M195,'Licensee 2'!M195)</f>
        <v>0</v>
      </c>
      <c r="N208" s="142">
        <f>CHOOSE(Interface!$H$7,'Licensee 1'!N195,'Licensee 2'!N195)</f>
        <v>0</v>
      </c>
      <c r="O208" s="142">
        <f>CHOOSE(Interface!$H$7,'Licensee 1'!O195,'Licensee 2'!O195)</f>
        <v>0</v>
      </c>
      <c r="P208" s="142">
        <f>CHOOSE(Interface!$H$7,'Licensee 1'!P195,'Licensee 2'!P195)</f>
        <v>0</v>
      </c>
      <c r="Q208" s="142">
        <f>CHOOSE(Interface!$H$7,'Licensee 1'!Q195,'Licensee 2'!Q195)</f>
        <v>0</v>
      </c>
      <c r="R208" s="142">
        <f>CHOOSE(Interface!$H$7,'Licensee 1'!R195,'Licensee 2'!R195)</f>
        <v>0</v>
      </c>
      <c r="S208" s="142">
        <f>CHOOSE(Interface!$H$7,'Licensee 1'!S195,'Licensee 2'!S195)</f>
        <v>0</v>
      </c>
      <c r="T208" s="142">
        <f>CHOOSE(Interface!$H$7,'Licensee 1'!T195,'Licensee 2'!T195)</f>
        <v>0</v>
      </c>
      <c r="U208" s="142">
        <f>CHOOSE(Interface!$H$7,'Licensee 1'!U195,'Licensee 2'!U195)</f>
        <v>0</v>
      </c>
      <c r="V208" s="142">
        <f>CHOOSE(Interface!$H$7,'Licensee 1'!V195,'Licensee 2'!V195)</f>
        <v>0</v>
      </c>
      <c r="W208" s="142">
        <f>CHOOSE(Interface!$H$7,'Licensee 1'!W195,'Licensee 2'!W195)</f>
        <v>0</v>
      </c>
      <c r="X208" s="142">
        <f>CHOOSE(Interface!$H$7,'Licensee 1'!X195,'Licensee 2'!X195)</f>
        <v>0</v>
      </c>
      <c r="Y208" s="142">
        <f>CHOOSE(Interface!$H$7,'Licensee 1'!Y195,'Licensee 2'!Y195)</f>
        <v>0</v>
      </c>
      <c r="Z208" s="142">
        <f>CHOOSE(Interface!$H$7,'Licensee 1'!Z195,'Licensee 2'!Z195)</f>
        <v>0</v>
      </c>
      <c r="AA208" s="142">
        <f>CHOOSE(Interface!$H$7,'Licensee 1'!AA195,'Licensee 2'!AA195)</f>
        <v>0</v>
      </c>
      <c r="AB208" s="142">
        <f>CHOOSE(Interface!$H$7,'Licensee 1'!AB195,'Licensee 2'!AB195)</f>
        <v>0</v>
      </c>
      <c r="AC208" s="142">
        <f>CHOOSE(Interface!$H$7,'Licensee 1'!AC195,'Licensee 2'!AC195)</f>
        <v>0</v>
      </c>
      <c r="AD208" s="142">
        <f>CHOOSE(Interface!$H$7,'Licensee 1'!AD195,'Licensee 2'!AD195)</f>
        <v>0</v>
      </c>
      <c r="AE208" s="142">
        <f>CHOOSE(Interface!$H$7,'Licensee 1'!AE195,'Licensee 2'!AE195)</f>
        <v>0</v>
      </c>
      <c r="AF208" s="142">
        <f>CHOOSE(Interface!$H$7,'Licensee 1'!AF195,'Licensee 2'!AF195)</f>
        <v>0</v>
      </c>
      <c r="AG208" s="142">
        <f>CHOOSE(Interface!$H$7,'Licensee 1'!AG195,'Licensee 2'!AG195)</f>
        <v>0</v>
      </c>
      <c r="AH208" s="142">
        <f>CHOOSE(Interface!$H$7,'Licensee 1'!AH195,'Licensee 2'!AH195)</f>
        <v>0</v>
      </c>
      <c r="AI208" s="142">
        <f>CHOOSE(Interface!$H$7,'Licensee 1'!AI195,'Licensee 2'!AI195)</f>
        <v>0</v>
      </c>
      <c r="AJ208" s="142">
        <f>CHOOSE(Interface!$H$7,'Licensee 1'!AJ195,'Licensee 2'!AJ195)</f>
        <v>0</v>
      </c>
      <c r="AK208" s="142">
        <f>CHOOSE(Interface!$H$7,'Licensee 1'!AK195,'Licensee 2'!AK195)</f>
        <v>0</v>
      </c>
      <c r="AL208" s="142">
        <f>CHOOSE(Interface!$H$7,'Licensee 1'!AL195,'Licensee 2'!AL195)</f>
        <v>0</v>
      </c>
      <c r="AM208" s="142">
        <f>CHOOSE(Interface!$H$7,'Licensee 1'!AM195,'Licensee 2'!AM195)</f>
        <v>0</v>
      </c>
      <c r="AN208" s="142">
        <f>CHOOSE(Interface!$H$7,'Licensee 1'!AN195,'Licensee 2'!AN195)</f>
        <v>0</v>
      </c>
      <c r="AO208" s="142">
        <f>CHOOSE(Interface!$H$7,'Licensee 1'!AO195,'Licensee 2'!AO195)</f>
        <v>0</v>
      </c>
      <c r="AP208" s="142">
        <f>CHOOSE(Interface!$H$7,'Licensee 1'!AP195,'Licensee 2'!AP195)</f>
        <v>0</v>
      </c>
      <c r="AQ208" s="142">
        <f>CHOOSE(Interface!$H$7,'Licensee 1'!AQ195,'Licensee 2'!AQ195)</f>
        <v>0</v>
      </c>
      <c r="AR208" s="142">
        <f>CHOOSE(Interface!$H$7,'Licensee 1'!AR195,'Licensee 2'!AR195)</f>
        <v>0</v>
      </c>
      <c r="AS208" s="142">
        <f>CHOOSE(Interface!$H$7,'Licensee 1'!AS195,'Licensee 2'!AS195)</f>
        <v>0</v>
      </c>
      <c r="AT208" s="142">
        <f>CHOOSE(Interface!$H$7,'Licensee 1'!AT195,'Licensee 2'!AT195)</f>
        <v>0</v>
      </c>
      <c r="AU208" s="142">
        <f>CHOOSE(Interface!$H$7,'Licensee 1'!AU195,'Licensee 2'!AU195)</f>
        <v>0</v>
      </c>
      <c r="AV208" s="142">
        <f>CHOOSE(Interface!$H$7,'Licensee 1'!AV195,'Licensee 2'!AV195)</f>
        <v>0</v>
      </c>
      <c r="AW208" s="142">
        <f>CHOOSE(Interface!$H$7,'Licensee 1'!AW195,'Licensee 2'!AW195)</f>
        <v>0</v>
      </c>
      <c r="AX208" s="142">
        <f>CHOOSE(Interface!$H$7,'Licensee 1'!AX195,'Licensee 2'!AX195)</f>
        <v>0</v>
      </c>
      <c r="AY208" s="142">
        <f>CHOOSE(Interface!$H$7,'Licensee 1'!AY195,'Licensee 2'!AY195)</f>
        <v>0</v>
      </c>
      <c r="AZ208" s="142">
        <f>CHOOSE(Interface!$H$7,'Licensee 1'!AZ195,'Licensee 2'!AZ195)</f>
        <v>0</v>
      </c>
      <c r="BA208" s="142">
        <f>CHOOSE(Interface!$H$7,'Licensee 1'!BA195,'Licensee 2'!BA195)</f>
        <v>0</v>
      </c>
      <c r="BB208" s="142">
        <f>CHOOSE(Interface!$H$7,'Licensee 1'!BB195,'Licensee 2'!BB195)</f>
        <v>0</v>
      </c>
      <c r="BC208" s="142">
        <f>CHOOSE(Interface!$H$7,'Licensee 1'!BC195,'Licensee 2'!BC195)</f>
        <v>0</v>
      </c>
      <c r="BD208" s="142">
        <f>CHOOSE(Interface!$H$7,'Licensee 1'!BD195,'Licensee 2'!BD195)</f>
        <v>0</v>
      </c>
      <c r="BE208" s="142">
        <f>CHOOSE(Interface!$H$7,'Licensee 1'!BE195,'Licensee 2'!BE195)</f>
        <v>0</v>
      </c>
      <c r="BF208" s="142">
        <f>CHOOSE(Interface!$H$7,'Licensee 1'!BF195,'Licensee 2'!BF195)</f>
        <v>0</v>
      </c>
      <c r="BG208" s="142">
        <f>CHOOSE(Interface!$H$7,'Licensee 1'!BG195,'Licensee 2'!BG195)</f>
        <v>0</v>
      </c>
      <c r="BH208" s="142">
        <f>CHOOSE(Interface!$H$7,'Licensee 1'!BH195,'Licensee 2'!BH195)</f>
        <v>0</v>
      </c>
    </row>
    <row r="209" spans="2:67" ht="16.149999999999999">
      <c r="E209" s="4" t="s">
        <v>273</v>
      </c>
      <c r="F209" s="20"/>
      <c r="G209" s="4" t="s">
        <v>101</v>
      </c>
      <c r="J209" s="6" t="s">
        <v>359</v>
      </c>
      <c r="K209" s="21"/>
      <c r="L209" s="142">
        <f>CHOOSE(Interface!$H$7,'Licensee 1'!L196,'Licensee 2'!L196)</f>
        <v>0</v>
      </c>
      <c r="M209" s="142">
        <f>CHOOSE(Interface!$H$7,'Licensee 1'!M196,'Licensee 2'!M196)</f>
        <v>0</v>
      </c>
      <c r="N209" s="142">
        <f>CHOOSE(Interface!$H$7,'Licensee 1'!N196,'Licensee 2'!N196)</f>
        <v>0</v>
      </c>
      <c r="O209" s="142">
        <f>CHOOSE(Interface!$H$7,'Licensee 1'!O196,'Licensee 2'!O196)</f>
        <v>0</v>
      </c>
      <c r="P209" s="142">
        <f>CHOOSE(Interface!$H$7,'Licensee 1'!P196,'Licensee 2'!P196)</f>
        <v>0</v>
      </c>
      <c r="Q209" s="142">
        <f>CHOOSE(Interface!$H$7,'Licensee 1'!Q196,'Licensee 2'!Q196)</f>
        <v>0</v>
      </c>
      <c r="R209" s="142">
        <f>CHOOSE(Interface!$H$7,'Licensee 1'!R196,'Licensee 2'!R196)</f>
        <v>0</v>
      </c>
      <c r="S209" s="142">
        <f>CHOOSE(Interface!$H$7,'Licensee 1'!S196,'Licensee 2'!S196)</f>
        <v>0</v>
      </c>
      <c r="T209" s="142">
        <f>CHOOSE(Interface!$H$7,'Licensee 1'!T196,'Licensee 2'!T196)</f>
        <v>0</v>
      </c>
      <c r="U209" s="142">
        <f>CHOOSE(Interface!$H$7,'Licensee 1'!U196,'Licensee 2'!U196)</f>
        <v>0</v>
      </c>
      <c r="V209" s="142">
        <f>CHOOSE(Interface!$H$7,'Licensee 1'!V196,'Licensee 2'!V196)</f>
        <v>0</v>
      </c>
      <c r="W209" s="142">
        <f>CHOOSE(Interface!$H$7,'Licensee 1'!W196,'Licensee 2'!W196)</f>
        <v>0</v>
      </c>
      <c r="X209" s="142">
        <f>CHOOSE(Interface!$H$7,'Licensee 1'!X196,'Licensee 2'!X196)</f>
        <v>0</v>
      </c>
      <c r="Y209" s="142">
        <f>CHOOSE(Interface!$H$7,'Licensee 1'!Y196,'Licensee 2'!Y196)</f>
        <v>0</v>
      </c>
      <c r="Z209" s="142">
        <f>CHOOSE(Interface!$H$7,'Licensee 1'!Z196,'Licensee 2'!Z196)</f>
        <v>0</v>
      </c>
      <c r="AA209" s="142">
        <f>CHOOSE(Interface!$H$7,'Licensee 1'!AA196,'Licensee 2'!AA196)</f>
        <v>0</v>
      </c>
      <c r="AB209" s="142">
        <f>CHOOSE(Interface!$H$7,'Licensee 1'!AB196,'Licensee 2'!AB196)</f>
        <v>0</v>
      </c>
      <c r="AC209" s="142">
        <f>CHOOSE(Interface!$H$7,'Licensee 1'!AC196,'Licensee 2'!AC196)</f>
        <v>0</v>
      </c>
      <c r="AD209" s="142">
        <f>CHOOSE(Interface!$H$7,'Licensee 1'!AD196,'Licensee 2'!AD196)</f>
        <v>0</v>
      </c>
      <c r="AE209" s="142">
        <f>CHOOSE(Interface!$H$7,'Licensee 1'!AE196,'Licensee 2'!AE196)</f>
        <v>0</v>
      </c>
      <c r="AF209" s="142">
        <f>CHOOSE(Interface!$H$7,'Licensee 1'!AF196,'Licensee 2'!AF196)</f>
        <v>0</v>
      </c>
      <c r="AG209" s="142">
        <f>CHOOSE(Interface!$H$7,'Licensee 1'!AG196,'Licensee 2'!AG196)</f>
        <v>0</v>
      </c>
      <c r="AH209" s="142">
        <f>CHOOSE(Interface!$H$7,'Licensee 1'!AH196,'Licensee 2'!AH196)</f>
        <v>0</v>
      </c>
      <c r="AI209" s="142">
        <f>CHOOSE(Interface!$H$7,'Licensee 1'!AI196,'Licensee 2'!AI196)</f>
        <v>0</v>
      </c>
      <c r="AJ209" s="142">
        <f>CHOOSE(Interface!$H$7,'Licensee 1'!AJ196,'Licensee 2'!AJ196)</f>
        <v>0</v>
      </c>
      <c r="AK209" s="142">
        <f>CHOOSE(Interface!$H$7,'Licensee 1'!AK196,'Licensee 2'!AK196)</f>
        <v>0</v>
      </c>
      <c r="AL209" s="142">
        <f>CHOOSE(Interface!$H$7,'Licensee 1'!AL196,'Licensee 2'!AL196)</f>
        <v>0</v>
      </c>
      <c r="AM209" s="142">
        <f>CHOOSE(Interface!$H$7,'Licensee 1'!AM196,'Licensee 2'!AM196)</f>
        <v>0</v>
      </c>
      <c r="AN209" s="142">
        <f>CHOOSE(Interface!$H$7,'Licensee 1'!AN196,'Licensee 2'!AN196)</f>
        <v>0</v>
      </c>
      <c r="AO209" s="142">
        <f>CHOOSE(Interface!$H$7,'Licensee 1'!AO196,'Licensee 2'!AO196)</f>
        <v>0</v>
      </c>
      <c r="AP209" s="142">
        <f>CHOOSE(Interface!$H$7,'Licensee 1'!AP196,'Licensee 2'!AP196)</f>
        <v>0</v>
      </c>
      <c r="AQ209" s="142">
        <f>CHOOSE(Interface!$H$7,'Licensee 1'!AQ196,'Licensee 2'!AQ196)</f>
        <v>0</v>
      </c>
      <c r="AR209" s="142">
        <f>CHOOSE(Interface!$H$7,'Licensee 1'!AR196,'Licensee 2'!AR196)</f>
        <v>0</v>
      </c>
      <c r="AS209" s="142">
        <f>CHOOSE(Interface!$H$7,'Licensee 1'!AS196,'Licensee 2'!AS196)</f>
        <v>0</v>
      </c>
      <c r="AT209" s="142">
        <f>CHOOSE(Interface!$H$7,'Licensee 1'!AT196,'Licensee 2'!AT196)</f>
        <v>0</v>
      </c>
      <c r="AU209" s="142">
        <f>CHOOSE(Interface!$H$7,'Licensee 1'!AU196,'Licensee 2'!AU196)</f>
        <v>0</v>
      </c>
      <c r="AV209" s="142">
        <f>CHOOSE(Interface!$H$7,'Licensee 1'!AV196,'Licensee 2'!AV196)</f>
        <v>0</v>
      </c>
      <c r="AW209" s="142">
        <f>CHOOSE(Interface!$H$7,'Licensee 1'!AW196,'Licensee 2'!AW196)</f>
        <v>0</v>
      </c>
      <c r="AX209" s="142">
        <f>CHOOSE(Interface!$H$7,'Licensee 1'!AX196,'Licensee 2'!AX196)</f>
        <v>0</v>
      </c>
      <c r="AY209" s="142">
        <f>CHOOSE(Interface!$H$7,'Licensee 1'!AY196,'Licensee 2'!AY196)</f>
        <v>0</v>
      </c>
      <c r="AZ209" s="142">
        <f>CHOOSE(Interface!$H$7,'Licensee 1'!AZ196,'Licensee 2'!AZ196)</f>
        <v>0</v>
      </c>
      <c r="BA209" s="142">
        <f>CHOOSE(Interface!$H$7,'Licensee 1'!BA196,'Licensee 2'!BA196)</f>
        <v>0</v>
      </c>
      <c r="BB209" s="142">
        <f>CHOOSE(Interface!$H$7,'Licensee 1'!BB196,'Licensee 2'!BB196)</f>
        <v>0</v>
      </c>
      <c r="BC209" s="142">
        <f>CHOOSE(Interface!$H$7,'Licensee 1'!BC196,'Licensee 2'!BC196)</f>
        <v>0</v>
      </c>
      <c r="BD209" s="142">
        <f>CHOOSE(Interface!$H$7,'Licensee 1'!BD196,'Licensee 2'!BD196)</f>
        <v>0</v>
      </c>
      <c r="BE209" s="142">
        <f>CHOOSE(Interface!$H$7,'Licensee 1'!BE196,'Licensee 2'!BE196)</f>
        <v>0</v>
      </c>
      <c r="BF209" s="142">
        <f>CHOOSE(Interface!$H$7,'Licensee 1'!BF196,'Licensee 2'!BF196)</f>
        <v>0</v>
      </c>
      <c r="BG209" s="142">
        <f>CHOOSE(Interface!$H$7,'Licensee 1'!BG196,'Licensee 2'!BG196)</f>
        <v>0</v>
      </c>
      <c r="BH209" s="142">
        <f>CHOOSE(Interface!$H$7,'Licensee 1'!BH196,'Licensee 2'!BH196)</f>
        <v>0</v>
      </c>
    </row>
    <row r="210" spans="2:67" ht="16.149999999999999">
      <c r="E210" s="4" t="s">
        <v>274</v>
      </c>
      <c r="F210" s="20"/>
      <c r="G210" s="4" t="s">
        <v>101</v>
      </c>
      <c r="J210" s="6" t="s">
        <v>360</v>
      </c>
      <c r="K210" s="21"/>
      <c r="L210" s="142">
        <f>CHOOSE(Interface!$H$7,'Licensee 1'!L197,'Licensee 2'!L197)</f>
        <v>0</v>
      </c>
      <c r="M210" s="142">
        <f>CHOOSE(Interface!$H$7,'Licensee 1'!M197,'Licensee 2'!M197)</f>
        <v>0</v>
      </c>
      <c r="N210" s="142">
        <f>CHOOSE(Interface!$H$7,'Licensee 1'!N197,'Licensee 2'!N197)</f>
        <v>0</v>
      </c>
      <c r="O210" s="142">
        <f>CHOOSE(Interface!$H$7,'Licensee 1'!O197,'Licensee 2'!O197)</f>
        <v>0</v>
      </c>
      <c r="P210" s="142">
        <f>CHOOSE(Interface!$H$7,'Licensee 1'!P197,'Licensee 2'!P197)</f>
        <v>0</v>
      </c>
      <c r="Q210" s="142">
        <f>CHOOSE(Interface!$H$7,'Licensee 1'!Q197,'Licensee 2'!Q197)</f>
        <v>0</v>
      </c>
      <c r="R210" s="142">
        <f>CHOOSE(Interface!$H$7,'Licensee 1'!R197,'Licensee 2'!R197)</f>
        <v>0</v>
      </c>
      <c r="S210" s="142">
        <f>CHOOSE(Interface!$H$7,'Licensee 1'!S197,'Licensee 2'!S197)</f>
        <v>0</v>
      </c>
      <c r="T210" s="142">
        <f>CHOOSE(Interface!$H$7,'Licensee 1'!T197,'Licensee 2'!T197)</f>
        <v>0</v>
      </c>
      <c r="U210" s="142">
        <f>CHOOSE(Interface!$H$7,'Licensee 1'!U197,'Licensee 2'!U197)</f>
        <v>0</v>
      </c>
      <c r="V210" s="142">
        <f>CHOOSE(Interface!$H$7,'Licensee 1'!V197,'Licensee 2'!V197)</f>
        <v>0</v>
      </c>
      <c r="W210" s="142">
        <f>CHOOSE(Interface!$H$7,'Licensee 1'!W197,'Licensee 2'!W197)</f>
        <v>0</v>
      </c>
      <c r="X210" s="142">
        <f>CHOOSE(Interface!$H$7,'Licensee 1'!X197,'Licensee 2'!X197)</f>
        <v>0</v>
      </c>
      <c r="Y210" s="142">
        <f>CHOOSE(Interface!$H$7,'Licensee 1'!Y197,'Licensee 2'!Y197)</f>
        <v>0</v>
      </c>
      <c r="Z210" s="142">
        <f>CHOOSE(Interface!$H$7,'Licensee 1'!Z197,'Licensee 2'!Z197)</f>
        <v>0</v>
      </c>
      <c r="AA210" s="142">
        <f>CHOOSE(Interface!$H$7,'Licensee 1'!AA197,'Licensee 2'!AA197)</f>
        <v>0</v>
      </c>
      <c r="AB210" s="142">
        <f>CHOOSE(Interface!$H$7,'Licensee 1'!AB197,'Licensee 2'!AB197)</f>
        <v>0</v>
      </c>
      <c r="AC210" s="142">
        <f>CHOOSE(Interface!$H$7,'Licensee 1'!AC197,'Licensee 2'!AC197)</f>
        <v>0</v>
      </c>
      <c r="AD210" s="142">
        <f>CHOOSE(Interface!$H$7,'Licensee 1'!AD197,'Licensee 2'!AD197)</f>
        <v>0</v>
      </c>
      <c r="AE210" s="142">
        <f>CHOOSE(Interface!$H$7,'Licensee 1'!AE197,'Licensee 2'!AE197)</f>
        <v>0</v>
      </c>
      <c r="AF210" s="142">
        <f>CHOOSE(Interface!$H$7,'Licensee 1'!AF197,'Licensee 2'!AF197)</f>
        <v>0</v>
      </c>
      <c r="AG210" s="142">
        <f>CHOOSE(Interface!$H$7,'Licensee 1'!AG197,'Licensee 2'!AG197)</f>
        <v>0</v>
      </c>
      <c r="AH210" s="142">
        <f>CHOOSE(Interface!$H$7,'Licensee 1'!AH197,'Licensee 2'!AH197)</f>
        <v>0</v>
      </c>
      <c r="AI210" s="142">
        <f>CHOOSE(Interface!$H$7,'Licensee 1'!AI197,'Licensee 2'!AI197)</f>
        <v>0</v>
      </c>
      <c r="AJ210" s="142">
        <f>CHOOSE(Interface!$H$7,'Licensee 1'!AJ197,'Licensee 2'!AJ197)</f>
        <v>0</v>
      </c>
      <c r="AK210" s="142">
        <f>CHOOSE(Interface!$H$7,'Licensee 1'!AK197,'Licensee 2'!AK197)</f>
        <v>0</v>
      </c>
      <c r="AL210" s="142">
        <f>CHOOSE(Interface!$H$7,'Licensee 1'!AL197,'Licensee 2'!AL197)</f>
        <v>0</v>
      </c>
      <c r="AM210" s="142">
        <f>CHOOSE(Interface!$H$7,'Licensee 1'!AM197,'Licensee 2'!AM197)</f>
        <v>0</v>
      </c>
      <c r="AN210" s="142">
        <f>CHOOSE(Interface!$H$7,'Licensee 1'!AN197,'Licensee 2'!AN197)</f>
        <v>0</v>
      </c>
      <c r="AO210" s="142">
        <f>CHOOSE(Interface!$H$7,'Licensee 1'!AO197,'Licensee 2'!AO197)</f>
        <v>0</v>
      </c>
      <c r="AP210" s="142">
        <f>CHOOSE(Interface!$H$7,'Licensee 1'!AP197,'Licensee 2'!AP197)</f>
        <v>0</v>
      </c>
      <c r="AQ210" s="142">
        <f>CHOOSE(Interface!$H$7,'Licensee 1'!AQ197,'Licensee 2'!AQ197)</f>
        <v>0</v>
      </c>
      <c r="AR210" s="142">
        <f>CHOOSE(Interface!$H$7,'Licensee 1'!AR197,'Licensee 2'!AR197)</f>
        <v>0</v>
      </c>
      <c r="AS210" s="142">
        <f>CHOOSE(Interface!$H$7,'Licensee 1'!AS197,'Licensee 2'!AS197)</f>
        <v>0</v>
      </c>
      <c r="AT210" s="142">
        <f>CHOOSE(Interface!$H$7,'Licensee 1'!AT197,'Licensee 2'!AT197)</f>
        <v>0</v>
      </c>
      <c r="AU210" s="142">
        <f>CHOOSE(Interface!$H$7,'Licensee 1'!AU197,'Licensee 2'!AU197)</f>
        <v>0</v>
      </c>
      <c r="AV210" s="142">
        <f>CHOOSE(Interface!$H$7,'Licensee 1'!AV197,'Licensee 2'!AV197)</f>
        <v>0</v>
      </c>
      <c r="AW210" s="142">
        <f>CHOOSE(Interface!$H$7,'Licensee 1'!AW197,'Licensee 2'!AW197)</f>
        <v>0</v>
      </c>
      <c r="AX210" s="142">
        <f>CHOOSE(Interface!$H$7,'Licensee 1'!AX197,'Licensee 2'!AX197)</f>
        <v>0</v>
      </c>
      <c r="AY210" s="142">
        <f>CHOOSE(Interface!$H$7,'Licensee 1'!AY197,'Licensee 2'!AY197)</f>
        <v>0</v>
      </c>
      <c r="AZ210" s="142">
        <f>CHOOSE(Interface!$H$7,'Licensee 1'!AZ197,'Licensee 2'!AZ197)</f>
        <v>0</v>
      </c>
      <c r="BA210" s="142">
        <f>CHOOSE(Interface!$H$7,'Licensee 1'!BA197,'Licensee 2'!BA197)</f>
        <v>0</v>
      </c>
      <c r="BB210" s="142">
        <f>CHOOSE(Interface!$H$7,'Licensee 1'!BB197,'Licensee 2'!BB197)</f>
        <v>0</v>
      </c>
      <c r="BC210" s="142">
        <f>CHOOSE(Interface!$H$7,'Licensee 1'!BC197,'Licensee 2'!BC197)</f>
        <v>0</v>
      </c>
      <c r="BD210" s="142">
        <f>CHOOSE(Interface!$H$7,'Licensee 1'!BD197,'Licensee 2'!BD197)</f>
        <v>0</v>
      </c>
      <c r="BE210" s="142">
        <f>CHOOSE(Interface!$H$7,'Licensee 1'!BE197,'Licensee 2'!BE197)</f>
        <v>0</v>
      </c>
      <c r="BF210" s="142">
        <f>CHOOSE(Interface!$H$7,'Licensee 1'!BF197,'Licensee 2'!BF197)</f>
        <v>0</v>
      </c>
      <c r="BG210" s="142">
        <f>CHOOSE(Interface!$H$7,'Licensee 1'!BG197,'Licensee 2'!BG197)</f>
        <v>0</v>
      </c>
      <c r="BH210" s="142">
        <f>CHOOSE(Interface!$H$7,'Licensee 1'!BH197,'Licensee 2'!BH197)</f>
        <v>0</v>
      </c>
    </row>
    <row r="211" spans="2:67" ht="16.149999999999999">
      <c r="E211" s="4" t="s">
        <v>275</v>
      </c>
      <c r="F211" s="20"/>
      <c r="G211" s="4" t="s">
        <v>101</v>
      </c>
      <c r="J211" s="6" t="s">
        <v>361</v>
      </c>
      <c r="K211" s="21"/>
      <c r="L211" s="142">
        <f>CHOOSE(Interface!$H$7,'Licensee 1'!L198,'Licensee 2'!L198)</f>
        <v>0</v>
      </c>
      <c r="M211" s="142">
        <f>CHOOSE(Interface!$H$7,'Licensee 1'!M198,'Licensee 2'!M198)</f>
        <v>0</v>
      </c>
      <c r="N211" s="142">
        <f>CHOOSE(Interface!$H$7,'Licensee 1'!N198,'Licensee 2'!N198)</f>
        <v>0</v>
      </c>
      <c r="O211" s="142">
        <f>CHOOSE(Interface!$H$7,'Licensee 1'!O198,'Licensee 2'!O198)</f>
        <v>0</v>
      </c>
      <c r="P211" s="142">
        <f>CHOOSE(Interface!$H$7,'Licensee 1'!P198,'Licensee 2'!P198)</f>
        <v>0</v>
      </c>
      <c r="Q211" s="142">
        <f>CHOOSE(Interface!$H$7,'Licensee 1'!Q198,'Licensee 2'!Q198)</f>
        <v>0</v>
      </c>
      <c r="R211" s="142">
        <f>CHOOSE(Interface!$H$7,'Licensee 1'!R198,'Licensee 2'!R198)</f>
        <v>0</v>
      </c>
      <c r="S211" s="142">
        <f>CHOOSE(Interface!$H$7,'Licensee 1'!S198,'Licensee 2'!S198)</f>
        <v>0</v>
      </c>
      <c r="T211" s="142">
        <f>CHOOSE(Interface!$H$7,'Licensee 1'!T198,'Licensee 2'!T198)</f>
        <v>0</v>
      </c>
      <c r="U211" s="142">
        <f>CHOOSE(Interface!$H$7,'Licensee 1'!U198,'Licensee 2'!U198)</f>
        <v>0</v>
      </c>
      <c r="V211" s="142">
        <f>CHOOSE(Interface!$H$7,'Licensee 1'!V198,'Licensee 2'!V198)</f>
        <v>0</v>
      </c>
      <c r="W211" s="142">
        <f>CHOOSE(Interface!$H$7,'Licensee 1'!W198,'Licensee 2'!W198)</f>
        <v>0</v>
      </c>
      <c r="X211" s="142">
        <f>CHOOSE(Interface!$H$7,'Licensee 1'!X198,'Licensee 2'!X198)</f>
        <v>0</v>
      </c>
      <c r="Y211" s="142">
        <f>CHOOSE(Interface!$H$7,'Licensee 1'!Y198,'Licensee 2'!Y198)</f>
        <v>0</v>
      </c>
      <c r="Z211" s="142">
        <f>CHOOSE(Interface!$H$7,'Licensee 1'!Z198,'Licensee 2'!Z198)</f>
        <v>0</v>
      </c>
      <c r="AA211" s="142">
        <f>CHOOSE(Interface!$H$7,'Licensee 1'!AA198,'Licensee 2'!AA198)</f>
        <v>0</v>
      </c>
      <c r="AB211" s="142">
        <f>CHOOSE(Interface!$H$7,'Licensee 1'!AB198,'Licensee 2'!AB198)</f>
        <v>0</v>
      </c>
      <c r="AC211" s="142">
        <f>CHOOSE(Interface!$H$7,'Licensee 1'!AC198,'Licensee 2'!AC198)</f>
        <v>0</v>
      </c>
      <c r="AD211" s="142">
        <f>CHOOSE(Interface!$H$7,'Licensee 1'!AD198,'Licensee 2'!AD198)</f>
        <v>0</v>
      </c>
      <c r="AE211" s="142">
        <f>CHOOSE(Interface!$H$7,'Licensee 1'!AE198,'Licensee 2'!AE198)</f>
        <v>0</v>
      </c>
      <c r="AF211" s="142">
        <f>CHOOSE(Interface!$H$7,'Licensee 1'!AF198,'Licensee 2'!AF198)</f>
        <v>0</v>
      </c>
      <c r="AG211" s="142">
        <f>CHOOSE(Interface!$H$7,'Licensee 1'!AG198,'Licensee 2'!AG198)</f>
        <v>0</v>
      </c>
      <c r="AH211" s="142">
        <f>CHOOSE(Interface!$H$7,'Licensee 1'!AH198,'Licensee 2'!AH198)</f>
        <v>0</v>
      </c>
      <c r="AI211" s="142">
        <f>CHOOSE(Interface!$H$7,'Licensee 1'!AI198,'Licensee 2'!AI198)</f>
        <v>0</v>
      </c>
      <c r="AJ211" s="142">
        <f>CHOOSE(Interface!$H$7,'Licensee 1'!AJ198,'Licensee 2'!AJ198)</f>
        <v>0</v>
      </c>
      <c r="AK211" s="142">
        <f>CHOOSE(Interface!$H$7,'Licensee 1'!AK198,'Licensee 2'!AK198)</f>
        <v>0</v>
      </c>
      <c r="AL211" s="142">
        <f>CHOOSE(Interface!$H$7,'Licensee 1'!AL198,'Licensee 2'!AL198)</f>
        <v>0</v>
      </c>
      <c r="AM211" s="142">
        <f>CHOOSE(Interface!$H$7,'Licensee 1'!AM198,'Licensee 2'!AM198)</f>
        <v>0</v>
      </c>
      <c r="AN211" s="142">
        <f>CHOOSE(Interface!$H$7,'Licensee 1'!AN198,'Licensee 2'!AN198)</f>
        <v>0</v>
      </c>
      <c r="AO211" s="142">
        <f>CHOOSE(Interface!$H$7,'Licensee 1'!AO198,'Licensee 2'!AO198)</f>
        <v>0</v>
      </c>
      <c r="AP211" s="142">
        <f>CHOOSE(Interface!$H$7,'Licensee 1'!AP198,'Licensee 2'!AP198)</f>
        <v>0</v>
      </c>
      <c r="AQ211" s="142">
        <f>CHOOSE(Interface!$H$7,'Licensee 1'!AQ198,'Licensee 2'!AQ198)</f>
        <v>0</v>
      </c>
      <c r="AR211" s="142">
        <f>CHOOSE(Interface!$H$7,'Licensee 1'!AR198,'Licensee 2'!AR198)</f>
        <v>0</v>
      </c>
      <c r="AS211" s="142">
        <f>CHOOSE(Interface!$H$7,'Licensee 1'!AS198,'Licensee 2'!AS198)</f>
        <v>0</v>
      </c>
      <c r="AT211" s="142">
        <f>CHOOSE(Interface!$H$7,'Licensee 1'!AT198,'Licensee 2'!AT198)</f>
        <v>0</v>
      </c>
      <c r="AU211" s="142">
        <f>CHOOSE(Interface!$H$7,'Licensee 1'!AU198,'Licensee 2'!AU198)</f>
        <v>0</v>
      </c>
      <c r="AV211" s="142">
        <f>CHOOSE(Interface!$H$7,'Licensee 1'!AV198,'Licensee 2'!AV198)</f>
        <v>0</v>
      </c>
      <c r="AW211" s="142">
        <f>CHOOSE(Interface!$H$7,'Licensee 1'!AW198,'Licensee 2'!AW198)</f>
        <v>0</v>
      </c>
      <c r="AX211" s="142">
        <f>CHOOSE(Interface!$H$7,'Licensee 1'!AX198,'Licensee 2'!AX198)</f>
        <v>0</v>
      </c>
      <c r="AY211" s="142">
        <f>CHOOSE(Interface!$H$7,'Licensee 1'!AY198,'Licensee 2'!AY198)</f>
        <v>0</v>
      </c>
      <c r="AZ211" s="142">
        <f>CHOOSE(Interface!$H$7,'Licensee 1'!AZ198,'Licensee 2'!AZ198)</f>
        <v>0</v>
      </c>
      <c r="BA211" s="142">
        <f>CHOOSE(Interface!$H$7,'Licensee 1'!BA198,'Licensee 2'!BA198)</f>
        <v>0</v>
      </c>
      <c r="BB211" s="142">
        <f>CHOOSE(Interface!$H$7,'Licensee 1'!BB198,'Licensee 2'!BB198)</f>
        <v>0</v>
      </c>
      <c r="BC211" s="142">
        <f>CHOOSE(Interface!$H$7,'Licensee 1'!BC198,'Licensee 2'!BC198)</f>
        <v>0</v>
      </c>
      <c r="BD211" s="142">
        <f>CHOOSE(Interface!$H$7,'Licensee 1'!BD198,'Licensee 2'!BD198)</f>
        <v>0</v>
      </c>
      <c r="BE211" s="142">
        <f>CHOOSE(Interface!$H$7,'Licensee 1'!BE198,'Licensee 2'!BE198)</f>
        <v>0</v>
      </c>
      <c r="BF211" s="142">
        <f>CHOOSE(Interface!$H$7,'Licensee 1'!BF198,'Licensee 2'!BF198)</f>
        <v>0</v>
      </c>
      <c r="BG211" s="142">
        <f>CHOOSE(Interface!$H$7,'Licensee 1'!BG198,'Licensee 2'!BG198)</f>
        <v>0</v>
      </c>
      <c r="BH211" s="142">
        <f>CHOOSE(Interface!$H$7,'Licensee 1'!BH198,'Licensee 2'!BH198)</f>
        <v>0</v>
      </c>
    </row>
    <row r="212" spans="2:67" ht="16.149999999999999">
      <c r="E212" s="4" t="s">
        <v>276</v>
      </c>
      <c r="F212" s="20"/>
      <c r="G212" s="4" t="s">
        <v>101</v>
      </c>
      <c r="J212" s="6" t="s">
        <v>362</v>
      </c>
      <c r="K212" s="21"/>
      <c r="L212" s="142">
        <f>CHOOSE(Interface!$H$7,'Licensee 1'!L199,'Licensee 2'!L199)</f>
        <v>0</v>
      </c>
      <c r="M212" s="142">
        <f>CHOOSE(Interface!$H$7,'Licensee 1'!M199,'Licensee 2'!M199)</f>
        <v>0</v>
      </c>
      <c r="N212" s="142">
        <f>CHOOSE(Interface!$H$7,'Licensee 1'!N199,'Licensee 2'!N199)</f>
        <v>0</v>
      </c>
      <c r="O212" s="142">
        <f>CHOOSE(Interface!$H$7,'Licensee 1'!O199,'Licensee 2'!O199)</f>
        <v>0</v>
      </c>
      <c r="P212" s="142">
        <f>CHOOSE(Interface!$H$7,'Licensee 1'!P199,'Licensee 2'!P199)</f>
        <v>0</v>
      </c>
      <c r="Q212" s="142">
        <f>CHOOSE(Interface!$H$7,'Licensee 1'!Q199,'Licensee 2'!Q199)</f>
        <v>0</v>
      </c>
      <c r="R212" s="142">
        <f>CHOOSE(Interface!$H$7,'Licensee 1'!R199,'Licensee 2'!R199)</f>
        <v>0</v>
      </c>
      <c r="S212" s="142">
        <f>CHOOSE(Interface!$H$7,'Licensee 1'!S199,'Licensee 2'!S199)</f>
        <v>0</v>
      </c>
      <c r="T212" s="142">
        <f>CHOOSE(Interface!$H$7,'Licensee 1'!T199,'Licensee 2'!T199)</f>
        <v>0</v>
      </c>
      <c r="U212" s="142">
        <f>CHOOSE(Interface!$H$7,'Licensee 1'!U199,'Licensee 2'!U199)</f>
        <v>0</v>
      </c>
      <c r="V212" s="142">
        <f>CHOOSE(Interface!$H$7,'Licensee 1'!V199,'Licensee 2'!V199)</f>
        <v>0</v>
      </c>
      <c r="W212" s="142">
        <f>CHOOSE(Interface!$H$7,'Licensee 1'!W199,'Licensee 2'!W199)</f>
        <v>0</v>
      </c>
      <c r="X212" s="142">
        <f>CHOOSE(Interface!$H$7,'Licensee 1'!X199,'Licensee 2'!X199)</f>
        <v>0</v>
      </c>
      <c r="Y212" s="142">
        <f>CHOOSE(Interface!$H$7,'Licensee 1'!Y199,'Licensee 2'!Y199)</f>
        <v>0</v>
      </c>
      <c r="Z212" s="142">
        <f>CHOOSE(Interface!$H$7,'Licensee 1'!Z199,'Licensee 2'!Z199)</f>
        <v>0</v>
      </c>
      <c r="AA212" s="142">
        <f>CHOOSE(Interface!$H$7,'Licensee 1'!AA199,'Licensee 2'!AA199)</f>
        <v>0</v>
      </c>
      <c r="AB212" s="142">
        <f>CHOOSE(Interface!$H$7,'Licensee 1'!AB199,'Licensee 2'!AB199)</f>
        <v>0</v>
      </c>
      <c r="AC212" s="142">
        <f>CHOOSE(Interface!$H$7,'Licensee 1'!AC199,'Licensee 2'!AC199)</f>
        <v>0</v>
      </c>
      <c r="AD212" s="142">
        <f>CHOOSE(Interface!$H$7,'Licensee 1'!AD199,'Licensee 2'!AD199)</f>
        <v>0</v>
      </c>
      <c r="AE212" s="142">
        <f>CHOOSE(Interface!$H$7,'Licensee 1'!AE199,'Licensee 2'!AE199)</f>
        <v>0</v>
      </c>
      <c r="AF212" s="142">
        <f>CHOOSE(Interface!$H$7,'Licensee 1'!AF199,'Licensee 2'!AF199)</f>
        <v>0</v>
      </c>
      <c r="AG212" s="142">
        <f>CHOOSE(Interface!$H$7,'Licensee 1'!AG199,'Licensee 2'!AG199)</f>
        <v>0</v>
      </c>
      <c r="AH212" s="142">
        <f>CHOOSE(Interface!$H$7,'Licensee 1'!AH199,'Licensee 2'!AH199)</f>
        <v>0</v>
      </c>
      <c r="AI212" s="142">
        <f>CHOOSE(Interface!$H$7,'Licensee 1'!AI199,'Licensee 2'!AI199)</f>
        <v>0</v>
      </c>
      <c r="AJ212" s="142">
        <f>CHOOSE(Interface!$H$7,'Licensee 1'!AJ199,'Licensee 2'!AJ199)</f>
        <v>0</v>
      </c>
      <c r="AK212" s="142">
        <f>CHOOSE(Interface!$H$7,'Licensee 1'!AK199,'Licensee 2'!AK199)</f>
        <v>0</v>
      </c>
      <c r="AL212" s="142">
        <f>CHOOSE(Interface!$H$7,'Licensee 1'!AL199,'Licensee 2'!AL199)</f>
        <v>0</v>
      </c>
      <c r="AM212" s="142">
        <f>CHOOSE(Interface!$H$7,'Licensee 1'!AM199,'Licensee 2'!AM199)</f>
        <v>0</v>
      </c>
      <c r="AN212" s="142">
        <f>CHOOSE(Interface!$H$7,'Licensee 1'!AN199,'Licensee 2'!AN199)</f>
        <v>0</v>
      </c>
      <c r="AO212" s="142">
        <f>CHOOSE(Interface!$H$7,'Licensee 1'!AO199,'Licensee 2'!AO199)</f>
        <v>0</v>
      </c>
      <c r="AP212" s="142">
        <f>CHOOSE(Interface!$H$7,'Licensee 1'!AP199,'Licensee 2'!AP199)</f>
        <v>0</v>
      </c>
      <c r="AQ212" s="142">
        <f>CHOOSE(Interface!$H$7,'Licensee 1'!AQ199,'Licensee 2'!AQ199)</f>
        <v>0</v>
      </c>
      <c r="AR212" s="142">
        <f>CHOOSE(Interface!$H$7,'Licensee 1'!AR199,'Licensee 2'!AR199)</f>
        <v>0</v>
      </c>
      <c r="AS212" s="142">
        <f>CHOOSE(Interface!$H$7,'Licensee 1'!AS199,'Licensee 2'!AS199)</f>
        <v>0</v>
      </c>
      <c r="AT212" s="142">
        <f>CHOOSE(Interface!$H$7,'Licensee 1'!AT199,'Licensee 2'!AT199)</f>
        <v>0</v>
      </c>
      <c r="AU212" s="142">
        <f>CHOOSE(Interface!$H$7,'Licensee 1'!AU199,'Licensee 2'!AU199)</f>
        <v>0</v>
      </c>
      <c r="AV212" s="142">
        <f>CHOOSE(Interface!$H$7,'Licensee 1'!AV199,'Licensee 2'!AV199)</f>
        <v>0</v>
      </c>
      <c r="AW212" s="142">
        <f>CHOOSE(Interface!$H$7,'Licensee 1'!AW199,'Licensee 2'!AW199)</f>
        <v>0</v>
      </c>
      <c r="AX212" s="142">
        <f>CHOOSE(Interface!$H$7,'Licensee 1'!AX199,'Licensee 2'!AX199)</f>
        <v>0</v>
      </c>
      <c r="AY212" s="142">
        <f>CHOOSE(Interface!$H$7,'Licensee 1'!AY199,'Licensee 2'!AY199)</f>
        <v>0</v>
      </c>
      <c r="AZ212" s="142">
        <f>CHOOSE(Interface!$H$7,'Licensee 1'!AZ199,'Licensee 2'!AZ199)</f>
        <v>0</v>
      </c>
      <c r="BA212" s="142">
        <f>CHOOSE(Interface!$H$7,'Licensee 1'!BA199,'Licensee 2'!BA199)</f>
        <v>0</v>
      </c>
      <c r="BB212" s="142">
        <f>CHOOSE(Interface!$H$7,'Licensee 1'!BB199,'Licensee 2'!BB199)</f>
        <v>0</v>
      </c>
      <c r="BC212" s="142">
        <f>CHOOSE(Interface!$H$7,'Licensee 1'!BC199,'Licensee 2'!BC199)</f>
        <v>0</v>
      </c>
      <c r="BD212" s="142">
        <f>CHOOSE(Interface!$H$7,'Licensee 1'!BD199,'Licensee 2'!BD199)</f>
        <v>0</v>
      </c>
      <c r="BE212" s="142">
        <f>CHOOSE(Interface!$H$7,'Licensee 1'!BE199,'Licensee 2'!BE199)</f>
        <v>0</v>
      </c>
      <c r="BF212" s="142">
        <f>CHOOSE(Interface!$H$7,'Licensee 1'!BF199,'Licensee 2'!BF199)</f>
        <v>0</v>
      </c>
      <c r="BG212" s="142">
        <f>CHOOSE(Interface!$H$7,'Licensee 1'!BG199,'Licensee 2'!BG199)</f>
        <v>0</v>
      </c>
      <c r="BH212" s="142">
        <f>CHOOSE(Interface!$H$7,'Licensee 1'!BH199,'Licensee 2'!BH199)</f>
        <v>0</v>
      </c>
    </row>
    <row r="213" spans="2:67" ht="16.149999999999999">
      <c r="E213" s="4" t="s">
        <v>277</v>
      </c>
      <c r="F213" s="20"/>
      <c r="G213" s="4" t="s">
        <v>101</v>
      </c>
      <c r="J213" s="6" t="s">
        <v>363</v>
      </c>
      <c r="K213" s="21"/>
      <c r="L213" s="142">
        <f>CHOOSE(Interface!$H$7,'Licensee 1'!L200,'Licensee 2'!L200)</f>
        <v>0</v>
      </c>
      <c r="M213" s="142">
        <f>CHOOSE(Interface!$H$7,'Licensee 1'!M200,'Licensee 2'!M200)</f>
        <v>0</v>
      </c>
      <c r="N213" s="142">
        <f>CHOOSE(Interface!$H$7,'Licensee 1'!N200,'Licensee 2'!N200)</f>
        <v>0</v>
      </c>
      <c r="O213" s="142">
        <f>CHOOSE(Interface!$H$7,'Licensee 1'!O200,'Licensee 2'!O200)</f>
        <v>0</v>
      </c>
      <c r="P213" s="142">
        <f>CHOOSE(Interface!$H$7,'Licensee 1'!P200,'Licensee 2'!P200)</f>
        <v>0</v>
      </c>
      <c r="Q213" s="142">
        <f>CHOOSE(Interface!$H$7,'Licensee 1'!Q200,'Licensee 2'!Q200)</f>
        <v>0</v>
      </c>
      <c r="R213" s="142">
        <f>CHOOSE(Interface!$H$7,'Licensee 1'!R200,'Licensee 2'!R200)</f>
        <v>0</v>
      </c>
      <c r="S213" s="142">
        <f>CHOOSE(Interface!$H$7,'Licensee 1'!S200,'Licensee 2'!S200)</f>
        <v>0</v>
      </c>
      <c r="T213" s="142">
        <f>CHOOSE(Interface!$H$7,'Licensee 1'!T200,'Licensee 2'!T200)</f>
        <v>0</v>
      </c>
      <c r="U213" s="142">
        <f>CHOOSE(Interface!$H$7,'Licensee 1'!U200,'Licensee 2'!U200)</f>
        <v>0</v>
      </c>
      <c r="V213" s="142">
        <f>CHOOSE(Interface!$H$7,'Licensee 1'!V200,'Licensee 2'!V200)</f>
        <v>0</v>
      </c>
      <c r="W213" s="142">
        <f>CHOOSE(Interface!$H$7,'Licensee 1'!W200,'Licensee 2'!W200)</f>
        <v>0</v>
      </c>
      <c r="X213" s="142">
        <f>CHOOSE(Interface!$H$7,'Licensee 1'!X200,'Licensee 2'!X200)</f>
        <v>0</v>
      </c>
      <c r="Y213" s="142">
        <f>CHOOSE(Interface!$H$7,'Licensee 1'!Y200,'Licensee 2'!Y200)</f>
        <v>0</v>
      </c>
      <c r="Z213" s="142">
        <f>CHOOSE(Interface!$H$7,'Licensee 1'!Z200,'Licensee 2'!Z200)</f>
        <v>0</v>
      </c>
      <c r="AA213" s="142">
        <f>CHOOSE(Interface!$H$7,'Licensee 1'!AA200,'Licensee 2'!AA200)</f>
        <v>0</v>
      </c>
      <c r="AB213" s="142">
        <f>CHOOSE(Interface!$H$7,'Licensee 1'!AB200,'Licensee 2'!AB200)</f>
        <v>0</v>
      </c>
      <c r="AC213" s="142">
        <f>CHOOSE(Interface!$H$7,'Licensee 1'!AC200,'Licensee 2'!AC200)</f>
        <v>0</v>
      </c>
      <c r="AD213" s="142">
        <f>CHOOSE(Interface!$H$7,'Licensee 1'!AD200,'Licensee 2'!AD200)</f>
        <v>0</v>
      </c>
      <c r="AE213" s="142">
        <f>CHOOSE(Interface!$H$7,'Licensee 1'!AE200,'Licensee 2'!AE200)</f>
        <v>0</v>
      </c>
      <c r="AF213" s="142">
        <f>CHOOSE(Interface!$H$7,'Licensee 1'!AF200,'Licensee 2'!AF200)</f>
        <v>0</v>
      </c>
      <c r="AG213" s="142">
        <f>CHOOSE(Interface!$H$7,'Licensee 1'!AG200,'Licensee 2'!AG200)</f>
        <v>0</v>
      </c>
      <c r="AH213" s="142">
        <f>CHOOSE(Interface!$H$7,'Licensee 1'!AH200,'Licensee 2'!AH200)</f>
        <v>0</v>
      </c>
      <c r="AI213" s="142">
        <f>CHOOSE(Interface!$H$7,'Licensee 1'!AI200,'Licensee 2'!AI200)</f>
        <v>0</v>
      </c>
      <c r="AJ213" s="142">
        <f>CHOOSE(Interface!$H$7,'Licensee 1'!AJ200,'Licensee 2'!AJ200)</f>
        <v>0</v>
      </c>
      <c r="AK213" s="142">
        <f>CHOOSE(Interface!$H$7,'Licensee 1'!AK200,'Licensee 2'!AK200)</f>
        <v>0</v>
      </c>
      <c r="AL213" s="142">
        <f>CHOOSE(Interface!$H$7,'Licensee 1'!AL200,'Licensee 2'!AL200)</f>
        <v>0</v>
      </c>
      <c r="AM213" s="142">
        <f>CHOOSE(Interface!$H$7,'Licensee 1'!AM200,'Licensee 2'!AM200)</f>
        <v>0</v>
      </c>
      <c r="AN213" s="142">
        <f>CHOOSE(Interface!$H$7,'Licensee 1'!AN200,'Licensee 2'!AN200)</f>
        <v>0</v>
      </c>
      <c r="AO213" s="142">
        <f>CHOOSE(Interface!$H$7,'Licensee 1'!AO200,'Licensee 2'!AO200)</f>
        <v>0</v>
      </c>
      <c r="AP213" s="142">
        <f>CHOOSE(Interface!$H$7,'Licensee 1'!AP200,'Licensee 2'!AP200)</f>
        <v>0</v>
      </c>
      <c r="AQ213" s="142">
        <f>CHOOSE(Interface!$H$7,'Licensee 1'!AQ200,'Licensee 2'!AQ200)</f>
        <v>0</v>
      </c>
      <c r="AR213" s="142">
        <f>CHOOSE(Interface!$H$7,'Licensee 1'!AR200,'Licensee 2'!AR200)</f>
        <v>0</v>
      </c>
      <c r="AS213" s="142">
        <f>CHOOSE(Interface!$H$7,'Licensee 1'!AS200,'Licensee 2'!AS200)</f>
        <v>0</v>
      </c>
      <c r="AT213" s="142">
        <f>CHOOSE(Interface!$H$7,'Licensee 1'!AT200,'Licensee 2'!AT200)</f>
        <v>0</v>
      </c>
      <c r="AU213" s="142">
        <f>CHOOSE(Interface!$H$7,'Licensee 1'!AU200,'Licensee 2'!AU200)</f>
        <v>0</v>
      </c>
      <c r="AV213" s="142">
        <f>CHOOSE(Interface!$H$7,'Licensee 1'!AV200,'Licensee 2'!AV200)</f>
        <v>0</v>
      </c>
      <c r="AW213" s="142">
        <f>CHOOSE(Interface!$H$7,'Licensee 1'!AW200,'Licensee 2'!AW200)</f>
        <v>0</v>
      </c>
      <c r="AX213" s="142">
        <f>CHOOSE(Interface!$H$7,'Licensee 1'!AX200,'Licensee 2'!AX200)</f>
        <v>0</v>
      </c>
      <c r="AY213" s="142">
        <f>CHOOSE(Interface!$H$7,'Licensee 1'!AY200,'Licensee 2'!AY200)</f>
        <v>0</v>
      </c>
      <c r="AZ213" s="142">
        <f>CHOOSE(Interface!$H$7,'Licensee 1'!AZ200,'Licensee 2'!AZ200)</f>
        <v>0</v>
      </c>
      <c r="BA213" s="142">
        <f>CHOOSE(Interface!$H$7,'Licensee 1'!BA200,'Licensee 2'!BA200)</f>
        <v>0</v>
      </c>
      <c r="BB213" s="142">
        <f>CHOOSE(Interface!$H$7,'Licensee 1'!BB200,'Licensee 2'!BB200)</f>
        <v>0</v>
      </c>
      <c r="BC213" s="142">
        <f>CHOOSE(Interface!$H$7,'Licensee 1'!BC200,'Licensee 2'!BC200)</f>
        <v>0</v>
      </c>
      <c r="BD213" s="142">
        <f>CHOOSE(Interface!$H$7,'Licensee 1'!BD200,'Licensee 2'!BD200)</f>
        <v>0</v>
      </c>
      <c r="BE213" s="142">
        <f>CHOOSE(Interface!$H$7,'Licensee 1'!BE200,'Licensee 2'!BE200)</f>
        <v>0</v>
      </c>
      <c r="BF213" s="142">
        <f>CHOOSE(Interface!$H$7,'Licensee 1'!BF200,'Licensee 2'!BF200)</f>
        <v>0</v>
      </c>
      <c r="BG213" s="142">
        <f>CHOOSE(Interface!$H$7,'Licensee 1'!BG200,'Licensee 2'!BG200)</f>
        <v>0</v>
      </c>
      <c r="BH213" s="142">
        <f>CHOOSE(Interface!$H$7,'Licensee 1'!BH200,'Licensee 2'!BH200)</f>
        <v>0</v>
      </c>
    </row>
    <row r="214" spans="2:67" ht="16.149999999999999">
      <c r="E214" s="4" t="s">
        <v>278</v>
      </c>
      <c r="F214" s="20"/>
      <c r="G214" s="4" t="s">
        <v>101</v>
      </c>
      <c r="J214" s="6" t="s">
        <v>364</v>
      </c>
      <c r="K214" s="21"/>
      <c r="L214" s="142">
        <f>CHOOSE(Interface!$H$7,'Licensee 1'!L201,'Licensee 2'!L201)</f>
        <v>0</v>
      </c>
      <c r="M214" s="142">
        <f>CHOOSE(Interface!$H$7,'Licensee 1'!M201,'Licensee 2'!M201)</f>
        <v>0</v>
      </c>
      <c r="N214" s="142">
        <f>CHOOSE(Interface!$H$7,'Licensee 1'!N201,'Licensee 2'!N201)</f>
        <v>0</v>
      </c>
      <c r="O214" s="142">
        <f>CHOOSE(Interface!$H$7,'Licensee 1'!O201,'Licensee 2'!O201)</f>
        <v>0</v>
      </c>
      <c r="P214" s="142">
        <f>CHOOSE(Interface!$H$7,'Licensee 1'!P201,'Licensee 2'!P201)</f>
        <v>0</v>
      </c>
      <c r="Q214" s="142">
        <f>CHOOSE(Interface!$H$7,'Licensee 1'!Q201,'Licensee 2'!Q201)</f>
        <v>0</v>
      </c>
      <c r="R214" s="142">
        <f>CHOOSE(Interface!$H$7,'Licensee 1'!R201,'Licensee 2'!R201)</f>
        <v>0</v>
      </c>
      <c r="S214" s="142">
        <f>CHOOSE(Interface!$H$7,'Licensee 1'!S201,'Licensee 2'!S201)</f>
        <v>0</v>
      </c>
      <c r="T214" s="142">
        <f>CHOOSE(Interface!$H$7,'Licensee 1'!T201,'Licensee 2'!T201)</f>
        <v>0</v>
      </c>
      <c r="U214" s="142">
        <f>CHOOSE(Interface!$H$7,'Licensee 1'!U201,'Licensee 2'!U201)</f>
        <v>0</v>
      </c>
      <c r="V214" s="142">
        <f>CHOOSE(Interface!$H$7,'Licensee 1'!V201,'Licensee 2'!V201)</f>
        <v>0</v>
      </c>
      <c r="W214" s="142">
        <f>CHOOSE(Interface!$H$7,'Licensee 1'!W201,'Licensee 2'!W201)</f>
        <v>0</v>
      </c>
      <c r="X214" s="142">
        <f>CHOOSE(Interface!$H$7,'Licensee 1'!X201,'Licensee 2'!X201)</f>
        <v>0</v>
      </c>
      <c r="Y214" s="142">
        <f>CHOOSE(Interface!$H$7,'Licensee 1'!Y201,'Licensee 2'!Y201)</f>
        <v>0</v>
      </c>
      <c r="Z214" s="142">
        <f>CHOOSE(Interface!$H$7,'Licensee 1'!Z201,'Licensee 2'!Z201)</f>
        <v>0</v>
      </c>
      <c r="AA214" s="142">
        <f>CHOOSE(Interface!$H$7,'Licensee 1'!AA201,'Licensee 2'!AA201)</f>
        <v>0</v>
      </c>
      <c r="AB214" s="142">
        <f>CHOOSE(Interface!$H$7,'Licensee 1'!AB201,'Licensee 2'!AB201)</f>
        <v>0</v>
      </c>
      <c r="AC214" s="142">
        <f>CHOOSE(Interface!$H$7,'Licensee 1'!AC201,'Licensee 2'!AC201)</f>
        <v>0</v>
      </c>
      <c r="AD214" s="142">
        <f>CHOOSE(Interface!$H$7,'Licensee 1'!AD201,'Licensee 2'!AD201)</f>
        <v>0</v>
      </c>
      <c r="AE214" s="142">
        <f>CHOOSE(Interface!$H$7,'Licensee 1'!AE201,'Licensee 2'!AE201)</f>
        <v>0</v>
      </c>
      <c r="AF214" s="142">
        <f>CHOOSE(Interface!$H$7,'Licensee 1'!AF201,'Licensee 2'!AF201)</f>
        <v>0</v>
      </c>
      <c r="AG214" s="142">
        <f>CHOOSE(Interface!$H$7,'Licensee 1'!AG201,'Licensee 2'!AG201)</f>
        <v>0</v>
      </c>
      <c r="AH214" s="142">
        <f>CHOOSE(Interface!$H$7,'Licensee 1'!AH201,'Licensee 2'!AH201)</f>
        <v>0</v>
      </c>
      <c r="AI214" s="142">
        <f>CHOOSE(Interface!$H$7,'Licensee 1'!AI201,'Licensee 2'!AI201)</f>
        <v>0</v>
      </c>
      <c r="AJ214" s="142">
        <f>CHOOSE(Interface!$H$7,'Licensee 1'!AJ201,'Licensee 2'!AJ201)</f>
        <v>0</v>
      </c>
      <c r="AK214" s="142">
        <f>CHOOSE(Interface!$H$7,'Licensee 1'!AK201,'Licensee 2'!AK201)</f>
        <v>0</v>
      </c>
      <c r="AL214" s="142">
        <f>CHOOSE(Interface!$H$7,'Licensee 1'!AL201,'Licensee 2'!AL201)</f>
        <v>0</v>
      </c>
      <c r="AM214" s="142">
        <f>CHOOSE(Interface!$H$7,'Licensee 1'!AM201,'Licensee 2'!AM201)</f>
        <v>0</v>
      </c>
      <c r="AN214" s="142">
        <f>CHOOSE(Interface!$H$7,'Licensee 1'!AN201,'Licensee 2'!AN201)</f>
        <v>0</v>
      </c>
      <c r="AO214" s="142">
        <f>CHOOSE(Interface!$H$7,'Licensee 1'!AO201,'Licensee 2'!AO201)</f>
        <v>0</v>
      </c>
      <c r="AP214" s="142">
        <f>CHOOSE(Interface!$H$7,'Licensee 1'!AP201,'Licensee 2'!AP201)</f>
        <v>0</v>
      </c>
      <c r="AQ214" s="142">
        <f>CHOOSE(Interface!$H$7,'Licensee 1'!AQ201,'Licensee 2'!AQ201)</f>
        <v>0</v>
      </c>
      <c r="AR214" s="142">
        <f>CHOOSE(Interface!$H$7,'Licensee 1'!AR201,'Licensee 2'!AR201)</f>
        <v>0</v>
      </c>
      <c r="AS214" s="142">
        <f>CHOOSE(Interface!$H$7,'Licensee 1'!AS201,'Licensee 2'!AS201)</f>
        <v>0</v>
      </c>
      <c r="AT214" s="142">
        <f>CHOOSE(Interface!$H$7,'Licensee 1'!AT201,'Licensee 2'!AT201)</f>
        <v>0</v>
      </c>
      <c r="AU214" s="142">
        <f>CHOOSE(Interface!$H$7,'Licensee 1'!AU201,'Licensee 2'!AU201)</f>
        <v>0</v>
      </c>
      <c r="AV214" s="142">
        <f>CHOOSE(Interface!$H$7,'Licensee 1'!AV201,'Licensee 2'!AV201)</f>
        <v>0</v>
      </c>
      <c r="AW214" s="142">
        <f>CHOOSE(Interface!$H$7,'Licensee 1'!AW201,'Licensee 2'!AW201)</f>
        <v>0</v>
      </c>
      <c r="AX214" s="142">
        <f>CHOOSE(Interface!$H$7,'Licensee 1'!AX201,'Licensee 2'!AX201)</f>
        <v>0</v>
      </c>
      <c r="AY214" s="142">
        <f>CHOOSE(Interface!$H$7,'Licensee 1'!AY201,'Licensee 2'!AY201)</f>
        <v>0</v>
      </c>
      <c r="AZ214" s="142">
        <f>CHOOSE(Interface!$H$7,'Licensee 1'!AZ201,'Licensee 2'!AZ201)</f>
        <v>0</v>
      </c>
      <c r="BA214" s="142">
        <f>CHOOSE(Interface!$H$7,'Licensee 1'!BA201,'Licensee 2'!BA201)</f>
        <v>0</v>
      </c>
      <c r="BB214" s="142">
        <f>CHOOSE(Interface!$H$7,'Licensee 1'!BB201,'Licensee 2'!BB201)</f>
        <v>0</v>
      </c>
      <c r="BC214" s="142">
        <f>CHOOSE(Interface!$H$7,'Licensee 1'!BC201,'Licensee 2'!BC201)</f>
        <v>0</v>
      </c>
      <c r="BD214" s="142">
        <f>CHOOSE(Interface!$H$7,'Licensee 1'!BD201,'Licensee 2'!BD201)</f>
        <v>0</v>
      </c>
      <c r="BE214" s="142">
        <f>CHOOSE(Interface!$H$7,'Licensee 1'!BE201,'Licensee 2'!BE201)</f>
        <v>0</v>
      </c>
      <c r="BF214" s="142">
        <f>CHOOSE(Interface!$H$7,'Licensee 1'!BF201,'Licensee 2'!BF201)</f>
        <v>0</v>
      </c>
      <c r="BG214" s="142">
        <f>CHOOSE(Interface!$H$7,'Licensee 1'!BG201,'Licensee 2'!BG201)</f>
        <v>0</v>
      </c>
      <c r="BH214" s="142">
        <f>CHOOSE(Interface!$H$7,'Licensee 1'!BH201,'Licensee 2'!BH201)</f>
        <v>0</v>
      </c>
    </row>
    <row r="215" spans="2:67" ht="16.149999999999999">
      <c r="E215" s="4" t="s">
        <v>279</v>
      </c>
      <c r="F215" s="20"/>
      <c r="G215" s="4" t="s">
        <v>101</v>
      </c>
      <c r="J215" s="6" t="s">
        <v>365</v>
      </c>
      <c r="K215" s="21"/>
      <c r="L215" s="142">
        <f>CHOOSE(Interface!$H$7,'Licensee 1'!L202,'Licensee 2'!L202)</f>
        <v>0</v>
      </c>
      <c r="M215" s="142">
        <f>CHOOSE(Interface!$H$7,'Licensee 1'!M202,'Licensee 2'!M202)</f>
        <v>0</v>
      </c>
      <c r="N215" s="142">
        <f>CHOOSE(Interface!$H$7,'Licensee 1'!N202,'Licensee 2'!N202)</f>
        <v>0</v>
      </c>
      <c r="O215" s="142">
        <f>CHOOSE(Interface!$H$7,'Licensee 1'!O202,'Licensee 2'!O202)</f>
        <v>0</v>
      </c>
      <c r="P215" s="142">
        <f>CHOOSE(Interface!$H$7,'Licensee 1'!P202,'Licensee 2'!P202)</f>
        <v>0</v>
      </c>
      <c r="Q215" s="142">
        <f>CHOOSE(Interface!$H$7,'Licensee 1'!Q202,'Licensee 2'!Q202)</f>
        <v>0</v>
      </c>
      <c r="R215" s="142">
        <f>CHOOSE(Interface!$H$7,'Licensee 1'!R202,'Licensee 2'!R202)</f>
        <v>0</v>
      </c>
      <c r="S215" s="142">
        <f>CHOOSE(Interface!$H$7,'Licensee 1'!S202,'Licensee 2'!S202)</f>
        <v>0</v>
      </c>
      <c r="T215" s="142">
        <f>CHOOSE(Interface!$H$7,'Licensee 1'!T202,'Licensee 2'!T202)</f>
        <v>0</v>
      </c>
      <c r="U215" s="142">
        <f>CHOOSE(Interface!$H$7,'Licensee 1'!U202,'Licensee 2'!U202)</f>
        <v>0</v>
      </c>
      <c r="V215" s="142">
        <f>CHOOSE(Interface!$H$7,'Licensee 1'!V202,'Licensee 2'!V202)</f>
        <v>0</v>
      </c>
      <c r="W215" s="142">
        <f>CHOOSE(Interface!$H$7,'Licensee 1'!W202,'Licensee 2'!W202)</f>
        <v>0</v>
      </c>
      <c r="X215" s="142">
        <f>CHOOSE(Interface!$H$7,'Licensee 1'!X202,'Licensee 2'!X202)</f>
        <v>0</v>
      </c>
      <c r="Y215" s="142">
        <f>CHOOSE(Interface!$H$7,'Licensee 1'!Y202,'Licensee 2'!Y202)</f>
        <v>0</v>
      </c>
      <c r="Z215" s="142">
        <f>CHOOSE(Interface!$H$7,'Licensee 1'!Z202,'Licensee 2'!Z202)</f>
        <v>0</v>
      </c>
      <c r="AA215" s="142">
        <f>CHOOSE(Interface!$H$7,'Licensee 1'!AA202,'Licensee 2'!AA202)</f>
        <v>0</v>
      </c>
      <c r="AB215" s="142">
        <f>CHOOSE(Interface!$H$7,'Licensee 1'!AB202,'Licensee 2'!AB202)</f>
        <v>0</v>
      </c>
      <c r="AC215" s="142">
        <f>CHOOSE(Interface!$H$7,'Licensee 1'!AC202,'Licensee 2'!AC202)</f>
        <v>0</v>
      </c>
      <c r="AD215" s="142">
        <f>CHOOSE(Interface!$H$7,'Licensee 1'!AD202,'Licensee 2'!AD202)</f>
        <v>0</v>
      </c>
      <c r="AE215" s="142">
        <f>CHOOSE(Interface!$H$7,'Licensee 1'!AE202,'Licensee 2'!AE202)</f>
        <v>0</v>
      </c>
      <c r="AF215" s="142">
        <f>CHOOSE(Interface!$H$7,'Licensee 1'!AF202,'Licensee 2'!AF202)</f>
        <v>0</v>
      </c>
      <c r="AG215" s="142">
        <f>CHOOSE(Interface!$H$7,'Licensee 1'!AG202,'Licensee 2'!AG202)</f>
        <v>0</v>
      </c>
      <c r="AH215" s="142">
        <f>CHOOSE(Interface!$H$7,'Licensee 1'!AH202,'Licensee 2'!AH202)</f>
        <v>0</v>
      </c>
      <c r="AI215" s="142">
        <f>CHOOSE(Interface!$H$7,'Licensee 1'!AI202,'Licensee 2'!AI202)</f>
        <v>0</v>
      </c>
      <c r="AJ215" s="142">
        <f>CHOOSE(Interface!$H$7,'Licensee 1'!AJ202,'Licensee 2'!AJ202)</f>
        <v>0</v>
      </c>
      <c r="AK215" s="142">
        <f>CHOOSE(Interface!$H$7,'Licensee 1'!AK202,'Licensee 2'!AK202)</f>
        <v>0</v>
      </c>
      <c r="AL215" s="142">
        <f>CHOOSE(Interface!$H$7,'Licensee 1'!AL202,'Licensee 2'!AL202)</f>
        <v>0</v>
      </c>
      <c r="AM215" s="142">
        <f>CHOOSE(Interface!$H$7,'Licensee 1'!AM202,'Licensee 2'!AM202)</f>
        <v>0</v>
      </c>
      <c r="AN215" s="142">
        <f>CHOOSE(Interface!$H$7,'Licensee 1'!AN202,'Licensee 2'!AN202)</f>
        <v>0</v>
      </c>
      <c r="AO215" s="142">
        <f>CHOOSE(Interface!$H$7,'Licensee 1'!AO202,'Licensee 2'!AO202)</f>
        <v>0</v>
      </c>
      <c r="AP215" s="142">
        <f>CHOOSE(Interface!$H$7,'Licensee 1'!AP202,'Licensee 2'!AP202)</f>
        <v>0</v>
      </c>
      <c r="AQ215" s="142">
        <f>CHOOSE(Interface!$H$7,'Licensee 1'!AQ202,'Licensee 2'!AQ202)</f>
        <v>0</v>
      </c>
      <c r="AR215" s="142">
        <f>CHOOSE(Interface!$H$7,'Licensee 1'!AR202,'Licensee 2'!AR202)</f>
        <v>0</v>
      </c>
      <c r="AS215" s="142">
        <f>CHOOSE(Interface!$H$7,'Licensee 1'!AS202,'Licensee 2'!AS202)</f>
        <v>0</v>
      </c>
      <c r="AT215" s="142">
        <f>CHOOSE(Interface!$H$7,'Licensee 1'!AT202,'Licensee 2'!AT202)</f>
        <v>0</v>
      </c>
      <c r="AU215" s="142">
        <f>CHOOSE(Interface!$H$7,'Licensee 1'!AU202,'Licensee 2'!AU202)</f>
        <v>0</v>
      </c>
      <c r="AV215" s="142">
        <f>CHOOSE(Interface!$H$7,'Licensee 1'!AV202,'Licensee 2'!AV202)</f>
        <v>0</v>
      </c>
      <c r="AW215" s="142">
        <f>CHOOSE(Interface!$H$7,'Licensee 1'!AW202,'Licensee 2'!AW202)</f>
        <v>0</v>
      </c>
      <c r="AX215" s="142">
        <f>CHOOSE(Interface!$H$7,'Licensee 1'!AX202,'Licensee 2'!AX202)</f>
        <v>0</v>
      </c>
      <c r="AY215" s="142">
        <f>CHOOSE(Interface!$H$7,'Licensee 1'!AY202,'Licensee 2'!AY202)</f>
        <v>0</v>
      </c>
      <c r="AZ215" s="142">
        <f>CHOOSE(Interface!$H$7,'Licensee 1'!AZ202,'Licensee 2'!AZ202)</f>
        <v>0</v>
      </c>
      <c r="BA215" s="142">
        <f>CHOOSE(Interface!$H$7,'Licensee 1'!BA202,'Licensee 2'!BA202)</f>
        <v>0</v>
      </c>
      <c r="BB215" s="142">
        <f>CHOOSE(Interface!$H$7,'Licensee 1'!BB202,'Licensee 2'!BB202)</f>
        <v>0</v>
      </c>
      <c r="BC215" s="142">
        <f>CHOOSE(Interface!$H$7,'Licensee 1'!BC202,'Licensee 2'!BC202)</f>
        <v>0</v>
      </c>
      <c r="BD215" s="142">
        <f>CHOOSE(Interface!$H$7,'Licensee 1'!BD202,'Licensee 2'!BD202)</f>
        <v>0</v>
      </c>
      <c r="BE215" s="142">
        <f>CHOOSE(Interface!$H$7,'Licensee 1'!BE202,'Licensee 2'!BE202)</f>
        <v>0</v>
      </c>
      <c r="BF215" s="142">
        <f>CHOOSE(Interface!$H$7,'Licensee 1'!BF202,'Licensee 2'!BF202)</f>
        <v>0</v>
      </c>
      <c r="BG215" s="142">
        <f>CHOOSE(Interface!$H$7,'Licensee 1'!BG202,'Licensee 2'!BG202)</f>
        <v>0</v>
      </c>
      <c r="BH215" s="142">
        <f>CHOOSE(Interface!$H$7,'Licensee 1'!BH202,'Licensee 2'!BH202)</f>
        <v>0</v>
      </c>
    </row>
    <row r="216" spans="2:67">
      <c r="E216" s="89" t="s">
        <v>280</v>
      </c>
      <c r="F216" s="20"/>
      <c r="G216" s="4" t="s">
        <v>101</v>
      </c>
      <c r="K216" s="21"/>
      <c r="L216" s="141">
        <f>SUM(L208:L215)</f>
        <v>0</v>
      </c>
      <c r="M216" s="141">
        <f t="shared" ref="M216:BH216" si="40">SUM(M208:M215)</f>
        <v>0</v>
      </c>
      <c r="N216" s="141">
        <f t="shared" si="40"/>
        <v>0</v>
      </c>
      <c r="O216" s="141">
        <f t="shared" si="40"/>
        <v>0</v>
      </c>
      <c r="P216" s="141">
        <f t="shared" si="40"/>
        <v>0</v>
      </c>
      <c r="Q216" s="141">
        <f t="shared" si="40"/>
        <v>0</v>
      </c>
      <c r="R216" s="141">
        <f t="shared" si="40"/>
        <v>0</v>
      </c>
      <c r="S216" s="141">
        <f t="shared" si="40"/>
        <v>0</v>
      </c>
      <c r="T216" s="141">
        <f t="shared" si="40"/>
        <v>0</v>
      </c>
      <c r="U216" s="141">
        <f t="shared" si="40"/>
        <v>0</v>
      </c>
      <c r="V216" s="141">
        <f t="shared" si="40"/>
        <v>0</v>
      </c>
      <c r="W216" s="141">
        <f t="shared" si="40"/>
        <v>0</v>
      </c>
      <c r="X216" s="141">
        <f t="shared" si="40"/>
        <v>0</v>
      </c>
      <c r="Y216" s="141">
        <f t="shared" si="40"/>
        <v>0</v>
      </c>
      <c r="Z216" s="141">
        <f t="shared" si="40"/>
        <v>0</v>
      </c>
      <c r="AA216" s="141">
        <f t="shared" si="40"/>
        <v>0</v>
      </c>
      <c r="AB216" s="141">
        <f t="shared" si="40"/>
        <v>0</v>
      </c>
      <c r="AC216" s="141">
        <f t="shared" si="40"/>
        <v>0</v>
      </c>
      <c r="AD216" s="141">
        <f t="shared" si="40"/>
        <v>0</v>
      </c>
      <c r="AE216" s="141">
        <f t="shared" si="40"/>
        <v>0</v>
      </c>
      <c r="AF216" s="141">
        <f t="shared" si="40"/>
        <v>0</v>
      </c>
      <c r="AG216" s="141">
        <f t="shared" si="40"/>
        <v>0</v>
      </c>
      <c r="AH216" s="141">
        <f t="shared" si="40"/>
        <v>0</v>
      </c>
      <c r="AI216" s="141">
        <f t="shared" si="40"/>
        <v>0</v>
      </c>
      <c r="AJ216" s="141">
        <f t="shared" si="40"/>
        <v>0</v>
      </c>
      <c r="AK216" s="141">
        <f t="shared" si="40"/>
        <v>0</v>
      </c>
      <c r="AL216" s="141">
        <f t="shared" si="40"/>
        <v>0</v>
      </c>
      <c r="AM216" s="141">
        <f t="shared" si="40"/>
        <v>0</v>
      </c>
      <c r="AN216" s="141">
        <f t="shared" si="40"/>
        <v>0</v>
      </c>
      <c r="AO216" s="141">
        <f t="shared" si="40"/>
        <v>0</v>
      </c>
      <c r="AP216" s="141">
        <f t="shared" si="40"/>
        <v>0</v>
      </c>
      <c r="AQ216" s="141">
        <f t="shared" si="40"/>
        <v>0</v>
      </c>
      <c r="AR216" s="141">
        <f t="shared" si="40"/>
        <v>0</v>
      </c>
      <c r="AS216" s="141">
        <f t="shared" si="40"/>
        <v>0</v>
      </c>
      <c r="AT216" s="141">
        <f t="shared" si="40"/>
        <v>0</v>
      </c>
      <c r="AU216" s="141">
        <f t="shared" si="40"/>
        <v>0</v>
      </c>
      <c r="AV216" s="141">
        <f t="shared" si="40"/>
        <v>0</v>
      </c>
      <c r="AW216" s="141">
        <f t="shared" si="40"/>
        <v>0</v>
      </c>
      <c r="AX216" s="141">
        <f t="shared" si="40"/>
        <v>0</v>
      </c>
      <c r="AY216" s="141">
        <f t="shared" si="40"/>
        <v>0</v>
      </c>
      <c r="AZ216" s="141">
        <f t="shared" si="40"/>
        <v>0</v>
      </c>
      <c r="BA216" s="141">
        <f t="shared" si="40"/>
        <v>0</v>
      </c>
      <c r="BB216" s="141">
        <f t="shared" si="40"/>
        <v>0</v>
      </c>
      <c r="BC216" s="141">
        <f t="shared" si="40"/>
        <v>0</v>
      </c>
      <c r="BD216" s="141">
        <f t="shared" si="40"/>
        <v>0</v>
      </c>
      <c r="BE216" s="141">
        <f t="shared" si="40"/>
        <v>0</v>
      </c>
      <c r="BF216" s="141">
        <f t="shared" si="40"/>
        <v>0</v>
      </c>
      <c r="BG216" s="141">
        <f t="shared" si="40"/>
        <v>0</v>
      </c>
      <c r="BH216" s="141">
        <f t="shared" si="40"/>
        <v>0</v>
      </c>
    </row>
    <row r="217" spans="2:67">
      <c r="E217" s="89"/>
      <c r="F217" s="20"/>
      <c r="K217" s="21"/>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c r="AP217" s="22"/>
      <c r="AQ217" s="22"/>
      <c r="AR217" s="22"/>
      <c r="AS217" s="22"/>
      <c r="AT217" s="22"/>
      <c r="AU217" s="22"/>
      <c r="AV217" s="22"/>
      <c r="AW217" s="22"/>
      <c r="AX217" s="22"/>
      <c r="AY217" s="22"/>
      <c r="AZ217" s="22"/>
      <c r="BA217" s="22"/>
      <c r="BB217" s="22"/>
      <c r="BC217" s="22"/>
      <c r="BD217" s="22"/>
      <c r="BE217" s="22"/>
      <c r="BF217" s="22"/>
      <c r="BG217" s="22"/>
      <c r="BH217" s="22"/>
    </row>
    <row r="218" spans="2:67">
      <c r="B218" s="7">
        <f>MAX(B$5:$B212)+1</f>
        <v>8</v>
      </c>
      <c r="C218" s="7" t="s">
        <v>281</v>
      </c>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24"/>
      <c r="BM218" s="24"/>
      <c r="BN218" s="24"/>
      <c r="BO218" s="24"/>
    </row>
    <row r="219" spans="2:67"/>
    <row r="220" spans="2:67">
      <c r="E220" s="4" t="s">
        <v>281</v>
      </c>
      <c r="F220" s="20"/>
      <c r="G220" s="4" t="s">
        <v>101</v>
      </c>
      <c r="K220" s="21"/>
      <c r="L220" s="104">
        <f>CHOOSE(Interface!$H$7,'Licensee 1'!L207,'Licensee 2'!L207)*L24</f>
        <v>0</v>
      </c>
      <c r="M220" s="104">
        <f>CHOOSE(Interface!$H$7,'Licensee 1'!M207,'Licensee 2'!M207)*M24</f>
        <v>0</v>
      </c>
      <c r="N220" s="104">
        <f>CHOOSE(Interface!$H$7,'Licensee 1'!N207,'Licensee 2'!N207)*N24</f>
        <v>0</v>
      </c>
      <c r="O220" s="104">
        <f>CHOOSE(Interface!$H$7,'Licensee 1'!O207,'Licensee 2'!O207)*O24</f>
        <v>0</v>
      </c>
      <c r="P220" s="104">
        <f>CHOOSE(Interface!$H$7,'Licensee 1'!P207,'Licensee 2'!P207)*P24</f>
        <v>0</v>
      </c>
      <c r="Q220" s="104">
        <f>CHOOSE(Interface!$H$7,'Licensee 1'!Q207,'Licensee 2'!Q207)*Q24</f>
        <v>0</v>
      </c>
      <c r="R220" s="104">
        <f>CHOOSE(Interface!$H$7,'Licensee 1'!R207,'Licensee 2'!R207)*R24</f>
        <v>0</v>
      </c>
      <c r="S220" s="104">
        <f>CHOOSE(Interface!$H$7,'Licensee 1'!S207,'Licensee 2'!S207)*S24</f>
        <v>0</v>
      </c>
      <c r="T220" s="104">
        <f>CHOOSE(Interface!$H$7,'Licensee 1'!T207,'Licensee 2'!T207)*T24</f>
        <v>0</v>
      </c>
      <c r="U220" s="104">
        <f>CHOOSE(Interface!$H$7,'Licensee 1'!U207,'Licensee 2'!U207)*U24</f>
        <v>0</v>
      </c>
      <c r="V220" s="104">
        <f>CHOOSE(Interface!$H$7,'Licensee 1'!V207,'Licensee 2'!V207)*V24</f>
        <v>0</v>
      </c>
      <c r="W220" s="104">
        <f>CHOOSE(Interface!$H$7,'Licensee 1'!W207,'Licensee 2'!W207)*W24</f>
        <v>0</v>
      </c>
      <c r="X220" s="104">
        <f>CHOOSE(Interface!$H$7,'Licensee 1'!X207,'Licensee 2'!X207)*X24</f>
        <v>0</v>
      </c>
      <c r="Y220" s="104">
        <f>CHOOSE(Interface!$H$7,'Licensee 1'!Y207,'Licensee 2'!Y207)*Y24</f>
        <v>0</v>
      </c>
      <c r="Z220" s="104">
        <f>CHOOSE(Interface!$H$7,'Licensee 1'!Z207,'Licensee 2'!Z207)*Z24</f>
        <v>0</v>
      </c>
      <c r="AA220" s="104">
        <f>CHOOSE(Interface!$H$7,'Licensee 1'!AA207,'Licensee 2'!AA207)*AA24</f>
        <v>0</v>
      </c>
      <c r="AB220" s="104">
        <f>CHOOSE(Interface!$H$7,'Licensee 1'!AB207,'Licensee 2'!AB207)*AB24</f>
        <v>0</v>
      </c>
      <c r="AC220" s="104">
        <f>CHOOSE(Interface!$H$7,'Licensee 1'!AC207,'Licensee 2'!AC207)*AC24</f>
        <v>0</v>
      </c>
      <c r="AD220" s="104">
        <f>CHOOSE(Interface!$H$7,'Licensee 1'!AD207,'Licensee 2'!AD207)*AD24</f>
        <v>0</v>
      </c>
      <c r="AE220" s="104">
        <f>CHOOSE(Interface!$H$7,'Licensee 1'!AE207,'Licensee 2'!AE207)*AE24</f>
        <v>0</v>
      </c>
      <c r="AF220" s="104">
        <f>CHOOSE(Interface!$H$7,'Licensee 1'!AF207,'Licensee 2'!AF207)*AF24</f>
        <v>0</v>
      </c>
      <c r="AG220" s="104">
        <f>CHOOSE(Interface!$H$7,'Licensee 1'!AG207,'Licensee 2'!AG207)*AG24</f>
        <v>0</v>
      </c>
      <c r="AH220" s="104">
        <f>CHOOSE(Interface!$H$7,'Licensee 1'!AH207,'Licensee 2'!AH207)*AH24</f>
        <v>0</v>
      </c>
      <c r="AI220" s="104">
        <f>CHOOSE(Interface!$H$7,'Licensee 1'!AI207,'Licensee 2'!AI207)*AI24</f>
        <v>0</v>
      </c>
      <c r="AJ220" s="104">
        <f>CHOOSE(Interface!$H$7,'Licensee 1'!AJ207,'Licensee 2'!AJ207)*AJ24</f>
        <v>0</v>
      </c>
      <c r="AK220" s="104">
        <f>CHOOSE(Interface!$H$7,'Licensee 1'!AK207,'Licensee 2'!AK207)*AK24</f>
        <v>0</v>
      </c>
      <c r="AL220" s="104">
        <f>CHOOSE(Interface!$H$7,'Licensee 1'!AL207,'Licensee 2'!AL207)*AL24</f>
        <v>0</v>
      </c>
      <c r="AM220" s="104">
        <f>CHOOSE(Interface!$H$7,'Licensee 1'!AM207,'Licensee 2'!AM207)*AM24</f>
        <v>0</v>
      </c>
      <c r="AN220" s="104">
        <f>CHOOSE(Interface!$H$7,'Licensee 1'!AN207,'Licensee 2'!AN207)*AN24</f>
        <v>0</v>
      </c>
      <c r="AO220" s="104">
        <f>CHOOSE(Interface!$H$7,'Licensee 1'!AO207,'Licensee 2'!AO207)*AO24</f>
        <v>0</v>
      </c>
      <c r="AP220" s="104">
        <f>CHOOSE(Interface!$H$7,'Licensee 1'!AP207,'Licensee 2'!AP207)*AP24</f>
        <v>0</v>
      </c>
      <c r="AQ220" s="104">
        <f>CHOOSE(Interface!$H$7,'Licensee 1'!AQ207,'Licensee 2'!AQ207)*AQ24</f>
        <v>0</v>
      </c>
      <c r="AR220" s="104">
        <f>CHOOSE(Interface!$H$7,'Licensee 1'!AR207,'Licensee 2'!AR207)*AR24</f>
        <v>0</v>
      </c>
      <c r="AS220" s="104">
        <f>CHOOSE(Interface!$H$7,'Licensee 1'!AS207,'Licensee 2'!AS207)*AS24</f>
        <v>0</v>
      </c>
      <c r="AT220" s="104">
        <f>CHOOSE(Interface!$H$7,'Licensee 1'!AT207,'Licensee 2'!AT207)*AT24</f>
        <v>0</v>
      </c>
      <c r="AU220" s="104">
        <f>CHOOSE(Interface!$H$7,'Licensee 1'!AU207,'Licensee 2'!AU207)*AU24</f>
        <v>0</v>
      </c>
      <c r="AV220" s="104">
        <f>CHOOSE(Interface!$H$7,'Licensee 1'!AV207,'Licensee 2'!AV207)*AV24</f>
        <v>0</v>
      </c>
      <c r="AW220" s="104">
        <f>CHOOSE(Interface!$H$7,'Licensee 1'!AW207,'Licensee 2'!AW207)*AW24</f>
        <v>0</v>
      </c>
      <c r="AX220" s="104">
        <f>CHOOSE(Interface!$H$7,'Licensee 1'!AX207,'Licensee 2'!AX207)*AX24</f>
        <v>0</v>
      </c>
      <c r="AY220" s="104">
        <f>CHOOSE(Interface!$H$7,'Licensee 1'!AY207,'Licensee 2'!AY207)*AY24</f>
        <v>0</v>
      </c>
      <c r="AZ220" s="104">
        <f>CHOOSE(Interface!$H$7,'Licensee 1'!AZ207,'Licensee 2'!AZ207)*AZ24</f>
        <v>0</v>
      </c>
      <c r="BA220" s="104">
        <f>CHOOSE(Interface!$H$7,'Licensee 1'!BA207,'Licensee 2'!BA207)*BA24</f>
        <v>0</v>
      </c>
      <c r="BB220" s="104">
        <f>CHOOSE(Interface!$H$7,'Licensee 1'!BB207,'Licensee 2'!BB207)*BB24</f>
        <v>0</v>
      </c>
      <c r="BC220" s="104">
        <f>CHOOSE(Interface!$H$7,'Licensee 1'!BC207,'Licensee 2'!BC207)*BC24</f>
        <v>0</v>
      </c>
      <c r="BD220" s="104">
        <f>CHOOSE(Interface!$H$7,'Licensee 1'!BD207,'Licensee 2'!BD207)*BD24</f>
        <v>0</v>
      </c>
      <c r="BE220" s="104">
        <f>CHOOSE(Interface!$H$7,'Licensee 1'!BE207,'Licensee 2'!BE207)*BE24</f>
        <v>0</v>
      </c>
      <c r="BF220" s="104">
        <f>CHOOSE(Interface!$H$7,'Licensee 1'!BF207,'Licensee 2'!BF207)*BF24</f>
        <v>0</v>
      </c>
      <c r="BG220" s="104">
        <f>CHOOSE(Interface!$H$7,'Licensee 1'!BG207,'Licensee 2'!BG207)*BG24</f>
        <v>0</v>
      </c>
      <c r="BH220" s="104">
        <f>CHOOSE(Interface!$H$7,'Licensee 1'!BH207,'Licensee 2'!BH207)*BH24</f>
        <v>0</v>
      </c>
    </row>
    <row r="221" spans="2:67">
      <c r="E221" s="89"/>
      <c r="F221" s="20"/>
      <c r="K221" s="21"/>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c r="AP221" s="22"/>
      <c r="AQ221" s="22"/>
      <c r="AR221" s="22"/>
      <c r="AS221" s="22"/>
      <c r="AT221" s="22"/>
      <c r="AU221" s="22"/>
      <c r="AV221" s="22"/>
      <c r="AW221" s="22"/>
      <c r="AX221" s="22"/>
      <c r="AY221" s="22"/>
      <c r="AZ221" s="22"/>
      <c r="BA221" s="22"/>
      <c r="BB221" s="22"/>
      <c r="BC221" s="22"/>
      <c r="BD221" s="22"/>
      <c r="BE221" s="22"/>
      <c r="BF221" s="22"/>
      <c r="BG221" s="22"/>
      <c r="BH221" s="22"/>
    </row>
    <row r="222" spans="2:67">
      <c r="B222" s="7">
        <f>MAX(B$5:$B217)+1</f>
        <v>8</v>
      </c>
      <c r="C222" s="7" t="s">
        <v>282</v>
      </c>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24"/>
      <c r="BM222" s="24"/>
      <c r="BN222" s="24"/>
      <c r="BO222" s="24"/>
    </row>
    <row r="223" spans="2:67">
      <c r="B223" s="68" t="s">
        <v>366</v>
      </c>
      <c r="C223" s="68"/>
      <c r="D223" s="68"/>
      <c r="E223" s="68"/>
      <c r="F223" s="68"/>
      <c r="G223" s="68"/>
      <c r="H223" s="68"/>
      <c r="I223" s="68"/>
      <c r="J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c r="BI223" s="68"/>
      <c r="BJ223" s="68"/>
      <c r="BK223" s="68"/>
    </row>
    <row r="224" spans="2:67">
      <c r="E224" s="4" t="s">
        <v>284</v>
      </c>
      <c r="F224" s="20"/>
      <c r="G224" s="4" t="s">
        <v>260</v>
      </c>
      <c r="K224" s="21"/>
      <c r="L224" s="104">
        <f>(CHOOSE(Interface!$H$7,'Licensee 1'!L211,'Licensee 2'!L211)*L24)*L36</f>
        <v>0</v>
      </c>
      <c r="M224" s="104">
        <f>(CHOOSE(Interface!$H$7,'Licensee 1'!M211,'Licensee 2'!M211)*M24)*M36</f>
        <v>0</v>
      </c>
      <c r="N224" s="104">
        <f>(CHOOSE(Interface!$H$7,'Licensee 1'!N211,'Licensee 2'!N211)*N24)*N36</f>
        <v>0</v>
      </c>
      <c r="O224" s="104">
        <f>(CHOOSE(Interface!$H$7,'Licensee 1'!O211,'Licensee 2'!O211)*O24)*O36</f>
        <v>0</v>
      </c>
      <c r="P224" s="104">
        <f>(CHOOSE(Interface!$H$7,'Licensee 1'!P211,'Licensee 2'!P211)*P24)*P36</f>
        <v>0</v>
      </c>
      <c r="Q224" s="104">
        <f>(CHOOSE(Interface!$H$7,'Licensee 1'!Q211,'Licensee 2'!Q211)*Q24)*Q36</f>
        <v>0</v>
      </c>
      <c r="R224" s="104">
        <f>(CHOOSE(Interface!$H$7,'Licensee 1'!R211,'Licensee 2'!R211)*R24)*R36</f>
        <v>0</v>
      </c>
      <c r="S224" s="104">
        <f>(CHOOSE(Interface!$H$7,'Licensee 1'!S211,'Licensee 2'!S211)*S24)*S36</f>
        <v>0</v>
      </c>
      <c r="T224" s="104">
        <f>(CHOOSE(Interface!$H$7,'Licensee 1'!T211,'Licensee 2'!T211)*T24)*T36</f>
        <v>0</v>
      </c>
      <c r="U224" s="104">
        <f>(CHOOSE(Interface!$H$7,'Licensee 1'!U211,'Licensee 2'!U211)*U24)*U36</f>
        <v>0</v>
      </c>
      <c r="V224" s="104">
        <f>(CHOOSE(Interface!$H$7,'Licensee 1'!V211,'Licensee 2'!V211)*V24)*V36</f>
        <v>0</v>
      </c>
      <c r="W224" s="104">
        <f>(CHOOSE(Interface!$H$7,'Licensee 1'!W211,'Licensee 2'!W211)*W24)*W36</f>
        <v>0</v>
      </c>
      <c r="X224" s="104">
        <f>(CHOOSE(Interface!$H$7,'Licensee 1'!X211,'Licensee 2'!X211)*X24)*X36</f>
        <v>0</v>
      </c>
      <c r="Y224" s="104">
        <f>(CHOOSE(Interface!$H$7,'Licensee 1'!Y211,'Licensee 2'!Y211)*Y24)*Y36</f>
        <v>0</v>
      </c>
      <c r="Z224" s="104">
        <f>(CHOOSE(Interface!$H$7,'Licensee 1'!Z211,'Licensee 2'!Z211)*Z24)*Z36</f>
        <v>0</v>
      </c>
      <c r="AA224" s="104">
        <f>(CHOOSE(Interface!$H$7,'Licensee 1'!AA211,'Licensee 2'!AA211)*AA24)*AA36</f>
        <v>0</v>
      </c>
      <c r="AB224" s="104">
        <f>(CHOOSE(Interface!$H$7,'Licensee 1'!AB211,'Licensee 2'!AB211)*AB24)*AB36</f>
        <v>0</v>
      </c>
      <c r="AC224" s="104">
        <f>(CHOOSE(Interface!$H$7,'Licensee 1'!AC211,'Licensee 2'!AC211)*AC24)*AC36</f>
        <v>0</v>
      </c>
      <c r="AD224" s="104">
        <f>(CHOOSE(Interface!$H$7,'Licensee 1'!AD211,'Licensee 2'!AD211)*AD24)*AD36</f>
        <v>0</v>
      </c>
      <c r="AE224" s="104">
        <f>(CHOOSE(Interface!$H$7,'Licensee 1'!AE211,'Licensee 2'!AE211)*AE24)*AE36</f>
        <v>0</v>
      </c>
      <c r="AF224" s="104">
        <f>(CHOOSE(Interface!$H$7,'Licensee 1'!AF211,'Licensee 2'!AF211)*AF24)*AF36</f>
        <v>0</v>
      </c>
      <c r="AG224" s="104">
        <f>(CHOOSE(Interface!$H$7,'Licensee 1'!AG211,'Licensee 2'!AG211)*AG24)*AG36</f>
        <v>0</v>
      </c>
      <c r="AH224" s="104">
        <f>(CHOOSE(Interface!$H$7,'Licensee 1'!AH211,'Licensee 2'!AH211)*AH24)*AH36</f>
        <v>0</v>
      </c>
      <c r="AI224" s="104">
        <f>(CHOOSE(Interface!$H$7,'Licensee 1'!AI211,'Licensee 2'!AI211)*AI24)*AI36</f>
        <v>0</v>
      </c>
      <c r="AJ224" s="104">
        <f>(CHOOSE(Interface!$H$7,'Licensee 1'!AJ211,'Licensee 2'!AJ211)*AJ24)*AJ36</f>
        <v>0</v>
      </c>
      <c r="AK224" s="104">
        <f>(CHOOSE(Interface!$H$7,'Licensee 1'!AK211,'Licensee 2'!AK211)*AK24)*AK36</f>
        <v>0</v>
      </c>
      <c r="AL224" s="104">
        <f>(CHOOSE(Interface!$H$7,'Licensee 1'!AL211,'Licensee 2'!AL211)*AL24)*AL36</f>
        <v>0</v>
      </c>
      <c r="AM224" s="104">
        <f>(CHOOSE(Interface!$H$7,'Licensee 1'!AM211,'Licensee 2'!AM211)*AM24)*AM36</f>
        <v>0</v>
      </c>
      <c r="AN224" s="104">
        <f>(CHOOSE(Interface!$H$7,'Licensee 1'!AN211,'Licensee 2'!AN211)*AN24)*AN36</f>
        <v>0</v>
      </c>
      <c r="AO224" s="104">
        <f>(CHOOSE(Interface!$H$7,'Licensee 1'!AO211,'Licensee 2'!AO211)*AO24)*AO36</f>
        <v>0</v>
      </c>
      <c r="AP224" s="104">
        <f>(CHOOSE(Interface!$H$7,'Licensee 1'!AP211,'Licensee 2'!AP211)*AP24)*AP36</f>
        <v>0</v>
      </c>
      <c r="AQ224" s="104">
        <f>(CHOOSE(Interface!$H$7,'Licensee 1'!AQ211,'Licensee 2'!AQ211)*AQ24)*AQ36</f>
        <v>0</v>
      </c>
      <c r="AR224" s="104">
        <f>(CHOOSE(Interface!$H$7,'Licensee 1'!AR211,'Licensee 2'!AR211)*AR24)*AR36</f>
        <v>0</v>
      </c>
      <c r="AS224" s="104">
        <f>(CHOOSE(Interface!$H$7,'Licensee 1'!AS211,'Licensee 2'!AS211)*AS24)*AS36</f>
        <v>0</v>
      </c>
      <c r="AT224" s="104">
        <f>(CHOOSE(Interface!$H$7,'Licensee 1'!AT211,'Licensee 2'!AT211)*AT24)*AT36</f>
        <v>0</v>
      </c>
      <c r="AU224" s="104">
        <f>(CHOOSE(Interface!$H$7,'Licensee 1'!AU211,'Licensee 2'!AU211)*AU24)*AU36</f>
        <v>0</v>
      </c>
      <c r="AV224" s="104">
        <f>(CHOOSE(Interface!$H$7,'Licensee 1'!AV211,'Licensee 2'!AV211)*AV24)*AV36</f>
        <v>0</v>
      </c>
      <c r="AW224" s="104">
        <f>(CHOOSE(Interface!$H$7,'Licensee 1'!AW211,'Licensee 2'!AW211)*AW24)*AW36</f>
        <v>0</v>
      </c>
      <c r="AX224" s="104">
        <f>(CHOOSE(Interface!$H$7,'Licensee 1'!AX211,'Licensee 2'!AX211)*AX24)*AX36</f>
        <v>0</v>
      </c>
      <c r="AY224" s="104">
        <f>(CHOOSE(Interface!$H$7,'Licensee 1'!AY211,'Licensee 2'!AY211)*AY24)*AY36</f>
        <v>0</v>
      </c>
      <c r="AZ224" s="104">
        <f>(CHOOSE(Interface!$H$7,'Licensee 1'!AZ211,'Licensee 2'!AZ211)*AZ24)*AZ36</f>
        <v>0</v>
      </c>
      <c r="BA224" s="104">
        <f>(CHOOSE(Interface!$H$7,'Licensee 1'!BA211,'Licensee 2'!BA211)*BA24)*BA36</f>
        <v>0</v>
      </c>
      <c r="BB224" s="104">
        <f>(CHOOSE(Interface!$H$7,'Licensee 1'!BB211,'Licensee 2'!BB211)*BB24)*BB36</f>
        <v>0</v>
      </c>
      <c r="BC224" s="104">
        <f>(CHOOSE(Interface!$H$7,'Licensee 1'!BC211,'Licensee 2'!BC211)*BC24)*BC36</f>
        <v>0</v>
      </c>
      <c r="BD224" s="104">
        <f>(CHOOSE(Interface!$H$7,'Licensee 1'!BD211,'Licensee 2'!BD211)*BD24)*BD36</f>
        <v>0</v>
      </c>
      <c r="BE224" s="104">
        <f>(CHOOSE(Interface!$H$7,'Licensee 1'!BE211,'Licensee 2'!BE211)*BE24)*BE36</f>
        <v>0</v>
      </c>
      <c r="BF224" s="104">
        <f>(CHOOSE(Interface!$H$7,'Licensee 1'!BF211,'Licensee 2'!BF211)*BF24)*BF36</f>
        <v>0</v>
      </c>
      <c r="BG224" s="104">
        <f>(CHOOSE(Interface!$H$7,'Licensee 1'!BG211,'Licensee 2'!BG211)*BG24)*BG36</f>
        <v>0</v>
      </c>
      <c r="BH224" s="104">
        <f>(CHOOSE(Interface!$H$7,'Licensee 1'!BH211,'Licensee 2'!BH211)*BH24)*BH36</f>
        <v>0</v>
      </c>
    </row>
    <row r="225" spans="1:67">
      <c r="F225" s="20"/>
      <c r="K225" s="21"/>
      <c r="L225" s="142"/>
      <c r="M225" s="142"/>
      <c r="N225" s="142"/>
      <c r="O225" s="142"/>
      <c r="P225" s="142"/>
      <c r="Q225" s="142"/>
      <c r="R225" s="142"/>
      <c r="S225" s="142"/>
      <c r="T225" s="142"/>
      <c r="U225" s="142"/>
      <c r="V225" s="142"/>
      <c r="W225" s="142"/>
      <c r="X225" s="142"/>
      <c r="Y225" s="142"/>
      <c r="Z225" s="142"/>
      <c r="AA225" s="142"/>
      <c r="AB225" s="142"/>
      <c r="AC225" s="142"/>
      <c r="AD225" s="142"/>
      <c r="AE225" s="142"/>
      <c r="AF225" s="142"/>
      <c r="AG225" s="142"/>
      <c r="AH225" s="142"/>
      <c r="AI225" s="142"/>
      <c r="AJ225" s="142"/>
      <c r="AK225" s="142"/>
      <c r="AL225" s="142"/>
      <c r="AM225" s="142"/>
      <c r="AN225" s="142"/>
      <c r="AO225" s="142"/>
      <c r="AP225" s="142"/>
      <c r="AQ225" s="142"/>
      <c r="AR225" s="142"/>
      <c r="AS225" s="142"/>
      <c r="AT225" s="142"/>
      <c r="AU225" s="142"/>
      <c r="AV225" s="142"/>
      <c r="AW225" s="142"/>
      <c r="AX225" s="142"/>
      <c r="AY225" s="142"/>
      <c r="AZ225" s="142"/>
      <c r="BA225" s="142"/>
      <c r="BB225" s="142"/>
      <c r="BC225" s="142"/>
      <c r="BD225" s="142"/>
      <c r="BE225" s="142"/>
      <c r="BF225" s="142"/>
      <c r="BG225" s="142"/>
      <c r="BH225" s="142"/>
    </row>
    <row r="226" spans="1:67">
      <c r="B226" s="7">
        <f>MAX(B$5:$B221)+1</f>
        <v>9</v>
      </c>
      <c r="C226" s="7" t="s">
        <v>285</v>
      </c>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24"/>
      <c r="BM226" s="24"/>
      <c r="BN226" s="24"/>
      <c r="BO226" s="24"/>
    </row>
    <row r="227" spans="1:67">
      <c r="B227" s="68" t="s">
        <v>367</v>
      </c>
      <c r="C227" s="132"/>
      <c r="D227" s="132"/>
      <c r="E227" s="132"/>
      <c r="F227" s="227"/>
      <c r="G227" s="132"/>
      <c r="H227" s="68"/>
      <c r="I227" s="68"/>
      <c r="J227" s="68"/>
      <c r="K227" s="230"/>
      <c r="L227" s="231"/>
      <c r="M227" s="231"/>
      <c r="N227" s="231"/>
      <c r="O227" s="231"/>
      <c r="P227" s="231"/>
      <c r="Q227" s="231"/>
      <c r="R227" s="231"/>
      <c r="S227" s="231"/>
      <c r="T227" s="231"/>
      <c r="U227" s="231"/>
      <c r="V227" s="231"/>
      <c r="W227" s="231"/>
      <c r="X227" s="231"/>
      <c r="Y227" s="231"/>
      <c r="Z227" s="231"/>
      <c r="AA227" s="231"/>
      <c r="AB227" s="231"/>
      <c r="AC227" s="231"/>
      <c r="AD227" s="231"/>
      <c r="AE227" s="231"/>
      <c r="AF227" s="231"/>
      <c r="AG227" s="231"/>
      <c r="AH227" s="231"/>
      <c r="AI227" s="231"/>
      <c r="AJ227" s="231"/>
      <c r="AK227" s="231"/>
      <c r="AL227" s="231"/>
      <c r="AM227" s="231"/>
      <c r="AN227" s="231"/>
      <c r="AO227" s="231"/>
      <c r="AP227" s="231"/>
      <c r="AQ227" s="231"/>
      <c r="AR227" s="231"/>
      <c r="AS227" s="231"/>
      <c r="AT227" s="231"/>
      <c r="AU227" s="231"/>
      <c r="AV227" s="231"/>
      <c r="AW227" s="231"/>
      <c r="AX227" s="231"/>
      <c r="AY227" s="231"/>
      <c r="AZ227" s="231"/>
      <c r="BA227" s="231"/>
      <c r="BB227" s="231"/>
      <c r="BC227" s="231"/>
      <c r="BD227" s="231"/>
      <c r="BE227" s="231"/>
      <c r="BF227" s="231"/>
      <c r="BG227" s="231"/>
      <c r="BH227" s="231"/>
      <c r="BI227" s="132"/>
      <c r="BJ227" s="132"/>
      <c r="BK227" s="132"/>
    </row>
    <row r="228" spans="1:67">
      <c r="F228" s="20"/>
      <c r="K228" s="21"/>
      <c r="L228" s="104"/>
      <c r="M228" s="104"/>
      <c r="N228" s="104"/>
      <c r="O228" s="104"/>
      <c r="P228" s="104"/>
      <c r="Q228" s="104"/>
      <c r="R228" s="104"/>
      <c r="S228" s="104"/>
      <c r="T228" s="104"/>
      <c r="U228" s="104"/>
      <c r="V228" s="104"/>
      <c r="W228" s="104"/>
      <c r="X228" s="104"/>
      <c r="Y228" s="104"/>
      <c r="Z228" s="104"/>
      <c r="AA228" s="104"/>
      <c r="AB228" s="104"/>
      <c r="AC228" s="104"/>
      <c r="AD228" s="104"/>
      <c r="AE228" s="104"/>
      <c r="AF228" s="104"/>
      <c r="AG228" s="104"/>
      <c r="AH228" s="104"/>
      <c r="AI228" s="104"/>
      <c r="AJ228" s="104"/>
      <c r="AK228" s="104"/>
      <c r="AL228" s="104"/>
      <c r="AM228" s="104"/>
      <c r="AN228" s="104"/>
      <c r="AO228" s="104"/>
      <c r="AP228" s="104"/>
      <c r="AQ228" s="104"/>
      <c r="AR228" s="104"/>
      <c r="AS228" s="104"/>
      <c r="AT228" s="104"/>
      <c r="AU228" s="104"/>
      <c r="AV228" s="104"/>
      <c r="AW228" s="104"/>
      <c r="AX228" s="104"/>
      <c r="AY228" s="104"/>
      <c r="AZ228" s="104"/>
      <c r="BA228" s="104"/>
      <c r="BB228" s="104"/>
      <c r="BC228" s="104"/>
      <c r="BD228" s="104"/>
      <c r="BE228" s="104"/>
      <c r="BF228" s="104"/>
      <c r="BG228" s="104"/>
      <c r="BH228" s="104"/>
    </row>
    <row r="229" spans="1:67">
      <c r="A229" s="307"/>
      <c r="E229" s="4" t="s">
        <v>287</v>
      </c>
      <c r="F229" s="20"/>
      <c r="G229" s="4" t="s">
        <v>101</v>
      </c>
      <c r="K229" s="21"/>
      <c r="L229" s="104">
        <f>CHOOSE(Interface!$H$7,'Licensee 1'!L217,'Licensee 2'!L217)</f>
        <v>0</v>
      </c>
      <c r="M229" s="104">
        <f>CHOOSE(Interface!$H$7,'Licensee 1'!M217,'Licensee 2'!M217)</f>
        <v>0</v>
      </c>
      <c r="N229" s="104">
        <f>CHOOSE(Interface!$H$7,'Licensee 1'!N217,'Licensee 2'!N217)</f>
        <v>0</v>
      </c>
      <c r="O229" s="104">
        <f>CHOOSE(Interface!$H$7,'Licensee 1'!O217,'Licensee 2'!O217)</f>
        <v>0</v>
      </c>
      <c r="P229" s="104">
        <f>CHOOSE(Interface!$H$7,'Licensee 1'!P217,'Licensee 2'!P217)</f>
        <v>0</v>
      </c>
      <c r="Q229" s="104">
        <f>CHOOSE(Interface!$H$7,'Licensee 1'!Q217,'Licensee 2'!Q217)</f>
        <v>0</v>
      </c>
      <c r="R229" s="104">
        <f>CHOOSE(Interface!$H$7,'Licensee 1'!R217,'Licensee 2'!R217)</f>
        <v>0</v>
      </c>
      <c r="S229" s="104">
        <f>CHOOSE(Interface!$H$7,'Licensee 1'!S217,'Licensee 2'!S217)</f>
        <v>0</v>
      </c>
      <c r="T229" s="104">
        <f>CHOOSE(Interface!$H$7,'Licensee 1'!T217,'Licensee 2'!T217)</f>
        <v>0</v>
      </c>
      <c r="U229" s="104">
        <f>CHOOSE(Interface!$H$7,'Licensee 1'!U217,'Licensee 2'!U217)</f>
        <v>0</v>
      </c>
      <c r="V229" s="104">
        <f>CHOOSE(Interface!$H$7,'Licensee 1'!V217,'Licensee 2'!V217)</f>
        <v>0</v>
      </c>
      <c r="W229" s="104">
        <f>CHOOSE(Interface!$H$7,'Licensee 1'!W217,'Licensee 2'!W217)</f>
        <v>0</v>
      </c>
      <c r="X229" s="104">
        <f>CHOOSE(Interface!$H$7,'Licensee 1'!X217,'Licensee 2'!X217)</f>
        <v>0</v>
      </c>
      <c r="Y229" s="104">
        <f>CHOOSE(Interface!$H$7,'Licensee 1'!Y217,'Licensee 2'!Y217)</f>
        <v>0</v>
      </c>
      <c r="Z229" s="104">
        <f>CHOOSE(Interface!$H$7,'Licensee 1'!Z217,'Licensee 2'!Z217)</f>
        <v>0</v>
      </c>
      <c r="AA229" s="104">
        <f>CHOOSE(Interface!$H$7,'Licensee 1'!AA217,'Licensee 2'!AA217)</f>
        <v>0</v>
      </c>
      <c r="AB229" s="104">
        <f>CHOOSE(Interface!$H$7,'Licensee 1'!AB217,'Licensee 2'!AB217)</f>
        <v>0</v>
      </c>
      <c r="AC229" s="104">
        <f>CHOOSE(Interface!$H$7,'Licensee 1'!AC217,'Licensee 2'!AC217)</f>
        <v>0</v>
      </c>
      <c r="AD229" s="104">
        <f>CHOOSE(Interface!$H$7,'Licensee 1'!AD217,'Licensee 2'!AD217)</f>
        <v>0</v>
      </c>
      <c r="AE229" s="104">
        <f>CHOOSE(Interface!$H$7,'Licensee 1'!AE217,'Licensee 2'!AE217)</f>
        <v>0</v>
      </c>
      <c r="AF229" s="104">
        <f>CHOOSE(Interface!$H$7,'Licensee 1'!AF217,'Licensee 2'!AF217)</f>
        <v>0</v>
      </c>
      <c r="AG229" s="104">
        <f>CHOOSE(Interface!$H$7,'Licensee 1'!AG217,'Licensee 2'!AG217)</f>
        <v>0</v>
      </c>
      <c r="AH229" s="104">
        <f>CHOOSE(Interface!$H$7,'Licensee 1'!AH217,'Licensee 2'!AH217)</f>
        <v>0</v>
      </c>
      <c r="AI229" s="104">
        <f>CHOOSE(Interface!$H$7,'Licensee 1'!AI217,'Licensee 2'!AI217)</f>
        <v>0</v>
      </c>
      <c r="AJ229" s="104">
        <f>CHOOSE(Interface!$H$7,'Licensee 1'!AJ217,'Licensee 2'!AJ217)</f>
        <v>0</v>
      </c>
      <c r="AK229" s="104">
        <f>CHOOSE(Interface!$H$7,'Licensee 1'!AK217,'Licensee 2'!AK217)</f>
        <v>0</v>
      </c>
      <c r="AL229" s="104">
        <f>CHOOSE(Interface!$H$7,'Licensee 1'!AL217,'Licensee 2'!AL217)</f>
        <v>0</v>
      </c>
      <c r="AM229" s="104">
        <f>CHOOSE(Interface!$H$7,'Licensee 1'!AM217,'Licensee 2'!AM217)</f>
        <v>0</v>
      </c>
      <c r="AN229" s="104">
        <f>CHOOSE(Interface!$H$7,'Licensee 1'!AN217,'Licensee 2'!AN217)</f>
        <v>0</v>
      </c>
      <c r="AO229" s="104">
        <f>CHOOSE(Interface!$H$7,'Licensee 1'!AO217,'Licensee 2'!AO217)</f>
        <v>0</v>
      </c>
      <c r="AP229" s="104">
        <f>CHOOSE(Interface!$H$7,'Licensee 1'!AP217,'Licensee 2'!AP217)</f>
        <v>0</v>
      </c>
      <c r="AQ229" s="104">
        <f>CHOOSE(Interface!$H$7,'Licensee 1'!AQ217,'Licensee 2'!AQ217)</f>
        <v>0</v>
      </c>
      <c r="AR229" s="104">
        <f>CHOOSE(Interface!$H$7,'Licensee 1'!AR217,'Licensee 2'!AR217)</f>
        <v>0</v>
      </c>
      <c r="AS229" s="104">
        <f>CHOOSE(Interface!$H$7,'Licensee 1'!AS217,'Licensee 2'!AS217)</f>
        <v>0</v>
      </c>
      <c r="AT229" s="104">
        <f>CHOOSE(Interface!$H$7,'Licensee 1'!AT217,'Licensee 2'!AT217)</f>
        <v>0</v>
      </c>
      <c r="AU229" s="104">
        <f>CHOOSE(Interface!$H$7,'Licensee 1'!AU217,'Licensee 2'!AU217)</f>
        <v>0</v>
      </c>
      <c r="AV229" s="104">
        <f>CHOOSE(Interface!$H$7,'Licensee 1'!AV217,'Licensee 2'!AV217)</f>
        <v>0</v>
      </c>
      <c r="AW229" s="104">
        <f>CHOOSE(Interface!$H$7,'Licensee 1'!AW217,'Licensee 2'!AW217)</f>
        <v>0</v>
      </c>
      <c r="AX229" s="104">
        <f>CHOOSE(Interface!$H$7,'Licensee 1'!AX217,'Licensee 2'!AX217)</f>
        <v>0</v>
      </c>
      <c r="AY229" s="104">
        <f>CHOOSE(Interface!$H$7,'Licensee 1'!AY217,'Licensee 2'!AY217)</f>
        <v>0</v>
      </c>
      <c r="AZ229" s="104">
        <f>CHOOSE(Interface!$H$7,'Licensee 1'!AZ217,'Licensee 2'!AZ217)</f>
        <v>0</v>
      </c>
      <c r="BA229" s="104">
        <f>CHOOSE(Interface!$H$7,'Licensee 1'!BA217,'Licensee 2'!BA217)</f>
        <v>0</v>
      </c>
      <c r="BB229" s="104">
        <f>CHOOSE(Interface!$H$7,'Licensee 1'!BB217,'Licensee 2'!BB217)</f>
        <v>0</v>
      </c>
      <c r="BC229" s="104">
        <f>CHOOSE(Interface!$H$7,'Licensee 1'!BC217,'Licensee 2'!BC217)</f>
        <v>0</v>
      </c>
      <c r="BD229" s="104">
        <f>CHOOSE(Interface!$H$7,'Licensee 1'!BD217,'Licensee 2'!BD217)</f>
        <v>0</v>
      </c>
      <c r="BE229" s="104">
        <f>CHOOSE(Interface!$H$7,'Licensee 1'!BE217,'Licensee 2'!BE217)</f>
        <v>0</v>
      </c>
      <c r="BF229" s="104">
        <f>CHOOSE(Interface!$H$7,'Licensee 1'!BF217,'Licensee 2'!BF217)</f>
        <v>0</v>
      </c>
      <c r="BG229" s="104">
        <f>CHOOSE(Interface!$H$7,'Licensee 1'!BG217,'Licensee 2'!BG217)</f>
        <v>0</v>
      </c>
      <c r="BH229" s="104">
        <f>CHOOSE(Interface!$H$7,'Licensee 1'!BH217,'Licensee 2'!BH217)</f>
        <v>0</v>
      </c>
      <c r="BI229" s="104"/>
    </row>
    <row r="230" spans="1:67">
      <c r="A230" s="307"/>
      <c r="E230" s="4" t="s">
        <v>288</v>
      </c>
      <c r="F230" s="20"/>
      <c r="G230" s="4" t="s">
        <v>101</v>
      </c>
      <c r="K230" s="21"/>
      <c r="L230" s="104">
        <f>CHOOSE(Interface!$H$7,'Licensee 1'!L218,'Licensee 2'!L218)</f>
        <v>0</v>
      </c>
      <c r="M230" s="104">
        <f>CHOOSE(Interface!$H$7,'Licensee 1'!M218,'Licensee 2'!M218)</f>
        <v>0</v>
      </c>
      <c r="N230" s="104">
        <f>CHOOSE(Interface!$H$7,'Licensee 1'!N218,'Licensee 2'!N218)</f>
        <v>0</v>
      </c>
      <c r="O230" s="104">
        <f>CHOOSE(Interface!$H$7,'Licensee 1'!O218,'Licensee 2'!O218)</f>
        <v>0</v>
      </c>
      <c r="P230" s="104">
        <f>CHOOSE(Interface!$H$7,'Licensee 1'!P218,'Licensee 2'!P218)</f>
        <v>0</v>
      </c>
      <c r="Q230" s="104">
        <f>CHOOSE(Interface!$H$7,'Licensee 1'!Q218,'Licensee 2'!Q218)</f>
        <v>0</v>
      </c>
      <c r="R230" s="104">
        <f>CHOOSE(Interface!$H$7,'Licensee 1'!R218,'Licensee 2'!R218)</f>
        <v>0</v>
      </c>
      <c r="S230" s="104">
        <f>CHOOSE(Interface!$H$7,'Licensee 1'!S218,'Licensee 2'!S218)</f>
        <v>0</v>
      </c>
      <c r="T230" s="104">
        <f>CHOOSE(Interface!$H$7,'Licensee 1'!T218,'Licensee 2'!T218)</f>
        <v>0</v>
      </c>
      <c r="U230" s="104">
        <f>CHOOSE(Interface!$H$7,'Licensee 1'!U218,'Licensee 2'!U218)</f>
        <v>0</v>
      </c>
      <c r="V230" s="104">
        <f>CHOOSE(Interface!$H$7,'Licensee 1'!V218,'Licensee 2'!V218)</f>
        <v>0</v>
      </c>
      <c r="W230" s="104">
        <f>CHOOSE(Interface!$H$7,'Licensee 1'!W218,'Licensee 2'!W218)</f>
        <v>0</v>
      </c>
      <c r="X230" s="104">
        <f>CHOOSE(Interface!$H$7,'Licensee 1'!X218,'Licensee 2'!X218)</f>
        <v>0</v>
      </c>
      <c r="Y230" s="104">
        <f>CHOOSE(Interface!$H$7,'Licensee 1'!Y218,'Licensee 2'!Y218)</f>
        <v>0</v>
      </c>
      <c r="Z230" s="104">
        <f>CHOOSE(Interface!$H$7,'Licensee 1'!Z218,'Licensee 2'!Z218)</f>
        <v>0</v>
      </c>
      <c r="AA230" s="104">
        <f>CHOOSE(Interface!$H$7,'Licensee 1'!AA218,'Licensee 2'!AA218)</f>
        <v>0</v>
      </c>
      <c r="AB230" s="104">
        <f>CHOOSE(Interface!$H$7,'Licensee 1'!AB218,'Licensee 2'!AB218)</f>
        <v>0</v>
      </c>
      <c r="AC230" s="104">
        <f>CHOOSE(Interface!$H$7,'Licensee 1'!AC218,'Licensee 2'!AC218)</f>
        <v>0</v>
      </c>
      <c r="AD230" s="104">
        <f>CHOOSE(Interface!$H$7,'Licensee 1'!AD218,'Licensee 2'!AD218)</f>
        <v>0</v>
      </c>
      <c r="AE230" s="104">
        <f>CHOOSE(Interface!$H$7,'Licensee 1'!AE218,'Licensee 2'!AE218)</f>
        <v>0</v>
      </c>
      <c r="AF230" s="104">
        <f>CHOOSE(Interface!$H$7,'Licensee 1'!AF218,'Licensee 2'!AF218)</f>
        <v>0</v>
      </c>
      <c r="AG230" s="104">
        <f>CHOOSE(Interface!$H$7,'Licensee 1'!AG218,'Licensee 2'!AG218)</f>
        <v>0</v>
      </c>
      <c r="AH230" s="104">
        <f>CHOOSE(Interface!$H$7,'Licensee 1'!AH218,'Licensee 2'!AH218)</f>
        <v>0</v>
      </c>
      <c r="AI230" s="104">
        <f>CHOOSE(Interface!$H$7,'Licensee 1'!AI218,'Licensee 2'!AI218)</f>
        <v>0</v>
      </c>
      <c r="AJ230" s="104">
        <f>CHOOSE(Interface!$H$7,'Licensee 1'!AJ218,'Licensee 2'!AJ218)</f>
        <v>0</v>
      </c>
      <c r="AK230" s="104">
        <f>CHOOSE(Interface!$H$7,'Licensee 1'!AK218,'Licensee 2'!AK218)</f>
        <v>0</v>
      </c>
      <c r="AL230" s="104">
        <f>CHOOSE(Interface!$H$7,'Licensee 1'!AL218,'Licensee 2'!AL218)</f>
        <v>0</v>
      </c>
      <c r="AM230" s="104">
        <f>CHOOSE(Interface!$H$7,'Licensee 1'!AM218,'Licensee 2'!AM218)</f>
        <v>0</v>
      </c>
      <c r="AN230" s="104">
        <f>CHOOSE(Interface!$H$7,'Licensee 1'!AN218,'Licensee 2'!AN218)</f>
        <v>0</v>
      </c>
      <c r="AO230" s="104">
        <f>CHOOSE(Interface!$H$7,'Licensee 1'!AO218,'Licensee 2'!AO218)</f>
        <v>0</v>
      </c>
      <c r="AP230" s="104">
        <f>CHOOSE(Interface!$H$7,'Licensee 1'!AP218,'Licensee 2'!AP218)</f>
        <v>0</v>
      </c>
      <c r="AQ230" s="104">
        <f>CHOOSE(Interface!$H$7,'Licensee 1'!AQ218,'Licensee 2'!AQ218)</f>
        <v>0</v>
      </c>
      <c r="AR230" s="104">
        <f>CHOOSE(Interface!$H$7,'Licensee 1'!AR218,'Licensee 2'!AR218)</f>
        <v>0</v>
      </c>
      <c r="AS230" s="104">
        <f>CHOOSE(Interface!$H$7,'Licensee 1'!AS218,'Licensee 2'!AS218)</f>
        <v>0</v>
      </c>
      <c r="AT230" s="104">
        <f>CHOOSE(Interface!$H$7,'Licensee 1'!AT218,'Licensee 2'!AT218)</f>
        <v>0</v>
      </c>
      <c r="AU230" s="104">
        <f>CHOOSE(Interface!$H$7,'Licensee 1'!AU218,'Licensee 2'!AU218)</f>
        <v>0</v>
      </c>
      <c r="AV230" s="104">
        <f>CHOOSE(Interface!$H$7,'Licensee 1'!AV218,'Licensee 2'!AV218)</f>
        <v>0</v>
      </c>
      <c r="AW230" s="104">
        <f>CHOOSE(Interface!$H$7,'Licensee 1'!AW218,'Licensee 2'!AW218)</f>
        <v>0</v>
      </c>
      <c r="AX230" s="104">
        <f>CHOOSE(Interface!$H$7,'Licensee 1'!AX218,'Licensee 2'!AX218)</f>
        <v>0</v>
      </c>
      <c r="AY230" s="104">
        <f>CHOOSE(Interface!$H$7,'Licensee 1'!AY218,'Licensee 2'!AY218)</f>
        <v>0</v>
      </c>
      <c r="AZ230" s="104">
        <f>CHOOSE(Interface!$H$7,'Licensee 1'!AZ218,'Licensee 2'!AZ218)</f>
        <v>0</v>
      </c>
      <c r="BA230" s="104">
        <f>CHOOSE(Interface!$H$7,'Licensee 1'!BA218,'Licensee 2'!BA218)</f>
        <v>0</v>
      </c>
      <c r="BB230" s="104">
        <f>CHOOSE(Interface!$H$7,'Licensee 1'!BB218,'Licensee 2'!BB218)</f>
        <v>0</v>
      </c>
      <c r="BC230" s="104">
        <f>CHOOSE(Interface!$H$7,'Licensee 1'!BC218,'Licensee 2'!BC218)</f>
        <v>0</v>
      </c>
      <c r="BD230" s="104">
        <f>CHOOSE(Interface!$H$7,'Licensee 1'!BD218,'Licensee 2'!BD218)</f>
        <v>0</v>
      </c>
      <c r="BE230" s="104">
        <f>CHOOSE(Interface!$H$7,'Licensee 1'!BE218,'Licensee 2'!BE218)</f>
        <v>0</v>
      </c>
      <c r="BF230" s="104">
        <f>CHOOSE(Interface!$H$7,'Licensee 1'!BF218,'Licensee 2'!BF218)</f>
        <v>0</v>
      </c>
      <c r="BG230" s="104">
        <f>CHOOSE(Interface!$H$7,'Licensee 1'!BG218,'Licensee 2'!BG218)</f>
        <v>0</v>
      </c>
      <c r="BH230" s="104">
        <f>CHOOSE(Interface!$H$7,'Licensee 1'!BH218,'Licensee 2'!BH218)</f>
        <v>0</v>
      </c>
      <c r="BI230" s="104"/>
    </row>
    <row r="231" spans="1:67">
      <c r="A231" s="307"/>
      <c r="E231" s="4" t="s">
        <v>289</v>
      </c>
      <c r="F231" s="20"/>
      <c r="G231" s="4" t="s">
        <v>101</v>
      </c>
      <c r="K231" s="21"/>
      <c r="L231" s="104">
        <f>CHOOSE(Interface!$H$7,'Licensee 1'!L219,'Licensee 2'!L219)</f>
        <v>0</v>
      </c>
      <c r="M231" s="104">
        <f>CHOOSE(Interface!$H$7,'Licensee 1'!M219,'Licensee 2'!M219)</f>
        <v>0</v>
      </c>
      <c r="N231" s="104">
        <f>CHOOSE(Interface!$H$7,'Licensee 1'!N219,'Licensee 2'!N219)</f>
        <v>0</v>
      </c>
      <c r="O231" s="104">
        <f>CHOOSE(Interface!$H$7,'Licensee 1'!O219,'Licensee 2'!O219)</f>
        <v>0</v>
      </c>
      <c r="P231" s="104">
        <f>CHOOSE(Interface!$H$7,'Licensee 1'!P219,'Licensee 2'!P219)</f>
        <v>0</v>
      </c>
      <c r="Q231" s="104">
        <f>CHOOSE(Interface!$H$7,'Licensee 1'!Q219,'Licensee 2'!Q219)</f>
        <v>0</v>
      </c>
      <c r="R231" s="104">
        <f>CHOOSE(Interface!$H$7,'Licensee 1'!R219,'Licensee 2'!R219)</f>
        <v>0</v>
      </c>
      <c r="S231" s="104">
        <f>CHOOSE(Interface!$H$7,'Licensee 1'!S219,'Licensee 2'!S219)</f>
        <v>0</v>
      </c>
      <c r="T231" s="104">
        <f>CHOOSE(Interface!$H$7,'Licensee 1'!T219,'Licensee 2'!T219)</f>
        <v>0</v>
      </c>
      <c r="U231" s="104">
        <f>CHOOSE(Interface!$H$7,'Licensee 1'!U219,'Licensee 2'!U219)</f>
        <v>0</v>
      </c>
      <c r="V231" s="104">
        <f>CHOOSE(Interface!$H$7,'Licensee 1'!V219,'Licensee 2'!V219)</f>
        <v>0</v>
      </c>
      <c r="W231" s="104">
        <f>CHOOSE(Interface!$H$7,'Licensee 1'!W219,'Licensee 2'!W219)</f>
        <v>0</v>
      </c>
      <c r="X231" s="104">
        <f>CHOOSE(Interface!$H$7,'Licensee 1'!X219,'Licensee 2'!X219)</f>
        <v>0</v>
      </c>
      <c r="Y231" s="104">
        <f>CHOOSE(Interface!$H$7,'Licensee 1'!Y219,'Licensee 2'!Y219)</f>
        <v>0</v>
      </c>
      <c r="Z231" s="104">
        <f>CHOOSE(Interface!$H$7,'Licensee 1'!Z219,'Licensee 2'!Z219)</f>
        <v>0</v>
      </c>
      <c r="AA231" s="104">
        <f>CHOOSE(Interface!$H$7,'Licensee 1'!AA219,'Licensee 2'!AA219)</f>
        <v>0</v>
      </c>
      <c r="AB231" s="104">
        <f>CHOOSE(Interface!$H$7,'Licensee 1'!AB219,'Licensee 2'!AB219)</f>
        <v>0</v>
      </c>
      <c r="AC231" s="104">
        <f>CHOOSE(Interface!$H$7,'Licensee 1'!AC219,'Licensee 2'!AC219)</f>
        <v>0</v>
      </c>
      <c r="AD231" s="104">
        <f>CHOOSE(Interface!$H$7,'Licensee 1'!AD219,'Licensee 2'!AD219)</f>
        <v>0</v>
      </c>
      <c r="AE231" s="104">
        <f>CHOOSE(Interface!$H$7,'Licensee 1'!AE219,'Licensee 2'!AE219)</f>
        <v>0</v>
      </c>
      <c r="AF231" s="104">
        <f>CHOOSE(Interface!$H$7,'Licensee 1'!AF219,'Licensee 2'!AF219)</f>
        <v>0</v>
      </c>
      <c r="AG231" s="104">
        <f>CHOOSE(Interface!$H$7,'Licensee 1'!AG219,'Licensee 2'!AG219)</f>
        <v>0</v>
      </c>
      <c r="AH231" s="104">
        <f>CHOOSE(Interface!$H$7,'Licensee 1'!AH219,'Licensee 2'!AH219)</f>
        <v>0</v>
      </c>
      <c r="AI231" s="104">
        <f>CHOOSE(Interface!$H$7,'Licensee 1'!AI219,'Licensee 2'!AI219)</f>
        <v>0</v>
      </c>
      <c r="AJ231" s="104">
        <f>CHOOSE(Interface!$H$7,'Licensee 1'!AJ219,'Licensee 2'!AJ219)</f>
        <v>0</v>
      </c>
      <c r="AK231" s="104">
        <f>CHOOSE(Interface!$H$7,'Licensee 1'!AK219,'Licensee 2'!AK219)</f>
        <v>0</v>
      </c>
      <c r="AL231" s="104">
        <f>CHOOSE(Interface!$H$7,'Licensee 1'!AL219,'Licensee 2'!AL219)</f>
        <v>0</v>
      </c>
      <c r="AM231" s="104">
        <f>CHOOSE(Interface!$H$7,'Licensee 1'!AM219,'Licensee 2'!AM219)</f>
        <v>0</v>
      </c>
      <c r="AN231" s="104">
        <f>CHOOSE(Interface!$H$7,'Licensee 1'!AN219,'Licensee 2'!AN219)</f>
        <v>0</v>
      </c>
      <c r="AO231" s="104">
        <f>CHOOSE(Interface!$H$7,'Licensee 1'!AO219,'Licensee 2'!AO219)</f>
        <v>0</v>
      </c>
      <c r="AP231" s="104">
        <f>CHOOSE(Interface!$H$7,'Licensee 1'!AP219,'Licensee 2'!AP219)</f>
        <v>0</v>
      </c>
      <c r="AQ231" s="104">
        <f>CHOOSE(Interface!$H$7,'Licensee 1'!AQ219,'Licensee 2'!AQ219)</f>
        <v>0</v>
      </c>
      <c r="AR231" s="104">
        <f>CHOOSE(Interface!$H$7,'Licensee 1'!AR219,'Licensee 2'!AR219)</f>
        <v>0</v>
      </c>
      <c r="AS231" s="104">
        <f>CHOOSE(Interface!$H$7,'Licensee 1'!AS219,'Licensee 2'!AS219)</f>
        <v>0</v>
      </c>
      <c r="AT231" s="104">
        <f>CHOOSE(Interface!$H$7,'Licensee 1'!AT219,'Licensee 2'!AT219)</f>
        <v>0</v>
      </c>
      <c r="AU231" s="104">
        <f>CHOOSE(Interface!$H$7,'Licensee 1'!AU219,'Licensee 2'!AU219)</f>
        <v>0</v>
      </c>
      <c r="AV231" s="104">
        <f>CHOOSE(Interface!$H$7,'Licensee 1'!AV219,'Licensee 2'!AV219)</f>
        <v>0</v>
      </c>
      <c r="AW231" s="104">
        <f>CHOOSE(Interface!$H$7,'Licensee 1'!AW219,'Licensee 2'!AW219)</f>
        <v>0</v>
      </c>
      <c r="AX231" s="104">
        <f>CHOOSE(Interface!$H$7,'Licensee 1'!AX219,'Licensee 2'!AX219)</f>
        <v>0</v>
      </c>
      <c r="AY231" s="104">
        <f>CHOOSE(Interface!$H$7,'Licensee 1'!AY219,'Licensee 2'!AY219)</f>
        <v>0</v>
      </c>
      <c r="AZ231" s="104">
        <f>CHOOSE(Interface!$H$7,'Licensee 1'!AZ219,'Licensee 2'!AZ219)</f>
        <v>0</v>
      </c>
      <c r="BA231" s="104">
        <f>CHOOSE(Interface!$H$7,'Licensee 1'!BA219,'Licensee 2'!BA219)</f>
        <v>0</v>
      </c>
      <c r="BB231" s="104">
        <f>CHOOSE(Interface!$H$7,'Licensee 1'!BB219,'Licensee 2'!BB219)</f>
        <v>0</v>
      </c>
      <c r="BC231" s="104">
        <f>CHOOSE(Interface!$H$7,'Licensee 1'!BC219,'Licensee 2'!BC219)</f>
        <v>0</v>
      </c>
      <c r="BD231" s="104">
        <f>CHOOSE(Interface!$H$7,'Licensee 1'!BD219,'Licensee 2'!BD219)</f>
        <v>0</v>
      </c>
      <c r="BE231" s="104">
        <f>CHOOSE(Interface!$H$7,'Licensee 1'!BE219,'Licensee 2'!BE219)</f>
        <v>0</v>
      </c>
      <c r="BF231" s="104">
        <f>CHOOSE(Interface!$H$7,'Licensee 1'!BF219,'Licensee 2'!BF219)</f>
        <v>0</v>
      </c>
      <c r="BG231" s="104">
        <f>CHOOSE(Interface!$H$7,'Licensee 1'!BG219,'Licensee 2'!BG219)</f>
        <v>0</v>
      </c>
      <c r="BH231" s="104">
        <f>CHOOSE(Interface!$H$7,'Licensee 1'!BH219,'Licensee 2'!BH219)</f>
        <v>0</v>
      </c>
      <c r="BI231" s="104"/>
    </row>
    <row r="232" spans="1:67">
      <c r="A232" s="307"/>
      <c r="E232" s="4" t="s">
        <v>368</v>
      </c>
      <c r="F232" s="20"/>
      <c r="G232" s="4" t="s">
        <v>101</v>
      </c>
      <c r="K232" s="21"/>
      <c r="L232" s="304">
        <f>CHOOSE(Interface!$H$7,'Licensee 1'!L220,'Licensee 2'!L220)</f>
        <v>0</v>
      </c>
      <c r="M232" s="304">
        <f>CHOOSE(Interface!$H$7,'Licensee 1'!M220,'Licensee 2'!M220)</f>
        <v>0</v>
      </c>
      <c r="N232" s="304">
        <f>CHOOSE(Interface!$H$7,'Licensee 1'!N220,'Licensee 2'!N220)</f>
        <v>0</v>
      </c>
      <c r="O232" s="304">
        <f>CHOOSE(Interface!$H$7,'Licensee 1'!O220,'Licensee 2'!O220)</f>
        <v>0</v>
      </c>
      <c r="P232" s="304">
        <f>CHOOSE(Interface!$H$7,'Licensee 1'!P220,'Licensee 2'!P220)</f>
        <v>0</v>
      </c>
      <c r="Q232" s="304">
        <f>CHOOSE(Interface!$H$7,'Licensee 1'!Q220,'Licensee 2'!Q220)</f>
        <v>0</v>
      </c>
      <c r="R232" s="304">
        <f>CHOOSE(Interface!$H$7,'Licensee 1'!R220,'Licensee 2'!R220)</f>
        <v>0</v>
      </c>
      <c r="S232" s="304">
        <f>CHOOSE(Interface!$H$7,'Licensee 1'!S220,'Licensee 2'!S220)</f>
        <v>0</v>
      </c>
      <c r="T232" s="304">
        <f>CHOOSE(Interface!$H$7,'Licensee 1'!T220,'Licensee 2'!T220)</f>
        <v>0</v>
      </c>
      <c r="U232" s="304">
        <f>CHOOSE(Interface!$H$7,'Licensee 1'!U220,'Licensee 2'!U220)</f>
        <v>0</v>
      </c>
      <c r="V232" s="304">
        <f>CHOOSE(Interface!$H$7,'Licensee 1'!V220,'Licensee 2'!V220)</f>
        <v>0</v>
      </c>
      <c r="W232" s="304">
        <f>CHOOSE(Interface!$H$7,'Licensee 1'!W220,'Licensee 2'!W220)</f>
        <v>0</v>
      </c>
      <c r="X232" s="304">
        <f>CHOOSE(Interface!$H$7,'Licensee 1'!X220,'Licensee 2'!X220)</f>
        <v>0</v>
      </c>
      <c r="Y232" s="304">
        <f>CHOOSE(Interface!$H$7,'Licensee 1'!Y220,'Licensee 2'!Y220)</f>
        <v>0</v>
      </c>
      <c r="Z232" s="304">
        <f>CHOOSE(Interface!$H$7,'Licensee 1'!Z220,'Licensee 2'!Z220)</f>
        <v>0</v>
      </c>
      <c r="AA232" s="304">
        <f>CHOOSE(Interface!$H$7,'Licensee 1'!AA220,'Licensee 2'!AA220)</f>
        <v>0</v>
      </c>
      <c r="AB232" s="304">
        <f>CHOOSE(Interface!$H$7,'Licensee 1'!AB220,'Licensee 2'!AB220)</f>
        <v>0</v>
      </c>
      <c r="AC232" s="304">
        <f>CHOOSE(Interface!$H$7,'Licensee 1'!AC220,'Licensee 2'!AC220)</f>
        <v>0</v>
      </c>
      <c r="AD232" s="304">
        <f>CHOOSE(Interface!$H$7,'Licensee 1'!AD220,'Licensee 2'!AD220)</f>
        <v>0</v>
      </c>
      <c r="AE232" s="304">
        <f>CHOOSE(Interface!$H$7,'Licensee 1'!AE220,'Licensee 2'!AE220)</f>
        <v>0</v>
      </c>
      <c r="AF232" s="304">
        <f>CHOOSE(Interface!$H$7,'Licensee 1'!AF220,'Licensee 2'!AF220)</f>
        <v>0</v>
      </c>
      <c r="AG232" s="304">
        <f>CHOOSE(Interface!$H$7,'Licensee 1'!AG220,'Licensee 2'!AG220)</f>
        <v>0</v>
      </c>
      <c r="AH232" s="304">
        <f>CHOOSE(Interface!$H$7,'Licensee 1'!AH220,'Licensee 2'!AH220)</f>
        <v>0</v>
      </c>
      <c r="AI232" s="304">
        <f>CHOOSE(Interface!$H$7,'Licensee 1'!AI220,'Licensee 2'!AI220)</f>
        <v>0</v>
      </c>
      <c r="AJ232" s="304">
        <f>CHOOSE(Interface!$H$7,'Licensee 1'!AJ220,'Licensee 2'!AJ220)</f>
        <v>0</v>
      </c>
      <c r="AK232" s="304">
        <f>CHOOSE(Interface!$H$7,'Licensee 1'!AK220,'Licensee 2'!AK220)</f>
        <v>0</v>
      </c>
      <c r="AL232" s="304">
        <f>CHOOSE(Interface!$H$7,'Licensee 1'!AL220,'Licensee 2'!AL220)</f>
        <v>0</v>
      </c>
      <c r="AM232" s="304">
        <f>CHOOSE(Interface!$H$7,'Licensee 1'!AM220,'Licensee 2'!AM220)</f>
        <v>0</v>
      </c>
      <c r="AN232" s="304">
        <f>CHOOSE(Interface!$H$7,'Licensee 1'!AN220,'Licensee 2'!AN220)</f>
        <v>0</v>
      </c>
      <c r="AO232" s="304">
        <f>CHOOSE(Interface!$H$7,'Licensee 1'!AO220,'Licensee 2'!AO220)</f>
        <v>0</v>
      </c>
      <c r="AP232" s="304">
        <f>CHOOSE(Interface!$H$7,'Licensee 1'!AP220,'Licensee 2'!AP220)</f>
        <v>0</v>
      </c>
      <c r="AQ232" s="304">
        <f>CHOOSE(Interface!$H$7,'Licensee 1'!AQ220,'Licensee 2'!AQ220)</f>
        <v>0</v>
      </c>
      <c r="AR232" s="304">
        <f>CHOOSE(Interface!$H$7,'Licensee 1'!AR220,'Licensee 2'!AR220)</f>
        <v>0</v>
      </c>
      <c r="AS232" s="304">
        <f>CHOOSE(Interface!$H$7,'Licensee 1'!AS220,'Licensee 2'!AS220)</f>
        <v>0</v>
      </c>
      <c r="AT232" s="304">
        <f>CHOOSE(Interface!$H$7,'Licensee 1'!AT220,'Licensee 2'!AT220)</f>
        <v>0</v>
      </c>
      <c r="AU232" s="304">
        <f>CHOOSE(Interface!$H$7,'Licensee 1'!AU220,'Licensee 2'!AU220)</f>
        <v>0</v>
      </c>
      <c r="AV232" s="304">
        <f>CHOOSE(Interface!$H$7,'Licensee 1'!AV220,'Licensee 2'!AV220)</f>
        <v>0</v>
      </c>
      <c r="AW232" s="304">
        <f>CHOOSE(Interface!$H$7,'Licensee 1'!AW220,'Licensee 2'!AW220)</f>
        <v>0</v>
      </c>
      <c r="AX232" s="304">
        <f>CHOOSE(Interface!$H$7,'Licensee 1'!AX220,'Licensee 2'!AX220)</f>
        <v>0</v>
      </c>
      <c r="AY232" s="304">
        <f>CHOOSE(Interface!$H$7,'Licensee 1'!AY220,'Licensee 2'!AY220)</f>
        <v>0</v>
      </c>
      <c r="AZ232" s="304">
        <f>CHOOSE(Interface!$H$7,'Licensee 1'!AZ220,'Licensee 2'!AZ220)</f>
        <v>0</v>
      </c>
      <c r="BA232" s="304">
        <f>CHOOSE(Interface!$H$7,'Licensee 1'!BA220,'Licensee 2'!BA220)</f>
        <v>0</v>
      </c>
      <c r="BB232" s="304">
        <f>CHOOSE(Interface!$H$7,'Licensee 1'!BB220,'Licensee 2'!BB220)</f>
        <v>0</v>
      </c>
      <c r="BC232" s="304">
        <f>CHOOSE(Interface!$H$7,'Licensee 1'!BC220,'Licensee 2'!BC220)</f>
        <v>0</v>
      </c>
      <c r="BD232" s="304">
        <f>CHOOSE(Interface!$H$7,'Licensee 1'!BD220,'Licensee 2'!BD220)</f>
        <v>0</v>
      </c>
      <c r="BE232" s="304">
        <f>CHOOSE(Interface!$H$7,'Licensee 1'!BE220,'Licensee 2'!BE220)</f>
        <v>0</v>
      </c>
      <c r="BF232" s="304">
        <f>CHOOSE(Interface!$H$7,'Licensee 1'!BF220,'Licensee 2'!BF220)</f>
        <v>0</v>
      </c>
      <c r="BG232" s="304">
        <f>CHOOSE(Interface!$H$7,'Licensee 1'!BG220,'Licensee 2'!BG220)</f>
        <v>0</v>
      </c>
      <c r="BH232" s="304">
        <f>CHOOSE(Interface!$H$7,'Licensee 1'!BH220,'Licensee 2'!BH220)</f>
        <v>0</v>
      </c>
      <c r="BI232" s="104"/>
    </row>
    <row r="233" spans="1:67">
      <c r="F233" s="20"/>
      <c r="K233" s="21"/>
      <c r="L233" s="104"/>
      <c r="M233" s="104"/>
      <c r="N233" s="104"/>
      <c r="O233" s="104"/>
      <c r="P233" s="104"/>
      <c r="Q233" s="104"/>
      <c r="R233" s="104"/>
      <c r="S233" s="104"/>
      <c r="T233" s="104"/>
      <c r="U233" s="104"/>
      <c r="V233" s="104"/>
      <c r="W233" s="104"/>
      <c r="X233" s="104"/>
      <c r="Y233" s="104"/>
      <c r="Z233" s="104"/>
      <c r="AA233" s="104"/>
      <c r="AB233" s="104"/>
      <c r="AC233" s="104"/>
      <c r="AD233" s="104"/>
      <c r="AE233" s="104"/>
      <c r="AF233" s="104"/>
      <c r="AG233" s="104"/>
      <c r="AH233" s="104"/>
      <c r="AI233" s="104"/>
      <c r="AJ233" s="104"/>
      <c r="AK233" s="104"/>
      <c r="AL233" s="104"/>
      <c r="AM233" s="104"/>
      <c r="AN233" s="104"/>
      <c r="AO233" s="104"/>
      <c r="AP233" s="104"/>
      <c r="AQ233" s="104"/>
      <c r="AR233" s="104"/>
      <c r="AS233" s="104"/>
      <c r="AT233" s="104"/>
      <c r="AU233" s="104"/>
      <c r="AV233" s="104"/>
      <c r="AW233" s="104"/>
      <c r="AX233" s="104"/>
      <c r="AY233" s="104"/>
      <c r="AZ233" s="104"/>
      <c r="BA233" s="104"/>
      <c r="BB233" s="104"/>
      <c r="BC233" s="104"/>
      <c r="BD233" s="104"/>
      <c r="BE233" s="104"/>
      <c r="BF233" s="104"/>
      <c r="BG233" s="104"/>
      <c r="BH233" s="104"/>
    </row>
    <row r="234" spans="1:67">
      <c r="A234" s="307"/>
      <c r="E234" s="4" t="s">
        <v>291</v>
      </c>
      <c r="F234" s="20"/>
      <c r="G234" s="4" t="s">
        <v>101</v>
      </c>
      <c r="K234" s="21"/>
      <c r="L234" s="104">
        <f>CHOOSE(Interface!$H$7,'Licensee 1'!L222,'Licensee 2'!L222)</f>
        <v>0</v>
      </c>
      <c r="M234" s="104">
        <f>CHOOSE(Interface!$H$7,'Licensee 1'!M222,'Licensee 2'!M222)</f>
        <v>0</v>
      </c>
      <c r="N234" s="104">
        <f>CHOOSE(Interface!$H$7,'Licensee 1'!N222,'Licensee 2'!N222)</f>
        <v>0</v>
      </c>
      <c r="O234" s="104">
        <f>CHOOSE(Interface!$H$7,'Licensee 1'!O222,'Licensee 2'!O222)</f>
        <v>0</v>
      </c>
      <c r="P234" s="104">
        <f>CHOOSE(Interface!$H$7,'Licensee 1'!P222,'Licensee 2'!P222)</f>
        <v>0</v>
      </c>
      <c r="Q234" s="104">
        <f>CHOOSE(Interface!$H$7,'Licensee 1'!Q222,'Licensee 2'!Q222)</f>
        <v>0</v>
      </c>
      <c r="R234" s="104">
        <f>CHOOSE(Interface!$H$7,'Licensee 1'!R222,'Licensee 2'!R222)</f>
        <v>0</v>
      </c>
      <c r="S234" s="104">
        <f>CHOOSE(Interface!$H$7,'Licensee 1'!S222,'Licensee 2'!S222)</f>
        <v>0</v>
      </c>
      <c r="T234" s="104">
        <f>CHOOSE(Interface!$H$7,'Licensee 1'!T222,'Licensee 2'!T222)</f>
        <v>0</v>
      </c>
      <c r="U234" s="104">
        <f>CHOOSE(Interface!$H$7,'Licensee 1'!U222,'Licensee 2'!U222)</f>
        <v>0</v>
      </c>
      <c r="V234" s="104">
        <f>CHOOSE(Interface!$H$7,'Licensee 1'!V222,'Licensee 2'!V222)</f>
        <v>0</v>
      </c>
      <c r="W234" s="104">
        <f>CHOOSE(Interface!$H$7,'Licensee 1'!W222,'Licensee 2'!W222)</f>
        <v>0</v>
      </c>
      <c r="X234" s="104">
        <f>CHOOSE(Interface!$H$7,'Licensee 1'!X222,'Licensee 2'!X222)</f>
        <v>0</v>
      </c>
      <c r="Y234" s="104">
        <f>CHOOSE(Interface!$H$7,'Licensee 1'!Y222,'Licensee 2'!Y222)</f>
        <v>0</v>
      </c>
      <c r="Z234" s="104">
        <f>CHOOSE(Interface!$H$7,'Licensee 1'!Z222,'Licensee 2'!Z222)</f>
        <v>0</v>
      </c>
      <c r="AA234" s="104">
        <f>CHOOSE(Interface!$H$7,'Licensee 1'!AA222,'Licensee 2'!AA222)</f>
        <v>0</v>
      </c>
      <c r="AB234" s="104">
        <f>CHOOSE(Interface!$H$7,'Licensee 1'!AB222,'Licensee 2'!AB222)</f>
        <v>0</v>
      </c>
      <c r="AC234" s="104">
        <f>CHOOSE(Interface!$H$7,'Licensee 1'!AC222,'Licensee 2'!AC222)</f>
        <v>0</v>
      </c>
      <c r="AD234" s="104">
        <f>CHOOSE(Interface!$H$7,'Licensee 1'!AD222,'Licensee 2'!AD222)</f>
        <v>0</v>
      </c>
      <c r="AE234" s="104">
        <f>CHOOSE(Interface!$H$7,'Licensee 1'!AE222,'Licensee 2'!AE222)</f>
        <v>0</v>
      </c>
      <c r="AF234" s="104">
        <f>CHOOSE(Interface!$H$7,'Licensee 1'!AF222,'Licensee 2'!AF222)</f>
        <v>0</v>
      </c>
      <c r="AG234" s="104">
        <f>CHOOSE(Interface!$H$7,'Licensee 1'!AG222,'Licensee 2'!AG222)</f>
        <v>0</v>
      </c>
      <c r="AH234" s="104">
        <f>CHOOSE(Interface!$H$7,'Licensee 1'!AH222,'Licensee 2'!AH222)</f>
        <v>0</v>
      </c>
      <c r="AI234" s="104">
        <f>CHOOSE(Interface!$H$7,'Licensee 1'!AI222,'Licensee 2'!AI222)</f>
        <v>0</v>
      </c>
      <c r="AJ234" s="104">
        <f>CHOOSE(Interface!$H$7,'Licensee 1'!AJ222,'Licensee 2'!AJ222)</f>
        <v>0</v>
      </c>
      <c r="AK234" s="104">
        <f>CHOOSE(Interface!$H$7,'Licensee 1'!AK222,'Licensee 2'!AK222)</f>
        <v>0</v>
      </c>
      <c r="AL234" s="104">
        <f>CHOOSE(Interface!$H$7,'Licensee 1'!AL222,'Licensee 2'!AL222)</f>
        <v>0</v>
      </c>
      <c r="AM234" s="104">
        <f>CHOOSE(Interface!$H$7,'Licensee 1'!AM222,'Licensee 2'!AM222)</f>
        <v>0</v>
      </c>
      <c r="AN234" s="104">
        <f>CHOOSE(Interface!$H$7,'Licensee 1'!AN222,'Licensee 2'!AN222)</f>
        <v>0</v>
      </c>
      <c r="AO234" s="104">
        <f>CHOOSE(Interface!$H$7,'Licensee 1'!AO222,'Licensee 2'!AO222)</f>
        <v>0</v>
      </c>
      <c r="AP234" s="104">
        <f>CHOOSE(Interface!$H$7,'Licensee 1'!AP222,'Licensee 2'!AP222)</f>
        <v>0</v>
      </c>
      <c r="AQ234" s="104">
        <f>CHOOSE(Interface!$H$7,'Licensee 1'!AQ222,'Licensee 2'!AQ222)</f>
        <v>0</v>
      </c>
      <c r="AR234" s="104">
        <f>CHOOSE(Interface!$H$7,'Licensee 1'!AR222,'Licensee 2'!AR222)</f>
        <v>0</v>
      </c>
      <c r="AS234" s="104">
        <f>CHOOSE(Interface!$H$7,'Licensee 1'!AS222,'Licensee 2'!AS222)</f>
        <v>0</v>
      </c>
      <c r="AT234" s="104">
        <f>CHOOSE(Interface!$H$7,'Licensee 1'!AT222,'Licensee 2'!AT222)</f>
        <v>0</v>
      </c>
      <c r="AU234" s="104">
        <f>CHOOSE(Interface!$H$7,'Licensee 1'!AU222,'Licensee 2'!AU222)</f>
        <v>0</v>
      </c>
      <c r="AV234" s="104">
        <f>CHOOSE(Interface!$H$7,'Licensee 1'!AV222,'Licensee 2'!AV222)</f>
        <v>0</v>
      </c>
      <c r="AW234" s="104">
        <f>CHOOSE(Interface!$H$7,'Licensee 1'!AW222,'Licensee 2'!AW222)</f>
        <v>0</v>
      </c>
      <c r="AX234" s="104">
        <f>CHOOSE(Interface!$H$7,'Licensee 1'!AX222,'Licensee 2'!AX222)</f>
        <v>0</v>
      </c>
      <c r="AY234" s="104">
        <f>CHOOSE(Interface!$H$7,'Licensee 1'!AY222,'Licensee 2'!AY222)</f>
        <v>0</v>
      </c>
      <c r="AZ234" s="104">
        <f>CHOOSE(Interface!$H$7,'Licensee 1'!AZ222,'Licensee 2'!AZ222)</f>
        <v>0</v>
      </c>
      <c r="BA234" s="104">
        <f>CHOOSE(Interface!$H$7,'Licensee 1'!BA222,'Licensee 2'!BA222)</f>
        <v>0</v>
      </c>
      <c r="BB234" s="104">
        <f>CHOOSE(Interface!$H$7,'Licensee 1'!BB222,'Licensee 2'!BB222)</f>
        <v>0</v>
      </c>
      <c r="BC234" s="104">
        <f>CHOOSE(Interface!$H$7,'Licensee 1'!BC222,'Licensee 2'!BC222)</f>
        <v>0</v>
      </c>
      <c r="BD234" s="104">
        <f>CHOOSE(Interface!$H$7,'Licensee 1'!BD222,'Licensee 2'!BD222)</f>
        <v>0</v>
      </c>
      <c r="BE234" s="104">
        <f>CHOOSE(Interface!$H$7,'Licensee 1'!BE222,'Licensee 2'!BE222)</f>
        <v>0</v>
      </c>
      <c r="BF234" s="104">
        <f>CHOOSE(Interface!$H$7,'Licensee 1'!BF222,'Licensee 2'!BF222)</f>
        <v>0</v>
      </c>
      <c r="BG234" s="104">
        <f>CHOOSE(Interface!$H$7,'Licensee 1'!BG222,'Licensee 2'!BG222)</f>
        <v>0</v>
      </c>
      <c r="BH234" s="104">
        <f>CHOOSE(Interface!$H$7,'Licensee 1'!BH222,'Licensee 2'!BH222)</f>
        <v>0</v>
      </c>
    </row>
    <row r="235" spans="1:67">
      <c r="A235" s="307"/>
      <c r="E235" s="4" t="s">
        <v>292</v>
      </c>
      <c r="F235" s="20"/>
      <c r="G235" s="4" t="s">
        <v>101</v>
      </c>
      <c r="K235" s="21"/>
      <c r="L235" s="104">
        <f>CHOOSE(Interface!$H$7,'Licensee 1'!L223,'Licensee 2'!L223)</f>
        <v>0</v>
      </c>
      <c r="M235" s="104">
        <f>CHOOSE(Interface!$H$7,'Licensee 1'!M223,'Licensee 2'!M223)</f>
        <v>0</v>
      </c>
      <c r="N235" s="104">
        <f>CHOOSE(Interface!$H$7,'Licensee 1'!N223,'Licensee 2'!N223)</f>
        <v>0</v>
      </c>
      <c r="O235" s="104">
        <f>CHOOSE(Interface!$H$7,'Licensee 1'!O223,'Licensee 2'!O223)</f>
        <v>0</v>
      </c>
      <c r="P235" s="104">
        <f>CHOOSE(Interface!$H$7,'Licensee 1'!P223,'Licensee 2'!P223)</f>
        <v>0</v>
      </c>
      <c r="Q235" s="104">
        <f>CHOOSE(Interface!$H$7,'Licensee 1'!Q223,'Licensee 2'!Q223)</f>
        <v>0</v>
      </c>
      <c r="R235" s="104">
        <f>CHOOSE(Interface!$H$7,'Licensee 1'!R223,'Licensee 2'!R223)</f>
        <v>0</v>
      </c>
      <c r="S235" s="104">
        <f>CHOOSE(Interface!$H$7,'Licensee 1'!S223,'Licensee 2'!S223)</f>
        <v>0</v>
      </c>
      <c r="T235" s="104">
        <f>CHOOSE(Interface!$H$7,'Licensee 1'!T223,'Licensee 2'!T223)</f>
        <v>0</v>
      </c>
      <c r="U235" s="104">
        <f>CHOOSE(Interface!$H$7,'Licensee 1'!U223,'Licensee 2'!U223)</f>
        <v>0</v>
      </c>
      <c r="V235" s="104">
        <f>CHOOSE(Interface!$H$7,'Licensee 1'!V223,'Licensee 2'!V223)</f>
        <v>0</v>
      </c>
      <c r="W235" s="104">
        <f>CHOOSE(Interface!$H$7,'Licensee 1'!W223,'Licensee 2'!W223)</f>
        <v>0</v>
      </c>
      <c r="X235" s="104">
        <f>CHOOSE(Interface!$H$7,'Licensee 1'!X223,'Licensee 2'!X223)</f>
        <v>0</v>
      </c>
      <c r="Y235" s="104">
        <f>CHOOSE(Interface!$H$7,'Licensee 1'!Y223,'Licensee 2'!Y223)</f>
        <v>0</v>
      </c>
      <c r="Z235" s="104">
        <f>CHOOSE(Interface!$H$7,'Licensee 1'!Z223,'Licensee 2'!Z223)</f>
        <v>0</v>
      </c>
      <c r="AA235" s="104">
        <f>CHOOSE(Interface!$H$7,'Licensee 1'!AA223,'Licensee 2'!AA223)</f>
        <v>0</v>
      </c>
      <c r="AB235" s="104">
        <f>CHOOSE(Interface!$H$7,'Licensee 1'!AB223,'Licensee 2'!AB223)</f>
        <v>0</v>
      </c>
      <c r="AC235" s="104">
        <f>CHOOSE(Interface!$H$7,'Licensee 1'!AC223,'Licensee 2'!AC223)</f>
        <v>0</v>
      </c>
      <c r="AD235" s="104">
        <f>CHOOSE(Interface!$H$7,'Licensee 1'!AD223,'Licensee 2'!AD223)</f>
        <v>0</v>
      </c>
      <c r="AE235" s="104">
        <f>CHOOSE(Interface!$H$7,'Licensee 1'!AE223,'Licensee 2'!AE223)</f>
        <v>0</v>
      </c>
      <c r="AF235" s="104">
        <f>CHOOSE(Interface!$H$7,'Licensee 1'!AF223,'Licensee 2'!AF223)</f>
        <v>0</v>
      </c>
      <c r="AG235" s="104">
        <f>CHOOSE(Interface!$H$7,'Licensee 1'!AG223,'Licensee 2'!AG223)</f>
        <v>0</v>
      </c>
      <c r="AH235" s="104">
        <f>CHOOSE(Interface!$H$7,'Licensee 1'!AH223,'Licensee 2'!AH223)</f>
        <v>0</v>
      </c>
      <c r="AI235" s="104">
        <f>CHOOSE(Interface!$H$7,'Licensee 1'!AI223,'Licensee 2'!AI223)</f>
        <v>0</v>
      </c>
      <c r="AJ235" s="104">
        <f>CHOOSE(Interface!$H$7,'Licensee 1'!AJ223,'Licensee 2'!AJ223)</f>
        <v>0</v>
      </c>
      <c r="AK235" s="104">
        <f>CHOOSE(Interface!$H$7,'Licensee 1'!AK223,'Licensee 2'!AK223)</f>
        <v>0</v>
      </c>
      <c r="AL235" s="104">
        <f>CHOOSE(Interface!$H$7,'Licensee 1'!AL223,'Licensee 2'!AL223)</f>
        <v>0</v>
      </c>
      <c r="AM235" s="104">
        <f>CHOOSE(Interface!$H$7,'Licensee 1'!AM223,'Licensee 2'!AM223)</f>
        <v>0</v>
      </c>
      <c r="AN235" s="104">
        <f>CHOOSE(Interface!$H$7,'Licensee 1'!AN223,'Licensee 2'!AN223)</f>
        <v>0</v>
      </c>
      <c r="AO235" s="104">
        <f>CHOOSE(Interface!$H$7,'Licensee 1'!AO223,'Licensee 2'!AO223)</f>
        <v>0</v>
      </c>
      <c r="AP235" s="104">
        <f>CHOOSE(Interface!$H$7,'Licensee 1'!AP223,'Licensee 2'!AP223)</f>
        <v>0</v>
      </c>
      <c r="AQ235" s="104">
        <f>CHOOSE(Interface!$H$7,'Licensee 1'!AQ223,'Licensee 2'!AQ223)</f>
        <v>0</v>
      </c>
      <c r="AR235" s="104">
        <f>CHOOSE(Interface!$H$7,'Licensee 1'!AR223,'Licensee 2'!AR223)</f>
        <v>0</v>
      </c>
      <c r="AS235" s="104">
        <f>CHOOSE(Interface!$H$7,'Licensee 1'!AS223,'Licensee 2'!AS223)</f>
        <v>0</v>
      </c>
      <c r="AT235" s="104">
        <f>CHOOSE(Interface!$H$7,'Licensee 1'!AT223,'Licensee 2'!AT223)</f>
        <v>0</v>
      </c>
      <c r="AU235" s="104">
        <f>CHOOSE(Interface!$H$7,'Licensee 1'!AU223,'Licensee 2'!AU223)</f>
        <v>0</v>
      </c>
      <c r="AV235" s="104">
        <f>CHOOSE(Interface!$H$7,'Licensee 1'!AV223,'Licensee 2'!AV223)</f>
        <v>0</v>
      </c>
      <c r="AW235" s="104">
        <f>CHOOSE(Interface!$H$7,'Licensee 1'!AW223,'Licensee 2'!AW223)</f>
        <v>0</v>
      </c>
      <c r="AX235" s="104">
        <f>CHOOSE(Interface!$H$7,'Licensee 1'!AX223,'Licensee 2'!AX223)</f>
        <v>0</v>
      </c>
      <c r="AY235" s="104">
        <f>CHOOSE(Interface!$H$7,'Licensee 1'!AY223,'Licensee 2'!AY223)</f>
        <v>0</v>
      </c>
      <c r="AZ235" s="104">
        <f>CHOOSE(Interface!$H$7,'Licensee 1'!AZ223,'Licensee 2'!AZ223)</f>
        <v>0</v>
      </c>
      <c r="BA235" s="104">
        <f>CHOOSE(Interface!$H$7,'Licensee 1'!BA223,'Licensee 2'!BA223)</f>
        <v>0</v>
      </c>
      <c r="BB235" s="104">
        <f>CHOOSE(Interface!$H$7,'Licensee 1'!BB223,'Licensee 2'!BB223)</f>
        <v>0</v>
      </c>
      <c r="BC235" s="104">
        <f>CHOOSE(Interface!$H$7,'Licensee 1'!BC223,'Licensee 2'!BC223)</f>
        <v>0</v>
      </c>
      <c r="BD235" s="104">
        <f>CHOOSE(Interface!$H$7,'Licensee 1'!BD223,'Licensee 2'!BD223)</f>
        <v>0</v>
      </c>
      <c r="BE235" s="104">
        <f>CHOOSE(Interface!$H$7,'Licensee 1'!BE223,'Licensee 2'!BE223)</f>
        <v>0</v>
      </c>
      <c r="BF235" s="104">
        <f>CHOOSE(Interface!$H$7,'Licensee 1'!BF223,'Licensee 2'!BF223)</f>
        <v>0</v>
      </c>
      <c r="BG235" s="104">
        <f>CHOOSE(Interface!$H$7,'Licensee 1'!BG223,'Licensee 2'!BG223)</f>
        <v>0</v>
      </c>
      <c r="BH235" s="104">
        <f>CHOOSE(Interface!$H$7,'Licensee 1'!BH223,'Licensee 2'!BH223)</f>
        <v>0</v>
      </c>
    </row>
    <row r="236" spans="1:67" ht="16.149999999999999">
      <c r="A236" s="307"/>
      <c r="E236" s="4" t="s">
        <v>103</v>
      </c>
      <c r="F236" s="20"/>
      <c r="G236" s="4" t="s">
        <v>101</v>
      </c>
      <c r="J236" s="6" t="s">
        <v>369</v>
      </c>
      <c r="K236" s="21"/>
      <c r="L236" s="304">
        <f>CHOOSE(Interface!$H$7,'Licensee 1'!L224,'Licensee 2'!L224)</f>
        <v>0</v>
      </c>
      <c r="M236" s="304">
        <f>CHOOSE(Interface!$H$7,'Licensee 1'!M224,'Licensee 2'!M224)</f>
        <v>0</v>
      </c>
      <c r="N236" s="304">
        <f>CHOOSE(Interface!$H$7,'Licensee 1'!N224,'Licensee 2'!N224)</f>
        <v>0</v>
      </c>
      <c r="O236" s="304">
        <f>CHOOSE(Interface!$H$7,'Licensee 1'!O224,'Licensee 2'!O224)</f>
        <v>0</v>
      </c>
      <c r="P236" s="304">
        <f>CHOOSE(Interface!$H$7,'Licensee 1'!P224,'Licensee 2'!P224)</f>
        <v>0</v>
      </c>
      <c r="Q236" s="304">
        <f>CHOOSE(Interface!$H$7,'Licensee 1'!Q224,'Licensee 2'!Q224)</f>
        <v>0</v>
      </c>
      <c r="R236" s="304">
        <f>CHOOSE(Interface!$H$7,'Licensee 1'!R224,'Licensee 2'!R224)</f>
        <v>0</v>
      </c>
      <c r="S236" s="304">
        <f>CHOOSE(Interface!$H$7,'Licensee 1'!S224,'Licensee 2'!S224)</f>
        <v>0</v>
      </c>
      <c r="T236" s="304">
        <f>CHOOSE(Interface!$H$7,'Licensee 1'!T224,'Licensee 2'!T224)</f>
        <v>0</v>
      </c>
      <c r="U236" s="304">
        <f>CHOOSE(Interface!$H$7,'Licensee 1'!U224,'Licensee 2'!U224)</f>
        <v>0</v>
      </c>
      <c r="V236" s="304">
        <f>CHOOSE(Interface!$H$7,'Licensee 1'!V224,'Licensee 2'!V224)</f>
        <v>0</v>
      </c>
      <c r="W236" s="304">
        <f>CHOOSE(Interface!$H$7,'Licensee 1'!W224,'Licensee 2'!W224)</f>
        <v>0</v>
      </c>
      <c r="X236" s="304">
        <f>CHOOSE(Interface!$H$7,'Licensee 1'!X224,'Licensee 2'!X224)</f>
        <v>0</v>
      </c>
      <c r="Y236" s="304">
        <f>CHOOSE(Interface!$H$7,'Licensee 1'!Y224,'Licensee 2'!Y224)</f>
        <v>0</v>
      </c>
      <c r="Z236" s="304">
        <f>CHOOSE(Interface!$H$7,'Licensee 1'!Z224,'Licensee 2'!Z224)</f>
        <v>0</v>
      </c>
      <c r="AA236" s="304">
        <f>CHOOSE(Interface!$H$7,'Licensee 1'!AA224,'Licensee 2'!AA224)</f>
        <v>0</v>
      </c>
      <c r="AB236" s="304">
        <f>CHOOSE(Interface!$H$7,'Licensee 1'!AB224,'Licensee 2'!AB224)</f>
        <v>0</v>
      </c>
      <c r="AC236" s="304">
        <f>CHOOSE(Interface!$H$7,'Licensee 1'!AC224,'Licensee 2'!AC224)</f>
        <v>0</v>
      </c>
      <c r="AD236" s="304">
        <f>CHOOSE(Interface!$H$7,'Licensee 1'!AD224,'Licensee 2'!AD224)</f>
        <v>0</v>
      </c>
      <c r="AE236" s="304">
        <f>CHOOSE(Interface!$H$7,'Licensee 1'!AE224,'Licensee 2'!AE224)</f>
        <v>0</v>
      </c>
      <c r="AF236" s="304">
        <f>CHOOSE(Interface!$H$7,'Licensee 1'!AF224,'Licensee 2'!AF224)</f>
        <v>0</v>
      </c>
      <c r="AG236" s="304">
        <f>CHOOSE(Interface!$H$7,'Licensee 1'!AG224,'Licensee 2'!AG224)</f>
        <v>0</v>
      </c>
      <c r="AH236" s="304">
        <f>CHOOSE(Interface!$H$7,'Licensee 1'!AH224,'Licensee 2'!AH224)</f>
        <v>0</v>
      </c>
      <c r="AI236" s="304">
        <f>CHOOSE(Interface!$H$7,'Licensee 1'!AI224,'Licensee 2'!AI224)</f>
        <v>0</v>
      </c>
      <c r="AJ236" s="304">
        <f>CHOOSE(Interface!$H$7,'Licensee 1'!AJ224,'Licensee 2'!AJ224)</f>
        <v>0</v>
      </c>
      <c r="AK236" s="304">
        <f>CHOOSE(Interface!$H$7,'Licensee 1'!AK224,'Licensee 2'!AK224)</f>
        <v>0</v>
      </c>
      <c r="AL236" s="304">
        <f>CHOOSE(Interface!$H$7,'Licensee 1'!AL224,'Licensee 2'!AL224)</f>
        <v>0</v>
      </c>
      <c r="AM236" s="304">
        <f>CHOOSE(Interface!$H$7,'Licensee 1'!AM224,'Licensee 2'!AM224)</f>
        <v>0</v>
      </c>
      <c r="AN236" s="304">
        <f>CHOOSE(Interface!$H$7,'Licensee 1'!AN224,'Licensee 2'!AN224)</f>
        <v>0</v>
      </c>
      <c r="AO236" s="304">
        <f>CHOOSE(Interface!$H$7,'Licensee 1'!AO224,'Licensee 2'!AO224)</f>
        <v>0</v>
      </c>
      <c r="AP236" s="304">
        <f>CHOOSE(Interface!$H$7,'Licensee 1'!AP224,'Licensee 2'!AP224)</f>
        <v>0</v>
      </c>
      <c r="AQ236" s="304">
        <f>CHOOSE(Interface!$H$7,'Licensee 1'!AQ224,'Licensee 2'!AQ224)</f>
        <v>0</v>
      </c>
      <c r="AR236" s="304">
        <f>CHOOSE(Interface!$H$7,'Licensee 1'!AR224,'Licensee 2'!AR224)</f>
        <v>0</v>
      </c>
      <c r="AS236" s="304">
        <f>CHOOSE(Interface!$H$7,'Licensee 1'!AS224,'Licensee 2'!AS224)</f>
        <v>0</v>
      </c>
      <c r="AT236" s="304">
        <f>CHOOSE(Interface!$H$7,'Licensee 1'!AT224,'Licensee 2'!AT224)</f>
        <v>0</v>
      </c>
      <c r="AU236" s="304">
        <f>CHOOSE(Interface!$H$7,'Licensee 1'!AU224,'Licensee 2'!AU224)</f>
        <v>0</v>
      </c>
      <c r="AV236" s="304">
        <f>CHOOSE(Interface!$H$7,'Licensee 1'!AV224,'Licensee 2'!AV224)</f>
        <v>0</v>
      </c>
      <c r="AW236" s="304">
        <f>CHOOSE(Interface!$H$7,'Licensee 1'!AW224,'Licensee 2'!AW224)</f>
        <v>0</v>
      </c>
      <c r="AX236" s="304">
        <f>CHOOSE(Interface!$H$7,'Licensee 1'!AX224,'Licensee 2'!AX224)</f>
        <v>0</v>
      </c>
      <c r="AY236" s="304">
        <f>CHOOSE(Interface!$H$7,'Licensee 1'!AY224,'Licensee 2'!AY224)</f>
        <v>0</v>
      </c>
      <c r="AZ236" s="304">
        <f>CHOOSE(Interface!$H$7,'Licensee 1'!AZ224,'Licensee 2'!AZ224)</f>
        <v>0</v>
      </c>
      <c r="BA236" s="304">
        <f>CHOOSE(Interface!$H$7,'Licensee 1'!BA224,'Licensee 2'!BA224)</f>
        <v>0</v>
      </c>
      <c r="BB236" s="304">
        <f>CHOOSE(Interface!$H$7,'Licensee 1'!BB224,'Licensee 2'!BB224)</f>
        <v>0</v>
      </c>
      <c r="BC236" s="304">
        <f>CHOOSE(Interface!$H$7,'Licensee 1'!BC224,'Licensee 2'!BC224)</f>
        <v>0</v>
      </c>
      <c r="BD236" s="304">
        <f>CHOOSE(Interface!$H$7,'Licensee 1'!BD224,'Licensee 2'!BD224)</f>
        <v>0</v>
      </c>
      <c r="BE236" s="304">
        <f>CHOOSE(Interface!$H$7,'Licensee 1'!BE224,'Licensee 2'!BE224)</f>
        <v>0</v>
      </c>
      <c r="BF236" s="304">
        <f>CHOOSE(Interface!$H$7,'Licensee 1'!BF224,'Licensee 2'!BF224)</f>
        <v>0</v>
      </c>
      <c r="BG236" s="304">
        <f>CHOOSE(Interface!$H$7,'Licensee 1'!BG224,'Licensee 2'!BG224)</f>
        <v>0</v>
      </c>
      <c r="BH236" s="304">
        <f>CHOOSE(Interface!$H$7,'Licensee 1'!BH224,'Licensee 2'!BH224)</f>
        <v>0</v>
      </c>
    </row>
    <row r="237" spans="1:67">
      <c r="K237" s="21"/>
    </row>
    <row r="238" spans="1:67">
      <c r="A238" s="307"/>
      <c r="E238" s="4" t="s">
        <v>294</v>
      </c>
      <c r="F238" s="20"/>
      <c r="G238" s="4" t="s">
        <v>101</v>
      </c>
      <c r="K238" s="21"/>
      <c r="L238" s="104">
        <f>CHOOSE(Interface!$H$7,'Licensee 1'!L226,'Licensee 2'!L226)</f>
        <v>0</v>
      </c>
      <c r="M238" s="104">
        <f>CHOOSE(Interface!$H$7,'Licensee 1'!M226,'Licensee 2'!M226)</f>
        <v>0</v>
      </c>
      <c r="N238" s="104">
        <f>CHOOSE(Interface!$H$7,'Licensee 1'!N226,'Licensee 2'!N226)</f>
        <v>0</v>
      </c>
      <c r="O238" s="104">
        <f>CHOOSE(Interface!$H$7,'Licensee 1'!O226,'Licensee 2'!O226)</f>
        <v>0</v>
      </c>
      <c r="P238" s="104">
        <f>CHOOSE(Interface!$H$7,'Licensee 1'!P226,'Licensee 2'!P226)</f>
        <v>0</v>
      </c>
      <c r="Q238" s="104">
        <f>CHOOSE(Interface!$H$7,'Licensee 1'!Q226,'Licensee 2'!Q226)</f>
        <v>0</v>
      </c>
      <c r="R238" s="104">
        <f>CHOOSE(Interface!$H$7,'Licensee 1'!R226,'Licensee 2'!R226)</f>
        <v>0</v>
      </c>
      <c r="S238" s="104">
        <f>CHOOSE(Interface!$H$7,'Licensee 1'!S226,'Licensee 2'!S226)</f>
        <v>0</v>
      </c>
      <c r="T238" s="104">
        <f>CHOOSE(Interface!$H$7,'Licensee 1'!T226,'Licensee 2'!T226)</f>
        <v>0</v>
      </c>
      <c r="U238" s="104">
        <f>CHOOSE(Interface!$H$7,'Licensee 1'!U226,'Licensee 2'!U226)</f>
        <v>0</v>
      </c>
      <c r="V238" s="104">
        <f>CHOOSE(Interface!$H$7,'Licensee 1'!V226,'Licensee 2'!V226)</f>
        <v>0</v>
      </c>
      <c r="W238" s="104">
        <f>CHOOSE(Interface!$H$7,'Licensee 1'!W226,'Licensee 2'!W226)</f>
        <v>0</v>
      </c>
      <c r="X238" s="104">
        <f>CHOOSE(Interface!$H$7,'Licensee 1'!X226,'Licensee 2'!X226)</f>
        <v>0</v>
      </c>
      <c r="Y238" s="104">
        <f>CHOOSE(Interface!$H$7,'Licensee 1'!Y226,'Licensee 2'!Y226)</f>
        <v>0</v>
      </c>
      <c r="Z238" s="104">
        <f>CHOOSE(Interface!$H$7,'Licensee 1'!Z226,'Licensee 2'!Z226)</f>
        <v>0</v>
      </c>
      <c r="AA238" s="104">
        <f>CHOOSE(Interface!$H$7,'Licensee 1'!AA226,'Licensee 2'!AA226)</f>
        <v>0</v>
      </c>
      <c r="AB238" s="104">
        <f>CHOOSE(Interface!$H$7,'Licensee 1'!AB226,'Licensee 2'!AB226)</f>
        <v>0</v>
      </c>
      <c r="AC238" s="104">
        <f>CHOOSE(Interface!$H$7,'Licensee 1'!AC226,'Licensee 2'!AC226)</f>
        <v>0</v>
      </c>
      <c r="AD238" s="104">
        <f>CHOOSE(Interface!$H$7,'Licensee 1'!AD226,'Licensee 2'!AD226)</f>
        <v>0</v>
      </c>
      <c r="AE238" s="104">
        <f>CHOOSE(Interface!$H$7,'Licensee 1'!AE226,'Licensee 2'!AE226)</f>
        <v>0</v>
      </c>
      <c r="AF238" s="104">
        <f>CHOOSE(Interface!$H$7,'Licensee 1'!AF226,'Licensee 2'!AF226)</f>
        <v>0</v>
      </c>
      <c r="AG238" s="104">
        <f>CHOOSE(Interface!$H$7,'Licensee 1'!AG226,'Licensee 2'!AG226)</f>
        <v>0</v>
      </c>
      <c r="AH238" s="104">
        <f>CHOOSE(Interface!$H$7,'Licensee 1'!AH226,'Licensee 2'!AH226)</f>
        <v>0</v>
      </c>
      <c r="AI238" s="104">
        <f>CHOOSE(Interface!$H$7,'Licensee 1'!AI226,'Licensee 2'!AI226)</f>
        <v>0</v>
      </c>
      <c r="AJ238" s="104">
        <f>CHOOSE(Interface!$H$7,'Licensee 1'!AJ226,'Licensee 2'!AJ226)</f>
        <v>0</v>
      </c>
      <c r="AK238" s="104">
        <f>CHOOSE(Interface!$H$7,'Licensee 1'!AK226,'Licensee 2'!AK226)</f>
        <v>0</v>
      </c>
      <c r="AL238" s="104">
        <f>CHOOSE(Interface!$H$7,'Licensee 1'!AL226,'Licensee 2'!AL226)</f>
        <v>0</v>
      </c>
      <c r="AM238" s="104">
        <f>CHOOSE(Interface!$H$7,'Licensee 1'!AM226,'Licensee 2'!AM226)</f>
        <v>0</v>
      </c>
      <c r="AN238" s="104">
        <f>CHOOSE(Interface!$H$7,'Licensee 1'!AN226,'Licensee 2'!AN226)</f>
        <v>0</v>
      </c>
      <c r="AO238" s="104">
        <f>CHOOSE(Interface!$H$7,'Licensee 1'!AO226,'Licensee 2'!AO226)</f>
        <v>0</v>
      </c>
      <c r="AP238" s="104">
        <f>CHOOSE(Interface!$H$7,'Licensee 1'!AP226,'Licensee 2'!AP226)</f>
        <v>0</v>
      </c>
      <c r="AQ238" s="104">
        <f>CHOOSE(Interface!$H$7,'Licensee 1'!AQ226,'Licensee 2'!AQ226)</f>
        <v>0</v>
      </c>
      <c r="AR238" s="104">
        <f>CHOOSE(Interface!$H$7,'Licensee 1'!AR226,'Licensee 2'!AR226)</f>
        <v>0</v>
      </c>
      <c r="AS238" s="104">
        <f>CHOOSE(Interface!$H$7,'Licensee 1'!AS226,'Licensee 2'!AS226)</f>
        <v>0</v>
      </c>
      <c r="AT238" s="104">
        <f>CHOOSE(Interface!$H$7,'Licensee 1'!AT226,'Licensee 2'!AT226)</f>
        <v>0</v>
      </c>
      <c r="AU238" s="104">
        <f>CHOOSE(Interface!$H$7,'Licensee 1'!AU226,'Licensee 2'!AU226)</f>
        <v>0</v>
      </c>
      <c r="AV238" s="104">
        <f>CHOOSE(Interface!$H$7,'Licensee 1'!AV226,'Licensee 2'!AV226)</f>
        <v>0</v>
      </c>
      <c r="AW238" s="104">
        <f>CHOOSE(Interface!$H$7,'Licensee 1'!AW226,'Licensee 2'!AW226)</f>
        <v>0</v>
      </c>
      <c r="AX238" s="104">
        <f>CHOOSE(Interface!$H$7,'Licensee 1'!AX226,'Licensee 2'!AX226)</f>
        <v>0</v>
      </c>
      <c r="AY238" s="104">
        <f>CHOOSE(Interface!$H$7,'Licensee 1'!AY226,'Licensee 2'!AY226)</f>
        <v>0</v>
      </c>
      <c r="AZ238" s="104">
        <f>CHOOSE(Interface!$H$7,'Licensee 1'!AZ226,'Licensee 2'!AZ226)</f>
        <v>0</v>
      </c>
      <c r="BA238" s="104">
        <f>CHOOSE(Interface!$H$7,'Licensee 1'!BA226,'Licensee 2'!BA226)</f>
        <v>0</v>
      </c>
      <c r="BB238" s="104">
        <f>CHOOSE(Interface!$H$7,'Licensee 1'!BB226,'Licensee 2'!BB226)</f>
        <v>0</v>
      </c>
      <c r="BC238" s="104">
        <f>CHOOSE(Interface!$H$7,'Licensee 1'!BC226,'Licensee 2'!BC226)</f>
        <v>0</v>
      </c>
      <c r="BD238" s="104">
        <f>CHOOSE(Interface!$H$7,'Licensee 1'!BD226,'Licensee 2'!BD226)</f>
        <v>0</v>
      </c>
      <c r="BE238" s="104">
        <f>CHOOSE(Interface!$H$7,'Licensee 1'!BE226,'Licensee 2'!BE226)</f>
        <v>0</v>
      </c>
      <c r="BF238" s="104">
        <f>CHOOSE(Interface!$H$7,'Licensee 1'!BF226,'Licensee 2'!BF226)</f>
        <v>0</v>
      </c>
      <c r="BG238" s="104">
        <f>CHOOSE(Interface!$H$7,'Licensee 1'!BG226,'Licensee 2'!BG226)</f>
        <v>0</v>
      </c>
      <c r="BH238" s="104">
        <f>CHOOSE(Interface!$H$7,'Licensee 1'!BH226,'Licensee 2'!BH226)</f>
        <v>0</v>
      </c>
    </row>
    <row r="239" spans="1:67">
      <c r="A239" s="307"/>
      <c r="E239" s="4" t="s">
        <v>295</v>
      </c>
      <c r="F239" s="20"/>
      <c r="G239" s="4" t="s">
        <v>101</v>
      </c>
      <c r="K239" s="21"/>
      <c r="L239" s="104">
        <f>CHOOSE(Interface!$H$7,'Licensee 1'!L227,'Licensee 2'!L227)</f>
        <v>0</v>
      </c>
      <c r="M239" s="104">
        <f>CHOOSE(Interface!$H$7,'Licensee 1'!M227,'Licensee 2'!M227)</f>
        <v>0</v>
      </c>
      <c r="N239" s="104">
        <f>CHOOSE(Interface!$H$7,'Licensee 1'!N227,'Licensee 2'!N227)</f>
        <v>0</v>
      </c>
      <c r="O239" s="104">
        <f>CHOOSE(Interface!$H$7,'Licensee 1'!O227,'Licensee 2'!O227)</f>
        <v>0</v>
      </c>
      <c r="P239" s="104">
        <f>CHOOSE(Interface!$H$7,'Licensee 1'!P227,'Licensee 2'!P227)</f>
        <v>0</v>
      </c>
      <c r="Q239" s="104">
        <f>CHOOSE(Interface!$H$7,'Licensee 1'!Q227,'Licensee 2'!Q227)</f>
        <v>0</v>
      </c>
      <c r="R239" s="104">
        <f>CHOOSE(Interface!$H$7,'Licensee 1'!R227,'Licensee 2'!R227)</f>
        <v>0</v>
      </c>
      <c r="S239" s="104">
        <f>CHOOSE(Interface!$H$7,'Licensee 1'!S227,'Licensee 2'!S227)</f>
        <v>0</v>
      </c>
      <c r="T239" s="104">
        <f>CHOOSE(Interface!$H$7,'Licensee 1'!T227,'Licensee 2'!T227)</f>
        <v>0</v>
      </c>
      <c r="U239" s="104">
        <f>CHOOSE(Interface!$H$7,'Licensee 1'!U227,'Licensee 2'!U227)</f>
        <v>0</v>
      </c>
      <c r="V239" s="104">
        <f>CHOOSE(Interface!$H$7,'Licensee 1'!V227,'Licensee 2'!V227)</f>
        <v>0</v>
      </c>
      <c r="W239" s="104">
        <f>CHOOSE(Interface!$H$7,'Licensee 1'!W227,'Licensee 2'!W227)</f>
        <v>0</v>
      </c>
      <c r="X239" s="104">
        <f>CHOOSE(Interface!$H$7,'Licensee 1'!X227,'Licensee 2'!X227)</f>
        <v>0</v>
      </c>
      <c r="Y239" s="104">
        <f>CHOOSE(Interface!$H$7,'Licensee 1'!Y227,'Licensee 2'!Y227)</f>
        <v>0</v>
      </c>
      <c r="Z239" s="104">
        <f>CHOOSE(Interface!$H$7,'Licensee 1'!Z227,'Licensee 2'!Z227)</f>
        <v>0</v>
      </c>
      <c r="AA239" s="104">
        <f>CHOOSE(Interface!$H$7,'Licensee 1'!AA227,'Licensee 2'!AA227)</f>
        <v>0</v>
      </c>
      <c r="AB239" s="104">
        <f>CHOOSE(Interface!$H$7,'Licensee 1'!AB227,'Licensee 2'!AB227)</f>
        <v>0</v>
      </c>
      <c r="AC239" s="104">
        <f>CHOOSE(Interface!$H$7,'Licensee 1'!AC227,'Licensee 2'!AC227)</f>
        <v>0</v>
      </c>
      <c r="AD239" s="104">
        <f>CHOOSE(Interface!$H$7,'Licensee 1'!AD227,'Licensee 2'!AD227)</f>
        <v>0</v>
      </c>
      <c r="AE239" s="104">
        <f>CHOOSE(Interface!$H$7,'Licensee 1'!AE227,'Licensee 2'!AE227)</f>
        <v>0</v>
      </c>
      <c r="AF239" s="104">
        <f>CHOOSE(Interface!$H$7,'Licensee 1'!AF227,'Licensee 2'!AF227)</f>
        <v>0</v>
      </c>
      <c r="AG239" s="104">
        <f>CHOOSE(Interface!$H$7,'Licensee 1'!AG227,'Licensee 2'!AG227)</f>
        <v>0</v>
      </c>
      <c r="AH239" s="104">
        <f>CHOOSE(Interface!$H$7,'Licensee 1'!AH227,'Licensee 2'!AH227)</f>
        <v>0</v>
      </c>
      <c r="AI239" s="104">
        <f>CHOOSE(Interface!$H$7,'Licensee 1'!AI227,'Licensee 2'!AI227)</f>
        <v>0</v>
      </c>
      <c r="AJ239" s="104">
        <f>CHOOSE(Interface!$H$7,'Licensee 1'!AJ227,'Licensee 2'!AJ227)</f>
        <v>0</v>
      </c>
      <c r="AK239" s="104">
        <f>CHOOSE(Interface!$H$7,'Licensee 1'!AK227,'Licensee 2'!AK227)</f>
        <v>0</v>
      </c>
      <c r="AL239" s="104">
        <f>CHOOSE(Interface!$H$7,'Licensee 1'!AL227,'Licensee 2'!AL227)</f>
        <v>0</v>
      </c>
      <c r="AM239" s="104">
        <f>CHOOSE(Interface!$H$7,'Licensee 1'!AM227,'Licensee 2'!AM227)</f>
        <v>0</v>
      </c>
      <c r="AN239" s="104">
        <f>CHOOSE(Interface!$H$7,'Licensee 1'!AN227,'Licensee 2'!AN227)</f>
        <v>0</v>
      </c>
      <c r="AO239" s="104">
        <f>CHOOSE(Interface!$H$7,'Licensee 1'!AO227,'Licensee 2'!AO227)</f>
        <v>0</v>
      </c>
      <c r="AP239" s="104">
        <f>CHOOSE(Interface!$H$7,'Licensee 1'!AP227,'Licensee 2'!AP227)</f>
        <v>0</v>
      </c>
      <c r="AQ239" s="104">
        <f>CHOOSE(Interface!$H$7,'Licensee 1'!AQ227,'Licensee 2'!AQ227)</f>
        <v>0</v>
      </c>
      <c r="AR239" s="104">
        <f>CHOOSE(Interface!$H$7,'Licensee 1'!AR227,'Licensee 2'!AR227)</f>
        <v>0</v>
      </c>
      <c r="AS239" s="104">
        <f>CHOOSE(Interface!$H$7,'Licensee 1'!AS227,'Licensee 2'!AS227)</f>
        <v>0</v>
      </c>
      <c r="AT239" s="104">
        <f>CHOOSE(Interface!$H$7,'Licensee 1'!AT227,'Licensee 2'!AT227)</f>
        <v>0</v>
      </c>
      <c r="AU239" s="104">
        <f>CHOOSE(Interface!$H$7,'Licensee 1'!AU227,'Licensee 2'!AU227)</f>
        <v>0</v>
      </c>
      <c r="AV239" s="104">
        <f>CHOOSE(Interface!$H$7,'Licensee 1'!AV227,'Licensee 2'!AV227)</f>
        <v>0</v>
      </c>
      <c r="AW239" s="104">
        <f>CHOOSE(Interface!$H$7,'Licensee 1'!AW227,'Licensee 2'!AW227)</f>
        <v>0</v>
      </c>
      <c r="AX239" s="104">
        <f>CHOOSE(Interface!$H$7,'Licensee 1'!AX227,'Licensee 2'!AX227)</f>
        <v>0</v>
      </c>
      <c r="AY239" s="104">
        <f>CHOOSE(Interface!$H$7,'Licensee 1'!AY227,'Licensee 2'!AY227)</f>
        <v>0</v>
      </c>
      <c r="AZ239" s="104">
        <f>CHOOSE(Interface!$H$7,'Licensee 1'!AZ227,'Licensee 2'!AZ227)</f>
        <v>0</v>
      </c>
      <c r="BA239" s="104">
        <f>CHOOSE(Interface!$H$7,'Licensee 1'!BA227,'Licensee 2'!BA227)</f>
        <v>0</v>
      </c>
      <c r="BB239" s="104">
        <f>CHOOSE(Interface!$H$7,'Licensee 1'!BB227,'Licensee 2'!BB227)</f>
        <v>0</v>
      </c>
      <c r="BC239" s="104">
        <f>CHOOSE(Interface!$H$7,'Licensee 1'!BC227,'Licensee 2'!BC227)</f>
        <v>0</v>
      </c>
      <c r="BD239" s="104">
        <f>CHOOSE(Interface!$H$7,'Licensee 1'!BD227,'Licensee 2'!BD227)</f>
        <v>0</v>
      </c>
      <c r="BE239" s="104">
        <f>CHOOSE(Interface!$H$7,'Licensee 1'!BE227,'Licensee 2'!BE227)</f>
        <v>0</v>
      </c>
      <c r="BF239" s="104">
        <f>CHOOSE(Interface!$H$7,'Licensee 1'!BF227,'Licensee 2'!BF227)</f>
        <v>0</v>
      </c>
      <c r="BG239" s="104">
        <f>CHOOSE(Interface!$H$7,'Licensee 1'!BG227,'Licensee 2'!BG227)</f>
        <v>0</v>
      </c>
      <c r="BH239" s="104">
        <f>CHOOSE(Interface!$H$7,'Licensee 1'!BH227,'Licensee 2'!BH227)</f>
        <v>0</v>
      </c>
    </row>
    <row r="240" spans="1:67">
      <c r="A240" s="307"/>
      <c r="E240" s="4" t="s">
        <v>370</v>
      </c>
      <c r="F240" s="20"/>
      <c r="G240" s="4" t="s">
        <v>101</v>
      </c>
      <c r="K240" s="21"/>
      <c r="L240" s="304">
        <f>CHOOSE(Interface!$H$7,'Licensee 1'!L228,'Licensee 2'!L228)</f>
        <v>0</v>
      </c>
      <c r="M240" s="304">
        <f>CHOOSE(Interface!$H$7,'Licensee 1'!M228,'Licensee 2'!M228)</f>
        <v>0</v>
      </c>
      <c r="N240" s="304">
        <f>CHOOSE(Interface!$H$7,'Licensee 1'!N228,'Licensee 2'!N228)</f>
        <v>0</v>
      </c>
      <c r="O240" s="304">
        <f>CHOOSE(Interface!$H$7,'Licensee 1'!O228,'Licensee 2'!O228)</f>
        <v>0</v>
      </c>
      <c r="P240" s="304">
        <f>CHOOSE(Interface!$H$7,'Licensee 1'!P228,'Licensee 2'!P228)</f>
        <v>0</v>
      </c>
      <c r="Q240" s="304">
        <f>CHOOSE(Interface!$H$7,'Licensee 1'!Q228,'Licensee 2'!Q228)</f>
        <v>0</v>
      </c>
      <c r="R240" s="304">
        <f>CHOOSE(Interface!$H$7,'Licensee 1'!R228,'Licensee 2'!R228)</f>
        <v>0</v>
      </c>
      <c r="S240" s="304">
        <f>CHOOSE(Interface!$H$7,'Licensee 1'!S228,'Licensee 2'!S228)</f>
        <v>0</v>
      </c>
      <c r="T240" s="304">
        <f>CHOOSE(Interface!$H$7,'Licensee 1'!T228,'Licensee 2'!T228)</f>
        <v>0</v>
      </c>
      <c r="U240" s="304">
        <f>CHOOSE(Interface!$H$7,'Licensee 1'!U228,'Licensee 2'!U228)</f>
        <v>0</v>
      </c>
      <c r="V240" s="304">
        <f>CHOOSE(Interface!$H$7,'Licensee 1'!V228,'Licensee 2'!V228)</f>
        <v>0</v>
      </c>
      <c r="W240" s="304">
        <f>CHOOSE(Interface!$H$7,'Licensee 1'!W228,'Licensee 2'!W228)</f>
        <v>0</v>
      </c>
      <c r="X240" s="304">
        <f>CHOOSE(Interface!$H$7,'Licensee 1'!X228,'Licensee 2'!X228)</f>
        <v>0</v>
      </c>
      <c r="Y240" s="304">
        <f>CHOOSE(Interface!$H$7,'Licensee 1'!Y228,'Licensee 2'!Y228)</f>
        <v>0</v>
      </c>
      <c r="Z240" s="304">
        <f>CHOOSE(Interface!$H$7,'Licensee 1'!Z228,'Licensee 2'!Z228)</f>
        <v>0</v>
      </c>
      <c r="AA240" s="304">
        <f>CHOOSE(Interface!$H$7,'Licensee 1'!AA228,'Licensee 2'!AA228)</f>
        <v>0</v>
      </c>
      <c r="AB240" s="304">
        <f>CHOOSE(Interface!$H$7,'Licensee 1'!AB228,'Licensee 2'!AB228)</f>
        <v>0</v>
      </c>
      <c r="AC240" s="304">
        <f>CHOOSE(Interface!$H$7,'Licensee 1'!AC228,'Licensee 2'!AC228)</f>
        <v>0</v>
      </c>
      <c r="AD240" s="304">
        <f>CHOOSE(Interface!$H$7,'Licensee 1'!AD228,'Licensee 2'!AD228)</f>
        <v>0</v>
      </c>
      <c r="AE240" s="304">
        <f>CHOOSE(Interface!$H$7,'Licensee 1'!AE228,'Licensee 2'!AE228)</f>
        <v>0</v>
      </c>
      <c r="AF240" s="304">
        <f>CHOOSE(Interface!$H$7,'Licensee 1'!AF228,'Licensee 2'!AF228)</f>
        <v>0</v>
      </c>
      <c r="AG240" s="304">
        <f>CHOOSE(Interface!$H$7,'Licensee 1'!AG228,'Licensee 2'!AG228)</f>
        <v>0</v>
      </c>
      <c r="AH240" s="304">
        <f>CHOOSE(Interface!$H$7,'Licensee 1'!AH228,'Licensee 2'!AH228)</f>
        <v>0</v>
      </c>
      <c r="AI240" s="304">
        <f>CHOOSE(Interface!$H$7,'Licensee 1'!AI228,'Licensee 2'!AI228)</f>
        <v>0</v>
      </c>
      <c r="AJ240" s="304">
        <f>CHOOSE(Interface!$H$7,'Licensee 1'!AJ228,'Licensee 2'!AJ228)</f>
        <v>0</v>
      </c>
      <c r="AK240" s="304">
        <f>CHOOSE(Interface!$H$7,'Licensee 1'!AK228,'Licensee 2'!AK228)</f>
        <v>0</v>
      </c>
      <c r="AL240" s="304">
        <f>CHOOSE(Interface!$H$7,'Licensee 1'!AL228,'Licensee 2'!AL228)</f>
        <v>0</v>
      </c>
      <c r="AM240" s="304">
        <f>CHOOSE(Interface!$H$7,'Licensee 1'!AM228,'Licensee 2'!AM228)</f>
        <v>0</v>
      </c>
      <c r="AN240" s="304">
        <f>CHOOSE(Interface!$H$7,'Licensee 1'!AN228,'Licensee 2'!AN228)</f>
        <v>0</v>
      </c>
      <c r="AO240" s="304">
        <f>CHOOSE(Interface!$H$7,'Licensee 1'!AO228,'Licensee 2'!AO228)</f>
        <v>0</v>
      </c>
      <c r="AP240" s="304">
        <f>CHOOSE(Interface!$H$7,'Licensee 1'!AP228,'Licensee 2'!AP228)</f>
        <v>0</v>
      </c>
      <c r="AQ240" s="304">
        <f>CHOOSE(Interface!$H$7,'Licensee 1'!AQ228,'Licensee 2'!AQ228)</f>
        <v>0</v>
      </c>
      <c r="AR240" s="304">
        <f>CHOOSE(Interface!$H$7,'Licensee 1'!AR228,'Licensee 2'!AR228)</f>
        <v>0</v>
      </c>
      <c r="AS240" s="304">
        <f>CHOOSE(Interface!$H$7,'Licensee 1'!AS228,'Licensee 2'!AS228)</f>
        <v>0</v>
      </c>
      <c r="AT240" s="304">
        <f>CHOOSE(Interface!$H$7,'Licensee 1'!AT228,'Licensee 2'!AT228)</f>
        <v>0</v>
      </c>
      <c r="AU240" s="304">
        <f>CHOOSE(Interface!$H$7,'Licensee 1'!AU228,'Licensee 2'!AU228)</f>
        <v>0</v>
      </c>
      <c r="AV240" s="304">
        <f>CHOOSE(Interface!$H$7,'Licensee 1'!AV228,'Licensee 2'!AV228)</f>
        <v>0</v>
      </c>
      <c r="AW240" s="304">
        <f>CHOOSE(Interface!$H$7,'Licensee 1'!AW228,'Licensee 2'!AW228)</f>
        <v>0</v>
      </c>
      <c r="AX240" s="304">
        <f>CHOOSE(Interface!$H$7,'Licensee 1'!AX228,'Licensee 2'!AX228)</f>
        <v>0</v>
      </c>
      <c r="AY240" s="304">
        <f>CHOOSE(Interface!$H$7,'Licensee 1'!AY228,'Licensee 2'!AY228)</f>
        <v>0</v>
      </c>
      <c r="AZ240" s="304">
        <f>CHOOSE(Interface!$H$7,'Licensee 1'!AZ228,'Licensee 2'!AZ228)</f>
        <v>0</v>
      </c>
      <c r="BA240" s="304">
        <f>CHOOSE(Interface!$H$7,'Licensee 1'!BA228,'Licensee 2'!BA228)</f>
        <v>0</v>
      </c>
      <c r="BB240" s="304">
        <f>CHOOSE(Interface!$H$7,'Licensee 1'!BB228,'Licensee 2'!BB228)</f>
        <v>0</v>
      </c>
      <c r="BC240" s="304">
        <f>CHOOSE(Interface!$H$7,'Licensee 1'!BC228,'Licensee 2'!BC228)</f>
        <v>0</v>
      </c>
      <c r="BD240" s="304">
        <f>CHOOSE(Interface!$H$7,'Licensee 1'!BD228,'Licensee 2'!BD228)</f>
        <v>0</v>
      </c>
      <c r="BE240" s="304">
        <f>CHOOSE(Interface!$H$7,'Licensee 1'!BE228,'Licensee 2'!BE228)</f>
        <v>0</v>
      </c>
      <c r="BF240" s="304">
        <f>CHOOSE(Interface!$H$7,'Licensee 1'!BF228,'Licensee 2'!BF228)</f>
        <v>0</v>
      </c>
      <c r="BG240" s="304">
        <f>CHOOSE(Interface!$H$7,'Licensee 1'!BG228,'Licensee 2'!BG228)</f>
        <v>0</v>
      </c>
      <c r="BH240" s="304">
        <f>CHOOSE(Interface!$H$7,'Licensee 1'!BH228,'Licensee 2'!BH228)</f>
        <v>0</v>
      </c>
    </row>
    <row r="241" spans="2:103">
      <c r="F241" s="20"/>
      <c r="K241" s="21"/>
      <c r="L241" s="104"/>
      <c r="M241" s="104"/>
      <c r="N241" s="104"/>
      <c r="O241" s="104"/>
      <c r="P241" s="104"/>
      <c r="Q241" s="104"/>
      <c r="R241" s="104"/>
      <c r="S241" s="104"/>
      <c r="T241" s="104"/>
      <c r="U241" s="104"/>
      <c r="V241" s="104"/>
      <c r="W241" s="104"/>
      <c r="X241" s="104"/>
      <c r="Y241" s="104"/>
      <c r="Z241" s="104"/>
      <c r="AA241" s="104"/>
      <c r="AB241" s="104"/>
      <c r="AC241" s="104"/>
      <c r="AD241" s="104"/>
      <c r="AE241" s="104"/>
      <c r="AF241" s="104"/>
      <c r="AG241" s="104"/>
      <c r="AH241" s="104"/>
      <c r="AI241" s="104"/>
      <c r="AJ241" s="104"/>
      <c r="AK241" s="104"/>
      <c r="AL241" s="104"/>
      <c r="AM241" s="104"/>
      <c r="AN241" s="104"/>
      <c r="AO241" s="104"/>
      <c r="AP241" s="104"/>
      <c r="AQ241" s="104"/>
      <c r="AR241" s="104"/>
      <c r="AS241" s="104"/>
      <c r="AT241" s="104"/>
      <c r="AU241" s="104"/>
      <c r="AV241" s="104"/>
      <c r="AW241" s="104"/>
      <c r="AX241" s="104"/>
      <c r="AY241" s="104"/>
      <c r="AZ241" s="104"/>
      <c r="BA241" s="104"/>
      <c r="BB241" s="104"/>
      <c r="BC241" s="104"/>
      <c r="BD241" s="104"/>
      <c r="BE241" s="104"/>
      <c r="BF241" s="104"/>
      <c r="BG241" s="104"/>
      <c r="BH241" s="104"/>
    </row>
    <row r="242" spans="2:103">
      <c r="E242" s="4" t="s">
        <v>297</v>
      </c>
      <c r="F242" s="20"/>
      <c r="G242" s="4" t="s">
        <v>101</v>
      </c>
      <c r="K242" s="21"/>
      <c r="L242" s="104">
        <f>CHOOSE(Interface!$H$7,'Licensee 1'!L230,'Licensee 2'!L230)</f>
        <v>0</v>
      </c>
      <c r="M242" s="104">
        <f>CHOOSE(Interface!$H$7,'Licensee 1'!M230,'Licensee 2'!M230)</f>
        <v>0</v>
      </c>
      <c r="N242" s="104">
        <f>CHOOSE(Interface!$H$7,'Licensee 1'!N230,'Licensee 2'!N230)</f>
        <v>0</v>
      </c>
      <c r="O242" s="104">
        <f>CHOOSE(Interface!$H$7,'Licensee 1'!O230,'Licensee 2'!O230)</f>
        <v>0</v>
      </c>
      <c r="P242" s="104">
        <f>CHOOSE(Interface!$H$7,'Licensee 1'!P230,'Licensee 2'!P230)</f>
        <v>0</v>
      </c>
      <c r="Q242" s="104">
        <f>CHOOSE(Interface!$H$7,'Licensee 1'!Q230,'Licensee 2'!Q230)</f>
        <v>0</v>
      </c>
      <c r="R242" s="104">
        <f>CHOOSE(Interface!$H$7,'Licensee 1'!R230,'Licensee 2'!R230)</f>
        <v>0</v>
      </c>
      <c r="S242" s="104">
        <f>CHOOSE(Interface!$H$7,'Licensee 1'!S230,'Licensee 2'!S230)</f>
        <v>0</v>
      </c>
      <c r="T242" s="104">
        <f>CHOOSE(Interface!$H$7,'Licensee 1'!T230,'Licensee 2'!T230)</f>
        <v>0</v>
      </c>
      <c r="U242" s="104">
        <f>CHOOSE(Interface!$H$7,'Licensee 1'!U230,'Licensee 2'!U230)</f>
        <v>0</v>
      </c>
      <c r="V242" s="104">
        <f>CHOOSE(Interface!$H$7,'Licensee 1'!V230,'Licensee 2'!V230)</f>
        <v>0</v>
      </c>
      <c r="W242" s="104">
        <f>CHOOSE(Interface!$H$7,'Licensee 1'!W230,'Licensee 2'!W230)</f>
        <v>0</v>
      </c>
      <c r="X242" s="104">
        <f>CHOOSE(Interface!$H$7,'Licensee 1'!X230,'Licensee 2'!X230)</f>
        <v>0</v>
      </c>
      <c r="Y242" s="104">
        <f>CHOOSE(Interface!$H$7,'Licensee 1'!Y230,'Licensee 2'!Y230)</f>
        <v>0</v>
      </c>
      <c r="Z242" s="104">
        <f>CHOOSE(Interface!$H$7,'Licensee 1'!Z230,'Licensee 2'!Z230)</f>
        <v>0</v>
      </c>
      <c r="AA242" s="104">
        <f>CHOOSE(Interface!$H$7,'Licensee 1'!AA230,'Licensee 2'!AA230)</f>
        <v>0</v>
      </c>
      <c r="AB242" s="104">
        <f>CHOOSE(Interface!$H$7,'Licensee 1'!AB230,'Licensee 2'!AB230)</f>
        <v>0</v>
      </c>
      <c r="AC242" s="104">
        <f>CHOOSE(Interface!$H$7,'Licensee 1'!AC230,'Licensee 2'!AC230)</f>
        <v>0</v>
      </c>
      <c r="AD242" s="104">
        <f>CHOOSE(Interface!$H$7,'Licensee 1'!AD230,'Licensee 2'!AD230)</f>
        <v>0</v>
      </c>
      <c r="AE242" s="104">
        <f>CHOOSE(Interface!$H$7,'Licensee 1'!AE230,'Licensee 2'!AE230)</f>
        <v>0</v>
      </c>
      <c r="AF242" s="104">
        <f>CHOOSE(Interface!$H$7,'Licensee 1'!AF230,'Licensee 2'!AF230)</f>
        <v>0</v>
      </c>
      <c r="AG242" s="104">
        <f>CHOOSE(Interface!$H$7,'Licensee 1'!AG230,'Licensee 2'!AG230)</f>
        <v>0</v>
      </c>
      <c r="AH242" s="104">
        <f>CHOOSE(Interface!$H$7,'Licensee 1'!AH230,'Licensee 2'!AH230)</f>
        <v>0</v>
      </c>
      <c r="AI242" s="104">
        <f>CHOOSE(Interface!$H$7,'Licensee 1'!AI230,'Licensee 2'!AI230)</f>
        <v>0</v>
      </c>
      <c r="AJ242" s="104">
        <f>CHOOSE(Interface!$H$7,'Licensee 1'!AJ230,'Licensee 2'!AJ230)</f>
        <v>0</v>
      </c>
      <c r="AK242" s="104">
        <f>CHOOSE(Interface!$H$7,'Licensee 1'!AK230,'Licensee 2'!AK230)</f>
        <v>0</v>
      </c>
      <c r="AL242" s="104">
        <f>CHOOSE(Interface!$H$7,'Licensee 1'!AL230,'Licensee 2'!AL230)</f>
        <v>0</v>
      </c>
      <c r="AM242" s="104">
        <f>CHOOSE(Interface!$H$7,'Licensee 1'!AM230,'Licensee 2'!AM230)</f>
        <v>0</v>
      </c>
      <c r="AN242" s="104">
        <f>CHOOSE(Interface!$H$7,'Licensee 1'!AN230,'Licensee 2'!AN230)</f>
        <v>0</v>
      </c>
      <c r="AO242" s="104">
        <f>CHOOSE(Interface!$H$7,'Licensee 1'!AO230,'Licensee 2'!AO230)</f>
        <v>0</v>
      </c>
      <c r="AP242" s="104">
        <f>CHOOSE(Interface!$H$7,'Licensee 1'!AP230,'Licensee 2'!AP230)</f>
        <v>0</v>
      </c>
      <c r="AQ242" s="104">
        <f>CHOOSE(Interface!$H$7,'Licensee 1'!AQ230,'Licensee 2'!AQ230)</f>
        <v>0</v>
      </c>
      <c r="AR242" s="104">
        <f>CHOOSE(Interface!$H$7,'Licensee 1'!AR230,'Licensee 2'!AR230)</f>
        <v>0</v>
      </c>
      <c r="AS242" s="104">
        <f>CHOOSE(Interface!$H$7,'Licensee 1'!AS230,'Licensee 2'!AS230)</f>
        <v>0</v>
      </c>
      <c r="AT242" s="104">
        <f>CHOOSE(Interface!$H$7,'Licensee 1'!AT230,'Licensee 2'!AT230)</f>
        <v>0</v>
      </c>
      <c r="AU242" s="104">
        <f>CHOOSE(Interface!$H$7,'Licensee 1'!AU230,'Licensee 2'!AU230)</f>
        <v>0</v>
      </c>
      <c r="AV242" s="104">
        <f>CHOOSE(Interface!$H$7,'Licensee 1'!AV230,'Licensee 2'!AV230)</f>
        <v>0</v>
      </c>
      <c r="AW242" s="104">
        <f>CHOOSE(Interface!$H$7,'Licensee 1'!AW230,'Licensee 2'!AW230)</f>
        <v>0</v>
      </c>
      <c r="AX242" s="104">
        <f>CHOOSE(Interface!$H$7,'Licensee 1'!AX230,'Licensee 2'!AX230)</f>
        <v>0</v>
      </c>
      <c r="AY242" s="104">
        <f>CHOOSE(Interface!$H$7,'Licensee 1'!AY230,'Licensee 2'!AY230)</f>
        <v>0</v>
      </c>
      <c r="AZ242" s="104">
        <f>CHOOSE(Interface!$H$7,'Licensee 1'!AZ230,'Licensee 2'!AZ230)</f>
        <v>0</v>
      </c>
      <c r="BA242" s="104">
        <f>CHOOSE(Interface!$H$7,'Licensee 1'!BA230,'Licensee 2'!BA230)</f>
        <v>0</v>
      </c>
      <c r="BB242" s="104">
        <f>CHOOSE(Interface!$H$7,'Licensee 1'!BB230,'Licensee 2'!BB230)</f>
        <v>0</v>
      </c>
      <c r="BC242" s="104">
        <f>CHOOSE(Interface!$H$7,'Licensee 1'!BC230,'Licensee 2'!BC230)</f>
        <v>0</v>
      </c>
      <c r="BD242" s="104">
        <f>CHOOSE(Interface!$H$7,'Licensee 1'!BD230,'Licensee 2'!BD230)</f>
        <v>0</v>
      </c>
      <c r="BE242" s="104">
        <f>CHOOSE(Interface!$H$7,'Licensee 1'!BE230,'Licensee 2'!BE230)</f>
        <v>0</v>
      </c>
      <c r="BF242" s="104">
        <f>CHOOSE(Interface!$H$7,'Licensee 1'!BF230,'Licensee 2'!BF230)</f>
        <v>0</v>
      </c>
      <c r="BG242" s="104">
        <f>CHOOSE(Interface!$H$7,'Licensee 1'!BG230,'Licensee 2'!BG230)</f>
        <v>0</v>
      </c>
      <c r="BH242" s="104">
        <f>CHOOSE(Interface!$H$7,'Licensee 1'!BH230,'Licensee 2'!BH230)</f>
        <v>0</v>
      </c>
    </row>
    <row r="243" spans="2:103">
      <c r="E243" s="4" t="s">
        <v>298</v>
      </c>
      <c r="F243" s="20"/>
      <c r="G243" s="4" t="s">
        <v>101</v>
      </c>
      <c r="K243" s="21"/>
      <c r="L243" s="104">
        <f>CHOOSE(Interface!$H$7,'Licensee 1'!L231,'Licensee 2'!L231)</f>
        <v>0</v>
      </c>
      <c r="M243" s="104">
        <f>CHOOSE(Interface!$H$7,'Licensee 1'!M231,'Licensee 2'!M231)</f>
        <v>0</v>
      </c>
      <c r="N243" s="104">
        <f>CHOOSE(Interface!$H$7,'Licensee 1'!N231,'Licensee 2'!N231)</f>
        <v>0</v>
      </c>
      <c r="O243" s="104">
        <f>CHOOSE(Interface!$H$7,'Licensee 1'!O231,'Licensee 2'!O231)</f>
        <v>0</v>
      </c>
      <c r="P243" s="104">
        <f>CHOOSE(Interface!$H$7,'Licensee 1'!P231,'Licensee 2'!P231)</f>
        <v>0</v>
      </c>
      <c r="Q243" s="104">
        <f>CHOOSE(Interface!$H$7,'Licensee 1'!Q231,'Licensee 2'!Q231)</f>
        <v>0</v>
      </c>
      <c r="R243" s="104">
        <f>CHOOSE(Interface!$H$7,'Licensee 1'!R231,'Licensee 2'!R231)</f>
        <v>0</v>
      </c>
      <c r="S243" s="104">
        <f>CHOOSE(Interface!$H$7,'Licensee 1'!S231,'Licensee 2'!S231)</f>
        <v>0</v>
      </c>
      <c r="T243" s="104">
        <f>CHOOSE(Interface!$H$7,'Licensee 1'!T231,'Licensee 2'!T231)</f>
        <v>0</v>
      </c>
      <c r="U243" s="104">
        <f>CHOOSE(Interface!$H$7,'Licensee 1'!U231,'Licensee 2'!U231)</f>
        <v>0</v>
      </c>
      <c r="V243" s="104">
        <f>CHOOSE(Interface!$H$7,'Licensee 1'!V231,'Licensee 2'!V231)</f>
        <v>0</v>
      </c>
      <c r="W243" s="104">
        <f>CHOOSE(Interface!$H$7,'Licensee 1'!W231,'Licensee 2'!W231)</f>
        <v>0</v>
      </c>
      <c r="X243" s="104">
        <f>CHOOSE(Interface!$H$7,'Licensee 1'!X231,'Licensee 2'!X231)</f>
        <v>0</v>
      </c>
      <c r="Y243" s="104">
        <f>CHOOSE(Interface!$H$7,'Licensee 1'!Y231,'Licensee 2'!Y231)</f>
        <v>0</v>
      </c>
      <c r="Z243" s="104">
        <f>CHOOSE(Interface!$H$7,'Licensee 1'!Z231,'Licensee 2'!Z231)</f>
        <v>0</v>
      </c>
      <c r="AA243" s="104">
        <f>CHOOSE(Interface!$H$7,'Licensee 1'!AA231,'Licensee 2'!AA231)</f>
        <v>0</v>
      </c>
      <c r="AB243" s="104">
        <f>CHOOSE(Interface!$H$7,'Licensee 1'!AB231,'Licensee 2'!AB231)</f>
        <v>0</v>
      </c>
      <c r="AC243" s="104">
        <f>CHOOSE(Interface!$H$7,'Licensee 1'!AC231,'Licensee 2'!AC231)</f>
        <v>0</v>
      </c>
      <c r="AD243" s="104">
        <f>CHOOSE(Interface!$H$7,'Licensee 1'!AD231,'Licensee 2'!AD231)</f>
        <v>0</v>
      </c>
      <c r="AE243" s="104">
        <f>CHOOSE(Interface!$H$7,'Licensee 1'!AE231,'Licensee 2'!AE231)</f>
        <v>0</v>
      </c>
      <c r="AF243" s="104">
        <f>CHOOSE(Interface!$H$7,'Licensee 1'!AF231,'Licensee 2'!AF231)</f>
        <v>0</v>
      </c>
      <c r="AG243" s="104">
        <f>CHOOSE(Interface!$H$7,'Licensee 1'!AG231,'Licensee 2'!AG231)</f>
        <v>0</v>
      </c>
      <c r="AH243" s="104">
        <f>CHOOSE(Interface!$H$7,'Licensee 1'!AH231,'Licensee 2'!AH231)</f>
        <v>0</v>
      </c>
      <c r="AI243" s="104">
        <f>CHOOSE(Interface!$H$7,'Licensee 1'!AI231,'Licensee 2'!AI231)</f>
        <v>0</v>
      </c>
      <c r="AJ243" s="104">
        <f>CHOOSE(Interface!$H$7,'Licensee 1'!AJ231,'Licensee 2'!AJ231)</f>
        <v>0</v>
      </c>
      <c r="AK243" s="104">
        <f>CHOOSE(Interface!$H$7,'Licensee 1'!AK231,'Licensee 2'!AK231)</f>
        <v>0</v>
      </c>
      <c r="AL243" s="104">
        <f>CHOOSE(Interface!$H$7,'Licensee 1'!AL231,'Licensee 2'!AL231)</f>
        <v>0</v>
      </c>
      <c r="AM243" s="104">
        <f>CHOOSE(Interface!$H$7,'Licensee 1'!AM231,'Licensee 2'!AM231)</f>
        <v>0</v>
      </c>
      <c r="AN243" s="104">
        <f>CHOOSE(Interface!$H$7,'Licensee 1'!AN231,'Licensee 2'!AN231)</f>
        <v>0</v>
      </c>
      <c r="AO243" s="104">
        <f>CHOOSE(Interface!$H$7,'Licensee 1'!AO231,'Licensee 2'!AO231)</f>
        <v>0</v>
      </c>
      <c r="AP243" s="104">
        <f>CHOOSE(Interface!$H$7,'Licensee 1'!AP231,'Licensee 2'!AP231)</f>
        <v>0</v>
      </c>
      <c r="AQ243" s="104">
        <f>CHOOSE(Interface!$H$7,'Licensee 1'!AQ231,'Licensee 2'!AQ231)</f>
        <v>0</v>
      </c>
      <c r="AR243" s="104">
        <f>CHOOSE(Interface!$H$7,'Licensee 1'!AR231,'Licensee 2'!AR231)</f>
        <v>0</v>
      </c>
      <c r="AS243" s="104">
        <f>CHOOSE(Interface!$H$7,'Licensee 1'!AS231,'Licensee 2'!AS231)</f>
        <v>0</v>
      </c>
      <c r="AT243" s="104">
        <f>CHOOSE(Interface!$H$7,'Licensee 1'!AT231,'Licensee 2'!AT231)</f>
        <v>0</v>
      </c>
      <c r="AU243" s="104">
        <f>CHOOSE(Interface!$H$7,'Licensee 1'!AU231,'Licensee 2'!AU231)</f>
        <v>0</v>
      </c>
      <c r="AV243" s="104">
        <f>CHOOSE(Interface!$H$7,'Licensee 1'!AV231,'Licensee 2'!AV231)</f>
        <v>0</v>
      </c>
      <c r="AW243" s="104">
        <f>CHOOSE(Interface!$H$7,'Licensee 1'!AW231,'Licensee 2'!AW231)</f>
        <v>0</v>
      </c>
      <c r="AX243" s="104">
        <f>CHOOSE(Interface!$H$7,'Licensee 1'!AX231,'Licensee 2'!AX231)</f>
        <v>0</v>
      </c>
      <c r="AY243" s="104">
        <f>CHOOSE(Interface!$H$7,'Licensee 1'!AY231,'Licensee 2'!AY231)</f>
        <v>0</v>
      </c>
      <c r="AZ243" s="104">
        <f>CHOOSE(Interface!$H$7,'Licensee 1'!AZ231,'Licensee 2'!AZ231)</f>
        <v>0</v>
      </c>
      <c r="BA243" s="104">
        <f>CHOOSE(Interface!$H$7,'Licensee 1'!BA231,'Licensee 2'!BA231)</f>
        <v>0</v>
      </c>
      <c r="BB243" s="104">
        <f>CHOOSE(Interface!$H$7,'Licensee 1'!BB231,'Licensee 2'!BB231)</f>
        <v>0</v>
      </c>
      <c r="BC243" s="104">
        <f>CHOOSE(Interface!$H$7,'Licensee 1'!BC231,'Licensee 2'!BC231)</f>
        <v>0</v>
      </c>
      <c r="BD243" s="104">
        <f>CHOOSE(Interface!$H$7,'Licensee 1'!BD231,'Licensee 2'!BD231)</f>
        <v>0</v>
      </c>
      <c r="BE243" s="104">
        <f>CHOOSE(Interface!$H$7,'Licensee 1'!BE231,'Licensee 2'!BE231)</f>
        <v>0</v>
      </c>
      <c r="BF243" s="104">
        <f>CHOOSE(Interface!$H$7,'Licensee 1'!BF231,'Licensee 2'!BF231)</f>
        <v>0</v>
      </c>
      <c r="BG243" s="104">
        <f>CHOOSE(Interface!$H$7,'Licensee 1'!BG231,'Licensee 2'!BG231)</f>
        <v>0</v>
      </c>
      <c r="BH243" s="104">
        <f>CHOOSE(Interface!$H$7,'Licensee 1'!BH231,'Licensee 2'!BH231)</f>
        <v>0</v>
      </c>
    </row>
    <row r="244" spans="2:103">
      <c r="E244" s="4" t="s">
        <v>299</v>
      </c>
      <c r="F244" s="20"/>
      <c r="G244" s="4" t="s">
        <v>101</v>
      </c>
      <c r="K244" s="21"/>
      <c r="L244" s="104">
        <f>CHOOSE(Interface!$H$7,'Licensee 1'!L232,'Licensee 2'!L232)</f>
        <v>0</v>
      </c>
      <c r="M244" s="104">
        <f>CHOOSE(Interface!$H$7,'Licensee 1'!M232,'Licensee 2'!M232)</f>
        <v>0</v>
      </c>
      <c r="N244" s="104">
        <f>CHOOSE(Interface!$H$7,'Licensee 1'!N232,'Licensee 2'!N232)</f>
        <v>0</v>
      </c>
      <c r="O244" s="104">
        <f>CHOOSE(Interface!$H$7,'Licensee 1'!O232,'Licensee 2'!O232)</f>
        <v>0</v>
      </c>
      <c r="P244" s="104">
        <f>CHOOSE(Interface!$H$7,'Licensee 1'!P232,'Licensee 2'!P232)</f>
        <v>0</v>
      </c>
      <c r="Q244" s="104">
        <f>CHOOSE(Interface!$H$7,'Licensee 1'!Q232,'Licensee 2'!Q232)</f>
        <v>0</v>
      </c>
      <c r="R244" s="104">
        <f>CHOOSE(Interface!$H$7,'Licensee 1'!R232,'Licensee 2'!R232)</f>
        <v>0</v>
      </c>
      <c r="S244" s="104">
        <f>CHOOSE(Interface!$H$7,'Licensee 1'!S232,'Licensee 2'!S232)</f>
        <v>0</v>
      </c>
      <c r="T244" s="104">
        <f>CHOOSE(Interface!$H$7,'Licensee 1'!T232,'Licensee 2'!T232)</f>
        <v>0</v>
      </c>
      <c r="U244" s="104">
        <f>CHOOSE(Interface!$H$7,'Licensee 1'!U232,'Licensee 2'!U232)</f>
        <v>0</v>
      </c>
      <c r="V244" s="104">
        <f>CHOOSE(Interface!$H$7,'Licensee 1'!V232,'Licensee 2'!V232)</f>
        <v>0</v>
      </c>
      <c r="W244" s="104">
        <f>CHOOSE(Interface!$H$7,'Licensee 1'!W232,'Licensee 2'!W232)</f>
        <v>0</v>
      </c>
      <c r="X244" s="104">
        <f>CHOOSE(Interface!$H$7,'Licensee 1'!X232,'Licensee 2'!X232)</f>
        <v>0</v>
      </c>
      <c r="Y244" s="104">
        <f>CHOOSE(Interface!$H$7,'Licensee 1'!Y232,'Licensee 2'!Y232)</f>
        <v>0</v>
      </c>
      <c r="Z244" s="104">
        <f>CHOOSE(Interface!$H$7,'Licensee 1'!Z232,'Licensee 2'!Z232)</f>
        <v>0</v>
      </c>
      <c r="AA244" s="104">
        <f>CHOOSE(Interface!$H$7,'Licensee 1'!AA232,'Licensee 2'!AA232)</f>
        <v>0</v>
      </c>
      <c r="AB244" s="104">
        <f>CHOOSE(Interface!$H$7,'Licensee 1'!AB232,'Licensee 2'!AB232)</f>
        <v>0</v>
      </c>
      <c r="AC244" s="104">
        <f>CHOOSE(Interface!$H$7,'Licensee 1'!AC232,'Licensee 2'!AC232)</f>
        <v>0</v>
      </c>
      <c r="AD244" s="104">
        <f>CHOOSE(Interface!$H$7,'Licensee 1'!AD232,'Licensee 2'!AD232)</f>
        <v>0</v>
      </c>
      <c r="AE244" s="104">
        <f>CHOOSE(Interface!$H$7,'Licensee 1'!AE232,'Licensee 2'!AE232)</f>
        <v>0</v>
      </c>
      <c r="AF244" s="104">
        <f>CHOOSE(Interface!$H$7,'Licensee 1'!AF232,'Licensee 2'!AF232)</f>
        <v>0</v>
      </c>
      <c r="AG244" s="104">
        <f>CHOOSE(Interface!$H$7,'Licensee 1'!AG232,'Licensee 2'!AG232)</f>
        <v>0</v>
      </c>
      <c r="AH244" s="104">
        <f>CHOOSE(Interface!$H$7,'Licensee 1'!AH232,'Licensee 2'!AH232)</f>
        <v>0</v>
      </c>
      <c r="AI244" s="104">
        <f>CHOOSE(Interface!$H$7,'Licensee 1'!AI232,'Licensee 2'!AI232)</f>
        <v>0</v>
      </c>
      <c r="AJ244" s="104">
        <f>CHOOSE(Interface!$H$7,'Licensee 1'!AJ232,'Licensee 2'!AJ232)</f>
        <v>0</v>
      </c>
      <c r="AK244" s="104">
        <f>CHOOSE(Interface!$H$7,'Licensee 1'!AK232,'Licensee 2'!AK232)</f>
        <v>0</v>
      </c>
      <c r="AL244" s="104">
        <f>CHOOSE(Interface!$H$7,'Licensee 1'!AL232,'Licensee 2'!AL232)</f>
        <v>0</v>
      </c>
      <c r="AM244" s="104">
        <f>CHOOSE(Interface!$H$7,'Licensee 1'!AM232,'Licensee 2'!AM232)</f>
        <v>0</v>
      </c>
      <c r="AN244" s="104">
        <f>CHOOSE(Interface!$H$7,'Licensee 1'!AN232,'Licensee 2'!AN232)</f>
        <v>0</v>
      </c>
      <c r="AO244" s="104">
        <f>CHOOSE(Interface!$H$7,'Licensee 1'!AO232,'Licensee 2'!AO232)</f>
        <v>0</v>
      </c>
      <c r="AP244" s="104">
        <f>CHOOSE(Interface!$H$7,'Licensee 1'!AP232,'Licensee 2'!AP232)</f>
        <v>0</v>
      </c>
      <c r="AQ244" s="104">
        <f>CHOOSE(Interface!$H$7,'Licensee 1'!AQ232,'Licensee 2'!AQ232)</f>
        <v>0</v>
      </c>
      <c r="AR244" s="104">
        <f>CHOOSE(Interface!$H$7,'Licensee 1'!AR232,'Licensee 2'!AR232)</f>
        <v>0</v>
      </c>
      <c r="AS244" s="104">
        <f>CHOOSE(Interface!$H$7,'Licensee 1'!AS232,'Licensee 2'!AS232)</f>
        <v>0</v>
      </c>
      <c r="AT244" s="104">
        <f>CHOOSE(Interface!$H$7,'Licensee 1'!AT232,'Licensee 2'!AT232)</f>
        <v>0</v>
      </c>
      <c r="AU244" s="104">
        <f>CHOOSE(Interface!$H$7,'Licensee 1'!AU232,'Licensee 2'!AU232)</f>
        <v>0</v>
      </c>
      <c r="AV244" s="104">
        <f>CHOOSE(Interface!$H$7,'Licensee 1'!AV232,'Licensee 2'!AV232)</f>
        <v>0</v>
      </c>
      <c r="AW244" s="104">
        <f>CHOOSE(Interface!$H$7,'Licensee 1'!AW232,'Licensee 2'!AW232)</f>
        <v>0</v>
      </c>
      <c r="AX244" s="104">
        <f>CHOOSE(Interface!$H$7,'Licensee 1'!AX232,'Licensee 2'!AX232)</f>
        <v>0</v>
      </c>
      <c r="AY244" s="104">
        <f>CHOOSE(Interface!$H$7,'Licensee 1'!AY232,'Licensee 2'!AY232)</f>
        <v>0</v>
      </c>
      <c r="AZ244" s="104">
        <f>CHOOSE(Interface!$H$7,'Licensee 1'!AZ232,'Licensee 2'!AZ232)</f>
        <v>0</v>
      </c>
      <c r="BA244" s="104">
        <f>CHOOSE(Interface!$H$7,'Licensee 1'!BA232,'Licensee 2'!BA232)</f>
        <v>0</v>
      </c>
      <c r="BB244" s="104">
        <f>CHOOSE(Interface!$H$7,'Licensee 1'!BB232,'Licensee 2'!BB232)</f>
        <v>0</v>
      </c>
      <c r="BC244" s="104">
        <f>CHOOSE(Interface!$H$7,'Licensee 1'!BC232,'Licensee 2'!BC232)</f>
        <v>0</v>
      </c>
      <c r="BD244" s="104">
        <f>CHOOSE(Interface!$H$7,'Licensee 1'!BD232,'Licensee 2'!BD232)</f>
        <v>0</v>
      </c>
      <c r="BE244" s="104">
        <f>CHOOSE(Interface!$H$7,'Licensee 1'!BE232,'Licensee 2'!BE232)</f>
        <v>0</v>
      </c>
      <c r="BF244" s="104">
        <f>CHOOSE(Interface!$H$7,'Licensee 1'!BF232,'Licensee 2'!BF232)</f>
        <v>0</v>
      </c>
      <c r="BG244" s="104">
        <f>CHOOSE(Interface!$H$7,'Licensee 1'!BG232,'Licensee 2'!BG232)</f>
        <v>0</v>
      </c>
      <c r="BH244" s="104">
        <f>CHOOSE(Interface!$H$7,'Licensee 1'!BH232,'Licensee 2'!BH232)</f>
        <v>0</v>
      </c>
    </row>
    <row r="245" spans="2:103">
      <c r="F245" s="20"/>
      <c r="K245" s="21"/>
      <c r="L245" s="104"/>
      <c r="M245" s="104"/>
      <c r="N245" s="104"/>
      <c r="O245" s="104"/>
      <c r="P245" s="104"/>
      <c r="Q245" s="104"/>
      <c r="R245" s="104"/>
      <c r="S245" s="104"/>
      <c r="T245" s="104"/>
      <c r="U245" s="104"/>
      <c r="V245" s="104"/>
      <c r="W245" s="104"/>
      <c r="X245" s="104"/>
      <c r="Y245" s="104"/>
      <c r="Z245" s="104"/>
      <c r="AA245" s="104"/>
      <c r="AB245" s="104"/>
      <c r="AC245" s="104"/>
      <c r="AD245" s="104"/>
      <c r="AE245" s="104"/>
      <c r="AF245" s="104"/>
      <c r="AG245" s="104"/>
      <c r="AH245" s="104"/>
      <c r="AI245" s="104"/>
      <c r="AJ245" s="104"/>
      <c r="AK245" s="104"/>
      <c r="AL245" s="104"/>
      <c r="AM245" s="104"/>
      <c r="AN245" s="104"/>
      <c r="AO245" s="104"/>
      <c r="AP245" s="104"/>
      <c r="AQ245" s="104"/>
      <c r="AR245" s="104"/>
      <c r="AS245" s="104"/>
      <c r="AT245" s="104"/>
      <c r="AU245" s="104"/>
      <c r="AV245" s="104"/>
      <c r="AW245" s="104"/>
      <c r="AX245" s="104"/>
      <c r="AY245" s="104"/>
      <c r="AZ245" s="104"/>
      <c r="BA245" s="104"/>
      <c r="BB245" s="104"/>
      <c r="BC245" s="104"/>
      <c r="BD245" s="104"/>
      <c r="BE245" s="104"/>
      <c r="BF245" s="104"/>
      <c r="BG245" s="104"/>
      <c r="BH245" s="104"/>
    </row>
    <row r="246" spans="2:103">
      <c r="E246" s="4" t="s">
        <v>300</v>
      </c>
      <c r="F246" s="20"/>
      <c r="G246" s="4" t="s">
        <v>101</v>
      </c>
      <c r="K246" s="21"/>
      <c r="L246" s="104">
        <f>CHOOSE(Interface!$H$7,'Licensee 1'!L234,'Licensee 2'!L234)</f>
        <v>0</v>
      </c>
      <c r="M246" s="104">
        <f>CHOOSE(Interface!$H$7,'Licensee 1'!M234,'Licensee 2'!M234)</f>
        <v>0</v>
      </c>
      <c r="N246" s="104">
        <f>CHOOSE(Interface!$H$7,'Licensee 1'!N234,'Licensee 2'!N234)</f>
        <v>0</v>
      </c>
      <c r="O246" s="104">
        <f>CHOOSE(Interface!$H$7,'Licensee 1'!O234,'Licensee 2'!O234)</f>
        <v>0</v>
      </c>
      <c r="P246" s="104">
        <f>CHOOSE(Interface!$H$7,'Licensee 1'!P234,'Licensee 2'!P234)</f>
        <v>0</v>
      </c>
      <c r="Q246" s="104">
        <f>CHOOSE(Interface!$H$7,'Licensee 1'!Q234,'Licensee 2'!Q234)</f>
        <v>0</v>
      </c>
      <c r="R246" s="104">
        <f>CHOOSE(Interface!$H$7,'Licensee 1'!R234,'Licensee 2'!R234)</f>
        <v>0</v>
      </c>
      <c r="S246" s="104">
        <f>CHOOSE(Interface!$H$7,'Licensee 1'!S234,'Licensee 2'!S234)</f>
        <v>0</v>
      </c>
      <c r="T246" s="104">
        <f>CHOOSE(Interface!$H$7,'Licensee 1'!T234,'Licensee 2'!T234)</f>
        <v>0</v>
      </c>
      <c r="U246" s="104">
        <f>CHOOSE(Interface!$H$7,'Licensee 1'!U234,'Licensee 2'!U234)</f>
        <v>0</v>
      </c>
      <c r="V246" s="104">
        <f>CHOOSE(Interface!$H$7,'Licensee 1'!V234,'Licensee 2'!V234)</f>
        <v>0</v>
      </c>
      <c r="W246" s="104">
        <f>CHOOSE(Interface!$H$7,'Licensee 1'!W234,'Licensee 2'!W234)</f>
        <v>0</v>
      </c>
      <c r="X246" s="104">
        <f>CHOOSE(Interface!$H$7,'Licensee 1'!X234,'Licensee 2'!X234)</f>
        <v>0</v>
      </c>
      <c r="Y246" s="104">
        <f>CHOOSE(Interface!$H$7,'Licensee 1'!Y234,'Licensee 2'!Y234)</f>
        <v>0</v>
      </c>
      <c r="Z246" s="104">
        <f>CHOOSE(Interface!$H$7,'Licensee 1'!Z234,'Licensee 2'!Z234)</f>
        <v>0</v>
      </c>
      <c r="AA246" s="104">
        <f>CHOOSE(Interface!$H$7,'Licensee 1'!AA234,'Licensee 2'!AA234)</f>
        <v>0</v>
      </c>
      <c r="AB246" s="104">
        <f>CHOOSE(Interface!$H$7,'Licensee 1'!AB234,'Licensee 2'!AB234)</f>
        <v>0</v>
      </c>
      <c r="AC246" s="104">
        <f>CHOOSE(Interface!$H$7,'Licensee 1'!AC234,'Licensee 2'!AC234)</f>
        <v>0</v>
      </c>
      <c r="AD246" s="104">
        <f>CHOOSE(Interface!$H$7,'Licensee 1'!AD234,'Licensee 2'!AD234)</f>
        <v>0</v>
      </c>
      <c r="AE246" s="104">
        <f>CHOOSE(Interface!$H$7,'Licensee 1'!AE234,'Licensee 2'!AE234)</f>
        <v>0</v>
      </c>
      <c r="AF246" s="104">
        <f>CHOOSE(Interface!$H$7,'Licensee 1'!AF234,'Licensee 2'!AF234)</f>
        <v>0</v>
      </c>
      <c r="AG246" s="104">
        <f>CHOOSE(Interface!$H$7,'Licensee 1'!AG234,'Licensee 2'!AG234)</f>
        <v>0</v>
      </c>
      <c r="AH246" s="104">
        <f>CHOOSE(Interface!$H$7,'Licensee 1'!AH234,'Licensee 2'!AH234)</f>
        <v>0</v>
      </c>
      <c r="AI246" s="104">
        <f>CHOOSE(Interface!$H$7,'Licensee 1'!AI234,'Licensee 2'!AI234)</f>
        <v>0</v>
      </c>
      <c r="AJ246" s="104">
        <f>CHOOSE(Interface!$H$7,'Licensee 1'!AJ234,'Licensee 2'!AJ234)</f>
        <v>0</v>
      </c>
      <c r="AK246" s="104">
        <f>CHOOSE(Interface!$H$7,'Licensee 1'!AK234,'Licensee 2'!AK234)</f>
        <v>0</v>
      </c>
      <c r="AL246" s="104">
        <f>CHOOSE(Interface!$H$7,'Licensee 1'!AL234,'Licensee 2'!AL234)</f>
        <v>0</v>
      </c>
      <c r="AM246" s="104">
        <f>CHOOSE(Interface!$H$7,'Licensee 1'!AM234,'Licensee 2'!AM234)</f>
        <v>0</v>
      </c>
      <c r="AN246" s="104">
        <f>CHOOSE(Interface!$H$7,'Licensee 1'!AN234,'Licensee 2'!AN234)</f>
        <v>0</v>
      </c>
      <c r="AO246" s="104">
        <f>CHOOSE(Interface!$H$7,'Licensee 1'!AO234,'Licensee 2'!AO234)</f>
        <v>0</v>
      </c>
      <c r="AP246" s="104">
        <f>CHOOSE(Interface!$H$7,'Licensee 1'!AP234,'Licensee 2'!AP234)</f>
        <v>0</v>
      </c>
      <c r="AQ246" s="104">
        <f>CHOOSE(Interface!$H$7,'Licensee 1'!AQ234,'Licensee 2'!AQ234)</f>
        <v>0</v>
      </c>
      <c r="AR246" s="104">
        <f>CHOOSE(Interface!$H$7,'Licensee 1'!AR234,'Licensee 2'!AR234)</f>
        <v>0</v>
      </c>
      <c r="AS246" s="104">
        <f>CHOOSE(Interface!$H$7,'Licensee 1'!AS234,'Licensee 2'!AS234)</f>
        <v>0</v>
      </c>
      <c r="AT246" s="104">
        <f>CHOOSE(Interface!$H$7,'Licensee 1'!AT234,'Licensee 2'!AT234)</f>
        <v>0</v>
      </c>
      <c r="AU246" s="104">
        <f>CHOOSE(Interface!$H$7,'Licensee 1'!AU234,'Licensee 2'!AU234)</f>
        <v>0</v>
      </c>
      <c r="AV246" s="104">
        <f>CHOOSE(Interface!$H$7,'Licensee 1'!AV234,'Licensee 2'!AV234)</f>
        <v>0</v>
      </c>
      <c r="AW246" s="104">
        <f>CHOOSE(Interface!$H$7,'Licensee 1'!AW234,'Licensee 2'!AW234)</f>
        <v>0</v>
      </c>
      <c r="AX246" s="104">
        <f>CHOOSE(Interface!$H$7,'Licensee 1'!AX234,'Licensee 2'!AX234)</f>
        <v>0</v>
      </c>
      <c r="AY246" s="104">
        <f>CHOOSE(Interface!$H$7,'Licensee 1'!AY234,'Licensee 2'!AY234)</f>
        <v>0</v>
      </c>
      <c r="AZ246" s="104">
        <f>CHOOSE(Interface!$H$7,'Licensee 1'!AZ234,'Licensee 2'!AZ234)</f>
        <v>0</v>
      </c>
      <c r="BA246" s="104">
        <f>CHOOSE(Interface!$H$7,'Licensee 1'!BA234,'Licensee 2'!BA234)</f>
        <v>0</v>
      </c>
      <c r="BB246" s="104">
        <f>CHOOSE(Interface!$H$7,'Licensee 1'!BB234,'Licensee 2'!BB234)</f>
        <v>0</v>
      </c>
      <c r="BC246" s="104">
        <f>CHOOSE(Interface!$H$7,'Licensee 1'!BC234,'Licensee 2'!BC234)</f>
        <v>0</v>
      </c>
      <c r="BD246" s="104">
        <f>CHOOSE(Interface!$H$7,'Licensee 1'!BD234,'Licensee 2'!BD234)</f>
        <v>0</v>
      </c>
      <c r="BE246" s="104">
        <f>CHOOSE(Interface!$H$7,'Licensee 1'!BE234,'Licensee 2'!BE234)</f>
        <v>0</v>
      </c>
      <c r="BF246" s="104">
        <f>CHOOSE(Interface!$H$7,'Licensee 1'!BF234,'Licensee 2'!BF234)</f>
        <v>0</v>
      </c>
      <c r="BG246" s="104">
        <f>CHOOSE(Interface!$H$7,'Licensee 1'!BG234,'Licensee 2'!BG234)</f>
        <v>0</v>
      </c>
      <c r="BH246" s="104">
        <f>CHOOSE(Interface!$H$7,'Licensee 1'!BH234,'Licensee 2'!BH234)</f>
        <v>0</v>
      </c>
    </row>
    <row r="247" spans="2:103">
      <c r="E247" s="4" t="s">
        <v>301</v>
      </c>
      <c r="F247" s="20"/>
      <c r="G247" s="4" t="s">
        <v>101</v>
      </c>
      <c r="K247" s="21"/>
      <c r="L247" s="104">
        <f>CHOOSE(Interface!$H$7,'Licensee 1'!L235,'Licensee 2'!L235)</f>
        <v>0</v>
      </c>
      <c r="M247" s="104">
        <f>CHOOSE(Interface!$H$7,'Licensee 1'!M235,'Licensee 2'!M235)</f>
        <v>0</v>
      </c>
      <c r="N247" s="104">
        <f>CHOOSE(Interface!$H$7,'Licensee 1'!N235,'Licensee 2'!N235)</f>
        <v>0</v>
      </c>
      <c r="O247" s="104">
        <f>CHOOSE(Interface!$H$7,'Licensee 1'!O235,'Licensee 2'!O235)</f>
        <v>0</v>
      </c>
      <c r="P247" s="104">
        <f>CHOOSE(Interface!$H$7,'Licensee 1'!P235,'Licensee 2'!P235)</f>
        <v>0</v>
      </c>
      <c r="Q247" s="104">
        <f>CHOOSE(Interface!$H$7,'Licensee 1'!Q235,'Licensee 2'!Q235)</f>
        <v>0</v>
      </c>
      <c r="R247" s="104">
        <f>CHOOSE(Interface!$H$7,'Licensee 1'!R235,'Licensee 2'!R235)</f>
        <v>0</v>
      </c>
      <c r="S247" s="104">
        <f>CHOOSE(Interface!$H$7,'Licensee 1'!S235,'Licensee 2'!S235)</f>
        <v>0</v>
      </c>
      <c r="T247" s="104">
        <f>CHOOSE(Interface!$H$7,'Licensee 1'!T235,'Licensee 2'!T235)</f>
        <v>0</v>
      </c>
      <c r="U247" s="104">
        <f>CHOOSE(Interface!$H$7,'Licensee 1'!U235,'Licensee 2'!U235)</f>
        <v>0</v>
      </c>
      <c r="V247" s="104">
        <f>CHOOSE(Interface!$H$7,'Licensee 1'!V235,'Licensee 2'!V235)</f>
        <v>0</v>
      </c>
      <c r="W247" s="104">
        <f>CHOOSE(Interface!$H$7,'Licensee 1'!W235,'Licensee 2'!W235)</f>
        <v>0</v>
      </c>
      <c r="X247" s="104">
        <f>CHOOSE(Interface!$H$7,'Licensee 1'!X235,'Licensee 2'!X235)</f>
        <v>0</v>
      </c>
      <c r="Y247" s="104">
        <f>CHOOSE(Interface!$H$7,'Licensee 1'!Y235,'Licensee 2'!Y235)</f>
        <v>0</v>
      </c>
      <c r="Z247" s="104">
        <f>CHOOSE(Interface!$H$7,'Licensee 1'!Z235,'Licensee 2'!Z235)</f>
        <v>0</v>
      </c>
      <c r="AA247" s="104">
        <f>CHOOSE(Interface!$H$7,'Licensee 1'!AA235,'Licensee 2'!AA235)</f>
        <v>0</v>
      </c>
      <c r="AB247" s="104">
        <f>CHOOSE(Interface!$H$7,'Licensee 1'!AB235,'Licensee 2'!AB235)</f>
        <v>0</v>
      </c>
      <c r="AC247" s="104">
        <f>CHOOSE(Interface!$H$7,'Licensee 1'!AC235,'Licensee 2'!AC235)</f>
        <v>0</v>
      </c>
      <c r="AD247" s="104">
        <f>CHOOSE(Interface!$H$7,'Licensee 1'!AD235,'Licensee 2'!AD235)</f>
        <v>0</v>
      </c>
      <c r="AE247" s="104">
        <f>CHOOSE(Interface!$H$7,'Licensee 1'!AE235,'Licensee 2'!AE235)</f>
        <v>0</v>
      </c>
      <c r="AF247" s="104">
        <f>CHOOSE(Interface!$H$7,'Licensee 1'!AF235,'Licensee 2'!AF235)</f>
        <v>0</v>
      </c>
      <c r="AG247" s="104">
        <f>CHOOSE(Interface!$H$7,'Licensee 1'!AG235,'Licensee 2'!AG235)</f>
        <v>0</v>
      </c>
      <c r="AH247" s="104">
        <f>CHOOSE(Interface!$H$7,'Licensee 1'!AH235,'Licensee 2'!AH235)</f>
        <v>0</v>
      </c>
      <c r="AI247" s="104">
        <f>CHOOSE(Interface!$H$7,'Licensee 1'!AI235,'Licensee 2'!AI235)</f>
        <v>0</v>
      </c>
      <c r="AJ247" s="104">
        <f>CHOOSE(Interface!$H$7,'Licensee 1'!AJ235,'Licensee 2'!AJ235)</f>
        <v>0</v>
      </c>
      <c r="AK247" s="104">
        <f>CHOOSE(Interface!$H$7,'Licensee 1'!AK235,'Licensee 2'!AK235)</f>
        <v>0</v>
      </c>
      <c r="AL247" s="104">
        <f>CHOOSE(Interface!$H$7,'Licensee 1'!AL235,'Licensee 2'!AL235)</f>
        <v>0</v>
      </c>
      <c r="AM247" s="104">
        <f>CHOOSE(Interface!$H$7,'Licensee 1'!AM235,'Licensee 2'!AM235)</f>
        <v>0</v>
      </c>
      <c r="AN247" s="104">
        <f>CHOOSE(Interface!$H$7,'Licensee 1'!AN235,'Licensee 2'!AN235)</f>
        <v>0</v>
      </c>
      <c r="AO247" s="104">
        <f>CHOOSE(Interface!$H$7,'Licensee 1'!AO235,'Licensee 2'!AO235)</f>
        <v>0</v>
      </c>
      <c r="AP247" s="104">
        <f>CHOOSE(Interface!$H$7,'Licensee 1'!AP235,'Licensee 2'!AP235)</f>
        <v>0</v>
      </c>
      <c r="AQ247" s="104">
        <f>CHOOSE(Interface!$H$7,'Licensee 1'!AQ235,'Licensee 2'!AQ235)</f>
        <v>0</v>
      </c>
      <c r="AR247" s="104">
        <f>CHOOSE(Interface!$H$7,'Licensee 1'!AR235,'Licensee 2'!AR235)</f>
        <v>0</v>
      </c>
      <c r="AS247" s="104">
        <f>CHOOSE(Interface!$H$7,'Licensee 1'!AS235,'Licensee 2'!AS235)</f>
        <v>0</v>
      </c>
      <c r="AT247" s="104">
        <f>CHOOSE(Interface!$H$7,'Licensee 1'!AT235,'Licensee 2'!AT235)</f>
        <v>0</v>
      </c>
      <c r="AU247" s="104">
        <f>CHOOSE(Interface!$H$7,'Licensee 1'!AU235,'Licensee 2'!AU235)</f>
        <v>0</v>
      </c>
      <c r="AV247" s="104">
        <f>CHOOSE(Interface!$H$7,'Licensee 1'!AV235,'Licensee 2'!AV235)</f>
        <v>0</v>
      </c>
      <c r="AW247" s="104">
        <f>CHOOSE(Interface!$H$7,'Licensee 1'!AW235,'Licensee 2'!AW235)</f>
        <v>0</v>
      </c>
      <c r="AX247" s="104">
        <f>CHOOSE(Interface!$H$7,'Licensee 1'!AX235,'Licensee 2'!AX235)</f>
        <v>0</v>
      </c>
      <c r="AY247" s="104">
        <f>CHOOSE(Interface!$H$7,'Licensee 1'!AY235,'Licensee 2'!AY235)</f>
        <v>0</v>
      </c>
      <c r="AZ247" s="104">
        <f>CHOOSE(Interface!$H$7,'Licensee 1'!AZ235,'Licensee 2'!AZ235)</f>
        <v>0</v>
      </c>
      <c r="BA247" s="104">
        <f>CHOOSE(Interface!$H$7,'Licensee 1'!BA235,'Licensee 2'!BA235)</f>
        <v>0</v>
      </c>
      <c r="BB247" s="104">
        <f>CHOOSE(Interface!$H$7,'Licensee 1'!BB235,'Licensee 2'!BB235)</f>
        <v>0</v>
      </c>
      <c r="BC247" s="104">
        <f>CHOOSE(Interface!$H$7,'Licensee 1'!BC235,'Licensee 2'!BC235)</f>
        <v>0</v>
      </c>
      <c r="BD247" s="104">
        <f>CHOOSE(Interface!$H$7,'Licensee 1'!BD235,'Licensee 2'!BD235)</f>
        <v>0</v>
      </c>
      <c r="BE247" s="104">
        <f>CHOOSE(Interface!$H$7,'Licensee 1'!BE235,'Licensee 2'!BE235)</f>
        <v>0</v>
      </c>
      <c r="BF247" s="104">
        <f>CHOOSE(Interface!$H$7,'Licensee 1'!BF235,'Licensee 2'!BF235)</f>
        <v>0</v>
      </c>
      <c r="BG247" s="104">
        <f>CHOOSE(Interface!$H$7,'Licensee 1'!BG235,'Licensee 2'!BG235)</f>
        <v>0</v>
      </c>
      <c r="BH247" s="104">
        <f>CHOOSE(Interface!$H$7,'Licensee 1'!BH235,'Licensee 2'!BH235)</f>
        <v>0</v>
      </c>
    </row>
    <row r="248" spans="2:103">
      <c r="E248" s="4" t="s">
        <v>302</v>
      </c>
      <c r="F248" s="20"/>
      <c r="G248" s="4" t="s">
        <v>101</v>
      </c>
      <c r="K248" s="21"/>
      <c r="L248" s="104">
        <f>CHOOSE(Interface!$H$7,'Licensee 1'!L236,'Licensee 2'!L236)</f>
        <v>0</v>
      </c>
      <c r="M248" s="104">
        <f>CHOOSE(Interface!$H$7,'Licensee 1'!M236,'Licensee 2'!M236)</f>
        <v>0</v>
      </c>
      <c r="N248" s="104">
        <f>CHOOSE(Interface!$H$7,'Licensee 1'!N236,'Licensee 2'!N236)</f>
        <v>0</v>
      </c>
      <c r="O248" s="104">
        <f>CHOOSE(Interface!$H$7,'Licensee 1'!O236,'Licensee 2'!O236)</f>
        <v>0</v>
      </c>
      <c r="P248" s="104">
        <f>CHOOSE(Interface!$H$7,'Licensee 1'!P236,'Licensee 2'!P236)</f>
        <v>0</v>
      </c>
      <c r="Q248" s="104">
        <f>CHOOSE(Interface!$H$7,'Licensee 1'!Q236,'Licensee 2'!Q236)</f>
        <v>0</v>
      </c>
      <c r="R248" s="104">
        <f>CHOOSE(Interface!$H$7,'Licensee 1'!R236,'Licensee 2'!R236)</f>
        <v>0</v>
      </c>
      <c r="S248" s="104">
        <f>CHOOSE(Interface!$H$7,'Licensee 1'!S236,'Licensee 2'!S236)</f>
        <v>0</v>
      </c>
      <c r="T248" s="104">
        <f>CHOOSE(Interface!$H$7,'Licensee 1'!T236,'Licensee 2'!T236)</f>
        <v>0</v>
      </c>
      <c r="U248" s="104">
        <f>CHOOSE(Interface!$H$7,'Licensee 1'!U236,'Licensee 2'!U236)</f>
        <v>0</v>
      </c>
      <c r="V248" s="104">
        <f>CHOOSE(Interface!$H$7,'Licensee 1'!V236,'Licensee 2'!V236)</f>
        <v>0</v>
      </c>
      <c r="W248" s="104">
        <f>CHOOSE(Interface!$H$7,'Licensee 1'!W236,'Licensee 2'!W236)</f>
        <v>0</v>
      </c>
      <c r="X248" s="104">
        <f>CHOOSE(Interface!$H$7,'Licensee 1'!X236,'Licensee 2'!X236)</f>
        <v>0</v>
      </c>
      <c r="Y248" s="104">
        <f>CHOOSE(Interface!$H$7,'Licensee 1'!Y236,'Licensee 2'!Y236)</f>
        <v>0</v>
      </c>
      <c r="Z248" s="104">
        <f>CHOOSE(Interface!$H$7,'Licensee 1'!Z236,'Licensee 2'!Z236)</f>
        <v>0</v>
      </c>
      <c r="AA248" s="104">
        <f>CHOOSE(Interface!$H$7,'Licensee 1'!AA236,'Licensee 2'!AA236)</f>
        <v>0</v>
      </c>
      <c r="AB248" s="104">
        <f>CHOOSE(Interface!$H$7,'Licensee 1'!AB236,'Licensee 2'!AB236)</f>
        <v>0</v>
      </c>
      <c r="AC248" s="104">
        <f>CHOOSE(Interface!$H$7,'Licensee 1'!AC236,'Licensee 2'!AC236)</f>
        <v>0</v>
      </c>
      <c r="AD248" s="104">
        <f>CHOOSE(Interface!$H$7,'Licensee 1'!AD236,'Licensee 2'!AD236)</f>
        <v>0</v>
      </c>
      <c r="AE248" s="104">
        <f>CHOOSE(Interface!$H$7,'Licensee 1'!AE236,'Licensee 2'!AE236)</f>
        <v>0</v>
      </c>
      <c r="AF248" s="104">
        <f>CHOOSE(Interface!$H$7,'Licensee 1'!AF236,'Licensee 2'!AF236)</f>
        <v>0</v>
      </c>
      <c r="AG248" s="104">
        <f>CHOOSE(Interface!$H$7,'Licensee 1'!AG236,'Licensee 2'!AG236)</f>
        <v>0</v>
      </c>
      <c r="AH248" s="104">
        <f>CHOOSE(Interface!$H$7,'Licensee 1'!AH236,'Licensee 2'!AH236)</f>
        <v>0</v>
      </c>
      <c r="AI248" s="104">
        <f>CHOOSE(Interface!$H$7,'Licensee 1'!AI236,'Licensee 2'!AI236)</f>
        <v>0</v>
      </c>
      <c r="AJ248" s="104">
        <f>CHOOSE(Interface!$H$7,'Licensee 1'!AJ236,'Licensee 2'!AJ236)</f>
        <v>0</v>
      </c>
      <c r="AK248" s="104">
        <f>CHOOSE(Interface!$H$7,'Licensee 1'!AK236,'Licensee 2'!AK236)</f>
        <v>0</v>
      </c>
      <c r="AL248" s="104">
        <f>CHOOSE(Interface!$H$7,'Licensee 1'!AL236,'Licensee 2'!AL236)</f>
        <v>0</v>
      </c>
      <c r="AM248" s="104">
        <f>CHOOSE(Interface!$H$7,'Licensee 1'!AM236,'Licensee 2'!AM236)</f>
        <v>0</v>
      </c>
      <c r="AN248" s="104">
        <f>CHOOSE(Interface!$H$7,'Licensee 1'!AN236,'Licensee 2'!AN236)</f>
        <v>0</v>
      </c>
      <c r="AO248" s="104">
        <f>CHOOSE(Interface!$H$7,'Licensee 1'!AO236,'Licensee 2'!AO236)</f>
        <v>0</v>
      </c>
      <c r="AP248" s="104">
        <f>CHOOSE(Interface!$H$7,'Licensee 1'!AP236,'Licensee 2'!AP236)</f>
        <v>0</v>
      </c>
      <c r="AQ248" s="104">
        <f>CHOOSE(Interface!$H$7,'Licensee 1'!AQ236,'Licensee 2'!AQ236)</f>
        <v>0</v>
      </c>
      <c r="AR248" s="104">
        <f>CHOOSE(Interface!$H$7,'Licensee 1'!AR236,'Licensee 2'!AR236)</f>
        <v>0</v>
      </c>
      <c r="AS248" s="104">
        <f>CHOOSE(Interface!$H$7,'Licensee 1'!AS236,'Licensee 2'!AS236)</f>
        <v>0</v>
      </c>
      <c r="AT248" s="104">
        <f>CHOOSE(Interface!$H$7,'Licensee 1'!AT236,'Licensee 2'!AT236)</f>
        <v>0</v>
      </c>
      <c r="AU248" s="104">
        <f>CHOOSE(Interface!$H$7,'Licensee 1'!AU236,'Licensee 2'!AU236)</f>
        <v>0</v>
      </c>
      <c r="AV248" s="104">
        <f>CHOOSE(Interface!$H$7,'Licensee 1'!AV236,'Licensee 2'!AV236)</f>
        <v>0</v>
      </c>
      <c r="AW248" s="104">
        <f>CHOOSE(Interface!$H$7,'Licensee 1'!AW236,'Licensee 2'!AW236)</f>
        <v>0</v>
      </c>
      <c r="AX248" s="104">
        <f>CHOOSE(Interface!$H$7,'Licensee 1'!AX236,'Licensee 2'!AX236)</f>
        <v>0</v>
      </c>
      <c r="AY248" s="104">
        <f>CHOOSE(Interface!$H$7,'Licensee 1'!AY236,'Licensee 2'!AY236)</f>
        <v>0</v>
      </c>
      <c r="AZ248" s="104">
        <f>CHOOSE(Interface!$H$7,'Licensee 1'!AZ236,'Licensee 2'!AZ236)</f>
        <v>0</v>
      </c>
      <c r="BA248" s="104">
        <f>CHOOSE(Interface!$H$7,'Licensee 1'!BA236,'Licensee 2'!BA236)</f>
        <v>0</v>
      </c>
      <c r="BB248" s="104">
        <f>CHOOSE(Interface!$H$7,'Licensee 1'!BB236,'Licensee 2'!BB236)</f>
        <v>0</v>
      </c>
      <c r="BC248" s="104">
        <f>CHOOSE(Interface!$H$7,'Licensee 1'!BC236,'Licensee 2'!BC236)</f>
        <v>0</v>
      </c>
      <c r="BD248" s="104">
        <f>CHOOSE(Interface!$H$7,'Licensee 1'!BD236,'Licensee 2'!BD236)</f>
        <v>0</v>
      </c>
      <c r="BE248" s="104">
        <f>CHOOSE(Interface!$H$7,'Licensee 1'!BE236,'Licensee 2'!BE236)</f>
        <v>0</v>
      </c>
      <c r="BF248" s="104">
        <f>CHOOSE(Interface!$H$7,'Licensee 1'!BF236,'Licensee 2'!BF236)</f>
        <v>0</v>
      </c>
      <c r="BG248" s="104">
        <f>CHOOSE(Interface!$H$7,'Licensee 1'!BG236,'Licensee 2'!BG236)</f>
        <v>0</v>
      </c>
      <c r="BH248" s="104">
        <f>CHOOSE(Interface!$H$7,'Licensee 1'!BH236,'Licensee 2'!BH236)</f>
        <v>0</v>
      </c>
    </row>
    <row r="249" spans="2:103">
      <c r="E249" s="4" t="s">
        <v>303</v>
      </c>
      <c r="F249" s="20"/>
      <c r="G249" s="4" t="s">
        <v>101</v>
      </c>
      <c r="K249" s="21"/>
      <c r="L249" s="104">
        <f>CHOOSE(Interface!$H$7,'Licensee 1'!L237,'Licensee 2'!L237)</f>
        <v>0</v>
      </c>
      <c r="M249" s="104">
        <f>CHOOSE(Interface!$H$7,'Licensee 1'!M237,'Licensee 2'!M237)</f>
        <v>0</v>
      </c>
      <c r="N249" s="104">
        <f>CHOOSE(Interface!$H$7,'Licensee 1'!N237,'Licensee 2'!N237)</f>
        <v>0</v>
      </c>
      <c r="O249" s="104">
        <f>CHOOSE(Interface!$H$7,'Licensee 1'!O237,'Licensee 2'!O237)</f>
        <v>0</v>
      </c>
      <c r="P249" s="104">
        <f>CHOOSE(Interface!$H$7,'Licensee 1'!P237,'Licensee 2'!P237)</f>
        <v>0</v>
      </c>
      <c r="Q249" s="104">
        <f>CHOOSE(Interface!$H$7,'Licensee 1'!Q237,'Licensee 2'!Q237)</f>
        <v>0</v>
      </c>
      <c r="R249" s="104">
        <f>CHOOSE(Interface!$H$7,'Licensee 1'!R237,'Licensee 2'!R237)</f>
        <v>0</v>
      </c>
      <c r="S249" s="104">
        <f>CHOOSE(Interface!$H$7,'Licensee 1'!S237,'Licensee 2'!S237)</f>
        <v>0</v>
      </c>
      <c r="T249" s="104">
        <f>CHOOSE(Interface!$H$7,'Licensee 1'!T237,'Licensee 2'!T237)</f>
        <v>0</v>
      </c>
      <c r="U249" s="104">
        <f>CHOOSE(Interface!$H$7,'Licensee 1'!U237,'Licensee 2'!U237)</f>
        <v>0</v>
      </c>
      <c r="V249" s="104">
        <f>CHOOSE(Interface!$H$7,'Licensee 1'!V237,'Licensee 2'!V237)</f>
        <v>0</v>
      </c>
      <c r="W249" s="104">
        <f>CHOOSE(Interface!$H$7,'Licensee 1'!W237,'Licensee 2'!W237)</f>
        <v>0</v>
      </c>
      <c r="X249" s="104">
        <f>CHOOSE(Interface!$H$7,'Licensee 1'!X237,'Licensee 2'!X237)</f>
        <v>0</v>
      </c>
      <c r="Y249" s="104">
        <f>CHOOSE(Interface!$H$7,'Licensee 1'!Y237,'Licensee 2'!Y237)</f>
        <v>0</v>
      </c>
      <c r="Z249" s="104">
        <f>CHOOSE(Interface!$H$7,'Licensee 1'!Z237,'Licensee 2'!Z237)</f>
        <v>0</v>
      </c>
      <c r="AA249" s="104">
        <f>CHOOSE(Interface!$H$7,'Licensee 1'!AA237,'Licensee 2'!AA237)</f>
        <v>0</v>
      </c>
      <c r="AB249" s="104">
        <f>CHOOSE(Interface!$H$7,'Licensee 1'!AB237,'Licensee 2'!AB237)</f>
        <v>0</v>
      </c>
      <c r="AC249" s="104">
        <f>CHOOSE(Interface!$H$7,'Licensee 1'!AC237,'Licensee 2'!AC237)</f>
        <v>0</v>
      </c>
      <c r="AD249" s="104">
        <f>CHOOSE(Interface!$H$7,'Licensee 1'!AD237,'Licensee 2'!AD237)</f>
        <v>0</v>
      </c>
      <c r="AE249" s="104">
        <f>CHOOSE(Interface!$H$7,'Licensee 1'!AE237,'Licensee 2'!AE237)</f>
        <v>0</v>
      </c>
      <c r="AF249" s="104">
        <f>CHOOSE(Interface!$H$7,'Licensee 1'!AF237,'Licensee 2'!AF237)</f>
        <v>0</v>
      </c>
      <c r="AG249" s="104">
        <f>CHOOSE(Interface!$H$7,'Licensee 1'!AG237,'Licensee 2'!AG237)</f>
        <v>0</v>
      </c>
      <c r="AH249" s="104">
        <f>CHOOSE(Interface!$H$7,'Licensee 1'!AH237,'Licensee 2'!AH237)</f>
        <v>0</v>
      </c>
      <c r="AI249" s="104">
        <f>CHOOSE(Interface!$H$7,'Licensee 1'!AI237,'Licensee 2'!AI237)</f>
        <v>0</v>
      </c>
      <c r="AJ249" s="104">
        <f>CHOOSE(Interface!$H$7,'Licensee 1'!AJ237,'Licensee 2'!AJ237)</f>
        <v>0</v>
      </c>
      <c r="AK249" s="104">
        <f>CHOOSE(Interface!$H$7,'Licensee 1'!AK237,'Licensee 2'!AK237)</f>
        <v>0</v>
      </c>
      <c r="AL249" s="104">
        <f>CHOOSE(Interface!$H$7,'Licensee 1'!AL237,'Licensee 2'!AL237)</f>
        <v>0</v>
      </c>
      <c r="AM249" s="104">
        <f>CHOOSE(Interface!$H$7,'Licensee 1'!AM237,'Licensee 2'!AM237)</f>
        <v>0</v>
      </c>
      <c r="AN249" s="104">
        <f>CHOOSE(Interface!$H$7,'Licensee 1'!AN237,'Licensee 2'!AN237)</f>
        <v>0</v>
      </c>
      <c r="AO249" s="104">
        <f>CHOOSE(Interface!$H$7,'Licensee 1'!AO237,'Licensee 2'!AO237)</f>
        <v>0</v>
      </c>
      <c r="AP249" s="104">
        <f>CHOOSE(Interface!$H$7,'Licensee 1'!AP237,'Licensee 2'!AP237)</f>
        <v>0</v>
      </c>
      <c r="AQ249" s="104">
        <f>CHOOSE(Interface!$H$7,'Licensee 1'!AQ237,'Licensee 2'!AQ237)</f>
        <v>0</v>
      </c>
      <c r="AR249" s="104">
        <f>CHOOSE(Interface!$H$7,'Licensee 1'!AR237,'Licensee 2'!AR237)</f>
        <v>0</v>
      </c>
      <c r="AS249" s="104">
        <f>CHOOSE(Interface!$H$7,'Licensee 1'!AS237,'Licensee 2'!AS237)</f>
        <v>0</v>
      </c>
      <c r="AT249" s="104">
        <f>CHOOSE(Interface!$H$7,'Licensee 1'!AT237,'Licensee 2'!AT237)</f>
        <v>0</v>
      </c>
      <c r="AU249" s="104">
        <f>CHOOSE(Interface!$H$7,'Licensee 1'!AU237,'Licensee 2'!AU237)</f>
        <v>0</v>
      </c>
      <c r="AV249" s="104">
        <f>CHOOSE(Interface!$H$7,'Licensee 1'!AV237,'Licensee 2'!AV237)</f>
        <v>0</v>
      </c>
      <c r="AW249" s="104">
        <f>CHOOSE(Interface!$H$7,'Licensee 1'!AW237,'Licensee 2'!AW237)</f>
        <v>0</v>
      </c>
      <c r="AX249" s="104">
        <f>CHOOSE(Interface!$H$7,'Licensee 1'!AX237,'Licensee 2'!AX237)</f>
        <v>0</v>
      </c>
      <c r="AY249" s="104">
        <f>CHOOSE(Interface!$H$7,'Licensee 1'!AY237,'Licensee 2'!AY237)</f>
        <v>0</v>
      </c>
      <c r="AZ249" s="104">
        <f>CHOOSE(Interface!$H$7,'Licensee 1'!AZ237,'Licensee 2'!AZ237)</f>
        <v>0</v>
      </c>
      <c r="BA249" s="104">
        <f>CHOOSE(Interface!$H$7,'Licensee 1'!BA237,'Licensee 2'!BA237)</f>
        <v>0</v>
      </c>
      <c r="BB249" s="104">
        <f>CHOOSE(Interface!$H$7,'Licensee 1'!BB237,'Licensee 2'!BB237)</f>
        <v>0</v>
      </c>
      <c r="BC249" s="104">
        <f>CHOOSE(Interface!$H$7,'Licensee 1'!BC237,'Licensee 2'!BC237)</f>
        <v>0</v>
      </c>
      <c r="BD249" s="104">
        <f>CHOOSE(Interface!$H$7,'Licensee 1'!BD237,'Licensee 2'!BD237)</f>
        <v>0</v>
      </c>
      <c r="BE249" s="104">
        <f>CHOOSE(Interface!$H$7,'Licensee 1'!BE237,'Licensee 2'!BE237)</f>
        <v>0</v>
      </c>
      <c r="BF249" s="104">
        <f>CHOOSE(Interface!$H$7,'Licensee 1'!BF237,'Licensee 2'!BF237)</f>
        <v>0</v>
      </c>
      <c r="BG249" s="104">
        <f>CHOOSE(Interface!$H$7,'Licensee 1'!BG237,'Licensee 2'!BG237)</f>
        <v>0</v>
      </c>
      <c r="BH249" s="104">
        <f>CHOOSE(Interface!$H$7,'Licensee 1'!BH237,'Licensee 2'!BH237)</f>
        <v>0</v>
      </c>
    </row>
    <row r="250" spans="2:103">
      <c r="F250" s="20"/>
      <c r="K250" s="21"/>
      <c r="L250" s="142"/>
      <c r="M250" s="142"/>
      <c r="N250" s="142"/>
      <c r="O250" s="142"/>
      <c r="P250" s="142"/>
      <c r="Q250" s="142"/>
      <c r="R250" s="142"/>
      <c r="S250" s="142"/>
      <c r="T250" s="142"/>
      <c r="U250" s="142"/>
      <c r="V250" s="142"/>
      <c r="W250" s="142"/>
      <c r="X250" s="142"/>
      <c r="Y250" s="142"/>
      <c r="Z250" s="142"/>
      <c r="AA250" s="142"/>
      <c r="AB250" s="142"/>
      <c r="AC250" s="142"/>
      <c r="AD250" s="142"/>
      <c r="AE250" s="142"/>
      <c r="AF250" s="142"/>
      <c r="AG250" s="142"/>
      <c r="AH250" s="142"/>
      <c r="AI250" s="142"/>
      <c r="AJ250" s="142"/>
      <c r="AK250" s="142"/>
      <c r="AL250" s="142"/>
      <c r="AM250" s="142"/>
      <c r="AN250" s="142"/>
      <c r="AO250" s="142"/>
      <c r="AP250" s="142"/>
      <c r="AQ250" s="142"/>
      <c r="AR250" s="142"/>
      <c r="AS250" s="142"/>
      <c r="AT250" s="142"/>
      <c r="AU250" s="142"/>
      <c r="AV250" s="142"/>
      <c r="AW250" s="142"/>
      <c r="AX250" s="142"/>
      <c r="AY250" s="142"/>
      <c r="AZ250" s="142"/>
      <c r="BA250" s="142"/>
      <c r="BB250" s="142"/>
      <c r="BC250" s="142"/>
      <c r="BD250" s="142"/>
      <c r="BE250" s="142"/>
      <c r="BF250" s="142"/>
      <c r="BG250" s="142"/>
      <c r="BH250" s="142"/>
    </row>
    <row r="251" spans="2:103">
      <c r="B251" s="7">
        <f>MAX(B$5:$B250)+1</f>
        <v>10</v>
      </c>
      <c r="C251" s="7" t="s">
        <v>304</v>
      </c>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8"/>
      <c r="BJ251" s="8"/>
      <c r="BK251" s="8"/>
    </row>
    <row r="252" spans="2:103">
      <c r="E252" s="20"/>
      <c r="F252" s="20"/>
      <c r="J252" s="4"/>
      <c r="K252" s="9"/>
      <c r="L252" s="66"/>
      <c r="M252" s="66"/>
      <c r="N252" s="66"/>
      <c r="O252" s="66"/>
      <c r="P252" s="66"/>
      <c r="Q252" s="66"/>
      <c r="R252" s="66"/>
      <c r="S252" s="66"/>
      <c r="T252" s="66"/>
      <c r="U252" s="66"/>
      <c r="V252" s="66"/>
      <c r="W252" s="66"/>
      <c r="X252" s="66"/>
      <c r="Y252" s="66"/>
      <c r="Z252" s="66"/>
      <c r="AA252" s="66"/>
      <c r="AB252" s="66"/>
      <c r="AC252" s="66"/>
      <c r="AD252" s="66"/>
      <c r="AE252" s="66"/>
      <c r="AF252" s="66"/>
      <c r="AG252" s="66"/>
      <c r="AH252" s="66"/>
      <c r="AI252" s="66"/>
      <c r="AJ252" s="66"/>
      <c r="AK252" s="66"/>
      <c r="AL252" s="66"/>
      <c r="AM252" s="66"/>
      <c r="AN252" s="66"/>
      <c r="AO252" s="66"/>
      <c r="AP252" s="66"/>
      <c r="AQ252" s="66"/>
      <c r="AR252" s="66"/>
      <c r="AS252" s="66"/>
      <c r="AT252" s="66"/>
      <c r="AU252" s="66"/>
      <c r="AV252" s="66"/>
      <c r="AW252" s="66"/>
      <c r="AX252" s="66"/>
      <c r="AY252" s="66"/>
      <c r="AZ252" s="66"/>
      <c r="BA252" s="66"/>
      <c r="BB252" s="66"/>
      <c r="BC252" s="66"/>
      <c r="BD252" s="66"/>
      <c r="BE252" s="66"/>
      <c r="BF252" s="66"/>
      <c r="BG252" s="66"/>
      <c r="BH252" s="66"/>
      <c r="BI252" s="6"/>
      <c r="BJ252" s="6"/>
      <c r="BK252" s="6"/>
    </row>
    <row r="253" spans="2:103">
      <c r="B253" s="24"/>
      <c r="C253" s="73">
        <f>MAX($B$5:C252)+0.1</f>
        <v>10.1</v>
      </c>
      <c r="D253" s="37" t="s">
        <v>304</v>
      </c>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7"/>
      <c r="AS253" s="37"/>
      <c r="AT253" s="37"/>
      <c r="AU253" s="37"/>
      <c r="AV253" s="37"/>
      <c r="AW253" s="37"/>
      <c r="AX253" s="37"/>
      <c r="AY253" s="37"/>
      <c r="AZ253" s="37"/>
      <c r="BA253" s="37"/>
      <c r="BB253" s="37"/>
      <c r="BC253" s="37"/>
      <c r="BD253" s="37"/>
      <c r="BE253" s="37"/>
      <c r="BF253" s="37"/>
      <c r="BG253" s="37"/>
      <c r="BH253" s="37"/>
      <c r="BI253" s="37"/>
      <c r="BJ253" s="37"/>
      <c r="BK253" s="37"/>
      <c r="BM253" s="37"/>
      <c r="BN253" s="37"/>
      <c r="BO253" s="37"/>
      <c r="BP253" s="37"/>
      <c r="BQ253" s="37"/>
      <c r="BR253" s="37"/>
      <c r="BS253" s="37"/>
      <c r="BT253" s="37"/>
      <c r="BU253" s="37"/>
      <c r="BV253" s="37"/>
      <c r="BW253" s="37"/>
      <c r="BX253" s="37"/>
      <c r="BY253" s="37"/>
      <c r="BZ253" s="37"/>
      <c r="CA253" s="37"/>
      <c r="CB253" s="37"/>
      <c r="CC253" s="37"/>
      <c r="CD253" s="37"/>
      <c r="CE253" s="37"/>
      <c r="CF253" s="37"/>
      <c r="CG253" s="37"/>
      <c r="CH253" s="37"/>
      <c r="CI253" s="37"/>
      <c r="CJ253" s="37"/>
      <c r="CK253" s="37"/>
      <c r="CL253" s="37"/>
      <c r="CM253" s="37"/>
      <c r="CN253" s="37"/>
      <c r="CO253" s="37"/>
      <c r="CP253" s="37"/>
      <c r="CQ253" s="37"/>
      <c r="CR253" s="37"/>
      <c r="CS253" s="37"/>
      <c r="CT253" s="37"/>
      <c r="CU253" s="37"/>
      <c r="CV253" s="37"/>
      <c r="CW253" s="90"/>
      <c r="CX253" s="90"/>
      <c r="CY253" s="90"/>
    </row>
    <row r="254" spans="2:103">
      <c r="B254" s="24"/>
      <c r="C254" s="6"/>
      <c r="F254" s="20"/>
      <c r="K254" s="21"/>
      <c r="L254" s="142"/>
      <c r="M254" s="142"/>
      <c r="N254" s="142"/>
      <c r="O254" s="142"/>
      <c r="P254" s="142"/>
      <c r="Q254" s="142"/>
      <c r="R254" s="142"/>
      <c r="S254" s="142"/>
      <c r="T254" s="142"/>
      <c r="U254" s="142"/>
      <c r="V254" s="142"/>
      <c r="W254" s="142"/>
      <c r="X254" s="142"/>
      <c r="Y254" s="142"/>
      <c r="Z254" s="142"/>
      <c r="AA254" s="142"/>
      <c r="AB254" s="142"/>
      <c r="AC254" s="142"/>
      <c r="AD254" s="142"/>
      <c r="AE254" s="142"/>
      <c r="AF254" s="142"/>
      <c r="AG254" s="142"/>
      <c r="AH254" s="142"/>
      <c r="AI254" s="142"/>
      <c r="AJ254" s="142"/>
      <c r="AK254" s="142"/>
      <c r="AL254" s="142"/>
      <c r="AM254" s="142"/>
      <c r="AN254" s="142"/>
      <c r="AO254" s="142"/>
      <c r="AP254" s="142"/>
      <c r="AQ254" s="142"/>
      <c r="AR254" s="142"/>
      <c r="AS254" s="142"/>
      <c r="AT254" s="142"/>
      <c r="AU254" s="142"/>
      <c r="AV254" s="142"/>
      <c r="AW254" s="142"/>
      <c r="AX254" s="142"/>
      <c r="AY254" s="142"/>
      <c r="AZ254" s="142"/>
      <c r="BA254" s="142"/>
      <c r="BB254" s="142"/>
      <c r="BC254" s="142"/>
      <c r="BD254" s="142"/>
      <c r="BE254" s="142"/>
      <c r="BF254" s="142"/>
      <c r="BG254" s="142"/>
      <c r="BH254" s="142"/>
    </row>
    <row r="255" spans="2:103">
      <c r="E255" s="88" t="s">
        <v>306</v>
      </c>
      <c r="F255" s="88"/>
      <c r="G255" s="88" t="s">
        <v>260</v>
      </c>
      <c r="J255" s="4"/>
      <c r="K255" s="9"/>
      <c r="L255" s="142">
        <f>CHOOSE(Interface!$H$7,'Licensee 1'!L243,'Licensee 2'!L243)</f>
        <v>0</v>
      </c>
      <c r="M255" s="142">
        <f>CHOOSE(Interface!$H$7,'Licensee 1'!M243,'Licensee 2'!M243)</f>
        <v>0</v>
      </c>
      <c r="N255" s="142">
        <f>CHOOSE(Interface!$H$7,'Licensee 1'!N243,'Licensee 2'!N243)</f>
        <v>0</v>
      </c>
      <c r="O255" s="142">
        <f>CHOOSE(Interface!$H$7,'Licensee 1'!O243,'Licensee 2'!O243)</f>
        <v>0</v>
      </c>
      <c r="P255" s="142">
        <f>CHOOSE(Interface!$H$7,'Licensee 1'!P243,'Licensee 2'!P243)</f>
        <v>0</v>
      </c>
      <c r="Q255" s="142">
        <f>CHOOSE(Interface!$H$7,'Licensee 1'!Q243,'Licensee 2'!Q243)</f>
        <v>0</v>
      </c>
      <c r="R255" s="142">
        <f>CHOOSE(Interface!$H$7,'Licensee 1'!R243,'Licensee 2'!R243)</f>
        <v>0</v>
      </c>
      <c r="S255" s="142">
        <f>CHOOSE(Interface!$H$7,'Licensee 1'!S243,'Licensee 2'!S243)</f>
        <v>0</v>
      </c>
      <c r="T255" s="142">
        <f>CHOOSE(Interface!$H$7,'Licensee 1'!T243,'Licensee 2'!T243)</f>
        <v>0</v>
      </c>
      <c r="U255" s="142">
        <f>CHOOSE(Interface!$H$7,'Licensee 1'!U243,'Licensee 2'!U243)</f>
        <v>0</v>
      </c>
      <c r="V255" s="142">
        <f>CHOOSE(Interface!$H$7,'Licensee 1'!V243,'Licensee 2'!V243)</f>
        <v>0</v>
      </c>
      <c r="W255" s="142">
        <f>CHOOSE(Interface!$H$7,'Licensee 1'!W243,'Licensee 2'!W243)</f>
        <v>0</v>
      </c>
      <c r="X255" s="142">
        <f>CHOOSE(Interface!$H$7,'Licensee 1'!X243,'Licensee 2'!X243)</f>
        <v>0</v>
      </c>
      <c r="Y255" s="142">
        <f>CHOOSE(Interface!$H$7,'Licensee 1'!Y243,'Licensee 2'!Y243)</f>
        <v>0</v>
      </c>
      <c r="Z255" s="142">
        <f>CHOOSE(Interface!$H$7,'Licensee 1'!Z243,'Licensee 2'!Z243)</f>
        <v>0</v>
      </c>
      <c r="AA255" s="142">
        <f>CHOOSE(Interface!$H$7,'Licensee 1'!AA243,'Licensee 2'!AA243)</f>
        <v>0</v>
      </c>
      <c r="AB255" s="142">
        <f>CHOOSE(Interface!$H$7,'Licensee 1'!AB243,'Licensee 2'!AB243)</f>
        <v>0</v>
      </c>
      <c r="AC255" s="142">
        <f>CHOOSE(Interface!$H$7,'Licensee 1'!AC243,'Licensee 2'!AC243)</f>
        <v>0</v>
      </c>
      <c r="AD255" s="142">
        <f>CHOOSE(Interface!$H$7,'Licensee 1'!AD243,'Licensee 2'!AD243)</f>
        <v>0</v>
      </c>
      <c r="AE255" s="142">
        <f>CHOOSE(Interface!$H$7,'Licensee 1'!AE243,'Licensee 2'!AE243)</f>
        <v>0</v>
      </c>
      <c r="AF255" s="142">
        <f>CHOOSE(Interface!$H$7,'Licensee 1'!AF243,'Licensee 2'!AF243)</f>
        <v>0</v>
      </c>
      <c r="AG255" s="142">
        <f>CHOOSE(Interface!$H$7,'Licensee 1'!AG243,'Licensee 2'!AG243)</f>
        <v>0</v>
      </c>
      <c r="AH255" s="142">
        <f>CHOOSE(Interface!$H$7,'Licensee 1'!AH243,'Licensee 2'!AH243)</f>
        <v>0</v>
      </c>
      <c r="AI255" s="142">
        <f>CHOOSE(Interface!$H$7,'Licensee 1'!AI243,'Licensee 2'!AI243)</f>
        <v>0</v>
      </c>
      <c r="AJ255" s="142">
        <f>CHOOSE(Interface!$H$7,'Licensee 1'!AJ243,'Licensee 2'!AJ243)</f>
        <v>0</v>
      </c>
      <c r="AK255" s="142">
        <f>CHOOSE(Interface!$H$7,'Licensee 1'!AK243,'Licensee 2'!AK243)</f>
        <v>0</v>
      </c>
      <c r="AL255" s="142">
        <f>CHOOSE(Interface!$H$7,'Licensee 1'!AL243,'Licensee 2'!AL243)</f>
        <v>0</v>
      </c>
      <c r="AM255" s="142">
        <f>CHOOSE(Interface!$H$7,'Licensee 1'!AM243,'Licensee 2'!AM243)</f>
        <v>0</v>
      </c>
      <c r="AN255" s="142">
        <f>CHOOSE(Interface!$H$7,'Licensee 1'!AN243,'Licensee 2'!AN243)</f>
        <v>0</v>
      </c>
      <c r="AO255" s="142">
        <f>CHOOSE(Interface!$H$7,'Licensee 1'!AO243,'Licensee 2'!AO243)</f>
        <v>0</v>
      </c>
      <c r="AP255" s="142">
        <f>CHOOSE(Interface!$H$7,'Licensee 1'!AP243,'Licensee 2'!AP243)</f>
        <v>0</v>
      </c>
      <c r="AQ255" s="142">
        <f>CHOOSE(Interface!$H$7,'Licensee 1'!AQ243,'Licensee 2'!AQ243)</f>
        <v>0</v>
      </c>
      <c r="AR255" s="142">
        <f>CHOOSE(Interface!$H$7,'Licensee 1'!AR243,'Licensee 2'!AR243)</f>
        <v>0</v>
      </c>
      <c r="AS255" s="142">
        <f>CHOOSE(Interface!$H$7,'Licensee 1'!AS243,'Licensee 2'!AS243)</f>
        <v>0</v>
      </c>
      <c r="AT255" s="142">
        <f>CHOOSE(Interface!$H$7,'Licensee 1'!AT243,'Licensee 2'!AT243)</f>
        <v>0</v>
      </c>
      <c r="AU255" s="142">
        <f>CHOOSE(Interface!$H$7,'Licensee 1'!AU243,'Licensee 2'!AU243)</f>
        <v>0</v>
      </c>
      <c r="AV255" s="142">
        <f>CHOOSE(Interface!$H$7,'Licensee 1'!AV243,'Licensee 2'!AV243)</f>
        <v>0</v>
      </c>
      <c r="AW255" s="142">
        <f>CHOOSE(Interface!$H$7,'Licensee 1'!AW243,'Licensee 2'!AW243)</f>
        <v>0</v>
      </c>
      <c r="AX255" s="142">
        <f>CHOOSE(Interface!$H$7,'Licensee 1'!AX243,'Licensee 2'!AX243)</f>
        <v>0</v>
      </c>
      <c r="AY255" s="142">
        <f>CHOOSE(Interface!$H$7,'Licensee 1'!AY243,'Licensee 2'!AY243)</f>
        <v>0</v>
      </c>
      <c r="AZ255" s="142">
        <f>CHOOSE(Interface!$H$7,'Licensee 1'!AZ243,'Licensee 2'!AZ243)</f>
        <v>0</v>
      </c>
      <c r="BA255" s="142">
        <f>CHOOSE(Interface!$H$7,'Licensee 1'!BA243,'Licensee 2'!BA243)</f>
        <v>0</v>
      </c>
      <c r="BB255" s="142">
        <f>CHOOSE(Interface!$H$7,'Licensee 1'!BB243,'Licensee 2'!BB243)</f>
        <v>0</v>
      </c>
      <c r="BC255" s="142">
        <f>CHOOSE(Interface!$H$7,'Licensee 1'!BC243,'Licensee 2'!BC243)</f>
        <v>0</v>
      </c>
      <c r="BD255" s="142">
        <f>CHOOSE(Interface!$H$7,'Licensee 1'!BD243,'Licensee 2'!BD243)</f>
        <v>0</v>
      </c>
      <c r="BE255" s="142">
        <f>CHOOSE(Interface!$H$7,'Licensee 1'!BE243,'Licensee 2'!BE243)</f>
        <v>0</v>
      </c>
      <c r="BF255" s="142">
        <f>CHOOSE(Interface!$H$7,'Licensee 1'!BF243,'Licensee 2'!BF243)</f>
        <v>0</v>
      </c>
      <c r="BG255" s="142">
        <f>CHOOSE(Interface!$H$7,'Licensee 1'!BG243,'Licensee 2'!BG243)</f>
        <v>0</v>
      </c>
      <c r="BH255" s="142">
        <f>CHOOSE(Interface!$H$7,'Licensee 1'!BH243,'Licensee 2'!BH243)</f>
        <v>0</v>
      </c>
      <c r="BI255" s="6"/>
      <c r="BJ255" s="6"/>
      <c r="BK255" s="6"/>
    </row>
    <row r="256" spans="2:103">
      <c r="E256" s="88" t="s">
        <v>307</v>
      </c>
      <c r="F256" s="88"/>
      <c r="G256" s="88" t="s">
        <v>260</v>
      </c>
      <c r="J256" s="4"/>
      <c r="K256" s="9"/>
      <c r="L256" s="142">
        <f>CHOOSE(Interface!$H$7,'Licensee 1'!L244,'Licensee 2'!L244)</f>
        <v>0</v>
      </c>
      <c r="M256" s="142">
        <f>CHOOSE(Interface!$H$7,'Licensee 1'!M244,'Licensee 2'!M244)</f>
        <v>0</v>
      </c>
      <c r="N256" s="142">
        <f>CHOOSE(Interface!$H$7,'Licensee 1'!N244,'Licensee 2'!N244)</f>
        <v>0</v>
      </c>
      <c r="O256" s="142">
        <f>CHOOSE(Interface!$H$7,'Licensee 1'!O244,'Licensee 2'!O244)</f>
        <v>0</v>
      </c>
      <c r="P256" s="142">
        <f>CHOOSE(Interface!$H$7,'Licensee 1'!P244,'Licensee 2'!P244)</f>
        <v>0</v>
      </c>
      <c r="Q256" s="142">
        <f>CHOOSE(Interface!$H$7,'Licensee 1'!Q244,'Licensee 2'!Q244)</f>
        <v>0</v>
      </c>
      <c r="R256" s="142">
        <f>CHOOSE(Interface!$H$7,'Licensee 1'!R244,'Licensee 2'!R244)</f>
        <v>0</v>
      </c>
      <c r="S256" s="142">
        <f>CHOOSE(Interface!$H$7,'Licensee 1'!S244,'Licensee 2'!S244)</f>
        <v>0</v>
      </c>
      <c r="T256" s="142">
        <f>CHOOSE(Interface!$H$7,'Licensee 1'!T244,'Licensee 2'!T244)</f>
        <v>0</v>
      </c>
      <c r="U256" s="142">
        <f>CHOOSE(Interface!$H$7,'Licensee 1'!U244,'Licensee 2'!U244)</f>
        <v>0</v>
      </c>
      <c r="V256" s="142">
        <f>CHOOSE(Interface!$H$7,'Licensee 1'!V244,'Licensee 2'!V244)</f>
        <v>0</v>
      </c>
      <c r="W256" s="142">
        <f>CHOOSE(Interface!$H$7,'Licensee 1'!W244,'Licensee 2'!W244)</f>
        <v>0</v>
      </c>
      <c r="X256" s="142">
        <f>CHOOSE(Interface!$H$7,'Licensee 1'!X244,'Licensee 2'!X244)</f>
        <v>0</v>
      </c>
      <c r="Y256" s="142">
        <f>CHOOSE(Interface!$H$7,'Licensee 1'!Y244,'Licensee 2'!Y244)</f>
        <v>0</v>
      </c>
      <c r="Z256" s="142">
        <f>CHOOSE(Interface!$H$7,'Licensee 1'!Z244,'Licensee 2'!Z244)</f>
        <v>0</v>
      </c>
      <c r="AA256" s="142">
        <f>CHOOSE(Interface!$H$7,'Licensee 1'!AA244,'Licensee 2'!AA244)</f>
        <v>0</v>
      </c>
      <c r="AB256" s="142">
        <f>CHOOSE(Interface!$H$7,'Licensee 1'!AB244,'Licensee 2'!AB244)</f>
        <v>0</v>
      </c>
      <c r="AC256" s="142">
        <f>CHOOSE(Interface!$H$7,'Licensee 1'!AC244,'Licensee 2'!AC244)</f>
        <v>0</v>
      </c>
      <c r="AD256" s="142">
        <f>CHOOSE(Interface!$H$7,'Licensee 1'!AD244,'Licensee 2'!AD244)</f>
        <v>0</v>
      </c>
      <c r="AE256" s="142">
        <f>CHOOSE(Interface!$H$7,'Licensee 1'!AE244,'Licensee 2'!AE244)</f>
        <v>0</v>
      </c>
      <c r="AF256" s="142">
        <f>CHOOSE(Interface!$H$7,'Licensee 1'!AF244,'Licensee 2'!AF244)</f>
        <v>0</v>
      </c>
      <c r="AG256" s="142">
        <f>CHOOSE(Interface!$H$7,'Licensee 1'!AG244,'Licensee 2'!AG244)</f>
        <v>0</v>
      </c>
      <c r="AH256" s="142">
        <f>CHOOSE(Interface!$H$7,'Licensee 1'!AH244,'Licensee 2'!AH244)</f>
        <v>0</v>
      </c>
      <c r="AI256" s="142">
        <f>CHOOSE(Interface!$H$7,'Licensee 1'!AI244,'Licensee 2'!AI244)</f>
        <v>0</v>
      </c>
      <c r="AJ256" s="142">
        <f>CHOOSE(Interface!$H$7,'Licensee 1'!AJ244,'Licensee 2'!AJ244)</f>
        <v>0</v>
      </c>
      <c r="AK256" s="142">
        <f>CHOOSE(Interface!$H$7,'Licensee 1'!AK244,'Licensee 2'!AK244)</f>
        <v>0</v>
      </c>
      <c r="AL256" s="142">
        <f>CHOOSE(Interface!$H$7,'Licensee 1'!AL244,'Licensee 2'!AL244)</f>
        <v>0</v>
      </c>
      <c r="AM256" s="142">
        <f>CHOOSE(Interface!$H$7,'Licensee 1'!AM244,'Licensee 2'!AM244)</f>
        <v>0</v>
      </c>
      <c r="AN256" s="142">
        <f>CHOOSE(Interface!$H$7,'Licensee 1'!AN244,'Licensee 2'!AN244)</f>
        <v>0</v>
      </c>
      <c r="AO256" s="142">
        <f>CHOOSE(Interface!$H$7,'Licensee 1'!AO244,'Licensee 2'!AO244)</f>
        <v>0</v>
      </c>
      <c r="AP256" s="142">
        <f>CHOOSE(Interface!$H$7,'Licensee 1'!AP244,'Licensee 2'!AP244)</f>
        <v>0</v>
      </c>
      <c r="AQ256" s="142">
        <f>CHOOSE(Interface!$H$7,'Licensee 1'!AQ244,'Licensee 2'!AQ244)</f>
        <v>0</v>
      </c>
      <c r="AR256" s="142">
        <f>CHOOSE(Interface!$H$7,'Licensee 1'!AR244,'Licensee 2'!AR244)</f>
        <v>0</v>
      </c>
      <c r="AS256" s="142">
        <f>CHOOSE(Interface!$H$7,'Licensee 1'!AS244,'Licensee 2'!AS244)</f>
        <v>0</v>
      </c>
      <c r="AT256" s="142">
        <f>CHOOSE(Interface!$H$7,'Licensee 1'!AT244,'Licensee 2'!AT244)</f>
        <v>0</v>
      </c>
      <c r="AU256" s="142">
        <f>CHOOSE(Interface!$H$7,'Licensee 1'!AU244,'Licensee 2'!AU244)</f>
        <v>0</v>
      </c>
      <c r="AV256" s="142">
        <f>CHOOSE(Interface!$H$7,'Licensee 1'!AV244,'Licensee 2'!AV244)</f>
        <v>0</v>
      </c>
      <c r="AW256" s="142">
        <f>CHOOSE(Interface!$H$7,'Licensee 1'!AW244,'Licensee 2'!AW244)</f>
        <v>0</v>
      </c>
      <c r="AX256" s="142">
        <f>CHOOSE(Interface!$H$7,'Licensee 1'!AX244,'Licensee 2'!AX244)</f>
        <v>0</v>
      </c>
      <c r="AY256" s="142">
        <f>CHOOSE(Interface!$H$7,'Licensee 1'!AY244,'Licensee 2'!AY244)</f>
        <v>0</v>
      </c>
      <c r="AZ256" s="142">
        <f>CHOOSE(Interface!$H$7,'Licensee 1'!AZ244,'Licensee 2'!AZ244)</f>
        <v>0</v>
      </c>
      <c r="BA256" s="142">
        <f>CHOOSE(Interface!$H$7,'Licensee 1'!BA244,'Licensee 2'!BA244)</f>
        <v>0</v>
      </c>
      <c r="BB256" s="142">
        <f>CHOOSE(Interface!$H$7,'Licensee 1'!BB244,'Licensee 2'!BB244)</f>
        <v>0</v>
      </c>
      <c r="BC256" s="142">
        <f>CHOOSE(Interface!$H$7,'Licensee 1'!BC244,'Licensee 2'!BC244)</f>
        <v>0</v>
      </c>
      <c r="BD256" s="142">
        <f>CHOOSE(Interface!$H$7,'Licensee 1'!BD244,'Licensee 2'!BD244)</f>
        <v>0</v>
      </c>
      <c r="BE256" s="142">
        <f>CHOOSE(Interface!$H$7,'Licensee 1'!BE244,'Licensee 2'!BE244)</f>
        <v>0</v>
      </c>
      <c r="BF256" s="142">
        <f>CHOOSE(Interface!$H$7,'Licensee 1'!BF244,'Licensee 2'!BF244)</f>
        <v>0</v>
      </c>
      <c r="BG256" s="142">
        <f>CHOOSE(Interface!$H$7,'Licensee 1'!BG244,'Licensee 2'!BG244)</f>
        <v>0</v>
      </c>
      <c r="BH256" s="142">
        <f>CHOOSE(Interface!$H$7,'Licensee 1'!BH244,'Licensee 2'!BH244)</f>
        <v>0</v>
      </c>
      <c r="BI256" s="6"/>
      <c r="BJ256" s="6"/>
      <c r="BK256" s="6"/>
    </row>
    <row r="257" spans="2:103">
      <c r="E257" s="88"/>
      <c r="F257" s="88"/>
      <c r="G257" s="88"/>
      <c r="J257" s="4"/>
      <c r="K257" s="9"/>
      <c r="L257" s="142"/>
      <c r="M257" s="142"/>
      <c r="N257" s="142"/>
      <c r="O257" s="142"/>
      <c r="P257" s="142"/>
      <c r="Q257" s="142"/>
      <c r="R257" s="142"/>
      <c r="S257" s="142"/>
      <c r="T257" s="142"/>
      <c r="U257" s="142"/>
      <c r="V257" s="142"/>
      <c r="W257" s="142"/>
      <c r="X257" s="142"/>
      <c r="Y257" s="142"/>
      <c r="Z257" s="142"/>
      <c r="AA257" s="142"/>
      <c r="AB257" s="142"/>
      <c r="AC257" s="142"/>
      <c r="AD257" s="142"/>
      <c r="AE257" s="142"/>
      <c r="AF257" s="142"/>
      <c r="AG257" s="142"/>
      <c r="AH257" s="142"/>
      <c r="AI257" s="142"/>
      <c r="AJ257" s="142"/>
      <c r="AK257" s="142"/>
      <c r="AL257" s="142"/>
      <c r="AM257" s="142"/>
      <c r="AN257" s="142"/>
      <c r="AO257" s="142"/>
      <c r="AP257" s="142"/>
      <c r="AQ257" s="142"/>
      <c r="AR257" s="142"/>
      <c r="AS257" s="142"/>
      <c r="AT257" s="142"/>
      <c r="AU257" s="142"/>
      <c r="AV257" s="142"/>
      <c r="AW257" s="142"/>
      <c r="AX257" s="142"/>
      <c r="AY257" s="142"/>
      <c r="AZ257" s="142"/>
      <c r="BA257" s="142"/>
      <c r="BB257" s="142"/>
      <c r="BC257" s="142"/>
      <c r="BD257" s="142"/>
      <c r="BE257" s="142"/>
      <c r="BF257" s="142"/>
      <c r="BG257" s="142"/>
      <c r="BH257" s="142"/>
      <c r="BI257" s="6"/>
      <c r="BJ257" s="6"/>
      <c r="BK257" s="6"/>
    </row>
    <row r="258" spans="2:103">
      <c r="B258" s="7">
        <f>MAX(B$5:$B244)+1</f>
        <v>10</v>
      </c>
      <c r="C258" s="7" t="s">
        <v>308</v>
      </c>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8"/>
      <c r="BJ258" s="8"/>
      <c r="BK258" s="8"/>
    </row>
    <row r="259" spans="2:103">
      <c r="E259" s="20"/>
      <c r="F259" s="20"/>
      <c r="J259" s="4"/>
      <c r="K259" s="9"/>
      <c r="L259" s="66"/>
      <c r="M259" s="66"/>
      <c r="N259" s="66"/>
      <c r="O259" s="66"/>
      <c r="P259" s="66"/>
      <c r="Q259" s="66"/>
      <c r="R259" s="66"/>
      <c r="S259" s="66"/>
      <c r="T259" s="66"/>
      <c r="U259" s="66"/>
      <c r="V259" s="66"/>
      <c r="W259" s="66"/>
      <c r="X259" s="66"/>
      <c r="Y259" s="66"/>
      <c r="Z259" s="66"/>
      <c r="AA259" s="66"/>
      <c r="AB259" s="66"/>
      <c r="AC259" s="66"/>
      <c r="AD259" s="66"/>
      <c r="AE259" s="66"/>
      <c r="AF259" s="66"/>
      <c r="AG259" s="66"/>
      <c r="AH259" s="66"/>
      <c r="AI259" s="66"/>
      <c r="AJ259" s="66"/>
      <c r="AK259" s="66"/>
      <c r="AL259" s="66"/>
      <c r="AM259" s="66"/>
      <c r="AN259" s="66"/>
      <c r="AO259" s="66"/>
      <c r="AP259" s="66"/>
      <c r="AQ259" s="66"/>
      <c r="AR259" s="66"/>
      <c r="AS259" s="66"/>
      <c r="AT259" s="66"/>
      <c r="AU259" s="66"/>
      <c r="AV259" s="66"/>
      <c r="AW259" s="66"/>
      <c r="AX259" s="66"/>
      <c r="AY259" s="66"/>
      <c r="AZ259" s="66"/>
      <c r="BA259" s="66"/>
      <c r="BB259" s="66"/>
      <c r="BC259" s="66"/>
      <c r="BD259" s="66"/>
      <c r="BE259" s="66"/>
      <c r="BF259" s="66"/>
      <c r="BG259" s="66"/>
      <c r="BH259" s="66"/>
      <c r="BI259" s="6"/>
      <c r="BJ259" s="6"/>
      <c r="BK259" s="6"/>
    </row>
    <row r="260" spans="2:103">
      <c r="B260" s="24"/>
      <c r="C260" s="73">
        <f>MAX($B$5:C256)+0.1</f>
        <v>10.199999999999999</v>
      </c>
      <c r="D260" s="37" t="s">
        <v>308</v>
      </c>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7"/>
      <c r="AS260" s="37"/>
      <c r="AT260" s="37"/>
      <c r="AU260" s="37"/>
      <c r="AV260" s="37"/>
      <c r="AW260" s="37"/>
      <c r="AX260" s="37"/>
      <c r="AY260" s="37"/>
      <c r="AZ260" s="37"/>
      <c r="BA260" s="37"/>
      <c r="BB260" s="37"/>
      <c r="BC260" s="37"/>
      <c r="BD260" s="37"/>
      <c r="BE260" s="37"/>
      <c r="BF260" s="37"/>
      <c r="BG260" s="37"/>
      <c r="BH260" s="37"/>
      <c r="BI260" s="37"/>
      <c r="BJ260" s="37"/>
      <c r="BK260" s="37"/>
      <c r="BM260" s="37"/>
      <c r="BN260" s="37"/>
      <c r="BO260" s="37"/>
      <c r="BP260" s="37"/>
      <c r="BQ260" s="37"/>
      <c r="BR260" s="37"/>
      <c r="BS260" s="37"/>
      <c r="BT260" s="37"/>
      <c r="BU260" s="37"/>
      <c r="BV260" s="37"/>
      <c r="BW260" s="37"/>
      <c r="BX260" s="37"/>
      <c r="BY260" s="37"/>
      <c r="BZ260" s="37"/>
      <c r="CA260" s="37"/>
      <c r="CB260" s="37"/>
      <c r="CC260" s="37"/>
      <c r="CD260" s="37"/>
      <c r="CE260" s="37"/>
      <c r="CF260" s="37"/>
      <c r="CG260" s="37"/>
      <c r="CH260" s="37"/>
      <c r="CI260" s="37"/>
      <c r="CJ260" s="37"/>
      <c r="CK260" s="37"/>
      <c r="CL260" s="37"/>
      <c r="CM260" s="37"/>
      <c r="CN260" s="37"/>
      <c r="CO260" s="37"/>
      <c r="CP260" s="37"/>
      <c r="CQ260" s="37"/>
      <c r="CR260" s="37"/>
      <c r="CS260" s="37"/>
      <c r="CT260" s="37"/>
      <c r="CU260" s="37"/>
      <c r="CV260" s="37"/>
      <c r="CW260" s="90"/>
      <c r="CX260" s="90"/>
      <c r="CY260" s="90"/>
    </row>
    <row r="261" spans="2:103">
      <c r="B261" s="24"/>
      <c r="C261" s="68" t="s">
        <v>309</v>
      </c>
      <c r="D261" s="132"/>
      <c r="E261" s="132"/>
      <c r="F261" s="227"/>
      <c r="G261" s="132"/>
      <c r="H261" s="68"/>
      <c r="I261" s="68"/>
      <c r="J261" s="68"/>
      <c r="K261" s="230"/>
      <c r="L261" s="231"/>
      <c r="M261" s="231"/>
      <c r="N261" s="231"/>
      <c r="O261" s="231"/>
      <c r="P261" s="231"/>
      <c r="Q261" s="231"/>
      <c r="R261" s="231"/>
      <c r="S261" s="231"/>
      <c r="T261" s="231"/>
      <c r="U261" s="231"/>
      <c r="V261" s="231"/>
      <c r="W261" s="231"/>
      <c r="X261" s="231"/>
      <c r="Y261" s="231"/>
      <c r="Z261" s="231"/>
      <c r="AA261" s="231"/>
      <c r="AB261" s="231"/>
      <c r="AC261" s="231"/>
      <c r="AD261" s="231"/>
      <c r="AE261" s="231"/>
      <c r="AF261" s="231"/>
      <c r="AG261" s="231"/>
      <c r="AH261" s="231"/>
      <c r="AI261" s="231"/>
      <c r="AJ261" s="231"/>
      <c r="AK261" s="231"/>
      <c r="AL261" s="231"/>
      <c r="AM261" s="231"/>
      <c r="AN261" s="231"/>
      <c r="AO261" s="231"/>
      <c r="AP261" s="231"/>
      <c r="AQ261" s="231"/>
      <c r="AR261" s="231"/>
      <c r="AS261" s="231"/>
      <c r="AT261" s="231"/>
      <c r="AU261" s="231"/>
      <c r="AV261" s="231"/>
      <c r="AW261" s="231"/>
      <c r="AX261" s="231"/>
      <c r="AY261" s="231"/>
      <c r="AZ261" s="231"/>
      <c r="BA261" s="231"/>
      <c r="BB261" s="231"/>
      <c r="BC261" s="231"/>
      <c r="BD261" s="231"/>
      <c r="BE261" s="231"/>
      <c r="BF261" s="231"/>
      <c r="BG261" s="231"/>
      <c r="BH261" s="231"/>
      <c r="BI261" s="132"/>
      <c r="BJ261" s="132"/>
      <c r="BK261" s="132"/>
    </row>
    <row r="262" spans="2:103">
      <c r="E262" s="88" t="s">
        <v>310</v>
      </c>
      <c r="F262" s="88"/>
      <c r="G262" s="4" t="s">
        <v>101</v>
      </c>
      <c r="J262" s="4"/>
      <c r="K262" s="9"/>
      <c r="L262" s="142">
        <f>CHOOSE(Interface!$H$7,'Licensee 1'!L250,'Licensee 2'!L250)/L36</f>
        <v>0</v>
      </c>
      <c r="M262" s="142">
        <f>CHOOSE(Interface!$H$7,'Licensee 1'!M250,'Licensee 2'!M250)/M36</f>
        <v>0</v>
      </c>
      <c r="N262" s="142">
        <f>CHOOSE(Interface!$H$7,'Licensee 1'!N250,'Licensee 2'!N250)/N36</f>
        <v>0</v>
      </c>
      <c r="O262" s="142">
        <f>CHOOSE(Interface!$H$7,'Licensee 1'!O250,'Licensee 2'!O250)/O36</f>
        <v>0</v>
      </c>
      <c r="P262" s="142">
        <f>CHOOSE(Interface!$H$7,'Licensee 1'!P250,'Licensee 2'!P250)/P36</f>
        <v>0</v>
      </c>
      <c r="Q262" s="142">
        <f>CHOOSE(Interface!$H$7,'Licensee 1'!Q250,'Licensee 2'!Q250)/Q36</f>
        <v>0</v>
      </c>
      <c r="R262" s="142">
        <f>CHOOSE(Interface!$H$7,'Licensee 1'!R250,'Licensee 2'!R250)/R36</f>
        <v>0</v>
      </c>
      <c r="S262" s="142">
        <f>CHOOSE(Interface!$H$7,'Licensee 1'!S250,'Licensee 2'!S250)/S36</f>
        <v>0</v>
      </c>
      <c r="T262" s="142">
        <f>CHOOSE(Interface!$H$7,'Licensee 1'!T250,'Licensee 2'!T250)/T36</f>
        <v>0</v>
      </c>
      <c r="U262" s="142">
        <f>CHOOSE(Interface!$H$7,'Licensee 1'!U250,'Licensee 2'!U250)/U36</f>
        <v>0</v>
      </c>
      <c r="V262" s="142">
        <f>CHOOSE(Interface!$H$7,'Licensee 1'!V250,'Licensee 2'!V250)/V36</f>
        <v>0</v>
      </c>
      <c r="W262" s="142">
        <f>CHOOSE(Interface!$H$7,'Licensee 1'!W250,'Licensee 2'!W250)/W36</f>
        <v>0</v>
      </c>
      <c r="X262" s="142">
        <f>CHOOSE(Interface!$H$7,'Licensee 1'!X250,'Licensee 2'!X250)/X36</f>
        <v>0</v>
      </c>
      <c r="Y262" s="142">
        <f>CHOOSE(Interface!$H$7,'Licensee 1'!Y250,'Licensee 2'!Y250)/Y36</f>
        <v>0</v>
      </c>
      <c r="Z262" s="142">
        <f>CHOOSE(Interface!$H$7,'Licensee 1'!Z250,'Licensee 2'!Z250)/Z36</f>
        <v>0</v>
      </c>
      <c r="AA262" s="142">
        <f>CHOOSE(Interface!$H$7,'Licensee 1'!AA250,'Licensee 2'!AA250)/AA36</f>
        <v>0</v>
      </c>
      <c r="AB262" s="142">
        <f>CHOOSE(Interface!$H$7,'Licensee 1'!AB250,'Licensee 2'!AB250)/AB36</f>
        <v>0</v>
      </c>
      <c r="AC262" s="142">
        <f>CHOOSE(Interface!$H$7,'Licensee 1'!AC250,'Licensee 2'!AC250)/AC36</f>
        <v>0</v>
      </c>
      <c r="AD262" s="142">
        <f>CHOOSE(Interface!$H$7,'Licensee 1'!AD250,'Licensee 2'!AD250)/AD36</f>
        <v>0</v>
      </c>
      <c r="AE262" s="142">
        <f>CHOOSE(Interface!$H$7,'Licensee 1'!AE250,'Licensee 2'!AE250)/AE36</f>
        <v>0</v>
      </c>
      <c r="AF262" s="142">
        <f>CHOOSE(Interface!$H$7,'Licensee 1'!AF250,'Licensee 2'!AF250)/AF36</f>
        <v>0</v>
      </c>
      <c r="AG262" s="142">
        <f>CHOOSE(Interface!$H$7,'Licensee 1'!AG250,'Licensee 2'!AG250)/AG36</f>
        <v>0</v>
      </c>
      <c r="AH262" s="142">
        <f>CHOOSE(Interface!$H$7,'Licensee 1'!AH250,'Licensee 2'!AH250)/AH36</f>
        <v>0</v>
      </c>
      <c r="AI262" s="142">
        <f>CHOOSE(Interface!$H$7,'Licensee 1'!AI250,'Licensee 2'!AI250)/AI36</f>
        <v>0</v>
      </c>
      <c r="AJ262" s="142">
        <f>CHOOSE(Interface!$H$7,'Licensee 1'!AJ250,'Licensee 2'!AJ250)/AJ36</f>
        <v>0</v>
      </c>
      <c r="AK262" s="142">
        <f>CHOOSE(Interface!$H$7,'Licensee 1'!AK250,'Licensee 2'!AK250)/AK36</f>
        <v>0</v>
      </c>
      <c r="AL262" s="142">
        <f>CHOOSE(Interface!$H$7,'Licensee 1'!AL250,'Licensee 2'!AL250)/AL36</f>
        <v>0</v>
      </c>
      <c r="AM262" s="142">
        <f>CHOOSE(Interface!$H$7,'Licensee 1'!AM250,'Licensee 2'!AM250)/AM36</f>
        <v>0</v>
      </c>
      <c r="AN262" s="142">
        <f>CHOOSE(Interface!$H$7,'Licensee 1'!AN250,'Licensee 2'!AN250)/AN36</f>
        <v>0</v>
      </c>
      <c r="AO262" s="142">
        <f>CHOOSE(Interface!$H$7,'Licensee 1'!AO250,'Licensee 2'!AO250)/AO36</f>
        <v>0</v>
      </c>
      <c r="AP262" s="142">
        <f>CHOOSE(Interface!$H$7,'Licensee 1'!AP250,'Licensee 2'!AP250)/AP36</f>
        <v>0</v>
      </c>
      <c r="AQ262" s="142">
        <f>CHOOSE(Interface!$H$7,'Licensee 1'!AQ250,'Licensee 2'!AQ250)/AQ36</f>
        <v>0</v>
      </c>
      <c r="AR262" s="142">
        <f>CHOOSE(Interface!$H$7,'Licensee 1'!AR250,'Licensee 2'!AR250)/AR36</f>
        <v>0</v>
      </c>
      <c r="AS262" s="142">
        <f>CHOOSE(Interface!$H$7,'Licensee 1'!AS250,'Licensee 2'!AS250)/AS36</f>
        <v>0</v>
      </c>
      <c r="AT262" s="142">
        <f>CHOOSE(Interface!$H$7,'Licensee 1'!AT250,'Licensee 2'!AT250)/AT36</f>
        <v>0</v>
      </c>
      <c r="AU262" s="142">
        <f>CHOOSE(Interface!$H$7,'Licensee 1'!AU250,'Licensee 2'!AU250)/AU36</f>
        <v>0</v>
      </c>
      <c r="AV262" s="142">
        <f>CHOOSE(Interface!$H$7,'Licensee 1'!AV250,'Licensee 2'!AV250)/AV36</f>
        <v>0</v>
      </c>
      <c r="AW262" s="142">
        <f>CHOOSE(Interface!$H$7,'Licensee 1'!AW250,'Licensee 2'!AW250)/AW36</f>
        <v>0</v>
      </c>
      <c r="AX262" s="142">
        <f>CHOOSE(Interface!$H$7,'Licensee 1'!AX250,'Licensee 2'!AX250)/AX36</f>
        <v>0</v>
      </c>
      <c r="AY262" s="142">
        <f>CHOOSE(Interface!$H$7,'Licensee 1'!AY250,'Licensee 2'!AY250)/AY36</f>
        <v>0</v>
      </c>
      <c r="AZ262" s="142">
        <f>CHOOSE(Interface!$H$7,'Licensee 1'!AZ250,'Licensee 2'!AZ250)/AZ36</f>
        <v>0</v>
      </c>
      <c r="BA262" s="142">
        <f>CHOOSE(Interface!$H$7,'Licensee 1'!BA250,'Licensee 2'!BA250)/BA36</f>
        <v>0</v>
      </c>
      <c r="BB262" s="142">
        <f>CHOOSE(Interface!$H$7,'Licensee 1'!BB250,'Licensee 2'!BB250)/BB36</f>
        <v>0</v>
      </c>
      <c r="BC262" s="142">
        <f>CHOOSE(Interface!$H$7,'Licensee 1'!BC250,'Licensee 2'!BC250)/BC36</f>
        <v>0</v>
      </c>
      <c r="BD262" s="142">
        <f>CHOOSE(Interface!$H$7,'Licensee 1'!BD250,'Licensee 2'!BD250)/BD36</f>
        <v>0</v>
      </c>
      <c r="BE262" s="142">
        <f>CHOOSE(Interface!$H$7,'Licensee 1'!BE250,'Licensee 2'!BE250)/BE36</f>
        <v>0</v>
      </c>
      <c r="BF262" s="142">
        <f>CHOOSE(Interface!$H$7,'Licensee 1'!BF250,'Licensee 2'!BF250)/BF36</f>
        <v>0</v>
      </c>
      <c r="BG262" s="142">
        <f>CHOOSE(Interface!$H$7,'Licensee 1'!BG250,'Licensee 2'!BG250)/BG36</f>
        <v>0</v>
      </c>
      <c r="BH262" s="142">
        <f>CHOOSE(Interface!$H$7,'Licensee 1'!BH250,'Licensee 2'!BH250)/BH36</f>
        <v>0</v>
      </c>
      <c r="BI262" s="6"/>
      <c r="BJ262" s="6"/>
      <c r="BK262" s="6"/>
    </row>
    <row r="263" spans="2:103">
      <c r="E263" s="20"/>
      <c r="F263" s="20"/>
      <c r="K263" s="21"/>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c r="AP263" s="22"/>
      <c r="AQ263" s="22"/>
      <c r="AR263" s="22"/>
      <c r="AS263" s="22"/>
      <c r="AT263" s="22"/>
      <c r="AU263" s="22"/>
      <c r="AV263" s="22"/>
      <c r="AW263" s="22"/>
      <c r="AX263" s="22"/>
      <c r="AY263" s="22"/>
      <c r="AZ263" s="22"/>
      <c r="BA263" s="22"/>
      <c r="BB263" s="22"/>
      <c r="BC263" s="22"/>
      <c r="BD263" s="22"/>
      <c r="BE263" s="22"/>
      <c r="BF263" s="22"/>
      <c r="BG263" s="22"/>
      <c r="BH263" s="22"/>
    </row>
    <row r="264" spans="2:103">
      <c r="B264" s="7">
        <f>MAX(B$5:$B262)+1</f>
        <v>11</v>
      </c>
      <c r="C264" s="7" t="s">
        <v>371</v>
      </c>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24"/>
      <c r="BM264" s="24"/>
      <c r="BN264" s="24"/>
      <c r="BO264" s="24"/>
    </row>
    <row r="265" spans="2:103">
      <c r="E265" s="20"/>
      <c r="F265" s="20"/>
      <c r="K265" s="21"/>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c r="AP265" s="22"/>
      <c r="AQ265" s="22"/>
      <c r="AR265" s="22"/>
      <c r="AS265" s="22"/>
      <c r="AT265" s="22"/>
      <c r="AU265" s="22"/>
      <c r="AV265" s="22"/>
      <c r="AW265" s="22"/>
      <c r="AX265" s="22"/>
      <c r="AY265" s="22"/>
      <c r="AZ265" s="22"/>
      <c r="BA265" s="22"/>
      <c r="BB265" s="22"/>
      <c r="BC265" s="22"/>
      <c r="BD265" s="22"/>
      <c r="BE265" s="22"/>
      <c r="BF265" s="22"/>
      <c r="BG265" s="22"/>
      <c r="BH265" s="22"/>
    </row>
    <row r="266" spans="2:103">
      <c r="E266" s="4" t="s">
        <v>372</v>
      </c>
      <c r="K266" s="44"/>
      <c r="M266" s="71">
        <v>1</v>
      </c>
      <c r="N266" s="71">
        <f>M266+1</f>
        <v>2</v>
      </c>
      <c r="O266" s="71">
        <f>N266+1</f>
        <v>3</v>
      </c>
      <c r="P266" s="71">
        <f t="shared" ref="P266:BJ266" si="41">O266+1</f>
        <v>4</v>
      </c>
      <c r="Q266" s="71">
        <f t="shared" si="41"/>
        <v>5</v>
      </c>
      <c r="R266" s="71">
        <f t="shared" si="41"/>
        <v>6</v>
      </c>
      <c r="S266" s="205">
        <f t="shared" si="41"/>
        <v>7</v>
      </c>
      <c r="T266" s="71">
        <f t="shared" si="41"/>
        <v>8</v>
      </c>
      <c r="U266" s="71">
        <f t="shared" si="41"/>
        <v>9</v>
      </c>
      <c r="V266" s="71">
        <f t="shared" si="41"/>
        <v>10</v>
      </c>
      <c r="W266" s="71">
        <f t="shared" si="41"/>
        <v>11</v>
      </c>
      <c r="X266" s="71">
        <f t="shared" si="41"/>
        <v>12</v>
      </c>
      <c r="Y266" s="71">
        <f t="shared" si="41"/>
        <v>13</v>
      </c>
      <c r="Z266" s="71">
        <f t="shared" si="41"/>
        <v>14</v>
      </c>
      <c r="AA266" s="71">
        <f t="shared" si="41"/>
        <v>15</v>
      </c>
      <c r="AB266" s="71">
        <f t="shared" si="41"/>
        <v>16</v>
      </c>
      <c r="AC266" s="71">
        <f t="shared" si="41"/>
        <v>17</v>
      </c>
      <c r="AD266" s="71">
        <f t="shared" si="41"/>
        <v>18</v>
      </c>
      <c r="AE266" s="71">
        <f t="shared" si="41"/>
        <v>19</v>
      </c>
      <c r="AF266" s="71">
        <f t="shared" si="41"/>
        <v>20</v>
      </c>
      <c r="AG266" s="71">
        <f t="shared" si="41"/>
        <v>21</v>
      </c>
      <c r="AH266" s="71">
        <f t="shared" si="41"/>
        <v>22</v>
      </c>
      <c r="AI266" s="71">
        <f t="shared" si="41"/>
        <v>23</v>
      </c>
      <c r="AJ266" s="71">
        <f t="shared" si="41"/>
        <v>24</v>
      </c>
      <c r="AK266" s="71">
        <f t="shared" si="41"/>
        <v>25</v>
      </c>
      <c r="AL266" s="71">
        <f t="shared" si="41"/>
        <v>26</v>
      </c>
      <c r="AM266" s="71">
        <f t="shared" si="41"/>
        <v>27</v>
      </c>
      <c r="AN266" s="71">
        <f t="shared" si="41"/>
        <v>28</v>
      </c>
      <c r="AO266" s="71">
        <f t="shared" si="41"/>
        <v>29</v>
      </c>
      <c r="AP266" s="71">
        <f t="shared" si="41"/>
        <v>30</v>
      </c>
      <c r="AQ266" s="71">
        <f t="shared" si="41"/>
        <v>31</v>
      </c>
      <c r="AR266" s="71">
        <f t="shared" si="41"/>
        <v>32</v>
      </c>
      <c r="AS266" s="71">
        <f t="shared" si="41"/>
        <v>33</v>
      </c>
      <c r="AT266" s="71">
        <f t="shared" si="41"/>
        <v>34</v>
      </c>
      <c r="AU266" s="71">
        <f t="shared" si="41"/>
        <v>35</v>
      </c>
      <c r="AV266" s="71">
        <f t="shared" si="41"/>
        <v>36</v>
      </c>
      <c r="AW266" s="71">
        <f t="shared" si="41"/>
        <v>37</v>
      </c>
      <c r="AX266" s="71">
        <f t="shared" si="41"/>
        <v>38</v>
      </c>
      <c r="AY266" s="71">
        <f t="shared" si="41"/>
        <v>39</v>
      </c>
      <c r="AZ266" s="71">
        <f t="shared" si="41"/>
        <v>40</v>
      </c>
      <c r="BA266" s="71">
        <f t="shared" si="41"/>
        <v>41</v>
      </c>
      <c r="BB266" s="71">
        <f t="shared" si="41"/>
        <v>42</v>
      </c>
      <c r="BC266" s="71">
        <f t="shared" si="41"/>
        <v>43</v>
      </c>
      <c r="BD266" s="71">
        <f t="shared" si="41"/>
        <v>44</v>
      </c>
      <c r="BE266" s="71">
        <f t="shared" si="41"/>
        <v>45</v>
      </c>
      <c r="BF266" s="71">
        <f t="shared" si="41"/>
        <v>46</v>
      </c>
      <c r="BG266" s="71">
        <f t="shared" si="41"/>
        <v>47</v>
      </c>
      <c r="BH266" s="71">
        <f t="shared" si="41"/>
        <v>48</v>
      </c>
      <c r="BI266" s="71">
        <f t="shared" si="41"/>
        <v>49</v>
      </c>
      <c r="BJ266" s="71">
        <f t="shared" si="41"/>
        <v>50</v>
      </c>
      <c r="BK266"/>
      <c r="BL266"/>
      <c r="BM266" s="18"/>
      <c r="BN266" s="18"/>
      <c r="BO266" s="18"/>
    </row>
    <row r="267" spans="2:103">
      <c r="E267" s="4" t="s">
        <v>373</v>
      </c>
      <c r="G267" s="4" t="s">
        <v>91</v>
      </c>
      <c r="H267" s="122">
        <v>25</v>
      </c>
      <c r="J267" s="61" t="b">
        <f>ROUND(SUM(M267:BL267),10)=1</f>
        <v>1</v>
      </c>
      <c r="K267" s="21"/>
      <c r="L267" s="47"/>
      <c r="M267" s="21">
        <f>IFERROR(SYD(1,0,$H$267,M$266),0)</f>
        <v>7.6923076923076927E-2</v>
      </c>
      <c r="N267" s="21">
        <f t="shared" ref="N267:AK267" si="42">IFERROR(SYD(1,0,$H$267,N$266),0)</f>
        <v>7.3846153846153853E-2</v>
      </c>
      <c r="O267" s="21">
        <f t="shared" si="42"/>
        <v>7.0769230769230765E-2</v>
      </c>
      <c r="P267" s="21">
        <f>IFERROR(SYD(1,0,$H$267,P$266),0)</f>
        <v>6.7692307692307691E-2</v>
      </c>
      <c r="Q267" s="21">
        <f t="shared" si="42"/>
        <v>6.4615384615384616E-2</v>
      </c>
      <c r="R267" s="21">
        <f t="shared" si="42"/>
        <v>6.1538461538461542E-2</v>
      </c>
      <c r="S267" s="21">
        <f t="shared" si="42"/>
        <v>5.8461538461538461E-2</v>
      </c>
      <c r="T267" s="21">
        <f t="shared" si="42"/>
        <v>5.5384615384615386E-2</v>
      </c>
      <c r="U267" s="21">
        <f t="shared" si="42"/>
        <v>5.2307692307692305E-2</v>
      </c>
      <c r="V267" s="21">
        <f t="shared" si="42"/>
        <v>4.9230769230769231E-2</v>
      </c>
      <c r="W267" s="21">
        <f t="shared" si="42"/>
        <v>4.6153846153846156E-2</v>
      </c>
      <c r="X267" s="21">
        <f t="shared" si="42"/>
        <v>4.3076923076923075E-2</v>
      </c>
      <c r="Y267" s="21">
        <f t="shared" si="42"/>
        <v>0.04</v>
      </c>
      <c r="Z267" s="21">
        <f t="shared" si="42"/>
        <v>3.6923076923076927E-2</v>
      </c>
      <c r="AA267" s="21">
        <f t="shared" si="42"/>
        <v>3.3846153846153845E-2</v>
      </c>
      <c r="AB267" s="21">
        <f t="shared" si="42"/>
        <v>3.0769230769230771E-2</v>
      </c>
      <c r="AC267" s="21">
        <f t="shared" si="42"/>
        <v>2.7692307692307693E-2</v>
      </c>
      <c r="AD267" s="21">
        <f t="shared" si="42"/>
        <v>2.4615384615384615E-2</v>
      </c>
      <c r="AE267" s="21">
        <f t="shared" si="42"/>
        <v>2.1538461538461538E-2</v>
      </c>
      <c r="AF267" s="21">
        <f t="shared" si="42"/>
        <v>1.8461538461538463E-2</v>
      </c>
      <c r="AG267" s="21">
        <f t="shared" si="42"/>
        <v>1.5384615384615385E-2</v>
      </c>
      <c r="AH267" s="21">
        <f t="shared" si="42"/>
        <v>1.2307692307692308E-2</v>
      </c>
      <c r="AI267" s="21">
        <f t="shared" si="42"/>
        <v>9.2307692307692316E-3</v>
      </c>
      <c r="AJ267" s="21">
        <f t="shared" si="42"/>
        <v>6.1538461538461538E-3</v>
      </c>
      <c r="AK267" s="21">
        <f t="shared" si="42"/>
        <v>3.0769230769230769E-3</v>
      </c>
      <c r="AL267" s="21"/>
      <c r="AM267" s="72"/>
      <c r="AN267" s="72"/>
      <c r="AO267" s="72"/>
      <c r="AP267" s="72"/>
      <c r="AQ267" s="72"/>
      <c r="AR267" s="72"/>
      <c r="AS267" s="72"/>
      <c r="AT267" s="72"/>
      <c r="AU267" s="72"/>
      <c r="AV267" s="72"/>
      <c r="AW267" s="72"/>
      <c r="AX267" s="72"/>
      <c r="AY267" s="72"/>
      <c r="AZ267" s="72"/>
      <c r="BA267" s="72"/>
      <c r="BB267" s="72"/>
      <c r="BC267" s="72"/>
      <c r="BD267" s="72"/>
      <c r="BE267" s="72"/>
      <c r="BF267" s="72"/>
      <c r="BG267" s="72"/>
      <c r="BH267" s="72"/>
      <c r="BI267" s="72"/>
      <c r="BJ267" s="72"/>
      <c r="BK267"/>
      <c r="BL267"/>
      <c r="BM267"/>
      <c r="BN267"/>
      <c r="BO267"/>
    </row>
    <row r="268" spans="2:103">
      <c r="E268" s="4" t="s">
        <v>374</v>
      </c>
      <c r="G268" s="4" t="s">
        <v>91</v>
      </c>
      <c r="H268" s="122">
        <v>25</v>
      </c>
      <c r="J268" s="61" t="b">
        <f t="shared" ref="J268:J293" si="43">ROUND(SUM(M268:BH268),10)=1</f>
        <v>1</v>
      </c>
      <c r="K268" s="21"/>
      <c r="M268" s="21">
        <f>IFERROR(SYD(1,0,$H$268,$H$268-L266),0)</f>
        <v>3.0769230769230769E-3</v>
      </c>
      <c r="N268" s="21">
        <f t="shared" ref="N268:AK268" si="44">IFERROR(SYD(1,0,$H$268,$H$268-M266),0)</f>
        <v>6.1538461538461538E-3</v>
      </c>
      <c r="O268" s="21">
        <f t="shared" si="44"/>
        <v>9.2307692307692316E-3</v>
      </c>
      <c r="P268" s="21">
        <f>IFERROR(SYD(1,0,$H$268,$H$268-O266),0)</f>
        <v>1.2307692307692308E-2</v>
      </c>
      <c r="Q268" s="21">
        <f>IFERROR(SYD(1,0,$H$268,$H$268-P266),0)</f>
        <v>1.5384615384615385E-2</v>
      </c>
      <c r="R268" s="21">
        <f>IFERROR(SYD(1,0,$H$268,$H$268-Q266),0)</f>
        <v>1.8461538461538463E-2</v>
      </c>
      <c r="S268" s="21">
        <f t="shared" si="44"/>
        <v>2.1538461538461538E-2</v>
      </c>
      <c r="T268" s="21">
        <f t="shared" si="44"/>
        <v>2.4615384615384615E-2</v>
      </c>
      <c r="U268" s="21">
        <f t="shared" si="44"/>
        <v>2.7692307692307693E-2</v>
      </c>
      <c r="V268" s="21">
        <f t="shared" si="44"/>
        <v>3.0769230769230771E-2</v>
      </c>
      <c r="W268" s="21">
        <f t="shared" si="44"/>
        <v>3.3846153846153845E-2</v>
      </c>
      <c r="X268" s="21">
        <f t="shared" si="44"/>
        <v>3.6923076923076927E-2</v>
      </c>
      <c r="Y268" s="21">
        <f t="shared" si="44"/>
        <v>0.04</v>
      </c>
      <c r="Z268" s="21">
        <f t="shared" si="44"/>
        <v>4.3076923076923075E-2</v>
      </c>
      <c r="AA268" s="21">
        <f t="shared" si="44"/>
        <v>4.6153846153846156E-2</v>
      </c>
      <c r="AB268" s="21">
        <f t="shared" si="44"/>
        <v>4.9230769230769231E-2</v>
      </c>
      <c r="AC268" s="21">
        <f t="shared" si="44"/>
        <v>5.2307692307692305E-2</v>
      </c>
      <c r="AD268" s="21">
        <f t="shared" si="44"/>
        <v>5.5384615384615386E-2</v>
      </c>
      <c r="AE268" s="21">
        <f t="shared" si="44"/>
        <v>5.8461538461538461E-2</v>
      </c>
      <c r="AF268" s="21">
        <f t="shared" si="44"/>
        <v>6.1538461538461542E-2</v>
      </c>
      <c r="AG268" s="21">
        <f t="shared" si="44"/>
        <v>6.4615384615384616E-2</v>
      </c>
      <c r="AH268" s="21">
        <f t="shared" si="44"/>
        <v>6.7692307692307691E-2</v>
      </c>
      <c r="AI268" s="21">
        <f t="shared" si="44"/>
        <v>7.0769230769230765E-2</v>
      </c>
      <c r="AJ268" s="21">
        <f t="shared" si="44"/>
        <v>7.3846153846153853E-2</v>
      </c>
      <c r="AK268" s="21">
        <f t="shared" si="44"/>
        <v>7.6923076923076927E-2</v>
      </c>
      <c r="AL268" s="72"/>
      <c r="AM268" s="72"/>
      <c r="AN268" s="72"/>
      <c r="AO268" s="72"/>
      <c r="AP268" s="72"/>
      <c r="AQ268" s="72"/>
      <c r="AR268" s="72"/>
      <c r="AS268" s="72"/>
      <c r="AT268" s="72"/>
      <c r="AU268" s="72"/>
      <c r="AV268" s="72"/>
      <c r="AW268" s="72"/>
      <c r="AX268" s="72"/>
      <c r="AY268" s="72"/>
      <c r="AZ268" s="72"/>
      <c r="BA268" s="72"/>
      <c r="BB268" s="72"/>
      <c r="BC268" s="72"/>
      <c r="BD268" s="72"/>
      <c r="BE268" s="72"/>
      <c r="BF268" s="72"/>
      <c r="BG268" s="72"/>
      <c r="BH268" s="72"/>
      <c r="BI268" s="72"/>
      <c r="BJ268" s="72"/>
      <c r="BK268"/>
      <c r="BL268"/>
      <c r="BM268"/>
      <c r="BN268"/>
      <c r="BO268"/>
    </row>
    <row r="269" spans="2:103">
      <c r="E269" s="4" t="s">
        <v>102</v>
      </c>
      <c r="G269" s="4" t="s">
        <v>91</v>
      </c>
      <c r="H269" s="122">
        <v>25</v>
      </c>
      <c r="J269" s="61" t="b">
        <f>ROUND(SUM(M269:BH269),10)=1</f>
        <v>1</v>
      </c>
      <c r="K269" s="21"/>
      <c r="M269" s="21">
        <f>1/$H$269</f>
        <v>0.04</v>
      </c>
      <c r="N269" s="21">
        <f>1/$H$269</f>
        <v>0.04</v>
      </c>
      <c r="O269" s="21">
        <f t="shared" ref="O269:AK269" si="45">1/$H$269</f>
        <v>0.04</v>
      </c>
      <c r="P269" s="21">
        <f>1/$H$269</f>
        <v>0.04</v>
      </c>
      <c r="Q269" s="21">
        <f t="shared" si="45"/>
        <v>0.04</v>
      </c>
      <c r="R269" s="21">
        <f t="shared" si="45"/>
        <v>0.04</v>
      </c>
      <c r="S269" s="21">
        <f t="shared" si="45"/>
        <v>0.04</v>
      </c>
      <c r="T269" s="21">
        <f t="shared" si="45"/>
        <v>0.04</v>
      </c>
      <c r="U269" s="21">
        <f t="shared" si="45"/>
        <v>0.04</v>
      </c>
      <c r="V269" s="21">
        <f t="shared" si="45"/>
        <v>0.04</v>
      </c>
      <c r="W269" s="21">
        <f t="shared" si="45"/>
        <v>0.04</v>
      </c>
      <c r="X269" s="21">
        <f t="shared" si="45"/>
        <v>0.04</v>
      </c>
      <c r="Y269" s="21">
        <f t="shared" si="45"/>
        <v>0.04</v>
      </c>
      <c r="Z269" s="21">
        <f t="shared" si="45"/>
        <v>0.04</v>
      </c>
      <c r="AA269" s="21">
        <f t="shared" si="45"/>
        <v>0.04</v>
      </c>
      <c r="AB269" s="21">
        <f t="shared" si="45"/>
        <v>0.04</v>
      </c>
      <c r="AC269" s="21">
        <f t="shared" si="45"/>
        <v>0.04</v>
      </c>
      <c r="AD269" s="21">
        <f t="shared" si="45"/>
        <v>0.04</v>
      </c>
      <c r="AE269" s="21">
        <f t="shared" si="45"/>
        <v>0.04</v>
      </c>
      <c r="AF269" s="21">
        <f t="shared" si="45"/>
        <v>0.04</v>
      </c>
      <c r="AG269" s="21">
        <f t="shared" si="45"/>
        <v>0.04</v>
      </c>
      <c r="AH269" s="21">
        <f t="shared" si="45"/>
        <v>0.04</v>
      </c>
      <c r="AI269" s="21">
        <f t="shared" si="45"/>
        <v>0.04</v>
      </c>
      <c r="AJ269" s="21">
        <f t="shared" si="45"/>
        <v>0.04</v>
      </c>
      <c r="AK269" s="21">
        <f t="shared" si="45"/>
        <v>0.04</v>
      </c>
      <c r="AL269" s="72"/>
      <c r="AM269" s="72"/>
      <c r="AN269" s="72"/>
      <c r="AO269" s="72"/>
      <c r="AP269" s="72"/>
      <c r="AQ269" s="72"/>
      <c r="AR269" s="72"/>
      <c r="AS269" s="72"/>
      <c r="AT269" s="72"/>
      <c r="AU269" s="72"/>
      <c r="AV269" s="72"/>
      <c r="AW269" s="72"/>
      <c r="AX269" s="72"/>
      <c r="AY269" s="72"/>
      <c r="AZ269" s="72"/>
      <c r="BA269" s="72"/>
      <c r="BB269" s="72"/>
      <c r="BC269" s="72"/>
      <c r="BD269" s="72"/>
      <c r="BE269" s="72"/>
      <c r="BF269" s="72"/>
      <c r="BG269" s="72"/>
      <c r="BH269" s="72"/>
      <c r="BI269" s="72"/>
      <c r="BJ269" s="72"/>
      <c r="BK269"/>
      <c r="BL269"/>
      <c r="BM269"/>
      <c r="BN269"/>
      <c r="BO269"/>
    </row>
    <row r="270" spans="2:103">
      <c r="E270" s="4" t="s">
        <v>375</v>
      </c>
      <c r="G270" s="4" t="s">
        <v>91</v>
      </c>
      <c r="H270" s="122"/>
      <c r="J270" s="61" t="b">
        <f t="shared" si="43"/>
        <v>1</v>
      </c>
      <c r="K270" s="21"/>
      <c r="M270" s="21">
        <f>1/24</f>
        <v>4.1666666666666664E-2</v>
      </c>
      <c r="N270" s="21">
        <f t="shared" ref="N270:AI270" si="46">1/24</f>
        <v>4.1666666666666664E-2</v>
      </c>
      <c r="O270" s="21">
        <f t="shared" si="46"/>
        <v>4.1666666666666664E-2</v>
      </c>
      <c r="P270" s="21">
        <f t="shared" si="46"/>
        <v>4.1666666666666664E-2</v>
      </c>
      <c r="Q270" s="21">
        <f t="shared" si="46"/>
        <v>4.1666666666666664E-2</v>
      </c>
      <c r="R270" s="21">
        <f t="shared" si="46"/>
        <v>4.1666666666666664E-2</v>
      </c>
      <c r="S270" s="21">
        <f t="shared" si="46"/>
        <v>4.1666666666666664E-2</v>
      </c>
      <c r="T270" s="21">
        <f t="shared" si="46"/>
        <v>4.1666666666666664E-2</v>
      </c>
      <c r="U270" s="21">
        <f t="shared" si="46"/>
        <v>4.1666666666666664E-2</v>
      </c>
      <c r="V270" s="21">
        <f t="shared" si="46"/>
        <v>4.1666666666666664E-2</v>
      </c>
      <c r="W270" s="21">
        <f t="shared" si="46"/>
        <v>4.1666666666666664E-2</v>
      </c>
      <c r="X270" s="21">
        <f t="shared" si="46"/>
        <v>4.1666666666666664E-2</v>
      </c>
      <c r="Y270" s="21">
        <f t="shared" si="46"/>
        <v>4.1666666666666664E-2</v>
      </c>
      <c r="Z270" s="21">
        <f t="shared" si="46"/>
        <v>4.1666666666666664E-2</v>
      </c>
      <c r="AA270" s="21">
        <f t="shared" si="46"/>
        <v>4.1666666666666664E-2</v>
      </c>
      <c r="AB270" s="21">
        <f t="shared" si="46"/>
        <v>4.1666666666666664E-2</v>
      </c>
      <c r="AC270" s="21">
        <f t="shared" si="46"/>
        <v>4.1666666666666664E-2</v>
      </c>
      <c r="AD270" s="21">
        <f t="shared" si="46"/>
        <v>4.1666666666666664E-2</v>
      </c>
      <c r="AE270" s="21">
        <f t="shared" si="46"/>
        <v>4.1666666666666664E-2</v>
      </c>
      <c r="AF270" s="21">
        <f t="shared" si="46"/>
        <v>4.1666666666666664E-2</v>
      </c>
      <c r="AG270" s="21">
        <f t="shared" si="46"/>
        <v>4.1666666666666664E-2</v>
      </c>
      <c r="AH270" s="21">
        <f t="shared" si="46"/>
        <v>4.1666666666666664E-2</v>
      </c>
      <c r="AI270" s="21">
        <f t="shared" si="46"/>
        <v>4.1666666666666664E-2</v>
      </c>
      <c r="AJ270" s="21">
        <f>1/24</f>
        <v>4.1666666666666664E-2</v>
      </c>
      <c r="AK270" s="72"/>
      <c r="AL270" s="72"/>
      <c r="AM270" s="72"/>
      <c r="AN270" s="72"/>
      <c r="AO270" s="72"/>
      <c r="AP270" s="72"/>
      <c r="AQ270" s="72"/>
      <c r="AR270" s="72"/>
      <c r="AS270" s="72"/>
      <c r="AT270" s="72"/>
      <c r="AU270" s="72"/>
      <c r="AV270" s="72"/>
      <c r="AW270" s="72"/>
      <c r="AX270" s="72"/>
      <c r="AY270" s="72"/>
      <c r="AZ270" s="72"/>
      <c r="BA270" s="72"/>
      <c r="BB270" s="72"/>
      <c r="BC270" s="72"/>
      <c r="BD270" s="72"/>
      <c r="BE270" s="72"/>
      <c r="BF270" s="72"/>
      <c r="BG270" s="72"/>
      <c r="BH270" s="72"/>
      <c r="BI270" s="72"/>
      <c r="BJ270" s="72"/>
      <c r="BK270"/>
      <c r="BL270"/>
      <c r="BM270"/>
      <c r="BN270"/>
      <c r="BO270"/>
    </row>
    <row r="271" spans="2:103">
      <c r="E271" s="4" t="s">
        <v>376</v>
      </c>
      <c r="G271" s="4" t="s">
        <v>91</v>
      </c>
      <c r="H271" s="122"/>
      <c r="J271" s="61" t="b">
        <f t="shared" si="43"/>
        <v>1</v>
      </c>
      <c r="K271" s="21"/>
      <c r="M271" s="21">
        <f>1/23</f>
        <v>4.3478260869565216E-2</v>
      </c>
      <c r="N271" s="21">
        <f t="shared" ref="N271:AI271" si="47">1/23</f>
        <v>4.3478260869565216E-2</v>
      </c>
      <c r="O271" s="21">
        <f t="shared" si="47"/>
        <v>4.3478260869565216E-2</v>
      </c>
      <c r="P271" s="21">
        <f t="shared" si="47"/>
        <v>4.3478260869565216E-2</v>
      </c>
      <c r="Q271" s="21">
        <f t="shared" si="47"/>
        <v>4.3478260869565216E-2</v>
      </c>
      <c r="R271" s="21">
        <f t="shared" si="47"/>
        <v>4.3478260869565216E-2</v>
      </c>
      <c r="S271" s="21">
        <f t="shared" si="47"/>
        <v>4.3478260869565216E-2</v>
      </c>
      <c r="T271" s="21">
        <f t="shared" si="47"/>
        <v>4.3478260869565216E-2</v>
      </c>
      <c r="U271" s="21">
        <f t="shared" si="47"/>
        <v>4.3478260869565216E-2</v>
      </c>
      <c r="V271" s="21">
        <f t="shared" si="47"/>
        <v>4.3478260869565216E-2</v>
      </c>
      <c r="W271" s="21">
        <f t="shared" si="47"/>
        <v>4.3478260869565216E-2</v>
      </c>
      <c r="X271" s="21">
        <f t="shared" si="47"/>
        <v>4.3478260869565216E-2</v>
      </c>
      <c r="Y271" s="21">
        <f t="shared" si="47"/>
        <v>4.3478260869565216E-2</v>
      </c>
      <c r="Z271" s="21">
        <f t="shared" si="47"/>
        <v>4.3478260869565216E-2</v>
      </c>
      <c r="AA271" s="21">
        <f t="shared" si="47"/>
        <v>4.3478260869565216E-2</v>
      </c>
      <c r="AB271" s="21">
        <f t="shared" si="47"/>
        <v>4.3478260869565216E-2</v>
      </c>
      <c r="AC271" s="21">
        <f t="shared" si="47"/>
        <v>4.3478260869565216E-2</v>
      </c>
      <c r="AD271" s="21">
        <f t="shared" si="47"/>
        <v>4.3478260869565216E-2</v>
      </c>
      <c r="AE271" s="21">
        <f t="shared" si="47"/>
        <v>4.3478260869565216E-2</v>
      </c>
      <c r="AF271" s="21">
        <f t="shared" si="47"/>
        <v>4.3478260869565216E-2</v>
      </c>
      <c r="AG271" s="21">
        <f t="shared" si="47"/>
        <v>4.3478260869565216E-2</v>
      </c>
      <c r="AH271" s="21">
        <f t="shared" si="47"/>
        <v>4.3478260869565216E-2</v>
      </c>
      <c r="AI271" s="21">
        <f t="shared" si="47"/>
        <v>4.3478260869565216E-2</v>
      </c>
      <c r="AJ271" s="72"/>
      <c r="AK271" s="72"/>
      <c r="AL271" s="72"/>
      <c r="AM271" s="72"/>
      <c r="AN271" s="72"/>
      <c r="AO271" s="72"/>
      <c r="AP271" s="72"/>
      <c r="AQ271" s="72"/>
      <c r="AR271" s="72"/>
      <c r="AS271" s="72"/>
      <c r="AT271" s="72"/>
      <c r="AU271" s="72"/>
      <c r="AV271" s="72"/>
      <c r="AW271" s="72"/>
      <c r="AX271" s="72"/>
      <c r="AY271" s="72"/>
      <c r="AZ271" s="72"/>
      <c r="BA271" s="72"/>
      <c r="BB271" s="72"/>
      <c r="BC271" s="72"/>
      <c r="BD271" s="72"/>
      <c r="BE271" s="72"/>
      <c r="BF271" s="72"/>
      <c r="BG271" s="72"/>
      <c r="BH271" s="72"/>
      <c r="BI271" s="72"/>
      <c r="BJ271" s="72"/>
      <c r="BK271"/>
      <c r="BL271"/>
      <c r="BM271"/>
      <c r="BN271"/>
      <c r="BO271"/>
    </row>
    <row r="272" spans="2:103">
      <c r="E272" s="4" t="s">
        <v>377</v>
      </c>
      <c r="G272" s="4" t="s">
        <v>91</v>
      </c>
      <c r="H272" s="122"/>
      <c r="J272" s="61" t="b">
        <f t="shared" si="43"/>
        <v>1</v>
      </c>
      <c r="K272" s="21"/>
      <c r="M272" s="21">
        <f>1/22</f>
        <v>4.5454545454545456E-2</v>
      </c>
      <c r="N272" s="21">
        <f t="shared" ref="N272:AH272" si="48">1/22</f>
        <v>4.5454545454545456E-2</v>
      </c>
      <c r="O272" s="21">
        <f t="shared" si="48"/>
        <v>4.5454545454545456E-2</v>
      </c>
      <c r="P272" s="21">
        <f t="shared" si="48"/>
        <v>4.5454545454545456E-2</v>
      </c>
      <c r="Q272" s="21">
        <f t="shared" si="48"/>
        <v>4.5454545454545456E-2</v>
      </c>
      <c r="R272" s="21">
        <f t="shared" si="48"/>
        <v>4.5454545454545456E-2</v>
      </c>
      <c r="S272" s="21">
        <f t="shared" si="48"/>
        <v>4.5454545454545456E-2</v>
      </c>
      <c r="T272" s="21">
        <f t="shared" si="48"/>
        <v>4.5454545454545456E-2</v>
      </c>
      <c r="U272" s="21">
        <f t="shared" si="48"/>
        <v>4.5454545454545456E-2</v>
      </c>
      <c r="V272" s="21">
        <f t="shared" si="48"/>
        <v>4.5454545454545456E-2</v>
      </c>
      <c r="W272" s="21">
        <f t="shared" si="48"/>
        <v>4.5454545454545456E-2</v>
      </c>
      <c r="X272" s="21">
        <f t="shared" si="48"/>
        <v>4.5454545454545456E-2</v>
      </c>
      <c r="Y272" s="21">
        <f t="shared" si="48"/>
        <v>4.5454545454545456E-2</v>
      </c>
      <c r="Z272" s="21">
        <f t="shared" si="48"/>
        <v>4.5454545454545456E-2</v>
      </c>
      <c r="AA272" s="21">
        <f t="shared" si="48"/>
        <v>4.5454545454545456E-2</v>
      </c>
      <c r="AB272" s="21">
        <f t="shared" si="48"/>
        <v>4.5454545454545456E-2</v>
      </c>
      <c r="AC272" s="21">
        <f t="shared" si="48"/>
        <v>4.5454545454545456E-2</v>
      </c>
      <c r="AD272" s="21">
        <f t="shared" si="48"/>
        <v>4.5454545454545456E-2</v>
      </c>
      <c r="AE272" s="21">
        <f t="shared" si="48"/>
        <v>4.5454545454545456E-2</v>
      </c>
      <c r="AF272" s="21">
        <f t="shared" si="48"/>
        <v>4.5454545454545456E-2</v>
      </c>
      <c r="AG272" s="21">
        <f t="shared" si="48"/>
        <v>4.5454545454545456E-2</v>
      </c>
      <c r="AH272" s="21">
        <f t="shared" si="48"/>
        <v>4.5454545454545456E-2</v>
      </c>
      <c r="AI272" s="72"/>
      <c r="AJ272" s="72"/>
      <c r="AK272" s="72"/>
      <c r="AL272" s="72"/>
      <c r="AM272" s="72"/>
      <c r="AN272" s="72"/>
      <c r="AO272" s="72"/>
      <c r="AP272" s="72"/>
      <c r="AQ272" s="72"/>
      <c r="AR272" s="72"/>
      <c r="AS272" s="72"/>
      <c r="AT272" s="72"/>
      <c r="AU272" s="72"/>
      <c r="AV272" s="72"/>
      <c r="AW272" s="72"/>
      <c r="AX272" s="72"/>
      <c r="AY272" s="72"/>
      <c r="AZ272" s="72"/>
      <c r="BA272" s="72"/>
      <c r="BB272" s="72"/>
      <c r="BC272" s="72"/>
      <c r="BD272" s="72"/>
      <c r="BE272" s="72"/>
      <c r="BF272" s="72"/>
      <c r="BG272" s="72"/>
      <c r="BH272" s="72"/>
      <c r="BI272" s="72"/>
      <c r="BJ272" s="72"/>
      <c r="BK272"/>
      <c r="BL272"/>
      <c r="BM272"/>
      <c r="BN272"/>
      <c r="BO272"/>
    </row>
    <row r="273" spans="5:67">
      <c r="E273" s="4" t="s">
        <v>378</v>
      </c>
      <c r="G273" s="4" t="s">
        <v>91</v>
      </c>
      <c r="H273" s="122"/>
      <c r="J273" s="61" t="b">
        <f t="shared" si="43"/>
        <v>1</v>
      </c>
      <c r="K273" s="21"/>
      <c r="M273" s="21">
        <f>1/21</f>
        <v>4.7619047619047616E-2</v>
      </c>
      <c r="N273" s="21">
        <f t="shared" ref="N273:AG273" si="49">1/21</f>
        <v>4.7619047619047616E-2</v>
      </c>
      <c r="O273" s="21">
        <f t="shared" si="49"/>
        <v>4.7619047619047616E-2</v>
      </c>
      <c r="P273" s="21">
        <f t="shared" si="49"/>
        <v>4.7619047619047616E-2</v>
      </c>
      <c r="Q273" s="21">
        <f t="shared" si="49"/>
        <v>4.7619047619047616E-2</v>
      </c>
      <c r="R273" s="21">
        <f t="shared" si="49"/>
        <v>4.7619047619047616E-2</v>
      </c>
      <c r="S273" s="21">
        <f t="shared" si="49"/>
        <v>4.7619047619047616E-2</v>
      </c>
      <c r="T273" s="21">
        <f t="shared" si="49"/>
        <v>4.7619047619047616E-2</v>
      </c>
      <c r="U273" s="21">
        <f t="shared" si="49"/>
        <v>4.7619047619047616E-2</v>
      </c>
      <c r="V273" s="21">
        <f t="shared" si="49"/>
        <v>4.7619047619047616E-2</v>
      </c>
      <c r="W273" s="21">
        <f t="shared" si="49"/>
        <v>4.7619047619047616E-2</v>
      </c>
      <c r="X273" s="21">
        <f t="shared" si="49"/>
        <v>4.7619047619047616E-2</v>
      </c>
      <c r="Y273" s="21">
        <f t="shared" si="49"/>
        <v>4.7619047619047616E-2</v>
      </c>
      <c r="Z273" s="21">
        <f t="shared" si="49"/>
        <v>4.7619047619047616E-2</v>
      </c>
      <c r="AA273" s="21">
        <f t="shared" si="49"/>
        <v>4.7619047619047616E-2</v>
      </c>
      <c r="AB273" s="21">
        <f t="shared" si="49"/>
        <v>4.7619047619047616E-2</v>
      </c>
      <c r="AC273" s="21">
        <f t="shared" si="49"/>
        <v>4.7619047619047616E-2</v>
      </c>
      <c r="AD273" s="21">
        <f t="shared" si="49"/>
        <v>4.7619047619047616E-2</v>
      </c>
      <c r="AE273" s="21">
        <f t="shared" si="49"/>
        <v>4.7619047619047616E-2</v>
      </c>
      <c r="AF273" s="21">
        <f t="shared" si="49"/>
        <v>4.7619047619047616E-2</v>
      </c>
      <c r="AG273" s="21">
        <f t="shared" si="49"/>
        <v>4.7619047619047616E-2</v>
      </c>
      <c r="AH273" s="72"/>
      <c r="AI273" s="72"/>
      <c r="AJ273" s="72"/>
      <c r="AK273" s="72"/>
      <c r="AL273" s="72"/>
      <c r="AM273" s="72"/>
      <c r="AN273" s="72"/>
      <c r="AO273" s="72"/>
      <c r="AP273" s="72"/>
      <c r="AQ273" s="72"/>
      <c r="AR273" s="72"/>
      <c r="AS273" s="72"/>
      <c r="AT273" s="72"/>
      <c r="AU273" s="72"/>
      <c r="AV273" s="72"/>
      <c r="AW273" s="72"/>
      <c r="AX273" s="72"/>
      <c r="AY273" s="72"/>
      <c r="AZ273" s="72"/>
      <c r="BA273" s="72"/>
      <c r="BB273" s="72"/>
      <c r="BC273" s="72"/>
      <c r="BD273" s="72"/>
      <c r="BE273" s="72"/>
      <c r="BF273" s="72"/>
      <c r="BG273" s="72"/>
      <c r="BH273" s="72"/>
      <c r="BI273" s="72"/>
      <c r="BJ273" s="72"/>
      <c r="BK273"/>
      <c r="BL273"/>
      <c r="BM273"/>
      <c r="BN273"/>
      <c r="BO273"/>
    </row>
    <row r="274" spans="5:67">
      <c r="E274" s="4" t="s">
        <v>379</v>
      </c>
      <c r="G274" s="4" t="s">
        <v>91</v>
      </c>
      <c r="H274" s="122"/>
      <c r="J274" s="61" t="b">
        <f t="shared" si="43"/>
        <v>1</v>
      </c>
      <c r="K274" s="21"/>
      <c r="M274" s="21">
        <f>1/20</f>
        <v>0.05</v>
      </c>
      <c r="N274" s="21">
        <f t="shared" ref="N274:AF274" si="50">1/20</f>
        <v>0.05</v>
      </c>
      <c r="O274" s="21">
        <f t="shared" si="50"/>
        <v>0.05</v>
      </c>
      <c r="P274" s="21">
        <f t="shared" si="50"/>
        <v>0.05</v>
      </c>
      <c r="Q274" s="21">
        <f t="shared" si="50"/>
        <v>0.05</v>
      </c>
      <c r="R274" s="21">
        <f t="shared" si="50"/>
        <v>0.05</v>
      </c>
      <c r="S274" s="21">
        <f t="shared" si="50"/>
        <v>0.05</v>
      </c>
      <c r="T274" s="21">
        <f t="shared" si="50"/>
        <v>0.05</v>
      </c>
      <c r="U274" s="21">
        <f t="shared" si="50"/>
        <v>0.05</v>
      </c>
      <c r="V274" s="21">
        <f t="shared" si="50"/>
        <v>0.05</v>
      </c>
      <c r="W274" s="21">
        <f t="shared" si="50"/>
        <v>0.05</v>
      </c>
      <c r="X274" s="21">
        <f t="shared" si="50"/>
        <v>0.05</v>
      </c>
      <c r="Y274" s="21">
        <f t="shared" si="50"/>
        <v>0.05</v>
      </c>
      <c r="Z274" s="21">
        <f t="shared" si="50"/>
        <v>0.05</v>
      </c>
      <c r="AA274" s="21">
        <f t="shared" si="50"/>
        <v>0.05</v>
      </c>
      <c r="AB274" s="21">
        <f t="shared" si="50"/>
        <v>0.05</v>
      </c>
      <c r="AC274" s="21">
        <f t="shared" si="50"/>
        <v>0.05</v>
      </c>
      <c r="AD274" s="21">
        <f t="shared" si="50"/>
        <v>0.05</v>
      </c>
      <c r="AE274" s="21">
        <f t="shared" si="50"/>
        <v>0.05</v>
      </c>
      <c r="AF274" s="21">
        <f t="shared" si="50"/>
        <v>0.05</v>
      </c>
      <c r="AG274" s="72"/>
      <c r="AH274" s="72"/>
      <c r="AI274" s="72"/>
      <c r="AJ274" s="72"/>
      <c r="AK274" s="72"/>
      <c r="AL274" s="72"/>
      <c r="AM274" s="72"/>
      <c r="AN274" s="72"/>
      <c r="AO274" s="72"/>
      <c r="AP274" s="72"/>
      <c r="AQ274" s="72"/>
      <c r="AR274" s="72"/>
      <c r="AS274" s="72"/>
      <c r="AT274" s="72"/>
      <c r="AU274" s="72"/>
      <c r="AV274" s="72"/>
      <c r="AW274" s="72"/>
      <c r="AX274" s="72"/>
      <c r="AY274" s="72"/>
      <c r="AZ274" s="72"/>
      <c r="BA274" s="72"/>
      <c r="BB274" s="72"/>
      <c r="BC274" s="72"/>
      <c r="BD274" s="72"/>
      <c r="BE274" s="72"/>
      <c r="BF274" s="72"/>
      <c r="BG274" s="72"/>
      <c r="BH274" s="72"/>
      <c r="BI274" s="72"/>
      <c r="BJ274" s="72"/>
      <c r="BK274"/>
      <c r="BL274"/>
      <c r="BM274"/>
      <c r="BN274"/>
      <c r="BO274"/>
    </row>
    <row r="275" spans="5:67">
      <c r="E275" s="4" t="s">
        <v>380</v>
      </c>
      <c r="G275" s="4" t="s">
        <v>91</v>
      </c>
      <c r="H275" s="122"/>
      <c r="J275" s="61" t="b">
        <f t="shared" si="43"/>
        <v>1</v>
      </c>
      <c r="K275" s="21"/>
      <c r="M275" s="21">
        <f>1/19</f>
        <v>5.2631578947368418E-2</v>
      </c>
      <c r="N275" s="21">
        <f t="shared" ref="N275:AE275" si="51">1/19</f>
        <v>5.2631578947368418E-2</v>
      </c>
      <c r="O275" s="21">
        <f t="shared" si="51"/>
        <v>5.2631578947368418E-2</v>
      </c>
      <c r="P275" s="21">
        <f t="shared" si="51"/>
        <v>5.2631578947368418E-2</v>
      </c>
      <c r="Q275" s="21">
        <f t="shared" si="51"/>
        <v>5.2631578947368418E-2</v>
      </c>
      <c r="R275" s="21">
        <f t="shared" si="51"/>
        <v>5.2631578947368418E-2</v>
      </c>
      <c r="S275" s="21">
        <f t="shared" si="51"/>
        <v>5.2631578947368418E-2</v>
      </c>
      <c r="T275" s="21">
        <f t="shared" si="51"/>
        <v>5.2631578947368418E-2</v>
      </c>
      <c r="U275" s="21">
        <f t="shared" si="51"/>
        <v>5.2631578947368418E-2</v>
      </c>
      <c r="V275" s="21">
        <f t="shared" si="51"/>
        <v>5.2631578947368418E-2</v>
      </c>
      <c r="W275" s="21">
        <f t="shared" si="51"/>
        <v>5.2631578947368418E-2</v>
      </c>
      <c r="X275" s="21">
        <f t="shared" si="51"/>
        <v>5.2631578947368418E-2</v>
      </c>
      <c r="Y275" s="21">
        <f t="shared" si="51"/>
        <v>5.2631578947368418E-2</v>
      </c>
      <c r="Z275" s="21">
        <f t="shared" si="51"/>
        <v>5.2631578947368418E-2</v>
      </c>
      <c r="AA275" s="21">
        <f t="shared" si="51"/>
        <v>5.2631578947368418E-2</v>
      </c>
      <c r="AB275" s="21">
        <f t="shared" si="51"/>
        <v>5.2631578947368418E-2</v>
      </c>
      <c r="AC275" s="21">
        <f t="shared" si="51"/>
        <v>5.2631578947368418E-2</v>
      </c>
      <c r="AD275" s="21">
        <f t="shared" si="51"/>
        <v>5.2631578947368418E-2</v>
      </c>
      <c r="AE275" s="21">
        <f t="shared" si="51"/>
        <v>5.2631578947368418E-2</v>
      </c>
      <c r="AF275" s="72"/>
      <c r="AG275" s="72"/>
      <c r="AH275" s="72"/>
      <c r="AI275" s="72"/>
      <c r="AJ275" s="72"/>
      <c r="AK275" s="72"/>
      <c r="AL275" s="72"/>
      <c r="AM275" s="72"/>
      <c r="AN275" s="72"/>
      <c r="AO275" s="72"/>
      <c r="AP275" s="72"/>
      <c r="AQ275" s="72"/>
      <c r="AR275" s="72"/>
      <c r="AS275" s="72"/>
      <c r="AT275" s="72"/>
      <c r="AU275" s="72"/>
      <c r="AV275" s="72"/>
      <c r="AW275" s="72"/>
      <c r="AX275" s="72"/>
      <c r="AY275" s="72"/>
      <c r="AZ275" s="72"/>
      <c r="BA275" s="72"/>
      <c r="BB275" s="72"/>
      <c r="BC275" s="72"/>
      <c r="BD275" s="72"/>
      <c r="BE275" s="72"/>
      <c r="BF275" s="72"/>
      <c r="BG275" s="72"/>
      <c r="BH275" s="72"/>
      <c r="BI275" s="72"/>
      <c r="BJ275" s="72"/>
      <c r="BK275"/>
      <c r="BL275"/>
      <c r="BM275"/>
      <c r="BN275"/>
      <c r="BO275"/>
    </row>
    <row r="276" spans="5:67">
      <c r="E276" s="4" t="s">
        <v>381</v>
      </c>
      <c r="G276" s="4" t="s">
        <v>91</v>
      </c>
      <c r="H276" s="122"/>
      <c r="J276" s="61" t="b">
        <f t="shared" si="43"/>
        <v>1</v>
      </c>
      <c r="K276" s="21"/>
      <c r="M276" s="21">
        <f>1/18</f>
        <v>5.5555555555555552E-2</v>
      </c>
      <c r="N276" s="21">
        <f t="shared" ref="N276:AD276" si="52">1/18</f>
        <v>5.5555555555555552E-2</v>
      </c>
      <c r="O276" s="21">
        <f t="shared" si="52"/>
        <v>5.5555555555555552E-2</v>
      </c>
      <c r="P276" s="21">
        <f t="shared" si="52"/>
        <v>5.5555555555555552E-2</v>
      </c>
      <c r="Q276" s="21">
        <f t="shared" si="52"/>
        <v>5.5555555555555552E-2</v>
      </c>
      <c r="R276" s="21">
        <f t="shared" si="52"/>
        <v>5.5555555555555552E-2</v>
      </c>
      <c r="S276" s="21">
        <f t="shared" si="52"/>
        <v>5.5555555555555552E-2</v>
      </c>
      <c r="T276" s="21">
        <f t="shared" si="52"/>
        <v>5.5555555555555552E-2</v>
      </c>
      <c r="U276" s="21">
        <f t="shared" si="52"/>
        <v>5.5555555555555552E-2</v>
      </c>
      <c r="V276" s="21">
        <f t="shared" si="52"/>
        <v>5.5555555555555552E-2</v>
      </c>
      <c r="W276" s="21">
        <f t="shared" si="52"/>
        <v>5.5555555555555552E-2</v>
      </c>
      <c r="X276" s="21">
        <f t="shared" si="52"/>
        <v>5.5555555555555552E-2</v>
      </c>
      <c r="Y276" s="21">
        <f t="shared" si="52"/>
        <v>5.5555555555555552E-2</v>
      </c>
      <c r="Z276" s="21">
        <f t="shared" si="52"/>
        <v>5.5555555555555552E-2</v>
      </c>
      <c r="AA276" s="21">
        <f t="shared" si="52"/>
        <v>5.5555555555555552E-2</v>
      </c>
      <c r="AB276" s="21">
        <f t="shared" si="52"/>
        <v>5.5555555555555552E-2</v>
      </c>
      <c r="AC276" s="21">
        <f t="shared" si="52"/>
        <v>5.5555555555555552E-2</v>
      </c>
      <c r="AD276" s="21">
        <f t="shared" si="52"/>
        <v>5.5555555555555552E-2</v>
      </c>
      <c r="AE276" s="72"/>
      <c r="AF276" s="72"/>
      <c r="AG276" s="72"/>
      <c r="AH276" s="72"/>
      <c r="AI276" s="72"/>
      <c r="AJ276" s="72"/>
      <c r="AK276" s="72"/>
      <c r="AL276" s="72"/>
      <c r="AM276" s="72"/>
      <c r="AN276" s="72"/>
      <c r="AO276" s="72"/>
      <c r="AP276" s="72"/>
      <c r="AQ276" s="72"/>
      <c r="AR276" s="72"/>
      <c r="AS276" s="72"/>
      <c r="AT276" s="72"/>
      <c r="AU276" s="72"/>
      <c r="AV276" s="72"/>
      <c r="AW276" s="72"/>
      <c r="AX276" s="72"/>
      <c r="AY276" s="72"/>
      <c r="AZ276" s="72"/>
      <c r="BA276" s="72"/>
      <c r="BB276" s="72"/>
      <c r="BC276" s="72"/>
      <c r="BD276" s="72"/>
      <c r="BE276" s="72"/>
      <c r="BF276" s="72"/>
      <c r="BG276" s="72"/>
      <c r="BH276" s="72"/>
      <c r="BI276" s="72"/>
      <c r="BJ276" s="72"/>
      <c r="BK276"/>
      <c r="BL276"/>
      <c r="BM276"/>
      <c r="BN276"/>
      <c r="BO276"/>
    </row>
    <row r="277" spans="5:67">
      <c r="E277" s="4" t="s">
        <v>382</v>
      </c>
      <c r="G277" s="4" t="s">
        <v>91</v>
      </c>
      <c r="H277" s="122"/>
      <c r="J277" s="61" t="b">
        <f t="shared" si="43"/>
        <v>1</v>
      </c>
      <c r="K277" s="21"/>
      <c r="M277" s="21">
        <f>1/17</f>
        <v>5.8823529411764705E-2</v>
      </c>
      <c r="N277" s="21">
        <f t="shared" ref="N277:AC277" si="53">1/17</f>
        <v>5.8823529411764705E-2</v>
      </c>
      <c r="O277" s="21">
        <f t="shared" si="53"/>
        <v>5.8823529411764705E-2</v>
      </c>
      <c r="P277" s="21">
        <f t="shared" si="53"/>
        <v>5.8823529411764705E-2</v>
      </c>
      <c r="Q277" s="21">
        <f t="shared" si="53"/>
        <v>5.8823529411764705E-2</v>
      </c>
      <c r="R277" s="21">
        <f t="shared" si="53"/>
        <v>5.8823529411764705E-2</v>
      </c>
      <c r="S277" s="21">
        <f t="shared" si="53"/>
        <v>5.8823529411764705E-2</v>
      </c>
      <c r="T277" s="21">
        <f t="shared" si="53"/>
        <v>5.8823529411764705E-2</v>
      </c>
      <c r="U277" s="21">
        <f t="shared" si="53"/>
        <v>5.8823529411764705E-2</v>
      </c>
      <c r="V277" s="21">
        <f t="shared" si="53"/>
        <v>5.8823529411764705E-2</v>
      </c>
      <c r="W277" s="21">
        <f t="shared" si="53"/>
        <v>5.8823529411764705E-2</v>
      </c>
      <c r="X277" s="21">
        <f t="shared" si="53"/>
        <v>5.8823529411764705E-2</v>
      </c>
      <c r="Y277" s="21">
        <f t="shared" si="53"/>
        <v>5.8823529411764705E-2</v>
      </c>
      <c r="Z277" s="21">
        <f t="shared" si="53"/>
        <v>5.8823529411764705E-2</v>
      </c>
      <c r="AA277" s="21">
        <f t="shared" si="53"/>
        <v>5.8823529411764705E-2</v>
      </c>
      <c r="AB277" s="21">
        <f t="shared" si="53"/>
        <v>5.8823529411764705E-2</v>
      </c>
      <c r="AC277" s="21">
        <f t="shared" si="53"/>
        <v>5.8823529411764705E-2</v>
      </c>
      <c r="AD277" s="72"/>
      <c r="AE277" s="72"/>
      <c r="AF277" s="72"/>
      <c r="AG277" s="72"/>
      <c r="AH277" s="72"/>
      <c r="AI277" s="72"/>
      <c r="AJ277" s="72"/>
      <c r="AK277" s="72"/>
      <c r="AL277" s="72"/>
      <c r="AM277" s="72"/>
      <c r="AN277" s="72"/>
      <c r="AO277" s="72"/>
      <c r="AP277" s="72"/>
      <c r="AQ277" s="72"/>
      <c r="AR277" s="72"/>
      <c r="AS277" s="72"/>
      <c r="AT277" s="72"/>
      <c r="AU277" s="72"/>
      <c r="AV277" s="72"/>
      <c r="AW277" s="72"/>
      <c r="AX277" s="72"/>
      <c r="AY277" s="72"/>
      <c r="AZ277" s="72"/>
      <c r="BA277" s="72"/>
      <c r="BB277" s="72"/>
      <c r="BC277" s="72"/>
      <c r="BD277" s="72"/>
      <c r="BE277" s="72"/>
      <c r="BF277" s="72"/>
      <c r="BG277" s="72"/>
      <c r="BH277" s="72"/>
      <c r="BI277" s="72"/>
      <c r="BJ277" s="72"/>
      <c r="BK277"/>
      <c r="BL277"/>
      <c r="BM277"/>
      <c r="BN277"/>
      <c r="BO277"/>
    </row>
    <row r="278" spans="5:67">
      <c r="E278" s="4" t="s">
        <v>383</v>
      </c>
      <c r="G278" s="4" t="s">
        <v>91</v>
      </c>
      <c r="H278" s="122"/>
      <c r="J278" s="61" t="b">
        <f t="shared" si="43"/>
        <v>1</v>
      </c>
      <c r="K278" s="21"/>
      <c r="M278" s="21">
        <f>1/16</f>
        <v>6.25E-2</v>
      </c>
      <c r="N278" s="21">
        <f t="shared" ref="N278:AB278" si="54">1/16</f>
        <v>6.25E-2</v>
      </c>
      <c r="O278" s="21">
        <f t="shared" si="54"/>
        <v>6.25E-2</v>
      </c>
      <c r="P278" s="21">
        <f t="shared" si="54"/>
        <v>6.25E-2</v>
      </c>
      <c r="Q278" s="21">
        <f t="shared" si="54"/>
        <v>6.25E-2</v>
      </c>
      <c r="R278" s="21">
        <f t="shared" si="54"/>
        <v>6.25E-2</v>
      </c>
      <c r="S278" s="21">
        <f t="shared" si="54"/>
        <v>6.25E-2</v>
      </c>
      <c r="T278" s="21">
        <f t="shared" si="54"/>
        <v>6.25E-2</v>
      </c>
      <c r="U278" s="21">
        <f t="shared" si="54"/>
        <v>6.25E-2</v>
      </c>
      <c r="V278" s="21">
        <f t="shared" si="54"/>
        <v>6.25E-2</v>
      </c>
      <c r="W278" s="21">
        <f t="shared" si="54"/>
        <v>6.25E-2</v>
      </c>
      <c r="X278" s="21">
        <f t="shared" si="54"/>
        <v>6.25E-2</v>
      </c>
      <c r="Y278" s="21">
        <f t="shared" si="54"/>
        <v>6.25E-2</v>
      </c>
      <c r="Z278" s="21">
        <f t="shared" si="54"/>
        <v>6.25E-2</v>
      </c>
      <c r="AA278" s="21">
        <f t="shared" si="54"/>
        <v>6.25E-2</v>
      </c>
      <c r="AB278" s="21">
        <f t="shared" si="54"/>
        <v>6.25E-2</v>
      </c>
      <c r="AC278" s="72"/>
      <c r="AD278" s="72"/>
      <c r="AE278" s="72"/>
      <c r="AF278" s="72"/>
      <c r="AG278" s="72"/>
      <c r="AH278" s="72"/>
      <c r="AI278" s="72"/>
      <c r="AJ278" s="72"/>
      <c r="AK278" s="72"/>
      <c r="AL278" s="72"/>
      <c r="AM278" s="72"/>
      <c r="AN278" s="72"/>
      <c r="AO278" s="72"/>
      <c r="AP278" s="72"/>
      <c r="AQ278" s="72"/>
      <c r="AR278" s="72"/>
      <c r="AS278" s="72"/>
      <c r="AT278" s="72"/>
      <c r="AU278" s="72"/>
      <c r="AV278" s="72"/>
      <c r="AW278" s="72"/>
      <c r="AX278" s="72"/>
      <c r="AY278" s="72"/>
      <c r="AZ278" s="72"/>
      <c r="BA278" s="72"/>
      <c r="BB278" s="72"/>
      <c r="BC278" s="72"/>
      <c r="BD278" s="72"/>
      <c r="BE278" s="72"/>
      <c r="BF278" s="72"/>
      <c r="BG278" s="72"/>
      <c r="BH278" s="72"/>
      <c r="BI278" s="72"/>
      <c r="BJ278" s="72"/>
      <c r="BK278"/>
      <c r="BL278"/>
      <c r="BM278"/>
      <c r="BN278"/>
      <c r="BO278"/>
    </row>
    <row r="279" spans="5:67">
      <c r="E279" s="4" t="s">
        <v>384</v>
      </c>
      <c r="G279" s="4" t="s">
        <v>91</v>
      </c>
      <c r="H279" s="122"/>
      <c r="J279" s="61" t="b">
        <f t="shared" si="43"/>
        <v>1</v>
      </c>
      <c r="K279" s="21"/>
      <c r="M279" s="21">
        <f>1/15</f>
        <v>6.6666666666666666E-2</v>
      </c>
      <c r="N279" s="21">
        <f t="shared" ref="N279:AA279" si="55">1/15</f>
        <v>6.6666666666666666E-2</v>
      </c>
      <c r="O279" s="21">
        <f t="shared" si="55"/>
        <v>6.6666666666666666E-2</v>
      </c>
      <c r="P279" s="21">
        <f t="shared" si="55"/>
        <v>6.6666666666666666E-2</v>
      </c>
      <c r="Q279" s="21">
        <f t="shared" si="55"/>
        <v>6.6666666666666666E-2</v>
      </c>
      <c r="R279" s="21">
        <f t="shared" si="55"/>
        <v>6.6666666666666666E-2</v>
      </c>
      <c r="S279" s="21">
        <f t="shared" si="55"/>
        <v>6.6666666666666666E-2</v>
      </c>
      <c r="T279" s="21">
        <f t="shared" si="55"/>
        <v>6.6666666666666666E-2</v>
      </c>
      <c r="U279" s="21">
        <f t="shared" si="55"/>
        <v>6.6666666666666666E-2</v>
      </c>
      <c r="V279" s="21">
        <f t="shared" si="55"/>
        <v>6.6666666666666666E-2</v>
      </c>
      <c r="W279" s="21">
        <f t="shared" si="55"/>
        <v>6.6666666666666666E-2</v>
      </c>
      <c r="X279" s="21">
        <f t="shared" si="55"/>
        <v>6.6666666666666666E-2</v>
      </c>
      <c r="Y279" s="21">
        <f t="shared" si="55"/>
        <v>6.6666666666666666E-2</v>
      </c>
      <c r="Z279" s="21">
        <f t="shared" si="55"/>
        <v>6.6666666666666666E-2</v>
      </c>
      <c r="AA279" s="21">
        <f t="shared" si="55"/>
        <v>6.6666666666666666E-2</v>
      </c>
      <c r="AB279" s="72"/>
      <c r="AC279" s="72"/>
      <c r="AD279" s="72"/>
      <c r="AE279" s="72"/>
      <c r="AF279" s="72"/>
      <c r="AG279" s="72"/>
      <c r="AH279" s="72"/>
      <c r="AI279" s="72"/>
      <c r="AJ279" s="72"/>
      <c r="AK279" s="72"/>
      <c r="AL279" s="72"/>
      <c r="AM279" s="72"/>
      <c r="AN279" s="72"/>
      <c r="AO279" s="72"/>
      <c r="AP279" s="72"/>
      <c r="AQ279" s="72"/>
      <c r="AR279" s="72"/>
      <c r="AS279" s="72"/>
      <c r="AT279" s="72"/>
      <c r="AU279" s="72"/>
      <c r="AV279" s="72"/>
      <c r="AW279" s="72"/>
      <c r="AX279" s="72"/>
      <c r="AY279" s="72"/>
      <c r="AZ279" s="72"/>
      <c r="BA279" s="72"/>
      <c r="BB279" s="72"/>
      <c r="BC279" s="72"/>
      <c r="BD279" s="72"/>
      <c r="BE279" s="72"/>
      <c r="BF279" s="72"/>
      <c r="BG279" s="72"/>
      <c r="BH279" s="72"/>
      <c r="BI279" s="72"/>
      <c r="BJ279" s="72"/>
      <c r="BK279"/>
      <c r="BL279"/>
      <c r="BM279"/>
      <c r="BN279"/>
      <c r="BO279"/>
    </row>
    <row r="280" spans="5:67">
      <c r="E280" s="4" t="s">
        <v>385</v>
      </c>
      <c r="G280" s="4" t="s">
        <v>91</v>
      </c>
      <c r="H280" s="122"/>
      <c r="J280" s="61" t="b">
        <f t="shared" si="43"/>
        <v>1</v>
      </c>
      <c r="K280" s="21"/>
      <c r="M280" s="21">
        <f>1/14</f>
        <v>7.1428571428571425E-2</v>
      </c>
      <c r="N280" s="21">
        <f t="shared" ref="N280:Z280" si="56">1/14</f>
        <v>7.1428571428571425E-2</v>
      </c>
      <c r="O280" s="21">
        <f t="shared" si="56"/>
        <v>7.1428571428571425E-2</v>
      </c>
      <c r="P280" s="21">
        <f t="shared" si="56"/>
        <v>7.1428571428571425E-2</v>
      </c>
      <c r="Q280" s="21">
        <f t="shared" si="56"/>
        <v>7.1428571428571425E-2</v>
      </c>
      <c r="R280" s="21">
        <f t="shared" si="56"/>
        <v>7.1428571428571425E-2</v>
      </c>
      <c r="S280" s="21">
        <f t="shared" si="56"/>
        <v>7.1428571428571425E-2</v>
      </c>
      <c r="T280" s="21">
        <f t="shared" si="56"/>
        <v>7.1428571428571425E-2</v>
      </c>
      <c r="U280" s="21">
        <f t="shared" si="56"/>
        <v>7.1428571428571425E-2</v>
      </c>
      <c r="V280" s="21">
        <f t="shared" si="56"/>
        <v>7.1428571428571425E-2</v>
      </c>
      <c r="W280" s="21">
        <f t="shared" si="56"/>
        <v>7.1428571428571425E-2</v>
      </c>
      <c r="X280" s="21">
        <f t="shared" si="56"/>
        <v>7.1428571428571425E-2</v>
      </c>
      <c r="Y280" s="21">
        <f t="shared" si="56"/>
        <v>7.1428571428571425E-2</v>
      </c>
      <c r="Z280" s="21">
        <f t="shared" si="56"/>
        <v>7.1428571428571425E-2</v>
      </c>
      <c r="AA280" s="72"/>
      <c r="AB280" s="72"/>
      <c r="AC280" s="72"/>
      <c r="AD280" s="72"/>
      <c r="AE280" s="72"/>
      <c r="AF280" s="72"/>
      <c r="AG280" s="72"/>
      <c r="AH280" s="72"/>
      <c r="AI280" s="72"/>
      <c r="AJ280" s="72"/>
      <c r="AK280" s="72"/>
      <c r="AL280" s="72"/>
      <c r="AM280" s="72"/>
      <c r="AN280" s="72"/>
      <c r="AO280" s="72"/>
      <c r="AP280" s="72"/>
      <c r="AQ280" s="72"/>
      <c r="AR280" s="72"/>
      <c r="AS280" s="72"/>
      <c r="AT280" s="72"/>
      <c r="AU280" s="72"/>
      <c r="AV280" s="72"/>
      <c r="AW280" s="72"/>
      <c r="AX280" s="72"/>
      <c r="AY280" s="72"/>
      <c r="AZ280" s="72"/>
      <c r="BA280" s="72"/>
      <c r="BB280" s="72"/>
      <c r="BC280" s="72"/>
      <c r="BD280" s="72"/>
      <c r="BE280" s="72"/>
      <c r="BF280" s="72"/>
      <c r="BG280" s="72"/>
      <c r="BH280" s="72"/>
      <c r="BI280" s="72"/>
      <c r="BJ280" s="72"/>
      <c r="BK280"/>
      <c r="BL280"/>
      <c r="BM280"/>
      <c r="BN280"/>
      <c r="BO280"/>
    </row>
    <row r="281" spans="5:67">
      <c r="E281" s="4" t="s">
        <v>386</v>
      </c>
      <c r="G281" s="4" t="s">
        <v>91</v>
      </c>
      <c r="H281" s="122"/>
      <c r="J281" s="61" t="b">
        <f t="shared" si="43"/>
        <v>1</v>
      </c>
      <c r="K281" s="21"/>
      <c r="M281" s="21">
        <f>1/13</f>
        <v>7.6923076923076927E-2</v>
      </c>
      <c r="N281" s="21">
        <f t="shared" ref="N281:Y281" si="57">1/13</f>
        <v>7.6923076923076927E-2</v>
      </c>
      <c r="O281" s="21">
        <f t="shared" si="57"/>
        <v>7.6923076923076927E-2</v>
      </c>
      <c r="P281" s="21">
        <f t="shared" si="57"/>
        <v>7.6923076923076927E-2</v>
      </c>
      <c r="Q281" s="21">
        <f t="shared" si="57"/>
        <v>7.6923076923076927E-2</v>
      </c>
      <c r="R281" s="21">
        <f t="shared" si="57"/>
        <v>7.6923076923076927E-2</v>
      </c>
      <c r="S281" s="21">
        <f t="shared" si="57"/>
        <v>7.6923076923076927E-2</v>
      </c>
      <c r="T281" s="21">
        <f t="shared" si="57"/>
        <v>7.6923076923076927E-2</v>
      </c>
      <c r="U281" s="21">
        <f t="shared" si="57"/>
        <v>7.6923076923076927E-2</v>
      </c>
      <c r="V281" s="21">
        <f t="shared" si="57"/>
        <v>7.6923076923076927E-2</v>
      </c>
      <c r="W281" s="21">
        <f t="shared" si="57"/>
        <v>7.6923076923076927E-2</v>
      </c>
      <c r="X281" s="21">
        <f t="shared" si="57"/>
        <v>7.6923076923076927E-2</v>
      </c>
      <c r="Y281" s="21">
        <f t="shared" si="57"/>
        <v>7.6923076923076927E-2</v>
      </c>
      <c r="Z281" s="72"/>
      <c r="AA281" s="72"/>
      <c r="AB281" s="72"/>
      <c r="AC281" s="72"/>
      <c r="AD281" s="72"/>
      <c r="AE281" s="72"/>
      <c r="AF281" s="72"/>
      <c r="AG281" s="72"/>
      <c r="AH281" s="72"/>
      <c r="AI281" s="72"/>
      <c r="AJ281" s="72"/>
      <c r="AK281" s="72"/>
      <c r="AL281" s="72"/>
      <c r="AM281" s="72"/>
      <c r="AN281" s="72"/>
      <c r="AO281" s="72"/>
      <c r="AP281" s="72"/>
      <c r="AQ281" s="72"/>
      <c r="AR281" s="72"/>
      <c r="AS281" s="72"/>
      <c r="AT281" s="72"/>
      <c r="AU281" s="72"/>
      <c r="AV281" s="72"/>
      <c r="AW281" s="72"/>
      <c r="AX281" s="72"/>
      <c r="AY281" s="72"/>
      <c r="AZ281" s="72"/>
      <c r="BA281" s="72"/>
      <c r="BB281" s="72"/>
      <c r="BC281" s="72"/>
      <c r="BD281" s="72"/>
      <c r="BE281" s="72"/>
      <c r="BF281" s="72"/>
      <c r="BG281" s="72"/>
      <c r="BH281" s="72"/>
      <c r="BI281" s="72"/>
      <c r="BJ281" s="72"/>
      <c r="BK281"/>
      <c r="BL281"/>
      <c r="BM281"/>
      <c r="BN281"/>
      <c r="BO281"/>
    </row>
    <row r="282" spans="5:67">
      <c r="E282" s="4" t="s">
        <v>387</v>
      </c>
      <c r="G282" s="4" t="s">
        <v>91</v>
      </c>
      <c r="H282" s="122"/>
      <c r="J282" s="61" t="b">
        <f t="shared" si="43"/>
        <v>1</v>
      </c>
      <c r="K282" s="21"/>
      <c r="M282" s="21">
        <f>1/12</f>
        <v>8.3333333333333329E-2</v>
      </c>
      <c r="N282" s="21">
        <f t="shared" ref="N282:X282" si="58">1/12</f>
        <v>8.3333333333333329E-2</v>
      </c>
      <c r="O282" s="21">
        <f t="shared" si="58"/>
        <v>8.3333333333333329E-2</v>
      </c>
      <c r="P282" s="21">
        <f t="shared" si="58"/>
        <v>8.3333333333333329E-2</v>
      </c>
      <c r="Q282" s="21">
        <f t="shared" si="58"/>
        <v>8.3333333333333329E-2</v>
      </c>
      <c r="R282" s="21">
        <f t="shared" si="58"/>
        <v>8.3333333333333329E-2</v>
      </c>
      <c r="S282" s="21">
        <f t="shared" si="58"/>
        <v>8.3333333333333329E-2</v>
      </c>
      <c r="T282" s="21">
        <f t="shared" si="58"/>
        <v>8.3333333333333329E-2</v>
      </c>
      <c r="U282" s="21">
        <f t="shared" si="58"/>
        <v>8.3333333333333329E-2</v>
      </c>
      <c r="V282" s="21">
        <f t="shared" si="58"/>
        <v>8.3333333333333329E-2</v>
      </c>
      <c r="W282" s="21">
        <f t="shared" si="58"/>
        <v>8.3333333333333329E-2</v>
      </c>
      <c r="X282" s="21">
        <f t="shared" si="58"/>
        <v>8.3333333333333329E-2</v>
      </c>
      <c r="Y282" s="72"/>
      <c r="Z282" s="72"/>
      <c r="AA282" s="72"/>
      <c r="AB282" s="72"/>
      <c r="AC282" s="72"/>
      <c r="AD282" s="72"/>
      <c r="AE282" s="72"/>
      <c r="AF282" s="72"/>
      <c r="AG282" s="72"/>
      <c r="AH282" s="72"/>
      <c r="AI282" s="72"/>
      <c r="AJ282" s="72"/>
      <c r="AK282" s="72"/>
      <c r="AL282" s="72"/>
      <c r="AM282" s="72"/>
      <c r="AN282" s="72"/>
      <c r="AO282" s="72"/>
      <c r="AP282" s="72"/>
      <c r="AQ282" s="72"/>
      <c r="AR282" s="72"/>
      <c r="AS282" s="72"/>
      <c r="AT282" s="72"/>
      <c r="AU282" s="72"/>
      <c r="AV282" s="72"/>
      <c r="AW282" s="72"/>
      <c r="AX282" s="72"/>
      <c r="AY282" s="72"/>
      <c r="AZ282" s="72"/>
      <c r="BA282" s="72"/>
      <c r="BB282" s="72"/>
      <c r="BC282" s="72"/>
      <c r="BD282" s="72"/>
      <c r="BE282" s="72"/>
      <c r="BF282" s="72"/>
      <c r="BG282" s="72"/>
      <c r="BH282" s="72"/>
      <c r="BI282" s="72"/>
      <c r="BJ282" s="72"/>
      <c r="BK282"/>
      <c r="BL282"/>
      <c r="BM282"/>
      <c r="BN282"/>
      <c r="BO282"/>
    </row>
    <row r="283" spans="5:67">
      <c r="E283" s="4" t="s">
        <v>388</v>
      </c>
      <c r="G283" s="4" t="s">
        <v>91</v>
      </c>
      <c r="H283" s="122"/>
      <c r="J283" s="61" t="b">
        <f t="shared" si="43"/>
        <v>1</v>
      </c>
      <c r="K283" s="21"/>
      <c r="M283" s="21">
        <f>1/11</f>
        <v>9.0909090909090912E-2</v>
      </c>
      <c r="N283" s="21">
        <f t="shared" ref="N283:W283" si="59">1/11</f>
        <v>9.0909090909090912E-2</v>
      </c>
      <c r="O283" s="21">
        <f t="shared" si="59"/>
        <v>9.0909090909090912E-2</v>
      </c>
      <c r="P283" s="21">
        <f t="shared" si="59"/>
        <v>9.0909090909090912E-2</v>
      </c>
      <c r="Q283" s="21">
        <f t="shared" si="59"/>
        <v>9.0909090909090912E-2</v>
      </c>
      <c r="R283" s="21">
        <f t="shared" si="59"/>
        <v>9.0909090909090912E-2</v>
      </c>
      <c r="S283" s="21">
        <f t="shared" si="59"/>
        <v>9.0909090909090912E-2</v>
      </c>
      <c r="T283" s="21">
        <f t="shared" si="59"/>
        <v>9.0909090909090912E-2</v>
      </c>
      <c r="U283" s="21">
        <f t="shared" si="59"/>
        <v>9.0909090909090912E-2</v>
      </c>
      <c r="V283" s="21">
        <f t="shared" si="59"/>
        <v>9.0909090909090912E-2</v>
      </c>
      <c r="W283" s="21">
        <f t="shared" si="59"/>
        <v>9.0909090909090912E-2</v>
      </c>
      <c r="X283" s="72"/>
      <c r="Y283" s="72"/>
      <c r="Z283" s="72"/>
      <c r="AA283" s="72"/>
      <c r="AB283" s="72"/>
      <c r="AC283" s="72"/>
      <c r="AD283" s="72"/>
      <c r="AE283" s="72"/>
      <c r="AF283" s="72"/>
      <c r="AG283" s="72"/>
      <c r="AH283" s="72"/>
      <c r="AI283" s="72"/>
      <c r="AJ283" s="72"/>
      <c r="AK283" s="72"/>
      <c r="AL283" s="72"/>
      <c r="AM283" s="72"/>
      <c r="AN283" s="72"/>
      <c r="AO283" s="72"/>
      <c r="AP283" s="72"/>
      <c r="AQ283" s="72"/>
      <c r="AR283" s="72"/>
      <c r="AS283" s="72"/>
      <c r="AT283" s="72"/>
      <c r="AU283" s="72"/>
      <c r="AV283" s="72"/>
      <c r="AW283" s="72"/>
      <c r="AX283" s="72"/>
      <c r="AY283" s="72"/>
      <c r="AZ283" s="72"/>
      <c r="BA283" s="72"/>
      <c r="BB283" s="72"/>
      <c r="BC283" s="72"/>
      <c r="BD283" s="72"/>
      <c r="BE283" s="72"/>
      <c r="BF283" s="72"/>
      <c r="BG283" s="72"/>
      <c r="BH283" s="72"/>
      <c r="BI283" s="72"/>
      <c r="BJ283" s="72"/>
      <c r="BK283"/>
      <c r="BL283"/>
      <c r="BM283"/>
      <c r="BN283"/>
      <c r="BO283"/>
    </row>
    <row r="284" spans="5:67">
      <c r="E284" s="4" t="s">
        <v>389</v>
      </c>
      <c r="G284" s="4" t="s">
        <v>91</v>
      </c>
      <c r="H284" s="122"/>
      <c r="J284" s="61" t="b">
        <f t="shared" si="43"/>
        <v>1</v>
      </c>
      <c r="K284" s="21"/>
      <c r="M284" s="21">
        <f>1/10</f>
        <v>0.1</v>
      </c>
      <c r="N284" s="21">
        <f t="shared" ref="N284:V284" si="60">1/10</f>
        <v>0.1</v>
      </c>
      <c r="O284" s="21">
        <f t="shared" si="60"/>
        <v>0.1</v>
      </c>
      <c r="P284" s="21">
        <f t="shared" si="60"/>
        <v>0.1</v>
      </c>
      <c r="Q284" s="21">
        <f t="shared" si="60"/>
        <v>0.1</v>
      </c>
      <c r="R284" s="21">
        <f t="shared" si="60"/>
        <v>0.1</v>
      </c>
      <c r="S284" s="21">
        <f t="shared" si="60"/>
        <v>0.1</v>
      </c>
      <c r="T284" s="21">
        <f t="shared" si="60"/>
        <v>0.1</v>
      </c>
      <c r="U284" s="21">
        <f t="shared" si="60"/>
        <v>0.1</v>
      </c>
      <c r="V284" s="21">
        <f t="shared" si="60"/>
        <v>0.1</v>
      </c>
      <c r="W284" s="72"/>
      <c r="X284" s="72"/>
      <c r="Y284" s="72"/>
      <c r="Z284" s="72"/>
      <c r="AA284" s="72"/>
      <c r="AB284" s="72"/>
      <c r="AC284" s="72"/>
      <c r="AD284" s="72"/>
      <c r="AE284" s="72"/>
      <c r="AF284" s="72"/>
      <c r="AG284" s="72"/>
      <c r="AH284" s="72"/>
      <c r="AI284" s="72"/>
      <c r="AJ284" s="72"/>
      <c r="AK284" s="72"/>
      <c r="AL284" s="72"/>
      <c r="AM284" s="72"/>
      <c r="AN284" s="72"/>
      <c r="AO284" s="72"/>
      <c r="AP284" s="72"/>
      <c r="AQ284" s="72"/>
      <c r="AR284" s="72"/>
      <c r="AS284" s="72"/>
      <c r="AT284" s="72"/>
      <c r="AU284" s="72"/>
      <c r="AV284" s="72"/>
      <c r="AW284" s="72"/>
      <c r="AX284" s="72"/>
      <c r="AY284" s="72"/>
      <c r="AZ284" s="72"/>
      <c r="BA284" s="72"/>
      <c r="BB284" s="72"/>
      <c r="BC284" s="72"/>
      <c r="BD284" s="72"/>
      <c r="BE284" s="72"/>
      <c r="BF284" s="72"/>
      <c r="BG284" s="72"/>
      <c r="BH284" s="72"/>
      <c r="BI284" s="72"/>
      <c r="BJ284" s="72"/>
      <c r="BK284"/>
      <c r="BL284"/>
      <c r="BM284"/>
      <c r="BN284"/>
      <c r="BO284"/>
    </row>
    <row r="285" spans="5:67">
      <c r="E285" s="4" t="s">
        <v>390</v>
      </c>
      <c r="G285" s="4" t="s">
        <v>91</v>
      </c>
      <c r="H285" s="122"/>
      <c r="J285" s="61" t="b">
        <f t="shared" si="43"/>
        <v>1</v>
      </c>
      <c r="K285" s="21"/>
      <c r="M285" s="21">
        <f>1/9</f>
        <v>0.1111111111111111</v>
      </c>
      <c r="N285" s="21">
        <f t="shared" ref="N285:U285" si="61">1/9</f>
        <v>0.1111111111111111</v>
      </c>
      <c r="O285" s="21">
        <f t="shared" si="61"/>
        <v>0.1111111111111111</v>
      </c>
      <c r="P285" s="21">
        <f t="shared" si="61"/>
        <v>0.1111111111111111</v>
      </c>
      <c r="Q285" s="21">
        <f t="shared" si="61"/>
        <v>0.1111111111111111</v>
      </c>
      <c r="R285" s="21">
        <f t="shared" si="61"/>
        <v>0.1111111111111111</v>
      </c>
      <c r="S285" s="21">
        <f t="shared" si="61"/>
        <v>0.1111111111111111</v>
      </c>
      <c r="T285" s="21">
        <f t="shared" si="61"/>
        <v>0.1111111111111111</v>
      </c>
      <c r="U285" s="21">
        <f t="shared" si="61"/>
        <v>0.1111111111111111</v>
      </c>
      <c r="V285" s="72"/>
      <c r="W285" s="72"/>
      <c r="X285" s="72"/>
      <c r="Y285" s="72"/>
      <c r="Z285" s="72"/>
      <c r="AA285" s="72"/>
      <c r="AB285" s="72"/>
      <c r="AC285" s="72"/>
      <c r="AD285" s="72"/>
      <c r="AE285" s="72"/>
      <c r="AF285" s="72"/>
      <c r="AG285" s="72"/>
      <c r="AH285" s="72"/>
      <c r="AI285" s="72"/>
      <c r="AJ285" s="72"/>
      <c r="AK285" s="72"/>
      <c r="AL285" s="72"/>
      <c r="AM285" s="72"/>
      <c r="AN285" s="72"/>
      <c r="AO285" s="72"/>
      <c r="AP285" s="72"/>
      <c r="AQ285" s="72"/>
      <c r="AR285" s="72"/>
      <c r="AS285" s="72"/>
      <c r="AT285" s="72"/>
      <c r="AU285" s="72"/>
      <c r="AV285" s="72"/>
      <c r="AW285" s="72"/>
      <c r="AX285" s="72"/>
      <c r="AY285" s="72"/>
      <c r="AZ285" s="72"/>
      <c r="BA285" s="72"/>
      <c r="BB285" s="72"/>
      <c r="BC285" s="72"/>
      <c r="BD285" s="72"/>
      <c r="BE285" s="72"/>
      <c r="BF285" s="72"/>
      <c r="BG285" s="72"/>
      <c r="BH285" s="72"/>
      <c r="BI285" s="72"/>
      <c r="BJ285" s="72"/>
      <c r="BK285"/>
      <c r="BL285"/>
      <c r="BM285"/>
      <c r="BN285"/>
      <c r="BO285"/>
    </row>
    <row r="286" spans="5:67">
      <c r="E286" s="4" t="s">
        <v>391</v>
      </c>
      <c r="G286" s="4" t="s">
        <v>91</v>
      </c>
      <c r="H286" s="122"/>
      <c r="J286" s="61" t="b">
        <f t="shared" si="43"/>
        <v>1</v>
      </c>
      <c r="K286" s="21"/>
      <c r="M286" s="21">
        <f>1/8</f>
        <v>0.125</v>
      </c>
      <c r="N286" s="21">
        <f t="shared" ref="N286:T286" si="62">1/8</f>
        <v>0.125</v>
      </c>
      <c r="O286" s="21">
        <f t="shared" si="62"/>
        <v>0.125</v>
      </c>
      <c r="P286" s="21">
        <f t="shared" si="62"/>
        <v>0.125</v>
      </c>
      <c r="Q286" s="21">
        <f t="shared" si="62"/>
        <v>0.125</v>
      </c>
      <c r="R286" s="21">
        <f t="shared" si="62"/>
        <v>0.125</v>
      </c>
      <c r="S286" s="21">
        <f t="shared" si="62"/>
        <v>0.125</v>
      </c>
      <c r="T286" s="21">
        <f t="shared" si="62"/>
        <v>0.125</v>
      </c>
      <c r="U286" s="72"/>
      <c r="V286" s="72"/>
      <c r="W286" s="72"/>
      <c r="X286" s="72"/>
      <c r="Y286" s="72"/>
      <c r="Z286" s="72"/>
      <c r="AA286" s="72"/>
      <c r="AB286" s="72"/>
      <c r="AC286" s="72"/>
      <c r="AD286" s="72"/>
      <c r="AE286" s="72"/>
      <c r="AF286" s="72"/>
      <c r="AG286" s="72"/>
      <c r="AH286" s="72"/>
      <c r="AI286" s="72"/>
      <c r="AJ286" s="72"/>
      <c r="AK286" s="72"/>
      <c r="AL286" s="72"/>
      <c r="AM286" s="72"/>
      <c r="AN286" s="72"/>
      <c r="AO286" s="72"/>
      <c r="AP286" s="72"/>
      <c r="AQ286" s="72"/>
      <c r="AR286" s="72"/>
      <c r="AS286" s="72"/>
      <c r="AT286" s="72"/>
      <c r="AU286" s="72"/>
      <c r="AV286" s="72"/>
      <c r="AW286" s="72"/>
      <c r="AX286" s="72"/>
      <c r="AY286" s="72"/>
      <c r="AZ286" s="72"/>
      <c r="BA286" s="72"/>
      <c r="BB286" s="72"/>
      <c r="BC286" s="72"/>
      <c r="BD286" s="72"/>
      <c r="BE286" s="72"/>
      <c r="BF286" s="72"/>
      <c r="BG286" s="72"/>
      <c r="BH286" s="72"/>
      <c r="BI286" s="72"/>
      <c r="BJ286" s="72"/>
      <c r="BK286"/>
      <c r="BL286"/>
      <c r="BM286"/>
      <c r="BN286"/>
      <c r="BO286"/>
    </row>
    <row r="287" spans="5:67">
      <c r="E287" s="4" t="s">
        <v>392</v>
      </c>
      <c r="G287" s="4" t="s">
        <v>91</v>
      </c>
      <c r="H287" s="122"/>
      <c r="J287" s="61" t="b">
        <f t="shared" si="43"/>
        <v>1</v>
      </c>
      <c r="K287" s="21"/>
      <c r="M287" s="21">
        <f>1/7</f>
        <v>0.14285714285714285</v>
      </c>
      <c r="N287" s="21">
        <f t="shared" ref="N287:S287" si="63">1/7</f>
        <v>0.14285714285714285</v>
      </c>
      <c r="O287" s="21">
        <f t="shared" si="63"/>
        <v>0.14285714285714285</v>
      </c>
      <c r="P287" s="21">
        <f t="shared" si="63"/>
        <v>0.14285714285714285</v>
      </c>
      <c r="Q287" s="21">
        <f t="shared" si="63"/>
        <v>0.14285714285714285</v>
      </c>
      <c r="R287" s="21">
        <f t="shared" si="63"/>
        <v>0.14285714285714285</v>
      </c>
      <c r="S287" s="21">
        <f t="shared" si="63"/>
        <v>0.14285714285714285</v>
      </c>
      <c r="T287" s="72"/>
      <c r="U287" s="72"/>
      <c r="V287" s="72"/>
      <c r="W287" s="72"/>
      <c r="X287" s="72"/>
      <c r="Y287" s="72"/>
      <c r="Z287" s="72"/>
      <c r="AA287" s="72"/>
      <c r="AB287" s="72"/>
      <c r="AC287" s="72"/>
      <c r="AD287" s="72"/>
      <c r="AE287" s="72"/>
      <c r="AF287" s="72"/>
      <c r="AG287" s="72"/>
      <c r="AH287" s="72"/>
      <c r="AI287" s="72"/>
      <c r="AJ287" s="72"/>
      <c r="AK287" s="72"/>
      <c r="AL287" s="72"/>
      <c r="AM287" s="72"/>
      <c r="AN287" s="72"/>
      <c r="AO287" s="72"/>
      <c r="AP287" s="72"/>
      <c r="AQ287" s="72"/>
      <c r="AR287" s="72"/>
      <c r="AS287" s="72"/>
      <c r="AT287" s="72"/>
      <c r="AU287" s="72"/>
      <c r="AV287" s="72"/>
      <c r="AW287" s="72"/>
      <c r="AX287" s="72"/>
      <c r="AY287" s="72"/>
      <c r="AZ287" s="72"/>
      <c r="BA287" s="72"/>
      <c r="BB287" s="72"/>
      <c r="BC287" s="72"/>
      <c r="BD287" s="72"/>
      <c r="BE287" s="72"/>
      <c r="BF287" s="72"/>
      <c r="BG287" s="72"/>
      <c r="BH287" s="72"/>
      <c r="BI287" s="72"/>
      <c r="BJ287" s="72"/>
      <c r="BK287"/>
      <c r="BL287"/>
      <c r="BM287"/>
      <c r="BN287"/>
      <c r="BO287"/>
    </row>
    <row r="288" spans="5:67">
      <c r="E288" s="4" t="s">
        <v>393</v>
      </c>
      <c r="G288" s="4" t="s">
        <v>91</v>
      </c>
      <c r="H288" s="122"/>
      <c r="J288" s="61" t="b">
        <f t="shared" si="43"/>
        <v>1</v>
      </c>
      <c r="K288" s="21"/>
      <c r="M288" s="21">
        <f t="shared" ref="M288:R288" si="64">1/6</f>
        <v>0.16666666666666666</v>
      </c>
      <c r="N288" s="21">
        <f t="shared" si="64"/>
        <v>0.16666666666666666</v>
      </c>
      <c r="O288" s="21">
        <f t="shared" si="64"/>
        <v>0.16666666666666666</v>
      </c>
      <c r="P288" s="21">
        <f t="shared" si="64"/>
        <v>0.16666666666666666</v>
      </c>
      <c r="Q288" s="21">
        <f t="shared" si="64"/>
        <v>0.16666666666666666</v>
      </c>
      <c r="R288" s="21">
        <f t="shared" si="64"/>
        <v>0.16666666666666666</v>
      </c>
      <c r="S288" s="72"/>
      <c r="T288" s="72"/>
      <c r="U288" s="72"/>
      <c r="V288" s="72"/>
      <c r="W288" s="72"/>
      <c r="X288" s="72"/>
      <c r="Y288" s="72"/>
      <c r="Z288" s="72"/>
      <c r="AA288" s="72"/>
      <c r="AB288" s="72"/>
      <c r="AC288" s="72"/>
      <c r="AD288" s="72"/>
      <c r="AE288" s="72"/>
      <c r="AF288" s="72"/>
      <c r="AG288" s="72"/>
      <c r="AH288" s="72"/>
      <c r="AI288" s="72"/>
      <c r="AJ288" s="72"/>
      <c r="AK288" s="72"/>
      <c r="AL288" s="72"/>
      <c r="AM288" s="72"/>
      <c r="AN288" s="72"/>
      <c r="AO288" s="72"/>
      <c r="AP288" s="72"/>
      <c r="AQ288" s="72"/>
      <c r="AR288" s="72"/>
      <c r="AS288" s="72"/>
      <c r="AT288" s="72"/>
      <c r="AU288" s="72"/>
      <c r="AV288" s="72"/>
      <c r="AW288" s="72"/>
      <c r="AX288" s="72"/>
      <c r="AY288" s="72"/>
      <c r="AZ288" s="72"/>
      <c r="BA288" s="72"/>
      <c r="BB288" s="72"/>
      <c r="BC288" s="72"/>
      <c r="BD288" s="72"/>
      <c r="BE288" s="72"/>
      <c r="BF288" s="72"/>
      <c r="BG288" s="72"/>
      <c r="BH288" s="72"/>
      <c r="BI288" s="72"/>
      <c r="BJ288" s="72"/>
      <c r="BK288"/>
      <c r="BL288"/>
      <c r="BM288"/>
      <c r="BN288"/>
      <c r="BO288"/>
    </row>
    <row r="289" spans="2:103">
      <c r="E289" s="4" t="s">
        <v>394</v>
      </c>
      <c r="G289" s="4" t="s">
        <v>91</v>
      </c>
      <c r="H289" s="122"/>
      <c r="J289" s="61" t="b">
        <f t="shared" si="43"/>
        <v>1</v>
      </c>
      <c r="K289" s="21"/>
      <c r="M289" s="21">
        <f>1/5</f>
        <v>0.2</v>
      </c>
      <c r="N289" s="21">
        <f>1/5</f>
        <v>0.2</v>
      </c>
      <c r="O289" s="21">
        <f>1/5</f>
        <v>0.2</v>
      </c>
      <c r="P289" s="21">
        <f>1/5</f>
        <v>0.2</v>
      </c>
      <c r="Q289" s="21">
        <f>1/5</f>
        <v>0.2</v>
      </c>
      <c r="R289" s="72"/>
      <c r="S289" s="72"/>
      <c r="T289" s="72"/>
      <c r="U289" s="72"/>
      <c r="V289" s="72"/>
      <c r="W289" s="72"/>
      <c r="X289" s="72"/>
      <c r="Y289" s="72"/>
      <c r="Z289" s="72"/>
      <c r="AA289" s="72"/>
      <c r="AB289" s="72"/>
      <c r="AC289" s="72"/>
      <c r="AD289" s="72"/>
      <c r="AE289" s="72"/>
      <c r="AF289" s="72"/>
      <c r="AG289" s="72"/>
      <c r="AH289" s="72"/>
      <c r="AI289" s="72"/>
      <c r="AJ289" s="72"/>
      <c r="AK289" s="72"/>
      <c r="AL289" s="72"/>
      <c r="AM289" s="72"/>
      <c r="AN289" s="72"/>
      <c r="AO289" s="72"/>
      <c r="AP289" s="72"/>
      <c r="AQ289" s="72"/>
      <c r="AR289" s="72"/>
      <c r="AS289" s="72"/>
      <c r="AT289" s="72"/>
      <c r="AU289" s="72"/>
      <c r="AV289" s="72"/>
      <c r="AW289" s="72"/>
      <c r="AX289" s="72"/>
      <c r="AY289" s="72"/>
      <c r="AZ289" s="72"/>
      <c r="BA289" s="72"/>
      <c r="BB289" s="72"/>
      <c r="BC289" s="72"/>
      <c r="BD289" s="72"/>
      <c r="BE289" s="72"/>
      <c r="BF289" s="72"/>
      <c r="BG289" s="72"/>
      <c r="BH289" s="72"/>
      <c r="BI289" s="72"/>
      <c r="BJ289" s="72"/>
      <c r="BK289"/>
      <c r="BL289"/>
      <c r="BM289"/>
      <c r="BN289"/>
      <c r="BO289"/>
    </row>
    <row r="290" spans="2:103">
      <c r="E290" s="4" t="s">
        <v>395</v>
      </c>
      <c r="G290" s="4" t="s">
        <v>91</v>
      </c>
      <c r="H290" s="122"/>
      <c r="J290" s="61" t="b">
        <f t="shared" si="43"/>
        <v>1</v>
      </c>
      <c r="K290" s="21"/>
      <c r="M290" s="21">
        <f>1/4</f>
        <v>0.25</v>
      </c>
      <c r="N290" s="21">
        <f>1/4</f>
        <v>0.25</v>
      </c>
      <c r="O290" s="21">
        <f>1/4</f>
        <v>0.25</v>
      </c>
      <c r="P290" s="21">
        <f>1/4</f>
        <v>0.25</v>
      </c>
      <c r="Q290" s="72"/>
      <c r="R290" s="72"/>
      <c r="S290" s="72"/>
      <c r="T290" s="72"/>
      <c r="U290" s="72"/>
      <c r="V290" s="72"/>
      <c r="W290" s="72"/>
      <c r="X290" s="72"/>
      <c r="Y290" s="72"/>
      <c r="Z290" s="72"/>
      <c r="AA290" s="72"/>
      <c r="AB290" s="72"/>
      <c r="AC290" s="72"/>
      <c r="AD290" s="72"/>
      <c r="AE290" s="72"/>
      <c r="AF290" s="72"/>
      <c r="AG290" s="72"/>
      <c r="AH290" s="72"/>
      <c r="AI290" s="72"/>
      <c r="AJ290" s="72"/>
      <c r="AK290" s="72"/>
      <c r="AL290" s="72"/>
      <c r="AM290" s="72"/>
      <c r="AN290" s="72"/>
      <c r="AO290" s="72"/>
      <c r="AP290" s="72"/>
      <c r="AQ290" s="72"/>
      <c r="AR290" s="72"/>
      <c r="AS290" s="72"/>
      <c r="AT290" s="72"/>
      <c r="AU290" s="72"/>
      <c r="AV290" s="72"/>
      <c r="AW290" s="72"/>
      <c r="AX290" s="72"/>
      <c r="AY290" s="72"/>
      <c r="AZ290" s="72"/>
      <c r="BA290" s="72"/>
      <c r="BB290" s="72"/>
      <c r="BC290" s="72"/>
      <c r="BD290" s="72"/>
      <c r="BE290" s="72"/>
      <c r="BF290" s="72"/>
      <c r="BG290" s="72"/>
      <c r="BH290" s="72"/>
      <c r="BI290" s="72"/>
      <c r="BJ290" s="72"/>
      <c r="BK290"/>
      <c r="BL290"/>
      <c r="BM290"/>
      <c r="BN290"/>
      <c r="BO290"/>
    </row>
    <row r="291" spans="2:103">
      <c r="E291" s="4" t="s">
        <v>396</v>
      </c>
      <c r="G291" s="4" t="s">
        <v>91</v>
      </c>
      <c r="H291" s="122"/>
      <c r="J291" s="61" t="b">
        <f t="shared" si="43"/>
        <v>1</v>
      </c>
      <c r="K291" s="21"/>
      <c r="M291" s="21">
        <f>1/3</f>
        <v>0.33333333333333331</v>
      </c>
      <c r="N291" s="21">
        <f>1/3</f>
        <v>0.33333333333333331</v>
      </c>
      <c r="O291" s="21">
        <f>1/3</f>
        <v>0.33333333333333331</v>
      </c>
      <c r="P291" s="72"/>
      <c r="Q291" s="72"/>
      <c r="R291" s="72"/>
      <c r="S291" s="72"/>
      <c r="T291" s="72"/>
      <c r="U291" s="72"/>
      <c r="V291" s="72"/>
      <c r="W291" s="72"/>
      <c r="X291" s="72"/>
      <c r="Y291" s="72"/>
      <c r="Z291" s="72"/>
      <c r="AA291" s="72"/>
      <c r="AB291" s="72"/>
      <c r="AC291" s="72"/>
      <c r="AD291" s="72"/>
      <c r="AE291" s="72"/>
      <c r="AF291" s="72"/>
      <c r="AG291" s="72"/>
      <c r="AH291" s="72"/>
      <c r="AI291" s="72"/>
      <c r="AJ291" s="72"/>
      <c r="AK291" s="72"/>
      <c r="AL291" s="72"/>
      <c r="AM291" s="72"/>
      <c r="AN291" s="72"/>
      <c r="AO291" s="72"/>
      <c r="AP291" s="72"/>
      <c r="AQ291" s="72"/>
      <c r="AR291" s="72"/>
      <c r="AS291" s="72"/>
      <c r="AT291" s="72"/>
      <c r="AU291" s="72"/>
      <c r="AV291" s="72"/>
      <c r="AW291" s="72"/>
      <c r="AX291" s="72"/>
      <c r="AY291" s="72"/>
      <c r="AZ291" s="72"/>
      <c r="BA291" s="72"/>
      <c r="BB291" s="72"/>
      <c r="BC291" s="72"/>
      <c r="BD291" s="72"/>
      <c r="BE291" s="72"/>
      <c r="BF291" s="72"/>
      <c r="BG291" s="72"/>
      <c r="BH291" s="72"/>
      <c r="BI291" s="72"/>
      <c r="BJ291" s="72"/>
      <c r="BK291"/>
      <c r="BL291"/>
      <c r="BM291"/>
      <c r="BN291"/>
      <c r="BO291"/>
    </row>
    <row r="292" spans="2:103">
      <c r="E292" s="4" t="s">
        <v>397</v>
      </c>
      <c r="G292" s="4" t="s">
        <v>91</v>
      </c>
      <c r="H292" s="122"/>
      <c r="J292" s="61" t="b">
        <f t="shared" si="43"/>
        <v>1</v>
      </c>
      <c r="K292" s="21"/>
      <c r="M292" s="21">
        <f>1/2</f>
        <v>0.5</v>
      </c>
      <c r="N292" s="21">
        <f>1/2</f>
        <v>0.5</v>
      </c>
      <c r="O292" s="72"/>
      <c r="P292" s="72"/>
      <c r="Q292" s="72"/>
      <c r="R292" s="72"/>
      <c r="S292" s="72"/>
      <c r="T292" s="72"/>
      <c r="U292" s="72"/>
      <c r="V292" s="72"/>
      <c r="W292" s="72"/>
      <c r="X292" s="72"/>
      <c r="Y292" s="72"/>
      <c r="Z292" s="72"/>
      <c r="AA292" s="72"/>
      <c r="AB292" s="72"/>
      <c r="AC292" s="72"/>
      <c r="AD292" s="72"/>
      <c r="AE292" s="72"/>
      <c r="AF292" s="72"/>
      <c r="AG292" s="72"/>
      <c r="AH292" s="72"/>
      <c r="AI292" s="72"/>
      <c r="AJ292" s="72"/>
      <c r="AK292" s="72"/>
      <c r="AL292" s="72"/>
      <c r="AM292" s="72"/>
      <c r="AN292" s="72"/>
      <c r="AO292" s="72"/>
      <c r="AP292" s="72"/>
      <c r="AQ292" s="72"/>
      <c r="AR292" s="72"/>
      <c r="AS292" s="72"/>
      <c r="AT292" s="72"/>
      <c r="AU292" s="72"/>
      <c r="AV292" s="72"/>
      <c r="AW292" s="72"/>
      <c r="AX292" s="72"/>
      <c r="AY292" s="72"/>
      <c r="AZ292" s="72"/>
      <c r="BA292" s="72"/>
      <c r="BB292" s="72"/>
      <c r="BC292" s="72"/>
      <c r="BD292" s="72"/>
      <c r="BE292" s="72"/>
      <c r="BF292" s="72"/>
      <c r="BG292" s="72"/>
      <c r="BH292" s="72"/>
      <c r="BI292" s="72"/>
      <c r="BJ292" s="72"/>
      <c r="BK292"/>
      <c r="BL292"/>
      <c r="BM292"/>
      <c r="BN292"/>
      <c r="BO292"/>
    </row>
    <row r="293" spans="2:103">
      <c r="E293" s="4" t="s">
        <v>398</v>
      </c>
      <c r="G293" s="4" t="s">
        <v>91</v>
      </c>
      <c r="H293" s="122"/>
      <c r="J293" s="61" t="b">
        <f t="shared" si="43"/>
        <v>1</v>
      </c>
      <c r="K293" s="21"/>
      <c r="M293" s="21">
        <f>1/1</f>
        <v>1</v>
      </c>
      <c r="N293" s="72"/>
      <c r="O293" s="72"/>
      <c r="P293" s="72"/>
      <c r="Q293" s="72"/>
      <c r="R293" s="72"/>
      <c r="S293" s="72"/>
      <c r="T293" s="72"/>
      <c r="U293" s="72"/>
      <c r="V293" s="72"/>
      <c r="W293" s="72"/>
      <c r="X293" s="72"/>
      <c r="Y293" s="72"/>
      <c r="Z293" s="72"/>
      <c r="AA293" s="72"/>
      <c r="AB293" s="72"/>
      <c r="AC293" s="72"/>
      <c r="AD293" s="72"/>
      <c r="AE293" s="72"/>
      <c r="AF293" s="72"/>
      <c r="AG293" s="72"/>
      <c r="AH293" s="72"/>
      <c r="AI293" s="72"/>
      <c r="AJ293" s="72"/>
      <c r="AK293" s="72"/>
      <c r="AL293" s="72"/>
      <c r="AM293" s="72"/>
      <c r="AN293" s="72"/>
      <c r="AO293" s="72"/>
      <c r="AP293" s="72"/>
      <c r="AQ293" s="72"/>
      <c r="AR293" s="72"/>
      <c r="AS293" s="72"/>
      <c r="AT293" s="72"/>
      <c r="AU293" s="72"/>
      <c r="AV293" s="72"/>
      <c r="AW293" s="72"/>
      <c r="AX293" s="72"/>
      <c r="AY293" s="72"/>
      <c r="AZ293" s="72"/>
      <c r="BA293" s="72"/>
      <c r="BB293" s="72"/>
      <c r="BC293" s="72"/>
      <c r="BD293" s="72"/>
      <c r="BE293" s="72"/>
      <c r="BF293" s="72"/>
      <c r="BG293" s="72"/>
      <c r="BH293" s="72"/>
      <c r="BI293" s="72"/>
      <c r="BJ293" s="72"/>
      <c r="BK293"/>
      <c r="BL293"/>
      <c r="BM293"/>
      <c r="BN293"/>
      <c r="BO293"/>
    </row>
    <row r="294" spans="2:103">
      <c r="E294" s="20"/>
      <c r="F294" s="20"/>
      <c r="K294" s="21"/>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c r="AP294" s="22"/>
      <c r="AQ294" s="22"/>
      <c r="AR294" s="22"/>
      <c r="AS294" s="22"/>
      <c r="AT294" s="22"/>
      <c r="AU294" s="22"/>
      <c r="AV294" s="22"/>
      <c r="AW294" s="22"/>
      <c r="AX294" s="22"/>
      <c r="AY294" s="22"/>
      <c r="AZ294" s="22"/>
      <c r="BA294" s="22"/>
      <c r="BB294" s="22"/>
      <c r="BC294" s="22"/>
      <c r="BD294" s="22"/>
      <c r="BE294" s="22"/>
      <c r="BF294" s="22"/>
      <c r="BG294" s="22"/>
      <c r="BH294" s="22"/>
    </row>
    <row r="295" spans="2:103">
      <c r="B295" s="24"/>
      <c r="C295" s="73">
        <f>MAX($B$5:C294)+0.1</f>
        <v>11.1</v>
      </c>
      <c r="D295" s="37" t="s">
        <v>399</v>
      </c>
      <c r="E295" s="37"/>
      <c r="F295" s="37"/>
      <c r="G295" s="37"/>
      <c r="H295" s="37"/>
      <c r="I295" s="37"/>
      <c r="J295" s="37"/>
      <c r="K295" s="37"/>
      <c r="L295" s="37"/>
      <c r="M295" s="37"/>
      <c r="N295" s="37"/>
      <c r="O295" s="37"/>
      <c r="P295" s="37"/>
      <c r="Q295" s="37"/>
      <c r="R295" s="37"/>
      <c r="S295" s="37"/>
      <c r="T295" s="37"/>
      <c r="U295" s="37"/>
      <c r="V295" s="37"/>
      <c r="W295" s="37"/>
      <c r="X295" s="37"/>
      <c r="Y295" s="37"/>
      <c r="Z295" s="37"/>
      <c r="AA295" s="37"/>
      <c r="AB295" s="37"/>
      <c r="AC295" s="37"/>
      <c r="AD295" s="37"/>
      <c r="AE295" s="37"/>
      <c r="AF295" s="37"/>
      <c r="AG295" s="37"/>
      <c r="AH295" s="37"/>
      <c r="AI295" s="37"/>
      <c r="AJ295" s="37"/>
      <c r="AK295" s="37"/>
      <c r="AL295" s="37"/>
      <c r="AM295" s="37"/>
      <c r="AN295" s="37"/>
      <c r="AO295" s="37"/>
      <c r="AP295" s="37"/>
      <c r="AQ295" s="37"/>
      <c r="AR295" s="37"/>
      <c r="AS295" s="37"/>
      <c r="AT295" s="37"/>
      <c r="AU295" s="37"/>
      <c r="AV295" s="37"/>
      <c r="AW295" s="37"/>
      <c r="AX295" s="37"/>
      <c r="AY295" s="37"/>
      <c r="AZ295" s="37"/>
      <c r="BA295" s="37"/>
      <c r="BB295" s="37"/>
      <c r="BC295" s="37"/>
      <c r="BD295" s="37"/>
      <c r="BE295" s="37"/>
      <c r="BF295" s="37"/>
      <c r="BG295" s="37"/>
      <c r="BH295" s="37"/>
      <c r="BI295" s="37"/>
      <c r="BJ295" s="37"/>
      <c r="BK295" s="37"/>
      <c r="BM295" s="37"/>
      <c r="BN295" s="37"/>
      <c r="BO295" s="37"/>
      <c r="BP295" s="37"/>
      <c r="BQ295" s="37"/>
      <c r="BR295" s="37"/>
      <c r="BS295" s="37"/>
      <c r="BT295" s="37"/>
      <c r="BU295" s="37"/>
      <c r="BV295" s="37"/>
      <c r="BW295" s="37"/>
      <c r="BX295" s="37"/>
      <c r="BY295" s="37"/>
      <c r="BZ295" s="37"/>
      <c r="CA295" s="37"/>
      <c r="CB295" s="37"/>
      <c r="CC295" s="37"/>
      <c r="CD295" s="37"/>
      <c r="CE295" s="37"/>
      <c r="CF295" s="37"/>
      <c r="CG295" s="37"/>
      <c r="CH295" s="37"/>
      <c r="CI295" s="37"/>
      <c r="CJ295" s="37"/>
      <c r="CK295" s="37"/>
      <c r="CL295" s="37"/>
      <c r="CM295" s="37"/>
      <c r="CN295" s="37"/>
      <c r="CO295" s="37"/>
      <c r="CP295" s="37"/>
      <c r="CQ295" s="37"/>
      <c r="CR295" s="37"/>
      <c r="CS295" s="37"/>
      <c r="CT295" s="37"/>
      <c r="CU295" s="37"/>
      <c r="CV295" s="37"/>
      <c r="CW295" s="90"/>
      <c r="CX295" s="90"/>
      <c r="CY295" s="90"/>
    </row>
    <row r="296" spans="2:103">
      <c r="B296" s="24"/>
      <c r="C296" s="24"/>
      <c r="D296" s="24"/>
      <c r="H296" s="4"/>
      <c r="I296" s="4"/>
      <c r="J296" s="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row>
    <row r="297" spans="2:103">
      <c r="B297" s="24"/>
      <c r="C297" s="24"/>
      <c r="D297" s="24"/>
      <c r="E297" s="4" t="s">
        <v>400</v>
      </c>
      <c r="H297" s="190">
        <f>INDEX($L$24:$BH$24, 1, MATCH(1, $L$12:$BH$12, 0))</f>
        <v>0.38356164383561642</v>
      </c>
      <c r="I297" s="4"/>
      <c r="J297" s="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row>
    <row r="298" spans="2:103">
      <c r="H298" s="4"/>
      <c r="I298" s="4"/>
      <c r="J298" s="4"/>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c r="AP298" s="22"/>
      <c r="AQ298" s="22"/>
      <c r="AR298" s="22"/>
      <c r="AS298" s="22"/>
      <c r="AT298" s="22"/>
      <c r="AU298" s="22"/>
      <c r="AV298" s="22"/>
      <c r="AW298" s="22"/>
      <c r="AX298" s="22"/>
      <c r="AY298" s="22"/>
      <c r="AZ298" s="22"/>
      <c r="BA298" s="22"/>
      <c r="BB298" s="22"/>
      <c r="BC298" s="22"/>
      <c r="BD298" s="22"/>
      <c r="BE298" s="22"/>
      <c r="BF298" s="22"/>
      <c r="BG298" s="22"/>
      <c r="BH298" s="22"/>
    </row>
    <row r="299" spans="2:103">
      <c r="E299" s="4" t="s">
        <v>372</v>
      </c>
      <c r="K299" s="44"/>
      <c r="M299" s="71">
        <v>1</v>
      </c>
      <c r="N299" s="71">
        <f>M299+1</f>
        <v>2</v>
      </c>
      <c r="O299" s="71">
        <f>N299+1</f>
        <v>3</v>
      </c>
      <c r="P299" s="71">
        <f t="shared" ref="P299" si="65">O299+1</f>
        <v>4</v>
      </c>
      <c r="Q299" s="71">
        <f t="shared" ref="Q299" si="66">P299+1</f>
        <v>5</v>
      </c>
      <c r="R299" s="71">
        <f t="shared" ref="R299" si="67">Q299+1</f>
        <v>6</v>
      </c>
      <c r="S299" s="205">
        <f t="shared" ref="S299" si="68">R299+1</f>
        <v>7</v>
      </c>
      <c r="T299" s="71">
        <f t="shared" ref="T299" si="69">S299+1</f>
        <v>8</v>
      </c>
      <c r="U299" s="71">
        <f t="shared" ref="U299" si="70">T299+1</f>
        <v>9</v>
      </c>
      <c r="V299" s="71">
        <f t="shared" ref="V299" si="71">U299+1</f>
        <v>10</v>
      </c>
      <c r="W299" s="71">
        <f t="shared" ref="W299" si="72">V299+1</f>
        <v>11</v>
      </c>
      <c r="X299" s="71">
        <f t="shared" ref="X299" si="73">W299+1</f>
        <v>12</v>
      </c>
      <c r="Y299" s="71">
        <f t="shared" ref="Y299" si="74">X299+1</f>
        <v>13</v>
      </c>
      <c r="Z299" s="71">
        <f t="shared" ref="Z299" si="75">Y299+1</f>
        <v>14</v>
      </c>
      <c r="AA299" s="71">
        <f t="shared" ref="AA299" si="76">Z299+1</f>
        <v>15</v>
      </c>
      <c r="AB299" s="71">
        <f t="shared" ref="AB299" si="77">AA299+1</f>
        <v>16</v>
      </c>
      <c r="AC299" s="71">
        <f t="shared" ref="AC299" si="78">AB299+1</f>
        <v>17</v>
      </c>
      <c r="AD299" s="71">
        <f t="shared" ref="AD299" si="79">AC299+1</f>
        <v>18</v>
      </c>
      <c r="AE299" s="71">
        <f t="shared" ref="AE299" si="80">AD299+1</f>
        <v>19</v>
      </c>
      <c r="AF299" s="71">
        <f t="shared" ref="AF299" si="81">AE299+1</f>
        <v>20</v>
      </c>
      <c r="AG299" s="71">
        <f t="shared" ref="AG299" si="82">AF299+1</f>
        <v>21</v>
      </c>
      <c r="AH299" s="71">
        <f t="shared" ref="AH299" si="83">AG299+1</f>
        <v>22</v>
      </c>
      <c r="AI299" s="71">
        <f t="shared" ref="AI299" si="84">AH299+1</f>
        <v>23</v>
      </c>
      <c r="AJ299" s="71">
        <f t="shared" ref="AJ299" si="85">AI299+1</f>
        <v>24</v>
      </c>
      <c r="AK299" s="71">
        <f t="shared" ref="AK299" si="86">AJ299+1</f>
        <v>25</v>
      </c>
      <c r="AL299" s="71">
        <f t="shared" ref="AL299" si="87">AK299+1</f>
        <v>26</v>
      </c>
      <c r="AM299" s="71">
        <f t="shared" ref="AM299" si="88">AL299+1</f>
        <v>27</v>
      </c>
      <c r="AN299" s="71">
        <f t="shared" ref="AN299" si="89">AM299+1</f>
        <v>28</v>
      </c>
      <c r="AO299" s="71">
        <f t="shared" ref="AO299" si="90">AN299+1</f>
        <v>29</v>
      </c>
      <c r="AP299" s="71">
        <f t="shared" ref="AP299" si="91">AO299+1</f>
        <v>30</v>
      </c>
      <c r="AQ299" s="71">
        <f t="shared" ref="AQ299" si="92">AP299+1</f>
        <v>31</v>
      </c>
      <c r="AR299" s="71">
        <f t="shared" ref="AR299" si="93">AQ299+1</f>
        <v>32</v>
      </c>
      <c r="AS299" s="71">
        <f t="shared" ref="AS299" si="94">AR299+1</f>
        <v>33</v>
      </c>
      <c r="AT299" s="71">
        <f t="shared" ref="AT299" si="95">AS299+1</f>
        <v>34</v>
      </c>
      <c r="AU299" s="71">
        <f t="shared" ref="AU299" si="96">AT299+1</f>
        <v>35</v>
      </c>
      <c r="AV299" s="71">
        <f t="shared" ref="AV299" si="97">AU299+1</f>
        <v>36</v>
      </c>
      <c r="AW299" s="71">
        <f t="shared" ref="AW299" si="98">AV299+1</f>
        <v>37</v>
      </c>
      <c r="AX299" s="71">
        <f t="shared" ref="AX299" si="99">AW299+1</f>
        <v>38</v>
      </c>
      <c r="AY299" s="71">
        <f t="shared" ref="AY299" si="100">AX299+1</f>
        <v>39</v>
      </c>
      <c r="AZ299" s="71">
        <f t="shared" ref="AZ299" si="101">AY299+1</f>
        <v>40</v>
      </c>
      <c r="BA299" s="71">
        <f t="shared" ref="BA299" si="102">AZ299+1</f>
        <v>41</v>
      </c>
      <c r="BB299" s="71">
        <f t="shared" ref="BB299" si="103">BA299+1</f>
        <v>42</v>
      </c>
      <c r="BC299" s="71">
        <f t="shared" ref="BC299" si="104">BB299+1</f>
        <v>43</v>
      </c>
      <c r="BD299" s="71">
        <f t="shared" ref="BD299" si="105">BC299+1</f>
        <v>44</v>
      </c>
      <c r="BE299" s="71">
        <f t="shared" ref="BE299" si="106">BD299+1</f>
        <v>45</v>
      </c>
      <c r="BF299" s="71">
        <f t="shared" ref="BF299" si="107">BE299+1</f>
        <v>46</v>
      </c>
      <c r="BG299" s="71">
        <f t="shared" ref="BG299" si="108">BF299+1</f>
        <v>47</v>
      </c>
      <c r="BH299" s="71">
        <f t="shared" ref="BH299" si="109">BG299+1</f>
        <v>48</v>
      </c>
      <c r="BI299" s="71">
        <f t="shared" ref="BI299" si="110">BH299+1</f>
        <v>49</v>
      </c>
      <c r="BJ299" s="71">
        <f t="shared" ref="BJ299" si="111">BI299+1</f>
        <v>50</v>
      </c>
      <c r="BK299"/>
      <c r="BL299"/>
      <c r="BM299" s="18"/>
      <c r="BN299" s="18"/>
      <c r="BO299" s="18"/>
    </row>
    <row r="300" spans="2:103">
      <c r="E300" s="4" t="s">
        <v>373</v>
      </c>
      <c r="G300" s="4" t="s">
        <v>91</v>
      </c>
      <c r="H300" s="122">
        <v>25</v>
      </c>
      <c r="J300" s="61" t="b">
        <f t="shared" ref="J300:J326" si="112">ROUND(SUM(M300:BL300),10)=1</f>
        <v>1</v>
      </c>
      <c r="K300" s="21"/>
      <c r="M300" s="21">
        <f>M267*$H$297</f>
        <v>2.9504741833508957E-2</v>
      </c>
      <c r="N300" s="21">
        <f>((1-$H$297)*M267)+($H$297*N267)</f>
        <v>7.5742887249736573E-2</v>
      </c>
      <c r="O300" s="21">
        <f>((1-$H$297)*N267)+($H$297*O267)</f>
        <v>7.2665964172813485E-2</v>
      </c>
      <c r="P300" s="21">
        <f t="shared" ref="P300:AL300" si="113">((1-$H$297)*O267)+($H$297*P267)</f>
        <v>6.9589041095890411E-2</v>
      </c>
      <c r="Q300" s="21">
        <f t="shared" si="113"/>
        <v>6.6512118018967337E-2</v>
      </c>
      <c r="R300" s="21">
        <f t="shared" si="113"/>
        <v>6.3435194942044262E-2</v>
      </c>
      <c r="S300" s="21">
        <f t="shared" si="113"/>
        <v>6.0358271865121181E-2</v>
      </c>
      <c r="T300" s="21">
        <f t="shared" si="113"/>
        <v>5.72813487881981E-2</v>
      </c>
      <c r="U300" s="21">
        <f t="shared" si="113"/>
        <v>5.4204425711275026E-2</v>
      </c>
      <c r="V300" s="21">
        <f t="shared" si="113"/>
        <v>5.1127502634351944E-2</v>
      </c>
      <c r="W300" s="21">
        <f t="shared" si="113"/>
        <v>4.8050579557428877E-2</v>
      </c>
      <c r="X300" s="21">
        <f t="shared" si="113"/>
        <v>4.4973656480505796E-2</v>
      </c>
      <c r="Y300" s="21">
        <f t="shared" si="113"/>
        <v>4.1896733403582721E-2</v>
      </c>
      <c r="Z300" s="21">
        <f t="shared" si="113"/>
        <v>3.8819810326659647E-2</v>
      </c>
      <c r="AA300" s="21">
        <f t="shared" si="113"/>
        <v>3.5742887249736566E-2</v>
      </c>
      <c r="AB300" s="21">
        <f t="shared" si="113"/>
        <v>3.2665964172813484E-2</v>
      </c>
      <c r="AC300" s="21">
        <f t="shared" si="113"/>
        <v>2.958904109589041E-2</v>
      </c>
      <c r="AD300" s="21">
        <f t="shared" si="113"/>
        <v>2.6512118018967336E-2</v>
      </c>
      <c r="AE300" s="21">
        <f t="shared" si="113"/>
        <v>2.3435194942044255E-2</v>
      </c>
      <c r="AF300" s="21">
        <f t="shared" si="113"/>
        <v>2.035827186512118E-2</v>
      </c>
      <c r="AG300" s="21">
        <f t="shared" si="113"/>
        <v>1.7281348788198106E-2</v>
      </c>
      <c r="AH300" s="21">
        <f t="shared" si="113"/>
        <v>1.4204425711275026E-2</v>
      </c>
      <c r="AI300" s="21">
        <f t="shared" si="113"/>
        <v>1.112750263435195E-2</v>
      </c>
      <c r="AJ300" s="21">
        <f t="shared" si="113"/>
        <v>8.0505795574288726E-3</v>
      </c>
      <c r="AK300" s="21">
        <f t="shared" si="113"/>
        <v>4.9736564805057957E-3</v>
      </c>
      <c r="AL300" s="21">
        <f t="shared" si="113"/>
        <v>1.8967334035827187E-3</v>
      </c>
      <c r="AM300" s="72"/>
      <c r="AN300" s="72"/>
      <c r="AO300" s="72"/>
      <c r="AP300" s="72"/>
      <c r="AQ300" s="72"/>
      <c r="AR300" s="72"/>
      <c r="AS300" s="72"/>
      <c r="AT300" s="72"/>
      <c r="AU300" s="72"/>
      <c r="AV300" s="72"/>
      <c r="AW300" s="72"/>
      <c r="AX300" s="72"/>
      <c r="AY300" s="72"/>
      <c r="AZ300" s="72"/>
      <c r="BA300" s="72"/>
      <c r="BB300" s="72"/>
      <c r="BC300" s="72"/>
      <c r="BD300" s="72"/>
      <c r="BE300" s="72"/>
      <c r="BF300" s="72"/>
      <c r="BG300" s="72"/>
      <c r="BH300" s="72"/>
      <c r="BI300" s="72"/>
      <c r="BJ300" s="72"/>
      <c r="BK300"/>
      <c r="BL300"/>
      <c r="BM300"/>
      <c r="BN300"/>
      <c r="BO300"/>
    </row>
    <row r="301" spans="2:103">
      <c r="E301" s="4" t="s">
        <v>374</v>
      </c>
      <c r="G301" s="4" t="s">
        <v>91</v>
      </c>
      <c r="H301" s="122">
        <v>25</v>
      </c>
      <c r="J301" s="61" t="b">
        <f t="shared" si="112"/>
        <v>1</v>
      </c>
      <c r="K301" s="21"/>
      <c r="L301" s="95"/>
      <c r="M301" s="21">
        <f>M268*$H$297</f>
        <v>1.1801896733403582E-3</v>
      </c>
      <c r="N301" s="21">
        <f t="shared" ref="N301:AL301" si="114">((1-$H$297)*M268)+($H$297*N268)</f>
        <v>4.2571127502634351E-3</v>
      </c>
      <c r="O301" s="21">
        <f t="shared" si="114"/>
        <v>7.3340358271865129E-3</v>
      </c>
      <c r="P301" s="21">
        <f t="shared" si="114"/>
        <v>1.0410958904109591E-2</v>
      </c>
      <c r="Q301" s="21">
        <f t="shared" si="114"/>
        <v>1.3487881981032665E-2</v>
      </c>
      <c r="R301" s="21">
        <f t="shared" si="114"/>
        <v>1.6564805057955743E-2</v>
      </c>
      <c r="S301" s="21">
        <f t="shared" si="114"/>
        <v>1.9641728134878821E-2</v>
      </c>
      <c r="T301" s="21">
        <f t="shared" si="114"/>
        <v>2.2718651211801895E-2</v>
      </c>
      <c r="U301" s="21">
        <f t="shared" si="114"/>
        <v>2.5795574288724976E-2</v>
      </c>
      <c r="V301" s="21">
        <f t="shared" si="114"/>
        <v>2.887249736564805E-2</v>
      </c>
      <c r="W301" s="21">
        <f t="shared" si="114"/>
        <v>3.1949420442571125E-2</v>
      </c>
      <c r="X301" s="21">
        <f t="shared" si="114"/>
        <v>3.5026343519494206E-2</v>
      </c>
      <c r="Y301" s="21">
        <f t="shared" si="114"/>
        <v>3.8103266596417287E-2</v>
      </c>
      <c r="Z301" s="21">
        <f t="shared" si="114"/>
        <v>4.1180189673340362E-2</v>
      </c>
      <c r="AA301" s="21">
        <f t="shared" si="114"/>
        <v>4.4257112750263436E-2</v>
      </c>
      <c r="AB301" s="21">
        <f t="shared" si="114"/>
        <v>4.733403582718651E-2</v>
      </c>
      <c r="AC301" s="21">
        <f t="shared" si="114"/>
        <v>5.0410958904109585E-2</v>
      </c>
      <c r="AD301" s="21">
        <f t="shared" si="114"/>
        <v>5.3487881981032659E-2</v>
      </c>
      <c r="AE301" s="21">
        <f t="shared" si="114"/>
        <v>5.6564805057955747E-2</v>
      </c>
      <c r="AF301" s="21">
        <f t="shared" si="114"/>
        <v>5.9641728134878821E-2</v>
      </c>
      <c r="AG301" s="21">
        <f t="shared" si="114"/>
        <v>6.2718651211801896E-2</v>
      </c>
      <c r="AH301" s="21">
        <f t="shared" si="114"/>
        <v>6.579557428872497E-2</v>
      </c>
      <c r="AI301" s="21">
        <f t="shared" si="114"/>
        <v>6.8872497365648044E-2</v>
      </c>
      <c r="AJ301" s="21">
        <f t="shared" si="114"/>
        <v>7.1949420442571133E-2</v>
      </c>
      <c r="AK301" s="21">
        <f t="shared" si="114"/>
        <v>7.5026343519494221E-2</v>
      </c>
      <c r="AL301" s="21">
        <f t="shared" si="114"/>
        <v>4.741833508956797E-2</v>
      </c>
      <c r="AM301" s="72"/>
      <c r="AN301" s="72"/>
      <c r="AO301" s="72"/>
      <c r="AP301" s="72"/>
      <c r="AQ301" s="72"/>
      <c r="AR301" s="72"/>
      <c r="AS301" s="72"/>
      <c r="AT301" s="72"/>
      <c r="AU301" s="72"/>
      <c r="AV301" s="72"/>
      <c r="AW301" s="72"/>
      <c r="AX301" s="72"/>
      <c r="AY301" s="72"/>
      <c r="AZ301" s="72"/>
      <c r="BA301" s="72"/>
      <c r="BB301" s="72"/>
      <c r="BC301" s="72"/>
      <c r="BD301" s="72"/>
      <c r="BE301" s="72"/>
      <c r="BF301" s="72"/>
      <c r="BG301" s="72"/>
      <c r="BH301" s="72"/>
      <c r="BI301" s="72"/>
      <c r="BJ301" s="72"/>
      <c r="BK301"/>
      <c r="BL301"/>
      <c r="BM301"/>
      <c r="BN301"/>
      <c r="BO301"/>
    </row>
    <row r="302" spans="2:103">
      <c r="E302" s="4" t="s">
        <v>102</v>
      </c>
      <c r="G302" s="4" t="s">
        <v>91</v>
      </c>
      <c r="H302" s="122">
        <v>25</v>
      </c>
      <c r="J302" s="61" t="b">
        <f t="shared" si="112"/>
        <v>1</v>
      </c>
      <c r="K302" s="21"/>
      <c r="M302" s="21">
        <f t="shared" ref="M302:M326" si="115">M269*$H$297</f>
        <v>1.5342465753424657E-2</v>
      </c>
      <c r="N302" s="21">
        <f t="shared" ref="N302:AL302" si="116">((1-$H$297)*M269)+($H$297*N269)</f>
        <v>0.04</v>
      </c>
      <c r="O302" s="21">
        <f t="shared" si="116"/>
        <v>0.04</v>
      </c>
      <c r="P302" s="21">
        <f t="shared" si="116"/>
        <v>0.04</v>
      </c>
      <c r="Q302" s="21">
        <f t="shared" si="116"/>
        <v>0.04</v>
      </c>
      <c r="R302" s="21">
        <f t="shared" si="116"/>
        <v>0.04</v>
      </c>
      <c r="S302" s="21">
        <f t="shared" si="116"/>
        <v>0.04</v>
      </c>
      <c r="T302" s="21">
        <f t="shared" si="116"/>
        <v>0.04</v>
      </c>
      <c r="U302" s="21">
        <f t="shared" si="116"/>
        <v>0.04</v>
      </c>
      <c r="V302" s="21">
        <f t="shared" si="116"/>
        <v>0.04</v>
      </c>
      <c r="W302" s="21">
        <f t="shared" si="116"/>
        <v>0.04</v>
      </c>
      <c r="X302" s="21">
        <f t="shared" si="116"/>
        <v>0.04</v>
      </c>
      <c r="Y302" s="21">
        <f t="shared" si="116"/>
        <v>0.04</v>
      </c>
      <c r="Z302" s="21">
        <f t="shared" si="116"/>
        <v>0.04</v>
      </c>
      <c r="AA302" s="21">
        <f t="shared" si="116"/>
        <v>0.04</v>
      </c>
      <c r="AB302" s="21">
        <f t="shared" si="116"/>
        <v>0.04</v>
      </c>
      <c r="AC302" s="21">
        <f t="shared" si="116"/>
        <v>0.04</v>
      </c>
      <c r="AD302" s="21">
        <f t="shared" si="116"/>
        <v>0.04</v>
      </c>
      <c r="AE302" s="21">
        <f t="shared" si="116"/>
        <v>0.04</v>
      </c>
      <c r="AF302" s="21">
        <f t="shared" si="116"/>
        <v>0.04</v>
      </c>
      <c r="AG302" s="21">
        <f t="shared" si="116"/>
        <v>0.04</v>
      </c>
      <c r="AH302" s="21">
        <f t="shared" si="116"/>
        <v>0.04</v>
      </c>
      <c r="AI302" s="21">
        <f t="shared" si="116"/>
        <v>0.04</v>
      </c>
      <c r="AJ302" s="21">
        <f t="shared" si="116"/>
        <v>0.04</v>
      </c>
      <c r="AK302" s="21">
        <f t="shared" si="116"/>
        <v>0.04</v>
      </c>
      <c r="AL302" s="21">
        <f t="shared" si="116"/>
        <v>2.4657534246575345E-2</v>
      </c>
      <c r="AM302" s="72"/>
      <c r="AN302" s="72"/>
      <c r="AO302" s="72"/>
      <c r="AP302" s="72"/>
      <c r="AQ302" s="72"/>
      <c r="AR302" s="72"/>
      <c r="AS302" s="72"/>
      <c r="AT302" s="72"/>
      <c r="AU302" s="72"/>
      <c r="AV302" s="72"/>
      <c r="AW302" s="72"/>
      <c r="AX302" s="72"/>
      <c r="AY302" s="72"/>
      <c r="AZ302" s="72"/>
      <c r="BA302" s="72"/>
      <c r="BB302" s="72"/>
      <c r="BC302" s="72"/>
      <c r="BD302" s="72"/>
      <c r="BE302" s="72"/>
      <c r="BF302" s="72"/>
      <c r="BG302" s="72"/>
      <c r="BH302" s="72"/>
      <c r="BI302" s="72"/>
      <c r="BJ302" s="72"/>
      <c r="BK302"/>
      <c r="BL302"/>
      <c r="BM302"/>
      <c r="BN302"/>
      <c r="BO302"/>
    </row>
    <row r="303" spans="2:103">
      <c r="E303" s="4" t="s">
        <v>375</v>
      </c>
      <c r="G303" s="4" t="s">
        <v>91</v>
      </c>
      <c r="H303" s="122"/>
      <c r="J303" s="61" t="b">
        <f t="shared" si="112"/>
        <v>1</v>
      </c>
      <c r="K303" s="21"/>
      <c r="M303" s="21">
        <f>M270*$H$297</f>
        <v>1.5981735159817351E-2</v>
      </c>
      <c r="N303" s="21">
        <f t="shared" ref="N303:AK303" si="117">((1-$H$297)*M270)+($H$297*N270)</f>
        <v>4.1666666666666664E-2</v>
      </c>
      <c r="O303" s="21">
        <f t="shared" si="117"/>
        <v>4.1666666666666664E-2</v>
      </c>
      <c r="P303" s="21">
        <f t="shared" si="117"/>
        <v>4.1666666666666664E-2</v>
      </c>
      <c r="Q303" s="21">
        <f t="shared" si="117"/>
        <v>4.1666666666666664E-2</v>
      </c>
      <c r="R303" s="21">
        <f t="shared" si="117"/>
        <v>4.1666666666666664E-2</v>
      </c>
      <c r="S303" s="21">
        <f t="shared" si="117"/>
        <v>4.1666666666666664E-2</v>
      </c>
      <c r="T303" s="21">
        <f t="shared" si="117"/>
        <v>4.1666666666666664E-2</v>
      </c>
      <c r="U303" s="21">
        <f t="shared" si="117"/>
        <v>4.1666666666666664E-2</v>
      </c>
      <c r="V303" s="21">
        <f t="shared" si="117"/>
        <v>4.1666666666666664E-2</v>
      </c>
      <c r="W303" s="21">
        <f t="shared" si="117"/>
        <v>4.1666666666666664E-2</v>
      </c>
      <c r="X303" s="21">
        <f t="shared" si="117"/>
        <v>4.1666666666666664E-2</v>
      </c>
      <c r="Y303" s="21">
        <f t="shared" si="117"/>
        <v>4.1666666666666664E-2</v>
      </c>
      <c r="Z303" s="21">
        <f t="shared" si="117"/>
        <v>4.1666666666666664E-2</v>
      </c>
      <c r="AA303" s="21">
        <f t="shared" si="117"/>
        <v>4.1666666666666664E-2</v>
      </c>
      <c r="AB303" s="21">
        <f t="shared" si="117"/>
        <v>4.1666666666666664E-2</v>
      </c>
      <c r="AC303" s="21">
        <f t="shared" si="117"/>
        <v>4.1666666666666664E-2</v>
      </c>
      <c r="AD303" s="21">
        <f t="shared" si="117"/>
        <v>4.1666666666666664E-2</v>
      </c>
      <c r="AE303" s="21">
        <f t="shared" si="117"/>
        <v>4.1666666666666664E-2</v>
      </c>
      <c r="AF303" s="21">
        <f t="shared" si="117"/>
        <v>4.1666666666666664E-2</v>
      </c>
      <c r="AG303" s="21">
        <f t="shared" si="117"/>
        <v>4.1666666666666664E-2</v>
      </c>
      <c r="AH303" s="21">
        <f t="shared" si="117"/>
        <v>4.1666666666666664E-2</v>
      </c>
      <c r="AI303" s="21">
        <f t="shared" si="117"/>
        <v>4.1666666666666664E-2</v>
      </c>
      <c r="AJ303" s="21">
        <f t="shared" si="117"/>
        <v>4.1666666666666664E-2</v>
      </c>
      <c r="AK303" s="21">
        <f t="shared" si="117"/>
        <v>2.5684931506849314E-2</v>
      </c>
      <c r="AL303" s="72"/>
      <c r="AM303" s="72"/>
      <c r="AN303" s="72"/>
      <c r="AO303" s="72"/>
      <c r="AP303" s="72"/>
      <c r="AQ303" s="72"/>
      <c r="AR303" s="72"/>
      <c r="AS303" s="72"/>
      <c r="AT303" s="72"/>
      <c r="AU303" s="72"/>
      <c r="AV303" s="72"/>
      <c r="AW303" s="72"/>
      <c r="AX303" s="72"/>
      <c r="AY303" s="72"/>
      <c r="AZ303" s="72"/>
      <c r="BA303" s="72"/>
      <c r="BB303" s="72"/>
      <c r="BC303" s="72"/>
      <c r="BD303" s="72"/>
      <c r="BE303" s="72"/>
      <c r="BF303" s="72"/>
      <c r="BG303" s="72"/>
      <c r="BH303" s="72"/>
      <c r="BI303" s="72"/>
      <c r="BJ303" s="72"/>
      <c r="BK303"/>
      <c r="BL303"/>
      <c r="BM303"/>
      <c r="BN303"/>
      <c r="BO303"/>
    </row>
    <row r="304" spans="2:103">
      <c r="E304" s="4" t="s">
        <v>376</v>
      </c>
      <c r="G304" s="4" t="s">
        <v>91</v>
      </c>
      <c r="H304" s="122"/>
      <c r="J304" s="61" t="b">
        <f t="shared" si="112"/>
        <v>1</v>
      </c>
      <c r="K304" s="21"/>
      <c r="M304" s="21">
        <f>M271*$H$297</f>
        <v>1.667659321024419E-2</v>
      </c>
      <c r="N304" s="21">
        <f t="shared" ref="N304:AJ304" si="118">((1-$H$297)*M271)+($H$297*N271)</f>
        <v>4.3478260869565216E-2</v>
      </c>
      <c r="O304" s="21">
        <f t="shared" si="118"/>
        <v>4.3478260869565216E-2</v>
      </c>
      <c r="P304" s="21">
        <f t="shared" si="118"/>
        <v>4.3478260869565216E-2</v>
      </c>
      <c r="Q304" s="21">
        <f t="shared" si="118"/>
        <v>4.3478260869565216E-2</v>
      </c>
      <c r="R304" s="21">
        <f t="shared" si="118"/>
        <v>4.3478260869565216E-2</v>
      </c>
      <c r="S304" s="21">
        <f t="shared" si="118"/>
        <v>4.3478260869565216E-2</v>
      </c>
      <c r="T304" s="21">
        <f t="shared" si="118"/>
        <v>4.3478260869565216E-2</v>
      </c>
      <c r="U304" s="21">
        <f t="shared" si="118"/>
        <v>4.3478260869565216E-2</v>
      </c>
      <c r="V304" s="21">
        <f t="shared" si="118"/>
        <v>4.3478260869565216E-2</v>
      </c>
      <c r="W304" s="21">
        <f t="shared" si="118"/>
        <v>4.3478260869565216E-2</v>
      </c>
      <c r="X304" s="21">
        <f t="shared" si="118"/>
        <v>4.3478260869565216E-2</v>
      </c>
      <c r="Y304" s="21">
        <f t="shared" si="118"/>
        <v>4.3478260869565216E-2</v>
      </c>
      <c r="Z304" s="21">
        <f t="shared" si="118"/>
        <v>4.3478260869565216E-2</v>
      </c>
      <c r="AA304" s="21">
        <f t="shared" si="118"/>
        <v>4.3478260869565216E-2</v>
      </c>
      <c r="AB304" s="21">
        <f t="shared" si="118"/>
        <v>4.3478260869565216E-2</v>
      </c>
      <c r="AC304" s="21">
        <f t="shared" si="118"/>
        <v>4.3478260869565216E-2</v>
      </c>
      <c r="AD304" s="21">
        <f t="shared" si="118"/>
        <v>4.3478260869565216E-2</v>
      </c>
      <c r="AE304" s="21">
        <f t="shared" si="118"/>
        <v>4.3478260869565216E-2</v>
      </c>
      <c r="AF304" s="21">
        <f t="shared" si="118"/>
        <v>4.3478260869565216E-2</v>
      </c>
      <c r="AG304" s="21">
        <f t="shared" si="118"/>
        <v>4.3478260869565216E-2</v>
      </c>
      <c r="AH304" s="21">
        <f t="shared" si="118"/>
        <v>4.3478260869565216E-2</v>
      </c>
      <c r="AI304" s="21">
        <f t="shared" si="118"/>
        <v>4.3478260869565216E-2</v>
      </c>
      <c r="AJ304" s="21">
        <f t="shared" si="118"/>
        <v>2.6801667659321026E-2</v>
      </c>
      <c r="AK304" s="72"/>
      <c r="AL304" s="72"/>
      <c r="AM304" s="72"/>
      <c r="AN304" s="72"/>
      <c r="AO304" s="72"/>
      <c r="AP304" s="72"/>
      <c r="AQ304" s="72"/>
      <c r="AR304" s="72"/>
      <c r="AS304" s="72"/>
      <c r="AT304" s="72"/>
      <c r="AU304" s="72"/>
      <c r="AV304" s="72"/>
      <c r="AW304" s="72"/>
      <c r="AX304" s="72"/>
      <c r="AY304" s="72"/>
      <c r="AZ304" s="72"/>
      <c r="BA304" s="72"/>
      <c r="BB304" s="72"/>
      <c r="BC304" s="72"/>
      <c r="BD304" s="72"/>
      <c r="BE304" s="72"/>
      <c r="BF304" s="72"/>
      <c r="BG304" s="72"/>
      <c r="BH304" s="72"/>
      <c r="BI304" s="72"/>
      <c r="BJ304" s="72"/>
      <c r="BK304"/>
      <c r="BL304"/>
      <c r="BM304"/>
      <c r="BN304"/>
      <c r="BO304"/>
    </row>
    <row r="305" spans="5:67">
      <c r="E305" s="4" t="s">
        <v>377</v>
      </c>
      <c r="G305" s="4" t="s">
        <v>91</v>
      </c>
      <c r="H305" s="122"/>
      <c r="J305" s="61" t="b">
        <f t="shared" si="112"/>
        <v>1</v>
      </c>
      <c r="K305" s="21"/>
      <c r="M305" s="21">
        <f t="shared" si="115"/>
        <v>1.7434620174346202E-2</v>
      </c>
      <c r="N305" s="21">
        <f t="shared" ref="N305:AI305" si="119">((1-$H$297)*M272)+($H$297*N272)</f>
        <v>4.5454545454545456E-2</v>
      </c>
      <c r="O305" s="21">
        <f t="shared" si="119"/>
        <v>4.5454545454545456E-2</v>
      </c>
      <c r="P305" s="21">
        <f t="shared" si="119"/>
        <v>4.5454545454545456E-2</v>
      </c>
      <c r="Q305" s="21">
        <f t="shared" si="119"/>
        <v>4.5454545454545456E-2</v>
      </c>
      <c r="R305" s="21">
        <f t="shared" si="119"/>
        <v>4.5454545454545456E-2</v>
      </c>
      <c r="S305" s="21">
        <f t="shared" si="119"/>
        <v>4.5454545454545456E-2</v>
      </c>
      <c r="T305" s="21">
        <f t="shared" si="119"/>
        <v>4.5454545454545456E-2</v>
      </c>
      <c r="U305" s="21">
        <f t="shared" si="119"/>
        <v>4.5454545454545456E-2</v>
      </c>
      <c r="V305" s="21">
        <f t="shared" si="119"/>
        <v>4.5454545454545456E-2</v>
      </c>
      <c r="W305" s="21">
        <f t="shared" si="119"/>
        <v>4.5454545454545456E-2</v>
      </c>
      <c r="X305" s="21">
        <f t="shared" si="119"/>
        <v>4.5454545454545456E-2</v>
      </c>
      <c r="Y305" s="21">
        <f t="shared" si="119"/>
        <v>4.5454545454545456E-2</v>
      </c>
      <c r="Z305" s="21">
        <f t="shared" si="119"/>
        <v>4.5454545454545456E-2</v>
      </c>
      <c r="AA305" s="21">
        <f t="shared" si="119"/>
        <v>4.5454545454545456E-2</v>
      </c>
      <c r="AB305" s="21">
        <f t="shared" si="119"/>
        <v>4.5454545454545456E-2</v>
      </c>
      <c r="AC305" s="21">
        <f t="shared" si="119"/>
        <v>4.5454545454545456E-2</v>
      </c>
      <c r="AD305" s="21">
        <f t="shared" si="119"/>
        <v>4.5454545454545456E-2</v>
      </c>
      <c r="AE305" s="21">
        <f t="shared" si="119"/>
        <v>4.5454545454545456E-2</v>
      </c>
      <c r="AF305" s="21">
        <f t="shared" si="119"/>
        <v>4.5454545454545456E-2</v>
      </c>
      <c r="AG305" s="21">
        <f t="shared" si="119"/>
        <v>4.5454545454545456E-2</v>
      </c>
      <c r="AH305" s="21">
        <f t="shared" si="119"/>
        <v>4.5454545454545456E-2</v>
      </c>
      <c r="AI305" s="21">
        <f t="shared" si="119"/>
        <v>2.8019925280199254E-2</v>
      </c>
      <c r="AJ305" s="72"/>
      <c r="AK305" s="72"/>
      <c r="AL305" s="72"/>
      <c r="AM305" s="72"/>
      <c r="AN305" s="72"/>
      <c r="AO305" s="72"/>
      <c r="AP305" s="72"/>
      <c r="AQ305" s="72"/>
      <c r="AR305" s="72"/>
      <c r="AS305" s="72"/>
      <c r="AT305" s="72"/>
      <c r="AU305" s="72"/>
      <c r="AV305" s="72"/>
      <c r="AW305" s="72"/>
      <c r="AX305" s="72"/>
      <c r="AY305" s="72"/>
      <c r="AZ305" s="72"/>
      <c r="BA305" s="72"/>
      <c r="BB305" s="72"/>
      <c r="BC305" s="72"/>
      <c r="BD305" s="72"/>
      <c r="BE305" s="72"/>
      <c r="BF305" s="72"/>
      <c r="BG305" s="72"/>
      <c r="BH305" s="72"/>
      <c r="BI305" s="72"/>
      <c r="BJ305" s="72"/>
      <c r="BK305"/>
      <c r="BL305"/>
      <c r="BM305"/>
      <c r="BN305"/>
      <c r="BO305"/>
    </row>
    <row r="306" spans="5:67">
      <c r="E306" s="4" t="s">
        <v>378</v>
      </c>
      <c r="G306" s="4" t="s">
        <v>91</v>
      </c>
      <c r="H306" s="122"/>
      <c r="J306" s="61" t="b">
        <f t="shared" si="112"/>
        <v>1</v>
      </c>
      <c r="K306" s="21"/>
      <c r="M306" s="21">
        <f t="shared" si="115"/>
        <v>1.8264840182648401E-2</v>
      </c>
      <c r="N306" s="21">
        <f t="shared" ref="N306:AH306" si="120">((1-$H$297)*M273)+($H$297*N273)</f>
        <v>4.7619047619047616E-2</v>
      </c>
      <c r="O306" s="21">
        <f t="shared" si="120"/>
        <v>4.7619047619047616E-2</v>
      </c>
      <c r="P306" s="21">
        <f t="shared" si="120"/>
        <v>4.7619047619047616E-2</v>
      </c>
      <c r="Q306" s="21">
        <f t="shared" si="120"/>
        <v>4.7619047619047616E-2</v>
      </c>
      <c r="R306" s="21">
        <f t="shared" si="120"/>
        <v>4.7619047619047616E-2</v>
      </c>
      <c r="S306" s="21">
        <f t="shared" si="120"/>
        <v>4.7619047619047616E-2</v>
      </c>
      <c r="T306" s="21">
        <f t="shared" si="120"/>
        <v>4.7619047619047616E-2</v>
      </c>
      <c r="U306" s="21">
        <f t="shared" si="120"/>
        <v>4.7619047619047616E-2</v>
      </c>
      <c r="V306" s="21">
        <f t="shared" si="120"/>
        <v>4.7619047619047616E-2</v>
      </c>
      <c r="W306" s="21">
        <f t="shared" si="120"/>
        <v>4.7619047619047616E-2</v>
      </c>
      <c r="X306" s="21">
        <f t="shared" si="120"/>
        <v>4.7619047619047616E-2</v>
      </c>
      <c r="Y306" s="21">
        <f t="shared" si="120"/>
        <v>4.7619047619047616E-2</v>
      </c>
      <c r="Z306" s="21">
        <f t="shared" si="120"/>
        <v>4.7619047619047616E-2</v>
      </c>
      <c r="AA306" s="21">
        <f t="shared" si="120"/>
        <v>4.7619047619047616E-2</v>
      </c>
      <c r="AB306" s="21">
        <f t="shared" si="120"/>
        <v>4.7619047619047616E-2</v>
      </c>
      <c r="AC306" s="21">
        <f t="shared" si="120"/>
        <v>4.7619047619047616E-2</v>
      </c>
      <c r="AD306" s="21">
        <f t="shared" si="120"/>
        <v>4.7619047619047616E-2</v>
      </c>
      <c r="AE306" s="21">
        <f t="shared" si="120"/>
        <v>4.7619047619047616E-2</v>
      </c>
      <c r="AF306" s="21">
        <f t="shared" si="120"/>
        <v>4.7619047619047616E-2</v>
      </c>
      <c r="AG306" s="21">
        <f t="shared" si="120"/>
        <v>4.7619047619047616E-2</v>
      </c>
      <c r="AH306" s="21">
        <f t="shared" si="120"/>
        <v>2.9354207436399216E-2</v>
      </c>
      <c r="AI306" s="72"/>
      <c r="AJ306" s="72"/>
      <c r="AK306" s="72"/>
      <c r="AL306" s="72"/>
      <c r="AM306" s="72"/>
      <c r="AN306" s="72"/>
      <c r="AO306" s="72"/>
      <c r="AP306" s="72"/>
      <c r="AQ306" s="72"/>
      <c r="AR306" s="72"/>
      <c r="AS306" s="72"/>
      <c r="AT306" s="72"/>
      <c r="AU306" s="72"/>
      <c r="AV306" s="72"/>
      <c r="AW306" s="72"/>
      <c r="AX306" s="72"/>
      <c r="AY306" s="72"/>
      <c r="AZ306" s="72"/>
      <c r="BA306" s="72"/>
      <c r="BB306" s="72"/>
      <c r="BC306" s="72"/>
      <c r="BD306" s="72"/>
      <c r="BE306" s="72"/>
      <c r="BF306" s="72"/>
      <c r="BG306" s="72"/>
      <c r="BH306" s="72"/>
      <c r="BI306" s="72"/>
      <c r="BJ306" s="72"/>
      <c r="BK306"/>
      <c r="BL306"/>
      <c r="BM306"/>
      <c r="BN306"/>
      <c r="BO306"/>
    </row>
    <row r="307" spans="5:67">
      <c r="E307" s="4" t="s">
        <v>379</v>
      </c>
      <c r="G307" s="4" t="s">
        <v>91</v>
      </c>
      <c r="H307" s="122"/>
      <c r="J307" s="61" t="b">
        <f t="shared" si="112"/>
        <v>1</v>
      </c>
      <c r="K307" s="21"/>
      <c r="M307" s="21">
        <f t="shared" si="115"/>
        <v>1.9178082191780823E-2</v>
      </c>
      <c r="N307" s="21">
        <f t="shared" ref="N307:AG307" si="121">((1-$H$297)*M274)+($H$297*N274)</f>
        <v>0.05</v>
      </c>
      <c r="O307" s="21">
        <f t="shared" si="121"/>
        <v>0.05</v>
      </c>
      <c r="P307" s="21">
        <f t="shared" si="121"/>
        <v>0.05</v>
      </c>
      <c r="Q307" s="21">
        <f t="shared" si="121"/>
        <v>0.05</v>
      </c>
      <c r="R307" s="21">
        <f t="shared" si="121"/>
        <v>0.05</v>
      </c>
      <c r="S307" s="21">
        <f t="shared" si="121"/>
        <v>0.05</v>
      </c>
      <c r="T307" s="21">
        <f t="shared" si="121"/>
        <v>0.05</v>
      </c>
      <c r="U307" s="21">
        <f t="shared" si="121"/>
        <v>0.05</v>
      </c>
      <c r="V307" s="21">
        <f t="shared" si="121"/>
        <v>0.05</v>
      </c>
      <c r="W307" s="21">
        <f t="shared" si="121"/>
        <v>0.05</v>
      </c>
      <c r="X307" s="21">
        <f t="shared" si="121"/>
        <v>0.05</v>
      </c>
      <c r="Y307" s="21">
        <f t="shared" si="121"/>
        <v>0.05</v>
      </c>
      <c r="Z307" s="21">
        <f t="shared" si="121"/>
        <v>0.05</v>
      </c>
      <c r="AA307" s="21">
        <f t="shared" si="121"/>
        <v>0.05</v>
      </c>
      <c r="AB307" s="21">
        <f t="shared" si="121"/>
        <v>0.05</v>
      </c>
      <c r="AC307" s="21">
        <f t="shared" si="121"/>
        <v>0.05</v>
      </c>
      <c r="AD307" s="21">
        <f t="shared" si="121"/>
        <v>0.05</v>
      </c>
      <c r="AE307" s="21">
        <f t="shared" si="121"/>
        <v>0.05</v>
      </c>
      <c r="AF307" s="21">
        <f t="shared" si="121"/>
        <v>0.05</v>
      </c>
      <c r="AG307" s="21">
        <f t="shared" si="121"/>
        <v>3.082191780821918E-2</v>
      </c>
      <c r="AH307" s="72"/>
      <c r="AI307" s="72"/>
      <c r="AJ307" s="72"/>
      <c r="AK307" s="72"/>
      <c r="AL307" s="72"/>
      <c r="AM307" s="72"/>
      <c r="AN307" s="72"/>
      <c r="AO307" s="72"/>
      <c r="AP307" s="72"/>
      <c r="AQ307" s="72"/>
      <c r="AR307" s="72"/>
      <c r="AS307" s="72"/>
      <c r="AT307" s="72"/>
      <c r="AU307" s="72"/>
      <c r="AV307" s="72"/>
      <c r="AW307" s="72"/>
      <c r="AX307" s="72"/>
      <c r="AY307" s="72"/>
      <c r="AZ307" s="72"/>
      <c r="BA307" s="72"/>
      <c r="BB307" s="72"/>
      <c r="BC307" s="72"/>
      <c r="BD307" s="72"/>
      <c r="BE307" s="72"/>
      <c r="BF307" s="72"/>
      <c r="BG307" s="72"/>
      <c r="BH307" s="72"/>
      <c r="BI307" s="72"/>
      <c r="BJ307" s="72"/>
      <c r="BK307"/>
      <c r="BL307"/>
      <c r="BM307"/>
      <c r="BN307"/>
      <c r="BO307"/>
    </row>
    <row r="308" spans="5:67">
      <c r="E308" s="4" t="s">
        <v>380</v>
      </c>
      <c r="G308" s="4" t="s">
        <v>91</v>
      </c>
      <c r="H308" s="122"/>
      <c r="J308" s="61" t="b">
        <f t="shared" si="112"/>
        <v>1</v>
      </c>
      <c r="K308" s="21"/>
      <c r="M308" s="21">
        <f t="shared" si="115"/>
        <v>2.0187454938716654E-2</v>
      </c>
      <c r="N308" s="21">
        <f t="shared" ref="N308:AF308" si="122">((1-$H$297)*M275)+($H$297*N275)</f>
        <v>5.2631578947368418E-2</v>
      </c>
      <c r="O308" s="21">
        <f t="shared" si="122"/>
        <v>5.2631578947368418E-2</v>
      </c>
      <c r="P308" s="21">
        <f t="shared" si="122"/>
        <v>5.2631578947368418E-2</v>
      </c>
      <c r="Q308" s="21">
        <f t="shared" si="122"/>
        <v>5.2631578947368418E-2</v>
      </c>
      <c r="R308" s="21">
        <f t="shared" si="122"/>
        <v>5.2631578947368418E-2</v>
      </c>
      <c r="S308" s="21">
        <f t="shared" si="122"/>
        <v>5.2631578947368418E-2</v>
      </c>
      <c r="T308" s="21">
        <f t="shared" si="122"/>
        <v>5.2631578947368418E-2</v>
      </c>
      <c r="U308" s="21">
        <f t="shared" si="122"/>
        <v>5.2631578947368418E-2</v>
      </c>
      <c r="V308" s="21">
        <f t="shared" si="122"/>
        <v>5.2631578947368418E-2</v>
      </c>
      <c r="W308" s="21">
        <f t="shared" si="122"/>
        <v>5.2631578947368418E-2</v>
      </c>
      <c r="X308" s="21">
        <f t="shared" si="122"/>
        <v>5.2631578947368418E-2</v>
      </c>
      <c r="Y308" s="21">
        <f t="shared" si="122"/>
        <v>5.2631578947368418E-2</v>
      </c>
      <c r="Z308" s="21">
        <f t="shared" si="122"/>
        <v>5.2631578947368418E-2</v>
      </c>
      <c r="AA308" s="21">
        <f t="shared" si="122"/>
        <v>5.2631578947368418E-2</v>
      </c>
      <c r="AB308" s="21">
        <f t="shared" si="122"/>
        <v>5.2631578947368418E-2</v>
      </c>
      <c r="AC308" s="21">
        <f t="shared" si="122"/>
        <v>5.2631578947368418E-2</v>
      </c>
      <c r="AD308" s="21">
        <f t="shared" si="122"/>
        <v>5.2631578947368418E-2</v>
      </c>
      <c r="AE308" s="21">
        <f t="shared" si="122"/>
        <v>5.2631578947368418E-2</v>
      </c>
      <c r="AF308" s="21">
        <f t="shared" si="122"/>
        <v>3.2444124008651765E-2</v>
      </c>
      <c r="AG308" s="72"/>
      <c r="AH308" s="72"/>
      <c r="AI308" s="72"/>
      <c r="AJ308" s="72"/>
      <c r="AK308" s="72"/>
      <c r="AL308" s="72"/>
      <c r="AM308" s="72"/>
      <c r="AN308" s="72"/>
      <c r="AO308" s="72"/>
      <c r="AP308" s="72"/>
      <c r="AQ308" s="72"/>
      <c r="AR308" s="72"/>
      <c r="AS308" s="72"/>
      <c r="AT308" s="72"/>
      <c r="AU308" s="72"/>
      <c r="AV308" s="72"/>
      <c r="AW308" s="72"/>
      <c r="AX308" s="72"/>
      <c r="AY308" s="72"/>
      <c r="AZ308" s="72"/>
      <c r="BA308" s="72"/>
      <c r="BB308" s="72"/>
      <c r="BC308" s="72"/>
      <c r="BD308" s="72"/>
      <c r="BE308" s="72"/>
      <c r="BF308" s="72"/>
      <c r="BG308" s="72"/>
      <c r="BH308" s="72"/>
      <c r="BI308" s="72"/>
      <c r="BJ308" s="72"/>
      <c r="BK308"/>
      <c r="BL308"/>
      <c r="BM308"/>
      <c r="BN308"/>
      <c r="BO308"/>
    </row>
    <row r="309" spans="5:67">
      <c r="E309" s="4" t="s">
        <v>381</v>
      </c>
      <c r="G309" s="4" t="s">
        <v>91</v>
      </c>
      <c r="H309" s="122"/>
      <c r="J309" s="61" t="b">
        <f t="shared" si="112"/>
        <v>1</v>
      </c>
      <c r="K309" s="21"/>
      <c r="M309" s="21">
        <f t="shared" si="115"/>
        <v>2.1308980213089801E-2</v>
      </c>
      <c r="N309" s="21">
        <f t="shared" ref="N309:AE309" si="123">((1-$H$297)*M276)+($H$297*N276)</f>
        <v>5.5555555555555552E-2</v>
      </c>
      <c r="O309" s="21">
        <f t="shared" si="123"/>
        <v>5.5555555555555552E-2</v>
      </c>
      <c r="P309" s="21">
        <f t="shared" si="123"/>
        <v>5.5555555555555552E-2</v>
      </c>
      <c r="Q309" s="21">
        <f t="shared" si="123"/>
        <v>5.5555555555555552E-2</v>
      </c>
      <c r="R309" s="21">
        <f t="shared" si="123"/>
        <v>5.5555555555555552E-2</v>
      </c>
      <c r="S309" s="21">
        <f t="shared" si="123"/>
        <v>5.5555555555555552E-2</v>
      </c>
      <c r="T309" s="21">
        <f t="shared" si="123"/>
        <v>5.5555555555555552E-2</v>
      </c>
      <c r="U309" s="21">
        <f t="shared" si="123"/>
        <v>5.5555555555555552E-2</v>
      </c>
      <c r="V309" s="21">
        <f t="shared" si="123"/>
        <v>5.5555555555555552E-2</v>
      </c>
      <c r="W309" s="21">
        <f t="shared" si="123"/>
        <v>5.5555555555555552E-2</v>
      </c>
      <c r="X309" s="21">
        <f t="shared" si="123"/>
        <v>5.5555555555555552E-2</v>
      </c>
      <c r="Y309" s="21">
        <f t="shared" si="123"/>
        <v>5.5555555555555552E-2</v>
      </c>
      <c r="Z309" s="21">
        <f t="shared" si="123"/>
        <v>5.5555555555555552E-2</v>
      </c>
      <c r="AA309" s="21">
        <f t="shared" si="123"/>
        <v>5.5555555555555552E-2</v>
      </c>
      <c r="AB309" s="21">
        <f t="shared" si="123"/>
        <v>5.5555555555555552E-2</v>
      </c>
      <c r="AC309" s="21">
        <f t="shared" si="123"/>
        <v>5.5555555555555552E-2</v>
      </c>
      <c r="AD309" s="21">
        <f t="shared" si="123"/>
        <v>5.5555555555555552E-2</v>
      </c>
      <c r="AE309" s="21">
        <f t="shared" si="123"/>
        <v>3.4246575342465752E-2</v>
      </c>
      <c r="AF309" s="72"/>
      <c r="AG309" s="72"/>
      <c r="AH309" s="72"/>
      <c r="AI309" s="72"/>
      <c r="AJ309" s="72"/>
      <c r="AK309" s="72"/>
      <c r="AL309" s="72"/>
      <c r="AM309" s="72"/>
      <c r="AN309" s="72"/>
      <c r="AO309" s="72"/>
      <c r="AP309" s="72"/>
      <c r="AQ309" s="72"/>
      <c r="AR309" s="72"/>
      <c r="AS309" s="72"/>
      <c r="AT309" s="72"/>
      <c r="AU309" s="72"/>
      <c r="AV309" s="72"/>
      <c r="AW309" s="72"/>
      <c r="AX309" s="72"/>
      <c r="AY309" s="72"/>
      <c r="AZ309" s="72"/>
      <c r="BA309" s="72"/>
      <c r="BB309" s="72"/>
      <c r="BC309" s="72"/>
      <c r="BD309" s="72"/>
      <c r="BE309" s="72"/>
      <c r="BF309" s="72"/>
      <c r="BG309" s="72"/>
      <c r="BH309" s="72"/>
      <c r="BI309" s="72"/>
      <c r="BJ309" s="72"/>
      <c r="BK309"/>
      <c r="BL309"/>
      <c r="BM309"/>
      <c r="BN309"/>
      <c r="BO309"/>
    </row>
    <row r="310" spans="5:67">
      <c r="E310" s="4" t="s">
        <v>382</v>
      </c>
      <c r="G310" s="4" t="s">
        <v>91</v>
      </c>
      <c r="H310" s="122"/>
      <c r="J310" s="61" t="b">
        <f t="shared" si="112"/>
        <v>1</v>
      </c>
      <c r="K310" s="21"/>
      <c r="M310" s="21">
        <f t="shared" si="115"/>
        <v>2.2562449637389202E-2</v>
      </c>
      <c r="N310" s="21">
        <f t="shared" ref="N310:AD310" si="124">((1-$H$297)*M277)+($H$297*N277)</f>
        <v>5.8823529411764705E-2</v>
      </c>
      <c r="O310" s="21">
        <f t="shared" si="124"/>
        <v>5.8823529411764705E-2</v>
      </c>
      <c r="P310" s="21">
        <f t="shared" si="124"/>
        <v>5.8823529411764705E-2</v>
      </c>
      <c r="Q310" s="21">
        <f t="shared" si="124"/>
        <v>5.8823529411764705E-2</v>
      </c>
      <c r="R310" s="21">
        <f t="shared" si="124"/>
        <v>5.8823529411764705E-2</v>
      </c>
      <c r="S310" s="21">
        <f t="shared" si="124"/>
        <v>5.8823529411764705E-2</v>
      </c>
      <c r="T310" s="21">
        <f t="shared" si="124"/>
        <v>5.8823529411764705E-2</v>
      </c>
      <c r="U310" s="21">
        <f t="shared" si="124"/>
        <v>5.8823529411764705E-2</v>
      </c>
      <c r="V310" s="21">
        <f t="shared" si="124"/>
        <v>5.8823529411764705E-2</v>
      </c>
      <c r="W310" s="21">
        <f t="shared" si="124"/>
        <v>5.8823529411764705E-2</v>
      </c>
      <c r="X310" s="21">
        <f t="shared" si="124"/>
        <v>5.8823529411764705E-2</v>
      </c>
      <c r="Y310" s="21">
        <f t="shared" si="124"/>
        <v>5.8823529411764705E-2</v>
      </c>
      <c r="Z310" s="21">
        <f t="shared" si="124"/>
        <v>5.8823529411764705E-2</v>
      </c>
      <c r="AA310" s="21">
        <f t="shared" si="124"/>
        <v>5.8823529411764705E-2</v>
      </c>
      <c r="AB310" s="21">
        <f t="shared" si="124"/>
        <v>5.8823529411764705E-2</v>
      </c>
      <c r="AC310" s="21">
        <f t="shared" si="124"/>
        <v>5.8823529411764705E-2</v>
      </c>
      <c r="AD310" s="21">
        <f t="shared" si="124"/>
        <v>3.6261079774375503E-2</v>
      </c>
      <c r="AE310" s="72"/>
      <c r="AF310" s="72"/>
      <c r="AG310" s="72"/>
      <c r="AH310" s="72"/>
      <c r="AI310" s="72"/>
      <c r="AJ310" s="72"/>
      <c r="AK310" s="72"/>
      <c r="AL310" s="72"/>
      <c r="AM310" s="72"/>
      <c r="AN310" s="72"/>
      <c r="AO310" s="72"/>
      <c r="AP310" s="72"/>
      <c r="AQ310" s="72"/>
      <c r="AR310" s="72"/>
      <c r="AS310" s="72"/>
      <c r="AT310" s="72"/>
      <c r="AU310" s="72"/>
      <c r="AV310" s="72"/>
      <c r="AW310" s="72"/>
      <c r="AX310" s="72"/>
      <c r="AY310" s="72"/>
      <c r="AZ310" s="72"/>
      <c r="BA310" s="72"/>
      <c r="BB310" s="72"/>
      <c r="BC310" s="72"/>
      <c r="BD310" s="72"/>
      <c r="BE310" s="72"/>
      <c r="BF310" s="72"/>
      <c r="BG310" s="72"/>
      <c r="BH310" s="72"/>
      <c r="BI310" s="72"/>
      <c r="BJ310" s="72"/>
      <c r="BK310"/>
      <c r="BL310"/>
      <c r="BM310"/>
      <c r="BN310"/>
      <c r="BO310"/>
    </row>
    <row r="311" spans="5:67">
      <c r="E311" s="4" t="s">
        <v>383</v>
      </c>
      <c r="G311" s="4" t="s">
        <v>91</v>
      </c>
      <c r="H311" s="122"/>
      <c r="J311" s="61" t="b">
        <f t="shared" si="112"/>
        <v>1</v>
      </c>
      <c r="K311" s="21"/>
      <c r="M311" s="21">
        <f t="shared" si="115"/>
        <v>2.3972602739726026E-2</v>
      </c>
      <c r="N311" s="21">
        <f t="shared" ref="N311:AC311" si="125">((1-$H$297)*M278)+($H$297*N278)</f>
        <v>6.25E-2</v>
      </c>
      <c r="O311" s="21">
        <f t="shared" si="125"/>
        <v>6.25E-2</v>
      </c>
      <c r="P311" s="21">
        <f t="shared" si="125"/>
        <v>6.25E-2</v>
      </c>
      <c r="Q311" s="21">
        <f t="shared" si="125"/>
        <v>6.25E-2</v>
      </c>
      <c r="R311" s="21">
        <f t="shared" si="125"/>
        <v>6.25E-2</v>
      </c>
      <c r="S311" s="21">
        <f t="shared" si="125"/>
        <v>6.25E-2</v>
      </c>
      <c r="T311" s="21">
        <f t="shared" si="125"/>
        <v>6.25E-2</v>
      </c>
      <c r="U311" s="21">
        <f t="shared" si="125"/>
        <v>6.25E-2</v>
      </c>
      <c r="V311" s="21">
        <f t="shared" si="125"/>
        <v>6.25E-2</v>
      </c>
      <c r="W311" s="21">
        <f t="shared" si="125"/>
        <v>6.25E-2</v>
      </c>
      <c r="X311" s="21">
        <f t="shared" si="125"/>
        <v>6.25E-2</v>
      </c>
      <c r="Y311" s="21">
        <f t="shared" si="125"/>
        <v>6.25E-2</v>
      </c>
      <c r="Z311" s="21">
        <f t="shared" si="125"/>
        <v>6.25E-2</v>
      </c>
      <c r="AA311" s="21">
        <f t="shared" si="125"/>
        <v>6.25E-2</v>
      </c>
      <c r="AB311" s="21">
        <f t="shared" si="125"/>
        <v>6.25E-2</v>
      </c>
      <c r="AC311" s="21">
        <f t="shared" si="125"/>
        <v>3.8527397260273974E-2</v>
      </c>
      <c r="AD311" s="72"/>
      <c r="AE311" s="72"/>
      <c r="AF311" s="72"/>
      <c r="AG311" s="72"/>
      <c r="AH311" s="72"/>
      <c r="AI311" s="72"/>
      <c r="AJ311" s="72"/>
      <c r="AK311" s="72"/>
      <c r="AL311" s="72"/>
      <c r="AM311" s="72"/>
      <c r="AN311" s="72"/>
      <c r="AO311" s="72"/>
      <c r="AP311" s="72"/>
      <c r="AQ311" s="72"/>
      <c r="AR311" s="72"/>
      <c r="AS311" s="72"/>
      <c r="AT311" s="72"/>
      <c r="AU311" s="72"/>
      <c r="AV311" s="72"/>
      <c r="AW311" s="72"/>
      <c r="AX311" s="72"/>
      <c r="AY311" s="72"/>
      <c r="AZ311" s="72"/>
      <c r="BA311" s="72"/>
      <c r="BB311" s="72"/>
      <c r="BC311" s="72"/>
      <c r="BD311" s="72"/>
      <c r="BE311" s="72"/>
      <c r="BF311" s="72"/>
      <c r="BG311" s="72"/>
      <c r="BH311" s="72"/>
      <c r="BI311" s="72"/>
      <c r="BJ311" s="72"/>
      <c r="BK311"/>
      <c r="BL311"/>
      <c r="BM311"/>
      <c r="BN311"/>
      <c r="BO311"/>
    </row>
    <row r="312" spans="5:67">
      <c r="E312" s="4" t="s">
        <v>384</v>
      </c>
      <c r="G312" s="4" t="s">
        <v>91</v>
      </c>
      <c r="H312" s="122"/>
      <c r="J312" s="61" t="b">
        <f t="shared" si="112"/>
        <v>1</v>
      </c>
      <c r="K312" s="21"/>
      <c r="M312" s="21">
        <f t="shared" si="115"/>
        <v>2.557077625570776E-2</v>
      </c>
      <c r="N312" s="21">
        <f t="shared" ref="N312:AB312" si="126">((1-$H$297)*M279)+($H$297*N279)</f>
        <v>6.6666666666666666E-2</v>
      </c>
      <c r="O312" s="21">
        <f t="shared" si="126"/>
        <v>6.6666666666666666E-2</v>
      </c>
      <c r="P312" s="21">
        <f t="shared" si="126"/>
        <v>6.6666666666666666E-2</v>
      </c>
      <c r="Q312" s="21">
        <f t="shared" si="126"/>
        <v>6.6666666666666666E-2</v>
      </c>
      <c r="R312" s="21">
        <f t="shared" si="126"/>
        <v>6.6666666666666666E-2</v>
      </c>
      <c r="S312" s="21">
        <f t="shared" si="126"/>
        <v>6.6666666666666666E-2</v>
      </c>
      <c r="T312" s="21">
        <f t="shared" si="126"/>
        <v>6.6666666666666666E-2</v>
      </c>
      <c r="U312" s="21">
        <f t="shared" si="126"/>
        <v>6.6666666666666666E-2</v>
      </c>
      <c r="V312" s="21">
        <f t="shared" si="126"/>
        <v>6.6666666666666666E-2</v>
      </c>
      <c r="W312" s="21">
        <f t="shared" si="126"/>
        <v>6.6666666666666666E-2</v>
      </c>
      <c r="X312" s="21">
        <f t="shared" si="126"/>
        <v>6.6666666666666666E-2</v>
      </c>
      <c r="Y312" s="21">
        <f t="shared" si="126"/>
        <v>6.6666666666666666E-2</v>
      </c>
      <c r="Z312" s="21">
        <f t="shared" si="126"/>
        <v>6.6666666666666666E-2</v>
      </c>
      <c r="AA312" s="21">
        <f t="shared" si="126"/>
        <v>6.6666666666666666E-2</v>
      </c>
      <c r="AB312" s="21">
        <f t="shared" si="126"/>
        <v>4.1095890410958902E-2</v>
      </c>
      <c r="AC312" s="72"/>
      <c r="AD312" s="72"/>
      <c r="AE312" s="72"/>
      <c r="AF312" s="72"/>
      <c r="AG312" s="72"/>
      <c r="AH312" s="72"/>
      <c r="AI312" s="72"/>
      <c r="AJ312" s="72"/>
      <c r="AK312" s="72"/>
      <c r="AL312" s="72"/>
      <c r="AM312" s="72"/>
      <c r="AN312" s="72"/>
      <c r="AO312" s="72"/>
      <c r="AP312" s="72"/>
      <c r="AQ312" s="72"/>
      <c r="AR312" s="72"/>
      <c r="AS312" s="72"/>
      <c r="AT312" s="72"/>
      <c r="AU312" s="72"/>
      <c r="AV312" s="72"/>
      <c r="AW312" s="72"/>
      <c r="AX312" s="72"/>
      <c r="AY312" s="72"/>
      <c r="AZ312" s="72"/>
      <c r="BA312" s="72"/>
      <c r="BB312" s="72"/>
      <c r="BC312" s="72"/>
      <c r="BD312" s="72"/>
      <c r="BE312" s="72"/>
      <c r="BF312" s="72"/>
      <c r="BG312" s="72"/>
      <c r="BH312" s="72"/>
      <c r="BI312" s="72"/>
      <c r="BJ312" s="72"/>
      <c r="BK312"/>
      <c r="BL312"/>
      <c r="BM312"/>
      <c r="BN312"/>
      <c r="BO312"/>
    </row>
    <row r="313" spans="5:67">
      <c r="E313" s="4" t="s">
        <v>385</v>
      </c>
      <c r="G313" s="4" t="s">
        <v>91</v>
      </c>
      <c r="H313" s="122"/>
      <c r="J313" s="61" t="b">
        <f t="shared" si="112"/>
        <v>1</v>
      </c>
      <c r="K313" s="21"/>
      <c r="M313" s="21">
        <f t="shared" si="115"/>
        <v>2.7397260273972601E-2</v>
      </c>
      <c r="N313" s="21">
        <f t="shared" ref="N313:AA313" si="127">((1-$H$297)*M280)+($H$297*N280)</f>
        <v>7.1428571428571425E-2</v>
      </c>
      <c r="O313" s="21">
        <f t="shared" si="127"/>
        <v>7.1428571428571425E-2</v>
      </c>
      <c r="P313" s="21">
        <f t="shared" si="127"/>
        <v>7.1428571428571425E-2</v>
      </c>
      <c r="Q313" s="21">
        <f t="shared" si="127"/>
        <v>7.1428571428571425E-2</v>
      </c>
      <c r="R313" s="21">
        <f t="shared" si="127"/>
        <v>7.1428571428571425E-2</v>
      </c>
      <c r="S313" s="21">
        <f t="shared" si="127"/>
        <v>7.1428571428571425E-2</v>
      </c>
      <c r="T313" s="21">
        <f t="shared" si="127"/>
        <v>7.1428571428571425E-2</v>
      </c>
      <c r="U313" s="21">
        <f t="shared" si="127"/>
        <v>7.1428571428571425E-2</v>
      </c>
      <c r="V313" s="21">
        <f t="shared" si="127"/>
        <v>7.1428571428571425E-2</v>
      </c>
      <c r="W313" s="21">
        <f t="shared" si="127"/>
        <v>7.1428571428571425E-2</v>
      </c>
      <c r="X313" s="21">
        <f t="shared" si="127"/>
        <v>7.1428571428571425E-2</v>
      </c>
      <c r="Y313" s="21">
        <f t="shared" si="127"/>
        <v>7.1428571428571425E-2</v>
      </c>
      <c r="Z313" s="21">
        <f t="shared" si="127"/>
        <v>7.1428571428571425E-2</v>
      </c>
      <c r="AA313" s="21">
        <f t="shared" si="127"/>
        <v>4.4031311154598823E-2</v>
      </c>
      <c r="AB313" s="72"/>
      <c r="AC313" s="72"/>
      <c r="AD313" s="72"/>
      <c r="AE313" s="72"/>
      <c r="AF313" s="72"/>
      <c r="AG313" s="72"/>
      <c r="AH313" s="72"/>
      <c r="AI313" s="72"/>
      <c r="AJ313" s="72"/>
      <c r="AK313" s="72"/>
      <c r="AL313" s="72"/>
      <c r="AM313" s="72"/>
      <c r="AN313" s="72"/>
      <c r="AO313" s="72"/>
      <c r="AP313" s="72"/>
      <c r="AQ313" s="72"/>
      <c r="AR313" s="72"/>
      <c r="AS313" s="72"/>
      <c r="AT313" s="72"/>
      <c r="AU313" s="72"/>
      <c r="AV313" s="72"/>
      <c r="AW313" s="72"/>
      <c r="AX313" s="72"/>
      <c r="AY313" s="72"/>
      <c r="AZ313" s="72"/>
      <c r="BA313" s="72"/>
      <c r="BB313" s="72"/>
      <c r="BC313" s="72"/>
      <c r="BD313" s="72"/>
      <c r="BE313" s="72"/>
      <c r="BF313" s="72"/>
      <c r="BG313" s="72"/>
      <c r="BH313" s="72"/>
      <c r="BI313" s="72"/>
      <c r="BJ313" s="72"/>
      <c r="BK313"/>
      <c r="BL313"/>
      <c r="BM313"/>
      <c r="BN313"/>
      <c r="BO313"/>
    </row>
    <row r="314" spans="5:67">
      <c r="E314" s="4" t="s">
        <v>386</v>
      </c>
      <c r="G314" s="4" t="s">
        <v>91</v>
      </c>
      <c r="H314" s="122"/>
      <c r="J314" s="61" t="b">
        <f t="shared" si="112"/>
        <v>1</v>
      </c>
      <c r="K314" s="21"/>
      <c r="M314" s="21">
        <f t="shared" si="115"/>
        <v>2.9504741833508957E-2</v>
      </c>
      <c r="N314" s="21">
        <f t="shared" ref="N314:Z314" si="128">((1-$H$297)*M281)+($H$297*N281)</f>
        <v>7.6923076923076927E-2</v>
      </c>
      <c r="O314" s="21">
        <f t="shared" si="128"/>
        <v>7.6923076923076927E-2</v>
      </c>
      <c r="P314" s="21">
        <f t="shared" si="128"/>
        <v>7.6923076923076927E-2</v>
      </c>
      <c r="Q314" s="21">
        <f t="shared" si="128"/>
        <v>7.6923076923076927E-2</v>
      </c>
      <c r="R314" s="21">
        <f t="shared" si="128"/>
        <v>7.6923076923076927E-2</v>
      </c>
      <c r="S314" s="21">
        <f t="shared" si="128"/>
        <v>7.6923076923076927E-2</v>
      </c>
      <c r="T314" s="21">
        <f t="shared" si="128"/>
        <v>7.6923076923076927E-2</v>
      </c>
      <c r="U314" s="21">
        <f t="shared" si="128"/>
        <v>7.6923076923076927E-2</v>
      </c>
      <c r="V314" s="21">
        <f t="shared" si="128"/>
        <v>7.6923076923076927E-2</v>
      </c>
      <c r="W314" s="21">
        <f t="shared" si="128"/>
        <v>7.6923076923076927E-2</v>
      </c>
      <c r="X314" s="21">
        <f t="shared" si="128"/>
        <v>7.6923076923076927E-2</v>
      </c>
      <c r="Y314" s="21">
        <f t="shared" si="128"/>
        <v>7.6923076923076927E-2</v>
      </c>
      <c r="Z314" s="21">
        <f t="shared" si="128"/>
        <v>4.741833508956797E-2</v>
      </c>
      <c r="AA314" s="72"/>
      <c r="AB314" s="72"/>
      <c r="AC314" s="72"/>
      <c r="AD314" s="72"/>
      <c r="AE314" s="72"/>
      <c r="AF314" s="72"/>
      <c r="AG314" s="72"/>
      <c r="AH314" s="72"/>
      <c r="AI314" s="72"/>
      <c r="AJ314" s="72"/>
      <c r="AK314" s="72"/>
      <c r="AL314" s="72"/>
      <c r="AM314" s="72"/>
      <c r="AN314" s="72"/>
      <c r="AO314" s="72"/>
      <c r="AP314" s="72"/>
      <c r="AQ314" s="72"/>
      <c r="AR314" s="72"/>
      <c r="AS314" s="72"/>
      <c r="AT314" s="72"/>
      <c r="AU314" s="72"/>
      <c r="AV314" s="72"/>
      <c r="AW314" s="72"/>
      <c r="AX314" s="72"/>
      <c r="AY314" s="72"/>
      <c r="AZ314" s="72"/>
      <c r="BA314" s="72"/>
      <c r="BB314" s="72"/>
      <c r="BC314" s="72"/>
      <c r="BD314" s="72"/>
      <c r="BE314" s="72"/>
      <c r="BF314" s="72"/>
      <c r="BG314" s="72"/>
      <c r="BH314" s="72"/>
      <c r="BI314" s="72"/>
      <c r="BJ314" s="72"/>
      <c r="BK314"/>
      <c r="BL314"/>
      <c r="BM314"/>
      <c r="BN314"/>
      <c r="BO314"/>
    </row>
    <row r="315" spans="5:67">
      <c r="E315" s="4" t="s">
        <v>387</v>
      </c>
      <c r="G315" s="4" t="s">
        <v>91</v>
      </c>
      <c r="H315" s="122"/>
      <c r="J315" s="61" t="b">
        <f t="shared" si="112"/>
        <v>1</v>
      </c>
      <c r="K315" s="21"/>
      <c r="M315" s="21">
        <f t="shared" si="115"/>
        <v>3.1963470319634701E-2</v>
      </c>
      <c r="N315" s="21">
        <f t="shared" ref="N315:Y315" si="129">((1-$H$297)*M282)+($H$297*N282)</f>
        <v>8.3333333333333329E-2</v>
      </c>
      <c r="O315" s="21">
        <f t="shared" si="129"/>
        <v>8.3333333333333329E-2</v>
      </c>
      <c r="P315" s="21">
        <f t="shared" si="129"/>
        <v>8.3333333333333329E-2</v>
      </c>
      <c r="Q315" s="21">
        <f t="shared" si="129"/>
        <v>8.3333333333333329E-2</v>
      </c>
      <c r="R315" s="21">
        <f t="shared" si="129"/>
        <v>8.3333333333333329E-2</v>
      </c>
      <c r="S315" s="21">
        <f t="shared" si="129"/>
        <v>8.3333333333333329E-2</v>
      </c>
      <c r="T315" s="21">
        <f t="shared" si="129"/>
        <v>8.3333333333333329E-2</v>
      </c>
      <c r="U315" s="21">
        <f t="shared" si="129"/>
        <v>8.3333333333333329E-2</v>
      </c>
      <c r="V315" s="21">
        <f t="shared" si="129"/>
        <v>8.3333333333333329E-2</v>
      </c>
      <c r="W315" s="21">
        <f t="shared" si="129"/>
        <v>8.3333333333333329E-2</v>
      </c>
      <c r="X315" s="21">
        <f t="shared" si="129"/>
        <v>8.3333333333333329E-2</v>
      </c>
      <c r="Y315" s="21">
        <f t="shared" si="129"/>
        <v>5.1369863013698627E-2</v>
      </c>
      <c r="Z315" s="72"/>
      <c r="AA315" s="72"/>
      <c r="AB315" s="72"/>
      <c r="AC315" s="72"/>
      <c r="AD315" s="72"/>
      <c r="AE315" s="72"/>
      <c r="AF315" s="72"/>
      <c r="AG315" s="72"/>
      <c r="AH315" s="72"/>
      <c r="AI315" s="72"/>
      <c r="AJ315" s="72"/>
      <c r="AK315" s="72"/>
      <c r="AL315" s="72"/>
      <c r="AM315" s="72"/>
      <c r="AN315" s="72"/>
      <c r="AO315" s="72"/>
      <c r="AP315" s="72"/>
      <c r="AQ315" s="72"/>
      <c r="AR315" s="72"/>
      <c r="AS315" s="72"/>
      <c r="AT315" s="72"/>
      <c r="AU315" s="72"/>
      <c r="AV315" s="72"/>
      <c r="AW315" s="72"/>
      <c r="AX315" s="72"/>
      <c r="AY315" s="72"/>
      <c r="AZ315" s="72"/>
      <c r="BA315" s="72"/>
      <c r="BB315" s="72"/>
      <c r="BC315" s="72"/>
      <c r="BD315" s="72"/>
      <c r="BE315" s="72"/>
      <c r="BF315" s="72"/>
      <c r="BG315" s="72"/>
      <c r="BH315" s="72"/>
      <c r="BI315" s="72"/>
      <c r="BJ315" s="72"/>
      <c r="BK315"/>
      <c r="BL315"/>
      <c r="BM315"/>
      <c r="BN315"/>
      <c r="BO315"/>
    </row>
    <row r="316" spans="5:67">
      <c r="E316" s="4" t="s">
        <v>388</v>
      </c>
      <c r="G316" s="4" t="s">
        <v>91</v>
      </c>
      <c r="H316" s="122"/>
      <c r="J316" s="61" t="b">
        <f t="shared" si="112"/>
        <v>1</v>
      </c>
      <c r="K316" s="21"/>
      <c r="M316" s="21">
        <f t="shared" si="115"/>
        <v>3.4869240348692404E-2</v>
      </c>
      <c r="N316" s="21">
        <f t="shared" ref="N316:X316" si="130">((1-$H$297)*M283)+($H$297*N283)</f>
        <v>9.0909090909090912E-2</v>
      </c>
      <c r="O316" s="21">
        <f t="shared" si="130"/>
        <v>9.0909090909090912E-2</v>
      </c>
      <c r="P316" s="21">
        <f t="shared" si="130"/>
        <v>9.0909090909090912E-2</v>
      </c>
      <c r="Q316" s="21">
        <f t="shared" si="130"/>
        <v>9.0909090909090912E-2</v>
      </c>
      <c r="R316" s="21">
        <f t="shared" si="130"/>
        <v>9.0909090909090912E-2</v>
      </c>
      <c r="S316" s="21">
        <f t="shared" si="130"/>
        <v>9.0909090909090912E-2</v>
      </c>
      <c r="T316" s="21">
        <f t="shared" si="130"/>
        <v>9.0909090909090912E-2</v>
      </c>
      <c r="U316" s="21">
        <f t="shared" si="130"/>
        <v>9.0909090909090912E-2</v>
      </c>
      <c r="V316" s="21">
        <f t="shared" si="130"/>
        <v>9.0909090909090912E-2</v>
      </c>
      <c r="W316" s="21">
        <f t="shared" si="130"/>
        <v>9.0909090909090912E-2</v>
      </c>
      <c r="X316" s="21">
        <f t="shared" si="130"/>
        <v>5.6039850560398508E-2</v>
      </c>
      <c r="Y316" s="72"/>
      <c r="Z316" s="72"/>
      <c r="AA316" s="72"/>
      <c r="AB316" s="72"/>
      <c r="AC316" s="72"/>
      <c r="AD316" s="72"/>
      <c r="AE316" s="72"/>
      <c r="AF316" s="72"/>
      <c r="AG316" s="72"/>
      <c r="AH316" s="72"/>
      <c r="AI316" s="72"/>
      <c r="AJ316" s="72"/>
      <c r="AK316" s="72"/>
      <c r="AL316" s="72"/>
      <c r="AM316" s="72"/>
      <c r="AN316" s="72"/>
      <c r="AO316" s="72"/>
      <c r="AP316" s="72"/>
      <c r="AQ316" s="72"/>
      <c r="AR316" s="72"/>
      <c r="AS316" s="72"/>
      <c r="AT316" s="72"/>
      <c r="AU316" s="72"/>
      <c r="AV316" s="72"/>
      <c r="AW316" s="72"/>
      <c r="AX316" s="72"/>
      <c r="AY316" s="72"/>
      <c r="AZ316" s="72"/>
      <c r="BA316" s="72"/>
      <c r="BB316" s="72"/>
      <c r="BC316" s="72"/>
      <c r="BD316" s="72"/>
      <c r="BE316" s="72"/>
      <c r="BF316" s="72"/>
      <c r="BG316" s="72"/>
      <c r="BH316" s="72"/>
      <c r="BI316" s="72"/>
      <c r="BJ316" s="72"/>
      <c r="BK316"/>
      <c r="BL316"/>
      <c r="BM316"/>
      <c r="BN316"/>
      <c r="BO316"/>
    </row>
    <row r="317" spans="5:67">
      <c r="E317" s="4" t="s">
        <v>389</v>
      </c>
      <c r="G317" s="4" t="s">
        <v>91</v>
      </c>
      <c r="H317" s="122"/>
      <c r="J317" s="61" t="b">
        <f t="shared" si="112"/>
        <v>1</v>
      </c>
      <c r="K317" s="21"/>
      <c r="M317" s="21">
        <f t="shared" si="115"/>
        <v>3.8356164383561646E-2</v>
      </c>
      <c r="N317" s="21">
        <f t="shared" ref="N317:W317" si="131">((1-$H$297)*M284)+($H$297*N284)</f>
        <v>0.1</v>
      </c>
      <c r="O317" s="21">
        <f t="shared" si="131"/>
        <v>0.1</v>
      </c>
      <c r="P317" s="21">
        <f t="shared" si="131"/>
        <v>0.1</v>
      </c>
      <c r="Q317" s="21">
        <f t="shared" si="131"/>
        <v>0.1</v>
      </c>
      <c r="R317" s="21">
        <f t="shared" si="131"/>
        <v>0.1</v>
      </c>
      <c r="S317" s="21">
        <f t="shared" si="131"/>
        <v>0.1</v>
      </c>
      <c r="T317" s="21">
        <f t="shared" si="131"/>
        <v>0.1</v>
      </c>
      <c r="U317" s="21">
        <f t="shared" si="131"/>
        <v>0.1</v>
      </c>
      <c r="V317" s="21">
        <f t="shared" si="131"/>
        <v>0.1</v>
      </c>
      <c r="W317" s="21">
        <f t="shared" si="131"/>
        <v>6.164383561643836E-2</v>
      </c>
      <c r="X317" s="72"/>
      <c r="Y317" s="72"/>
      <c r="Z317" s="72"/>
      <c r="AA317" s="72"/>
      <c r="AB317" s="72"/>
      <c r="AC317" s="72"/>
      <c r="AD317" s="72"/>
      <c r="AE317" s="72"/>
      <c r="AF317" s="72"/>
      <c r="AG317" s="72"/>
      <c r="AH317" s="72"/>
      <c r="AI317" s="72"/>
      <c r="AJ317" s="72"/>
      <c r="AK317" s="72"/>
      <c r="AL317" s="72"/>
      <c r="AM317" s="72"/>
      <c r="AN317" s="72"/>
      <c r="AO317" s="72"/>
      <c r="AP317" s="72"/>
      <c r="AQ317" s="72"/>
      <c r="AR317" s="72"/>
      <c r="AS317" s="72"/>
      <c r="AT317" s="72"/>
      <c r="AU317" s="72"/>
      <c r="AV317" s="72"/>
      <c r="AW317" s="72"/>
      <c r="AX317" s="72"/>
      <c r="AY317" s="72"/>
      <c r="AZ317" s="72"/>
      <c r="BA317" s="72"/>
      <c r="BB317" s="72"/>
      <c r="BC317" s="72"/>
      <c r="BD317" s="72"/>
      <c r="BE317" s="72"/>
      <c r="BF317" s="72"/>
      <c r="BG317" s="72"/>
      <c r="BH317" s="72"/>
      <c r="BI317" s="72"/>
      <c r="BJ317" s="72"/>
      <c r="BK317"/>
      <c r="BL317"/>
      <c r="BM317"/>
      <c r="BN317"/>
      <c r="BO317"/>
    </row>
    <row r="318" spans="5:67">
      <c r="E318" s="4" t="s">
        <v>390</v>
      </c>
      <c r="G318" s="4" t="s">
        <v>91</v>
      </c>
      <c r="H318" s="122"/>
      <c r="J318" s="61" t="b">
        <f t="shared" si="112"/>
        <v>1</v>
      </c>
      <c r="K318" s="21"/>
      <c r="M318" s="21">
        <f t="shared" si="115"/>
        <v>4.2617960426179602E-2</v>
      </c>
      <c r="N318" s="21">
        <f t="shared" ref="N318:V318" si="132">((1-$H$297)*M285)+($H$297*N285)</f>
        <v>0.1111111111111111</v>
      </c>
      <c r="O318" s="21">
        <f t="shared" si="132"/>
        <v>0.1111111111111111</v>
      </c>
      <c r="P318" s="21">
        <f t="shared" si="132"/>
        <v>0.1111111111111111</v>
      </c>
      <c r="Q318" s="21">
        <f t="shared" si="132"/>
        <v>0.1111111111111111</v>
      </c>
      <c r="R318" s="21">
        <f t="shared" si="132"/>
        <v>0.1111111111111111</v>
      </c>
      <c r="S318" s="21">
        <f t="shared" si="132"/>
        <v>0.1111111111111111</v>
      </c>
      <c r="T318" s="21">
        <f t="shared" si="132"/>
        <v>0.1111111111111111</v>
      </c>
      <c r="U318" s="21">
        <f t="shared" si="132"/>
        <v>0.1111111111111111</v>
      </c>
      <c r="V318" s="21">
        <f t="shared" si="132"/>
        <v>6.8493150684931503E-2</v>
      </c>
      <c r="W318" s="72"/>
      <c r="X318" s="72"/>
      <c r="Y318" s="72"/>
      <c r="Z318" s="72"/>
      <c r="AA318" s="72"/>
      <c r="AB318" s="72"/>
      <c r="AC318" s="72"/>
      <c r="AD318" s="72"/>
      <c r="AE318" s="72"/>
      <c r="AF318" s="72"/>
      <c r="AG318" s="72"/>
      <c r="AH318" s="72"/>
      <c r="AI318" s="72"/>
      <c r="AJ318" s="72"/>
      <c r="AK318" s="72"/>
      <c r="AL318" s="72"/>
      <c r="AM318" s="72"/>
      <c r="AN318" s="72"/>
      <c r="AO318" s="72"/>
      <c r="AP318" s="72"/>
      <c r="AQ318" s="72"/>
      <c r="AR318" s="72"/>
      <c r="AS318" s="72"/>
      <c r="AT318" s="72"/>
      <c r="AU318" s="72"/>
      <c r="AV318" s="72"/>
      <c r="AW318" s="72"/>
      <c r="AX318" s="72"/>
      <c r="AY318" s="72"/>
      <c r="AZ318" s="72"/>
      <c r="BA318" s="72"/>
      <c r="BB318" s="72"/>
      <c r="BC318" s="72"/>
      <c r="BD318" s="72"/>
      <c r="BE318" s="72"/>
      <c r="BF318" s="72"/>
      <c r="BG318" s="72"/>
      <c r="BH318" s="72"/>
      <c r="BI318" s="72"/>
      <c r="BJ318" s="72"/>
      <c r="BK318"/>
      <c r="BL318"/>
      <c r="BM318"/>
      <c r="BN318"/>
      <c r="BO318"/>
    </row>
    <row r="319" spans="5:67">
      <c r="E319" s="4" t="s">
        <v>391</v>
      </c>
      <c r="G319" s="4" t="s">
        <v>91</v>
      </c>
      <c r="H319" s="122"/>
      <c r="J319" s="61" t="b">
        <f t="shared" si="112"/>
        <v>1</v>
      </c>
      <c r="K319" s="21"/>
      <c r="M319" s="21">
        <f t="shared" si="115"/>
        <v>4.7945205479452052E-2</v>
      </c>
      <c r="N319" s="21">
        <f t="shared" ref="N319:U319" si="133">((1-$H$297)*M286)+($H$297*N286)</f>
        <v>0.125</v>
      </c>
      <c r="O319" s="21">
        <f t="shared" si="133"/>
        <v>0.125</v>
      </c>
      <c r="P319" s="21">
        <f t="shared" si="133"/>
        <v>0.125</v>
      </c>
      <c r="Q319" s="21">
        <f t="shared" si="133"/>
        <v>0.125</v>
      </c>
      <c r="R319" s="21">
        <f t="shared" si="133"/>
        <v>0.125</v>
      </c>
      <c r="S319" s="21">
        <f t="shared" si="133"/>
        <v>0.125</v>
      </c>
      <c r="T319" s="21">
        <f t="shared" si="133"/>
        <v>0.125</v>
      </c>
      <c r="U319" s="21">
        <f t="shared" si="133"/>
        <v>7.7054794520547948E-2</v>
      </c>
      <c r="V319" s="72"/>
      <c r="W319" s="72"/>
      <c r="X319" s="72"/>
      <c r="Y319" s="72"/>
      <c r="Z319" s="72"/>
      <c r="AA319" s="72"/>
      <c r="AB319" s="72"/>
      <c r="AC319" s="72"/>
      <c r="AD319" s="72"/>
      <c r="AE319" s="72"/>
      <c r="AF319" s="72"/>
      <c r="AG319" s="72"/>
      <c r="AH319" s="72"/>
      <c r="AI319" s="72"/>
      <c r="AJ319" s="72"/>
      <c r="AK319" s="72"/>
      <c r="AL319" s="72"/>
      <c r="AM319" s="72"/>
      <c r="AN319" s="72"/>
      <c r="AO319" s="72"/>
      <c r="AP319" s="72"/>
      <c r="AQ319" s="72"/>
      <c r="AR319" s="72"/>
      <c r="AS319" s="72"/>
      <c r="AT319" s="72"/>
      <c r="AU319" s="72"/>
      <c r="AV319" s="72"/>
      <c r="AW319" s="72"/>
      <c r="AX319" s="72"/>
      <c r="AY319" s="72"/>
      <c r="AZ319" s="72"/>
      <c r="BA319" s="72"/>
      <c r="BB319" s="72"/>
      <c r="BC319" s="72"/>
      <c r="BD319" s="72"/>
      <c r="BE319" s="72"/>
      <c r="BF319" s="72"/>
      <c r="BG319" s="72"/>
      <c r="BH319" s="72"/>
      <c r="BI319" s="72"/>
      <c r="BJ319" s="72"/>
      <c r="BK319"/>
      <c r="BL319"/>
      <c r="BM319"/>
      <c r="BN319"/>
      <c r="BO319"/>
    </row>
    <row r="320" spans="5:67">
      <c r="E320" s="4" t="s">
        <v>392</v>
      </c>
      <c r="G320" s="4" t="s">
        <v>91</v>
      </c>
      <c r="H320" s="122"/>
      <c r="J320" s="61" t="b">
        <f t="shared" si="112"/>
        <v>1</v>
      </c>
      <c r="K320" s="21"/>
      <c r="M320" s="21">
        <f t="shared" si="115"/>
        <v>5.4794520547945202E-2</v>
      </c>
      <c r="N320" s="21">
        <f t="shared" ref="N320:T320" si="134">((1-$H$297)*M287)+($H$297*N287)</f>
        <v>0.14285714285714285</v>
      </c>
      <c r="O320" s="21">
        <f t="shared" si="134"/>
        <v>0.14285714285714285</v>
      </c>
      <c r="P320" s="21">
        <f t="shared" si="134"/>
        <v>0.14285714285714285</v>
      </c>
      <c r="Q320" s="21">
        <f t="shared" si="134"/>
        <v>0.14285714285714285</v>
      </c>
      <c r="R320" s="21">
        <f t="shared" si="134"/>
        <v>0.14285714285714285</v>
      </c>
      <c r="S320" s="21">
        <f t="shared" si="134"/>
        <v>0.14285714285714285</v>
      </c>
      <c r="T320" s="21">
        <f t="shared" si="134"/>
        <v>8.8062622309197647E-2</v>
      </c>
      <c r="U320" s="72"/>
      <c r="V320" s="72"/>
      <c r="W320" s="72"/>
      <c r="X320" s="72"/>
      <c r="Y320" s="72"/>
      <c r="Z320" s="72"/>
      <c r="AA320" s="72"/>
      <c r="AB320" s="72"/>
      <c r="AC320" s="72"/>
      <c r="AD320" s="72"/>
      <c r="AE320" s="72"/>
      <c r="AF320" s="72"/>
      <c r="AG320" s="72"/>
      <c r="AH320" s="72"/>
      <c r="AI320" s="72"/>
      <c r="AJ320" s="72"/>
      <c r="AK320" s="72"/>
      <c r="AL320" s="72"/>
      <c r="AM320" s="72"/>
      <c r="AN320" s="72"/>
      <c r="AO320" s="72"/>
      <c r="AP320" s="72"/>
      <c r="AQ320" s="72"/>
      <c r="AR320" s="72"/>
      <c r="AS320" s="72"/>
      <c r="AT320" s="72"/>
      <c r="AU320" s="72"/>
      <c r="AV320" s="72"/>
      <c r="AW320" s="72"/>
      <c r="AX320" s="72"/>
      <c r="AY320" s="72"/>
      <c r="AZ320" s="72"/>
      <c r="BA320" s="72"/>
      <c r="BB320" s="72"/>
      <c r="BC320" s="72"/>
      <c r="BD320" s="72"/>
      <c r="BE320" s="72"/>
      <c r="BF320" s="72"/>
      <c r="BG320" s="72"/>
      <c r="BH320" s="72"/>
      <c r="BI320" s="72"/>
      <c r="BJ320" s="72"/>
      <c r="BK320"/>
      <c r="BL320"/>
      <c r="BM320"/>
      <c r="BN320"/>
      <c r="BO320"/>
    </row>
    <row r="321" spans="2:103">
      <c r="E321" s="4" t="s">
        <v>393</v>
      </c>
      <c r="G321" s="4" t="s">
        <v>91</v>
      </c>
      <c r="H321" s="122"/>
      <c r="J321" s="61" t="b">
        <f t="shared" si="112"/>
        <v>1</v>
      </c>
      <c r="K321" s="21"/>
      <c r="M321" s="21">
        <f t="shared" si="115"/>
        <v>6.3926940639269403E-2</v>
      </c>
      <c r="N321" s="21">
        <f t="shared" ref="N321:S321" si="135">((1-$H$297)*M288)+($H$297*N288)</f>
        <v>0.16666666666666666</v>
      </c>
      <c r="O321" s="21">
        <f t="shared" si="135"/>
        <v>0.16666666666666666</v>
      </c>
      <c r="P321" s="21">
        <f t="shared" si="135"/>
        <v>0.16666666666666666</v>
      </c>
      <c r="Q321" s="21">
        <f t="shared" si="135"/>
        <v>0.16666666666666666</v>
      </c>
      <c r="R321" s="21">
        <f t="shared" si="135"/>
        <v>0.16666666666666666</v>
      </c>
      <c r="S321" s="21">
        <f t="shared" si="135"/>
        <v>0.10273972602739725</v>
      </c>
      <c r="T321" s="72"/>
      <c r="U321" s="72"/>
      <c r="V321" s="72"/>
      <c r="W321" s="72"/>
      <c r="X321" s="72"/>
      <c r="Y321" s="72"/>
      <c r="Z321" s="72"/>
      <c r="AA321" s="72"/>
      <c r="AB321" s="72"/>
      <c r="AC321" s="72"/>
      <c r="AD321" s="72"/>
      <c r="AE321" s="72"/>
      <c r="AF321" s="72"/>
      <c r="AG321" s="72"/>
      <c r="AH321" s="72"/>
      <c r="AI321" s="72"/>
      <c r="AJ321" s="72"/>
      <c r="AK321" s="72"/>
      <c r="AL321" s="72"/>
      <c r="AM321" s="72"/>
      <c r="AN321" s="72"/>
      <c r="AO321" s="72"/>
      <c r="AP321" s="72"/>
      <c r="AQ321" s="72"/>
      <c r="AR321" s="72"/>
      <c r="AS321" s="72"/>
      <c r="AT321" s="72"/>
      <c r="AU321" s="72"/>
      <c r="AV321" s="72"/>
      <c r="AW321" s="72"/>
      <c r="AX321" s="72"/>
      <c r="AY321" s="72"/>
      <c r="AZ321" s="72"/>
      <c r="BA321" s="72"/>
      <c r="BB321" s="72"/>
      <c r="BC321" s="72"/>
      <c r="BD321" s="72"/>
      <c r="BE321" s="72"/>
      <c r="BF321" s="72"/>
      <c r="BG321" s="72"/>
      <c r="BH321" s="72"/>
      <c r="BI321" s="72"/>
      <c r="BJ321" s="72"/>
      <c r="BK321"/>
      <c r="BL321"/>
      <c r="BM321"/>
      <c r="BN321"/>
      <c r="BO321"/>
    </row>
    <row r="322" spans="2:103">
      <c r="E322" s="4" t="s">
        <v>394</v>
      </c>
      <c r="G322" s="4" t="s">
        <v>91</v>
      </c>
      <c r="H322" s="122"/>
      <c r="J322" s="61" t="b">
        <f t="shared" si="112"/>
        <v>1</v>
      </c>
      <c r="K322" s="21"/>
      <c r="M322" s="21">
        <f t="shared" si="115"/>
        <v>7.6712328767123292E-2</v>
      </c>
      <c r="N322" s="21">
        <f>((1-$H$297)*M289)+($H$297*N289)</f>
        <v>0.2</v>
      </c>
      <c r="O322" s="21">
        <f>((1-$H$297)*N289)+($H$297*O289)</f>
        <v>0.2</v>
      </c>
      <c r="P322" s="21">
        <f>((1-$H$297)*O289)+($H$297*P289)</f>
        <v>0.2</v>
      </c>
      <c r="Q322" s="21">
        <f>((1-$H$297)*P289)+($H$297*Q289)</f>
        <v>0.2</v>
      </c>
      <c r="R322" s="21">
        <f>((1-$H$297)*Q289)+($H$297*R289)</f>
        <v>0.12328767123287672</v>
      </c>
      <c r="S322" s="72"/>
      <c r="T322" s="72"/>
      <c r="U322" s="72"/>
      <c r="V322" s="72"/>
      <c r="W322" s="72"/>
      <c r="X322" s="72"/>
      <c r="Y322" s="72"/>
      <c r="Z322" s="72"/>
      <c r="AA322" s="72"/>
      <c r="AB322" s="72"/>
      <c r="AC322" s="72"/>
      <c r="AD322" s="72"/>
      <c r="AE322" s="72"/>
      <c r="AF322" s="72"/>
      <c r="AG322" s="72"/>
      <c r="AH322" s="72"/>
      <c r="AI322" s="72"/>
      <c r="AJ322" s="72"/>
      <c r="AK322" s="72"/>
      <c r="AL322" s="72"/>
      <c r="AM322" s="72"/>
      <c r="AN322" s="72"/>
      <c r="AO322" s="72"/>
      <c r="AP322" s="72"/>
      <c r="AQ322" s="72"/>
      <c r="AR322" s="72"/>
      <c r="AS322" s="72"/>
      <c r="AT322" s="72"/>
      <c r="AU322" s="72"/>
      <c r="AV322" s="72"/>
      <c r="AW322" s="72"/>
      <c r="AX322" s="72"/>
      <c r="AY322" s="72"/>
      <c r="AZ322" s="72"/>
      <c r="BA322" s="72"/>
      <c r="BB322" s="72"/>
      <c r="BC322" s="72"/>
      <c r="BD322" s="72"/>
      <c r="BE322" s="72"/>
      <c r="BF322" s="72"/>
      <c r="BG322" s="72"/>
      <c r="BH322" s="72"/>
      <c r="BI322" s="72"/>
      <c r="BJ322" s="72"/>
      <c r="BK322"/>
      <c r="BL322"/>
      <c r="BM322"/>
      <c r="BN322"/>
      <c r="BO322"/>
    </row>
    <row r="323" spans="2:103">
      <c r="E323" s="4" t="s">
        <v>395</v>
      </c>
      <c r="G323" s="4" t="s">
        <v>91</v>
      </c>
      <c r="H323" s="122"/>
      <c r="J323" s="61" t="b">
        <f t="shared" si="112"/>
        <v>1</v>
      </c>
      <c r="K323" s="21"/>
      <c r="M323" s="21">
        <f t="shared" si="115"/>
        <v>9.5890410958904104E-2</v>
      </c>
      <c r="N323" s="21">
        <f>((1-$H$297)*M290)+($H$297*N290)</f>
        <v>0.25</v>
      </c>
      <c r="O323" s="21">
        <f>((1-$H$297)*N290)+($H$297*O290)</f>
        <v>0.25</v>
      </c>
      <c r="P323" s="21">
        <f>((1-$H$297)*O290)+($H$297*P290)</f>
        <v>0.25</v>
      </c>
      <c r="Q323" s="21">
        <f>((1-$H$297)*P290)+($H$297*Q290)</f>
        <v>0.1541095890410959</v>
      </c>
      <c r="R323" s="72"/>
      <c r="S323" s="72"/>
      <c r="T323" s="72"/>
      <c r="U323" s="72"/>
      <c r="V323" s="72"/>
      <c r="W323" s="72"/>
      <c r="X323" s="72"/>
      <c r="Y323" s="72"/>
      <c r="Z323" s="72"/>
      <c r="AA323" s="72"/>
      <c r="AB323" s="72"/>
      <c r="AC323" s="72"/>
      <c r="AD323" s="72"/>
      <c r="AE323" s="72"/>
      <c r="AF323" s="72"/>
      <c r="AG323" s="72"/>
      <c r="AH323" s="72"/>
      <c r="AI323" s="72"/>
      <c r="AJ323" s="72"/>
      <c r="AK323" s="72"/>
      <c r="AL323" s="72"/>
      <c r="AM323" s="72"/>
      <c r="AN323" s="72"/>
      <c r="AO323" s="72"/>
      <c r="AP323" s="72"/>
      <c r="AQ323" s="72"/>
      <c r="AR323" s="72"/>
      <c r="AS323" s="72"/>
      <c r="AT323" s="72"/>
      <c r="AU323" s="72"/>
      <c r="AV323" s="72"/>
      <c r="AW323" s="72"/>
      <c r="AX323" s="72"/>
      <c r="AY323" s="72"/>
      <c r="AZ323" s="72"/>
      <c r="BA323" s="72"/>
      <c r="BB323" s="72"/>
      <c r="BC323" s="72"/>
      <c r="BD323" s="72"/>
      <c r="BE323" s="72"/>
      <c r="BF323" s="72"/>
      <c r="BG323" s="72"/>
      <c r="BH323" s="72"/>
      <c r="BI323" s="72"/>
      <c r="BJ323" s="72"/>
      <c r="BK323"/>
      <c r="BL323"/>
      <c r="BM323"/>
      <c r="BN323"/>
      <c r="BO323"/>
    </row>
    <row r="324" spans="2:103">
      <c r="E324" s="4" t="s">
        <v>396</v>
      </c>
      <c r="G324" s="4" t="s">
        <v>91</v>
      </c>
      <c r="H324" s="122"/>
      <c r="J324" s="61" t="b">
        <f t="shared" si="112"/>
        <v>1</v>
      </c>
      <c r="K324" s="21"/>
      <c r="M324" s="21">
        <f t="shared" si="115"/>
        <v>0.12785388127853881</v>
      </c>
      <c r="N324" s="21">
        <f>((1-$H$297)*M291)+($H$297*N291)</f>
        <v>0.33333333333333331</v>
      </c>
      <c r="O324" s="21">
        <f>((1-$H$297)*N291)+($H$297*O291)</f>
        <v>0.33333333333333331</v>
      </c>
      <c r="P324" s="21">
        <f>((1-$H$297)*O291)+($H$297*P291)</f>
        <v>0.20547945205479451</v>
      </c>
      <c r="Q324" s="72"/>
      <c r="R324" s="72"/>
      <c r="S324" s="72"/>
      <c r="T324" s="72"/>
      <c r="U324" s="72"/>
      <c r="V324" s="72"/>
      <c r="W324" s="72"/>
      <c r="X324" s="72"/>
      <c r="Y324" s="72"/>
      <c r="Z324" s="72"/>
      <c r="AA324" s="72"/>
      <c r="AB324" s="72"/>
      <c r="AC324" s="72"/>
      <c r="AD324" s="72"/>
      <c r="AE324" s="72"/>
      <c r="AF324" s="72"/>
      <c r="AG324" s="72"/>
      <c r="AH324" s="72"/>
      <c r="AI324" s="72"/>
      <c r="AJ324" s="72"/>
      <c r="AK324" s="72"/>
      <c r="AL324" s="72"/>
      <c r="AM324" s="72"/>
      <c r="AN324" s="72"/>
      <c r="AO324" s="72"/>
      <c r="AP324" s="72"/>
      <c r="AQ324" s="72"/>
      <c r="AR324" s="72"/>
      <c r="AS324" s="72"/>
      <c r="AT324" s="72"/>
      <c r="AU324" s="72"/>
      <c r="AV324" s="72"/>
      <c r="AW324" s="72"/>
      <c r="AX324" s="72"/>
      <c r="AY324" s="72"/>
      <c r="AZ324" s="72"/>
      <c r="BA324" s="72"/>
      <c r="BB324" s="72"/>
      <c r="BC324" s="72"/>
      <c r="BD324" s="72"/>
      <c r="BE324" s="72"/>
      <c r="BF324" s="72"/>
      <c r="BG324" s="72"/>
      <c r="BH324" s="72"/>
      <c r="BI324" s="72"/>
      <c r="BJ324" s="72"/>
      <c r="BK324"/>
      <c r="BL324"/>
      <c r="BM324"/>
      <c r="BN324"/>
      <c r="BO324"/>
    </row>
    <row r="325" spans="2:103">
      <c r="E325" s="4" t="s">
        <v>397</v>
      </c>
      <c r="G325" s="4" t="s">
        <v>91</v>
      </c>
      <c r="H325" s="122"/>
      <c r="J325" s="61" t="b">
        <f t="shared" si="112"/>
        <v>1</v>
      </c>
      <c r="K325" s="21"/>
      <c r="M325" s="21">
        <f t="shared" si="115"/>
        <v>0.19178082191780821</v>
      </c>
      <c r="N325" s="21">
        <f>((1-$H$297)*M292)+($H$297*N292)</f>
        <v>0.5</v>
      </c>
      <c r="O325" s="21">
        <f>((1-$H$297)*N292)+($H$297*O292)</f>
        <v>0.30821917808219179</v>
      </c>
      <c r="P325" s="72"/>
      <c r="Q325" s="72"/>
      <c r="R325" s="72"/>
      <c r="S325" s="72"/>
      <c r="T325" s="72"/>
      <c r="U325" s="72"/>
      <c r="V325" s="72"/>
      <c r="W325" s="72"/>
      <c r="X325" s="72"/>
      <c r="Y325" s="72"/>
      <c r="Z325" s="72"/>
      <c r="AA325" s="72"/>
      <c r="AB325" s="72"/>
      <c r="AC325" s="72"/>
      <c r="AD325" s="72"/>
      <c r="AE325" s="72"/>
      <c r="AF325" s="72"/>
      <c r="AG325" s="72"/>
      <c r="AH325" s="72"/>
      <c r="AI325" s="72"/>
      <c r="AJ325" s="72"/>
      <c r="AK325" s="72"/>
      <c r="AL325" s="72"/>
      <c r="AM325" s="72"/>
      <c r="AN325" s="72"/>
      <c r="AO325" s="72"/>
      <c r="AP325" s="72"/>
      <c r="AQ325" s="72"/>
      <c r="AR325" s="72"/>
      <c r="AS325" s="72"/>
      <c r="AT325" s="72"/>
      <c r="AU325" s="72"/>
      <c r="AV325" s="72"/>
      <c r="AW325" s="72"/>
      <c r="AX325" s="72"/>
      <c r="AY325" s="72"/>
      <c r="AZ325" s="72"/>
      <c r="BA325" s="72"/>
      <c r="BB325" s="72"/>
      <c r="BC325" s="72"/>
      <c r="BD325" s="72"/>
      <c r="BE325" s="72"/>
      <c r="BF325" s="72"/>
      <c r="BG325" s="72"/>
      <c r="BH325" s="72"/>
      <c r="BI325" s="72"/>
      <c r="BJ325" s="72"/>
      <c r="BK325"/>
      <c r="BL325"/>
      <c r="BM325"/>
      <c r="BN325"/>
      <c r="BO325"/>
    </row>
    <row r="326" spans="2:103">
      <c r="E326" s="4" t="s">
        <v>398</v>
      </c>
      <c r="G326" s="4" t="s">
        <v>91</v>
      </c>
      <c r="H326" s="122"/>
      <c r="J326" s="61" t="b">
        <f t="shared" si="112"/>
        <v>1</v>
      </c>
      <c r="K326" s="21"/>
      <c r="M326" s="21">
        <f t="shared" si="115"/>
        <v>0.38356164383561642</v>
      </c>
      <c r="N326" s="21">
        <f>((1-$H$297)*M293)+($H$297*N293)</f>
        <v>0.61643835616438358</v>
      </c>
      <c r="O326" s="72"/>
      <c r="P326" s="72"/>
      <c r="Q326" s="72"/>
      <c r="R326" s="72"/>
      <c r="S326" s="72"/>
      <c r="T326" s="72"/>
      <c r="U326" s="72"/>
      <c r="V326" s="72"/>
      <c r="W326" s="72"/>
      <c r="X326" s="72"/>
      <c r="Y326" s="72"/>
      <c r="Z326" s="72"/>
      <c r="AA326" s="72"/>
      <c r="AB326" s="72"/>
      <c r="AC326" s="72"/>
      <c r="AD326" s="72"/>
      <c r="AE326" s="72"/>
      <c r="AF326" s="72"/>
      <c r="AG326" s="72"/>
      <c r="AH326" s="72"/>
      <c r="AI326" s="72"/>
      <c r="AJ326" s="72"/>
      <c r="AK326" s="72"/>
      <c r="AL326" s="72"/>
      <c r="AM326" s="72"/>
      <c r="AN326" s="72"/>
      <c r="AO326" s="72"/>
      <c r="AP326" s="72"/>
      <c r="AQ326" s="72"/>
      <c r="AR326" s="72"/>
      <c r="AS326" s="72"/>
      <c r="AT326" s="72"/>
      <c r="AU326" s="72"/>
      <c r="AV326" s="72"/>
      <c r="AW326" s="72"/>
      <c r="AX326" s="72"/>
      <c r="AY326" s="72"/>
      <c r="AZ326" s="72"/>
      <c r="BA326" s="72"/>
      <c r="BB326" s="72"/>
      <c r="BC326" s="72"/>
      <c r="BD326" s="72"/>
      <c r="BE326" s="72"/>
      <c r="BF326" s="72"/>
      <c r="BG326" s="72"/>
      <c r="BH326" s="72"/>
      <c r="BI326" s="72"/>
      <c r="BJ326" s="72"/>
      <c r="BK326"/>
      <c r="BL326"/>
      <c r="BM326"/>
      <c r="BN326"/>
      <c r="BO326"/>
    </row>
    <row r="327" spans="2:103">
      <c r="E327" s="20"/>
      <c r="F327" s="20"/>
      <c r="K327" s="21"/>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c r="AP327" s="22"/>
      <c r="AQ327" s="22"/>
      <c r="AR327" s="22"/>
      <c r="AS327" s="22"/>
      <c r="AT327" s="22"/>
      <c r="AU327" s="22"/>
      <c r="AV327" s="22"/>
      <c r="AW327" s="22"/>
      <c r="AX327" s="22"/>
      <c r="AY327" s="22"/>
      <c r="AZ327" s="22"/>
      <c r="BA327" s="22"/>
      <c r="BB327" s="22"/>
      <c r="BC327" s="22"/>
      <c r="BD327" s="22"/>
      <c r="BE327" s="22"/>
      <c r="BF327" s="22"/>
      <c r="BG327" s="22"/>
      <c r="BH327" s="22"/>
    </row>
    <row r="328" spans="2:103">
      <c r="B328" s="24"/>
      <c r="C328" s="73">
        <f>MAX($B$5:C327)+0.1</f>
        <v>11.2</v>
      </c>
      <c r="D328" s="37" t="s">
        <v>401</v>
      </c>
      <c r="E328" s="37"/>
      <c r="F328" s="37"/>
      <c r="G328" s="37"/>
      <c r="H328" s="37"/>
      <c r="I328" s="37"/>
      <c r="J328" s="37"/>
      <c r="K328" s="37"/>
      <c r="L328" s="37"/>
      <c r="M328" s="37"/>
      <c r="N328" s="37"/>
      <c r="O328" s="37"/>
      <c r="P328" s="37"/>
      <c r="Q328" s="37"/>
      <c r="R328" s="37"/>
      <c r="S328" s="37"/>
      <c r="T328" s="37"/>
      <c r="U328" s="37"/>
      <c r="V328" s="37"/>
      <c r="W328" s="37"/>
      <c r="X328" s="37"/>
      <c r="Y328" s="37"/>
      <c r="Z328" s="37"/>
      <c r="AA328" s="37"/>
      <c r="AB328" s="37"/>
      <c r="AC328" s="37"/>
      <c r="AD328" s="37"/>
      <c r="AE328" s="37"/>
      <c r="AF328" s="37"/>
      <c r="AG328" s="37"/>
      <c r="AH328" s="37"/>
      <c r="AI328" s="37"/>
      <c r="AJ328" s="37"/>
      <c r="AK328" s="37"/>
      <c r="AL328" s="37"/>
      <c r="AM328" s="37"/>
      <c r="AN328" s="37"/>
      <c r="AO328" s="37"/>
      <c r="AP328" s="37"/>
      <c r="AQ328" s="37"/>
      <c r="AR328" s="37"/>
      <c r="AS328" s="37"/>
      <c r="AT328" s="37"/>
      <c r="AU328" s="37"/>
      <c r="AV328" s="37"/>
      <c r="AW328" s="37"/>
      <c r="AX328" s="37"/>
      <c r="AY328" s="37"/>
      <c r="AZ328" s="37"/>
      <c r="BA328" s="37"/>
      <c r="BB328" s="37"/>
      <c r="BC328" s="37"/>
      <c r="BD328" s="37"/>
      <c r="BE328" s="37"/>
      <c r="BF328" s="37"/>
      <c r="BG328" s="37"/>
      <c r="BH328" s="37"/>
      <c r="BI328" s="37"/>
      <c r="BJ328" s="37"/>
      <c r="BK328" s="37"/>
      <c r="BM328" s="37"/>
      <c r="BN328" s="37"/>
      <c r="BO328" s="37"/>
      <c r="BP328" s="37"/>
      <c r="BQ328" s="37"/>
      <c r="BR328" s="37"/>
      <c r="BS328" s="37"/>
      <c r="BT328" s="37"/>
      <c r="BU328" s="37"/>
      <c r="BV328" s="37"/>
      <c r="BW328" s="37"/>
      <c r="BX328" s="37"/>
      <c r="BY328" s="37"/>
      <c r="BZ328" s="37"/>
      <c r="CA328" s="37"/>
      <c r="CB328" s="37"/>
      <c r="CC328" s="37"/>
      <c r="CD328" s="37"/>
      <c r="CE328" s="37"/>
      <c r="CF328" s="37"/>
      <c r="CG328" s="37"/>
      <c r="CH328" s="37"/>
      <c r="CI328" s="37"/>
      <c r="CJ328" s="37"/>
      <c r="CK328" s="37"/>
      <c r="CL328" s="37"/>
      <c r="CM328" s="37"/>
      <c r="CN328" s="37"/>
      <c r="CO328" s="37"/>
      <c r="CP328" s="37"/>
      <c r="CQ328" s="37"/>
      <c r="CR328" s="37"/>
      <c r="CS328" s="37"/>
      <c r="CT328" s="37"/>
      <c r="CU328" s="37"/>
      <c r="CV328" s="37"/>
      <c r="CW328" s="90"/>
      <c r="CX328" s="90"/>
      <c r="CY328" s="90"/>
    </row>
    <row r="329" spans="2:103">
      <c r="B329" s="24"/>
      <c r="C329" s="24"/>
      <c r="D329" s="24"/>
      <c r="H329" s="4"/>
      <c r="I329" s="4"/>
      <c r="J329" s="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row>
    <row r="330" spans="2:103">
      <c r="B330" s="24"/>
      <c r="C330" s="24"/>
      <c r="D330" s="24"/>
      <c r="E330" s="4" t="s">
        <v>400</v>
      </c>
      <c r="H330" s="190">
        <f>INDEX($L$24:$BH$24, 1, MATCH(1, $L$13:$BH$13, 0))</f>
        <v>0.61643835616438358</v>
      </c>
      <c r="I330" s="4"/>
      <c r="J330" s="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row>
    <row r="331" spans="2:103">
      <c r="H331" s="4"/>
      <c r="I331" s="4"/>
      <c r="J331" s="4"/>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c r="AP331" s="22"/>
      <c r="AQ331" s="22"/>
      <c r="AR331" s="22"/>
      <c r="AS331" s="22"/>
      <c r="AT331" s="22"/>
      <c r="AU331" s="22"/>
      <c r="AV331" s="22"/>
      <c r="AW331" s="22"/>
      <c r="AX331" s="22"/>
      <c r="AY331" s="22"/>
      <c r="AZ331" s="22"/>
      <c r="BA331" s="22"/>
      <c r="BB331" s="22"/>
      <c r="BC331" s="22"/>
      <c r="BD331" s="22"/>
      <c r="BE331" s="22"/>
      <c r="BF331" s="22"/>
      <c r="BG331" s="22"/>
      <c r="BH331" s="22"/>
    </row>
    <row r="332" spans="2:103">
      <c r="E332" s="4" t="s">
        <v>372</v>
      </c>
      <c r="K332" s="44"/>
      <c r="M332" s="71">
        <v>1</v>
      </c>
      <c r="N332" s="71">
        <f>M332+1</f>
        <v>2</v>
      </c>
      <c r="O332" s="71">
        <f>N332+1</f>
        <v>3</v>
      </c>
      <c r="P332" s="71">
        <f t="shared" ref="P332" si="136">O332+1</f>
        <v>4</v>
      </c>
      <c r="Q332" s="71">
        <f t="shared" ref="Q332" si="137">P332+1</f>
        <v>5</v>
      </c>
      <c r="R332" s="71">
        <f t="shared" ref="R332" si="138">Q332+1</f>
        <v>6</v>
      </c>
      <c r="S332" s="205">
        <f t="shared" ref="S332" si="139">R332+1</f>
        <v>7</v>
      </c>
      <c r="T332" s="71">
        <f t="shared" ref="T332" si="140">S332+1</f>
        <v>8</v>
      </c>
      <c r="U332" s="71">
        <f t="shared" ref="U332" si="141">T332+1</f>
        <v>9</v>
      </c>
      <c r="V332" s="71">
        <f t="shared" ref="V332" si="142">U332+1</f>
        <v>10</v>
      </c>
      <c r="W332" s="71">
        <f t="shared" ref="W332" si="143">V332+1</f>
        <v>11</v>
      </c>
      <c r="X332" s="71">
        <f t="shared" ref="X332" si="144">W332+1</f>
        <v>12</v>
      </c>
      <c r="Y332" s="71">
        <f t="shared" ref="Y332" si="145">X332+1</f>
        <v>13</v>
      </c>
      <c r="Z332" s="71">
        <f t="shared" ref="Z332" si="146">Y332+1</f>
        <v>14</v>
      </c>
      <c r="AA332" s="71">
        <f t="shared" ref="AA332" si="147">Z332+1</f>
        <v>15</v>
      </c>
      <c r="AB332" s="71">
        <f t="shared" ref="AB332" si="148">AA332+1</f>
        <v>16</v>
      </c>
      <c r="AC332" s="71">
        <f t="shared" ref="AC332" si="149">AB332+1</f>
        <v>17</v>
      </c>
      <c r="AD332" s="71">
        <f t="shared" ref="AD332" si="150">AC332+1</f>
        <v>18</v>
      </c>
      <c r="AE332" s="71">
        <f t="shared" ref="AE332" si="151">AD332+1</f>
        <v>19</v>
      </c>
      <c r="AF332" s="71">
        <f t="shared" ref="AF332" si="152">AE332+1</f>
        <v>20</v>
      </c>
      <c r="AG332" s="71">
        <f t="shared" ref="AG332" si="153">AF332+1</f>
        <v>21</v>
      </c>
      <c r="AH332" s="71">
        <f t="shared" ref="AH332" si="154">AG332+1</f>
        <v>22</v>
      </c>
      <c r="AI332" s="71">
        <f t="shared" ref="AI332" si="155">AH332+1</f>
        <v>23</v>
      </c>
      <c r="AJ332" s="71">
        <f t="shared" ref="AJ332" si="156">AI332+1</f>
        <v>24</v>
      </c>
      <c r="AK332" s="71">
        <f t="shared" ref="AK332" si="157">AJ332+1</f>
        <v>25</v>
      </c>
      <c r="AL332" s="71">
        <f t="shared" ref="AL332" si="158">AK332+1</f>
        <v>26</v>
      </c>
      <c r="AM332" s="71">
        <f t="shared" ref="AM332" si="159">AL332+1</f>
        <v>27</v>
      </c>
      <c r="AN332" s="71">
        <f t="shared" ref="AN332" si="160">AM332+1</f>
        <v>28</v>
      </c>
      <c r="AO332" s="71">
        <f t="shared" ref="AO332" si="161">AN332+1</f>
        <v>29</v>
      </c>
      <c r="AP332" s="71">
        <f t="shared" ref="AP332" si="162">AO332+1</f>
        <v>30</v>
      </c>
      <c r="AQ332" s="71">
        <f t="shared" ref="AQ332" si="163">AP332+1</f>
        <v>31</v>
      </c>
      <c r="AR332" s="71">
        <f t="shared" ref="AR332" si="164">AQ332+1</f>
        <v>32</v>
      </c>
      <c r="AS332" s="71">
        <f t="shared" ref="AS332" si="165">AR332+1</f>
        <v>33</v>
      </c>
      <c r="AT332" s="71">
        <f t="shared" ref="AT332" si="166">AS332+1</f>
        <v>34</v>
      </c>
      <c r="AU332" s="71">
        <f t="shared" ref="AU332" si="167">AT332+1</f>
        <v>35</v>
      </c>
      <c r="AV332" s="71">
        <f t="shared" ref="AV332" si="168">AU332+1</f>
        <v>36</v>
      </c>
      <c r="AW332" s="71">
        <f t="shared" ref="AW332" si="169">AV332+1</f>
        <v>37</v>
      </c>
      <c r="AX332" s="71">
        <f t="shared" ref="AX332" si="170">AW332+1</f>
        <v>38</v>
      </c>
      <c r="AY332" s="71">
        <f t="shared" ref="AY332" si="171">AX332+1</f>
        <v>39</v>
      </c>
      <c r="AZ332" s="71">
        <f t="shared" ref="AZ332" si="172">AY332+1</f>
        <v>40</v>
      </c>
      <c r="BA332" s="71">
        <f t="shared" ref="BA332" si="173">AZ332+1</f>
        <v>41</v>
      </c>
      <c r="BB332" s="71">
        <f t="shared" ref="BB332" si="174">BA332+1</f>
        <v>42</v>
      </c>
      <c r="BC332" s="71">
        <f t="shared" ref="BC332" si="175">BB332+1</f>
        <v>43</v>
      </c>
      <c r="BD332" s="71">
        <f t="shared" ref="BD332" si="176">BC332+1</f>
        <v>44</v>
      </c>
      <c r="BE332" s="71">
        <f t="shared" ref="BE332" si="177">BD332+1</f>
        <v>45</v>
      </c>
      <c r="BF332" s="71">
        <f t="shared" ref="BF332" si="178">BE332+1</f>
        <v>46</v>
      </c>
      <c r="BG332" s="71">
        <f t="shared" ref="BG332" si="179">BF332+1</f>
        <v>47</v>
      </c>
      <c r="BH332" s="71">
        <f t="shared" ref="BH332" si="180">BG332+1</f>
        <v>48</v>
      </c>
      <c r="BI332" s="71">
        <f t="shared" ref="BI332" si="181">BH332+1</f>
        <v>49</v>
      </c>
      <c r="BJ332" s="71">
        <f t="shared" ref="BJ332" si="182">BI332+1</f>
        <v>50</v>
      </c>
      <c r="BK332"/>
      <c r="BL332"/>
      <c r="BM332" s="18"/>
      <c r="BN332" s="18"/>
      <c r="BO332" s="18"/>
    </row>
    <row r="333" spans="2:103">
      <c r="E333" s="4" t="s">
        <v>102</v>
      </c>
      <c r="G333" s="4" t="s">
        <v>91</v>
      </c>
      <c r="H333" s="122">
        <f>H269+$H$330</f>
        <v>25.616438356164384</v>
      </c>
      <c r="J333" s="61" t="b">
        <f t="shared" ref="J333:J357" si="183">ROUND(SUM(M333:BL333),10)=1</f>
        <v>1</v>
      </c>
      <c r="K333" s="21"/>
      <c r="M333" s="21">
        <f t="shared" ref="M333:AL333" si="184">IF(M$332&gt;$H333,$H$330,1)*1/$H333</f>
        <v>3.9037433155080216E-2</v>
      </c>
      <c r="N333" s="21">
        <f>IF(N$332&gt;$H333,$H$330,1)*1/$H333</f>
        <v>3.9037433155080216E-2</v>
      </c>
      <c r="O333" s="21">
        <f t="shared" si="184"/>
        <v>3.9037433155080216E-2</v>
      </c>
      <c r="P333" s="21">
        <f t="shared" si="184"/>
        <v>3.9037433155080216E-2</v>
      </c>
      <c r="Q333" s="21">
        <f t="shared" si="184"/>
        <v>3.9037433155080216E-2</v>
      </c>
      <c r="R333" s="21">
        <f t="shared" si="184"/>
        <v>3.9037433155080216E-2</v>
      </c>
      <c r="S333" s="21">
        <f t="shared" si="184"/>
        <v>3.9037433155080216E-2</v>
      </c>
      <c r="T333" s="21">
        <f t="shared" si="184"/>
        <v>3.9037433155080216E-2</v>
      </c>
      <c r="U333" s="21">
        <f t="shared" si="184"/>
        <v>3.9037433155080216E-2</v>
      </c>
      <c r="V333" s="21">
        <f t="shared" si="184"/>
        <v>3.9037433155080216E-2</v>
      </c>
      <c r="W333" s="21">
        <f t="shared" si="184"/>
        <v>3.9037433155080216E-2</v>
      </c>
      <c r="X333" s="21">
        <f t="shared" si="184"/>
        <v>3.9037433155080216E-2</v>
      </c>
      <c r="Y333" s="21">
        <f t="shared" si="184"/>
        <v>3.9037433155080216E-2</v>
      </c>
      <c r="Z333" s="21">
        <f t="shared" si="184"/>
        <v>3.9037433155080216E-2</v>
      </c>
      <c r="AA333" s="21">
        <f t="shared" si="184"/>
        <v>3.9037433155080216E-2</v>
      </c>
      <c r="AB333" s="21">
        <f t="shared" si="184"/>
        <v>3.9037433155080216E-2</v>
      </c>
      <c r="AC333" s="21">
        <f t="shared" si="184"/>
        <v>3.9037433155080216E-2</v>
      </c>
      <c r="AD333" s="21">
        <f t="shared" si="184"/>
        <v>3.9037433155080216E-2</v>
      </c>
      <c r="AE333" s="21">
        <f t="shared" si="184"/>
        <v>3.9037433155080216E-2</v>
      </c>
      <c r="AF333" s="21">
        <f t="shared" si="184"/>
        <v>3.9037433155080216E-2</v>
      </c>
      <c r="AG333" s="21">
        <f t="shared" si="184"/>
        <v>3.9037433155080216E-2</v>
      </c>
      <c r="AH333" s="21">
        <f t="shared" si="184"/>
        <v>3.9037433155080216E-2</v>
      </c>
      <c r="AI333" s="21">
        <f t="shared" si="184"/>
        <v>3.9037433155080216E-2</v>
      </c>
      <c r="AJ333" s="21">
        <f t="shared" si="184"/>
        <v>3.9037433155080216E-2</v>
      </c>
      <c r="AK333" s="21">
        <f t="shared" si="184"/>
        <v>3.9037433155080216E-2</v>
      </c>
      <c r="AL333" s="21">
        <f t="shared" si="184"/>
        <v>2.4064171122994651E-2</v>
      </c>
      <c r="AM333" s="72"/>
      <c r="AN333" s="72"/>
      <c r="AO333" s="72"/>
      <c r="AP333" s="72"/>
      <c r="AQ333" s="72"/>
      <c r="AR333" s="72"/>
      <c r="AS333" s="72"/>
      <c r="AT333" s="72"/>
      <c r="AU333" s="72"/>
      <c r="AV333" s="72"/>
      <c r="AW333" s="72"/>
      <c r="AX333" s="72"/>
      <c r="AY333" s="72"/>
      <c r="AZ333" s="72"/>
      <c r="BA333" s="72"/>
      <c r="BB333" s="72"/>
      <c r="BC333" s="72"/>
      <c r="BD333" s="72"/>
      <c r="BE333" s="72"/>
      <c r="BF333" s="72"/>
      <c r="BG333" s="72"/>
      <c r="BH333" s="72"/>
      <c r="BI333" s="72"/>
      <c r="BJ333" s="72"/>
      <c r="BK333"/>
      <c r="BL333"/>
      <c r="BM333"/>
      <c r="BN333"/>
      <c r="BO333"/>
    </row>
    <row r="334" spans="2:103">
      <c r="E334" s="4" t="s">
        <v>375</v>
      </c>
      <c r="G334" s="4" t="s">
        <v>91</v>
      </c>
      <c r="H334" s="122">
        <f>H333-1</f>
        <v>24.616438356164384</v>
      </c>
      <c r="J334" s="61" t="b">
        <f t="shared" si="183"/>
        <v>1</v>
      </c>
      <c r="K334" s="21"/>
      <c r="M334" s="21">
        <f t="shared" ref="M334:AK334" si="185">IF(M$332&gt;$H334,$H$330,1)*1/$H334</f>
        <v>4.062326099053979E-2</v>
      </c>
      <c r="N334" s="21">
        <f t="shared" si="185"/>
        <v>4.062326099053979E-2</v>
      </c>
      <c r="O334" s="21">
        <f t="shared" si="185"/>
        <v>4.062326099053979E-2</v>
      </c>
      <c r="P334" s="21">
        <f t="shared" si="185"/>
        <v>4.062326099053979E-2</v>
      </c>
      <c r="Q334" s="21">
        <f t="shared" si="185"/>
        <v>4.062326099053979E-2</v>
      </c>
      <c r="R334" s="21">
        <f t="shared" si="185"/>
        <v>4.062326099053979E-2</v>
      </c>
      <c r="S334" s="21">
        <f t="shared" si="185"/>
        <v>4.062326099053979E-2</v>
      </c>
      <c r="T334" s="21">
        <f t="shared" si="185"/>
        <v>4.062326099053979E-2</v>
      </c>
      <c r="U334" s="21">
        <f t="shared" si="185"/>
        <v>4.062326099053979E-2</v>
      </c>
      <c r="V334" s="21">
        <f t="shared" si="185"/>
        <v>4.062326099053979E-2</v>
      </c>
      <c r="W334" s="21">
        <f t="shared" si="185"/>
        <v>4.062326099053979E-2</v>
      </c>
      <c r="X334" s="21">
        <f t="shared" si="185"/>
        <v>4.062326099053979E-2</v>
      </c>
      <c r="Y334" s="21">
        <f t="shared" si="185"/>
        <v>4.062326099053979E-2</v>
      </c>
      <c r="Z334" s="21">
        <f t="shared" si="185"/>
        <v>4.062326099053979E-2</v>
      </c>
      <c r="AA334" s="21">
        <f t="shared" si="185"/>
        <v>4.062326099053979E-2</v>
      </c>
      <c r="AB334" s="21">
        <f t="shared" si="185"/>
        <v>4.062326099053979E-2</v>
      </c>
      <c r="AC334" s="21">
        <f t="shared" si="185"/>
        <v>4.062326099053979E-2</v>
      </c>
      <c r="AD334" s="21">
        <f t="shared" si="185"/>
        <v>4.062326099053979E-2</v>
      </c>
      <c r="AE334" s="21">
        <f t="shared" si="185"/>
        <v>4.062326099053979E-2</v>
      </c>
      <c r="AF334" s="21">
        <f t="shared" si="185"/>
        <v>4.062326099053979E-2</v>
      </c>
      <c r="AG334" s="21">
        <f t="shared" si="185"/>
        <v>4.062326099053979E-2</v>
      </c>
      <c r="AH334" s="21">
        <f t="shared" si="185"/>
        <v>4.062326099053979E-2</v>
      </c>
      <c r="AI334" s="21">
        <f t="shared" si="185"/>
        <v>4.062326099053979E-2</v>
      </c>
      <c r="AJ334" s="21">
        <f t="shared" si="185"/>
        <v>4.062326099053979E-2</v>
      </c>
      <c r="AK334" s="21">
        <f t="shared" si="185"/>
        <v>2.5041736227045076E-2</v>
      </c>
      <c r="AL334" s="72"/>
      <c r="AM334" s="72"/>
      <c r="AN334" s="72"/>
      <c r="AO334" s="72"/>
      <c r="AP334" s="72"/>
      <c r="AQ334" s="72"/>
      <c r="AR334" s="72"/>
      <c r="AS334" s="72"/>
      <c r="AT334" s="72"/>
      <c r="AU334" s="72"/>
      <c r="AV334" s="72"/>
      <c r="AW334" s="72"/>
      <c r="AX334" s="72"/>
      <c r="AY334" s="72"/>
      <c r="AZ334" s="72"/>
      <c r="BA334" s="72"/>
      <c r="BB334" s="72"/>
      <c r="BC334" s="72"/>
      <c r="BD334" s="72"/>
      <c r="BE334" s="72"/>
      <c r="BF334" s="72"/>
      <c r="BG334" s="72"/>
      <c r="BH334" s="72"/>
      <c r="BI334" s="72"/>
      <c r="BJ334" s="72"/>
      <c r="BK334"/>
      <c r="BL334"/>
      <c r="BM334"/>
      <c r="BN334"/>
      <c r="BO334"/>
    </row>
    <row r="335" spans="2:103">
      <c r="E335" s="4" t="s">
        <v>376</v>
      </c>
      <c r="G335" s="4" t="s">
        <v>91</v>
      </c>
      <c r="H335" s="122">
        <f t="shared" ref="H335:H357" si="186">H334-1</f>
        <v>23.616438356164384</v>
      </c>
      <c r="J335" s="61" t="b">
        <f t="shared" si="183"/>
        <v>1</v>
      </c>
      <c r="K335" s="21"/>
      <c r="M335" s="21">
        <f t="shared" ref="M335:AJ335" si="187">IF(M$332&gt;$H335,$H$330,1)*1/$H335</f>
        <v>4.2343387470997682E-2</v>
      </c>
      <c r="N335" s="21">
        <f t="shared" si="187"/>
        <v>4.2343387470997682E-2</v>
      </c>
      <c r="O335" s="21">
        <f t="shared" si="187"/>
        <v>4.2343387470997682E-2</v>
      </c>
      <c r="P335" s="21">
        <f t="shared" si="187"/>
        <v>4.2343387470997682E-2</v>
      </c>
      <c r="Q335" s="21">
        <f t="shared" si="187"/>
        <v>4.2343387470997682E-2</v>
      </c>
      <c r="R335" s="21">
        <f t="shared" si="187"/>
        <v>4.2343387470997682E-2</v>
      </c>
      <c r="S335" s="21">
        <f t="shared" si="187"/>
        <v>4.2343387470997682E-2</v>
      </c>
      <c r="T335" s="21">
        <f t="shared" si="187"/>
        <v>4.2343387470997682E-2</v>
      </c>
      <c r="U335" s="21">
        <f t="shared" si="187"/>
        <v>4.2343387470997682E-2</v>
      </c>
      <c r="V335" s="21">
        <f t="shared" si="187"/>
        <v>4.2343387470997682E-2</v>
      </c>
      <c r="W335" s="21">
        <f t="shared" si="187"/>
        <v>4.2343387470997682E-2</v>
      </c>
      <c r="X335" s="21">
        <f t="shared" si="187"/>
        <v>4.2343387470997682E-2</v>
      </c>
      <c r="Y335" s="21">
        <f t="shared" si="187"/>
        <v>4.2343387470997682E-2</v>
      </c>
      <c r="Z335" s="21">
        <f t="shared" si="187"/>
        <v>4.2343387470997682E-2</v>
      </c>
      <c r="AA335" s="21">
        <f t="shared" si="187"/>
        <v>4.2343387470997682E-2</v>
      </c>
      <c r="AB335" s="21">
        <f t="shared" si="187"/>
        <v>4.2343387470997682E-2</v>
      </c>
      <c r="AC335" s="21">
        <f t="shared" si="187"/>
        <v>4.2343387470997682E-2</v>
      </c>
      <c r="AD335" s="21">
        <f t="shared" si="187"/>
        <v>4.2343387470997682E-2</v>
      </c>
      <c r="AE335" s="21">
        <f t="shared" si="187"/>
        <v>4.2343387470997682E-2</v>
      </c>
      <c r="AF335" s="21">
        <f t="shared" si="187"/>
        <v>4.2343387470997682E-2</v>
      </c>
      <c r="AG335" s="21">
        <f t="shared" si="187"/>
        <v>4.2343387470997682E-2</v>
      </c>
      <c r="AH335" s="21">
        <f t="shared" si="187"/>
        <v>4.2343387470997682E-2</v>
      </c>
      <c r="AI335" s="21">
        <f t="shared" si="187"/>
        <v>4.2343387470997682E-2</v>
      </c>
      <c r="AJ335" s="21">
        <f t="shared" si="187"/>
        <v>2.6102088167053363E-2</v>
      </c>
      <c r="AK335" s="72"/>
      <c r="AL335" s="72"/>
      <c r="AM335" s="72"/>
      <c r="AN335" s="72"/>
      <c r="AO335" s="72"/>
      <c r="AP335" s="72"/>
      <c r="AQ335" s="72"/>
      <c r="AR335" s="72"/>
      <c r="AS335" s="72"/>
      <c r="AT335" s="72"/>
      <c r="AU335" s="72"/>
      <c r="AV335" s="72"/>
      <c r="AW335" s="72"/>
      <c r="AX335" s="72"/>
      <c r="AY335" s="72"/>
      <c r="AZ335" s="72"/>
      <c r="BA335" s="72"/>
      <c r="BB335" s="72"/>
      <c r="BC335" s="72"/>
      <c r="BD335" s="72"/>
      <c r="BE335" s="72"/>
      <c r="BF335" s="72"/>
      <c r="BG335" s="72"/>
      <c r="BH335" s="72"/>
      <c r="BI335" s="72"/>
      <c r="BJ335" s="72"/>
      <c r="BK335"/>
      <c r="BL335"/>
      <c r="BM335"/>
      <c r="BN335"/>
      <c r="BO335"/>
    </row>
    <row r="336" spans="2:103">
      <c r="E336" s="4" t="s">
        <v>377</v>
      </c>
      <c r="G336" s="4" t="s">
        <v>91</v>
      </c>
      <c r="H336" s="122">
        <f t="shared" si="186"/>
        <v>22.616438356164384</v>
      </c>
      <c r="J336" s="61" t="b">
        <f>ROUND(SUM(M336:BL336),10)=1</f>
        <v>1</v>
      </c>
      <c r="K336" s="21"/>
      <c r="M336" s="21">
        <f t="shared" ref="M336:AI336" si="188">IF(M$332&gt;$H336,$H$330,1)*1/$H336</f>
        <v>4.4215626892792244E-2</v>
      </c>
      <c r="N336" s="21">
        <f t="shared" si="188"/>
        <v>4.4215626892792244E-2</v>
      </c>
      <c r="O336" s="21">
        <f t="shared" si="188"/>
        <v>4.4215626892792244E-2</v>
      </c>
      <c r="P336" s="21">
        <f t="shared" si="188"/>
        <v>4.4215626892792244E-2</v>
      </c>
      <c r="Q336" s="21">
        <f t="shared" si="188"/>
        <v>4.4215626892792244E-2</v>
      </c>
      <c r="R336" s="21">
        <f t="shared" si="188"/>
        <v>4.4215626892792244E-2</v>
      </c>
      <c r="S336" s="21">
        <f t="shared" si="188"/>
        <v>4.4215626892792244E-2</v>
      </c>
      <c r="T336" s="21">
        <f t="shared" si="188"/>
        <v>4.4215626892792244E-2</v>
      </c>
      <c r="U336" s="21">
        <f t="shared" si="188"/>
        <v>4.4215626892792244E-2</v>
      </c>
      <c r="V336" s="21">
        <f t="shared" si="188"/>
        <v>4.4215626892792244E-2</v>
      </c>
      <c r="W336" s="21">
        <f t="shared" si="188"/>
        <v>4.4215626892792244E-2</v>
      </c>
      <c r="X336" s="21">
        <f t="shared" si="188"/>
        <v>4.4215626892792244E-2</v>
      </c>
      <c r="Y336" s="21">
        <f t="shared" si="188"/>
        <v>4.4215626892792244E-2</v>
      </c>
      <c r="Z336" s="21">
        <f t="shared" si="188"/>
        <v>4.4215626892792244E-2</v>
      </c>
      <c r="AA336" s="21">
        <f t="shared" si="188"/>
        <v>4.4215626892792244E-2</v>
      </c>
      <c r="AB336" s="21">
        <f t="shared" si="188"/>
        <v>4.4215626892792244E-2</v>
      </c>
      <c r="AC336" s="21">
        <f t="shared" si="188"/>
        <v>4.4215626892792244E-2</v>
      </c>
      <c r="AD336" s="21">
        <f t="shared" si="188"/>
        <v>4.4215626892792244E-2</v>
      </c>
      <c r="AE336" s="21">
        <f t="shared" si="188"/>
        <v>4.4215626892792244E-2</v>
      </c>
      <c r="AF336" s="21">
        <f t="shared" si="188"/>
        <v>4.4215626892792244E-2</v>
      </c>
      <c r="AG336" s="21">
        <f t="shared" si="188"/>
        <v>4.4215626892792244E-2</v>
      </c>
      <c r="AH336" s="21">
        <f t="shared" si="188"/>
        <v>4.4215626892792244E-2</v>
      </c>
      <c r="AI336" s="21">
        <f t="shared" si="188"/>
        <v>2.7256208358570563E-2</v>
      </c>
      <c r="AJ336" s="72"/>
      <c r="AK336" s="72"/>
      <c r="AL336" s="72"/>
      <c r="AM336" s="72"/>
      <c r="AN336" s="72"/>
      <c r="AO336" s="72"/>
      <c r="AP336" s="72"/>
      <c r="AQ336" s="72"/>
      <c r="AR336" s="72"/>
      <c r="AS336" s="72"/>
      <c r="AT336" s="72"/>
      <c r="AU336" s="72"/>
      <c r="AV336" s="72"/>
      <c r="AW336" s="72"/>
      <c r="AX336" s="72"/>
      <c r="AY336" s="72"/>
      <c r="AZ336" s="72"/>
      <c r="BA336" s="72"/>
      <c r="BB336" s="72"/>
      <c r="BC336" s="72"/>
      <c r="BD336" s="72"/>
      <c r="BE336" s="72"/>
      <c r="BF336" s="72"/>
      <c r="BG336" s="72"/>
      <c r="BH336" s="72"/>
      <c r="BI336" s="72"/>
      <c r="BJ336" s="72"/>
      <c r="BK336"/>
      <c r="BL336"/>
      <c r="BM336"/>
      <c r="BN336"/>
      <c r="BO336"/>
    </row>
    <row r="337" spans="5:67">
      <c r="E337" s="4" t="s">
        <v>378</v>
      </c>
      <c r="G337" s="4" t="s">
        <v>91</v>
      </c>
      <c r="H337" s="122">
        <f t="shared" si="186"/>
        <v>21.616438356164384</v>
      </c>
      <c r="J337" s="61" t="b">
        <f t="shared" si="183"/>
        <v>1</v>
      </c>
      <c r="K337" s="21"/>
      <c r="M337" s="21">
        <f t="shared" ref="M337:AH337" si="189">IF(M$332&gt;$H337,$H$330,1)*1/$H337</f>
        <v>4.6261089987325726E-2</v>
      </c>
      <c r="N337" s="21">
        <f t="shared" si="189"/>
        <v>4.6261089987325726E-2</v>
      </c>
      <c r="O337" s="21">
        <f t="shared" si="189"/>
        <v>4.6261089987325726E-2</v>
      </c>
      <c r="P337" s="21">
        <f t="shared" si="189"/>
        <v>4.6261089987325726E-2</v>
      </c>
      <c r="Q337" s="21">
        <f t="shared" si="189"/>
        <v>4.6261089987325726E-2</v>
      </c>
      <c r="R337" s="21">
        <f t="shared" si="189"/>
        <v>4.6261089987325726E-2</v>
      </c>
      <c r="S337" s="21">
        <f t="shared" si="189"/>
        <v>4.6261089987325726E-2</v>
      </c>
      <c r="T337" s="21">
        <f t="shared" si="189"/>
        <v>4.6261089987325726E-2</v>
      </c>
      <c r="U337" s="21">
        <f t="shared" si="189"/>
        <v>4.6261089987325726E-2</v>
      </c>
      <c r="V337" s="21">
        <f t="shared" si="189"/>
        <v>4.6261089987325726E-2</v>
      </c>
      <c r="W337" s="21">
        <f t="shared" si="189"/>
        <v>4.6261089987325726E-2</v>
      </c>
      <c r="X337" s="21">
        <f t="shared" si="189"/>
        <v>4.6261089987325726E-2</v>
      </c>
      <c r="Y337" s="21">
        <f t="shared" si="189"/>
        <v>4.6261089987325726E-2</v>
      </c>
      <c r="Z337" s="21">
        <f t="shared" si="189"/>
        <v>4.6261089987325726E-2</v>
      </c>
      <c r="AA337" s="21">
        <f t="shared" si="189"/>
        <v>4.6261089987325726E-2</v>
      </c>
      <c r="AB337" s="21">
        <f t="shared" si="189"/>
        <v>4.6261089987325726E-2</v>
      </c>
      <c r="AC337" s="21">
        <f t="shared" si="189"/>
        <v>4.6261089987325726E-2</v>
      </c>
      <c r="AD337" s="21">
        <f t="shared" si="189"/>
        <v>4.6261089987325726E-2</v>
      </c>
      <c r="AE337" s="21">
        <f t="shared" si="189"/>
        <v>4.6261089987325726E-2</v>
      </c>
      <c r="AF337" s="21">
        <f t="shared" si="189"/>
        <v>4.6261089987325726E-2</v>
      </c>
      <c r="AG337" s="21">
        <f t="shared" si="189"/>
        <v>4.6261089987325726E-2</v>
      </c>
      <c r="AH337" s="21">
        <f t="shared" si="189"/>
        <v>2.8517110266159697E-2</v>
      </c>
      <c r="AI337" s="72"/>
      <c r="AJ337" s="72"/>
      <c r="AK337" s="72"/>
      <c r="AL337" s="72"/>
      <c r="AM337" s="72"/>
      <c r="AN337" s="72"/>
      <c r="AO337" s="72"/>
      <c r="AP337" s="72"/>
      <c r="AQ337" s="72"/>
      <c r="AR337" s="72"/>
      <c r="AS337" s="72"/>
      <c r="AT337" s="72"/>
      <c r="AU337" s="72"/>
      <c r="AV337" s="72"/>
      <c r="AW337" s="72"/>
      <c r="AX337" s="72"/>
      <c r="AY337" s="72"/>
      <c r="AZ337" s="72"/>
      <c r="BA337" s="72"/>
      <c r="BB337" s="72"/>
      <c r="BC337" s="72"/>
      <c r="BD337" s="72"/>
      <c r="BE337" s="72"/>
      <c r="BF337" s="72"/>
      <c r="BG337" s="72"/>
      <c r="BH337" s="72"/>
      <c r="BI337" s="72"/>
      <c r="BJ337" s="72"/>
      <c r="BK337"/>
      <c r="BL337"/>
      <c r="BM337"/>
      <c r="BN337"/>
      <c r="BO337"/>
    </row>
    <row r="338" spans="5:67">
      <c r="E338" s="4" t="s">
        <v>379</v>
      </c>
      <c r="G338" s="4" t="s">
        <v>91</v>
      </c>
      <c r="H338" s="122">
        <f t="shared" si="186"/>
        <v>20.616438356164384</v>
      </c>
      <c r="J338" s="61" t="b">
        <f t="shared" si="183"/>
        <v>1</v>
      </c>
      <c r="K338" s="21"/>
      <c r="M338" s="21">
        <f t="shared" ref="M338:AG338" si="190">IF(M$332&gt;$H338,$H$330,1)*1/$H338</f>
        <v>4.850498338870432E-2</v>
      </c>
      <c r="N338" s="21">
        <f t="shared" si="190"/>
        <v>4.850498338870432E-2</v>
      </c>
      <c r="O338" s="21">
        <f t="shared" si="190"/>
        <v>4.850498338870432E-2</v>
      </c>
      <c r="P338" s="21">
        <f t="shared" si="190"/>
        <v>4.850498338870432E-2</v>
      </c>
      <c r="Q338" s="21">
        <f t="shared" si="190"/>
        <v>4.850498338870432E-2</v>
      </c>
      <c r="R338" s="21">
        <f t="shared" si="190"/>
        <v>4.850498338870432E-2</v>
      </c>
      <c r="S338" s="21">
        <f t="shared" si="190"/>
        <v>4.850498338870432E-2</v>
      </c>
      <c r="T338" s="21">
        <f t="shared" si="190"/>
        <v>4.850498338870432E-2</v>
      </c>
      <c r="U338" s="21">
        <f t="shared" si="190"/>
        <v>4.850498338870432E-2</v>
      </c>
      <c r="V338" s="21">
        <f t="shared" si="190"/>
        <v>4.850498338870432E-2</v>
      </c>
      <c r="W338" s="21">
        <f t="shared" si="190"/>
        <v>4.850498338870432E-2</v>
      </c>
      <c r="X338" s="21">
        <f t="shared" si="190"/>
        <v>4.850498338870432E-2</v>
      </c>
      <c r="Y338" s="21">
        <f t="shared" si="190"/>
        <v>4.850498338870432E-2</v>
      </c>
      <c r="Z338" s="21">
        <f t="shared" si="190"/>
        <v>4.850498338870432E-2</v>
      </c>
      <c r="AA338" s="21">
        <f t="shared" si="190"/>
        <v>4.850498338870432E-2</v>
      </c>
      <c r="AB338" s="21">
        <f t="shared" si="190"/>
        <v>4.850498338870432E-2</v>
      </c>
      <c r="AC338" s="21">
        <f t="shared" si="190"/>
        <v>4.850498338870432E-2</v>
      </c>
      <c r="AD338" s="21">
        <f t="shared" si="190"/>
        <v>4.850498338870432E-2</v>
      </c>
      <c r="AE338" s="21">
        <f t="shared" si="190"/>
        <v>4.850498338870432E-2</v>
      </c>
      <c r="AF338" s="21">
        <f t="shared" si="190"/>
        <v>4.850498338870432E-2</v>
      </c>
      <c r="AG338" s="21">
        <f t="shared" si="190"/>
        <v>2.9900332225913623E-2</v>
      </c>
      <c r="AH338" s="72"/>
      <c r="AI338" s="72"/>
      <c r="AJ338" s="72"/>
      <c r="AK338" s="72"/>
      <c r="AL338" s="72"/>
      <c r="AM338" s="72"/>
      <c r="AN338" s="72"/>
      <c r="AO338" s="72"/>
      <c r="AP338" s="72"/>
      <c r="AQ338" s="72"/>
      <c r="AR338" s="72"/>
      <c r="AS338" s="72"/>
      <c r="AT338" s="72"/>
      <c r="AU338" s="72"/>
      <c r="AV338" s="72"/>
      <c r="AW338" s="72"/>
      <c r="AX338" s="72"/>
      <c r="AY338" s="72"/>
      <c r="AZ338" s="72"/>
      <c r="BA338" s="72"/>
      <c r="BB338" s="72"/>
      <c r="BC338" s="72"/>
      <c r="BD338" s="72"/>
      <c r="BE338" s="72"/>
      <c r="BF338" s="72"/>
      <c r="BG338" s="72"/>
      <c r="BH338" s="72"/>
      <c r="BI338" s="72"/>
      <c r="BJ338" s="72"/>
      <c r="BK338"/>
      <c r="BL338"/>
      <c r="BM338"/>
      <c r="BN338"/>
      <c r="BO338"/>
    </row>
    <row r="339" spans="5:67">
      <c r="E339" s="4" t="s">
        <v>380</v>
      </c>
      <c r="G339" s="4" t="s">
        <v>91</v>
      </c>
      <c r="H339" s="122">
        <f t="shared" si="186"/>
        <v>19.616438356164384</v>
      </c>
      <c r="J339" s="61" t="b">
        <f t="shared" si="183"/>
        <v>1</v>
      </c>
      <c r="K339" s="21"/>
      <c r="M339" s="21">
        <f t="shared" ref="M339:AF339" si="191">IF(M$332&gt;$H339,$H$330,1)*1/$H339</f>
        <v>5.0977653631284918E-2</v>
      </c>
      <c r="N339" s="21">
        <f t="shared" si="191"/>
        <v>5.0977653631284918E-2</v>
      </c>
      <c r="O339" s="21">
        <f t="shared" si="191"/>
        <v>5.0977653631284918E-2</v>
      </c>
      <c r="P339" s="21">
        <f t="shared" si="191"/>
        <v>5.0977653631284918E-2</v>
      </c>
      <c r="Q339" s="21">
        <f t="shared" si="191"/>
        <v>5.0977653631284918E-2</v>
      </c>
      <c r="R339" s="21">
        <f t="shared" si="191"/>
        <v>5.0977653631284918E-2</v>
      </c>
      <c r="S339" s="21">
        <f t="shared" si="191"/>
        <v>5.0977653631284918E-2</v>
      </c>
      <c r="T339" s="21">
        <f t="shared" si="191"/>
        <v>5.0977653631284918E-2</v>
      </c>
      <c r="U339" s="21">
        <f t="shared" si="191"/>
        <v>5.0977653631284918E-2</v>
      </c>
      <c r="V339" s="21">
        <f t="shared" si="191"/>
        <v>5.0977653631284918E-2</v>
      </c>
      <c r="W339" s="21">
        <f t="shared" si="191"/>
        <v>5.0977653631284918E-2</v>
      </c>
      <c r="X339" s="21">
        <f t="shared" si="191"/>
        <v>5.0977653631284918E-2</v>
      </c>
      <c r="Y339" s="21">
        <f t="shared" si="191"/>
        <v>5.0977653631284918E-2</v>
      </c>
      <c r="Z339" s="21">
        <f t="shared" si="191"/>
        <v>5.0977653631284918E-2</v>
      </c>
      <c r="AA339" s="21">
        <f t="shared" si="191"/>
        <v>5.0977653631284918E-2</v>
      </c>
      <c r="AB339" s="21">
        <f t="shared" si="191"/>
        <v>5.0977653631284918E-2</v>
      </c>
      <c r="AC339" s="21">
        <f t="shared" si="191"/>
        <v>5.0977653631284918E-2</v>
      </c>
      <c r="AD339" s="21">
        <f t="shared" si="191"/>
        <v>5.0977653631284918E-2</v>
      </c>
      <c r="AE339" s="21">
        <f t="shared" si="191"/>
        <v>5.0977653631284918E-2</v>
      </c>
      <c r="AF339" s="21">
        <f t="shared" si="191"/>
        <v>3.1424581005586594E-2</v>
      </c>
      <c r="AG339" s="72"/>
      <c r="AH339" s="72"/>
      <c r="AI339" s="72"/>
      <c r="AJ339" s="72"/>
      <c r="AK339" s="72"/>
      <c r="AL339" s="72"/>
      <c r="AM339" s="72"/>
      <c r="AN339" s="72"/>
      <c r="AO339" s="72"/>
      <c r="AP339" s="72"/>
      <c r="AQ339" s="72"/>
      <c r="AR339" s="72"/>
      <c r="AS339" s="72"/>
      <c r="AT339" s="72"/>
      <c r="AU339" s="72"/>
      <c r="AV339" s="72"/>
      <c r="AW339" s="72"/>
      <c r="AX339" s="72"/>
      <c r="AY339" s="72"/>
      <c r="AZ339" s="72"/>
      <c r="BA339" s="72"/>
      <c r="BB339" s="72"/>
      <c r="BC339" s="72"/>
      <c r="BD339" s="72"/>
      <c r="BE339" s="72"/>
      <c r="BF339" s="72"/>
      <c r="BG339" s="72"/>
      <c r="BH339" s="72"/>
      <c r="BI339" s="72"/>
      <c r="BJ339" s="72"/>
      <c r="BK339"/>
      <c r="BL339"/>
      <c r="BM339"/>
      <c r="BN339"/>
      <c r="BO339"/>
    </row>
    <row r="340" spans="5:67">
      <c r="E340" s="4" t="s">
        <v>381</v>
      </c>
      <c r="G340" s="4" t="s">
        <v>91</v>
      </c>
      <c r="H340" s="122">
        <f t="shared" si="186"/>
        <v>18.616438356164384</v>
      </c>
      <c r="J340" s="61" t="b">
        <f t="shared" si="183"/>
        <v>1</v>
      </c>
      <c r="K340" s="21"/>
      <c r="M340" s="21">
        <f t="shared" ref="M340:AE340" si="192">IF(M$332&gt;$H340,$H$330,1)*1/$H340</f>
        <v>5.3715967623252391E-2</v>
      </c>
      <c r="N340" s="21">
        <f t="shared" si="192"/>
        <v>5.3715967623252391E-2</v>
      </c>
      <c r="O340" s="21">
        <f t="shared" si="192"/>
        <v>5.3715967623252391E-2</v>
      </c>
      <c r="P340" s="21">
        <f t="shared" si="192"/>
        <v>5.3715967623252391E-2</v>
      </c>
      <c r="Q340" s="21">
        <f t="shared" si="192"/>
        <v>5.3715967623252391E-2</v>
      </c>
      <c r="R340" s="21">
        <f t="shared" si="192"/>
        <v>5.3715967623252391E-2</v>
      </c>
      <c r="S340" s="21">
        <f t="shared" si="192"/>
        <v>5.3715967623252391E-2</v>
      </c>
      <c r="T340" s="21">
        <f t="shared" si="192"/>
        <v>5.3715967623252391E-2</v>
      </c>
      <c r="U340" s="21">
        <f t="shared" si="192"/>
        <v>5.3715967623252391E-2</v>
      </c>
      <c r="V340" s="21">
        <f t="shared" si="192"/>
        <v>5.3715967623252391E-2</v>
      </c>
      <c r="W340" s="21">
        <f t="shared" si="192"/>
        <v>5.3715967623252391E-2</v>
      </c>
      <c r="X340" s="21">
        <f t="shared" si="192"/>
        <v>5.3715967623252391E-2</v>
      </c>
      <c r="Y340" s="21">
        <f t="shared" si="192"/>
        <v>5.3715967623252391E-2</v>
      </c>
      <c r="Z340" s="21">
        <f t="shared" si="192"/>
        <v>5.3715967623252391E-2</v>
      </c>
      <c r="AA340" s="21">
        <f t="shared" si="192"/>
        <v>5.3715967623252391E-2</v>
      </c>
      <c r="AB340" s="21">
        <f t="shared" si="192"/>
        <v>5.3715967623252391E-2</v>
      </c>
      <c r="AC340" s="21">
        <f t="shared" si="192"/>
        <v>5.3715967623252391E-2</v>
      </c>
      <c r="AD340" s="21">
        <f t="shared" si="192"/>
        <v>5.3715967623252391E-2</v>
      </c>
      <c r="AE340" s="21">
        <f t="shared" si="192"/>
        <v>3.3112582781456956E-2</v>
      </c>
      <c r="AF340" s="72"/>
      <c r="AG340" s="72"/>
      <c r="AH340" s="72"/>
      <c r="AI340" s="72"/>
      <c r="AJ340" s="72"/>
      <c r="AK340" s="72"/>
      <c r="AL340" s="72"/>
      <c r="AM340" s="72"/>
      <c r="AN340" s="72"/>
      <c r="AO340" s="72"/>
      <c r="AP340" s="72"/>
      <c r="AQ340" s="72"/>
      <c r="AR340" s="72"/>
      <c r="AS340" s="72"/>
      <c r="AT340" s="72"/>
      <c r="AU340" s="72"/>
      <c r="AV340" s="72"/>
      <c r="AW340" s="72"/>
      <c r="AX340" s="72"/>
      <c r="AY340" s="72"/>
      <c r="AZ340" s="72"/>
      <c r="BA340" s="72"/>
      <c r="BB340" s="72"/>
      <c r="BC340" s="72"/>
      <c r="BD340" s="72"/>
      <c r="BE340" s="72"/>
      <c r="BF340" s="72"/>
      <c r="BG340" s="72"/>
      <c r="BH340" s="72"/>
      <c r="BI340" s="72"/>
      <c r="BJ340" s="72"/>
      <c r="BK340"/>
      <c r="BL340"/>
      <c r="BM340"/>
      <c r="BN340"/>
      <c r="BO340"/>
    </row>
    <row r="341" spans="5:67">
      <c r="E341" s="4" t="s">
        <v>382</v>
      </c>
      <c r="G341" s="4" t="s">
        <v>91</v>
      </c>
      <c r="H341" s="122">
        <f t="shared" si="186"/>
        <v>17.616438356164384</v>
      </c>
      <c r="J341" s="61" t="b">
        <f t="shared" si="183"/>
        <v>1</v>
      </c>
      <c r="K341" s="21"/>
      <c r="M341" s="21">
        <f t="shared" ref="M341:AD341" si="193">IF(M$332&gt;$H341,$H$330,1)*1/$H341</f>
        <v>5.6765163297045097E-2</v>
      </c>
      <c r="N341" s="21">
        <f t="shared" si="193"/>
        <v>5.6765163297045097E-2</v>
      </c>
      <c r="O341" s="21">
        <f t="shared" si="193"/>
        <v>5.6765163297045097E-2</v>
      </c>
      <c r="P341" s="21">
        <f t="shared" si="193"/>
        <v>5.6765163297045097E-2</v>
      </c>
      <c r="Q341" s="21">
        <f t="shared" si="193"/>
        <v>5.6765163297045097E-2</v>
      </c>
      <c r="R341" s="21">
        <f t="shared" si="193"/>
        <v>5.6765163297045097E-2</v>
      </c>
      <c r="S341" s="21">
        <f t="shared" si="193"/>
        <v>5.6765163297045097E-2</v>
      </c>
      <c r="T341" s="21">
        <f t="shared" si="193"/>
        <v>5.6765163297045097E-2</v>
      </c>
      <c r="U341" s="21">
        <f t="shared" si="193"/>
        <v>5.6765163297045097E-2</v>
      </c>
      <c r="V341" s="21">
        <f t="shared" si="193"/>
        <v>5.6765163297045097E-2</v>
      </c>
      <c r="W341" s="21">
        <f t="shared" si="193"/>
        <v>5.6765163297045097E-2</v>
      </c>
      <c r="X341" s="21">
        <f t="shared" si="193"/>
        <v>5.6765163297045097E-2</v>
      </c>
      <c r="Y341" s="21">
        <f t="shared" si="193"/>
        <v>5.6765163297045097E-2</v>
      </c>
      <c r="Z341" s="21">
        <f t="shared" si="193"/>
        <v>5.6765163297045097E-2</v>
      </c>
      <c r="AA341" s="21">
        <f t="shared" si="193"/>
        <v>5.6765163297045097E-2</v>
      </c>
      <c r="AB341" s="21">
        <f t="shared" si="193"/>
        <v>5.6765163297045097E-2</v>
      </c>
      <c r="AC341" s="21">
        <f t="shared" si="193"/>
        <v>5.6765163297045097E-2</v>
      </c>
      <c r="AD341" s="21">
        <f t="shared" si="193"/>
        <v>3.4992223950233284E-2</v>
      </c>
      <c r="AE341" s="72"/>
      <c r="AF341" s="72"/>
      <c r="AG341" s="72"/>
      <c r="AH341" s="72"/>
      <c r="AI341" s="72"/>
      <c r="AJ341" s="72"/>
      <c r="AK341" s="72"/>
      <c r="AL341" s="72"/>
      <c r="AM341" s="72"/>
      <c r="AN341" s="72"/>
      <c r="AO341" s="72"/>
      <c r="AP341" s="72"/>
      <c r="AQ341" s="72"/>
      <c r="AR341" s="72"/>
      <c r="AS341" s="72"/>
      <c r="AT341" s="72"/>
      <c r="AU341" s="72"/>
      <c r="AV341" s="72"/>
      <c r="AW341" s="72"/>
      <c r="AX341" s="72"/>
      <c r="AY341" s="72"/>
      <c r="AZ341" s="72"/>
      <c r="BA341" s="72"/>
      <c r="BB341" s="72"/>
      <c r="BC341" s="72"/>
      <c r="BD341" s="72"/>
      <c r="BE341" s="72"/>
      <c r="BF341" s="72"/>
      <c r="BG341" s="72"/>
      <c r="BH341" s="72"/>
      <c r="BI341" s="72"/>
      <c r="BJ341" s="72"/>
      <c r="BK341"/>
      <c r="BL341"/>
      <c r="BM341"/>
      <c r="BN341"/>
      <c r="BO341"/>
    </row>
    <row r="342" spans="5:67">
      <c r="E342" s="4" t="s">
        <v>383</v>
      </c>
      <c r="G342" s="4" t="s">
        <v>91</v>
      </c>
      <c r="H342" s="122">
        <f t="shared" si="186"/>
        <v>16.616438356164384</v>
      </c>
      <c r="J342" s="61" t="b">
        <f t="shared" si="183"/>
        <v>1</v>
      </c>
      <c r="K342" s="21"/>
      <c r="M342" s="21">
        <f t="shared" ref="M342:AC342" si="194">IF(M$332&gt;$H342,$H$330,1)*1/$H342</f>
        <v>6.0181368507831824E-2</v>
      </c>
      <c r="N342" s="21">
        <f t="shared" si="194"/>
        <v>6.0181368507831824E-2</v>
      </c>
      <c r="O342" s="21">
        <f t="shared" si="194"/>
        <v>6.0181368507831824E-2</v>
      </c>
      <c r="P342" s="21">
        <f t="shared" si="194"/>
        <v>6.0181368507831824E-2</v>
      </c>
      <c r="Q342" s="21">
        <f t="shared" si="194"/>
        <v>6.0181368507831824E-2</v>
      </c>
      <c r="R342" s="21">
        <f t="shared" si="194"/>
        <v>6.0181368507831824E-2</v>
      </c>
      <c r="S342" s="21">
        <f t="shared" si="194"/>
        <v>6.0181368507831824E-2</v>
      </c>
      <c r="T342" s="21">
        <f t="shared" si="194"/>
        <v>6.0181368507831824E-2</v>
      </c>
      <c r="U342" s="21">
        <f t="shared" si="194"/>
        <v>6.0181368507831824E-2</v>
      </c>
      <c r="V342" s="21">
        <f t="shared" si="194"/>
        <v>6.0181368507831824E-2</v>
      </c>
      <c r="W342" s="21">
        <f t="shared" si="194"/>
        <v>6.0181368507831824E-2</v>
      </c>
      <c r="X342" s="21">
        <f t="shared" si="194"/>
        <v>6.0181368507831824E-2</v>
      </c>
      <c r="Y342" s="21">
        <f t="shared" si="194"/>
        <v>6.0181368507831824E-2</v>
      </c>
      <c r="Z342" s="21">
        <f t="shared" si="194"/>
        <v>6.0181368507831824E-2</v>
      </c>
      <c r="AA342" s="21">
        <f t="shared" si="194"/>
        <v>6.0181368507831824E-2</v>
      </c>
      <c r="AB342" s="21">
        <f t="shared" si="194"/>
        <v>6.0181368507831824E-2</v>
      </c>
      <c r="AC342" s="21">
        <f t="shared" si="194"/>
        <v>3.7098103874690848E-2</v>
      </c>
      <c r="AD342" s="72"/>
      <c r="AE342" s="72"/>
      <c r="AF342" s="72"/>
      <c r="AG342" s="72"/>
      <c r="AH342" s="72"/>
      <c r="AI342" s="72"/>
      <c r="AJ342" s="72"/>
      <c r="AK342" s="72"/>
      <c r="AL342" s="72"/>
      <c r="AM342" s="72"/>
      <c r="AN342" s="72"/>
      <c r="AO342" s="72"/>
      <c r="AP342" s="72"/>
      <c r="AQ342" s="72"/>
      <c r="AR342" s="72"/>
      <c r="AS342" s="72"/>
      <c r="AT342" s="72"/>
      <c r="AU342" s="72"/>
      <c r="AV342" s="72"/>
      <c r="AW342" s="72"/>
      <c r="AX342" s="72"/>
      <c r="AY342" s="72"/>
      <c r="AZ342" s="72"/>
      <c r="BA342" s="72"/>
      <c r="BB342" s="72"/>
      <c r="BC342" s="72"/>
      <c r="BD342" s="72"/>
      <c r="BE342" s="72"/>
      <c r="BF342" s="72"/>
      <c r="BG342" s="72"/>
      <c r="BH342" s="72"/>
      <c r="BI342" s="72"/>
      <c r="BJ342" s="72"/>
      <c r="BK342"/>
      <c r="BL342"/>
      <c r="BM342"/>
      <c r="BN342"/>
      <c r="BO342"/>
    </row>
    <row r="343" spans="5:67">
      <c r="E343" s="4" t="s">
        <v>384</v>
      </c>
      <c r="G343" s="4" t="s">
        <v>91</v>
      </c>
      <c r="H343" s="122">
        <f t="shared" si="186"/>
        <v>15.616438356164384</v>
      </c>
      <c r="J343" s="61" t="b">
        <f t="shared" si="183"/>
        <v>1</v>
      </c>
      <c r="K343" s="21"/>
      <c r="M343" s="21">
        <f t="shared" ref="M343:AB343" si="195">IF(M$332&gt;$H343,$H$330,1)*1/$H343</f>
        <v>6.403508771929825E-2</v>
      </c>
      <c r="N343" s="21">
        <f t="shared" si="195"/>
        <v>6.403508771929825E-2</v>
      </c>
      <c r="O343" s="21">
        <f t="shared" si="195"/>
        <v>6.403508771929825E-2</v>
      </c>
      <c r="P343" s="21">
        <f t="shared" si="195"/>
        <v>6.403508771929825E-2</v>
      </c>
      <c r="Q343" s="21">
        <f t="shared" si="195"/>
        <v>6.403508771929825E-2</v>
      </c>
      <c r="R343" s="21">
        <f t="shared" si="195"/>
        <v>6.403508771929825E-2</v>
      </c>
      <c r="S343" s="21">
        <f t="shared" si="195"/>
        <v>6.403508771929825E-2</v>
      </c>
      <c r="T343" s="21">
        <f t="shared" si="195"/>
        <v>6.403508771929825E-2</v>
      </c>
      <c r="U343" s="21">
        <f t="shared" si="195"/>
        <v>6.403508771929825E-2</v>
      </c>
      <c r="V343" s="21">
        <f t="shared" si="195"/>
        <v>6.403508771929825E-2</v>
      </c>
      <c r="W343" s="21">
        <f t="shared" si="195"/>
        <v>6.403508771929825E-2</v>
      </c>
      <c r="X343" s="21">
        <f t="shared" si="195"/>
        <v>6.403508771929825E-2</v>
      </c>
      <c r="Y343" s="21">
        <f t="shared" si="195"/>
        <v>6.403508771929825E-2</v>
      </c>
      <c r="Z343" s="21">
        <f t="shared" si="195"/>
        <v>6.403508771929825E-2</v>
      </c>
      <c r="AA343" s="21">
        <f t="shared" si="195"/>
        <v>6.403508771929825E-2</v>
      </c>
      <c r="AB343" s="21">
        <f t="shared" si="195"/>
        <v>3.9473684210526314E-2</v>
      </c>
      <c r="AC343" s="72"/>
      <c r="AD343" s="72"/>
      <c r="AE343" s="72"/>
      <c r="AF343" s="72"/>
      <c r="AG343" s="72"/>
      <c r="AH343" s="72"/>
      <c r="AI343" s="72"/>
      <c r="AJ343" s="72"/>
      <c r="AK343" s="72"/>
      <c r="AL343" s="72"/>
      <c r="AM343" s="72"/>
      <c r="AN343" s="72"/>
      <c r="AO343" s="72"/>
      <c r="AP343" s="72"/>
      <c r="AQ343" s="72"/>
      <c r="AR343" s="72"/>
      <c r="AS343" s="72"/>
      <c r="AT343" s="72"/>
      <c r="AU343" s="72"/>
      <c r="AV343" s="72"/>
      <c r="AW343" s="72"/>
      <c r="AX343" s="72"/>
      <c r="AY343" s="72"/>
      <c r="AZ343" s="72"/>
      <c r="BA343" s="72"/>
      <c r="BB343" s="72"/>
      <c r="BC343" s="72"/>
      <c r="BD343" s="72"/>
      <c r="BE343" s="72"/>
      <c r="BF343" s="72"/>
      <c r="BG343" s="72"/>
      <c r="BH343" s="72"/>
      <c r="BI343" s="72"/>
      <c r="BJ343" s="72"/>
      <c r="BK343"/>
      <c r="BL343"/>
      <c r="BM343"/>
      <c r="BN343"/>
      <c r="BO343"/>
    </row>
    <row r="344" spans="5:67">
      <c r="E344" s="4" t="s">
        <v>385</v>
      </c>
      <c r="G344" s="4" t="s">
        <v>91</v>
      </c>
      <c r="H344" s="122">
        <f t="shared" si="186"/>
        <v>14.616438356164384</v>
      </c>
      <c r="J344" s="61" t="b">
        <f t="shared" si="183"/>
        <v>1</v>
      </c>
      <c r="K344" s="21"/>
      <c r="M344" s="21">
        <f t="shared" ref="M344:AA344" si="196">IF(M$332&gt;$H344,$H$330,1)*1/$H344</f>
        <v>6.8416119962511721E-2</v>
      </c>
      <c r="N344" s="21">
        <f t="shared" si="196"/>
        <v>6.8416119962511721E-2</v>
      </c>
      <c r="O344" s="21">
        <f t="shared" si="196"/>
        <v>6.8416119962511721E-2</v>
      </c>
      <c r="P344" s="21">
        <f t="shared" si="196"/>
        <v>6.8416119962511721E-2</v>
      </c>
      <c r="Q344" s="21">
        <f t="shared" si="196"/>
        <v>6.8416119962511721E-2</v>
      </c>
      <c r="R344" s="21">
        <f t="shared" si="196"/>
        <v>6.8416119962511721E-2</v>
      </c>
      <c r="S344" s="21">
        <f t="shared" si="196"/>
        <v>6.8416119962511721E-2</v>
      </c>
      <c r="T344" s="21">
        <f t="shared" si="196"/>
        <v>6.8416119962511721E-2</v>
      </c>
      <c r="U344" s="21">
        <f t="shared" si="196"/>
        <v>6.8416119962511721E-2</v>
      </c>
      <c r="V344" s="21">
        <f t="shared" si="196"/>
        <v>6.8416119962511721E-2</v>
      </c>
      <c r="W344" s="21">
        <f t="shared" si="196"/>
        <v>6.8416119962511721E-2</v>
      </c>
      <c r="X344" s="21">
        <f t="shared" si="196"/>
        <v>6.8416119962511721E-2</v>
      </c>
      <c r="Y344" s="21">
        <f t="shared" si="196"/>
        <v>6.8416119962511721E-2</v>
      </c>
      <c r="Z344" s="21">
        <f t="shared" si="196"/>
        <v>6.8416119962511721E-2</v>
      </c>
      <c r="AA344" s="21">
        <f t="shared" si="196"/>
        <v>4.2174320524835988E-2</v>
      </c>
      <c r="AB344" s="72"/>
      <c r="AC344" s="72"/>
      <c r="AD344" s="72"/>
      <c r="AE344" s="72"/>
      <c r="AF344" s="72"/>
      <c r="AG344" s="72"/>
      <c r="AH344" s="72"/>
      <c r="AI344" s="72"/>
      <c r="AJ344" s="72"/>
      <c r="AK344" s="72"/>
      <c r="AL344" s="72"/>
      <c r="AM344" s="72"/>
      <c r="AN344" s="72"/>
      <c r="AO344" s="72"/>
      <c r="AP344" s="72"/>
      <c r="AQ344" s="72"/>
      <c r="AR344" s="72"/>
      <c r="AS344" s="72"/>
      <c r="AT344" s="72"/>
      <c r="AU344" s="72"/>
      <c r="AV344" s="72"/>
      <c r="AW344" s="72"/>
      <c r="AX344" s="72"/>
      <c r="AY344" s="72"/>
      <c r="AZ344" s="72"/>
      <c r="BA344" s="72"/>
      <c r="BB344" s="72"/>
      <c r="BC344" s="72"/>
      <c r="BD344" s="72"/>
      <c r="BE344" s="72"/>
      <c r="BF344" s="72"/>
      <c r="BG344" s="72"/>
      <c r="BH344" s="72"/>
      <c r="BI344" s="72"/>
      <c r="BJ344" s="72"/>
      <c r="BK344"/>
      <c r="BL344"/>
      <c r="BM344"/>
      <c r="BN344"/>
      <c r="BO344"/>
    </row>
    <row r="345" spans="5:67">
      <c r="E345" s="4" t="s">
        <v>386</v>
      </c>
      <c r="G345" s="4" t="s">
        <v>91</v>
      </c>
      <c r="H345" s="122">
        <f t="shared" si="186"/>
        <v>13.616438356164384</v>
      </c>
      <c r="J345" s="61" t="b">
        <f t="shared" si="183"/>
        <v>1</v>
      </c>
      <c r="K345" s="21"/>
      <c r="M345" s="21">
        <f t="shared" ref="M345:Z345" si="197">IF(M$332&gt;$H345,$H$330,1)*1/$H345</f>
        <v>7.344064386317907E-2</v>
      </c>
      <c r="N345" s="21">
        <f t="shared" si="197"/>
        <v>7.344064386317907E-2</v>
      </c>
      <c r="O345" s="21">
        <f t="shared" si="197"/>
        <v>7.344064386317907E-2</v>
      </c>
      <c r="P345" s="21">
        <f t="shared" si="197"/>
        <v>7.344064386317907E-2</v>
      </c>
      <c r="Q345" s="21">
        <f t="shared" si="197"/>
        <v>7.344064386317907E-2</v>
      </c>
      <c r="R345" s="21">
        <f t="shared" si="197"/>
        <v>7.344064386317907E-2</v>
      </c>
      <c r="S345" s="21">
        <f t="shared" si="197"/>
        <v>7.344064386317907E-2</v>
      </c>
      <c r="T345" s="21">
        <f t="shared" si="197"/>
        <v>7.344064386317907E-2</v>
      </c>
      <c r="U345" s="21">
        <f t="shared" si="197"/>
        <v>7.344064386317907E-2</v>
      </c>
      <c r="V345" s="21">
        <f t="shared" si="197"/>
        <v>7.344064386317907E-2</v>
      </c>
      <c r="W345" s="21">
        <f t="shared" si="197"/>
        <v>7.344064386317907E-2</v>
      </c>
      <c r="X345" s="21">
        <f t="shared" si="197"/>
        <v>7.344064386317907E-2</v>
      </c>
      <c r="Y345" s="21">
        <f t="shared" si="197"/>
        <v>7.344064386317907E-2</v>
      </c>
      <c r="Z345" s="21">
        <f t="shared" si="197"/>
        <v>4.527162977867203E-2</v>
      </c>
      <c r="AA345" s="72"/>
      <c r="AB345" s="72"/>
      <c r="AC345" s="72"/>
      <c r="AD345" s="72"/>
      <c r="AE345" s="72"/>
      <c r="AF345" s="72"/>
      <c r="AG345" s="72"/>
      <c r="AH345" s="72"/>
      <c r="AI345" s="72"/>
      <c r="AJ345" s="72"/>
      <c r="AK345" s="72"/>
      <c r="AL345" s="72"/>
      <c r="AM345" s="72"/>
      <c r="AN345" s="72"/>
      <c r="AO345" s="72"/>
      <c r="AP345" s="72"/>
      <c r="AQ345" s="72"/>
      <c r="AR345" s="72"/>
      <c r="AS345" s="72"/>
      <c r="AT345" s="72"/>
      <c r="AU345" s="72"/>
      <c r="AV345" s="72"/>
      <c r="AW345" s="72"/>
      <c r="AX345" s="72"/>
      <c r="AY345" s="72"/>
      <c r="AZ345" s="72"/>
      <c r="BA345" s="72"/>
      <c r="BB345" s="72"/>
      <c r="BC345" s="72"/>
      <c r="BD345" s="72"/>
      <c r="BE345" s="72"/>
      <c r="BF345" s="72"/>
      <c r="BG345" s="72"/>
      <c r="BH345" s="72"/>
      <c r="BI345" s="72"/>
      <c r="BJ345" s="72"/>
      <c r="BK345"/>
      <c r="BL345"/>
      <c r="BM345"/>
      <c r="BN345"/>
      <c r="BO345"/>
    </row>
    <row r="346" spans="5:67">
      <c r="E346" s="4" t="s">
        <v>387</v>
      </c>
      <c r="G346" s="4" t="s">
        <v>91</v>
      </c>
      <c r="H346" s="122">
        <f t="shared" si="186"/>
        <v>12.616438356164384</v>
      </c>
      <c r="J346" s="61" t="b">
        <f t="shared" si="183"/>
        <v>1</v>
      </c>
      <c r="K346" s="21"/>
      <c r="M346" s="21">
        <f t="shared" ref="M346:Y346" si="198">IF(M$332&gt;$H346,$H$330,1)*1/$H346</f>
        <v>7.9261672095548311E-2</v>
      </c>
      <c r="N346" s="21">
        <f t="shared" si="198"/>
        <v>7.9261672095548311E-2</v>
      </c>
      <c r="O346" s="21">
        <f t="shared" si="198"/>
        <v>7.9261672095548311E-2</v>
      </c>
      <c r="P346" s="21">
        <f t="shared" si="198"/>
        <v>7.9261672095548311E-2</v>
      </c>
      <c r="Q346" s="21">
        <f t="shared" si="198"/>
        <v>7.9261672095548311E-2</v>
      </c>
      <c r="R346" s="21">
        <f t="shared" si="198"/>
        <v>7.9261672095548311E-2</v>
      </c>
      <c r="S346" s="21">
        <f t="shared" si="198"/>
        <v>7.9261672095548311E-2</v>
      </c>
      <c r="T346" s="21">
        <f t="shared" si="198"/>
        <v>7.9261672095548311E-2</v>
      </c>
      <c r="U346" s="21">
        <f t="shared" si="198"/>
        <v>7.9261672095548311E-2</v>
      </c>
      <c r="V346" s="21">
        <f t="shared" si="198"/>
        <v>7.9261672095548311E-2</v>
      </c>
      <c r="W346" s="21">
        <f t="shared" si="198"/>
        <v>7.9261672095548311E-2</v>
      </c>
      <c r="X346" s="21">
        <f t="shared" si="198"/>
        <v>7.9261672095548311E-2</v>
      </c>
      <c r="Y346" s="21">
        <f t="shared" si="198"/>
        <v>4.8859934853420196E-2</v>
      </c>
      <c r="Z346" s="72"/>
      <c r="AA346" s="72"/>
      <c r="AB346" s="72"/>
      <c r="AC346" s="72"/>
      <c r="AD346" s="72"/>
      <c r="AE346" s="72"/>
      <c r="AF346" s="72"/>
      <c r="AG346" s="72"/>
      <c r="AH346" s="72"/>
      <c r="AI346" s="72"/>
      <c r="AJ346" s="72"/>
      <c r="AK346" s="72"/>
      <c r="AL346" s="72"/>
      <c r="AM346" s="72"/>
      <c r="AN346" s="72"/>
      <c r="AO346" s="72"/>
      <c r="AP346" s="72"/>
      <c r="AQ346" s="72"/>
      <c r="AR346" s="72"/>
      <c r="AS346" s="72"/>
      <c r="AT346" s="72"/>
      <c r="AU346" s="72"/>
      <c r="AV346" s="72"/>
      <c r="AW346" s="72"/>
      <c r="AX346" s="72"/>
      <c r="AY346" s="72"/>
      <c r="AZ346" s="72"/>
      <c r="BA346" s="72"/>
      <c r="BB346" s="72"/>
      <c r="BC346" s="72"/>
      <c r="BD346" s="72"/>
      <c r="BE346" s="72"/>
      <c r="BF346" s="72"/>
      <c r="BG346" s="72"/>
      <c r="BH346" s="72"/>
      <c r="BI346" s="72"/>
      <c r="BJ346" s="72"/>
      <c r="BK346"/>
      <c r="BL346"/>
      <c r="BM346"/>
      <c r="BN346"/>
      <c r="BO346"/>
    </row>
    <row r="347" spans="5:67">
      <c r="E347" s="4" t="s">
        <v>388</v>
      </c>
      <c r="G347" s="4" t="s">
        <v>91</v>
      </c>
      <c r="H347" s="122">
        <f t="shared" si="186"/>
        <v>11.616438356164384</v>
      </c>
      <c r="J347" s="61" t="b">
        <f t="shared" si="183"/>
        <v>1</v>
      </c>
      <c r="K347" s="21"/>
      <c r="M347" s="21">
        <f t="shared" ref="M347:X347" si="199">IF(M$332&gt;$H347,$H$330,1)*1/$H347</f>
        <v>8.6084905660377353E-2</v>
      </c>
      <c r="N347" s="21">
        <f t="shared" si="199"/>
        <v>8.6084905660377353E-2</v>
      </c>
      <c r="O347" s="21">
        <f t="shared" si="199"/>
        <v>8.6084905660377353E-2</v>
      </c>
      <c r="P347" s="21">
        <f t="shared" si="199"/>
        <v>8.6084905660377353E-2</v>
      </c>
      <c r="Q347" s="21">
        <f t="shared" si="199"/>
        <v>8.6084905660377353E-2</v>
      </c>
      <c r="R347" s="21">
        <f t="shared" si="199"/>
        <v>8.6084905660377353E-2</v>
      </c>
      <c r="S347" s="21">
        <f t="shared" si="199"/>
        <v>8.6084905660377353E-2</v>
      </c>
      <c r="T347" s="21">
        <f t="shared" si="199"/>
        <v>8.6084905660377353E-2</v>
      </c>
      <c r="U347" s="21">
        <f t="shared" si="199"/>
        <v>8.6084905660377353E-2</v>
      </c>
      <c r="V347" s="21">
        <f t="shared" si="199"/>
        <v>8.6084905660377353E-2</v>
      </c>
      <c r="W347" s="21">
        <f t="shared" si="199"/>
        <v>8.6084905660377353E-2</v>
      </c>
      <c r="X347" s="21">
        <f t="shared" si="199"/>
        <v>5.3066037735849059E-2</v>
      </c>
      <c r="Y347" s="72"/>
      <c r="Z347" s="72"/>
      <c r="AA347" s="72"/>
      <c r="AB347" s="72"/>
      <c r="AC347" s="72"/>
      <c r="AD347" s="72"/>
      <c r="AE347" s="72"/>
      <c r="AF347" s="72"/>
      <c r="AG347" s="72"/>
      <c r="AH347" s="72"/>
      <c r="AI347" s="72"/>
      <c r="AJ347" s="72"/>
      <c r="AK347" s="72"/>
      <c r="AL347" s="72"/>
      <c r="AM347" s="72"/>
      <c r="AN347" s="72"/>
      <c r="AO347" s="72"/>
      <c r="AP347" s="72"/>
      <c r="AQ347" s="72"/>
      <c r="AR347" s="72"/>
      <c r="AS347" s="72"/>
      <c r="AT347" s="72"/>
      <c r="AU347" s="72"/>
      <c r="AV347" s="72"/>
      <c r="AW347" s="72"/>
      <c r="AX347" s="72"/>
      <c r="AY347" s="72"/>
      <c r="AZ347" s="72"/>
      <c r="BA347" s="72"/>
      <c r="BB347" s="72"/>
      <c r="BC347" s="72"/>
      <c r="BD347" s="72"/>
      <c r="BE347" s="72"/>
      <c r="BF347" s="72"/>
      <c r="BG347" s="72"/>
      <c r="BH347" s="72"/>
      <c r="BI347" s="72"/>
      <c r="BJ347" s="72"/>
      <c r="BK347"/>
      <c r="BL347"/>
      <c r="BM347"/>
      <c r="BN347"/>
      <c r="BO347"/>
    </row>
    <row r="348" spans="5:67">
      <c r="E348" s="4" t="s">
        <v>389</v>
      </c>
      <c r="G348" s="4" t="s">
        <v>91</v>
      </c>
      <c r="H348" s="122">
        <f t="shared" si="186"/>
        <v>10.616438356164384</v>
      </c>
      <c r="J348" s="61" t="b">
        <f t="shared" si="183"/>
        <v>1</v>
      </c>
      <c r="K348" s="21"/>
      <c r="M348" s="21">
        <f t="shared" ref="M348:W348" si="200">IF(M$332&gt;$H348,$H$330,1)*1/$H348</f>
        <v>9.4193548387096773E-2</v>
      </c>
      <c r="N348" s="21">
        <f t="shared" si="200"/>
        <v>9.4193548387096773E-2</v>
      </c>
      <c r="O348" s="21">
        <f t="shared" si="200"/>
        <v>9.4193548387096773E-2</v>
      </c>
      <c r="P348" s="21">
        <f t="shared" si="200"/>
        <v>9.4193548387096773E-2</v>
      </c>
      <c r="Q348" s="21">
        <f t="shared" si="200"/>
        <v>9.4193548387096773E-2</v>
      </c>
      <c r="R348" s="21">
        <f t="shared" si="200"/>
        <v>9.4193548387096773E-2</v>
      </c>
      <c r="S348" s="21">
        <f t="shared" si="200"/>
        <v>9.4193548387096773E-2</v>
      </c>
      <c r="T348" s="21">
        <f t="shared" si="200"/>
        <v>9.4193548387096773E-2</v>
      </c>
      <c r="U348" s="21">
        <f t="shared" si="200"/>
        <v>9.4193548387096773E-2</v>
      </c>
      <c r="V348" s="21">
        <f t="shared" si="200"/>
        <v>9.4193548387096773E-2</v>
      </c>
      <c r="W348" s="21">
        <f t="shared" si="200"/>
        <v>5.8064516129032261E-2</v>
      </c>
      <c r="X348" s="72"/>
      <c r="Y348" s="72"/>
      <c r="Z348" s="72"/>
      <c r="AA348" s="72"/>
      <c r="AB348" s="72"/>
      <c r="AC348" s="72"/>
      <c r="AD348" s="72"/>
      <c r="AE348" s="72"/>
      <c r="AF348" s="72"/>
      <c r="AG348" s="72"/>
      <c r="AH348" s="72"/>
      <c r="AI348" s="72"/>
      <c r="AJ348" s="72"/>
      <c r="AK348" s="72"/>
      <c r="AL348" s="72"/>
      <c r="AM348" s="72"/>
      <c r="AN348" s="72"/>
      <c r="AO348" s="72"/>
      <c r="AP348" s="72"/>
      <c r="AQ348" s="72"/>
      <c r="AR348" s="72"/>
      <c r="AS348" s="72"/>
      <c r="AT348" s="72"/>
      <c r="AU348" s="72"/>
      <c r="AV348" s="72"/>
      <c r="AW348" s="72"/>
      <c r="AX348" s="72"/>
      <c r="AY348" s="72"/>
      <c r="AZ348" s="72"/>
      <c r="BA348" s="72"/>
      <c r="BB348" s="72"/>
      <c r="BC348" s="72"/>
      <c r="BD348" s="72"/>
      <c r="BE348" s="72"/>
      <c r="BF348" s="72"/>
      <c r="BG348" s="72"/>
      <c r="BH348" s="72"/>
      <c r="BI348" s="72"/>
      <c r="BJ348" s="72"/>
      <c r="BK348"/>
      <c r="BL348"/>
      <c r="BM348"/>
      <c r="BN348"/>
      <c r="BO348"/>
    </row>
    <row r="349" spans="5:67">
      <c r="E349" s="4" t="s">
        <v>390</v>
      </c>
      <c r="G349" s="4" t="s">
        <v>91</v>
      </c>
      <c r="H349" s="122">
        <f t="shared" si="186"/>
        <v>9.6164383561643838</v>
      </c>
      <c r="J349" s="61" t="b">
        <f t="shared" si="183"/>
        <v>1</v>
      </c>
      <c r="K349" s="21"/>
      <c r="M349" s="21">
        <f t="shared" ref="M349:V349" si="201">IF(M$332&gt;$H349,$H$330,1)*1/$H349</f>
        <v>0.10398860398860399</v>
      </c>
      <c r="N349" s="21">
        <f t="shared" si="201"/>
        <v>0.10398860398860399</v>
      </c>
      <c r="O349" s="21">
        <f t="shared" si="201"/>
        <v>0.10398860398860399</v>
      </c>
      <c r="P349" s="21">
        <f t="shared" si="201"/>
        <v>0.10398860398860399</v>
      </c>
      <c r="Q349" s="21">
        <f t="shared" si="201"/>
        <v>0.10398860398860399</v>
      </c>
      <c r="R349" s="21">
        <f t="shared" si="201"/>
        <v>0.10398860398860399</v>
      </c>
      <c r="S349" s="21">
        <f t="shared" si="201"/>
        <v>0.10398860398860399</v>
      </c>
      <c r="T349" s="21">
        <f t="shared" si="201"/>
        <v>0.10398860398860399</v>
      </c>
      <c r="U349" s="21">
        <f t="shared" si="201"/>
        <v>0.10398860398860399</v>
      </c>
      <c r="V349" s="21">
        <f t="shared" si="201"/>
        <v>6.4102564102564097E-2</v>
      </c>
      <c r="W349" s="72"/>
      <c r="X349" s="72"/>
      <c r="Y349" s="72"/>
      <c r="Z349" s="72"/>
      <c r="AA349" s="72"/>
      <c r="AB349" s="72"/>
      <c r="AC349" s="72"/>
      <c r="AD349" s="72"/>
      <c r="AE349" s="72"/>
      <c r="AF349" s="72"/>
      <c r="AG349" s="72"/>
      <c r="AH349" s="72"/>
      <c r="AI349" s="72"/>
      <c r="AJ349" s="72"/>
      <c r="AK349" s="72"/>
      <c r="AL349" s="72"/>
      <c r="AM349" s="72"/>
      <c r="AN349" s="72"/>
      <c r="AO349" s="72"/>
      <c r="AP349" s="72"/>
      <c r="AQ349" s="72"/>
      <c r="AR349" s="72"/>
      <c r="AS349" s="72"/>
      <c r="AT349" s="72"/>
      <c r="AU349" s="72"/>
      <c r="AV349" s="72"/>
      <c r="AW349" s="72"/>
      <c r="AX349" s="72"/>
      <c r="AY349" s="72"/>
      <c r="AZ349" s="72"/>
      <c r="BA349" s="72"/>
      <c r="BB349" s="72"/>
      <c r="BC349" s="72"/>
      <c r="BD349" s="72"/>
      <c r="BE349" s="72"/>
      <c r="BF349" s="72"/>
      <c r="BG349" s="72"/>
      <c r="BH349" s="72"/>
      <c r="BI349" s="72"/>
      <c r="BJ349" s="72"/>
      <c r="BK349"/>
      <c r="BL349"/>
      <c r="BM349"/>
      <c r="BN349"/>
      <c r="BO349"/>
    </row>
    <row r="350" spans="5:67">
      <c r="E350" s="4" t="s">
        <v>391</v>
      </c>
      <c r="G350" s="4" t="s">
        <v>91</v>
      </c>
      <c r="H350" s="122">
        <f t="shared" si="186"/>
        <v>8.6164383561643838</v>
      </c>
      <c r="J350" s="61" t="b">
        <f t="shared" si="183"/>
        <v>1</v>
      </c>
      <c r="K350" s="21"/>
      <c r="M350" s="21">
        <f t="shared" ref="M350:U350" si="202">IF(M$332&gt;$H350,$H$330,1)*1/$H350</f>
        <v>0.11605723370429252</v>
      </c>
      <c r="N350" s="21">
        <f t="shared" si="202"/>
        <v>0.11605723370429252</v>
      </c>
      <c r="O350" s="21">
        <f t="shared" si="202"/>
        <v>0.11605723370429252</v>
      </c>
      <c r="P350" s="21">
        <f t="shared" si="202"/>
        <v>0.11605723370429252</v>
      </c>
      <c r="Q350" s="21">
        <f t="shared" si="202"/>
        <v>0.11605723370429252</v>
      </c>
      <c r="R350" s="21">
        <f t="shared" si="202"/>
        <v>0.11605723370429252</v>
      </c>
      <c r="S350" s="21">
        <f t="shared" si="202"/>
        <v>0.11605723370429252</v>
      </c>
      <c r="T350" s="21">
        <f t="shared" si="202"/>
        <v>0.11605723370429252</v>
      </c>
      <c r="U350" s="21">
        <f t="shared" si="202"/>
        <v>7.1542130365659776E-2</v>
      </c>
      <c r="V350" s="72"/>
      <c r="W350" s="72"/>
      <c r="X350" s="72"/>
      <c r="Y350" s="72"/>
      <c r="Z350" s="72"/>
      <c r="AA350" s="72"/>
      <c r="AB350" s="72"/>
      <c r="AC350" s="72"/>
      <c r="AD350" s="72"/>
      <c r="AE350" s="72"/>
      <c r="AF350" s="72"/>
      <c r="AG350" s="72"/>
      <c r="AH350" s="72"/>
      <c r="AI350" s="72"/>
      <c r="AJ350" s="72"/>
      <c r="AK350" s="72"/>
      <c r="AL350" s="72"/>
      <c r="AM350" s="72"/>
      <c r="AN350" s="72"/>
      <c r="AO350" s="72"/>
      <c r="AP350" s="72"/>
      <c r="AQ350" s="72"/>
      <c r="AR350" s="72"/>
      <c r="AS350" s="72"/>
      <c r="AT350" s="72"/>
      <c r="AU350" s="72"/>
      <c r="AV350" s="72"/>
      <c r="AW350" s="72"/>
      <c r="AX350" s="72"/>
      <c r="AY350" s="72"/>
      <c r="AZ350" s="72"/>
      <c r="BA350" s="72"/>
      <c r="BB350" s="72"/>
      <c r="BC350" s="72"/>
      <c r="BD350" s="72"/>
      <c r="BE350" s="72"/>
      <c r="BF350" s="72"/>
      <c r="BG350" s="72"/>
      <c r="BH350" s="72"/>
      <c r="BI350" s="72"/>
      <c r="BJ350" s="72"/>
      <c r="BK350"/>
      <c r="BL350"/>
      <c r="BM350"/>
      <c r="BN350"/>
      <c r="BO350"/>
    </row>
    <row r="351" spans="5:67">
      <c r="E351" s="4" t="s">
        <v>392</v>
      </c>
      <c r="G351" s="4" t="s">
        <v>91</v>
      </c>
      <c r="H351" s="122">
        <f t="shared" si="186"/>
        <v>7.6164383561643838</v>
      </c>
      <c r="J351" s="61" t="b">
        <f t="shared" si="183"/>
        <v>1</v>
      </c>
      <c r="K351" s="21"/>
      <c r="M351" s="21">
        <f t="shared" ref="M351:T351" si="203">IF(M$332&gt;$H351,$H$330,1)*1/$H351</f>
        <v>0.13129496402877697</v>
      </c>
      <c r="N351" s="21">
        <f t="shared" si="203"/>
        <v>0.13129496402877697</v>
      </c>
      <c r="O351" s="21">
        <f t="shared" si="203"/>
        <v>0.13129496402877697</v>
      </c>
      <c r="P351" s="21">
        <f t="shared" si="203"/>
        <v>0.13129496402877697</v>
      </c>
      <c r="Q351" s="21">
        <f t="shared" si="203"/>
        <v>0.13129496402877697</v>
      </c>
      <c r="R351" s="21">
        <f t="shared" si="203"/>
        <v>0.13129496402877697</v>
      </c>
      <c r="S351" s="21">
        <f t="shared" si="203"/>
        <v>0.13129496402877697</v>
      </c>
      <c r="T351" s="21">
        <f t="shared" si="203"/>
        <v>8.0935251798561147E-2</v>
      </c>
      <c r="U351" s="72"/>
      <c r="V351" s="72"/>
      <c r="W351" s="72"/>
      <c r="X351" s="72"/>
      <c r="Y351" s="72"/>
      <c r="Z351" s="72"/>
      <c r="AA351" s="72"/>
      <c r="AB351" s="72"/>
      <c r="AC351" s="72"/>
      <c r="AD351" s="72"/>
      <c r="AE351" s="72"/>
      <c r="AF351" s="72"/>
      <c r="AG351" s="72"/>
      <c r="AH351" s="72"/>
      <c r="AI351" s="72"/>
      <c r="AJ351" s="72"/>
      <c r="AK351" s="72"/>
      <c r="AL351" s="72"/>
      <c r="AM351" s="72"/>
      <c r="AN351" s="72"/>
      <c r="AO351" s="72"/>
      <c r="AP351" s="72"/>
      <c r="AQ351" s="72"/>
      <c r="AR351" s="72"/>
      <c r="AS351" s="72"/>
      <c r="AT351" s="72"/>
      <c r="AU351" s="72"/>
      <c r="AV351" s="72"/>
      <c r="AW351" s="72"/>
      <c r="AX351" s="72"/>
      <c r="AY351" s="72"/>
      <c r="AZ351" s="72"/>
      <c r="BA351" s="72"/>
      <c r="BB351" s="72"/>
      <c r="BC351" s="72"/>
      <c r="BD351" s="72"/>
      <c r="BE351" s="72"/>
      <c r="BF351" s="72"/>
      <c r="BG351" s="72"/>
      <c r="BH351" s="72"/>
      <c r="BI351" s="72"/>
      <c r="BJ351" s="72"/>
      <c r="BK351"/>
      <c r="BL351"/>
      <c r="BM351"/>
      <c r="BN351"/>
      <c r="BO351"/>
    </row>
    <row r="352" spans="5:67">
      <c r="E352" s="4" t="s">
        <v>393</v>
      </c>
      <c r="G352" s="4" t="s">
        <v>91</v>
      </c>
      <c r="H352" s="122">
        <f t="shared" si="186"/>
        <v>6.6164383561643838</v>
      </c>
      <c r="J352" s="61" t="b">
        <f t="shared" si="183"/>
        <v>1</v>
      </c>
      <c r="K352" s="21"/>
      <c r="M352" s="21">
        <f t="shared" ref="M352:S352" si="204">IF(M$332&gt;$H352,$H$330,1)*1/$H352</f>
        <v>0.15113871635610765</v>
      </c>
      <c r="N352" s="21">
        <f t="shared" si="204"/>
        <v>0.15113871635610765</v>
      </c>
      <c r="O352" s="21">
        <f t="shared" si="204"/>
        <v>0.15113871635610765</v>
      </c>
      <c r="P352" s="21">
        <f t="shared" si="204"/>
        <v>0.15113871635610765</v>
      </c>
      <c r="Q352" s="21">
        <f t="shared" si="204"/>
        <v>0.15113871635610765</v>
      </c>
      <c r="R352" s="21">
        <f t="shared" si="204"/>
        <v>0.15113871635610765</v>
      </c>
      <c r="S352" s="21">
        <f t="shared" si="204"/>
        <v>9.3167701863354033E-2</v>
      </c>
      <c r="T352" s="72"/>
      <c r="U352" s="72"/>
      <c r="V352" s="72"/>
      <c r="W352" s="72"/>
      <c r="X352" s="72"/>
      <c r="Y352" s="72"/>
      <c r="Z352" s="72"/>
      <c r="AA352" s="72"/>
      <c r="AB352" s="72"/>
      <c r="AC352" s="72"/>
      <c r="AD352" s="72"/>
      <c r="AE352" s="72"/>
      <c r="AF352" s="72"/>
      <c r="AG352" s="72"/>
      <c r="AH352" s="72"/>
      <c r="AI352" s="72"/>
      <c r="AJ352" s="72"/>
      <c r="AK352" s="72"/>
      <c r="AL352" s="72"/>
      <c r="AM352" s="72"/>
      <c r="AN352" s="72"/>
      <c r="AO352" s="72"/>
      <c r="AP352" s="72"/>
      <c r="AQ352" s="72"/>
      <c r="AR352" s="72"/>
      <c r="AS352" s="72"/>
      <c r="AT352" s="72"/>
      <c r="AU352" s="72"/>
      <c r="AV352" s="72"/>
      <c r="AW352" s="72"/>
      <c r="AX352" s="72"/>
      <c r="AY352" s="72"/>
      <c r="AZ352" s="72"/>
      <c r="BA352" s="72"/>
      <c r="BB352" s="72"/>
      <c r="BC352" s="72"/>
      <c r="BD352" s="72"/>
      <c r="BE352" s="72"/>
      <c r="BF352" s="72"/>
      <c r="BG352" s="72"/>
      <c r="BH352" s="72"/>
      <c r="BI352" s="72"/>
      <c r="BJ352" s="72"/>
      <c r="BK352"/>
      <c r="BL352"/>
      <c r="BM352"/>
      <c r="BN352"/>
      <c r="BO352"/>
    </row>
    <row r="353" spans="2:67">
      <c r="E353" s="4" t="s">
        <v>394</v>
      </c>
      <c r="G353" s="4" t="s">
        <v>91</v>
      </c>
      <c r="H353" s="122">
        <f t="shared" si="186"/>
        <v>5.6164383561643838</v>
      </c>
      <c r="J353" s="61" t="b">
        <f t="shared" si="183"/>
        <v>1</v>
      </c>
      <c r="K353" s="21"/>
      <c r="M353" s="21">
        <f t="shared" ref="M353:R353" si="205">IF(M$332&gt;$H353,$H$330,1)*1/$H353</f>
        <v>0.17804878048780487</v>
      </c>
      <c r="N353" s="21">
        <f t="shared" si="205"/>
        <v>0.17804878048780487</v>
      </c>
      <c r="O353" s="21">
        <f t="shared" si="205"/>
        <v>0.17804878048780487</v>
      </c>
      <c r="P353" s="21">
        <f t="shared" si="205"/>
        <v>0.17804878048780487</v>
      </c>
      <c r="Q353" s="21">
        <f t="shared" si="205"/>
        <v>0.17804878048780487</v>
      </c>
      <c r="R353" s="21">
        <f t="shared" si="205"/>
        <v>0.10975609756097561</v>
      </c>
      <c r="S353" s="72"/>
      <c r="T353" s="72"/>
      <c r="U353" s="72"/>
      <c r="V353" s="72"/>
      <c r="W353" s="72"/>
      <c r="X353" s="72"/>
      <c r="Y353" s="72"/>
      <c r="Z353" s="72"/>
      <c r="AA353" s="72"/>
      <c r="AB353" s="72"/>
      <c r="AC353" s="72"/>
      <c r="AD353" s="72"/>
      <c r="AE353" s="72"/>
      <c r="AF353" s="72"/>
      <c r="AG353" s="72"/>
      <c r="AH353" s="72"/>
      <c r="AI353" s="72"/>
      <c r="AJ353" s="72"/>
      <c r="AK353" s="72"/>
      <c r="AL353" s="72"/>
      <c r="AM353" s="72"/>
      <c r="AN353" s="72"/>
      <c r="AO353" s="72"/>
      <c r="AP353" s="72"/>
      <c r="AQ353" s="72"/>
      <c r="AR353" s="72"/>
      <c r="AS353" s="72"/>
      <c r="AT353" s="72"/>
      <c r="AU353" s="72"/>
      <c r="AV353" s="72"/>
      <c r="AW353" s="72"/>
      <c r="AX353" s="72"/>
      <c r="AY353" s="72"/>
      <c r="AZ353" s="72"/>
      <c r="BA353" s="72"/>
      <c r="BB353" s="72"/>
      <c r="BC353" s="72"/>
      <c r="BD353" s="72"/>
      <c r="BE353" s="72"/>
      <c r="BF353" s="72"/>
      <c r="BG353" s="72"/>
      <c r="BH353" s="72"/>
      <c r="BI353" s="72"/>
      <c r="BJ353" s="72"/>
      <c r="BK353"/>
      <c r="BL353"/>
      <c r="BM353"/>
      <c r="BN353"/>
      <c r="BO353"/>
    </row>
    <row r="354" spans="2:67">
      <c r="E354" s="4" t="s">
        <v>395</v>
      </c>
      <c r="G354" s="4" t="s">
        <v>91</v>
      </c>
      <c r="H354" s="122">
        <f t="shared" si="186"/>
        <v>4.6164383561643838</v>
      </c>
      <c r="J354" s="61" t="b">
        <f t="shared" si="183"/>
        <v>1</v>
      </c>
      <c r="K354" s="21"/>
      <c r="M354" s="21">
        <f>IF(M$332&gt;$H354,$H$330,1)*1/$H354</f>
        <v>0.21661721068249257</v>
      </c>
      <c r="N354" s="21">
        <f>IF(N$332&gt;$H354,$H$330,1)*1/$H354</f>
        <v>0.21661721068249257</v>
      </c>
      <c r="O354" s="21">
        <f>IF(O$332&gt;$H354,$H$330,1)*1/$H354</f>
        <v>0.21661721068249257</v>
      </c>
      <c r="P354" s="21">
        <f>IF(P$332&gt;$H354,$H$330,1)*1/$H354</f>
        <v>0.21661721068249257</v>
      </c>
      <c r="Q354" s="21">
        <f>IF(Q$332&gt;$H354,$H$330,1)*1/$H354</f>
        <v>0.13353115727002968</v>
      </c>
      <c r="R354" s="72"/>
      <c r="S354" s="72"/>
      <c r="T354" s="72"/>
      <c r="U354" s="72"/>
      <c r="V354" s="72"/>
      <c r="W354" s="72"/>
      <c r="X354" s="72"/>
      <c r="Y354" s="72"/>
      <c r="Z354" s="72"/>
      <c r="AA354" s="72"/>
      <c r="AB354" s="72"/>
      <c r="AC354" s="72"/>
      <c r="AD354" s="72"/>
      <c r="AE354" s="72"/>
      <c r="AF354" s="72"/>
      <c r="AG354" s="72"/>
      <c r="AH354" s="72"/>
      <c r="AI354" s="72"/>
      <c r="AJ354" s="72"/>
      <c r="AK354" s="72"/>
      <c r="AL354" s="72"/>
      <c r="AM354" s="72"/>
      <c r="AN354" s="72"/>
      <c r="AO354" s="72"/>
      <c r="AP354" s="72"/>
      <c r="AQ354" s="72"/>
      <c r="AR354" s="72"/>
      <c r="AS354" s="72"/>
      <c r="AT354" s="72"/>
      <c r="AU354" s="72"/>
      <c r="AV354" s="72"/>
      <c r="AW354" s="72"/>
      <c r="AX354" s="72"/>
      <c r="AY354" s="72"/>
      <c r="AZ354" s="72"/>
      <c r="BA354" s="72"/>
      <c r="BB354" s="72"/>
      <c r="BC354" s="72"/>
      <c r="BD354" s="72"/>
      <c r="BE354" s="72"/>
      <c r="BF354" s="72"/>
      <c r="BG354" s="72"/>
      <c r="BH354" s="72"/>
      <c r="BI354" s="72"/>
      <c r="BJ354" s="72"/>
      <c r="BK354"/>
      <c r="BL354"/>
      <c r="BM354"/>
      <c r="BN354"/>
      <c r="BO354"/>
    </row>
    <row r="355" spans="2:67">
      <c r="E355" s="4" t="s">
        <v>396</v>
      </c>
      <c r="G355" s="4" t="s">
        <v>91</v>
      </c>
      <c r="H355" s="122">
        <f t="shared" si="186"/>
        <v>3.6164383561643838</v>
      </c>
      <c r="J355" s="61" t="b">
        <f t="shared" si="183"/>
        <v>1</v>
      </c>
      <c r="K355" s="21"/>
      <c r="M355" s="21">
        <f>IF(M$332&gt;$H355,$H$330,1)*1/$H355</f>
        <v>0.27651515151515149</v>
      </c>
      <c r="N355" s="21">
        <f>IF(N$332&gt;$H355,$H$330,1)*1/$H355</f>
        <v>0.27651515151515149</v>
      </c>
      <c r="O355" s="21">
        <f>IF(O$332&gt;$H355,$H$330,1)*1/$H355</f>
        <v>0.27651515151515149</v>
      </c>
      <c r="P355" s="21">
        <f>IF(P$332&gt;$H355,$H$330,1)*1/$H355</f>
        <v>0.17045454545454544</v>
      </c>
      <c r="Q355" s="72"/>
      <c r="R355" s="72"/>
      <c r="S355" s="72"/>
      <c r="T355" s="72"/>
      <c r="U355" s="72"/>
      <c r="V355" s="72"/>
      <c r="W355" s="72"/>
      <c r="X355" s="72"/>
      <c r="Y355" s="72"/>
      <c r="Z355" s="72"/>
      <c r="AA355" s="72"/>
      <c r="AB355" s="72"/>
      <c r="AC355" s="72"/>
      <c r="AD355" s="72"/>
      <c r="AE355" s="72"/>
      <c r="AF355" s="72"/>
      <c r="AG355" s="72"/>
      <c r="AH355" s="72"/>
      <c r="AI355" s="72"/>
      <c r="AJ355" s="72"/>
      <c r="AK355" s="72"/>
      <c r="AL355" s="72"/>
      <c r="AM355" s="72"/>
      <c r="AN355" s="72"/>
      <c r="AO355" s="72"/>
      <c r="AP355" s="72"/>
      <c r="AQ355" s="72"/>
      <c r="AR355" s="72"/>
      <c r="AS355" s="72"/>
      <c r="AT355" s="72"/>
      <c r="AU355" s="72"/>
      <c r="AV355" s="72"/>
      <c r="AW355" s="72"/>
      <c r="AX355" s="72"/>
      <c r="AY355" s="72"/>
      <c r="AZ355" s="72"/>
      <c r="BA355" s="72"/>
      <c r="BB355" s="72"/>
      <c r="BC355" s="72"/>
      <c r="BD355" s="72"/>
      <c r="BE355" s="72"/>
      <c r="BF355" s="72"/>
      <c r="BG355" s="72"/>
      <c r="BH355" s="72"/>
      <c r="BI355" s="72"/>
      <c r="BJ355" s="72"/>
      <c r="BK355"/>
      <c r="BL355"/>
      <c r="BM355"/>
      <c r="BN355"/>
      <c r="BO355"/>
    </row>
    <row r="356" spans="2:67">
      <c r="E356" s="4" t="s">
        <v>397</v>
      </c>
      <c r="G356" s="4" t="s">
        <v>91</v>
      </c>
      <c r="H356" s="122">
        <f t="shared" si="186"/>
        <v>2.6164383561643838</v>
      </c>
      <c r="J356" s="61" t="b">
        <f t="shared" si="183"/>
        <v>1</v>
      </c>
      <c r="K356" s="21"/>
      <c r="M356" s="21">
        <f>IF(M$332&gt;$H356,$H$330,1)*1/$H356</f>
        <v>0.38219895287958111</v>
      </c>
      <c r="N356" s="21">
        <f>IF(N$332&gt;$H356,$H$330,1)*1/$H356</f>
        <v>0.38219895287958111</v>
      </c>
      <c r="O356" s="21">
        <f>IF(O$332&gt;$H356,$H$330,1)*1/$H356</f>
        <v>0.2356020942408377</v>
      </c>
      <c r="P356" s="72"/>
      <c r="Q356" s="72"/>
      <c r="R356" s="72"/>
      <c r="S356" s="72"/>
      <c r="T356" s="72"/>
      <c r="U356" s="72"/>
      <c r="V356" s="72"/>
      <c r="W356" s="72"/>
      <c r="X356" s="72"/>
      <c r="Y356" s="72"/>
      <c r="Z356" s="72"/>
      <c r="AA356" s="72"/>
      <c r="AB356" s="72"/>
      <c r="AC356" s="72"/>
      <c r="AD356" s="72"/>
      <c r="AE356" s="72"/>
      <c r="AF356" s="72"/>
      <c r="AG356" s="72"/>
      <c r="AH356" s="72"/>
      <c r="AI356" s="72"/>
      <c r="AJ356" s="72"/>
      <c r="AK356" s="72"/>
      <c r="AL356" s="72"/>
      <c r="AM356" s="72"/>
      <c r="AN356" s="72"/>
      <c r="AO356" s="72"/>
      <c r="AP356" s="72"/>
      <c r="AQ356" s="72"/>
      <c r="AR356" s="72"/>
      <c r="AS356" s="72"/>
      <c r="AT356" s="72"/>
      <c r="AU356" s="72"/>
      <c r="AV356" s="72"/>
      <c r="AW356" s="72"/>
      <c r="AX356" s="72"/>
      <c r="AY356" s="72"/>
      <c r="AZ356" s="72"/>
      <c r="BA356" s="72"/>
      <c r="BB356" s="72"/>
      <c r="BC356" s="72"/>
      <c r="BD356" s="72"/>
      <c r="BE356" s="72"/>
      <c r="BF356" s="72"/>
      <c r="BG356" s="72"/>
      <c r="BH356" s="72"/>
      <c r="BI356" s="72"/>
      <c r="BJ356" s="72"/>
      <c r="BK356"/>
      <c r="BL356"/>
      <c r="BM356"/>
      <c r="BN356"/>
      <c r="BO356"/>
    </row>
    <row r="357" spans="2:67">
      <c r="E357" s="4" t="s">
        <v>398</v>
      </c>
      <c r="G357" s="4" t="s">
        <v>91</v>
      </c>
      <c r="H357" s="122">
        <f t="shared" si="186"/>
        <v>1.6164383561643838</v>
      </c>
      <c r="J357" s="61" t="b">
        <f t="shared" si="183"/>
        <v>1</v>
      </c>
      <c r="K357" s="21"/>
      <c r="M357" s="21">
        <f>IF(M$332&gt;$H357,$H$330,1)*1/$H357</f>
        <v>0.61864406779661008</v>
      </c>
      <c r="N357" s="21">
        <f>IF(N$332&gt;$H357,$H$330,1)*1/$H357</f>
        <v>0.38135593220338981</v>
      </c>
      <c r="O357" s="72"/>
      <c r="P357" s="72"/>
      <c r="Q357" s="72"/>
      <c r="R357" s="72"/>
      <c r="S357" s="72"/>
      <c r="T357" s="72"/>
      <c r="U357" s="72"/>
      <c r="V357" s="72"/>
      <c r="W357" s="72"/>
      <c r="X357" s="72"/>
      <c r="Y357" s="72"/>
      <c r="Z357" s="72"/>
      <c r="AA357" s="72"/>
      <c r="AB357" s="72"/>
      <c r="AC357" s="72"/>
      <c r="AD357" s="72"/>
      <c r="AE357" s="72"/>
      <c r="AF357" s="72"/>
      <c r="AG357" s="72"/>
      <c r="AH357" s="72"/>
      <c r="AI357" s="72"/>
      <c r="AJ357" s="72"/>
      <c r="AK357" s="72"/>
      <c r="AL357" s="72"/>
      <c r="AM357" s="72"/>
      <c r="AN357" s="72"/>
      <c r="AO357" s="72"/>
      <c r="AP357" s="72"/>
      <c r="AQ357" s="72"/>
      <c r="AR357" s="72"/>
      <c r="AS357" s="72"/>
      <c r="AT357" s="72"/>
      <c r="AU357" s="72"/>
      <c r="AV357" s="72"/>
      <c r="AW357" s="72"/>
      <c r="AX357" s="72"/>
      <c r="AY357" s="72"/>
      <c r="AZ357" s="72"/>
      <c r="BA357" s="72"/>
      <c r="BB357" s="72"/>
      <c r="BC357" s="72"/>
      <c r="BD357" s="72"/>
      <c r="BE357" s="72"/>
      <c r="BF357" s="72"/>
      <c r="BG357" s="72"/>
      <c r="BH357" s="72"/>
      <c r="BI357" s="72"/>
      <c r="BJ357" s="72"/>
      <c r="BK357"/>
      <c r="BL357"/>
      <c r="BM357"/>
      <c r="BN357"/>
      <c r="BO357"/>
    </row>
    <row r="358" spans="2:67">
      <c r="E358" s="20"/>
      <c r="F358" s="20"/>
      <c r="K358" s="21"/>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c r="AO358" s="22"/>
      <c r="AP358" s="22"/>
      <c r="AQ358" s="22"/>
      <c r="AR358" s="22"/>
      <c r="AS358" s="22"/>
      <c r="AT358" s="22"/>
      <c r="AU358" s="22"/>
      <c r="AV358" s="22"/>
      <c r="AW358" s="22"/>
      <c r="AX358" s="22"/>
      <c r="AY358" s="22"/>
      <c r="AZ358" s="22"/>
      <c r="BA358" s="22"/>
      <c r="BB358" s="22"/>
      <c r="BC358" s="22"/>
      <c r="BD358" s="22"/>
      <c r="BE358" s="22"/>
      <c r="BF358" s="22"/>
      <c r="BG358" s="22"/>
      <c r="BH358" s="22"/>
      <c r="BI358" s="22"/>
    </row>
    <row r="359" spans="2:67" s="10" customFormat="1">
      <c r="B359" s="30" t="s">
        <v>48</v>
      </c>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c r="AQ359" s="30"/>
      <c r="AR359" s="30"/>
      <c r="AS359" s="30"/>
      <c r="AT359" s="30"/>
      <c r="AU359" s="30"/>
      <c r="AV359" s="30"/>
      <c r="AW359" s="30"/>
      <c r="AX359" s="30"/>
      <c r="AY359" s="30"/>
      <c r="AZ359" s="30"/>
      <c r="BA359" s="30"/>
      <c r="BB359" s="30"/>
      <c r="BC359" s="30"/>
      <c r="BD359" s="30"/>
      <c r="BE359" s="30"/>
      <c r="BF359" s="30"/>
      <c r="BG359" s="30"/>
      <c r="BH359" s="30"/>
      <c r="BI359" s="30"/>
      <c r="BJ359" s="31"/>
      <c r="BK359" s="31"/>
    </row>
    <row r="360" spans="2:67"/>
    <row r="361" spans="2:67"/>
    <row r="362" spans="2:67"/>
    <row r="363" spans="2:67"/>
    <row r="364" spans="2:67"/>
    <row r="365" spans="2:67"/>
    <row r="366" spans="2:67"/>
  </sheetData>
  <phoneticPr fontId="16" type="noConversion"/>
  <conditionalFormatting sqref="H1">
    <cfRule type="containsText" dxfId="15" priority="2" operator="containsText" text="FALSE">
      <formula>NOT(ISERROR(SEARCH("FALSE",H1)))</formula>
    </cfRule>
  </conditionalFormatting>
  <conditionalFormatting sqref="L30:BH30">
    <cfRule type="containsText" dxfId="14" priority="3" operator="containsText" text="FALSE">
      <formula>NOT(ISERROR(SEARCH("FALSE",L30)))</formula>
    </cfRule>
  </conditionalFormatting>
  <conditionalFormatting sqref="L108:BH108">
    <cfRule type="containsText" dxfId="13" priority="1" operator="containsText" text="FALSE">
      <formula>NOT(ISERROR(SEARCH("FALSE",L108)))</formula>
    </cfRule>
  </conditionalFormatting>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D355A-C8C5-4A00-90DE-12F5BA8505C6}">
  <sheetPr codeName="Sheet7">
    <tabColor rgb="FFCCC0DA"/>
    <pageSetUpPr autoPageBreaks="0"/>
  </sheetPr>
  <dimension ref="A1:CY91"/>
  <sheetViews>
    <sheetView workbookViewId="0"/>
  </sheetViews>
  <sheetFormatPr defaultColWidth="0" defaultRowHeight="15" customHeight="1" zeroHeight="1"/>
  <cols>
    <col min="1" max="4" width="3.125" style="4" customWidth="1"/>
    <col min="5" max="5" width="43.5" style="4" customWidth="1"/>
    <col min="6" max="6" width="2.75" style="4" customWidth="1"/>
    <col min="7" max="7" width="15.75" style="4" customWidth="1"/>
    <col min="8" max="8" width="10.75" style="6" customWidth="1"/>
    <col min="9" max="9" width="2.75" style="6" customWidth="1"/>
    <col min="10" max="10" width="12.875" style="6" customWidth="1"/>
    <col min="11" max="62" width="9.25" style="4" customWidth="1"/>
    <col min="63" max="64" width="9.25" style="4" hidden="1" customWidth="1"/>
    <col min="65" max="16384" width="9.25" style="4" hidden="1"/>
  </cols>
  <sheetData>
    <row r="1" spans="1:63" s="1" customFormat="1" ht="15.4">
      <c r="A1" s="1" t="s">
        <v>33</v>
      </c>
      <c r="G1" s="281" t="s">
        <v>176</v>
      </c>
      <c r="H1" s="281" t="b">
        <f>AND(BJ24:BJ52,BJ56:BJ83,BJ87)</f>
        <v>1</v>
      </c>
      <c r="I1" s="2"/>
      <c r="J1" s="2"/>
      <c r="K1" s="3">
        <f t="shared" ref="K1:BH1" si="0">DATE(K3-1,4,1)</f>
        <v>43922</v>
      </c>
      <c r="L1" s="3">
        <f t="shared" si="0"/>
        <v>44287</v>
      </c>
      <c r="M1" s="3">
        <f t="shared" si="0"/>
        <v>44652</v>
      </c>
      <c r="N1" s="3">
        <f t="shared" si="0"/>
        <v>45017</v>
      </c>
      <c r="O1" s="3">
        <f t="shared" si="0"/>
        <v>45383</v>
      </c>
      <c r="P1" s="3">
        <f t="shared" si="0"/>
        <v>45748</v>
      </c>
      <c r="Q1" s="3">
        <f t="shared" si="0"/>
        <v>46113</v>
      </c>
      <c r="R1" s="3">
        <f t="shared" si="0"/>
        <v>46478</v>
      </c>
      <c r="S1" s="3">
        <f t="shared" si="0"/>
        <v>46844</v>
      </c>
      <c r="T1" s="3">
        <f t="shared" si="0"/>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row>
    <row r="2" spans="1:63" s="1" customFormat="1" ht="15.4">
      <c r="H2" s="2"/>
      <c r="I2" s="2"/>
      <c r="J2" s="2"/>
      <c r="K2" s="3">
        <f t="shared" ref="K2:BH2" si="1">DATE(K3,3,31)</f>
        <v>44286</v>
      </c>
      <c r="L2" s="3">
        <f t="shared" si="1"/>
        <v>44651</v>
      </c>
      <c r="M2" s="3">
        <f t="shared" si="1"/>
        <v>45016</v>
      </c>
      <c r="N2" s="3">
        <f t="shared" si="1"/>
        <v>45382</v>
      </c>
      <c r="O2" s="3">
        <f t="shared" si="1"/>
        <v>45747</v>
      </c>
      <c r="P2" s="3">
        <f t="shared" si="1"/>
        <v>46112</v>
      </c>
      <c r="Q2" s="3">
        <f t="shared" si="1"/>
        <v>46477</v>
      </c>
      <c r="R2" s="3">
        <f t="shared" si="1"/>
        <v>46843</v>
      </c>
      <c r="S2" s="3">
        <f t="shared" si="1"/>
        <v>47208</v>
      </c>
      <c r="T2" s="3">
        <f t="shared" si="1"/>
        <v>47573</v>
      </c>
      <c r="U2" s="3">
        <f t="shared" si="1"/>
        <v>47938</v>
      </c>
      <c r="V2" s="3">
        <f t="shared" si="1"/>
        <v>48304</v>
      </c>
      <c r="W2" s="3">
        <f t="shared" si="1"/>
        <v>48669</v>
      </c>
      <c r="X2" s="3">
        <f t="shared" si="1"/>
        <v>49034</v>
      </c>
      <c r="Y2" s="3">
        <f t="shared" si="1"/>
        <v>49399</v>
      </c>
      <c r="Z2" s="3">
        <f t="shared" si="1"/>
        <v>49765</v>
      </c>
      <c r="AA2" s="3">
        <f t="shared" si="1"/>
        <v>50130</v>
      </c>
      <c r="AB2" s="3">
        <f t="shared" si="1"/>
        <v>50495</v>
      </c>
      <c r="AC2" s="3">
        <f t="shared" si="1"/>
        <v>50860</v>
      </c>
      <c r="AD2" s="3">
        <f t="shared" si="1"/>
        <v>51226</v>
      </c>
      <c r="AE2" s="3">
        <f t="shared" si="1"/>
        <v>51591</v>
      </c>
      <c r="AF2" s="3">
        <f t="shared" si="1"/>
        <v>51956</v>
      </c>
      <c r="AG2" s="3">
        <f t="shared" si="1"/>
        <v>52321</v>
      </c>
      <c r="AH2" s="3">
        <f t="shared" si="1"/>
        <v>52687</v>
      </c>
      <c r="AI2" s="3">
        <f t="shared" si="1"/>
        <v>53052</v>
      </c>
      <c r="AJ2" s="3">
        <f t="shared" si="1"/>
        <v>53417</v>
      </c>
      <c r="AK2" s="3">
        <f t="shared" si="1"/>
        <v>53782</v>
      </c>
      <c r="AL2" s="3">
        <f t="shared" si="1"/>
        <v>54148</v>
      </c>
      <c r="AM2" s="3">
        <f t="shared" si="1"/>
        <v>54513</v>
      </c>
      <c r="AN2" s="3">
        <f t="shared" si="1"/>
        <v>54878</v>
      </c>
      <c r="AO2" s="3">
        <f t="shared" si="1"/>
        <v>55243</v>
      </c>
      <c r="AP2" s="3">
        <f t="shared" si="1"/>
        <v>55609</v>
      </c>
      <c r="AQ2" s="3">
        <f t="shared" si="1"/>
        <v>55974</v>
      </c>
      <c r="AR2" s="3">
        <f t="shared" si="1"/>
        <v>56339</v>
      </c>
      <c r="AS2" s="3">
        <f t="shared" si="1"/>
        <v>56704</v>
      </c>
      <c r="AT2" s="3">
        <f t="shared" si="1"/>
        <v>57070</v>
      </c>
      <c r="AU2" s="3">
        <f t="shared" si="1"/>
        <v>57435</v>
      </c>
      <c r="AV2" s="3">
        <f t="shared" si="1"/>
        <v>57800</v>
      </c>
      <c r="AW2" s="3">
        <f t="shared" si="1"/>
        <v>58165</v>
      </c>
      <c r="AX2" s="3">
        <f t="shared" si="1"/>
        <v>58531</v>
      </c>
      <c r="AY2" s="3">
        <f t="shared" si="1"/>
        <v>58896</v>
      </c>
      <c r="AZ2" s="3">
        <f t="shared" si="1"/>
        <v>59261</v>
      </c>
      <c r="BA2" s="3">
        <f t="shared" si="1"/>
        <v>59626</v>
      </c>
      <c r="BB2" s="3">
        <f t="shared" si="1"/>
        <v>59992</v>
      </c>
      <c r="BC2" s="3">
        <f t="shared" si="1"/>
        <v>60357</v>
      </c>
      <c r="BD2" s="3">
        <f t="shared" si="1"/>
        <v>60722</v>
      </c>
      <c r="BE2" s="3">
        <f t="shared" si="1"/>
        <v>61087</v>
      </c>
      <c r="BF2" s="3">
        <f t="shared" si="1"/>
        <v>61453</v>
      </c>
      <c r="BG2" s="3">
        <f t="shared" si="1"/>
        <v>61818</v>
      </c>
      <c r="BH2" s="3">
        <f t="shared" si="1"/>
        <v>62183</v>
      </c>
    </row>
    <row r="3" spans="1:63" s="1" customFormat="1" ht="15.4">
      <c r="E3" s="1" t="s">
        <v>50</v>
      </c>
      <c r="G3" s="1" t="s">
        <v>402</v>
      </c>
      <c r="H3" s="1" t="s">
        <v>403</v>
      </c>
      <c r="J3" s="1" t="s">
        <v>404</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BI3" s="2"/>
      <c r="BJ3" s="1" t="s">
        <v>16</v>
      </c>
    </row>
    <row r="4" spans="1:63" ht="15.4">
      <c r="H4" s="4"/>
      <c r="I4" s="4"/>
      <c r="J4" s="4"/>
      <c r="X4" s="5"/>
      <c r="Y4" s="5"/>
      <c r="Z4" s="5"/>
      <c r="AA4" s="5"/>
      <c r="AB4" s="5"/>
      <c r="AC4" s="5"/>
      <c r="AD4" s="5"/>
      <c r="BI4" s="6"/>
    </row>
    <row r="5" spans="1:63" ht="15.4">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63" ht="15.4">
      <c r="H6" s="4"/>
      <c r="I6" s="4"/>
      <c r="J6" s="4"/>
    </row>
    <row r="7" spans="1:63" ht="15.4">
      <c r="E7" s="4" t="s">
        <v>180</v>
      </c>
      <c r="G7" s="4" t="s">
        <v>181</v>
      </c>
      <c r="J7" s="4"/>
      <c r="K7" s="79"/>
      <c r="L7" s="79">
        <f>ModelInput!L7</f>
        <v>0</v>
      </c>
      <c r="M7" s="79">
        <f>ModelInput!M7</f>
        <v>0</v>
      </c>
      <c r="N7" s="79">
        <f>ModelInput!N7</f>
        <v>0</v>
      </c>
      <c r="O7" s="79">
        <f>ModelInput!O7</f>
        <v>1</v>
      </c>
      <c r="P7" s="79">
        <f>ModelInput!P7</f>
        <v>0</v>
      </c>
      <c r="Q7" s="79">
        <f>ModelInput!Q7</f>
        <v>0</v>
      </c>
      <c r="R7" s="79">
        <f>ModelInput!R7</f>
        <v>0</v>
      </c>
      <c r="S7" s="79">
        <f>ModelInput!S7</f>
        <v>0</v>
      </c>
      <c r="T7" s="79">
        <f>ModelInput!T7</f>
        <v>0</v>
      </c>
      <c r="U7" s="79">
        <f>ModelInput!U7</f>
        <v>0</v>
      </c>
      <c r="V7" s="79">
        <f>ModelInput!V7</f>
        <v>0</v>
      </c>
      <c r="W7" s="79">
        <f>ModelInput!W7</f>
        <v>0</v>
      </c>
      <c r="X7" s="79">
        <f>ModelInput!X7</f>
        <v>0</v>
      </c>
      <c r="Y7" s="79">
        <f>ModelInput!Y7</f>
        <v>0</v>
      </c>
      <c r="Z7" s="79">
        <f>ModelInput!Z7</f>
        <v>0</v>
      </c>
      <c r="AA7" s="79">
        <f>ModelInput!AA7</f>
        <v>0</v>
      </c>
      <c r="AB7" s="79">
        <f>ModelInput!AB7</f>
        <v>0</v>
      </c>
      <c r="AC7" s="79">
        <f>ModelInput!AC7</f>
        <v>0</v>
      </c>
      <c r="AD7" s="79">
        <f>ModelInput!AD7</f>
        <v>0</v>
      </c>
      <c r="AE7" s="79">
        <f>ModelInput!AE7</f>
        <v>0</v>
      </c>
      <c r="AF7" s="79">
        <f>ModelInput!AF7</f>
        <v>0</v>
      </c>
      <c r="AG7" s="79">
        <f>ModelInput!AG7</f>
        <v>0</v>
      </c>
      <c r="AH7" s="79">
        <f>ModelInput!AH7</f>
        <v>0</v>
      </c>
      <c r="AI7" s="79">
        <f>ModelInput!AI7</f>
        <v>0</v>
      </c>
      <c r="AJ7" s="79">
        <f>ModelInput!AJ7</f>
        <v>0</v>
      </c>
      <c r="AK7" s="79">
        <f>ModelInput!AK7</f>
        <v>0</v>
      </c>
      <c r="AL7" s="79">
        <f>ModelInput!AL7</f>
        <v>0</v>
      </c>
      <c r="AM7" s="79">
        <f>ModelInput!AM7</f>
        <v>0</v>
      </c>
      <c r="AN7" s="79">
        <f>ModelInput!AN7</f>
        <v>0</v>
      </c>
      <c r="AO7" s="79">
        <f>ModelInput!AO7</f>
        <v>0</v>
      </c>
      <c r="AP7" s="79">
        <f>ModelInput!AP7</f>
        <v>0</v>
      </c>
      <c r="AQ7" s="79">
        <f>ModelInput!AQ7</f>
        <v>0</v>
      </c>
      <c r="AR7" s="79">
        <f>ModelInput!AR7</f>
        <v>0</v>
      </c>
      <c r="AS7" s="79">
        <f>ModelInput!AS7</f>
        <v>0</v>
      </c>
      <c r="AT7" s="79">
        <f>ModelInput!AT7</f>
        <v>0</v>
      </c>
      <c r="AU7" s="79">
        <f>ModelInput!AU7</f>
        <v>0</v>
      </c>
      <c r="AV7" s="79">
        <f>ModelInput!AV7</f>
        <v>0</v>
      </c>
      <c r="AW7" s="79">
        <f>ModelInput!AW7</f>
        <v>0</v>
      </c>
      <c r="AX7" s="79">
        <f>ModelInput!AX7</f>
        <v>0</v>
      </c>
      <c r="AY7" s="79">
        <f>ModelInput!AY7</f>
        <v>0</v>
      </c>
      <c r="AZ7" s="79">
        <f>ModelInput!AZ7</f>
        <v>0</v>
      </c>
      <c r="BA7" s="79">
        <f>ModelInput!BA7</f>
        <v>0</v>
      </c>
      <c r="BB7" s="79">
        <f>ModelInput!BB7</f>
        <v>0</v>
      </c>
      <c r="BC7" s="79">
        <f>ModelInput!BC7</f>
        <v>0</v>
      </c>
      <c r="BD7" s="79">
        <f>ModelInput!BD7</f>
        <v>0</v>
      </c>
      <c r="BE7" s="79">
        <f>ModelInput!BE7</f>
        <v>0</v>
      </c>
      <c r="BF7" s="79">
        <f>ModelInput!BF7</f>
        <v>0</v>
      </c>
      <c r="BG7" s="79">
        <f>ModelInput!BG7</f>
        <v>0</v>
      </c>
      <c r="BH7" s="79">
        <f>ModelInput!BH7</f>
        <v>0</v>
      </c>
      <c r="BI7" s="6"/>
      <c r="BJ7" s="6"/>
      <c r="BK7" s="6"/>
    </row>
    <row r="8" spans="1:63" ht="15.4">
      <c r="E8" s="4" t="s">
        <v>182</v>
      </c>
      <c r="G8" s="4" t="s">
        <v>181</v>
      </c>
      <c r="J8" s="4"/>
      <c r="K8" s="79"/>
      <c r="L8" s="79">
        <f>ModelInput!L8</f>
        <v>0</v>
      </c>
      <c r="M8" s="79">
        <f>ModelInput!M8</f>
        <v>0</v>
      </c>
      <c r="N8" s="79">
        <f>ModelInput!N8</f>
        <v>0</v>
      </c>
      <c r="O8" s="79">
        <f>ModelInput!O8</f>
        <v>1</v>
      </c>
      <c r="P8" s="79">
        <f>ModelInput!P8</f>
        <v>0</v>
      </c>
      <c r="Q8" s="79">
        <f>ModelInput!Q8</f>
        <v>0</v>
      </c>
      <c r="R8" s="79">
        <f>ModelInput!R8</f>
        <v>0</v>
      </c>
      <c r="S8" s="79">
        <f>ModelInput!S8</f>
        <v>0</v>
      </c>
      <c r="T8" s="79">
        <f>ModelInput!T8</f>
        <v>0</v>
      </c>
      <c r="U8" s="79">
        <f>ModelInput!U8</f>
        <v>0</v>
      </c>
      <c r="V8" s="79">
        <f>ModelInput!V8</f>
        <v>0</v>
      </c>
      <c r="W8" s="79">
        <f>ModelInput!W8</f>
        <v>0</v>
      </c>
      <c r="X8" s="79">
        <f>ModelInput!X8</f>
        <v>0</v>
      </c>
      <c r="Y8" s="79">
        <f>ModelInput!Y8</f>
        <v>0</v>
      </c>
      <c r="Z8" s="79">
        <f>ModelInput!Z8</f>
        <v>0</v>
      </c>
      <c r="AA8" s="79">
        <f>ModelInput!AA8</f>
        <v>0</v>
      </c>
      <c r="AB8" s="79">
        <f>ModelInput!AB8</f>
        <v>0</v>
      </c>
      <c r="AC8" s="79">
        <f>ModelInput!AC8</f>
        <v>0</v>
      </c>
      <c r="AD8" s="79">
        <f>ModelInput!AD8</f>
        <v>0</v>
      </c>
      <c r="AE8" s="79">
        <f>ModelInput!AE8</f>
        <v>0</v>
      </c>
      <c r="AF8" s="79">
        <f>ModelInput!AF8</f>
        <v>0</v>
      </c>
      <c r="AG8" s="79">
        <f>ModelInput!AG8</f>
        <v>0</v>
      </c>
      <c r="AH8" s="79">
        <f>ModelInput!AH8</f>
        <v>0</v>
      </c>
      <c r="AI8" s="79">
        <f>ModelInput!AI8</f>
        <v>0</v>
      </c>
      <c r="AJ8" s="79">
        <f>ModelInput!AJ8</f>
        <v>0</v>
      </c>
      <c r="AK8" s="79">
        <f>ModelInput!AK8</f>
        <v>0</v>
      </c>
      <c r="AL8" s="79">
        <f>ModelInput!AL8</f>
        <v>0</v>
      </c>
      <c r="AM8" s="79">
        <f>ModelInput!AM8</f>
        <v>0</v>
      </c>
      <c r="AN8" s="79">
        <f>ModelInput!AN8</f>
        <v>0</v>
      </c>
      <c r="AO8" s="79">
        <f>ModelInput!AO8</f>
        <v>0</v>
      </c>
      <c r="AP8" s="79">
        <f>ModelInput!AP8</f>
        <v>0</v>
      </c>
      <c r="AQ8" s="79">
        <f>ModelInput!AQ8</f>
        <v>0</v>
      </c>
      <c r="AR8" s="79">
        <f>ModelInput!AR8</f>
        <v>0</v>
      </c>
      <c r="AS8" s="79">
        <f>ModelInput!AS8</f>
        <v>0</v>
      </c>
      <c r="AT8" s="79">
        <f>ModelInput!AT8</f>
        <v>0</v>
      </c>
      <c r="AU8" s="79">
        <f>ModelInput!AU8</f>
        <v>0</v>
      </c>
      <c r="AV8" s="79">
        <f>ModelInput!AV8</f>
        <v>0</v>
      </c>
      <c r="AW8" s="79">
        <f>ModelInput!AW8</f>
        <v>0</v>
      </c>
      <c r="AX8" s="79">
        <f>ModelInput!AX8</f>
        <v>0</v>
      </c>
      <c r="AY8" s="79">
        <f>ModelInput!AY8</f>
        <v>0</v>
      </c>
      <c r="AZ8" s="79">
        <f>ModelInput!AZ8</f>
        <v>0</v>
      </c>
      <c r="BA8" s="79">
        <f>ModelInput!BA8</f>
        <v>0</v>
      </c>
      <c r="BB8" s="79">
        <f>ModelInput!BB8</f>
        <v>0</v>
      </c>
      <c r="BC8" s="79">
        <f>ModelInput!BC8</f>
        <v>0</v>
      </c>
      <c r="BD8" s="79">
        <f>ModelInput!BD8</f>
        <v>0</v>
      </c>
      <c r="BE8" s="79">
        <f>ModelInput!BE8</f>
        <v>0</v>
      </c>
      <c r="BF8" s="79">
        <f>ModelInput!BF8</f>
        <v>0</v>
      </c>
      <c r="BG8" s="79">
        <f>ModelInput!BG8</f>
        <v>0</v>
      </c>
      <c r="BH8" s="79">
        <f>ModelInput!BH8</f>
        <v>0</v>
      </c>
      <c r="BI8" s="6"/>
      <c r="BJ8" s="6"/>
      <c r="BK8" s="6"/>
    </row>
    <row r="9" spans="1:63" ht="15.4">
      <c r="E9" s="4" t="s">
        <v>183</v>
      </c>
      <c r="G9" s="4" t="s">
        <v>181</v>
      </c>
      <c r="J9" s="4"/>
      <c r="K9" s="80"/>
      <c r="L9" s="80">
        <f>ModelInput!L9</f>
        <v>0</v>
      </c>
      <c r="M9" s="80">
        <f>ModelInput!M9</f>
        <v>0</v>
      </c>
      <c r="N9" s="80">
        <f>ModelInput!N9</f>
        <v>0</v>
      </c>
      <c r="O9" s="80">
        <f>ModelInput!O9</f>
        <v>1</v>
      </c>
      <c r="P9" s="80">
        <f>ModelInput!P9</f>
        <v>1</v>
      </c>
      <c r="Q9" s="80">
        <f>ModelInput!Q9</f>
        <v>1</v>
      </c>
      <c r="R9" s="80">
        <f>ModelInput!R9</f>
        <v>1</v>
      </c>
      <c r="S9" s="80">
        <f>ModelInput!S9</f>
        <v>1</v>
      </c>
      <c r="T9" s="80">
        <f>ModelInput!T9</f>
        <v>1</v>
      </c>
      <c r="U9" s="80">
        <f>ModelInput!U9</f>
        <v>1</v>
      </c>
      <c r="V9" s="80">
        <f>ModelInput!V9</f>
        <v>1</v>
      </c>
      <c r="W9" s="80">
        <f>ModelInput!W9</f>
        <v>1</v>
      </c>
      <c r="X9" s="80">
        <f>ModelInput!X9</f>
        <v>1</v>
      </c>
      <c r="Y9" s="80">
        <f>ModelInput!Y9</f>
        <v>1</v>
      </c>
      <c r="Z9" s="80">
        <f>ModelInput!Z9</f>
        <v>1</v>
      </c>
      <c r="AA9" s="80">
        <f>ModelInput!AA9</f>
        <v>1</v>
      </c>
      <c r="AB9" s="80">
        <f>ModelInput!AB9</f>
        <v>1</v>
      </c>
      <c r="AC9" s="80">
        <f>ModelInput!AC9</f>
        <v>1</v>
      </c>
      <c r="AD9" s="80">
        <f>ModelInput!AD9</f>
        <v>1</v>
      </c>
      <c r="AE9" s="80">
        <f>ModelInput!AE9</f>
        <v>1</v>
      </c>
      <c r="AF9" s="80">
        <f>ModelInput!AF9</f>
        <v>1</v>
      </c>
      <c r="AG9" s="80">
        <f>ModelInput!AG9</f>
        <v>1</v>
      </c>
      <c r="AH9" s="80">
        <f>ModelInput!AH9</f>
        <v>1</v>
      </c>
      <c r="AI9" s="80">
        <f>ModelInput!AI9</f>
        <v>1</v>
      </c>
      <c r="AJ9" s="80">
        <f>ModelInput!AJ9</f>
        <v>1</v>
      </c>
      <c r="AK9" s="80">
        <f>ModelInput!AK9</f>
        <v>1</v>
      </c>
      <c r="AL9" s="80">
        <f>ModelInput!AL9</f>
        <v>1</v>
      </c>
      <c r="AM9" s="80">
        <f>ModelInput!AM9</f>
        <v>1</v>
      </c>
      <c r="AN9" s="80">
        <f>ModelInput!AN9</f>
        <v>1</v>
      </c>
      <c r="AO9" s="80">
        <f>ModelInput!AO9</f>
        <v>0</v>
      </c>
      <c r="AP9" s="80">
        <f>ModelInput!AP9</f>
        <v>0</v>
      </c>
      <c r="AQ9" s="80">
        <f>ModelInput!AQ9</f>
        <v>0</v>
      </c>
      <c r="AR9" s="80">
        <f>ModelInput!AR9</f>
        <v>0</v>
      </c>
      <c r="AS9" s="80">
        <f>ModelInput!AS9</f>
        <v>0</v>
      </c>
      <c r="AT9" s="80">
        <f>ModelInput!AT9</f>
        <v>0</v>
      </c>
      <c r="AU9" s="80">
        <f>ModelInput!AU9</f>
        <v>0</v>
      </c>
      <c r="AV9" s="80">
        <f>ModelInput!AV9</f>
        <v>0</v>
      </c>
      <c r="AW9" s="80">
        <f>ModelInput!AW9</f>
        <v>0</v>
      </c>
      <c r="AX9" s="80">
        <f>ModelInput!AX9</f>
        <v>0</v>
      </c>
      <c r="AY9" s="80">
        <f>ModelInput!AY9</f>
        <v>0</v>
      </c>
      <c r="AZ9" s="80">
        <f>ModelInput!AZ9</f>
        <v>0</v>
      </c>
      <c r="BA9" s="80">
        <f>ModelInput!BA9</f>
        <v>0</v>
      </c>
      <c r="BB9" s="80">
        <f>ModelInput!BB9</f>
        <v>0</v>
      </c>
      <c r="BC9" s="80">
        <f>ModelInput!BC9</f>
        <v>0</v>
      </c>
      <c r="BD9" s="80">
        <f>ModelInput!BD9</f>
        <v>0</v>
      </c>
      <c r="BE9" s="80">
        <f>ModelInput!BE9</f>
        <v>0</v>
      </c>
      <c r="BF9" s="80">
        <f>ModelInput!BF9</f>
        <v>0</v>
      </c>
      <c r="BG9" s="80">
        <f>ModelInput!BG9</f>
        <v>0</v>
      </c>
      <c r="BH9" s="80">
        <f>ModelInput!BH9</f>
        <v>0</v>
      </c>
      <c r="BI9" s="6"/>
      <c r="BJ9" s="6"/>
      <c r="BK9" s="6"/>
    </row>
    <row r="10" spans="1:63" ht="15.4">
      <c r="E10" s="4" t="s">
        <v>187</v>
      </c>
      <c r="G10" s="4" t="s">
        <v>181</v>
      </c>
      <c r="J10" s="4"/>
      <c r="K10" s="80"/>
      <c r="L10" s="80">
        <f>ModelInput!L12</f>
        <v>0</v>
      </c>
      <c r="M10" s="80">
        <f>ModelInput!M12</f>
        <v>0</v>
      </c>
      <c r="N10" s="80">
        <f>ModelInput!N12</f>
        <v>0</v>
      </c>
      <c r="O10" s="80">
        <f>ModelInput!O12</f>
        <v>1</v>
      </c>
      <c r="P10" s="80">
        <f>ModelInput!P12</f>
        <v>0</v>
      </c>
      <c r="Q10" s="80">
        <f>ModelInput!Q12</f>
        <v>0</v>
      </c>
      <c r="R10" s="80">
        <f>ModelInput!R12</f>
        <v>0</v>
      </c>
      <c r="S10" s="80">
        <f>ModelInput!S12</f>
        <v>0</v>
      </c>
      <c r="T10" s="80">
        <f>ModelInput!T12</f>
        <v>0</v>
      </c>
      <c r="U10" s="80">
        <f>ModelInput!U12</f>
        <v>0</v>
      </c>
      <c r="V10" s="80">
        <f>ModelInput!V12</f>
        <v>0</v>
      </c>
      <c r="W10" s="80">
        <f>ModelInput!W12</f>
        <v>0</v>
      </c>
      <c r="X10" s="80">
        <f>ModelInput!X12</f>
        <v>0</v>
      </c>
      <c r="Y10" s="80">
        <f>ModelInput!Y12</f>
        <v>0</v>
      </c>
      <c r="Z10" s="80">
        <f>ModelInput!Z12</f>
        <v>0</v>
      </c>
      <c r="AA10" s="80">
        <f>ModelInput!AA12</f>
        <v>0</v>
      </c>
      <c r="AB10" s="80">
        <f>ModelInput!AB12</f>
        <v>0</v>
      </c>
      <c r="AC10" s="80">
        <f>ModelInput!AC12</f>
        <v>0</v>
      </c>
      <c r="AD10" s="80">
        <f>ModelInput!AD12</f>
        <v>0</v>
      </c>
      <c r="AE10" s="80">
        <f>ModelInput!AE12</f>
        <v>0</v>
      </c>
      <c r="AF10" s="80">
        <f>ModelInput!AF12</f>
        <v>0</v>
      </c>
      <c r="AG10" s="80">
        <f>ModelInput!AG12</f>
        <v>0</v>
      </c>
      <c r="AH10" s="80">
        <f>ModelInput!AH12</f>
        <v>0</v>
      </c>
      <c r="AI10" s="80">
        <f>ModelInput!AI12</f>
        <v>0</v>
      </c>
      <c r="AJ10" s="80">
        <f>ModelInput!AJ12</f>
        <v>0</v>
      </c>
      <c r="AK10" s="80">
        <f>ModelInput!AK12</f>
        <v>0</v>
      </c>
      <c r="AL10" s="80">
        <f>ModelInput!AL12</f>
        <v>0</v>
      </c>
      <c r="AM10" s="80">
        <f>ModelInput!AM12</f>
        <v>0</v>
      </c>
      <c r="AN10" s="80">
        <f>ModelInput!AN12</f>
        <v>0</v>
      </c>
      <c r="AO10" s="80">
        <f>ModelInput!AO12</f>
        <v>0</v>
      </c>
      <c r="AP10" s="80">
        <f>ModelInput!AP12</f>
        <v>0</v>
      </c>
      <c r="AQ10" s="80">
        <f>ModelInput!AQ12</f>
        <v>0</v>
      </c>
      <c r="AR10" s="80">
        <f>ModelInput!AR12</f>
        <v>0</v>
      </c>
      <c r="AS10" s="80">
        <f>ModelInput!AS12</f>
        <v>0</v>
      </c>
      <c r="AT10" s="80">
        <f>ModelInput!AT12</f>
        <v>0</v>
      </c>
      <c r="AU10" s="80">
        <f>ModelInput!AU12</f>
        <v>0</v>
      </c>
      <c r="AV10" s="80">
        <f>ModelInput!AV12</f>
        <v>0</v>
      </c>
      <c r="AW10" s="80">
        <f>ModelInput!AW12</f>
        <v>0</v>
      </c>
      <c r="AX10" s="80">
        <f>ModelInput!AX12</f>
        <v>0</v>
      </c>
      <c r="AY10" s="80">
        <f>ModelInput!AY12</f>
        <v>0</v>
      </c>
      <c r="AZ10" s="80">
        <f>ModelInput!AZ12</f>
        <v>0</v>
      </c>
      <c r="BA10" s="80">
        <f>ModelInput!BA12</f>
        <v>0</v>
      </c>
      <c r="BB10" s="80">
        <f>ModelInput!BB12</f>
        <v>0</v>
      </c>
      <c r="BC10" s="80">
        <f>ModelInput!BC12</f>
        <v>0</v>
      </c>
      <c r="BD10" s="80">
        <f>ModelInput!BD12</f>
        <v>0</v>
      </c>
      <c r="BE10" s="80">
        <f>ModelInput!BE12</f>
        <v>0</v>
      </c>
      <c r="BF10" s="80">
        <f>ModelInput!BF12</f>
        <v>0</v>
      </c>
      <c r="BG10" s="80">
        <f>ModelInput!BG12</f>
        <v>0</v>
      </c>
      <c r="BH10" s="80">
        <f>ModelInput!BH12</f>
        <v>0</v>
      </c>
      <c r="BI10" s="6"/>
      <c r="BJ10" s="6"/>
      <c r="BK10" s="6"/>
    </row>
    <row r="11" spans="1:63" ht="15.4">
      <c r="E11" s="4" t="s">
        <v>202</v>
      </c>
      <c r="G11" s="4" t="s">
        <v>91</v>
      </c>
      <c r="J11" s="4"/>
      <c r="K11" s="81"/>
      <c r="L11" s="81">
        <f>ModelInput!L19</f>
        <v>0</v>
      </c>
      <c r="M11" s="81">
        <f>ModelInput!M19</f>
        <v>0</v>
      </c>
      <c r="N11" s="81">
        <f>ModelInput!N19</f>
        <v>0</v>
      </c>
      <c r="O11" s="81">
        <f>ModelInput!O19</f>
        <v>0</v>
      </c>
      <c r="P11" s="81">
        <f>ModelInput!P19</f>
        <v>0</v>
      </c>
      <c r="Q11" s="81">
        <f>ModelInput!Q19</f>
        <v>0</v>
      </c>
      <c r="R11" s="81">
        <f>ModelInput!R19</f>
        <v>0</v>
      </c>
      <c r="S11" s="81">
        <f>ModelInput!S19</f>
        <v>0</v>
      </c>
      <c r="T11" s="81">
        <f>ModelInput!T19</f>
        <v>0</v>
      </c>
      <c r="U11" s="81">
        <f>ModelInput!U19</f>
        <v>0</v>
      </c>
      <c r="V11" s="81">
        <f>ModelInput!V19</f>
        <v>0</v>
      </c>
      <c r="W11" s="81">
        <f>ModelInput!W19</f>
        <v>0</v>
      </c>
      <c r="X11" s="81">
        <f>ModelInput!X19</f>
        <v>0</v>
      </c>
      <c r="Y11" s="81">
        <f>ModelInput!Y19</f>
        <v>0</v>
      </c>
      <c r="Z11" s="81">
        <f>ModelInput!Z19</f>
        <v>0</v>
      </c>
      <c r="AA11" s="81">
        <f>ModelInput!AA19</f>
        <v>0</v>
      </c>
      <c r="AB11" s="81">
        <f>ModelInput!AB19</f>
        <v>0</v>
      </c>
      <c r="AC11" s="81">
        <f>ModelInput!AC19</f>
        <v>0</v>
      </c>
      <c r="AD11" s="81">
        <f>ModelInput!AD19</f>
        <v>0</v>
      </c>
      <c r="AE11" s="81">
        <f>ModelInput!AE19</f>
        <v>0</v>
      </c>
      <c r="AF11" s="81">
        <f>ModelInput!AF19</f>
        <v>0</v>
      </c>
      <c r="AG11" s="81">
        <f>ModelInput!AG19</f>
        <v>0</v>
      </c>
      <c r="AH11" s="81">
        <f>ModelInput!AH19</f>
        <v>0</v>
      </c>
      <c r="AI11" s="81">
        <f>ModelInput!AI19</f>
        <v>0</v>
      </c>
      <c r="AJ11" s="81">
        <f>ModelInput!AJ19</f>
        <v>0</v>
      </c>
      <c r="AK11" s="81">
        <f>ModelInput!AK19</f>
        <v>0</v>
      </c>
      <c r="AL11" s="81">
        <f>ModelInput!AL19</f>
        <v>0</v>
      </c>
      <c r="AM11" s="81">
        <f>ModelInput!AM19</f>
        <v>0</v>
      </c>
      <c r="AN11" s="81">
        <f>ModelInput!AN19</f>
        <v>0</v>
      </c>
      <c r="AO11" s="81">
        <f>ModelInput!AO19</f>
        <v>0</v>
      </c>
      <c r="AP11" s="81">
        <f>ModelInput!AP19</f>
        <v>0</v>
      </c>
      <c r="AQ11" s="81">
        <f>ModelInput!AQ19</f>
        <v>0</v>
      </c>
      <c r="AR11" s="81">
        <f>ModelInput!AR19</f>
        <v>0</v>
      </c>
      <c r="AS11" s="81">
        <f>ModelInput!AS19</f>
        <v>0</v>
      </c>
      <c r="AT11" s="81">
        <f>ModelInput!AT19</f>
        <v>0</v>
      </c>
      <c r="AU11" s="81">
        <f>ModelInput!AU19</f>
        <v>0</v>
      </c>
      <c r="AV11" s="81">
        <f>ModelInput!AV19</f>
        <v>0</v>
      </c>
      <c r="AW11" s="81">
        <f>ModelInput!AW19</f>
        <v>0</v>
      </c>
      <c r="AX11" s="81">
        <f>ModelInput!AX19</f>
        <v>0</v>
      </c>
      <c r="AY11" s="81">
        <f>ModelInput!AY19</f>
        <v>0</v>
      </c>
      <c r="AZ11" s="81">
        <f>ModelInput!AZ19</f>
        <v>0</v>
      </c>
      <c r="BA11" s="81">
        <f>ModelInput!BA19</f>
        <v>0</v>
      </c>
      <c r="BB11" s="81">
        <f>ModelInput!BB19</f>
        <v>0</v>
      </c>
      <c r="BC11" s="81">
        <f>ModelInput!BC19</f>
        <v>0</v>
      </c>
      <c r="BD11" s="81">
        <f>ModelInput!BD19</f>
        <v>0</v>
      </c>
      <c r="BE11" s="81">
        <f>ModelInput!BE19</f>
        <v>0</v>
      </c>
      <c r="BF11" s="81">
        <f>ModelInput!BF19</f>
        <v>0</v>
      </c>
      <c r="BG11" s="81">
        <f>ModelInput!BG19</f>
        <v>0</v>
      </c>
      <c r="BH11" s="81">
        <f>ModelInput!BH19</f>
        <v>0</v>
      </c>
      <c r="BI11" s="6"/>
      <c r="BJ11" s="6"/>
      <c r="BK11" s="6"/>
    </row>
    <row r="12" spans="1:63" ht="15.4">
      <c r="E12" s="4" t="s">
        <v>203</v>
      </c>
      <c r="G12" s="4" t="s">
        <v>91</v>
      </c>
      <c r="J12" s="4"/>
      <c r="K12" s="81"/>
      <c r="L12" s="81">
        <f>ModelInput!L20</f>
        <v>0</v>
      </c>
      <c r="M12" s="81">
        <f>ModelInput!M20</f>
        <v>0</v>
      </c>
      <c r="N12" s="81">
        <f>ModelInput!N20</f>
        <v>0</v>
      </c>
      <c r="O12" s="81">
        <f>ModelInput!O20</f>
        <v>0</v>
      </c>
      <c r="P12" s="81">
        <f>ModelInput!P20</f>
        <v>0</v>
      </c>
      <c r="Q12" s="81">
        <f>ModelInput!Q20</f>
        <v>0</v>
      </c>
      <c r="R12" s="81">
        <f>ModelInput!R20</f>
        <v>0</v>
      </c>
      <c r="S12" s="81">
        <f>ModelInput!S20</f>
        <v>0</v>
      </c>
      <c r="T12" s="81">
        <f>ModelInput!T20</f>
        <v>0</v>
      </c>
      <c r="U12" s="81">
        <f>ModelInput!U20</f>
        <v>0</v>
      </c>
      <c r="V12" s="81">
        <f>ModelInput!V20</f>
        <v>0</v>
      </c>
      <c r="W12" s="81">
        <f>ModelInput!W20</f>
        <v>0</v>
      </c>
      <c r="X12" s="81">
        <f>ModelInput!X20</f>
        <v>0</v>
      </c>
      <c r="Y12" s="81">
        <f>ModelInput!Y20</f>
        <v>0</v>
      </c>
      <c r="Z12" s="81">
        <f>ModelInput!Z20</f>
        <v>0</v>
      </c>
      <c r="AA12" s="81">
        <f>ModelInput!AA20</f>
        <v>0</v>
      </c>
      <c r="AB12" s="81">
        <f>ModelInput!AB20</f>
        <v>0</v>
      </c>
      <c r="AC12" s="81">
        <f>ModelInput!AC20</f>
        <v>0</v>
      </c>
      <c r="AD12" s="81">
        <f>ModelInput!AD20</f>
        <v>0</v>
      </c>
      <c r="AE12" s="81">
        <f>ModelInput!AE20</f>
        <v>0</v>
      </c>
      <c r="AF12" s="81">
        <f>ModelInput!AF20</f>
        <v>0</v>
      </c>
      <c r="AG12" s="81">
        <f>ModelInput!AG20</f>
        <v>0</v>
      </c>
      <c r="AH12" s="81">
        <f>ModelInput!AH20</f>
        <v>0</v>
      </c>
      <c r="AI12" s="81">
        <f>ModelInput!AI20</f>
        <v>0</v>
      </c>
      <c r="AJ12" s="81">
        <f>ModelInput!AJ20</f>
        <v>0</v>
      </c>
      <c r="AK12" s="81">
        <f>ModelInput!AK20</f>
        <v>0</v>
      </c>
      <c r="AL12" s="81">
        <f>ModelInput!AL20</f>
        <v>0</v>
      </c>
      <c r="AM12" s="81">
        <f>ModelInput!AM20</f>
        <v>0</v>
      </c>
      <c r="AN12" s="81">
        <f>ModelInput!AN20</f>
        <v>0</v>
      </c>
      <c r="AO12" s="81">
        <f>ModelInput!AO20</f>
        <v>0</v>
      </c>
      <c r="AP12" s="81">
        <f>ModelInput!AP20</f>
        <v>0</v>
      </c>
      <c r="AQ12" s="81">
        <f>ModelInput!AQ20</f>
        <v>0</v>
      </c>
      <c r="AR12" s="81">
        <f>ModelInput!AR20</f>
        <v>0</v>
      </c>
      <c r="AS12" s="81">
        <f>ModelInput!AS20</f>
        <v>0</v>
      </c>
      <c r="AT12" s="81">
        <f>ModelInput!AT20</f>
        <v>0</v>
      </c>
      <c r="AU12" s="81">
        <f>ModelInput!AU20</f>
        <v>0</v>
      </c>
      <c r="AV12" s="81">
        <f>ModelInput!AV20</f>
        <v>0</v>
      </c>
      <c r="AW12" s="81">
        <f>ModelInput!AW20</f>
        <v>0</v>
      </c>
      <c r="AX12" s="81">
        <f>ModelInput!AX20</f>
        <v>0</v>
      </c>
      <c r="AY12" s="81">
        <f>ModelInput!AY20</f>
        <v>0</v>
      </c>
      <c r="AZ12" s="81">
        <f>ModelInput!AZ20</f>
        <v>0</v>
      </c>
      <c r="BA12" s="81">
        <f>ModelInput!BA20</f>
        <v>0</v>
      </c>
      <c r="BB12" s="81">
        <f>ModelInput!BB20</f>
        <v>0</v>
      </c>
      <c r="BC12" s="81">
        <f>ModelInput!BC20</f>
        <v>0</v>
      </c>
      <c r="BD12" s="81">
        <f>ModelInput!BD20</f>
        <v>0</v>
      </c>
      <c r="BE12" s="81">
        <f>ModelInput!BE20</f>
        <v>0</v>
      </c>
      <c r="BF12" s="81">
        <f>ModelInput!BF20</f>
        <v>0</v>
      </c>
      <c r="BG12" s="81">
        <f>ModelInput!BG20</f>
        <v>0</v>
      </c>
      <c r="BH12" s="81">
        <f>ModelInput!BH20</f>
        <v>0</v>
      </c>
      <c r="BI12" s="6"/>
      <c r="BJ12" s="6"/>
      <c r="BK12" s="6"/>
    </row>
    <row r="13" spans="1:63" ht="15.4">
      <c r="E13" s="4" t="s">
        <v>204</v>
      </c>
      <c r="G13" s="4" t="s">
        <v>91</v>
      </c>
      <c r="J13" s="4"/>
      <c r="K13" s="82"/>
      <c r="L13" s="82">
        <f>ModelInput!L24</f>
        <v>0</v>
      </c>
      <c r="M13" s="82">
        <f>ModelInput!M24</f>
        <v>0</v>
      </c>
      <c r="N13" s="82">
        <f>ModelInput!N24</f>
        <v>0</v>
      </c>
      <c r="O13" s="82">
        <f>ModelInput!O24</f>
        <v>0.38356164383561642</v>
      </c>
      <c r="P13" s="82">
        <f>ModelInput!P24</f>
        <v>1</v>
      </c>
      <c r="Q13" s="82">
        <f>ModelInput!Q24</f>
        <v>1</v>
      </c>
      <c r="R13" s="82">
        <f>ModelInput!R24</f>
        <v>1</v>
      </c>
      <c r="S13" s="82">
        <f>ModelInput!S24</f>
        <v>1</v>
      </c>
      <c r="T13" s="82">
        <f>ModelInput!T24</f>
        <v>1</v>
      </c>
      <c r="U13" s="82">
        <f>ModelInput!U24</f>
        <v>1</v>
      </c>
      <c r="V13" s="82">
        <f>ModelInput!V24</f>
        <v>1</v>
      </c>
      <c r="W13" s="82">
        <f>ModelInput!W24</f>
        <v>1</v>
      </c>
      <c r="X13" s="82">
        <f>ModelInput!X24</f>
        <v>1</v>
      </c>
      <c r="Y13" s="82">
        <f>ModelInput!Y24</f>
        <v>1</v>
      </c>
      <c r="Z13" s="82">
        <f>ModelInput!Z24</f>
        <v>1</v>
      </c>
      <c r="AA13" s="82">
        <f>ModelInput!AA24</f>
        <v>1</v>
      </c>
      <c r="AB13" s="82">
        <f>ModelInput!AB24</f>
        <v>1</v>
      </c>
      <c r="AC13" s="82">
        <f>ModelInput!AC24</f>
        <v>1</v>
      </c>
      <c r="AD13" s="82">
        <f>ModelInput!AD24</f>
        <v>1</v>
      </c>
      <c r="AE13" s="82">
        <f>ModelInput!AE24</f>
        <v>1</v>
      </c>
      <c r="AF13" s="82">
        <f>ModelInput!AF24</f>
        <v>1</v>
      </c>
      <c r="AG13" s="82">
        <f>ModelInput!AG24</f>
        <v>1</v>
      </c>
      <c r="AH13" s="82">
        <f>ModelInput!AH24</f>
        <v>1</v>
      </c>
      <c r="AI13" s="82">
        <f>ModelInput!AI24</f>
        <v>1</v>
      </c>
      <c r="AJ13" s="82">
        <f>ModelInput!AJ24</f>
        <v>1</v>
      </c>
      <c r="AK13" s="82">
        <f>ModelInput!AK24</f>
        <v>1</v>
      </c>
      <c r="AL13" s="82">
        <f>ModelInput!AL24</f>
        <v>1</v>
      </c>
      <c r="AM13" s="82">
        <f>ModelInput!AM24</f>
        <v>1</v>
      </c>
      <c r="AN13" s="82">
        <f>ModelInput!AN24</f>
        <v>0.61643835616438358</v>
      </c>
      <c r="AO13" s="82">
        <f>ModelInput!AO24</f>
        <v>0</v>
      </c>
      <c r="AP13" s="82">
        <f>ModelInput!AP24</f>
        <v>0</v>
      </c>
      <c r="AQ13" s="82">
        <f>ModelInput!AQ24</f>
        <v>0</v>
      </c>
      <c r="AR13" s="82">
        <f>ModelInput!AR24</f>
        <v>0</v>
      </c>
      <c r="AS13" s="82">
        <f>ModelInput!AS24</f>
        <v>0</v>
      </c>
      <c r="AT13" s="82">
        <f>ModelInput!AT24</f>
        <v>0</v>
      </c>
      <c r="AU13" s="82">
        <f>ModelInput!AU24</f>
        <v>0</v>
      </c>
      <c r="AV13" s="82">
        <f>ModelInput!AV24</f>
        <v>0</v>
      </c>
      <c r="AW13" s="82">
        <f>ModelInput!AW24</f>
        <v>0</v>
      </c>
      <c r="AX13" s="82">
        <f>ModelInput!AX24</f>
        <v>0</v>
      </c>
      <c r="AY13" s="82">
        <f>ModelInput!AY24</f>
        <v>0</v>
      </c>
      <c r="AZ13" s="82">
        <f>ModelInput!AZ24</f>
        <v>0</v>
      </c>
      <c r="BA13" s="82">
        <f>ModelInput!BA24</f>
        <v>0</v>
      </c>
      <c r="BB13" s="82">
        <f>ModelInput!BB24</f>
        <v>0</v>
      </c>
      <c r="BC13" s="82">
        <f>ModelInput!BC24</f>
        <v>0</v>
      </c>
      <c r="BD13" s="82">
        <f>ModelInput!BD24</f>
        <v>0</v>
      </c>
      <c r="BE13" s="82">
        <f>ModelInput!BE24</f>
        <v>0</v>
      </c>
      <c r="BF13" s="82">
        <f>ModelInput!BF24</f>
        <v>0</v>
      </c>
      <c r="BG13" s="82">
        <f>ModelInput!BG24</f>
        <v>0</v>
      </c>
      <c r="BH13" s="82">
        <f>ModelInput!BH24</f>
        <v>0</v>
      </c>
      <c r="BI13" s="6"/>
      <c r="BJ13" s="6"/>
      <c r="BK13" s="6"/>
    </row>
    <row r="14" spans="1:63" ht="15.4">
      <c r="E14" s="4" t="s">
        <v>205</v>
      </c>
      <c r="G14" s="4" t="s">
        <v>206</v>
      </c>
      <c r="J14" s="4"/>
      <c r="K14" s="82"/>
      <c r="L14" s="80">
        <f>ModelInput!L25</f>
        <v>0</v>
      </c>
      <c r="M14" s="80">
        <f>ModelInput!M25</f>
        <v>0</v>
      </c>
      <c r="N14" s="80">
        <f>ModelInput!N25</f>
        <v>0</v>
      </c>
      <c r="O14" s="80">
        <f>ModelInput!O25</f>
        <v>1</v>
      </c>
      <c r="P14" s="80">
        <f>ModelInput!P25</f>
        <v>2</v>
      </c>
      <c r="Q14" s="80">
        <f>ModelInput!Q25</f>
        <v>3</v>
      </c>
      <c r="R14" s="80">
        <f>ModelInput!R25</f>
        <v>4</v>
      </c>
      <c r="S14" s="80">
        <f>ModelInput!S25</f>
        <v>5</v>
      </c>
      <c r="T14" s="80">
        <f>ModelInput!T25</f>
        <v>6</v>
      </c>
      <c r="U14" s="80">
        <f>ModelInput!U25</f>
        <v>7</v>
      </c>
      <c r="V14" s="80">
        <f>ModelInput!V25</f>
        <v>8</v>
      </c>
      <c r="W14" s="80">
        <f>ModelInput!W25</f>
        <v>9</v>
      </c>
      <c r="X14" s="80">
        <f>ModelInput!X25</f>
        <v>10</v>
      </c>
      <c r="Y14" s="80">
        <f>ModelInput!Y25</f>
        <v>11</v>
      </c>
      <c r="Z14" s="80">
        <f>ModelInput!Z25</f>
        <v>12</v>
      </c>
      <c r="AA14" s="80">
        <f>ModelInput!AA25</f>
        <v>13</v>
      </c>
      <c r="AB14" s="80">
        <f>ModelInput!AB25</f>
        <v>14</v>
      </c>
      <c r="AC14" s="80">
        <f>ModelInput!AC25</f>
        <v>15</v>
      </c>
      <c r="AD14" s="80">
        <f>ModelInput!AD25</f>
        <v>16</v>
      </c>
      <c r="AE14" s="80">
        <f>ModelInput!AE25</f>
        <v>17</v>
      </c>
      <c r="AF14" s="80">
        <f>ModelInput!AF25</f>
        <v>18</v>
      </c>
      <c r="AG14" s="80">
        <f>ModelInput!AG25</f>
        <v>19</v>
      </c>
      <c r="AH14" s="80">
        <f>ModelInput!AH25</f>
        <v>20</v>
      </c>
      <c r="AI14" s="80">
        <f>ModelInput!AI25</f>
        <v>21</v>
      </c>
      <c r="AJ14" s="80">
        <f>ModelInput!AJ25</f>
        <v>22</v>
      </c>
      <c r="AK14" s="80">
        <f>ModelInput!AK25</f>
        <v>23</v>
      </c>
      <c r="AL14" s="80">
        <f>ModelInput!AL25</f>
        <v>24</v>
      </c>
      <c r="AM14" s="80">
        <f>ModelInput!AM25</f>
        <v>25</v>
      </c>
      <c r="AN14" s="80">
        <f>ModelInput!AN25</f>
        <v>26</v>
      </c>
      <c r="AO14" s="80">
        <f>ModelInput!AO25</f>
        <v>0</v>
      </c>
      <c r="AP14" s="80">
        <f>ModelInput!AP25</f>
        <v>0</v>
      </c>
      <c r="AQ14" s="80">
        <f>ModelInput!AQ25</f>
        <v>0</v>
      </c>
      <c r="AR14" s="80">
        <f>ModelInput!AR25</f>
        <v>0</v>
      </c>
      <c r="AS14" s="80">
        <f>ModelInput!AS25</f>
        <v>0</v>
      </c>
      <c r="AT14" s="80">
        <f>ModelInput!AT25</f>
        <v>0</v>
      </c>
      <c r="AU14" s="80">
        <f>ModelInput!AU25</f>
        <v>0</v>
      </c>
      <c r="AV14" s="80">
        <f>ModelInput!AV25</f>
        <v>0</v>
      </c>
      <c r="AW14" s="80">
        <f>ModelInput!AW25</f>
        <v>0</v>
      </c>
      <c r="AX14" s="80">
        <f>ModelInput!AX25</f>
        <v>0</v>
      </c>
      <c r="AY14" s="80">
        <f>ModelInput!AY25</f>
        <v>0</v>
      </c>
      <c r="AZ14" s="80">
        <f>ModelInput!AZ25</f>
        <v>0</v>
      </c>
      <c r="BA14" s="80">
        <f>ModelInput!BA25</f>
        <v>0</v>
      </c>
      <c r="BB14" s="80">
        <f>ModelInput!BB25</f>
        <v>0</v>
      </c>
      <c r="BC14" s="80">
        <f>ModelInput!BC25</f>
        <v>0</v>
      </c>
      <c r="BD14" s="80">
        <f>ModelInput!BD25</f>
        <v>0</v>
      </c>
      <c r="BE14" s="80">
        <f>ModelInput!BE25</f>
        <v>0</v>
      </c>
      <c r="BF14" s="80">
        <f>ModelInput!BF25</f>
        <v>0</v>
      </c>
      <c r="BG14" s="80">
        <f>ModelInput!BG25</f>
        <v>0</v>
      </c>
      <c r="BH14" s="80">
        <f>ModelInput!BH25</f>
        <v>0</v>
      </c>
      <c r="BI14" s="6"/>
      <c r="BJ14" s="6"/>
      <c r="BK14" s="6"/>
    </row>
    <row r="15" spans="1:63" s="88" customFormat="1" ht="15.4">
      <c r="E15" s="88" t="s">
        <v>321</v>
      </c>
      <c r="G15" s="88" t="s">
        <v>320</v>
      </c>
      <c r="H15" s="6"/>
      <c r="I15" s="16"/>
      <c r="K15" s="82"/>
      <c r="L15" s="80">
        <f ca="1">ModelInput!L27</f>
        <v>0</v>
      </c>
      <c r="M15" s="80">
        <f ca="1">ModelInput!M27</f>
        <v>0</v>
      </c>
      <c r="N15" s="80">
        <f ca="1">ModelInput!N27</f>
        <v>0</v>
      </c>
      <c r="O15" s="80">
        <f ca="1">ModelInput!O27</f>
        <v>0</v>
      </c>
      <c r="P15" s="80">
        <f ca="1">ModelInput!P27</f>
        <v>0</v>
      </c>
      <c r="Q15" s="80">
        <f ca="1">ModelInput!Q27</f>
        <v>0</v>
      </c>
      <c r="R15" s="80">
        <f ca="1">ModelInput!R27</f>
        <v>0</v>
      </c>
      <c r="S15" s="80">
        <f ca="1">ModelInput!S27</f>
        <v>1</v>
      </c>
      <c r="T15" s="80">
        <f ca="1">ModelInput!T27</f>
        <v>0</v>
      </c>
      <c r="U15" s="80">
        <f ca="1">ModelInput!U27</f>
        <v>0</v>
      </c>
      <c r="V15" s="80">
        <f ca="1">ModelInput!V27</f>
        <v>0</v>
      </c>
      <c r="W15" s="80">
        <f ca="1">ModelInput!W27</f>
        <v>0</v>
      </c>
      <c r="X15" s="80">
        <f ca="1">ModelInput!X27</f>
        <v>1</v>
      </c>
      <c r="Y15" s="80">
        <f ca="1">ModelInput!Y27</f>
        <v>0</v>
      </c>
      <c r="Z15" s="80">
        <f ca="1">ModelInput!Z27</f>
        <v>0</v>
      </c>
      <c r="AA15" s="80">
        <f ca="1">ModelInput!AA27</f>
        <v>0</v>
      </c>
      <c r="AB15" s="80">
        <f ca="1">ModelInput!AB27</f>
        <v>0</v>
      </c>
      <c r="AC15" s="80">
        <f ca="1">ModelInput!AC27</f>
        <v>1</v>
      </c>
      <c r="AD15" s="80">
        <f ca="1">ModelInput!AD27</f>
        <v>0</v>
      </c>
      <c r="AE15" s="80">
        <f ca="1">ModelInput!AE27</f>
        <v>0</v>
      </c>
      <c r="AF15" s="80">
        <f ca="1">ModelInput!AF27</f>
        <v>0</v>
      </c>
      <c r="AG15" s="80">
        <f ca="1">ModelInput!AG27</f>
        <v>0</v>
      </c>
      <c r="AH15" s="80">
        <f ca="1">ModelInput!AH27</f>
        <v>1</v>
      </c>
      <c r="AI15" s="80">
        <f ca="1">ModelInput!AI27</f>
        <v>0</v>
      </c>
      <c r="AJ15" s="80">
        <f ca="1">ModelInput!AJ27</f>
        <v>0</v>
      </c>
      <c r="AK15" s="80">
        <f ca="1">ModelInput!AK27</f>
        <v>0</v>
      </c>
      <c r="AL15" s="80">
        <f ca="1">ModelInput!AL27</f>
        <v>0</v>
      </c>
      <c r="AM15" s="80">
        <f ca="1">ModelInput!AM27</f>
        <v>1</v>
      </c>
      <c r="AN15" s="80">
        <f ca="1">ModelInput!AN27</f>
        <v>0</v>
      </c>
      <c r="AO15" s="80">
        <f ca="1">ModelInput!AO27</f>
        <v>0</v>
      </c>
      <c r="AP15" s="80">
        <f ca="1">ModelInput!AP27</f>
        <v>0</v>
      </c>
      <c r="AQ15" s="80">
        <f ca="1">ModelInput!AQ27</f>
        <v>0</v>
      </c>
      <c r="AR15" s="80">
        <f ca="1">ModelInput!AR27</f>
        <v>0</v>
      </c>
      <c r="AS15" s="80">
        <f ca="1">ModelInput!AS27</f>
        <v>0</v>
      </c>
      <c r="AT15" s="80">
        <f ca="1">ModelInput!AT27</f>
        <v>0</v>
      </c>
      <c r="AU15" s="80">
        <f ca="1">ModelInput!AU27</f>
        <v>0</v>
      </c>
      <c r="AV15" s="80">
        <f ca="1">ModelInput!AV27</f>
        <v>0</v>
      </c>
      <c r="AW15" s="80">
        <f ca="1">ModelInput!AW27</f>
        <v>0</v>
      </c>
      <c r="AX15" s="80">
        <f ca="1">ModelInput!AX27</f>
        <v>0</v>
      </c>
      <c r="AY15" s="80">
        <f ca="1">ModelInput!AY27</f>
        <v>0</v>
      </c>
      <c r="AZ15" s="80">
        <f ca="1">ModelInput!AZ27</f>
        <v>0</v>
      </c>
      <c r="BA15" s="80">
        <f ca="1">ModelInput!BA27</f>
        <v>0</v>
      </c>
      <c r="BB15" s="80">
        <f ca="1">ModelInput!BB27</f>
        <v>0</v>
      </c>
      <c r="BC15" s="80">
        <f ca="1">ModelInput!BC27</f>
        <v>0</v>
      </c>
      <c r="BD15" s="80">
        <f ca="1">ModelInput!BD27</f>
        <v>0</v>
      </c>
      <c r="BE15" s="80">
        <f ca="1">ModelInput!BE27</f>
        <v>0</v>
      </c>
      <c r="BF15" s="80">
        <f ca="1">ModelInput!BF27</f>
        <v>0</v>
      </c>
      <c r="BG15" s="80">
        <f ca="1">ModelInput!BG27</f>
        <v>0</v>
      </c>
      <c r="BH15" s="80">
        <f ca="1">ModelInput!BH27</f>
        <v>0</v>
      </c>
      <c r="BI15" s="16"/>
      <c r="BJ15" s="16"/>
      <c r="BK15" s="16"/>
    </row>
    <row r="16" spans="1:63" s="88" customFormat="1" ht="15.4">
      <c r="E16" s="88" t="s">
        <v>209</v>
      </c>
      <c r="G16" s="4" t="s">
        <v>206</v>
      </c>
      <c r="I16" s="16"/>
      <c r="K16" s="82"/>
      <c r="L16" s="80">
        <f ca="1">ModelInput!L28</f>
        <v>0</v>
      </c>
      <c r="M16" s="80">
        <f ca="1">ModelInput!M28</f>
        <v>0</v>
      </c>
      <c r="N16" s="80">
        <f ca="1">ModelInput!N28</f>
        <v>0</v>
      </c>
      <c r="O16" s="80">
        <f ca="1">ModelInput!O28</f>
        <v>2</v>
      </c>
      <c r="P16" s="80">
        <f ca="1">ModelInput!P28</f>
        <v>2</v>
      </c>
      <c r="Q16" s="80">
        <f ca="1">ModelInput!Q28</f>
        <v>2</v>
      </c>
      <c r="R16" s="80">
        <f ca="1">ModelInput!R28</f>
        <v>2</v>
      </c>
      <c r="S16" s="80">
        <f ca="1">ModelInput!S28</f>
        <v>3</v>
      </c>
      <c r="T16" s="80">
        <f ca="1">ModelInput!T28</f>
        <v>3</v>
      </c>
      <c r="U16" s="80">
        <f ca="1">ModelInput!U28</f>
        <v>3</v>
      </c>
      <c r="V16" s="80">
        <f ca="1">ModelInput!V28</f>
        <v>3</v>
      </c>
      <c r="W16" s="80">
        <f ca="1">ModelInput!W28</f>
        <v>3</v>
      </c>
      <c r="X16" s="80">
        <f ca="1">ModelInput!X28</f>
        <v>4</v>
      </c>
      <c r="Y16" s="80">
        <f ca="1">ModelInput!Y28</f>
        <v>4</v>
      </c>
      <c r="Z16" s="80">
        <f ca="1">ModelInput!Z28</f>
        <v>4</v>
      </c>
      <c r="AA16" s="80">
        <f ca="1">ModelInput!AA28</f>
        <v>4</v>
      </c>
      <c r="AB16" s="80">
        <f ca="1">ModelInput!AB28</f>
        <v>4</v>
      </c>
      <c r="AC16" s="80">
        <f ca="1">ModelInput!AC28</f>
        <v>5</v>
      </c>
      <c r="AD16" s="80">
        <f ca="1">ModelInput!AD28</f>
        <v>5</v>
      </c>
      <c r="AE16" s="80">
        <f ca="1">ModelInput!AE28</f>
        <v>5</v>
      </c>
      <c r="AF16" s="80">
        <f ca="1">ModelInput!AF28</f>
        <v>5</v>
      </c>
      <c r="AG16" s="80">
        <f ca="1">ModelInput!AG28</f>
        <v>5</v>
      </c>
      <c r="AH16" s="80">
        <f ca="1">ModelInput!AH28</f>
        <v>6</v>
      </c>
      <c r="AI16" s="80">
        <f ca="1">ModelInput!AI28</f>
        <v>6</v>
      </c>
      <c r="AJ16" s="80">
        <f ca="1">ModelInput!AJ28</f>
        <v>6</v>
      </c>
      <c r="AK16" s="80">
        <f ca="1">ModelInput!AK28</f>
        <v>6</v>
      </c>
      <c r="AL16" s="80">
        <f ca="1">ModelInput!AL28</f>
        <v>6</v>
      </c>
      <c r="AM16" s="80">
        <f ca="1">ModelInput!AM28</f>
        <v>7</v>
      </c>
      <c r="AN16" s="80">
        <f ca="1">ModelInput!AN28</f>
        <v>7</v>
      </c>
      <c r="AO16" s="80">
        <f ca="1">ModelInput!AO28</f>
        <v>0</v>
      </c>
      <c r="AP16" s="80">
        <f ca="1">ModelInput!AP28</f>
        <v>0</v>
      </c>
      <c r="AQ16" s="80">
        <f ca="1">ModelInput!AQ28</f>
        <v>0</v>
      </c>
      <c r="AR16" s="80">
        <f ca="1">ModelInput!AR28</f>
        <v>0</v>
      </c>
      <c r="AS16" s="80">
        <f ca="1">ModelInput!AS28</f>
        <v>0</v>
      </c>
      <c r="AT16" s="80">
        <f ca="1">ModelInput!AT28</f>
        <v>0</v>
      </c>
      <c r="AU16" s="80">
        <f ca="1">ModelInput!AU28</f>
        <v>0</v>
      </c>
      <c r="AV16" s="80">
        <f ca="1">ModelInput!AV28</f>
        <v>0</v>
      </c>
      <c r="AW16" s="80">
        <f ca="1">ModelInput!AW28</f>
        <v>0</v>
      </c>
      <c r="AX16" s="80">
        <f ca="1">ModelInput!AX28</f>
        <v>0</v>
      </c>
      <c r="AY16" s="80">
        <f ca="1">ModelInput!AY28</f>
        <v>0</v>
      </c>
      <c r="AZ16" s="80">
        <f ca="1">ModelInput!AZ28</f>
        <v>0</v>
      </c>
      <c r="BA16" s="80">
        <f ca="1">ModelInput!BA28</f>
        <v>0</v>
      </c>
      <c r="BB16" s="80">
        <f ca="1">ModelInput!BB28</f>
        <v>0</v>
      </c>
      <c r="BC16" s="80">
        <f ca="1">ModelInput!BC28</f>
        <v>0</v>
      </c>
      <c r="BD16" s="80">
        <f ca="1">ModelInput!BD28</f>
        <v>0</v>
      </c>
      <c r="BE16" s="80">
        <f ca="1">ModelInput!BE28</f>
        <v>0</v>
      </c>
      <c r="BF16" s="80">
        <f ca="1">ModelInput!BF28</f>
        <v>0</v>
      </c>
      <c r="BG16" s="80">
        <f ca="1">ModelInput!BG28</f>
        <v>0</v>
      </c>
      <c r="BH16" s="80">
        <f ca="1">ModelInput!BH28</f>
        <v>0</v>
      </c>
      <c r="BI16" s="16"/>
      <c r="BJ16" s="16"/>
      <c r="BK16" s="16"/>
    </row>
    <row r="17" spans="2:103" s="88" customFormat="1" ht="15.4">
      <c r="G17" s="4"/>
      <c r="I17" s="16"/>
      <c r="K17" s="82"/>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16"/>
      <c r="BJ17" s="16"/>
      <c r="BK17" s="16"/>
    </row>
    <row r="18" spans="2:103" ht="15.4">
      <c r="E18" s="4" t="s">
        <v>16</v>
      </c>
      <c r="G18" s="4" t="s">
        <v>192</v>
      </c>
      <c r="J18" s="4"/>
      <c r="K18" s="9"/>
      <c r="L18" s="61" t="str">
        <f>ModelInput!L30</f>
        <v>NA</v>
      </c>
      <c r="M18" s="61" t="str">
        <f>ModelInput!M30</f>
        <v>NA</v>
      </c>
      <c r="N18" s="61" t="str">
        <f>ModelInput!N30</f>
        <v>NA</v>
      </c>
      <c r="O18" s="61" t="b">
        <f>ModelInput!O30</f>
        <v>1</v>
      </c>
      <c r="P18" s="61" t="b">
        <f>ModelInput!P30</f>
        <v>1</v>
      </c>
      <c r="Q18" s="61" t="b">
        <f>ModelInput!Q30</f>
        <v>1</v>
      </c>
      <c r="R18" s="61" t="b">
        <f>ModelInput!R30</f>
        <v>1</v>
      </c>
      <c r="S18" s="61" t="b">
        <f>ModelInput!S30</f>
        <v>1</v>
      </c>
      <c r="T18" s="61" t="b">
        <f>ModelInput!T30</f>
        <v>1</v>
      </c>
      <c r="U18" s="61" t="b">
        <f>ModelInput!U30</f>
        <v>1</v>
      </c>
      <c r="V18" s="61" t="b">
        <f>ModelInput!V30</f>
        <v>1</v>
      </c>
      <c r="W18" s="61" t="b">
        <f>ModelInput!W30</f>
        <v>1</v>
      </c>
      <c r="X18" s="61" t="b">
        <f>ModelInput!X30</f>
        <v>1</v>
      </c>
      <c r="Y18" s="61" t="b">
        <f>ModelInput!Y30</f>
        <v>1</v>
      </c>
      <c r="Z18" s="61" t="b">
        <f>ModelInput!Z30</f>
        <v>1</v>
      </c>
      <c r="AA18" s="61" t="b">
        <f>ModelInput!AA30</f>
        <v>1</v>
      </c>
      <c r="AB18" s="61" t="b">
        <f>ModelInput!AB30</f>
        <v>1</v>
      </c>
      <c r="AC18" s="61" t="b">
        <f>ModelInput!AC30</f>
        <v>1</v>
      </c>
      <c r="AD18" s="61" t="b">
        <f>ModelInput!AD30</f>
        <v>1</v>
      </c>
      <c r="AE18" s="61" t="b">
        <f>ModelInput!AE30</f>
        <v>1</v>
      </c>
      <c r="AF18" s="61" t="b">
        <f>ModelInput!AF30</f>
        <v>1</v>
      </c>
      <c r="AG18" s="61" t="b">
        <f>ModelInput!AG30</f>
        <v>1</v>
      </c>
      <c r="AH18" s="61" t="b">
        <f>ModelInput!AH30</f>
        <v>1</v>
      </c>
      <c r="AI18" s="61" t="b">
        <f>ModelInput!AI30</f>
        <v>1</v>
      </c>
      <c r="AJ18" s="61" t="b">
        <f>ModelInput!AJ30</f>
        <v>1</v>
      </c>
      <c r="AK18" s="61" t="b">
        <f>ModelInput!AK30</f>
        <v>1</v>
      </c>
      <c r="AL18" s="61" t="b">
        <f>ModelInput!AL30</f>
        <v>1</v>
      </c>
      <c r="AM18" s="61" t="b">
        <f>ModelInput!AM30</f>
        <v>1</v>
      </c>
      <c r="AN18" s="61" t="b">
        <f>ModelInput!AN30</f>
        <v>1</v>
      </c>
      <c r="AO18" s="61" t="str">
        <f>ModelInput!AO30</f>
        <v>NA</v>
      </c>
      <c r="AP18" s="61" t="str">
        <f>ModelInput!AP30</f>
        <v>NA</v>
      </c>
      <c r="AQ18" s="61" t="str">
        <f>ModelInput!AQ30</f>
        <v>NA</v>
      </c>
      <c r="AR18" s="61" t="str">
        <f>ModelInput!AR30</f>
        <v>NA</v>
      </c>
      <c r="AS18" s="61" t="str">
        <f>ModelInput!AS30</f>
        <v>NA</v>
      </c>
      <c r="AT18" s="61" t="str">
        <f>ModelInput!AT30</f>
        <v>NA</v>
      </c>
      <c r="AU18" s="61" t="str">
        <f>ModelInput!AU30</f>
        <v>NA</v>
      </c>
      <c r="AV18" s="61" t="str">
        <f>ModelInput!AV30</f>
        <v>NA</v>
      </c>
      <c r="AW18" s="61" t="str">
        <f>ModelInput!AW30</f>
        <v>NA</v>
      </c>
      <c r="AX18" s="61" t="str">
        <f>ModelInput!AX30</f>
        <v>NA</v>
      </c>
      <c r="AY18" s="61" t="str">
        <f>ModelInput!AY30</f>
        <v>NA</v>
      </c>
      <c r="AZ18" s="61" t="str">
        <f>ModelInput!AZ30</f>
        <v>NA</v>
      </c>
      <c r="BA18" s="61" t="str">
        <f>ModelInput!BA30</f>
        <v>NA</v>
      </c>
      <c r="BB18" s="61" t="str">
        <f>ModelInput!BB30</f>
        <v>NA</v>
      </c>
      <c r="BC18" s="61" t="str">
        <f>ModelInput!BC30</f>
        <v>NA</v>
      </c>
      <c r="BD18" s="61" t="str">
        <f>ModelInput!BD30</f>
        <v>NA</v>
      </c>
      <c r="BE18" s="61" t="str">
        <f>ModelInput!BE30</f>
        <v>NA</v>
      </c>
      <c r="BF18" s="61" t="str">
        <f>ModelInput!BF30</f>
        <v>NA</v>
      </c>
      <c r="BG18" s="61" t="str">
        <f>ModelInput!BG30</f>
        <v>NA</v>
      </c>
      <c r="BH18" s="61" t="str">
        <f>ModelInput!BH30</f>
        <v>NA</v>
      </c>
      <c r="BI18" s="6"/>
      <c r="BJ18" s="6"/>
      <c r="BK18" s="6"/>
    </row>
    <row r="19" spans="2:103" ht="15.4">
      <c r="J19" s="4"/>
      <c r="K19" s="9"/>
      <c r="L19" s="9"/>
      <c r="M19" s="9"/>
      <c r="N19" s="9"/>
      <c r="O19" s="9"/>
      <c r="P19" s="9"/>
      <c r="Q19" s="9"/>
      <c r="R19" s="46"/>
      <c r="S19" s="9"/>
      <c r="T19" s="9"/>
      <c r="U19" s="9"/>
      <c r="V19" s="9"/>
      <c r="W19" s="9"/>
      <c r="X19" s="10"/>
      <c r="Y19" s="10"/>
      <c r="Z19" s="10"/>
      <c r="AA19" s="10"/>
      <c r="AB19" s="10"/>
      <c r="AC19" s="10"/>
      <c r="AD19" s="10"/>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6"/>
      <c r="BJ19" s="6"/>
      <c r="BK19" s="6"/>
    </row>
    <row r="20" spans="2:103" ht="15.4">
      <c r="B20" s="7">
        <f>MAX($B$5:B18)+1</f>
        <v>1</v>
      </c>
      <c r="C20" s="7" t="s">
        <v>405</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8"/>
      <c r="BJ20" s="8"/>
      <c r="BK20" s="8"/>
    </row>
    <row r="21" spans="2:103" ht="15.4">
      <c r="B21" s="232" t="s">
        <v>406</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row>
    <row r="22" spans="2:103" ht="15.4">
      <c r="C22" s="38">
        <f>MAX($B$4:C21)+0.1</f>
        <v>1.1000000000000001</v>
      </c>
      <c r="D22" s="37" t="s">
        <v>407</v>
      </c>
      <c r="E22" s="33"/>
      <c r="F22" s="33"/>
      <c r="G22" s="32"/>
      <c r="H22" s="34"/>
      <c r="I22" s="34"/>
      <c r="J22" s="34"/>
      <c r="K22" s="35"/>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22"/>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2"/>
      <c r="CX22" s="32"/>
      <c r="CY22" s="32"/>
    </row>
    <row r="23" spans="2:103" ht="15.4">
      <c r="G23" s="5" t="s">
        <v>408</v>
      </c>
      <c r="H23" s="5"/>
      <c r="J23" s="77"/>
      <c r="K23" s="9"/>
      <c r="L23" s="9"/>
      <c r="M23" s="9"/>
      <c r="N23" s="9"/>
      <c r="O23" s="9"/>
      <c r="P23" s="9"/>
      <c r="Q23" s="9"/>
      <c r="R23" s="83"/>
      <c r="S23" s="9"/>
      <c r="T23" s="9"/>
      <c r="U23" s="9"/>
      <c r="V23" s="9"/>
      <c r="W23" s="9"/>
      <c r="X23" s="10"/>
      <c r="Y23" s="10"/>
      <c r="Z23" s="10"/>
      <c r="AA23" s="10"/>
      <c r="AB23" s="10"/>
      <c r="AC23" s="10"/>
      <c r="AD23" s="10"/>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6"/>
      <c r="BJ23" s="6"/>
      <c r="BK23" s="6"/>
    </row>
    <row r="24" spans="2:103" ht="15.4">
      <c r="E24" s="4" t="s">
        <v>407</v>
      </c>
      <c r="F24" s="20"/>
      <c r="G24" s="276">
        <f>CHOOSE(Interface!$H$7,DATE(YEAR(Interface!$J$32),3,31),DATE(YEAR(Interface!$L$32),3,31))</f>
        <v>45382</v>
      </c>
      <c r="H24" s="276" t="str">
        <f>CHOOSE(Interface!$H$7,Interface!J63,Interface!L63)</f>
        <v>SLN25</v>
      </c>
      <c r="J24" s="84" cm="1">
        <f t="array" ref="J24">INDEX(-RAV!$L$51:$BH$51,1,MATCH(YEAR(G24),RAV!$L$3:$BH$3,0))</f>
        <v>0</v>
      </c>
      <c r="K24" s="9"/>
      <c r="L24" s="28">
        <f>$J24*IFERROR(INDEX(ModelInput!$M$299:$BJ$326,MATCH($H24,ModelInput!$E$299:$E$326,0),MATCH(1+YEAR(L$2)-YEAR($G24),ModelInput!$M$299:$BJ$299,0)),0)</f>
        <v>0</v>
      </c>
      <c r="M24" s="28">
        <f>$J24*IFERROR(INDEX(ModelInput!$M$299:$BJ$326,MATCH($H24,ModelInput!$E$299:$E$326,0),MATCH(1+YEAR(M$2)-YEAR($G24),ModelInput!$M$299:$BJ$299,0)),0)</f>
        <v>0</v>
      </c>
      <c r="N24" s="28">
        <f>$J24*IFERROR(INDEX(ModelInput!$M$299:$BJ$326,MATCH($H24,ModelInput!$E$299:$E$326,0),MATCH(1+YEAR(N$2)-YEAR($G24),ModelInput!$M$299:$BJ$299,0)),0)</f>
        <v>0</v>
      </c>
      <c r="O24" s="28">
        <f>$J24*IFERROR(INDEX(ModelInput!$M$299:$BJ$326,MATCH($H24,ModelInput!$E$299:$E$326,0),MATCH(1+YEAR(O$2)-YEAR($G24),ModelInput!$M$299:$BJ$299,0)),0)</f>
        <v>0</v>
      </c>
      <c r="P24" s="28">
        <f>$J24*IFERROR(INDEX(ModelInput!$M$299:$BJ$326,MATCH($H24,ModelInput!$E$299:$E$326,0),MATCH(1+YEAR(P$2)-YEAR($G24),ModelInput!$M$299:$BJ$299,0)),0)</f>
        <v>0</v>
      </c>
      <c r="Q24" s="28">
        <f>$J24*IFERROR(INDEX(ModelInput!$M$299:$BJ$326,MATCH($H24,ModelInput!$E$299:$E$326,0),MATCH(1+YEAR(Q$2)-YEAR($G24),ModelInput!$M$299:$BJ$299,0)),0)</f>
        <v>0</v>
      </c>
      <c r="R24" s="28">
        <f>$J24*IFERROR(INDEX(ModelInput!$M$299:$BJ$326,MATCH($H24,ModelInput!$E$299:$E$326,0),MATCH(1+YEAR(R$2)-YEAR($G24),ModelInput!$M$299:$BJ$299,0)),0)</f>
        <v>0</v>
      </c>
      <c r="S24" s="28">
        <f>$J24*IFERROR(INDEX(ModelInput!$M$299:$BJ$326,MATCH($H24,ModelInput!$E$299:$E$326,0),MATCH(1+YEAR(S$2)-YEAR($G24),ModelInput!$M$299:$BJ$299,0)),0)</f>
        <v>0</v>
      </c>
      <c r="T24" s="28">
        <f>$J24*IFERROR(INDEX(ModelInput!$M$299:$BJ$326,MATCH($H24,ModelInput!$E$299:$E$326,0),MATCH(1+YEAR(T$2)-YEAR($G24),ModelInput!$M$299:$BJ$299,0)),0)</f>
        <v>0</v>
      </c>
      <c r="U24" s="28">
        <f>$J24*IFERROR(INDEX(ModelInput!$M$299:$BJ$326,MATCH($H24,ModelInput!$E$299:$E$326,0),MATCH(1+YEAR(U$2)-YEAR($G24),ModelInput!$M$299:$BJ$299,0)),0)</f>
        <v>0</v>
      </c>
      <c r="V24" s="28">
        <f>$J24*IFERROR(INDEX(ModelInput!$M$299:$BJ$326,MATCH($H24,ModelInput!$E$299:$E$326,0),MATCH(1+YEAR(V$2)-YEAR($G24),ModelInput!$M$299:$BJ$299,0)),0)</f>
        <v>0</v>
      </c>
      <c r="W24" s="28">
        <f>$J24*IFERROR(INDEX(ModelInput!$M$299:$BJ$326,MATCH($H24,ModelInput!$E$299:$E$326,0),MATCH(1+YEAR(W$2)-YEAR($G24),ModelInput!$M$299:$BJ$299,0)),0)</f>
        <v>0</v>
      </c>
      <c r="X24" s="28">
        <f>$J24*IFERROR(INDEX(ModelInput!$M$299:$BJ$326,MATCH($H24,ModelInput!$E$299:$E$326,0),MATCH(1+YEAR(X$2)-YEAR($G24),ModelInput!$M$299:$BJ$299,0)),0)</f>
        <v>0</v>
      </c>
      <c r="Y24" s="28">
        <f>$J24*IFERROR(INDEX(ModelInput!$M$299:$BJ$326,MATCH($H24,ModelInput!$E$299:$E$326,0),MATCH(1+YEAR(Y$2)-YEAR($G24),ModelInput!$M$299:$BJ$299,0)),0)</f>
        <v>0</v>
      </c>
      <c r="Z24" s="28">
        <f>$J24*IFERROR(INDEX(ModelInput!$M$299:$BJ$326,MATCH($H24,ModelInput!$E$299:$E$326,0),MATCH(1+YEAR(Z$2)-YEAR($G24),ModelInput!$M$299:$BJ$299,0)),0)</f>
        <v>0</v>
      </c>
      <c r="AA24" s="28">
        <f>$J24*IFERROR(INDEX(ModelInput!$M$299:$BJ$326,MATCH($H24,ModelInput!$E$299:$E$326,0),MATCH(1+YEAR(AA$2)-YEAR($G24),ModelInput!$M$299:$BJ$299,0)),0)</f>
        <v>0</v>
      </c>
      <c r="AB24" s="28">
        <f>$J24*IFERROR(INDEX(ModelInput!$M$299:$BJ$326,MATCH($H24,ModelInput!$E$299:$E$326,0),MATCH(1+YEAR(AB$2)-YEAR($G24),ModelInput!$M$299:$BJ$299,0)),0)</f>
        <v>0</v>
      </c>
      <c r="AC24" s="28">
        <f>$J24*IFERROR(INDEX(ModelInput!$M$299:$BJ$326,MATCH($H24,ModelInput!$E$299:$E$326,0),MATCH(1+YEAR(AC$2)-YEAR($G24),ModelInput!$M$299:$BJ$299,0)),0)</f>
        <v>0</v>
      </c>
      <c r="AD24" s="28">
        <f>$J24*IFERROR(INDEX(ModelInput!$M$299:$BJ$326,MATCH($H24,ModelInput!$E$299:$E$326,0),MATCH(1+YEAR(AD$2)-YEAR($G24),ModelInput!$M$299:$BJ$299,0)),0)</f>
        <v>0</v>
      </c>
      <c r="AE24" s="28">
        <f>$J24*IFERROR(INDEX(ModelInput!$M$299:$BJ$326,MATCH($H24,ModelInput!$E$299:$E$326,0),MATCH(1+YEAR(AE$2)-YEAR($G24),ModelInput!$M$299:$BJ$299,0)),0)</f>
        <v>0</v>
      </c>
      <c r="AF24" s="28">
        <f>$J24*IFERROR(INDEX(ModelInput!$M$299:$BJ$326,MATCH($H24,ModelInput!$E$299:$E$326,0),MATCH(1+YEAR(AF$2)-YEAR($G24),ModelInput!$M$299:$BJ$299,0)),0)</f>
        <v>0</v>
      </c>
      <c r="AG24" s="28">
        <f>$J24*IFERROR(INDEX(ModelInput!$M$299:$BJ$326,MATCH($H24,ModelInput!$E$299:$E$326,0),MATCH(1+YEAR(AG$2)-YEAR($G24),ModelInput!$M$299:$BJ$299,0)),0)</f>
        <v>0</v>
      </c>
      <c r="AH24" s="28">
        <f>$J24*IFERROR(INDEX(ModelInput!$M$299:$BJ$326,MATCH($H24,ModelInput!$E$299:$E$326,0),MATCH(1+YEAR(AH$2)-YEAR($G24),ModelInput!$M$299:$BJ$299,0)),0)</f>
        <v>0</v>
      </c>
      <c r="AI24" s="28">
        <f>$J24*IFERROR(INDEX(ModelInput!$M$299:$BJ$326,MATCH($H24,ModelInput!$E$299:$E$326,0),MATCH(1+YEAR(AI$2)-YEAR($G24),ModelInput!$M$299:$BJ$299,0)),0)</f>
        <v>0</v>
      </c>
      <c r="AJ24" s="28">
        <f>$J24*IFERROR(INDEX(ModelInput!$M$299:$BJ$326,MATCH($H24,ModelInput!$E$299:$E$326,0),MATCH(1+YEAR(AJ$2)-YEAR($G24),ModelInput!$M$299:$BJ$299,0)),0)</f>
        <v>0</v>
      </c>
      <c r="AK24" s="28">
        <f>$J24*IFERROR(INDEX(ModelInput!$M$299:$BJ$326,MATCH($H24,ModelInput!$E$299:$E$326,0),MATCH(1+YEAR(AK$2)-YEAR($G24),ModelInput!$M$299:$BJ$299,0)),0)</f>
        <v>0</v>
      </c>
      <c r="AL24" s="28">
        <f>$J24*IFERROR(INDEX(ModelInput!$M$299:$BJ$326,MATCH($H24,ModelInput!$E$299:$E$326,0),MATCH(1+YEAR(AL$2)-YEAR($G24),ModelInput!$M$299:$BJ$299,0)),0)</f>
        <v>0</v>
      </c>
      <c r="AM24" s="28">
        <f>$J24*IFERROR(INDEX(ModelInput!$M$299:$BJ$326,MATCH($H24,ModelInput!$E$299:$E$326,0),MATCH(1+YEAR(AM$2)-YEAR($G24),ModelInput!$M$299:$BJ$299,0)),0)</f>
        <v>0</v>
      </c>
      <c r="AN24" s="28">
        <f>$J24*IFERROR(INDEX(ModelInput!$M$299:$BJ$326,MATCH($H24,ModelInput!$E$299:$E$326,0),MATCH(1+YEAR(AN$2)-YEAR($G24),ModelInput!$M$299:$BJ$299,0)),0)</f>
        <v>0</v>
      </c>
      <c r="AO24" s="28">
        <f>$J24*IFERROR(INDEX(ModelInput!$M$299:$BJ$326,MATCH($H24,ModelInput!$E$299:$E$326,0),MATCH(1+YEAR(AO$2)-YEAR($G24),ModelInput!$M$299:$BJ$299,0)),0)</f>
        <v>0</v>
      </c>
      <c r="AP24" s="28">
        <f>$J24*IFERROR(INDEX(ModelInput!$M$299:$BJ$326,MATCH($H24,ModelInput!$E$299:$E$326,0),MATCH(1+YEAR(AP$2)-YEAR($G24),ModelInput!$M$299:$BJ$299,0)),0)</f>
        <v>0</v>
      </c>
      <c r="AQ24" s="28">
        <f>$J24*IFERROR(INDEX(ModelInput!$M$299:$BJ$326,MATCH($H24,ModelInput!$E$299:$E$326,0),MATCH(1+YEAR(AQ$2)-YEAR($G24),ModelInput!$M$299:$BJ$299,0)),0)</f>
        <v>0</v>
      </c>
      <c r="AR24" s="28">
        <f>$J24*IFERROR(INDEX(ModelInput!$M$299:$BJ$326,MATCH($H24,ModelInput!$E$299:$E$326,0),MATCH(1+YEAR(AR$2)-YEAR($G24),ModelInput!$M$299:$BJ$299,0)),0)</f>
        <v>0</v>
      </c>
      <c r="AS24" s="28">
        <f>$J24*IFERROR(INDEX(ModelInput!$M$299:$BJ$326,MATCH($H24,ModelInput!$E$299:$E$326,0),MATCH(1+YEAR(AS$2)-YEAR($G24),ModelInput!$M$299:$BJ$299,0)),0)</f>
        <v>0</v>
      </c>
      <c r="AT24" s="28">
        <f>$J24*IFERROR(INDEX(ModelInput!$M$299:$BJ$326,MATCH($H24,ModelInput!$E$299:$E$326,0),MATCH(1+YEAR(AT$2)-YEAR($G24),ModelInput!$M$299:$BJ$299,0)),0)</f>
        <v>0</v>
      </c>
      <c r="AU24" s="28">
        <f>$J24*IFERROR(INDEX(ModelInput!$M$299:$BJ$326,MATCH($H24,ModelInput!$E$299:$E$326,0),MATCH(1+YEAR(AU$2)-YEAR($G24),ModelInput!$M$299:$BJ$299,0)),0)</f>
        <v>0</v>
      </c>
      <c r="AV24" s="28">
        <f>$J24*IFERROR(INDEX(ModelInput!$M$299:$BJ$326,MATCH($H24,ModelInput!$E$299:$E$326,0),MATCH(1+YEAR(AV$2)-YEAR($G24),ModelInput!$M$299:$BJ$299,0)),0)</f>
        <v>0</v>
      </c>
      <c r="AW24" s="28">
        <f>$J24*IFERROR(INDEX(ModelInput!$M$299:$BJ$326,MATCH($H24,ModelInput!$E$299:$E$326,0),MATCH(1+YEAR(AW$2)-YEAR($G24),ModelInput!$M$299:$BJ$299,0)),0)</f>
        <v>0</v>
      </c>
      <c r="AX24" s="28">
        <f>$J24*IFERROR(INDEX(ModelInput!$M$299:$BJ$326,MATCH($H24,ModelInput!$E$299:$E$326,0),MATCH(1+YEAR(AX$2)-YEAR($G24),ModelInput!$M$299:$BJ$299,0)),0)</f>
        <v>0</v>
      </c>
      <c r="AY24" s="28">
        <f>$J24*IFERROR(INDEX(ModelInput!$M$299:$BJ$326,MATCH($H24,ModelInput!$E$299:$E$326,0),MATCH(1+YEAR(AY$2)-YEAR($G24),ModelInput!$M$299:$BJ$299,0)),0)</f>
        <v>0</v>
      </c>
      <c r="AZ24" s="28">
        <f>$J24*IFERROR(INDEX(ModelInput!$M$299:$BJ$326,MATCH($H24,ModelInput!$E$299:$E$326,0),MATCH(1+YEAR(AZ$2)-YEAR($G24),ModelInput!$M$299:$BJ$299,0)),0)</f>
        <v>0</v>
      </c>
      <c r="BA24" s="28">
        <f>$J24*IFERROR(INDEX(ModelInput!$M$299:$BJ$326,MATCH($H24,ModelInput!$E$299:$E$326,0),MATCH(1+YEAR(BA$2)-YEAR($G24),ModelInput!$M$299:$BJ$299,0)),0)</f>
        <v>0</v>
      </c>
      <c r="BB24" s="28">
        <f>$J24*IFERROR(INDEX(ModelInput!$M$299:$BJ$326,MATCH($H24,ModelInput!$E$299:$E$326,0),MATCH(1+YEAR(BB$2)-YEAR($G24),ModelInput!$M$299:$BJ$299,0)),0)</f>
        <v>0</v>
      </c>
      <c r="BC24" s="28">
        <f>$J24*IFERROR(INDEX(ModelInput!$M$299:$BJ$326,MATCH($H24,ModelInput!$E$299:$E$326,0),MATCH(1+YEAR(BC$2)-YEAR($G24),ModelInput!$M$299:$BJ$299,0)),0)</f>
        <v>0</v>
      </c>
      <c r="BD24" s="28">
        <f>$J24*IFERROR(INDEX(ModelInput!$M$299:$BJ$326,MATCH($H24,ModelInput!$E$299:$E$326,0),MATCH(1+YEAR(BD$2)-YEAR($G24),ModelInput!$M$299:$BJ$299,0)),0)</f>
        <v>0</v>
      </c>
      <c r="BE24" s="28">
        <f>$J24*IFERROR(INDEX(ModelInput!$M$299:$BJ$326,MATCH($H24,ModelInput!$E$299:$E$326,0),MATCH(1+YEAR(BE$2)-YEAR($G24),ModelInput!$M$299:$BJ$299,0)),0)</f>
        <v>0</v>
      </c>
      <c r="BF24" s="28">
        <f>$J24*IFERROR(INDEX(ModelInput!$M$299:$BJ$326,MATCH($H24,ModelInput!$E$299:$E$326,0),MATCH(1+YEAR(BF$2)-YEAR($G24),ModelInput!$M$299:$BJ$299,0)),0)</f>
        <v>0</v>
      </c>
      <c r="BG24" s="28">
        <f>$J24*IFERROR(INDEX(ModelInput!$M$299:$BJ$326,MATCH($H24,ModelInput!$E$299:$E$326,0),MATCH(1+YEAR(BG$2)-YEAR($G24),ModelInput!$M$299:$BJ$299,0)),0)</f>
        <v>0</v>
      </c>
      <c r="BH24" s="28">
        <f>$J24*IFERROR(INDEX(ModelInput!$M$299:$BJ$326,MATCH($H24,ModelInput!$E$299:$E$326,0),MATCH(1+YEAR(BH$2)-YEAR($G24),ModelInput!$M$299:$BJ$299,0)),0)</f>
        <v>0</v>
      </c>
      <c r="BI24" s="6"/>
      <c r="BJ24" s="61" t="b">
        <f>ABS(SUM(L24:BH24)-J24)&lt;0.00001</f>
        <v>1</v>
      </c>
      <c r="BK24" s="6"/>
    </row>
    <row r="25" spans="2:103" ht="15.4">
      <c r="E25" s="4" t="s">
        <v>407</v>
      </c>
      <c r="F25" s="20"/>
      <c r="G25" s="277">
        <f>EDATE(G24,12)</f>
        <v>45747</v>
      </c>
      <c r="H25" s="86" t="str">
        <f>"SLN"&amp;YEAR(CHOOSE(Interface!$H$7,Interface!$J$33,Interface!$L$33))-MIN(YEAR(CHOOSE(Interface!$H$7,Interface!$J$33,Interface!$L$33)),YEAR(G25)-1)</f>
        <v>SLN25</v>
      </c>
      <c r="J25" s="84" cm="1">
        <f t="array" ref="J25">INDEX(-RAV!$L$51:$BH$51,1,MATCH(YEAR(G25),RAV!$L$3:$BH$3,0))</f>
        <v>0</v>
      </c>
      <c r="K25" s="9"/>
      <c r="L25" s="28">
        <f>$J25*IFERROR(INDEX(ModelInput!$M$299:$BJ$326,MATCH($H25,ModelInput!$E$299:$E$326,0),MATCH(1+YEAR(L$2)-YEAR($G25),ModelInput!$M$299:$BJ$299,0)),0)</f>
        <v>0</v>
      </c>
      <c r="M25" s="28">
        <f>$J25*IFERROR(INDEX(ModelInput!$M$299:$BJ$326,MATCH($H25,ModelInput!$E$299:$E$326,0),MATCH(1+YEAR(M$2)-YEAR($G25),ModelInput!$M$299:$BJ$299,0)),0)</f>
        <v>0</v>
      </c>
      <c r="N25" s="28">
        <f>$J25*IFERROR(INDEX(ModelInput!$M$299:$BJ$326,MATCH($H25,ModelInput!$E$299:$E$326,0),MATCH(1+YEAR(N$2)-YEAR($G25),ModelInput!$M$299:$BJ$299,0)),0)</f>
        <v>0</v>
      </c>
      <c r="O25" s="28">
        <f>$J25*IFERROR(INDEX(ModelInput!$M$299:$BJ$326,MATCH($H25,ModelInput!$E$299:$E$326,0),MATCH(1+YEAR(O$2)-YEAR($G25),ModelInput!$M$299:$BJ$299,0)),0)</f>
        <v>0</v>
      </c>
      <c r="P25" s="28">
        <f>$J25*IFERROR(INDEX(ModelInput!$M$299:$BJ$326,MATCH($H25,ModelInput!$E$299:$E$326,0),MATCH(1+YEAR(P$2)-YEAR($G25),ModelInput!$M$299:$BJ$299,0)),0)</f>
        <v>0</v>
      </c>
      <c r="Q25" s="28">
        <f>$J25*IFERROR(INDEX(ModelInput!$M$299:$BJ$326,MATCH($H25,ModelInput!$E$299:$E$326,0),MATCH(1+YEAR(Q$2)-YEAR($G25),ModelInput!$M$299:$BJ$299,0)),0)</f>
        <v>0</v>
      </c>
      <c r="R25" s="28">
        <f>$J25*IFERROR(INDEX(ModelInput!$M$299:$BJ$326,MATCH($H25,ModelInput!$E$299:$E$326,0),MATCH(1+YEAR(R$2)-YEAR($G25),ModelInput!$M$299:$BJ$299,0)),0)</f>
        <v>0</v>
      </c>
      <c r="S25" s="28">
        <f>$J25*IFERROR(INDEX(ModelInput!$M$299:$BJ$326,MATCH($H25,ModelInput!$E$299:$E$326,0),MATCH(1+YEAR(S$2)-YEAR($G25),ModelInput!$M$299:$BJ$299,0)),0)</f>
        <v>0</v>
      </c>
      <c r="T25" s="28">
        <f>$J25*IFERROR(INDEX(ModelInput!$M$299:$BJ$326,MATCH($H25,ModelInput!$E$299:$E$326,0),MATCH(1+YEAR(T$2)-YEAR($G25),ModelInput!$M$299:$BJ$299,0)),0)</f>
        <v>0</v>
      </c>
      <c r="U25" s="28">
        <f>$J25*IFERROR(INDEX(ModelInput!$M$299:$BJ$326,MATCH($H25,ModelInput!$E$299:$E$326,0),MATCH(1+YEAR(U$2)-YEAR($G25),ModelInput!$M$299:$BJ$299,0)),0)</f>
        <v>0</v>
      </c>
      <c r="V25" s="28">
        <f>$J25*IFERROR(INDEX(ModelInput!$M$299:$BJ$326,MATCH($H25,ModelInput!$E$299:$E$326,0),MATCH(1+YEAR(V$2)-YEAR($G25),ModelInput!$M$299:$BJ$299,0)),0)</f>
        <v>0</v>
      </c>
      <c r="W25" s="28">
        <f>$J25*IFERROR(INDEX(ModelInput!$M$299:$BJ$326,MATCH($H25,ModelInput!$E$299:$E$326,0),MATCH(1+YEAR(W$2)-YEAR($G25),ModelInput!$M$299:$BJ$299,0)),0)</f>
        <v>0</v>
      </c>
      <c r="X25" s="28">
        <f>$J25*IFERROR(INDEX(ModelInput!$M$299:$BJ$326,MATCH($H25,ModelInput!$E$299:$E$326,0),MATCH(1+YEAR(X$2)-YEAR($G25),ModelInput!$M$299:$BJ$299,0)),0)</f>
        <v>0</v>
      </c>
      <c r="Y25" s="28">
        <f>$J25*IFERROR(INDEX(ModelInput!$M$299:$BJ$326,MATCH($H25,ModelInput!$E$299:$E$326,0),MATCH(1+YEAR(Y$2)-YEAR($G25),ModelInput!$M$299:$BJ$299,0)),0)</f>
        <v>0</v>
      </c>
      <c r="Z25" s="28">
        <f>$J25*IFERROR(INDEX(ModelInput!$M$299:$BJ$326,MATCH($H25,ModelInput!$E$299:$E$326,0),MATCH(1+YEAR(Z$2)-YEAR($G25),ModelInput!$M$299:$BJ$299,0)),0)</f>
        <v>0</v>
      </c>
      <c r="AA25" s="28">
        <f>$J25*IFERROR(INDEX(ModelInput!$M$299:$BJ$326,MATCH($H25,ModelInput!$E$299:$E$326,0),MATCH(1+YEAR(AA$2)-YEAR($G25),ModelInput!$M$299:$BJ$299,0)),0)</f>
        <v>0</v>
      </c>
      <c r="AB25" s="28">
        <f>$J25*IFERROR(INDEX(ModelInput!$M$299:$BJ$326,MATCH($H25,ModelInput!$E$299:$E$326,0),MATCH(1+YEAR(AB$2)-YEAR($G25),ModelInput!$M$299:$BJ$299,0)),0)</f>
        <v>0</v>
      </c>
      <c r="AC25" s="28">
        <f>$J25*IFERROR(INDEX(ModelInput!$M$299:$BJ$326,MATCH($H25,ModelInput!$E$299:$E$326,0),MATCH(1+YEAR(AC$2)-YEAR($G25),ModelInput!$M$299:$BJ$299,0)),0)</f>
        <v>0</v>
      </c>
      <c r="AD25" s="28">
        <f>$J25*IFERROR(INDEX(ModelInput!$M$299:$BJ$326,MATCH($H25,ModelInput!$E$299:$E$326,0),MATCH(1+YEAR(AD$2)-YEAR($G25),ModelInput!$M$299:$BJ$299,0)),0)</f>
        <v>0</v>
      </c>
      <c r="AE25" s="28">
        <f>$J25*IFERROR(INDEX(ModelInput!$M$299:$BJ$326,MATCH($H25,ModelInput!$E$299:$E$326,0),MATCH(1+YEAR(AE$2)-YEAR($G25),ModelInput!$M$299:$BJ$299,0)),0)</f>
        <v>0</v>
      </c>
      <c r="AF25" s="28">
        <f>$J25*IFERROR(INDEX(ModelInput!$M$299:$BJ$326,MATCH($H25,ModelInput!$E$299:$E$326,0),MATCH(1+YEAR(AF$2)-YEAR($G25),ModelInput!$M$299:$BJ$299,0)),0)</f>
        <v>0</v>
      </c>
      <c r="AG25" s="28">
        <f>$J25*IFERROR(INDEX(ModelInput!$M$299:$BJ$326,MATCH($H25,ModelInput!$E$299:$E$326,0),MATCH(1+YEAR(AG$2)-YEAR($G25),ModelInput!$M$299:$BJ$299,0)),0)</f>
        <v>0</v>
      </c>
      <c r="AH25" s="28">
        <f>$J25*IFERROR(INDEX(ModelInput!$M$299:$BJ$326,MATCH($H25,ModelInput!$E$299:$E$326,0),MATCH(1+YEAR(AH$2)-YEAR($G25),ModelInput!$M$299:$BJ$299,0)),0)</f>
        <v>0</v>
      </c>
      <c r="AI25" s="28">
        <f>$J25*IFERROR(INDEX(ModelInput!$M$299:$BJ$326,MATCH($H25,ModelInput!$E$299:$E$326,0),MATCH(1+YEAR(AI$2)-YEAR($G25),ModelInput!$M$299:$BJ$299,0)),0)</f>
        <v>0</v>
      </c>
      <c r="AJ25" s="28">
        <f>$J25*IFERROR(INDEX(ModelInput!$M$299:$BJ$326,MATCH($H25,ModelInput!$E$299:$E$326,0),MATCH(1+YEAR(AJ$2)-YEAR($G25),ModelInput!$M$299:$BJ$299,0)),0)</f>
        <v>0</v>
      </c>
      <c r="AK25" s="28">
        <f>$J25*IFERROR(INDEX(ModelInput!$M$299:$BJ$326,MATCH($H25,ModelInput!$E$299:$E$326,0),MATCH(1+YEAR(AK$2)-YEAR($G25),ModelInput!$M$299:$BJ$299,0)),0)</f>
        <v>0</v>
      </c>
      <c r="AL25" s="28">
        <f>$J25*IFERROR(INDEX(ModelInput!$M$299:$BJ$326,MATCH($H25,ModelInput!$E$299:$E$326,0),MATCH(1+YEAR(AL$2)-YEAR($G25),ModelInput!$M$299:$BJ$299,0)),0)</f>
        <v>0</v>
      </c>
      <c r="AM25" s="28">
        <f>$J25*IFERROR(INDEX(ModelInput!$M$299:$BJ$326,MATCH($H25,ModelInput!$E$299:$E$326,0),MATCH(1+YEAR(AM$2)-YEAR($G25),ModelInput!$M$299:$BJ$299,0)),0)</f>
        <v>0</v>
      </c>
      <c r="AN25" s="28">
        <f>$J25*IFERROR(INDEX(ModelInput!$M$299:$BJ$326,MATCH($H25,ModelInput!$E$299:$E$326,0),MATCH(1+YEAR(AN$2)-YEAR($G25),ModelInput!$M$299:$BJ$299,0)),0)</f>
        <v>0</v>
      </c>
      <c r="AO25" s="28">
        <f>$J25*IFERROR(INDEX(ModelInput!$M$299:$BJ$326,MATCH($H25,ModelInput!$E$299:$E$326,0),MATCH(1+YEAR(AO$2)-YEAR($G25),ModelInput!$M$299:$BJ$299,0)),0)</f>
        <v>0</v>
      </c>
      <c r="AP25" s="28">
        <f>$J25*IFERROR(INDEX(ModelInput!$M$299:$BJ$326,MATCH($H25,ModelInput!$E$299:$E$326,0),MATCH(1+YEAR(AP$2)-YEAR($G25),ModelInput!$M$299:$BJ$299,0)),0)</f>
        <v>0</v>
      </c>
      <c r="AQ25" s="28">
        <f>$J25*IFERROR(INDEX(ModelInput!$M$299:$BJ$326,MATCH($H25,ModelInput!$E$299:$E$326,0),MATCH(1+YEAR(AQ$2)-YEAR($G25),ModelInput!$M$299:$BJ$299,0)),0)</f>
        <v>0</v>
      </c>
      <c r="AR25" s="28">
        <f>$J25*IFERROR(INDEX(ModelInput!$M$299:$BJ$326,MATCH($H25,ModelInput!$E$299:$E$326,0),MATCH(1+YEAR(AR$2)-YEAR($G25),ModelInput!$M$299:$BJ$299,0)),0)</f>
        <v>0</v>
      </c>
      <c r="AS25" s="28">
        <f>$J25*IFERROR(INDEX(ModelInput!$M$299:$BJ$326,MATCH($H25,ModelInput!$E$299:$E$326,0),MATCH(1+YEAR(AS$2)-YEAR($G25),ModelInput!$M$299:$BJ$299,0)),0)</f>
        <v>0</v>
      </c>
      <c r="AT25" s="28">
        <f>$J25*IFERROR(INDEX(ModelInput!$M$299:$BJ$326,MATCH($H25,ModelInput!$E$299:$E$326,0),MATCH(1+YEAR(AT$2)-YEAR($G25),ModelInput!$M$299:$BJ$299,0)),0)</f>
        <v>0</v>
      </c>
      <c r="AU25" s="28">
        <f>$J25*IFERROR(INDEX(ModelInput!$M$299:$BJ$326,MATCH($H25,ModelInput!$E$299:$E$326,0),MATCH(1+YEAR(AU$2)-YEAR($G25),ModelInput!$M$299:$BJ$299,0)),0)</f>
        <v>0</v>
      </c>
      <c r="AV25" s="28">
        <f>$J25*IFERROR(INDEX(ModelInput!$M$299:$BJ$326,MATCH($H25,ModelInput!$E$299:$E$326,0),MATCH(1+YEAR(AV$2)-YEAR($G25),ModelInput!$M$299:$BJ$299,0)),0)</f>
        <v>0</v>
      </c>
      <c r="AW25" s="28">
        <f>$J25*IFERROR(INDEX(ModelInput!$M$299:$BJ$326,MATCH($H25,ModelInput!$E$299:$E$326,0),MATCH(1+YEAR(AW$2)-YEAR($G25),ModelInput!$M$299:$BJ$299,0)),0)</f>
        <v>0</v>
      </c>
      <c r="AX25" s="28">
        <f>$J25*IFERROR(INDEX(ModelInput!$M$299:$BJ$326,MATCH($H25,ModelInput!$E$299:$E$326,0),MATCH(1+YEAR(AX$2)-YEAR($G25),ModelInput!$M$299:$BJ$299,0)),0)</f>
        <v>0</v>
      </c>
      <c r="AY25" s="28">
        <f>$J25*IFERROR(INDEX(ModelInput!$M$299:$BJ$326,MATCH($H25,ModelInput!$E$299:$E$326,0),MATCH(1+YEAR(AY$2)-YEAR($G25),ModelInput!$M$299:$BJ$299,0)),0)</f>
        <v>0</v>
      </c>
      <c r="AZ25" s="28">
        <f>$J25*IFERROR(INDEX(ModelInput!$M$299:$BJ$326,MATCH($H25,ModelInput!$E$299:$E$326,0),MATCH(1+YEAR(AZ$2)-YEAR($G25),ModelInput!$M$299:$BJ$299,0)),0)</f>
        <v>0</v>
      </c>
      <c r="BA25" s="28">
        <f>$J25*IFERROR(INDEX(ModelInput!$M$299:$BJ$326,MATCH($H25,ModelInput!$E$299:$E$326,0),MATCH(1+YEAR(BA$2)-YEAR($G25),ModelInput!$M$299:$BJ$299,0)),0)</f>
        <v>0</v>
      </c>
      <c r="BB25" s="28">
        <f>$J25*IFERROR(INDEX(ModelInput!$M$299:$BJ$326,MATCH($H25,ModelInput!$E$299:$E$326,0),MATCH(1+YEAR(BB$2)-YEAR($G25),ModelInput!$M$299:$BJ$299,0)),0)</f>
        <v>0</v>
      </c>
      <c r="BC25" s="28">
        <f>$J25*IFERROR(INDEX(ModelInput!$M$299:$BJ$326,MATCH($H25,ModelInput!$E$299:$E$326,0),MATCH(1+YEAR(BC$2)-YEAR($G25),ModelInput!$M$299:$BJ$299,0)),0)</f>
        <v>0</v>
      </c>
      <c r="BD25" s="28">
        <f>$J25*IFERROR(INDEX(ModelInput!$M$299:$BJ$326,MATCH($H25,ModelInput!$E$299:$E$326,0),MATCH(1+YEAR(BD$2)-YEAR($G25),ModelInput!$M$299:$BJ$299,0)),0)</f>
        <v>0</v>
      </c>
      <c r="BE25" s="28">
        <f>$J25*IFERROR(INDEX(ModelInput!$M$299:$BJ$326,MATCH($H25,ModelInput!$E$299:$E$326,0),MATCH(1+YEAR(BE$2)-YEAR($G25),ModelInput!$M$299:$BJ$299,0)),0)</f>
        <v>0</v>
      </c>
      <c r="BF25" s="28">
        <f>$J25*IFERROR(INDEX(ModelInput!$M$299:$BJ$326,MATCH($H25,ModelInput!$E$299:$E$326,0),MATCH(1+YEAR(BF$2)-YEAR($G25),ModelInput!$M$299:$BJ$299,0)),0)</f>
        <v>0</v>
      </c>
      <c r="BG25" s="28">
        <f>$J25*IFERROR(INDEX(ModelInput!$M$299:$BJ$326,MATCH($H25,ModelInput!$E$299:$E$326,0),MATCH(1+YEAR(BG$2)-YEAR($G25),ModelInput!$M$299:$BJ$299,0)),0)</f>
        <v>0</v>
      </c>
      <c r="BH25" s="28">
        <f>$J25*IFERROR(INDEX(ModelInput!$M$299:$BJ$326,MATCH($H25,ModelInput!$E$299:$E$326,0),MATCH(1+YEAR(BH$2)-YEAR($G25),ModelInput!$M$299:$BJ$299,0)),0)</f>
        <v>0</v>
      </c>
      <c r="BI25" s="6"/>
      <c r="BJ25" s="61" t="b">
        <f t="shared" ref="BJ25:BJ26" si="2">ABS(SUM(L25:BH25)-J25)&lt;0.00001</f>
        <v>1</v>
      </c>
      <c r="BK25" s="6"/>
    </row>
    <row r="26" spans="2:103" ht="15.4">
      <c r="E26" s="4" t="s">
        <v>407</v>
      </c>
      <c r="F26" s="20"/>
      <c r="G26" s="277">
        <f>EDATE(G25,12)</f>
        <v>46112</v>
      </c>
      <c r="H26" s="86" t="str">
        <f>"SLN"&amp;YEAR(CHOOSE(Interface!$H$7,Interface!$J$33,Interface!$L$33))-MIN(YEAR(CHOOSE(Interface!$H$7,Interface!$J$33,Interface!$L$33)),YEAR(G26)-1)</f>
        <v>SLN24</v>
      </c>
      <c r="J26" s="84" cm="1">
        <f t="array" ref="J26">INDEX(-RAV!$L$51:$BH$51,1,MATCH(YEAR(G26),RAV!$L$3:$BH$3,0))</f>
        <v>0</v>
      </c>
      <c r="K26" s="9"/>
      <c r="L26" s="28">
        <f>$J26*IFERROR(INDEX(ModelInput!$M$299:$BJ$326,MATCH($H26,ModelInput!$E$299:$E$326,0),MATCH(1+YEAR(L$2)-YEAR($G26),ModelInput!$M$299:$BJ$299,0)),0)</f>
        <v>0</v>
      </c>
      <c r="M26" s="28">
        <f>$J26*IFERROR(INDEX(ModelInput!$M$299:$BJ$326,MATCH($H26,ModelInput!$E$299:$E$326,0),MATCH(1+YEAR(M$2)-YEAR($G26),ModelInput!$M$299:$BJ$299,0)),0)</f>
        <v>0</v>
      </c>
      <c r="N26" s="28">
        <f>$J26*IFERROR(INDEX(ModelInput!$M$299:$BJ$326,MATCH($H26,ModelInput!$E$299:$E$326,0),MATCH(1+YEAR(N$2)-YEAR($G26),ModelInput!$M$299:$BJ$299,0)),0)</f>
        <v>0</v>
      </c>
      <c r="O26" s="28">
        <f>$J26*IFERROR(INDEX(ModelInput!$M$299:$BJ$326,MATCH($H26,ModelInput!$E$299:$E$326,0),MATCH(1+YEAR(O$2)-YEAR($G26),ModelInput!$M$299:$BJ$299,0)),0)</f>
        <v>0</v>
      </c>
      <c r="P26" s="28">
        <f>$J26*IFERROR(INDEX(ModelInput!$M$299:$BJ$326,MATCH($H26,ModelInput!$E$299:$E$326,0),MATCH(1+YEAR(P$2)-YEAR($G26),ModelInput!$M$299:$BJ$299,0)),0)</f>
        <v>0</v>
      </c>
      <c r="Q26" s="28">
        <f>$J26*IFERROR(INDEX(ModelInput!$M$299:$BJ$326,MATCH($H26,ModelInput!$E$299:$E$326,0),MATCH(1+YEAR(Q$2)-YEAR($G26),ModelInput!$M$299:$BJ$299,0)),0)</f>
        <v>0</v>
      </c>
      <c r="R26" s="28">
        <f>$J26*IFERROR(INDEX(ModelInput!$M$299:$BJ$326,MATCH($H26,ModelInput!$E$299:$E$326,0),MATCH(1+YEAR(R$2)-YEAR($G26),ModelInput!$M$299:$BJ$299,0)),0)</f>
        <v>0</v>
      </c>
      <c r="S26" s="28">
        <f>$J26*IFERROR(INDEX(ModelInput!$M$299:$BJ$326,MATCH($H26,ModelInput!$E$299:$E$326,0),MATCH(1+YEAR(S$2)-YEAR($G26),ModelInput!$M$299:$BJ$299,0)),0)</f>
        <v>0</v>
      </c>
      <c r="T26" s="28">
        <f>$J26*IFERROR(INDEX(ModelInput!$M$299:$BJ$326,MATCH($H26,ModelInput!$E$299:$E$326,0),MATCH(1+YEAR(T$2)-YEAR($G26),ModelInput!$M$299:$BJ$299,0)),0)</f>
        <v>0</v>
      </c>
      <c r="U26" s="28">
        <f>$J26*IFERROR(INDEX(ModelInput!$M$299:$BJ$326,MATCH($H26,ModelInput!$E$299:$E$326,0),MATCH(1+YEAR(U$2)-YEAR($G26),ModelInput!$M$299:$BJ$299,0)),0)</f>
        <v>0</v>
      </c>
      <c r="V26" s="28">
        <f>$J26*IFERROR(INDEX(ModelInput!$M$299:$BJ$326,MATCH($H26,ModelInput!$E$299:$E$326,0),MATCH(1+YEAR(V$2)-YEAR($G26),ModelInput!$M$299:$BJ$299,0)),0)</f>
        <v>0</v>
      </c>
      <c r="W26" s="28">
        <f>$J26*IFERROR(INDEX(ModelInput!$M$299:$BJ$326,MATCH($H26,ModelInput!$E$299:$E$326,0),MATCH(1+YEAR(W$2)-YEAR($G26),ModelInput!$M$299:$BJ$299,0)),0)</f>
        <v>0</v>
      </c>
      <c r="X26" s="28">
        <f>$J26*IFERROR(INDEX(ModelInput!$M$299:$BJ$326,MATCH($H26,ModelInput!$E$299:$E$326,0),MATCH(1+YEAR(X$2)-YEAR($G26),ModelInput!$M$299:$BJ$299,0)),0)</f>
        <v>0</v>
      </c>
      <c r="Y26" s="28">
        <f>$J26*IFERROR(INDEX(ModelInput!$M$299:$BJ$326,MATCH($H26,ModelInput!$E$299:$E$326,0),MATCH(1+YEAR(Y$2)-YEAR($G26),ModelInput!$M$299:$BJ$299,0)),0)</f>
        <v>0</v>
      </c>
      <c r="Z26" s="28">
        <f>$J26*IFERROR(INDEX(ModelInput!$M$299:$BJ$326,MATCH($H26,ModelInput!$E$299:$E$326,0),MATCH(1+YEAR(Z$2)-YEAR($G26),ModelInput!$M$299:$BJ$299,0)),0)</f>
        <v>0</v>
      </c>
      <c r="AA26" s="28">
        <f>$J26*IFERROR(INDEX(ModelInput!$M$299:$BJ$326,MATCH($H26,ModelInput!$E$299:$E$326,0),MATCH(1+YEAR(AA$2)-YEAR($G26),ModelInput!$M$299:$BJ$299,0)),0)</f>
        <v>0</v>
      </c>
      <c r="AB26" s="28">
        <f>$J26*IFERROR(INDEX(ModelInput!$M$299:$BJ$326,MATCH($H26,ModelInput!$E$299:$E$326,0),MATCH(1+YEAR(AB$2)-YEAR($G26),ModelInput!$M$299:$BJ$299,0)),0)</f>
        <v>0</v>
      </c>
      <c r="AC26" s="28">
        <f>$J26*IFERROR(INDEX(ModelInput!$M$299:$BJ$326,MATCH($H26,ModelInput!$E$299:$E$326,0),MATCH(1+YEAR(AC$2)-YEAR($G26),ModelInput!$M$299:$BJ$299,0)),0)</f>
        <v>0</v>
      </c>
      <c r="AD26" s="28">
        <f>$J26*IFERROR(INDEX(ModelInput!$M$299:$BJ$326,MATCH($H26,ModelInput!$E$299:$E$326,0),MATCH(1+YEAR(AD$2)-YEAR($G26),ModelInput!$M$299:$BJ$299,0)),0)</f>
        <v>0</v>
      </c>
      <c r="AE26" s="28">
        <f>$J26*IFERROR(INDEX(ModelInput!$M$299:$BJ$326,MATCH($H26,ModelInput!$E$299:$E$326,0),MATCH(1+YEAR(AE$2)-YEAR($G26),ModelInput!$M$299:$BJ$299,0)),0)</f>
        <v>0</v>
      </c>
      <c r="AF26" s="28">
        <f>$J26*IFERROR(INDEX(ModelInput!$M$299:$BJ$326,MATCH($H26,ModelInput!$E$299:$E$326,0),MATCH(1+YEAR(AF$2)-YEAR($G26),ModelInput!$M$299:$BJ$299,0)),0)</f>
        <v>0</v>
      </c>
      <c r="AG26" s="28">
        <f>$J26*IFERROR(INDEX(ModelInput!$M$299:$BJ$326,MATCH($H26,ModelInput!$E$299:$E$326,0),MATCH(1+YEAR(AG$2)-YEAR($G26),ModelInput!$M$299:$BJ$299,0)),0)</f>
        <v>0</v>
      </c>
      <c r="AH26" s="28">
        <f>$J26*IFERROR(INDEX(ModelInput!$M$299:$BJ$326,MATCH($H26,ModelInput!$E$299:$E$326,0),MATCH(1+YEAR(AH$2)-YEAR($G26),ModelInput!$M$299:$BJ$299,0)),0)</f>
        <v>0</v>
      </c>
      <c r="AI26" s="28">
        <f>$J26*IFERROR(INDEX(ModelInput!$M$299:$BJ$326,MATCH($H26,ModelInput!$E$299:$E$326,0),MATCH(1+YEAR(AI$2)-YEAR($G26),ModelInput!$M$299:$BJ$299,0)),0)</f>
        <v>0</v>
      </c>
      <c r="AJ26" s="28">
        <f>$J26*IFERROR(INDEX(ModelInput!$M$299:$BJ$326,MATCH($H26,ModelInput!$E$299:$E$326,0),MATCH(1+YEAR(AJ$2)-YEAR($G26),ModelInput!$M$299:$BJ$299,0)),0)</f>
        <v>0</v>
      </c>
      <c r="AK26" s="28">
        <f>$J26*IFERROR(INDEX(ModelInput!$M$299:$BJ$326,MATCH($H26,ModelInput!$E$299:$E$326,0),MATCH(1+YEAR(AK$2)-YEAR($G26),ModelInput!$M$299:$BJ$299,0)),0)</f>
        <v>0</v>
      </c>
      <c r="AL26" s="28">
        <f>$J26*IFERROR(INDEX(ModelInput!$M$299:$BJ$326,MATCH($H26,ModelInput!$E$299:$E$326,0),MATCH(1+YEAR(AL$2)-YEAR($G26),ModelInput!$M$299:$BJ$299,0)),0)</f>
        <v>0</v>
      </c>
      <c r="AM26" s="28">
        <f>$J26*IFERROR(INDEX(ModelInput!$M$299:$BJ$326,MATCH($H26,ModelInput!$E$299:$E$326,0),MATCH(1+YEAR(AM$2)-YEAR($G26),ModelInput!$M$299:$BJ$299,0)),0)</f>
        <v>0</v>
      </c>
      <c r="AN26" s="28">
        <f>$J26*IFERROR(INDEX(ModelInput!$M$299:$BJ$326,MATCH($H26,ModelInput!$E$299:$E$326,0),MATCH(1+YEAR(AN$2)-YEAR($G26),ModelInput!$M$299:$BJ$299,0)),0)</f>
        <v>0</v>
      </c>
      <c r="AO26" s="28">
        <f>$J26*IFERROR(INDEX(ModelInput!$M$299:$BJ$326,MATCH($H26,ModelInput!$E$299:$E$326,0),MATCH(1+YEAR(AO$2)-YEAR($G26),ModelInput!$M$299:$BJ$299,0)),0)</f>
        <v>0</v>
      </c>
      <c r="AP26" s="28">
        <f>$J26*IFERROR(INDEX(ModelInput!$M$299:$BJ$326,MATCH($H26,ModelInput!$E$299:$E$326,0),MATCH(1+YEAR(AP$2)-YEAR($G26),ModelInput!$M$299:$BJ$299,0)),0)</f>
        <v>0</v>
      </c>
      <c r="AQ26" s="28">
        <f>$J26*IFERROR(INDEX(ModelInput!$M$299:$BJ$326,MATCH($H26,ModelInput!$E$299:$E$326,0),MATCH(1+YEAR(AQ$2)-YEAR($G26),ModelInput!$M$299:$BJ$299,0)),0)</f>
        <v>0</v>
      </c>
      <c r="AR26" s="28">
        <f>$J26*IFERROR(INDEX(ModelInput!$M$299:$BJ$326,MATCH($H26,ModelInput!$E$299:$E$326,0),MATCH(1+YEAR(AR$2)-YEAR($G26),ModelInput!$M$299:$BJ$299,0)),0)</f>
        <v>0</v>
      </c>
      <c r="AS26" s="28">
        <f>$J26*IFERROR(INDEX(ModelInput!$M$299:$BJ$326,MATCH($H26,ModelInput!$E$299:$E$326,0),MATCH(1+YEAR(AS$2)-YEAR($G26),ModelInput!$M$299:$BJ$299,0)),0)</f>
        <v>0</v>
      </c>
      <c r="AT26" s="28">
        <f>$J26*IFERROR(INDEX(ModelInput!$M$299:$BJ$326,MATCH($H26,ModelInput!$E$299:$E$326,0),MATCH(1+YEAR(AT$2)-YEAR($G26),ModelInput!$M$299:$BJ$299,0)),0)</f>
        <v>0</v>
      </c>
      <c r="AU26" s="28">
        <f>$J26*IFERROR(INDEX(ModelInput!$M$299:$BJ$326,MATCH($H26,ModelInput!$E$299:$E$326,0),MATCH(1+YEAR(AU$2)-YEAR($G26),ModelInput!$M$299:$BJ$299,0)),0)</f>
        <v>0</v>
      </c>
      <c r="AV26" s="28">
        <f>$J26*IFERROR(INDEX(ModelInput!$M$299:$BJ$326,MATCH($H26,ModelInput!$E$299:$E$326,0),MATCH(1+YEAR(AV$2)-YEAR($G26),ModelInput!$M$299:$BJ$299,0)),0)</f>
        <v>0</v>
      </c>
      <c r="AW26" s="28">
        <f>$J26*IFERROR(INDEX(ModelInput!$M$299:$BJ$326,MATCH($H26,ModelInput!$E$299:$E$326,0),MATCH(1+YEAR(AW$2)-YEAR($G26),ModelInput!$M$299:$BJ$299,0)),0)</f>
        <v>0</v>
      </c>
      <c r="AX26" s="28">
        <f>$J26*IFERROR(INDEX(ModelInput!$M$299:$BJ$326,MATCH($H26,ModelInput!$E$299:$E$326,0),MATCH(1+YEAR(AX$2)-YEAR($G26),ModelInput!$M$299:$BJ$299,0)),0)</f>
        <v>0</v>
      </c>
      <c r="AY26" s="28">
        <f>$J26*IFERROR(INDEX(ModelInput!$M$299:$BJ$326,MATCH($H26,ModelInput!$E$299:$E$326,0),MATCH(1+YEAR(AY$2)-YEAR($G26),ModelInput!$M$299:$BJ$299,0)),0)</f>
        <v>0</v>
      </c>
      <c r="AZ26" s="28">
        <f>$J26*IFERROR(INDEX(ModelInput!$M$299:$BJ$326,MATCH($H26,ModelInput!$E$299:$E$326,0),MATCH(1+YEAR(AZ$2)-YEAR($G26),ModelInput!$M$299:$BJ$299,0)),0)</f>
        <v>0</v>
      </c>
      <c r="BA26" s="28">
        <f>$J26*IFERROR(INDEX(ModelInput!$M$299:$BJ$326,MATCH($H26,ModelInput!$E$299:$E$326,0),MATCH(1+YEAR(BA$2)-YEAR($G26),ModelInput!$M$299:$BJ$299,0)),0)</f>
        <v>0</v>
      </c>
      <c r="BB26" s="28">
        <f>$J26*IFERROR(INDEX(ModelInput!$M$299:$BJ$326,MATCH($H26,ModelInput!$E$299:$E$326,0),MATCH(1+YEAR(BB$2)-YEAR($G26),ModelInput!$M$299:$BJ$299,0)),0)</f>
        <v>0</v>
      </c>
      <c r="BC26" s="28">
        <f>$J26*IFERROR(INDEX(ModelInput!$M$299:$BJ$326,MATCH($H26,ModelInput!$E$299:$E$326,0),MATCH(1+YEAR(BC$2)-YEAR($G26),ModelInput!$M$299:$BJ$299,0)),0)</f>
        <v>0</v>
      </c>
      <c r="BD26" s="28">
        <f>$J26*IFERROR(INDEX(ModelInput!$M$299:$BJ$326,MATCH($H26,ModelInput!$E$299:$E$326,0),MATCH(1+YEAR(BD$2)-YEAR($G26),ModelInput!$M$299:$BJ$299,0)),0)</f>
        <v>0</v>
      </c>
      <c r="BE26" s="28">
        <f>$J26*IFERROR(INDEX(ModelInput!$M$299:$BJ$326,MATCH($H26,ModelInput!$E$299:$E$326,0),MATCH(1+YEAR(BE$2)-YEAR($G26),ModelInput!$M$299:$BJ$299,0)),0)</f>
        <v>0</v>
      </c>
      <c r="BF26" s="28">
        <f>$J26*IFERROR(INDEX(ModelInput!$M$299:$BJ$326,MATCH($H26,ModelInput!$E$299:$E$326,0),MATCH(1+YEAR(BF$2)-YEAR($G26),ModelInput!$M$299:$BJ$299,0)),0)</f>
        <v>0</v>
      </c>
      <c r="BG26" s="28">
        <f>$J26*IFERROR(INDEX(ModelInput!$M$299:$BJ$326,MATCH($H26,ModelInput!$E$299:$E$326,0),MATCH(1+YEAR(BG$2)-YEAR($G26),ModelInput!$M$299:$BJ$299,0)),0)</f>
        <v>0</v>
      </c>
      <c r="BH26" s="28">
        <f>$J26*IFERROR(INDEX(ModelInput!$M$299:$BJ$326,MATCH($H26,ModelInput!$E$299:$E$326,0),MATCH(1+YEAR(BH$2)-YEAR($G26),ModelInput!$M$299:$BJ$299,0)),0)</f>
        <v>0</v>
      </c>
      <c r="BI26" s="6"/>
      <c r="BJ26" s="61" t="b">
        <f t="shared" si="2"/>
        <v>1</v>
      </c>
      <c r="BK26" s="6"/>
    </row>
    <row r="27" spans="2:103" ht="15.4">
      <c r="E27" s="4" t="s">
        <v>407</v>
      </c>
      <c r="F27" s="20"/>
      <c r="G27" s="277">
        <f t="shared" ref="G27:G52" si="3">EDATE(G26,12)</f>
        <v>46477</v>
      </c>
      <c r="H27" s="86" t="str">
        <f>"SLN"&amp;YEAR(CHOOSE(Interface!$H$7,Interface!$J$33,Interface!$L$33))-MIN(YEAR(CHOOSE(Interface!$H$7,Interface!$J$33,Interface!$L$33)),YEAR(G27)-1)</f>
        <v>SLN23</v>
      </c>
      <c r="J27" s="84" cm="1">
        <f t="array" ref="J27">INDEX(-RAV!$L$51:$BH$51,1,MATCH(YEAR(G27),RAV!$L$3:$BH$3,0))</f>
        <v>0</v>
      </c>
      <c r="K27" s="9"/>
      <c r="L27" s="28">
        <f>$J27*IFERROR(INDEX(ModelInput!$M$299:$BJ$326,MATCH($H27,ModelInput!$E$299:$E$326,0),MATCH(1+YEAR(L$2)-YEAR($G27),ModelInput!$M$299:$BJ$299,0)),0)</f>
        <v>0</v>
      </c>
      <c r="M27" s="28">
        <f>$J27*IFERROR(INDEX(ModelInput!$M$299:$BJ$326,MATCH($H27,ModelInput!$E$299:$E$326,0),MATCH(1+YEAR(M$2)-YEAR($G27),ModelInput!$M$299:$BJ$299,0)),0)</f>
        <v>0</v>
      </c>
      <c r="N27" s="28">
        <f>$J27*IFERROR(INDEX(ModelInput!$M$299:$BJ$326,MATCH($H27,ModelInput!$E$299:$E$326,0),MATCH(1+YEAR(N$2)-YEAR($G27),ModelInput!$M$299:$BJ$299,0)),0)</f>
        <v>0</v>
      </c>
      <c r="O27" s="28">
        <f>$J27*IFERROR(INDEX(ModelInput!$M$299:$BJ$326,MATCH($H27,ModelInput!$E$299:$E$326,0),MATCH(1+YEAR(O$2)-YEAR($G27),ModelInput!$M$299:$BJ$299,0)),0)</f>
        <v>0</v>
      </c>
      <c r="P27" s="28">
        <f>$J27*IFERROR(INDEX(ModelInput!$M$299:$BJ$326,MATCH($H27,ModelInput!$E$299:$E$326,0),MATCH(1+YEAR(P$2)-YEAR($G27),ModelInput!$M$299:$BJ$299,0)),0)</f>
        <v>0</v>
      </c>
      <c r="Q27" s="28">
        <f>$J27*IFERROR(INDEX(ModelInput!$M$299:$BJ$326,MATCH($H27,ModelInput!$E$299:$E$326,0),MATCH(1+YEAR(Q$2)-YEAR($G27),ModelInput!$M$299:$BJ$299,0)),0)</f>
        <v>0</v>
      </c>
      <c r="R27" s="28">
        <f>$J27*IFERROR(INDEX(ModelInput!$M$299:$BJ$326,MATCH($H27,ModelInput!$E$299:$E$326,0),MATCH(1+YEAR(R$2)-YEAR($G27),ModelInput!$M$299:$BJ$299,0)),0)</f>
        <v>0</v>
      </c>
      <c r="S27" s="28">
        <f>$J27*IFERROR(INDEX(ModelInput!$M$299:$BJ$326,MATCH($H27,ModelInput!$E$299:$E$326,0),MATCH(1+YEAR(S$2)-YEAR($G27),ModelInput!$M$299:$BJ$299,0)),0)</f>
        <v>0</v>
      </c>
      <c r="T27" s="28">
        <f>$J27*IFERROR(INDEX(ModelInput!$M$299:$BJ$326,MATCH($H27,ModelInput!$E$299:$E$326,0),MATCH(1+YEAR(T$2)-YEAR($G27),ModelInput!$M$299:$BJ$299,0)),0)</f>
        <v>0</v>
      </c>
      <c r="U27" s="28">
        <f>$J27*IFERROR(INDEX(ModelInput!$M$299:$BJ$326,MATCH($H27,ModelInput!$E$299:$E$326,0),MATCH(1+YEAR(U$2)-YEAR($G27),ModelInput!$M$299:$BJ$299,0)),0)</f>
        <v>0</v>
      </c>
      <c r="V27" s="28">
        <f>$J27*IFERROR(INDEX(ModelInput!$M$299:$BJ$326,MATCH($H27,ModelInput!$E$299:$E$326,0),MATCH(1+YEAR(V$2)-YEAR($G27),ModelInput!$M$299:$BJ$299,0)),0)</f>
        <v>0</v>
      </c>
      <c r="W27" s="28">
        <f>$J27*IFERROR(INDEX(ModelInput!$M$299:$BJ$326,MATCH($H27,ModelInput!$E$299:$E$326,0),MATCH(1+YEAR(W$2)-YEAR($G27),ModelInput!$M$299:$BJ$299,0)),0)</f>
        <v>0</v>
      </c>
      <c r="X27" s="28">
        <f>$J27*IFERROR(INDEX(ModelInput!$M$299:$BJ$326,MATCH($H27,ModelInput!$E$299:$E$326,0),MATCH(1+YEAR(X$2)-YEAR($G27),ModelInput!$M$299:$BJ$299,0)),0)</f>
        <v>0</v>
      </c>
      <c r="Y27" s="28">
        <f>$J27*IFERROR(INDEX(ModelInput!$M$299:$BJ$326,MATCH($H27,ModelInput!$E$299:$E$326,0),MATCH(1+YEAR(Y$2)-YEAR($G27),ModelInput!$M$299:$BJ$299,0)),0)</f>
        <v>0</v>
      </c>
      <c r="Z27" s="28">
        <f>$J27*IFERROR(INDEX(ModelInput!$M$299:$BJ$326,MATCH($H27,ModelInput!$E$299:$E$326,0),MATCH(1+YEAR(Z$2)-YEAR($G27),ModelInput!$M$299:$BJ$299,0)),0)</f>
        <v>0</v>
      </c>
      <c r="AA27" s="28">
        <f>$J27*IFERROR(INDEX(ModelInput!$M$299:$BJ$326,MATCH($H27,ModelInput!$E$299:$E$326,0),MATCH(1+YEAR(AA$2)-YEAR($G27),ModelInput!$M$299:$BJ$299,0)),0)</f>
        <v>0</v>
      </c>
      <c r="AB27" s="28">
        <f>$J27*IFERROR(INDEX(ModelInput!$M$299:$BJ$326,MATCH($H27,ModelInput!$E$299:$E$326,0),MATCH(1+YEAR(AB$2)-YEAR($G27),ModelInput!$M$299:$BJ$299,0)),0)</f>
        <v>0</v>
      </c>
      <c r="AC27" s="28">
        <f>$J27*IFERROR(INDEX(ModelInput!$M$299:$BJ$326,MATCH($H27,ModelInput!$E$299:$E$326,0),MATCH(1+YEAR(AC$2)-YEAR($G27),ModelInput!$M$299:$BJ$299,0)),0)</f>
        <v>0</v>
      </c>
      <c r="AD27" s="28">
        <f>$J27*IFERROR(INDEX(ModelInput!$M$299:$BJ$326,MATCH($H27,ModelInput!$E$299:$E$326,0),MATCH(1+YEAR(AD$2)-YEAR($G27),ModelInput!$M$299:$BJ$299,0)),0)</f>
        <v>0</v>
      </c>
      <c r="AE27" s="28">
        <f>$J27*IFERROR(INDEX(ModelInput!$M$299:$BJ$326,MATCH($H27,ModelInput!$E$299:$E$326,0),MATCH(1+YEAR(AE$2)-YEAR($G27),ModelInput!$M$299:$BJ$299,0)),0)</f>
        <v>0</v>
      </c>
      <c r="AF27" s="28">
        <f>$J27*IFERROR(INDEX(ModelInput!$M$299:$BJ$326,MATCH($H27,ModelInput!$E$299:$E$326,0),MATCH(1+YEAR(AF$2)-YEAR($G27),ModelInput!$M$299:$BJ$299,0)),0)</f>
        <v>0</v>
      </c>
      <c r="AG27" s="28">
        <f>$J27*IFERROR(INDEX(ModelInput!$M$299:$BJ$326,MATCH($H27,ModelInput!$E$299:$E$326,0),MATCH(1+YEAR(AG$2)-YEAR($G27),ModelInput!$M$299:$BJ$299,0)),0)</f>
        <v>0</v>
      </c>
      <c r="AH27" s="28">
        <f>$J27*IFERROR(INDEX(ModelInput!$M$299:$BJ$326,MATCH($H27,ModelInput!$E$299:$E$326,0),MATCH(1+YEAR(AH$2)-YEAR($G27),ModelInput!$M$299:$BJ$299,0)),0)</f>
        <v>0</v>
      </c>
      <c r="AI27" s="28">
        <f>$J27*IFERROR(INDEX(ModelInput!$M$299:$BJ$326,MATCH($H27,ModelInput!$E$299:$E$326,0),MATCH(1+YEAR(AI$2)-YEAR($G27),ModelInput!$M$299:$BJ$299,0)),0)</f>
        <v>0</v>
      </c>
      <c r="AJ27" s="28">
        <f>$J27*IFERROR(INDEX(ModelInput!$M$299:$BJ$326,MATCH($H27,ModelInput!$E$299:$E$326,0),MATCH(1+YEAR(AJ$2)-YEAR($G27),ModelInput!$M$299:$BJ$299,0)),0)</f>
        <v>0</v>
      </c>
      <c r="AK27" s="28">
        <f>$J27*IFERROR(INDEX(ModelInput!$M$299:$BJ$326,MATCH($H27,ModelInput!$E$299:$E$326,0),MATCH(1+YEAR(AK$2)-YEAR($G27),ModelInput!$M$299:$BJ$299,0)),0)</f>
        <v>0</v>
      </c>
      <c r="AL27" s="28">
        <f>$J27*IFERROR(INDEX(ModelInput!$M$299:$BJ$326,MATCH($H27,ModelInput!$E$299:$E$326,0),MATCH(1+YEAR(AL$2)-YEAR($G27),ModelInput!$M$299:$BJ$299,0)),0)</f>
        <v>0</v>
      </c>
      <c r="AM27" s="28">
        <f>$J27*IFERROR(INDEX(ModelInput!$M$299:$BJ$326,MATCH($H27,ModelInput!$E$299:$E$326,0),MATCH(1+YEAR(AM$2)-YEAR($G27),ModelInput!$M$299:$BJ$299,0)),0)</f>
        <v>0</v>
      </c>
      <c r="AN27" s="28">
        <f>$J27*IFERROR(INDEX(ModelInput!$M$299:$BJ$326,MATCH($H27,ModelInput!$E$299:$E$326,0),MATCH(1+YEAR(AN$2)-YEAR($G27),ModelInput!$M$299:$BJ$299,0)),0)</f>
        <v>0</v>
      </c>
      <c r="AO27" s="28">
        <f>$J27*IFERROR(INDEX(ModelInput!$M$299:$BJ$326,MATCH($H27,ModelInput!$E$299:$E$326,0),MATCH(1+YEAR(AO$2)-YEAR($G27),ModelInput!$M$299:$BJ$299,0)),0)</f>
        <v>0</v>
      </c>
      <c r="AP27" s="28">
        <f>$J27*IFERROR(INDEX(ModelInput!$M$299:$BJ$326,MATCH($H27,ModelInput!$E$299:$E$326,0),MATCH(1+YEAR(AP$2)-YEAR($G27),ModelInput!$M$299:$BJ$299,0)),0)</f>
        <v>0</v>
      </c>
      <c r="AQ27" s="28">
        <f>$J27*IFERROR(INDEX(ModelInput!$M$299:$BJ$326,MATCH($H27,ModelInput!$E$299:$E$326,0),MATCH(1+YEAR(AQ$2)-YEAR($G27),ModelInput!$M$299:$BJ$299,0)),0)</f>
        <v>0</v>
      </c>
      <c r="AR27" s="28">
        <f>$J27*IFERROR(INDEX(ModelInput!$M$299:$BJ$326,MATCH($H27,ModelInput!$E$299:$E$326,0),MATCH(1+YEAR(AR$2)-YEAR($G27),ModelInput!$M$299:$BJ$299,0)),0)</f>
        <v>0</v>
      </c>
      <c r="AS27" s="28">
        <f>$J27*IFERROR(INDEX(ModelInput!$M$299:$BJ$326,MATCH($H27,ModelInput!$E$299:$E$326,0),MATCH(1+YEAR(AS$2)-YEAR($G27),ModelInput!$M$299:$BJ$299,0)),0)</f>
        <v>0</v>
      </c>
      <c r="AT27" s="28">
        <f>$J27*IFERROR(INDEX(ModelInput!$M$299:$BJ$326,MATCH($H27,ModelInput!$E$299:$E$326,0),MATCH(1+YEAR(AT$2)-YEAR($G27),ModelInput!$M$299:$BJ$299,0)),0)</f>
        <v>0</v>
      </c>
      <c r="AU27" s="28">
        <f>$J27*IFERROR(INDEX(ModelInput!$M$299:$BJ$326,MATCH($H27,ModelInput!$E$299:$E$326,0),MATCH(1+YEAR(AU$2)-YEAR($G27),ModelInput!$M$299:$BJ$299,0)),0)</f>
        <v>0</v>
      </c>
      <c r="AV27" s="28">
        <f>$J27*IFERROR(INDEX(ModelInput!$M$299:$BJ$326,MATCH($H27,ModelInput!$E$299:$E$326,0),MATCH(1+YEAR(AV$2)-YEAR($G27),ModelInput!$M$299:$BJ$299,0)),0)</f>
        <v>0</v>
      </c>
      <c r="AW27" s="28">
        <f>$J27*IFERROR(INDEX(ModelInput!$M$299:$BJ$326,MATCH($H27,ModelInput!$E$299:$E$326,0),MATCH(1+YEAR(AW$2)-YEAR($G27),ModelInput!$M$299:$BJ$299,0)),0)</f>
        <v>0</v>
      </c>
      <c r="AX27" s="28">
        <f>$J27*IFERROR(INDEX(ModelInput!$M$299:$BJ$326,MATCH($H27,ModelInput!$E$299:$E$326,0),MATCH(1+YEAR(AX$2)-YEAR($G27),ModelInput!$M$299:$BJ$299,0)),0)</f>
        <v>0</v>
      </c>
      <c r="AY27" s="28">
        <f>$J27*IFERROR(INDEX(ModelInput!$M$299:$BJ$326,MATCH($H27,ModelInput!$E$299:$E$326,0),MATCH(1+YEAR(AY$2)-YEAR($G27),ModelInput!$M$299:$BJ$299,0)),0)</f>
        <v>0</v>
      </c>
      <c r="AZ27" s="28">
        <f>$J27*IFERROR(INDEX(ModelInput!$M$299:$BJ$326,MATCH($H27,ModelInput!$E$299:$E$326,0),MATCH(1+YEAR(AZ$2)-YEAR($G27),ModelInput!$M$299:$BJ$299,0)),0)</f>
        <v>0</v>
      </c>
      <c r="BA27" s="28">
        <f>$J27*IFERROR(INDEX(ModelInput!$M$299:$BJ$326,MATCH($H27,ModelInput!$E$299:$E$326,0),MATCH(1+YEAR(BA$2)-YEAR($G27),ModelInput!$M$299:$BJ$299,0)),0)</f>
        <v>0</v>
      </c>
      <c r="BB27" s="28">
        <f>$J27*IFERROR(INDEX(ModelInput!$M$299:$BJ$326,MATCH($H27,ModelInput!$E$299:$E$326,0),MATCH(1+YEAR(BB$2)-YEAR($G27),ModelInput!$M$299:$BJ$299,0)),0)</f>
        <v>0</v>
      </c>
      <c r="BC27" s="28">
        <f>$J27*IFERROR(INDEX(ModelInput!$M$299:$BJ$326,MATCH($H27,ModelInput!$E$299:$E$326,0),MATCH(1+YEAR(BC$2)-YEAR($G27),ModelInput!$M$299:$BJ$299,0)),0)</f>
        <v>0</v>
      </c>
      <c r="BD27" s="28">
        <f>$J27*IFERROR(INDEX(ModelInput!$M$299:$BJ$326,MATCH($H27,ModelInput!$E$299:$E$326,0),MATCH(1+YEAR(BD$2)-YEAR($G27),ModelInput!$M$299:$BJ$299,0)),0)</f>
        <v>0</v>
      </c>
      <c r="BE27" s="28">
        <f>$J27*IFERROR(INDEX(ModelInput!$M$299:$BJ$326,MATCH($H27,ModelInput!$E$299:$E$326,0),MATCH(1+YEAR(BE$2)-YEAR($G27),ModelInput!$M$299:$BJ$299,0)),0)</f>
        <v>0</v>
      </c>
      <c r="BF27" s="28">
        <f>$J27*IFERROR(INDEX(ModelInput!$M$299:$BJ$326,MATCH($H27,ModelInput!$E$299:$E$326,0),MATCH(1+YEAR(BF$2)-YEAR($G27),ModelInput!$M$299:$BJ$299,0)),0)</f>
        <v>0</v>
      </c>
      <c r="BG27" s="28">
        <f>$J27*IFERROR(INDEX(ModelInput!$M$299:$BJ$326,MATCH($H27,ModelInput!$E$299:$E$326,0),MATCH(1+YEAR(BG$2)-YEAR($G27),ModelInput!$M$299:$BJ$299,0)),0)</f>
        <v>0</v>
      </c>
      <c r="BH27" s="28">
        <f>$J27*IFERROR(INDEX(ModelInput!$M$299:$BJ$326,MATCH($H27,ModelInput!$E$299:$E$326,0),MATCH(1+YEAR(BH$2)-YEAR($G27),ModelInput!$M$299:$BJ$299,0)),0)</f>
        <v>0</v>
      </c>
      <c r="BI27" s="6"/>
      <c r="BJ27" s="61" t="b">
        <f>ABS(SUM(L27:BH27)-J27)&lt;0.00001</f>
        <v>1</v>
      </c>
      <c r="BK27" s="6"/>
    </row>
    <row r="28" spans="2:103" ht="15.4">
      <c r="E28" s="4" t="s">
        <v>407</v>
      </c>
      <c r="F28" s="20"/>
      <c r="G28" s="277">
        <f t="shared" si="3"/>
        <v>46843</v>
      </c>
      <c r="H28" s="86" t="str">
        <f>"SLN"&amp;YEAR(CHOOSE(Interface!$H$7,Interface!$J$33,Interface!$L$33))-MIN(YEAR(CHOOSE(Interface!$H$7,Interface!$J$33,Interface!$L$33)),YEAR(G28)-1)</f>
        <v>SLN22</v>
      </c>
      <c r="J28" s="84" cm="1">
        <f t="array" ref="J28">INDEX(-RAV!$L$51:$BH$51,1,MATCH(YEAR(G28),RAV!$L$3:$BH$3,0))</f>
        <v>0</v>
      </c>
      <c r="K28" s="9"/>
      <c r="L28" s="28">
        <f>$J28*IFERROR(INDEX(ModelInput!$M$299:$BJ$326,MATCH($H28,ModelInput!$E$299:$E$326,0),MATCH(1+YEAR(L$2)-YEAR($G28),ModelInput!$M$299:$BJ$299,0)),0)</f>
        <v>0</v>
      </c>
      <c r="M28" s="28">
        <f>$J28*IFERROR(INDEX(ModelInput!$M$299:$BJ$326,MATCH($H28,ModelInput!$E$299:$E$326,0),MATCH(1+YEAR(M$2)-YEAR($G28),ModelInput!$M$299:$BJ$299,0)),0)</f>
        <v>0</v>
      </c>
      <c r="N28" s="28">
        <f>$J28*IFERROR(INDEX(ModelInput!$M$299:$BJ$326,MATCH($H28,ModelInput!$E$299:$E$326,0),MATCH(1+YEAR(N$2)-YEAR($G28),ModelInput!$M$299:$BJ$299,0)),0)</f>
        <v>0</v>
      </c>
      <c r="O28" s="28">
        <f>$J28*IFERROR(INDEX(ModelInput!$M$299:$BJ$326,MATCH($H28,ModelInput!$E$299:$E$326,0),MATCH(1+YEAR(O$2)-YEAR($G28),ModelInput!$M$299:$BJ$299,0)),0)</f>
        <v>0</v>
      </c>
      <c r="P28" s="28">
        <f>$J28*IFERROR(INDEX(ModelInput!$M$299:$BJ$326,MATCH($H28,ModelInput!$E$299:$E$326,0),MATCH(1+YEAR(P$2)-YEAR($G28),ModelInput!$M$299:$BJ$299,0)),0)</f>
        <v>0</v>
      </c>
      <c r="Q28" s="28">
        <f>$J28*IFERROR(INDEX(ModelInput!$M$299:$BJ$326,MATCH($H28,ModelInput!$E$299:$E$326,0),MATCH(1+YEAR(Q$2)-YEAR($G28),ModelInput!$M$299:$BJ$299,0)),0)</f>
        <v>0</v>
      </c>
      <c r="R28" s="28">
        <f>$J28*IFERROR(INDEX(ModelInput!$M$299:$BJ$326,MATCH($H28,ModelInput!$E$299:$E$326,0),MATCH(1+YEAR(R$2)-YEAR($G28),ModelInput!$M$299:$BJ$299,0)),0)</f>
        <v>0</v>
      </c>
      <c r="S28" s="28">
        <f>$J28*IFERROR(INDEX(ModelInput!$M$299:$BJ$326,MATCH($H28,ModelInput!$E$299:$E$326,0),MATCH(1+YEAR(S$2)-YEAR($G28),ModelInput!$M$299:$BJ$299,0)),0)</f>
        <v>0</v>
      </c>
      <c r="T28" s="28">
        <f>$J28*IFERROR(INDEX(ModelInput!$M$299:$BJ$326,MATCH($H28,ModelInput!$E$299:$E$326,0),MATCH(1+YEAR(T$2)-YEAR($G28),ModelInput!$M$299:$BJ$299,0)),0)</f>
        <v>0</v>
      </c>
      <c r="U28" s="28">
        <f>$J28*IFERROR(INDEX(ModelInput!$M$299:$BJ$326,MATCH($H28,ModelInput!$E$299:$E$326,0),MATCH(1+YEAR(U$2)-YEAR($G28),ModelInput!$M$299:$BJ$299,0)),0)</f>
        <v>0</v>
      </c>
      <c r="V28" s="28">
        <f>$J28*IFERROR(INDEX(ModelInput!$M$299:$BJ$326,MATCH($H28,ModelInput!$E$299:$E$326,0),MATCH(1+YEAR(V$2)-YEAR($G28),ModelInput!$M$299:$BJ$299,0)),0)</f>
        <v>0</v>
      </c>
      <c r="W28" s="28">
        <f>$J28*IFERROR(INDEX(ModelInput!$M$299:$BJ$326,MATCH($H28,ModelInput!$E$299:$E$326,0),MATCH(1+YEAR(W$2)-YEAR($G28),ModelInput!$M$299:$BJ$299,0)),0)</f>
        <v>0</v>
      </c>
      <c r="X28" s="28">
        <f>$J28*IFERROR(INDEX(ModelInput!$M$299:$BJ$326,MATCH($H28,ModelInput!$E$299:$E$326,0),MATCH(1+YEAR(X$2)-YEAR($G28),ModelInput!$M$299:$BJ$299,0)),0)</f>
        <v>0</v>
      </c>
      <c r="Y28" s="28">
        <f>$J28*IFERROR(INDEX(ModelInput!$M$299:$BJ$326,MATCH($H28,ModelInput!$E$299:$E$326,0),MATCH(1+YEAR(Y$2)-YEAR($G28),ModelInput!$M$299:$BJ$299,0)),0)</f>
        <v>0</v>
      </c>
      <c r="Z28" s="28">
        <f>$J28*IFERROR(INDEX(ModelInput!$M$299:$BJ$326,MATCH($H28,ModelInput!$E$299:$E$326,0),MATCH(1+YEAR(Z$2)-YEAR($G28),ModelInput!$M$299:$BJ$299,0)),0)</f>
        <v>0</v>
      </c>
      <c r="AA28" s="28">
        <f>$J28*IFERROR(INDEX(ModelInput!$M$299:$BJ$326,MATCH($H28,ModelInput!$E$299:$E$326,0),MATCH(1+YEAR(AA$2)-YEAR($G28),ModelInput!$M$299:$BJ$299,0)),0)</f>
        <v>0</v>
      </c>
      <c r="AB28" s="28">
        <f>$J28*IFERROR(INDEX(ModelInput!$M$299:$BJ$326,MATCH($H28,ModelInput!$E$299:$E$326,0),MATCH(1+YEAR(AB$2)-YEAR($G28),ModelInput!$M$299:$BJ$299,0)),0)</f>
        <v>0</v>
      </c>
      <c r="AC28" s="28">
        <f>$J28*IFERROR(INDEX(ModelInput!$M$299:$BJ$326,MATCH($H28,ModelInput!$E$299:$E$326,0),MATCH(1+YEAR(AC$2)-YEAR($G28),ModelInput!$M$299:$BJ$299,0)),0)</f>
        <v>0</v>
      </c>
      <c r="AD28" s="28">
        <f>$J28*IFERROR(INDEX(ModelInput!$M$299:$BJ$326,MATCH($H28,ModelInput!$E$299:$E$326,0),MATCH(1+YEAR(AD$2)-YEAR($G28),ModelInput!$M$299:$BJ$299,0)),0)</f>
        <v>0</v>
      </c>
      <c r="AE28" s="28">
        <f>$J28*IFERROR(INDEX(ModelInput!$M$299:$BJ$326,MATCH($H28,ModelInput!$E$299:$E$326,0),MATCH(1+YEAR(AE$2)-YEAR($G28),ModelInput!$M$299:$BJ$299,0)),0)</f>
        <v>0</v>
      </c>
      <c r="AF28" s="28">
        <f>$J28*IFERROR(INDEX(ModelInput!$M$299:$BJ$326,MATCH($H28,ModelInput!$E$299:$E$326,0),MATCH(1+YEAR(AF$2)-YEAR($G28),ModelInput!$M$299:$BJ$299,0)),0)</f>
        <v>0</v>
      </c>
      <c r="AG28" s="28">
        <f>$J28*IFERROR(INDEX(ModelInput!$M$299:$BJ$326,MATCH($H28,ModelInput!$E$299:$E$326,0),MATCH(1+YEAR(AG$2)-YEAR($G28),ModelInput!$M$299:$BJ$299,0)),0)</f>
        <v>0</v>
      </c>
      <c r="AH28" s="28">
        <f>$J28*IFERROR(INDEX(ModelInput!$M$299:$BJ$326,MATCH($H28,ModelInput!$E$299:$E$326,0),MATCH(1+YEAR(AH$2)-YEAR($G28),ModelInput!$M$299:$BJ$299,0)),0)</f>
        <v>0</v>
      </c>
      <c r="AI28" s="28">
        <f>$J28*IFERROR(INDEX(ModelInput!$M$299:$BJ$326,MATCH($H28,ModelInput!$E$299:$E$326,0),MATCH(1+YEAR(AI$2)-YEAR($G28),ModelInput!$M$299:$BJ$299,0)),0)</f>
        <v>0</v>
      </c>
      <c r="AJ28" s="28">
        <f>$J28*IFERROR(INDEX(ModelInput!$M$299:$BJ$326,MATCH($H28,ModelInput!$E$299:$E$326,0),MATCH(1+YEAR(AJ$2)-YEAR($G28),ModelInput!$M$299:$BJ$299,0)),0)</f>
        <v>0</v>
      </c>
      <c r="AK28" s="28">
        <f>$J28*IFERROR(INDEX(ModelInput!$M$299:$BJ$326,MATCH($H28,ModelInput!$E$299:$E$326,0),MATCH(1+YEAR(AK$2)-YEAR($G28),ModelInput!$M$299:$BJ$299,0)),0)</f>
        <v>0</v>
      </c>
      <c r="AL28" s="28">
        <f>$J28*IFERROR(INDEX(ModelInput!$M$299:$BJ$326,MATCH($H28,ModelInput!$E$299:$E$326,0),MATCH(1+YEAR(AL$2)-YEAR($G28),ModelInput!$M$299:$BJ$299,0)),0)</f>
        <v>0</v>
      </c>
      <c r="AM28" s="28">
        <f>$J28*IFERROR(INDEX(ModelInput!$M$299:$BJ$326,MATCH($H28,ModelInput!$E$299:$E$326,0),MATCH(1+YEAR(AM$2)-YEAR($G28),ModelInput!$M$299:$BJ$299,0)),0)</f>
        <v>0</v>
      </c>
      <c r="AN28" s="28">
        <f>$J28*IFERROR(INDEX(ModelInput!$M$299:$BJ$326,MATCH($H28,ModelInput!$E$299:$E$326,0),MATCH(1+YEAR(AN$2)-YEAR($G28),ModelInput!$M$299:$BJ$299,0)),0)</f>
        <v>0</v>
      </c>
      <c r="AO28" s="28">
        <f>$J28*IFERROR(INDEX(ModelInput!$M$299:$BJ$326,MATCH($H28,ModelInput!$E$299:$E$326,0),MATCH(1+YEAR(AO$2)-YEAR($G28),ModelInput!$M$299:$BJ$299,0)),0)</f>
        <v>0</v>
      </c>
      <c r="AP28" s="28">
        <f>$J28*IFERROR(INDEX(ModelInput!$M$299:$BJ$326,MATCH($H28,ModelInput!$E$299:$E$326,0),MATCH(1+YEAR(AP$2)-YEAR($G28),ModelInput!$M$299:$BJ$299,0)),0)</f>
        <v>0</v>
      </c>
      <c r="AQ28" s="28">
        <f>$J28*IFERROR(INDEX(ModelInput!$M$299:$BJ$326,MATCH($H28,ModelInput!$E$299:$E$326,0),MATCH(1+YEAR(AQ$2)-YEAR($G28),ModelInput!$M$299:$BJ$299,0)),0)</f>
        <v>0</v>
      </c>
      <c r="AR28" s="28">
        <f>$J28*IFERROR(INDEX(ModelInput!$M$299:$BJ$326,MATCH($H28,ModelInput!$E$299:$E$326,0),MATCH(1+YEAR(AR$2)-YEAR($G28),ModelInput!$M$299:$BJ$299,0)),0)</f>
        <v>0</v>
      </c>
      <c r="AS28" s="28">
        <f>$J28*IFERROR(INDEX(ModelInput!$M$299:$BJ$326,MATCH($H28,ModelInput!$E$299:$E$326,0),MATCH(1+YEAR(AS$2)-YEAR($G28),ModelInput!$M$299:$BJ$299,0)),0)</f>
        <v>0</v>
      </c>
      <c r="AT28" s="28">
        <f>$J28*IFERROR(INDEX(ModelInput!$M$299:$BJ$326,MATCH($H28,ModelInput!$E$299:$E$326,0),MATCH(1+YEAR(AT$2)-YEAR($G28),ModelInput!$M$299:$BJ$299,0)),0)</f>
        <v>0</v>
      </c>
      <c r="AU28" s="28">
        <f>$J28*IFERROR(INDEX(ModelInput!$M$299:$BJ$326,MATCH($H28,ModelInput!$E$299:$E$326,0),MATCH(1+YEAR(AU$2)-YEAR($G28),ModelInput!$M$299:$BJ$299,0)),0)</f>
        <v>0</v>
      </c>
      <c r="AV28" s="28">
        <f>$J28*IFERROR(INDEX(ModelInput!$M$299:$BJ$326,MATCH($H28,ModelInput!$E$299:$E$326,0),MATCH(1+YEAR(AV$2)-YEAR($G28),ModelInput!$M$299:$BJ$299,0)),0)</f>
        <v>0</v>
      </c>
      <c r="AW28" s="28">
        <f>$J28*IFERROR(INDEX(ModelInput!$M$299:$BJ$326,MATCH($H28,ModelInput!$E$299:$E$326,0),MATCH(1+YEAR(AW$2)-YEAR($G28),ModelInput!$M$299:$BJ$299,0)),0)</f>
        <v>0</v>
      </c>
      <c r="AX28" s="28">
        <f>$J28*IFERROR(INDEX(ModelInput!$M$299:$BJ$326,MATCH($H28,ModelInput!$E$299:$E$326,0),MATCH(1+YEAR(AX$2)-YEAR($G28),ModelInput!$M$299:$BJ$299,0)),0)</f>
        <v>0</v>
      </c>
      <c r="AY28" s="28">
        <f>$J28*IFERROR(INDEX(ModelInput!$M$299:$BJ$326,MATCH($H28,ModelInput!$E$299:$E$326,0),MATCH(1+YEAR(AY$2)-YEAR($G28),ModelInput!$M$299:$BJ$299,0)),0)</f>
        <v>0</v>
      </c>
      <c r="AZ28" s="28">
        <f>$J28*IFERROR(INDEX(ModelInput!$M$299:$BJ$326,MATCH($H28,ModelInput!$E$299:$E$326,0),MATCH(1+YEAR(AZ$2)-YEAR($G28),ModelInput!$M$299:$BJ$299,0)),0)</f>
        <v>0</v>
      </c>
      <c r="BA28" s="28">
        <f>$J28*IFERROR(INDEX(ModelInput!$M$299:$BJ$326,MATCH($H28,ModelInput!$E$299:$E$326,0),MATCH(1+YEAR(BA$2)-YEAR($G28),ModelInput!$M$299:$BJ$299,0)),0)</f>
        <v>0</v>
      </c>
      <c r="BB28" s="28">
        <f>$J28*IFERROR(INDEX(ModelInput!$M$299:$BJ$326,MATCH($H28,ModelInput!$E$299:$E$326,0),MATCH(1+YEAR(BB$2)-YEAR($G28),ModelInput!$M$299:$BJ$299,0)),0)</f>
        <v>0</v>
      </c>
      <c r="BC28" s="28">
        <f>$J28*IFERROR(INDEX(ModelInput!$M$299:$BJ$326,MATCH($H28,ModelInput!$E$299:$E$326,0),MATCH(1+YEAR(BC$2)-YEAR($G28),ModelInput!$M$299:$BJ$299,0)),0)</f>
        <v>0</v>
      </c>
      <c r="BD28" s="28">
        <f>$J28*IFERROR(INDEX(ModelInput!$M$299:$BJ$326,MATCH($H28,ModelInput!$E$299:$E$326,0),MATCH(1+YEAR(BD$2)-YEAR($G28),ModelInput!$M$299:$BJ$299,0)),0)</f>
        <v>0</v>
      </c>
      <c r="BE28" s="28">
        <f>$J28*IFERROR(INDEX(ModelInput!$M$299:$BJ$326,MATCH($H28,ModelInput!$E$299:$E$326,0),MATCH(1+YEAR(BE$2)-YEAR($G28),ModelInput!$M$299:$BJ$299,0)),0)</f>
        <v>0</v>
      </c>
      <c r="BF28" s="28">
        <f>$J28*IFERROR(INDEX(ModelInput!$M$299:$BJ$326,MATCH($H28,ModelInput!$E$299:$E$326,0),MATCH(1+YEAR(BF$2)-YEAR($G28),ModelInput!$M$299:$BJ$299,0)),0)</f>
        <v>0</v>
      </c>
      <c r="BG28" s="28">
        <f>$J28*IFERROR(INDEX(ModelInput!$M$299:$BJ$326,MATCH($H28,ModelInput!$E$299:$E$326,0),MATCH(1+YEAR(BG$2)-YEAR($G28),ModelInput!$M$299:$BJ$299,0)),0)</f>
        <v>0</v>
      </c>
      <c r="BH28" s="28">
        <f>$J28*IFERROR(INDEX(ModelInput!$M$299:$BJ$326,MATCH($H28,ModelInput!$E$299:$E$326,0),MATCH(1+YEAR(BH$2)-YEAR($G28),ModelInput!$M$299:$BJ$299,0)),0)</f>
        <v>0</v>
      </c>
      <c r="BI28" s="6"/>
      <c r="BJ28" s="61" t="b">
        <f>ABS(SUM(L28:BH28)-J28)&lt;0.00001</f>
        <v>1</v>
      </c>
      <c r="BK28" s="6"/>
    </row>
    <row r="29" spans="2:103" ht="15.4">
      <c r="E29" s="4" t="s">
        <v>407</v>
      </c>
      <c r="F29" s="20"/>
      <c r="G29" s="277">
        <f t="shared" si="3"/>
        <v>47208</v>
      </c>
      <c r="H29" s="86" t="str">
        <f>"SLN"&amp;YEAR(CHOOSE(Interface!$H$7,Interface!$J$33,Interface!$L$33))-MIN(YEAR(CHOOSE(Interface!$H$7,Interface!$J$33,Interface!$L$33)),YEAR(G29)-1)</f>
        <v>SLN21</v>
      </c>
      <c r="J29" s="84" cm="1">
        <f t="array" ref="J29">INDEX(-RAV!$L$51:$BH$51,1,MATCH(YEAR(G29),RAV!$L$3:$BH$3,0))</f>
        <v>0</v>
      </c>
      <c r="K29" s="9"/>
      <c r="L29" s="28">
        <f>$J29*IFERROR(INDEX(ModelInput!$M$299:$BJ$326,MATCH($H29,ModelInput!$E$299:$E$326,0),MATCH(1+YEAR(L$2)-YEAR($G29),ModelInput!$M$299:$BJ$299,0)),0)</f>
        <v>0</v>
      </c>
      <c r="M29" s="28">
        <f>$J29*IFERROR(INDEX(ModelInput!$M$299:$BJ$326,MATCH($H29,ModelInput!$E$299:$E$326,0),MATCH(1+YEAR(M$2)-YEAR($G29),ModelInput!$M$299:$BJ$299,0)),0)</f>
        <v>0</v>
      </c>
      <c r="N29" s="28">
        <f>$J29*IFERROR(INDEX(ModelInput!$M$299:$BJ$326,MATCH($H29,ModelInput!$E$299:$E$326,0),MATCH(1+YEAR(N$2)-YEAR($G29),ModelInput!$M$299:$BJ$299,0)),0)</f>
        <v>0</v>
      </c>
      <c r="O29" s="28">
        <f>$J29*IFERROR(INDEX(ModelInput!$M$299:$BJ$326,MATCH($H29,ModelInput!$E$299:$E$326,0),MATCH(1+YEAR(O$2)-YEAR($G29),ModelInput!$M$299:$BJ$299,0)),0)</f>
        <v>0</v>
      </c>
      <c r="P29" s="28">
        <f>$J29*IFERROR(INDEX(ModelInput!$M$299:$BJ$326,MATCH($H29,ModelInput!$E$299:$E$326,0),MATCH(1+YEAR(P$2)-YEAR($G29),ModelInput!$M$299:$BJ$299,0)),0)</f>
        <v>0</v>
      </c>
      <c r="Q29" s="28">
        <f>$J29*IFERROR(INDEX(ModelInput!$M$299:$BJ$326,MATCH($H29,ModelInput!$E$299:$E$326,0),MATCH(1+YEAR(Q$2)-YEAR($G29),ModelInput!$M$299:$BJ$299,0)),0)</f>
        <v>0</v>
      </c>
      <c r="R29" s="28">
        <f>$J29*IFERROR(INDEX(ModelInput!$M$299:$BJ$326,MATCH($H29,ModelInput!$E$299:$E$326,0),MATCH(1+YEAR(R$2)-YEAR($G29),ModelInput!$M$299:$BJ$299,0)),0)</f>
        <v>0</v>
      </c>
      <c r="S29" s="28">
        <f>$J29*IFERROR(INDEX(ModelInput!$M$299:$BJ$326,MATCH($H29,ModelInput!$E$299:$E$326,0),MATCH(1+YEAR(S$2)-YEAR($G29),ModelInput!$M$299:$BJ$299,0)),0)</f>
        <v>0</v>
      </c>
      <c r="T29" s="28">
        <f>$J29*IFERROR(INDEX(ModelInput!$M$299:$BJ$326,MATCH($H29,ModelInput!$E$299:$E$326,0),MATCH(1+YEAR(T$2)-YEAR($G29),ModelInput!$M$299:$BJ$299,0)),0)</f>
        <v>0</v>
      </c>
      <c r="U29" s="28">
        <f>$J29*IFERROR(INDEX(ModelInput!$M$299:$BJ$326,MATCH($H29,ModelInput!$E$299:$E$326,0),MATCH(1+YEAR(U$2)-YEAR($G29),ModelInput!$M$299:$BJ$299,0)),0)</f>
        <v>0</v>
      </c>
      <c r="V29" s="28">
        <f>$J29*IFERROR(INDEX(ModelInput!$M$299:$BJ$326,MATCH($H29,ModelInput!$E$299:$E$326,0),MATCH(1+YEAR(V$2)-YEAR($G29),ModelInput!$M$299:$BJ$299,0)),0)</f>
        <v>0</v>
      </c>
      <c r="W29" s="28">
        <f>$J29*IFERROR(INDEX(ModelInput!$M$299:$BJ$326,MATCH($H29,ModelInput!$E$299:$E$326,0),MATCH(1+YEAR(W$2)-YEAR($G29),ModelInput!$M$299:$BJ$299,0)),0)</f>
        <v>0</v>
      </c>
      <c r="X29" s="28">
        <f>$J29*IFERROR(INDEX(ModelInput!$M$299:$BJ$326,MATCH($H29,ModelInput!$E$299:$E$326,0),MATCH(1+YEAR(X$2)-YEAR($G29),ModelInput!$M$299:$BJ$299,0)),0)</f>
        <v>0</v>
      </c>
      <c r="Y29" s="28">
        <f>$J29*IFERROR(INDEX(ModelInput!$M$299:$BJ$326,MATCH($H29,ModelInput!$E$299:$E$326,0),MATCH(1+YEAR(Y$2)-YEAR($G29),ModelInput!$M$299:$BJ$299,0)),0)</f>
        <v>0</v>
      </c>
      <c r="Z29" s="28">
        <f>$J29*IFERROR(INDEX(ModelInput!$M$299:$BJ$326,MATCH($H29,ModelInput!$E$299:$E$326,0),MATCH(1+YEAR(Z$2)-YEAR($G29),ModelInput!$M$299:$BJ$299,0)),0)</f>
        <v>0</v>
      </c>
      <c r="AA29" s="28">
        <f>$J29*IFERROR(INDEX(ModelInput!$M$299:$BJ$326,MATCH($H29,ModelInput!$E$299:$E$326,0),MATCH(1+YEAR(AA$2)-YEAR($G29),ModelInput!$M$299:$BJ$299,0)),0)</f>
        <v>0</v>
      </c>
      <c r="AB29" s="28">
        <f>$J29*IFERROR(INDEX(ModelInput!$M$299:$BJ$326,MATCH($H29,ModelInput!$E$299:$E$326,0),MATCH(1+YEAR(AB$2)-YEAR($G29),ModelInput!$M$299:$BJ$299,0)),0)</f>
        <v>0</v>
      </c>
      <c r="AC29" s="28">
        <f>$J29*IFERROR(INDEX(ModelInput!$M$299:$BJ$326,MATCH($H29,ModelInput!$E$299:$E$326,0),MATCH(1+YEAR(AC$2)-YEAR($G29),ModelInput!$M$299:$BJ$299,0)),0)</f>
        <v>0</v>
      </c>
      <c r="AD29" s="28">
        <f>$J29*IFERROR(INDEX(ModelInput!$M$299:$BJ$326,MATCH($H29,ModelInput!$E$299:$E$326,0),MATCH(1+YEAR(AD$2)-YEAR($G29),ModelInput!$M$299:$BJ$299,0)),0)</f>
        <v>0</v>
      </c>
      <c r="AE29" s="28">
        <f>$J29*IFERROR(INDEX(ModelInput!$M$299:$BJ$326,MATCH($H29,ModelInput!$E$299:$E$326,0),MATCH(1+YEAR(AE$2)-YEAR($G29),ModelInput!$M$299:$BJ$299,0)),0)</f>
        <v>0</v>
      </c>
      <c r="AF29" s="28">
        <f>$J29*IFERROR(INDEX(ModelInput!$M$299:$BJ$326,MATCH($H29,ModelInput!$E$299:$E$326,0),MATCH(1+YEAR(AF$2)-YEAR($G29),ModelInput!$M$299:$BJ$299,0)),0)</f>
        <v>0</v>
      </c>
      <c r="AG29" s="28">
        <f>$J29*IFERROR(INDEX(ModelInput!$M$299:$BJ$326,MATCH($H29,ModelInput!$E$299:$E$326,0),MATCH(1+YEAR(AG$2)-YEAR($G29),ModelInput!$M$299:$BJ$299,0)),0)</f>
        <v>0</v>
      </c>
      <c r="AH29" s="28">
        <f>$J29*IFERROR(INDEX(ModelInput!$M$299:$BJ$326,MATCH($H29,ModelInput!$E$299:$E$326,0),MATCH(1+YEAR(AH$2)-YEAR($G29),ModelInput!$M$299:$BJ$299,0)),0)</f>
        <v>0</v>
      </c>
      <c r="AI29" s="28">
        <f>$J29*IFERROR(INDEX(ModelInput!$M$299:$BJ$326,MATCH($H29,ModelInput!$E$299:$E$326,0),MATCH(1+YEAR(AI$2)-YEAR($G29),ModelInput!$M$299:$BJ$299,0)),0)</f>
        <v>0</v>
      </c>
      <c r="AJ29" s="28">
        <f>$J29*IFERROR(INDEX(ModelInput!$M$299:$BJ$326,MATCH($H29,ModelInput!$E$299:$E$326,0),MATCH(1+YEAR(AJ$2)-YEAR($G29),ModelInput!$M$299:$BJ$299,0)),0)</f>
        <v>0</v>
      </c>
      <c r="AK29" s="28">
        <f>$J29*IFERROR(INDEX(ModelInput!$M$299:$BJ$326,MATCH($H29,ModelInput!$E$299:$E$326,0),MATCH(1+YEAR(AK$2)-YEAR($G29),ModelInput!$M$299:$BJ$299,0)),0)</f>
        <v>0</v>
      </c>
      <c r="AL29" s="28">
        <f>$J29*IFERROR(INDEX(ModelInput!$M$299:$BJ$326,MATCH($H29,ModelInput!$E$299:$E$326,0),MATCH(1+YEAR(AL$2)-YEAR($G29),ModelInput!$M$299:$BJ$299,0)),0)</f>
        <v>0</v>
      </c>
      <c r="AM29" s="28">
        <f>$J29*IFERROR(INDEX(ModelInput!$M$299:$BJ$326,MATCH($H29,ModelInput!$E$299:$E$326,0),MATCH(1+YEAR(AM$2)-YEAR($G29),ModelInput!$M$299:$BJ$299,0)),0)</f>
        <v>0</v>
      </c>
      <c r="AN29" s="28">
        <f>$J29*IFERROR(INDEX(ModelInput!$M$299:$BJ$326,MATCH($H29,ModelInput!$E$299:$E$326,0),MATCH(1+YEAR(AN$2)-YEAR($G29),ModelInput!$M$299:$BJ$299,0)),0)</f>
        <v>0</v>
      </c>
      <c r="AO29" s="28">
        <f>$J29*IFERROR(INDEX(ModelInput!$M$299:$BJ$326,MATCH($H29,ModelInput!$E$299:$E$326,0),MATCH(1+YEAR(AO$2)-YEAR($G29),ModelInput!$M$299:$BJ$299,0)),0)</f>
        <v>0</v>
      </c>
      <c r="AP29" s="28">
        <f>$J29*IFERROR(INDEX(ModelInput!$M$299:$BJ$326,MATCH($H29,ModelInput!$E$299:$E$326,0),MATCH(1+YEAR(AP$2)-YEAR($G29),ModelInput!$M$299:$BJ$299,0)),0)</f>
        <v>0</v>
      </c>
      <c r="AQ29" s="28">
        <f>$J29*IFERROR(INDEX(ModelInput!$M$299:$BJ$326,MATCH($H29,ModelInput!$E$299:$E$326,0),MATCH(1+YEAR(AQ$2)-YEAR($G29),ModelInput!$M$299:$BJ$299,0)),0)</f>
        <v>0</v>
      </c>
      <c r="AR29" s="28">
        <f>$J29*IFERROR(INDEX(ModelInput!$M$299:$BJ$326,MATCH($H29,ModelInput!$E$299:$E$326,0),MATCH(1+YEAR(AR$2)-YEAR($G29),ModelInput!$M$299:$BJ$299,0)),0)</f>
        <v>0</v>
      </c>
      <c r="AS29" s="28">
        <f>$J29*IFERROR(INDEX(ModelInput!$M$299:$BJ$326,MATCH($H29,ModelInput!$E$299:$E$326,0),MATCH(1+YEAR(AS$2)-YEAR($G29),ModelInput!$M$299:$BJ$299,0)),0)</f>
        <v>0</v>
      </c>
      <c r="AT29" s="28">
        <f>$J29*IFERROR(INDEX(ModelInput!$M$299:$BJ$326,MATCH($H29,ModelInput!$E$299:$E$326,0),MATCH(1+YEAR(AT$2)-YEAR($G29),ModelInput!$M$299:$BJ$299,0)),0)</f>
        <v>0</v>
      </c>
      <c r="AU29" s="28">
        <f>$J29*IFERROR(INDEX(ModelInput!$M$299:$BJ$326,MATCH($H29,ModelInput!$E$299:$E$326,0),MATCH(1+YEAR(AU$2)-YEAR($G29),ModelInput!$M$299:$BJ$299,0)),0)</f>
        <v>0</v>
      </c>
      <c r="AV29" s="28">
        <f>$J29*IFERROR(INDEX(ModelInput!$M$299:$BJ$326,MATCH($H29,ModelInput!$E$299:$E$326,0),MATCH(1+YEAR(AV$2)-YEAR($G29),ModelInput!$M$299:$BJ$299,0)),0)</f>
        <v>0</v>
      </c>
      <c r="AW29" s="28">
        <f>$J29*IFERROR(INDEX(ModelInput!$M$299:$BJ$326,MATCH($H29,ModelInput!$E$299:$E$326,0),MATCH(1+YEAR(AW$2)-YEAR($G29),ModelInput!$M$299:$BJ$299,0)),0)</f>
        <v>0</v>
      </c>
      <c r="AX29" s="28">
        <f>$J29*IFERROR(INDEX(ModelInput!$M$299:$BJ$326,MATCH($H29,ModelInput!$E$299:$E$326,0),MATCH(1+YEAR(AX$2)-YEAR($G29),ModelInput!$M$299:$BJ$299,0)),0)</f>
        <v>0</v>
      </c>
      <c r="AY29" s="28">
        <f>$J29*IFERROR(INDEX(ModelInput!$M$299:$BJ$326,MATCH($H29,ModelInput!$E$299:$E$326,0),MATCH(1+YEAR(AY$2)-YEAR($G29),ModelInput!$M$299:$BJ$299,0)),0)</f>
        <v>0</v>
      </c>
      <c r="AZ29" s="28">
        <f>$J29*IFERROR(INDEX(ModelInput!$M$299:$BJ$326,MATCH($H29,ModelInput!$E$299:$E$326,0),MATCH(1+YEAR(AZ$2)-YEAR($G29),ModelInput!$M$299:$BJ$299,0)),0)</f>
        <v>0</v>
      </c>
      <c r="BA29" s="28">
        <f>$J29*IFERROR(INDEX(ModelInput!$M$299:$BJ$326,MATCH($H29,ModelInput!$E$299:$E$326,0),MATCH(1+YEAR(BA$2)-YEAR($G29),ModelInput!$M$299:$BJ$299,0)),0)</f>
        <v>0</v>
      </c>
      <c r="BB29" s="28">
        <f>$J29*IFERROR(INDEX(ModelInput!$M$299:$BJ$326,MATCH($H29,ModelInput!$E$299:$E$326,0),MATCH(1+YEAR(BB$2)-YEAR($G29),ModelInput!$M$299:$BJ$299,0)),0)</f>
        <v>0</v>
      </c>
      <c r="BC29" s="28">
        <f>$J29*IFERROR(INDEX(ModelInput!$M$299:$BJ$326,MATCH($H29,ModelInput!$E$299:$E$326,0),MATCH(1+YEAR(BC$2)-YEAR($G29),ModelInput!$M$299:$BJ$299,0)),0)</f>
        <v>0</v>
      </c>
      <c r="BD29" s="28">
        <f>$J29*IFERROR(INDEX(ModelInput!$M$299:$BJ$326,MATCH($H29,ModelInput!$E$299:$E$326,0),MATCH(1+YEAR(BD$2)-YEAR($G29),ModelInput!$M$299:$BJ$299,0)),0)</f>
        <v>0</v>
      </c>
      <c r="BE29" s="28">
        <f>$J29*IFERROR(INDEX(ModelInput!$M$299:$BJ$326,MATCH($H29,ModelInput!$E$299:$E$326,0),MATCH(1+YEAR(BE$2)-YEAR($G29),ModelInput!$M$299:$BJ$299,0)),0)</f>
        <v>0</v>
      </c>
      <c r="BF29" s="28">
        <f>$J29*IFERROR(INDEX(ModelInput!$M$299:$BJ$326,MATCH($H29,ModelInput!$E$299:$E$326,0),MATCH(1+YEAR(BF$2)-YEAR($G29),ModelInput!$M$299:$BJ$299,0)),0)</f>
        <v>0</v>
      </c>
      <c r="BG29" s="28">
        <f>$J29*IFERROR(INDEX(ModelInput!$M$299:$BJ$326,MATCH($H29,ModelInput!$E$299:$E$326,0),MATCH(1+YEAR(BG$2)-YEAR($G29),ModelInput!$M$299:$BJ$299,0)),0)</f>
        <v>0</v>
      </c>
      <c r="BH29" s="28">
        <f>$J29*IFERROR(INDEX(ModelInput!$M$299:$BJ$326,MATCH($H29,ModelInput!$E$299:$E$326,0),MATCH(1+YEAR(BH$2)-YEAR($G29),ModelInput!$M$299:$BJ$299,0)),0)</f>
        <v>0</v>
      </c>
      <c r="BI29" s="6"/>
      <c r="BJ29" s="61" t="b">
        <f>ABS(SUM(L29:BH29)-J29)&lt;0.00001</f>
        <v>1</v>
      </c>
      <c r="BK29" s="6"/>
    </row>
    <row r="30" spans="2:103" ht="15.4">
      <c r="E30" s="4" t="s">
        <v>407</v>
      </c>
      <c r="F30" s="20"/>
      <c r="G30" s="277">
        <f t="shared" si="3"/>
        <v>47573</v>
      </c>
      <c r="H30" s="86" t="str">
        <f>"SLN"&amp;YEAR(CHOOSE(Interface!$H$7,Interface!$J$33,Interface!$L$33))-MIN(YEAR(CHOOSE(Interface!$H$7,Interface!$J$33,Interface!$L$33)),YEAR(G30)-1)</f>
        <v>SLN20</v>
      </c>
      <c r="J30" s="84" cm="1">
        <f t="array" ref="J30">INDEX(-RAV!$L$51:$BH$51,1,MATCH(YEAR(G30),RAV!$L$3:$BH$3,0))</f>
        <v>0</v>
      </c>
      <c r="K30" s="9"/>
      <c r="L30" s="28">
        <f>$J30*IFERROR(INDEX(ModelInput!$M$299:$BJ$326,MATCH($H30,ModelInput!$E$299:$E$326,0),MATCH(1+YEAR(L$2)-YEAR($G30),ModelInput!$M$299:$BJ$299,0)),0)</f>
        <v>0</v>
      </c>
      <c r="M30" s="28">
        <f>$J30*IFERROR(INDEX(ModelInput!$M$299:$BJ$326,MATCH($H30,ModelInput!$E$299:$E$326,0),MATCH(1+YEAR(M$2)-YEAR($G30),ModelInput!$M$299:$BJ$299,0)),0)</f>
        <v>0</v>
      </c>
      <c r="N30" s="28">
        <f>$J30*IFERROR(INDEX(ModelInput!$M$299:$BJ$326,MATCH($H30,ModelInput!$E$299:$E$326,0),MATCH(1+YEAR(N$2)-YEAR($G30),ModelInput!$M$299:$BJ$299,0)),0)</f>
        <v>0</v>
      </c>
      <c r="O30" s="28">
        <f>$J30*IFERROR(INDEX(ModelInput!$M$299:$BJ$326,MATCH($H30,ModelInput!$E$299:$E$326,0),MATCH(1+YEAR(O$2)-YEAR($G30),ModelInput!$M$299:$BJ$299,0)),0)</f>
        <v>0</v>
      </c>
      <c r="P30" s="28">
        <f>$J30*IFERROR(INDEX(ModelInput!$M$299:$BJ$326,MATCH($H30,ModelInput!$E$299:$E$326,0),MATCH(1+YEAR(P$2)-YEAR($G30),ModelInput!$M$299:$BJ$299,0)),0)</f>
        <v>0</v>
      </c>
      <c r="Q30" s="28">
        <f>$J30*IFERROR(INDEX(ModelInput!$M$299:$BJ$326,MATCH($H30,ModelInput!$E$299:$E$326,0),MATCH(1+YEAR(Q$2)-YEAR($G30),ModelInput!$M$299:$BJ$299,0)),0)</f>
        <v>0</v>
      </c>
      <c r="R30" s="28">
        <f>$J30*IFERROR(INDEX(ModelInput!$M$299:$BJ$326,MATCH($H30,ModelInput!$E$299:$E$326,0),MATCH(1+YEAR(R$2)-YEAR($G30),ModelInput!$M$299:$BJ$299,0)),0)</f>
        <v>0</v>
      </c>
      <c r="S30" s="28">
        <f>$J30*IFERROR(INDEX(ModelInput!$M$299:$BJ$326,MATCH($H30,ModelInput!$E$299:$E$326,0),MATCH(1+YEAR(S$2)-YEAR($G30),ModelInput!$M$299:$BJ$299,0)),0)</f>
        <v>0</v>
      </c>
      <c r="T30" s="28">
        <f>$J30*IFERROR(INDEX(ModelInput!$M$299:$BJ$326,MATCH($H30,ModelInput!$E$299:$E$326,0),MATCH(1+YEAR(T$2)-YEAR($G30),ModelInput!$M$299:$BJ$299,0)),0)</f>
        <v>0</v>
      </c>
      <c r="U30" s="28">
        <f>$J30*IFERROR(INDEX(ModelInput!$M$299:$BJ$326,MATCH($H30,ModelInput!$E$299:$E$326,0),MATCH(1+YEAR(U$2)-YEAR($G30),ModelInput!$M$299:$BJ$299,0)),0)</f>
        <v>0</v>
      </c>
      <c r="V30" s="28">
        <f>$J30*IFERROR(INDEX(ModelInput!$M$299:$BJ$326,MATCH($H30,ModelInput!$E$299:$E$326,0),MATCH(1+YEAR(V$2)-YEAR($G30),ModelInput!$M$299:$BJ$299,0)),0)</f>
        <v>0</v>
      </c>
      <c r="W30" s="28">
        <f>$J30*IFERROR(INDEX(ModelInput!$M$299:$BJ$326,MATCH($H30,ModelInput!$E$299:$E$326,0),MATCH(1+YEAR(W$2)-YEAR($G30),ModelInput!$M$299:$BJ$299,0)),0)</f>
        <v>0</v>
      </c>
      <c r="X30" s="28">
        <f>$J30*IFERROR(INDEX(ModelInput!$M$299:$BJ$326,MATCH($H30,ModelInput!$E$299:$E$326,0),MATCH(1+YEAR(X$2)-YEAR($G30),ModelInput!$M$299:$BJ$299,0)),0)</f>
        <v>0</v>
      </c>
      <c r="Y30" s="28">
        <f>$J30*IFERROR(INDEX(ModelInput!$M$299:$BJ$326,MATCH($H30,ModelInput!$E$299:$E$326,0),MATCH(1+YEAR(Y$2)-YEAR($G30),ModelInput!$M$299:$BJ$299,0)),0)</f>
        <v>0</v>
      </c>
      <c r="Z30" s="28">
        <f>$J30*IFERROR(INDEX(ModelInput!$M$299:$BJ$326,MATCH($H30,ModelInput!$E$299:$E$326,0),MATCH(1+YEAR(Z$2)-YEAR($G30),ModelInput!$M$299:$BJ$299,0)),0)</f>
        <v>0</v>
      </c>
      <c r="AA30" s="28">
        <f>$J30*IFERROR(INDEX(ModelInput!$M$299:$BJ$326,MATCH($H30,ModelInput!$E$299:$E$326,0),MATCH(1+YEAR(AA$2)-YEAR($G30),ModelInput!$M$299:$BJ$299,0)),0)</f>
        <v>0</v>
      </c>
      <c r="AB30" s="28">
        <f>$J30*IFERROR(INDEX(ModelInput!$M$299:$BJ$326,MATCH($H30,ModelInput!$E$299:$E$326,0),MATCH(1+YEAR(AB$2)-YEAR($G30),ModelInput!$M$299:$BJ$299,0)),0)</f>
        <v>0</v>
      </c>
      <c r="AC30" s="28">
        <f>$J30*IFERROR(INDEX(ModelInput!$M$299:$BJ$326,MATCH($H30,ModelInput!$E$299:$E$326,0),MATCH(1+YEAR(AC$2)-YEAR($G30),ModelInput!$M$299:$BJ$299,0)),0)</f>
        <v>0</v>
      </c>
      <c r="AD30" s="28">
        <f>$J30*IFERROR(INDEX(ModelInput!$M$299:$BJ$326,MATCH($H30,ModelInput!$E$299:$E$326,0),MATCH(1+YEAR(AD$2)-YEAR($G30),ModelInput!$M$299:$BJ$299,0)),0)</f>
        <v>0</v>
      </c>
      <c r="AE30" s="28">
        <f>$J30*IFERROR(INDEX(ModelInput!$M$299:$BJ$326,MATCH($H30,ModelInput!$E$299:$E$326,0),MATCH(1+YEAR(AE$2)-YEAR($G30),ModelInput!$M$299:$BJ$299,0)),0)</f>
        <v>0</v>
      </c>
      <c r="AF30" s="28">
        <f>$J30*IFERROR(INDEX(ModelInput!$M$299:$BJ$326,MATCH($H30,ModelInput!$E$299:$E$326,0),MATCH(1+YEAR(AF$2)-YEAR($G30),ModelInput!$M$299:$BJ$299,0)),0)</f>
        <v>0</v>
      </c>
      <c r="AG30" s="28">
        <f>$J30*IFERROR(INDEX(ModelInput!$M$299:$BJ$326,MATCH($H30,ModelInput!$E$299:$E$326,0),MATCH(1+YEAR(AG$2)-YEAR($G30),ModelInput!$M$299:$BJ$299,0)),0)</f>
        <v>0</v>
      </c>
      <c r="AH30" s="28">
        <f>$J30*IFERROR(INDEX(ModelInput!$M$299:$BJ$326,MATCH($H30,ModelInput!$E$299:$E$326,0),MATCH(1+YEAR(AH$2)-YEAR($G30),ModelInput!$M$299:$BJ$299,0)),0)</f>
        <v>0</v>
      </c>
      <c r="AI30" s="28">
        <f>$J30*IFERROR(INDEX(ModelInput!$M$299:$BJ$326,MATCH($H30,ModelInput!$E$299:$E$326,0),MATCH(1+YEAR(AI$2)-YEAR($G30),ModelInput!$M$299:$BJ$299,0)),0)</f>
        <v>0</v>
      </c>
      <c r="AJ30" s="28">
        <f>$J30*IFERROR(INDEX(ModelInput!$M$299:$BJ$326,MATCH($H30,ModelInput!$E$299:$E$326,0),MATCH(1+YEAR(AJ$2)-YEAR($G30),ModelInput!$M$299:$BJ$299,0)),0)</f>
        <v>0</v>
      </c>
      <c r="AK30" s="28">
        <f>$J30*IFERROR(INDEX(ModelInput!$M$299:$BJ$326,MATCH($H30,ModelInput!$E$299:$E$326,0),MATCH(1+YEAR(AK$2)-YEAR($G30),ModelInput!$M$299:$BJ$299,0)),0)</f>
        <v>0</v>
      </c>
      <c r="AL30" s="28">
        <f>$J30*IFERROR(INDEX(ModelInput!$M$299:$BJ$326,MATCH($H30,ModelInput!$E$299:$E$326,0),MATCH(1+YEAR(AL$2)-YEAR($G30),ModelInput!$M$299:$BJ$299,0)),0)</f>
        <v>0</v>
      </c>
      <c r="AM30" s="28">
        <f>$J30*IFERROR(INDEX(ModelInput!$M$299:$BJ$326,MATCH($H30,ModelInput!$E$299:$E$326,0),MATCH(1+YEAR(AM$2)-YEAR($G30),ModelInput!$M$299:$BJ$299,0)),0)</f>
        <v>0</v>
      </c>
      <c r="AN30" s="28">
        <f>$J30*IFERROR(INDEX(ModelInput!$M$299:$BJ$326,MATCH($H30,ModelInput!$E$299:$E$326,0),MATCH(1+YEAR(AN$2)-YEAR($G30),ModelInput!$M$299:$BJ$299,0)),0)</f>
        <v>0</v>
      </c>
      <c r="AO30" s="28">
        <f>$J30*IFERROR(INDEX(ModelInput!$M$299:$BJ$326,MATCH($H30,ModelInput!$E$299:$E$326,0),MATCH(1+YEAR(AO$2)-YEAR($G30),ModelInput!$M$299:$BJ$299,0)),0)</f>
        <v>0</v>
      </c>
      <c r="AP30" s="28">
        <f>$J30*IFERROR(INDEX(ModelInput!$M$299:$BJ$326,MATCH($H30,ModelInput!$E$299:$E$326,0),MATCH(1+YEAR(AP$2)-YEAR($G30),ModelInput!$M$299:$BJ$299,0)),0)</f>
        <v>0</v>
      </c>
      <c r="AQ30" s="28">
        <f>$J30*IFERROR(INDEX(ModelInput!$M$299:$BJ$326,MATCH($H30,ModelInput!$E$299:$E$326,0),MATCH(1+YEAR(AQ$2)-YEAR($G30),ModelInput!$M$299:$BJ$299,0)),0)</f>
        <v>0</v>
      </c>
      <c r="AR30" s="28">
        <f>$J30*IFERROR(INDEX(ModelInput!$M$299:$BJ$326,MATCH($H30,ModelInput!$E$299:$E$326,0),MATCH(1+YEAR(AR$2)-YEAR($G30),ModelInput!$M$299:$BJ$299,0)),0)</f>
        <v>0</v>
      </c>
      <c r="AS30" s="28">
        <f>$J30*IFERROR(INDEX(ModelInput!$M$299:$BJ$326,MATCH($H30,ModelInput!$E$299:$E$326,0),MATCH(1+YEAR(AS$2)-YEAR($G30),ModelInput!$M$299:$BJ$299,0)),0)</f>
        <v>0</v>
      </c>
      <c r="AT30" s="28">
        <f>$J30*IFERROR(INDEX(ModelInput!$M$299:$BJ$326,MATCH($H30,ModelInput!$E$299:$E$326,0),MATCH(1+YEAR(AT$2)-YEAR($G30),ModelInput!$M$299:$BJ$299,0)),0)</f>
        <v>0</v>
      </c>
      <c r="AU30" s="28">
        <f>$J30*IFERROR(INDEX(ModelInput!$M$299:$BJ$326,MATCH($H30,ModelInput!$E$299:$E$326,0),MATCH(1+YEAR(AU$2)-YEAR($G30),ModelInput!$M$299:$BJ$299,0)),0)</f>
        <v>0</v>
      </c>
      <c r="AV30" s="28">
        <f>$J30*IFERROR(INDEX(ModelInput!$M$299:$BJ$326,MATCH($H30,ModelInput!$E$299:$E$326,0),MATCH(1+YEAR(AV$2)-YEAR($G30),ModelInput!$M$299:$BJ$299,0)),0)</f>
        <v>0</v>
      </c>
      <c r="AW30" s="28">
        <f>$J30*IFERROR(INDEX(ModelInput!$M$299:$BJ$326,MATCH($H30,ModelInput!$E$299:$E$326,0),MATCH(1+YEAR(AW$2)-YEAR($G30),ModelInput!$M$299:$BJ$299,0)),0)</f>
        <v>0</v>
      </c>
      <c r="AX30" s="28">
        <f>$J30*IFERROR(INDEX(ModelInput!$M$299:$BJ$326,MATCH($H30,ModelInput!$E$299:$E$326,0),MATCH(1+YEAR(AX$2)-YEAR($G30),ModelInput!$M$299:$BJ$299,0)),0)</f>
        <v>0</v>
      </c>
      <c r="AY30" s="28">
        <f>$J30*IFERROR(INDEX(ModelInput!$M$299:$BJ$326,MATCH($H30,ModelInput!$E$299:$E$326,0),MATCH(1+YEAR(AY$2)-YEAR($G30),ModelInput!$M$299:$BJ$299,0)),0)</f>
        <v>0</v>
      </c>
      <c r="AZ30" s="28">
        <f>$J30*IFERROR(INDEX(ModelInput!$M$299:$BJ$326,MATCH($H30,ModelInput!$E$299:$E$326,0),MATCH(1+YEAR(AZ$2)-YEAR($G30),ModelInput!$M$299:$BJ$299,0)),0)</f>
        <v>0</v>
      </c>
      <c r="BA30" s="28">
        <f>$J30*IFERROR(INDEX(ModelInput!$M$299:$BJ$326,MATCH($H30,ModelInput!$E$299:$E$326,0),MATCH(1+YEAR(BA$2)-YEAR($G30),ModelInput!$M$299:$BJ$299,0)),0)</f>
        <v>0</v>
      </c>
      <c r="BB30" s="28">
        <f>$J30*IFERROR(INDEX(ModelInput!$M$299:$BJ$326,MATCH($H30,ModelInput!$E$299:$E$326,0),MATCH(1+YEAR(BB$2)-YEAR($G30),ModelInput!$M$299:$BJ$299,0)),0)</f>
        <v>0</v>
      </c>
      <c r="BC30" s="28">
        <f>$J30*IFERROR(INDEX(ModelInput!$M$299:$BJ$326,MATCH($H30,ModelInput!$E$299:$E$326,0),MATCH(1+YEAR(BC$2)-YEAR($G30),ModelInput!$M$299:$BJ$299,0)),0)</f>
        <v>0</v>
      </c>
      <c r="BD30" s="28">
        <f>$J30*IFERROR(INDEX(ModelInput!$M$299:$BJ$326,MATCH($H30,ModelInput!$E$299:$E$326,0),MATCH(1+YEAR(BD$2)-YEAR($G30),ModelInput!$M$299:$BJ$299,0)),0)</f>
        <v>0</v>
      </c>
      <c r="BE30" s="28">
        <f>$J30*IFERROR(INDEX(ModelInput!$M$299:$BJ$326,MATCH($H30,ModelInput!$E$299:$E$326,0),MATCH(1+YEAR(BE$2)-YEAR($G30),ModelInput!$M$299:$BJ$299,0)),0)</f>
        <v>0</v>
      </c>
      <c r="BF30" s="28">
        <f>$J30*IFERROR(INDEX(ModelInput!$M$299:$BJ$326,MATCH($H30,ModelInput!$E$299:$E$326,0),MATCH(1+YEAR(BF$2)-YEAR($G30),ModelInput!$M$299:$BJ$299,0)),0)</f>
        <v>0</v>
      </c>
      <c r="BG30" s="28">
        <f>$J30*IFERROR(INDEX(ModelInput!$M$299:$BJ$326,MATCH($H30,ModelInput!$E$299:$E$326,0),MATCH(1+YEAR(BG$2)-YEAR($G30),ModelInput!$M$299:$BJ$299,0)),0)</f>
        <v>0</v>
      </c>
      <c r="BH30" s="28">
        <f>$J30*IFERROR(INDEX(ModelInput!$M$299:$BJ$326,MATCH($H30,ModelInput!$E$299:$E$326,0),MATCH(1+YEAR(BH$2)-YEAR($G30),ModelInput!$M$299:$BJ$299,0)),0)</f>
        <v>0</v>
      </c>
      <c r="BI30" s="6"/>
      <c r="BJ30" s="61" t="b">
        <f>ABS(SUM(L30:BH30)-J30)&lt;0.00001</f>
        <v>1</v>
      </c>
      <c r="BK30" s="6"/>
    </row>
    <row r="31" spans="2:103" ht="15.4">
      <c r="E31" s="4" t="s">
        <v>407</v>
      </c>
      <c r="F31" s="20"/>
      <c r="G31" s="277">
        <f t="shared" si="3"/>
        <v>47938</v>
      </c>
      <c r="H31" s="86" t="str">
        <f>"SLN"&amp;YEAR(CHOOSE(Interface!$H$7,Interface!$J$33,Interface!$L$33))-MIN(YEAR(CHOOSE(Interface!$H$7,Interface!$J$33,Interface!$L$33)),YEAR(G31)-1)</f>
        <v>SLN19</v>
      </c>
      <c r="J31" s="84" cm="1">
        <f t="array" ref="J31">INDEX(-RAV!$L$51:$BH$51,1,MATCH(YEAR(G31),RAV!$L$3:$BH$3,0))</f>
        <v>0</v>
      </c>
      <c r="K31" s="9"/>
      <c r="L31" s="28">
        <f>$J31*IFERROR(INDEX(ModelInput!$M$299:$BJ$326,MATCH($H31,ModelInput!$E$299:$E$326,0),MATCH(1+YEAR(L$2)-YEAR($G31),ModelInput!$M$299:$BJ$299,0)),0)</f>
        <v>0</v>
      </c>
      <c r="M31" s="28">
        <f>$J31*IFERROR(INDEX(ModelInput!$M$299:$BJ$326,MATCH($H31,ModelInput!$E$299:$E$326,0),MATCH(1+YEAR(M$2)-YEAR($G31),ModelInput!$M$299:$BJ$299,0)),0)</f>
        <v>0</v>
      </c>
      <c r="N31" s="28">
        <f>$J31*IFERROR(INDEX(ModelInput!$M$299:$BJ$326,MATCH($H31,ModelInput!$E$299:$E$326,0),MATCH(1+YEAR(N$2)-YEAR($G31),ModelInput!$M$299:$BJ$299,0)),0)</f>
        <v>0</v>
      </c>
      <c r="O31" s="28">
        <f>$J31*IFERROR(INDEX(ModelInput!$M$299:$BJ$326,MATCH($H31,ModelInput!$E$299:$E$326,0),MATCH(1+YEAR(O$2)-YEAR($G31),ModelInput!$M$299:$BJ$299,0)),0)</f>
        <v>0</v>
      </c>
      <c r="P31" s="28">
        <f>$J31*IFERROR(INDEX(ModelInput!$M$299:$BJ$326,MATCH($H31,ModelInput!$E$299:$E$326,0),MATCH(1+YEAR(P$2)-YEAR($G31),ModelInput!$M$299:$BJ$299,0)),0)</f>
        <v>0</v>
      </c>
      <c r="Q31" s="28">
        <f>$J31*IFERROR(INDEX(ModelInput!$M$299:$BJ$326,MATCH($H31,ModelInput!$E$299:$E$326,0),MATCH(1+YEAR(Q$2)-YEAR($G31),ModelInput!$M$299:$BJ$299,0)),0)</f>
        <v>0</v>
      </c>
      <c r="R31" s="28">
        <f>$J31*IFERROR(INDEX(ModelInput!$M$299:$BJ$326,MATCH($H31,ModelInput!$E$299:$E$326,0),MATCH(1+YEAR(R$2)-YEAR($G31),ModelInput!$M$299:$BJ$299,0)),0)</f>
        <v>0</v>
      </c>
      <c r="S31" s="28">
        <f>$J31*IFERROR(INDEX(ModelInput!$M$299:$BJ$326,MATCH($H31,ModelInput!$E$299:$E$326,0),MATCH(1+YEAR(S$2)-YEAR($G31),ModelInput!$M$299:$BJ$299,0)),0)</f>
        <v>0</v>
      </c>
      <c r="T31" s="28">
        <f>$J31*IFERROR(INDEX(ModelInput!$M$299:$BJ$326,MATCH($H31,ModelInput!$E$299:$E$326,0),MATCH(1+YEAR(T$2)-YEAR($G31),ModelInput!$M$299:$BJ$299,0)),0)</f>
        <v>0</v>
      </c>
      <c r="U31" s="28">
        <f>$J31*IFERROR(INDEX(ModelInput!$M$299:$BJ$326,MATCH($H31,ModelInput!$E$299:$E$326,0),MATCH(1+YEAR(U$2)-YEAR($G31),ModelInput!$M$299:$BJ$299,0)),0)</f>
        <v>0</v>
      </c>
      <c r="V31" s="28">
        <f>$J31*IFERROR(INDEX(ModelInput!$M$299:$BJ$326,MATCH($H31,ModelInput!$E$299:$E$326,0),MATCH(1+YEAR(V$2)-YEAR($G31),ModelInput!$M$299:$BJ$299,0)),0)</f>
        <v>0</v>
      </c>
      <c r="W31" s="28">
        <f>$J31*IFERROR(INDEX(ModelInput!$M$299:$BJ$326,MATCH($H31,ModelInput!$E$299:$E$326,0),MATCH(1+YEAR(W$2)-YEAR($G31),ModelInput!$M$299:$BJ$299,0)),0)</f>
        <v>0</v>
      </c>
      <c r="X31" s="28">
        <f>$J31*IFERROR(INDEX(ModelInput!$M$299:$BJ$326,MATCH($H31,ModelInput!$E$299:$E$326,0),MATCH(1+YEAR(X$2)-YEAR($G31),ModelInput!$M$299:$BJ$299,0)),0)</f>
        <v>0</v>
      </c>
      <c r="Y31" s="28">
        <f>$J31*IFERROR(INDEX(ModelInput!$M$299:$BJ$326,MATCH($H31,ModelInput!$E$299:$E$326,0),MATCH(1+YEAR(Y$2)-YEAR($G31),ModelInput!$M$299:$BJ$299,0)),0)</f>
        <v>0</v>
      </c>
      <c r="Z31" s="28">
        <f>$J31*IFERROR(INDEX(ModelInput!$M$299:$BJ$326,MATCH($H31,ModelInput!$E$299:$E$326,0),MATCH(1+YEAR(Z$2)-YEAR($G31),ModelInput!$M$299:$BJ$299,0)),0)</f>
        <v>0</v>
      </c>
      <c r="AA31" s="28">
        <f>$J31*IFERROR(INDEX(ModelInput!$M$299:$BJ$326,MATCH($H31,ModelInput!$E$299:$E$326,0),MATCH(1+YEAR(AA$2)-YEAR($G31),ModelInput!$M$299:$BJ$299,0)),0)</f>
        <v>0</v>
      </c>
      <c r="AB31" s="28">
        <f>$J31*IFERROR(INDEX(ModelInput!$M$299:$BJ$326,MATCH($H31,ModelInput!$E$299:$E$326,0),MATCH(1+YEAR(AB$2)-YEAR($G31),ModelInput!$M$299:$BJ$299,0)),0)</f>
        <v>0</v>
      </c>
      <c r="AC31" s="28">
        <f>$J31*IFERROR(INDEX(ModelInput!$M$299:$BJ$326,MATCH($H31,ModelInput!$E$299:$E$326,0),MATCH(1+YEAR(AC$2)-YEAR($G31),ModelInput!$M$299:$BJ$299,0)),0)</f>
        <v>0</v>
      </c>
      <c r="AD31" s="28">
        <f>$J31*IFERROR(INDEX(ModelInput!$M$299:$BJ$326,MATCH($H31,ModelInput!$E$299:$E$326,0),MATCH(1+YEAR(AD$2)-YEAR($G31),ModelInput!$M$299:$BJ$299,0)),0)</f>
        <v>0</v>
      </c>
      <c r="AE31" s="28">
        <f>$J31*IFERROR(INDEX(ModelInput!$M$299:$BJ$326,MATCH($H31,ModelInput!$E$299:$E$326,0),MATCH(1+YEAR(AE$2)-YEAR($G31),ModelInput!$M$299:$BJ$299,0)),0)</f>
        <v>0</v>
      </c>
      <c r="AF31" s="28">
        <f>$J31*IFERROR(INDEX(ModelInput!$M$299:$BJ$326,MATCH($H31,ModelInput!$E$299:$E$326,0),MATCH(1+YEAR(AF$2)-YEAR($G31),ModelInput!$M$299:$BJ$299,0)),0)</f>
        <v>0</v>
      </c>
      <c r="AG31" s="28">
        <f>$J31*IFERROR(INDEX(ModelInput!$M$299:$BJ$326,MATCH($H31,ModelInput!$E$299:$E$326,0),MATCH(1+YEAR(AG$2)-YEAR($G31),ModelInput!$M$299:$BJ$299,0)),0)</f>
        <v>0</v>
      </c>
      <c r="AH31" s="28">
        <f>$J31*IFERROR(INDEX(ModelInput!$M$299:$BJ$326,MATCH($H31,ModelInput!$E$299:$E$326,0),MATCH(1+YEAR(AH$2)-YEAR($G31),ModelInput!$M$299:$BJ$299,0)),0)</f>
        <v>0</v>
      </c>
      <c r="AI31" s="28">
        <f>$J31*IFERROR(INDEX(ModelInput!$M$299:$BJ$326,MATCH($H31,ModelInput!$E$299:$E$326,0),MATCH(1+YEAR(AI$2)-YEAR($G31),ModelInput!$M$299:$BJ$299,0)),0)</f>
        <v>0</v>
      </c>
      <c r="AJ31" s="28">
        <f>$J31*IFERROR(INDEX(ModelInput!$M$299:$BJ$326,MATCH($H31,ModelInput!$E$299:$E$326,0),MATCH(1+YEAR(AJ$2)-YEAR($G31),ModelInput!$M$299:$BJ$299,0)),0)</f>
        <v>0</v>
      </c>
      <c r="AK31" s="28">
        <f>$J31*IFERROR(INDEX(ModelInput!$M$299:$BJ$326,MATCH($H31,ModelInput!$E$299:$E$326,0),MATCH(1+YEAR(AK$2)-YEAR($G31),ModelInput!$M$299:$BJ$299,0)),0)</f>
        <v>0</v>
      </c>
      <c r="AL31" s="28">
        <f>$J31*IFERROR(INDEX(ModelInput!$M$299:$BJ$326,MATCH($H31,ModelInput!$E$299:$E$326,0),MATCH(1+YEAR(AL$2)-YEAR($G31),ModelInput!$M$299:$BJ$299,0)),0)</f>
        <v>0</v>
      </c>
      <c r="AM31" s="28">
        <f>$J31*IFERROR(INDEX(ModelInput!$M$299:$BJ$326,MATCH($H31,ModelInput!$E$299:$E$326,0),MATCH(1+YEAR(AM$2)-YEAR($G31),ModelInput!$M$299:$BJ$299,0)),0)</f>
        <v>0</v>
      </c>
      <c r="AN31" s="28">
        <f>$J31*IFERROR(INDEX(ModelInput!$M$299:$BJ$326,MATCH($H31,ModelInput!$E$299:$E$326,0),MATCH(1+YEAR(AN$2)-YEAR($G31),ModelInput!$M$299:$BJ$299,0)),0)</f>
        <v>0</v>
      </c>
      <c r="AO31" s="28">
        <f>$J31*IFERROR(INDEX(ModelInput!$M$299:$BJ$326,MATCH($H31,ModelInput!$E$299:$E$326,0),MATCH(1+YEAR(AO$2)-YEAR($G31),ModelInput!$M$299:$BJ$299,0)),0)</f>
        <v>0</v>
      </c>
      <c r="AP31" s="28">
        <f>$J31*IFERROR(INDEX(ModelInput!$M$299:$BJ$326,MATCH($H31,ModelInput!$E$299:$E$326,0),MATCH(1+YEAR(AP$2)-YEAR($G31),ModelInput!$M$299:$BJ$299,0)),0)</f>
        <v>0</v>
      </c>
      <c r="AQ31" s="28">
        <f>$J31*IFERROR(INDEX(ModelInput!$M$299:$BJ$326,MATCH($H31,ModelInput!$E$299:$E$326,0),MATCH(1+YEAR(AQ$2)-YEAR($G31),ModelInput!$M$299:$BJ$299,0)),0)</f>
        <v>0</v>
      </c>
      <c r="AR31" s="28">
        <f>$J31*IFERROR(INDEX(ModelInput!$M$299:$BJ$326,MATCH($H31,ModelInput!$E$299:$E$326,0),MATCH(1+YEAR(AR$2)-YEAR($G31),ModelInput!$M$299:$BJ$299,0)),0)</f>
        <v>0</v>
      </c>
      <c r="AS31" s="28">
        <f>$J31*IFERROR(INDEX(ModelInput!$M$299:$BJ$326,MATCH($H31,ModelInput!$E$299:$E$326,0),MATCH(1+YEAR(AS$2)-YEAR($G31),ModelInput!$M$299:$BJ$299,0)),0)</f>
        <v>0</v>
      </c>
      <c r="AT31" s="28">
        <f>$J31*IFERROR(INDEX(ModelInput!$M$299:$BJ$326,MATCH($H31,ModelInput!$E$299:$E$326,0),MATCH(1+YEAR(AT$2)-YEAR($G31),ModelInput!$M$299:$BJ$299,0)),0)</f>
        <v>0</v>
      </c>
      <c r="AU31" s="28">
        <f>$J31*IFERROR(INDEX(ModelInput!$M$299:$BJ$326,MATCH($H31,ModelInput!$E$299:$E$326,0),MATCH(1+YEAR(AU$2)-YEAR($G31),ModelInput!$M$299:$BJ$299,0)),0)</f>
        <v>0</v>
      </c>
      <c r="AV31" s="28">
        <f>$J31*IFERROR(INDEX(ModelInput!$M$299:$BJ$326,MATCH($H31,ModelInput!$E$299:$E$326,0),MATCH(1+YEAR(AV$2)-YEAR($G31),ModelInput!$M$299:$BJ$299,0)),0)</f>
        <v>0</v>
      </c>
      <c r="AW31" s="28">
        <f>$J31*IFERROR(INDEX(ModelInput!$M$299:$BJ$326,MATCH($H31,ModelInput!$E$299:$E$326,0),MATCH(1+YEAR(AW$2)-YEAR($G31),ModelInput!$M$299:$BJ$299,0)),0)</f>
        <v>0</v>
      </c>
      <c r="AX31" s="28">
        <f>$J31*IFERROR(INDEX(ModelInput!$M$299:$BJ$326,MATCH($H31,ModelInput!$E$299:$E$326,0),MATCH(1+YEAR(AX$2)-YEAR($G31),ModelInput!$M$299:$BJ$299,0)),0)</f>
        <v>0</v>
      </c>
      <c r="AY31" s="28">
        <f>$J31*IFERROR(INDEX(ModelInput!$M$299:$BJ$326,MATCH($H31,ModelInput!$E$299:$E$326,0),MATCH(1+YEAR(AY$2)-YEAR($G31),ModelInput!$M$299:$BJ$299,0)),0)</f>
        <v>0</v>
      </c>
      <c r="AZ31" s="28">
        <f>$J31*IFERROR(INDEX(ModelInput!$M$299:$BJ$326,MATCH($H31,ModelInput!$E$299:$E$326,0),MATCH(1+YEAR(AZ$2)-YEAR($G31),ModelInput!$M$299:$BJ$299,0)),0)</f>
        <v>0</v>
      </c>
      <c r="BA31" s="28">
        <f>$J31*IFERROR(INDEX(ModelInput!$M$299:$BJ$326,MATCH($H31,ModelInput!$E$299:$E$326,0),MATCH(1+YEAR(BA$2)-YEAR($G31),ModelInput!$M$299:$BJ$299,0)),0)</f>
        <v>0</v>
      </c>
      <c r="BB31" s="28">
        <f>$J31*IFERROR(INDEX(ModelInput!$M$299:$BJ$326,MATCH($H31,ModelInput!$E$299:$E$326,0),MATCH(1+YEAR(BB$2)-YEAR($G31),ModelInput!$M$299:$BJ$299,0)),0)</f>
        <v>0</v>
      </c>
      <c r="BC31" s="28">
        <f>$J31*IFERROR(INDEX(ModelInput!$M$299:$BJ$326,MATCH($H31,ModelInput!$E$299:$E$326,0),MATCH(1+YEAR(BC$2)-YEAR($G31),ModelInput!$M$299:$BJ$299,0)),0)</f>
        <v>0</v>
      </c>
      <c r="BD31" s="28">
        <f>$J31*IFERROR(INDEX(ModelInput!$M$299:$BJ$326,MATCH($H31,ModelInput!$E$299:$E$326,0),MATCH(1+YEAR(BD$2)-YEAR($G31),ModelInput!$M$299:$BJ$299,0)),0)</f>
        <v>0</v>
      </c>
      <c r="BE31" s="28">
        <f>$J31*IFERROR(INDEX(ModelInput!$M$299:$BJ$326,MATCH($H31,ModelInput!$E$299:$E$326,0),MATCH(1+YEAR(BE$2)-YEAR($G31),ModelInput!$M$299:$BJ$299,0)),0)</f>
        <v>0</v>
      </c>
      <c r="BF31" s="28">
        <f>$J31*IFERROR(INDEX(ModelInput!$M$299:$BJ$326,MATCH($H31,ModelInput!$E$299:$E$326,0),MATCH(1+YEAR(BF$2)-YEAR($G31),ModelInput!$M$299:$BJ$299,0)),0)</f>
        <v>0</v>
      </c>
      <c r="BG31" s="28">
        <f>$J31*IFERROR(INDEX(ModelInput!$M$299:$BJ$326,MATCH($H31,ModelInput!$E$299:$E$326,0),MATCH(1+YEAR(BG$2)-YEAR($G31),ModelInput!$M$299:$BJ$299,0)),0)</f>
        <v>0</v>
      </c>
      <c r="BH31" s="28">
        <f>$J31*IFERROR(INDEX(ModelInput!$M$299:$BJ$326,MATCH($H31,ModelInput!$E$299:$E$326,0),MATCH(1+YEAR(BH$2)-YEAR($G31),ModelInput!$M$299:$BJ$299,0)),0)</f>
        <v>0</v>
      </c>
      <c r="BI31" s="6"/>
      <c r="BJ31" s="61" t="b">
        <f t="shared" ref="BJ31:BJ32" si="4">ABS(SUM(L31:BH31)-J31)&lt;0.00001</f>
        <v>1</v>
      </c>
      <c r="BK31" s="6"/>
    </row>
    <row r="32" spans="2:103" ht="15.4">
      <c r="E32" s="4" t="s">
        <v>407</v>
      </c>
      <c r="F32" s="20"/>
      <c r="G32" s="277">
        <f t="shared" si="3"/>
        <v>48304</v>
      </c>
      <c r="H32" s="86" t="str">
        <f>"SLN"&amp;YEAR(CHOOSE(Interface!$H$7,Interface!$J$33,Interface!$L$33))-MIN(YEAR(CHOOSE(Interface!$H$7,Interface!$J$33,Interface!$L$33)),YEAR(G32)-1)</f>
        <v>SLN18</v>
      </c>
      <c r="J32" s="84" cm="1">
        <f t="array" ref="J32">INDEX(-RAV!$L$51:$BH$51,1,MATCH(YEAR(G32),RAV!$L$3:$BH$3,0))</f>
        <v>0</v>
      </c>
      <c r="K32" s="9"/>
      <c r="L32" s="28">
        <f>$J32*IFERROR(INDEX(ModelInput!$M$299:$BJ$326,MATCH($H32,ModelInput!$E$299:$E$326,0),MATCH(1+YEAR(L$2)-YEAR($G32),ModelInput!$M$299:$BJ$299,0)),0)</f>
        <v>0</v>
      </c>
      <c r="M32" s="28">
        <f>$J32*IFERROR(INDEX(ModelInput!$M$299:$BJ$326,MATCH($H32,ModelInput!$E$299:$E$326,0),MATCH(1+YEAR(M$2)-YEAR($G32),ModelInput!$M$299:$BJ$299,0)),0)</f>
        <v>0</v>
      </c>
      <c r="N32" s="28">
        <f>$J32*IFERROR(INDEX(ModelInput!$M$299:$BJ$326,MATCH($H32,ModelInput!$E$299:$E$326,0),MATCH(1+YEAR(N$2)-YEAR($G32),ModelInput!$M$299:$BJ$299,0)),0)</f>
        <v>0</v>
      </c>
      <c r="O32" s="28">
        <f>$J32*IFERROR(INDEX(ModelInput!$M$299:$BJ$326,MATCH($H32,ModelInput!$E$299:$E$326,0),MATCH(1+YEAR(O$2)-YEAR($G32),ModelInput!$M$299:$BJ$299,0)),0)</f>
        <v>0</v>
      </c>
      <c r="P32" s="28">
        <f>$J32*IFERROR(INDEX(ModelInput!$M$299:$BJ$326,MATCH($H32,ModelInput!$E$299:$E$326,0),MATCH(1+YEAR(P$2)-YEAR($G32),ModelInput!$M$299:$BJ$299,0)),0)</f>
        <v>0</v>
      </c>
      <c r="Q32" s="28">
        <f>$J32*IFERROR(INDEX(ModelInput!$M$299:$BJ$326,MATCH($H32,ModelInput!$E$299:$E$326,0),MATCH(1+YEAR(Q$2)-YEAR($G32),ModelInput!$M$299:$BJ$299,0)),0)</f>
        <v>0</v>
      </c>
      <c r="R32" s="28">
        <f>$J32*IFERROR(INDEX(ModelInput!$M$299:$BJ$326,MATCH($H32,ModelInput!$E$299:$E$326,0),MATCH(1+YEAR(R$2)-YEAR($G32),ModelInput!$M$299:$BJ$299,0)),0)</f>
        <v>0</v>
      </c>
      <c r="S32" s="28">
        <f>$J32*IFERROR(INDEX(ModelInput!$M$299:$BJ$326,MATCH($H32,ModelInput!$E$299:$E$326,0),MATCH(1+YEAR(S$2)-YEAR($G32),ModelInput!$M$299:$BJ$299,0)),0)</f>
        <v>0</v>
      </c>
      <c r="T32" s="28">
        <f>$J32*IFERROR(INDEX(ModelInput!$M$299:$BJ$326,MATCH($H32,ModelInput!$E$299:$E$326,0),MATCH(1+YEAR(T$2)-YEAR($G32),ModelInput!$M$299:$BJ$299,0)),0)</f>
        <v>0</v>
      </c>
      <c r="U32" s="28">
        <f>$J32*IFERROR(INDEX(ModelInput!$M$299:$BJ$326,MATCH($H32,ModelInput!$E$299:$E$326,0),MATCH(1+YEAR(U$2)-YEAR($G32),ModelInput!$M$299:$BJ$299,0)),0)</f>
        <v>0</v>
      </c>
      <c r="V32" s="28">
        <f>$J32*IFERROR(INDEX(ModelInput!$M$299:$BJ$326,MATCH($H32,ModelInput!$E$299:$E$326,0),MATCH(1+YEAR(V$2)-YEAR($G32),ModelInput!$M$299:$BJ$299,0)),0)</f>
        <v>0</v>
      </c>
      <c r="W32" s="28">
        <f>$J32*IFERROR(INDEX(ModelInput!$M$299:$BJ$326,MATCH($H32,ModelInput!$E$299:$E$326,0),MATCH(1+YEAR(W$2)-YEAR($G32),ModelInput!$M$299:$BJ$299,0)),0)</f>
        <v>0</v>
      </c>
      <c r="X32" s="28">
        <f>$J32*IFERROR(INDEX(ModelInput!$M$299:$BJ$326,MATCH($H32,ModelInput!$E$299:$E$326,0),MATCH(1+YEAR(X$2)-YEAR($G32),ModelInput!$M$299:$BJ$299,0)),0)</f>
        <v>0</v>
      </c>
      <c r="Y32" s="28">
        <f>$J32*IFERROR(INDEX(ModelInput!$M$299:$BJ$326,MATCH($H32,ModelInput!$E$299:$E$326,0),MATCH(1+YEAR(Y$2)-YEAR($G32),ModelInput!$M$299:$BJ$299,0)),0)</f>
        <v>0</v>
      </c>
      <c r="Z32" s="28">
        <f>$J32*IFERROR(INDEX(ModelInput!$M$299:$BJ$326,MATCH($H32,ModelInput!$E$299:$E$326,0),MATCH(1+YEAR(Z$2)-YEAR($G32),ModelInput!$M$299:$BJ$299,0)),0)</f>
        <v>0</v>
      </c>
      <c r="AA32" s="28">
        <f>$J32*IFERROR(INDEX(ModelInput!$M$299:$BJ$326,MATCH($H32,ModelInput!$E$299:$E$326,0),MATCH(1+YEAR(AA$2)-YEAR($G32),ModelInput!$M$299:$BJ$299,0)),0)</f>
        <v>0</v>
      </c>
      <c r="AB32" s="28">
        <f>$J32*IFERROR(INDEX(ModelInput!$M$299:$BJ$326,MATCH($H32,ModelInput!$E$299:$E$326,0),MATCH(1+YEAR(AB$2)-YEAR($G32),ModelInput!$M$299:$BJ$299,0)),0)</f>
        <v>0</v>
      </c>
      <c r="AC32" s="28">
        <f>$J32*IFERROR(INDEX(ModelInput!$M$299:$BJ$326,MATCH($H32,ModelInput!$E$299:$E$326,0),MATCH(1+YEAR(AC$2)-YEAR($G32),ModelInput!$M$299:$BJ$299,0)),0)</f>
        <v>0</v>
      </c>
      <c r="AD32" s="28">
        <f>$J32*IFERROR(INDEX(ModelInput!$M$299:$BJ$326,MATCH($H32,ModelInput!$E$299:$E$326,0),MATCH(1+YEAR(AD$2)-YEAR($G32),ModelInput!$M$299:$BJ$299,0)),0)</f>
        <v>0</v>
      </c>
      <c r="AE32" s="28">
        <f>$J32*IFERROR(INDEX(ModelInput!$M$299:$BJ$326,MATCH($H32,ModelInput!$E$299:$E$326,0),MATCH(1+YEAR(AE$2)-YEAR($G32),ModelInput!$M$299:$BJ$299,0)),0)</f>
        <v>0</v>
      </c>
      <c r="AF32" s="28">
        <f>$J32*IFERROR(INDEX(ModelInput!$M$299:$BJ$326,MATCH($H32,ModelInput!$E$299:$E$326,0),MATCH(1+YEAR(AF$2)-YEAR($G32),ModelInput!$M$299:$BJ$299,0)),0)</f>
        <v>0</v>
      </c>
      <c r="AG32" s="28">
        <f>$J32*IFERROR(INDEX(ModelInput!$M$299:$BJ$326,MATCH($H32,ModelInput!$E$299:$E$326,0),MATCH(1+YEAR(AG$2)-YEAR($G32),ModelInput!$M$299:$BJ$299,0)),0)</f>
        <v>0</v>
      </c>
      <c r="AH32" s="28">
        <f>$J32*IFERROR(INDEX(ModelInput!$M$299:$BJ$326,MATCH($H32,ModelInput!$E$299:$E$326,0),MATCH(1+YEAR(AH$2)-YEAR($G32),ModelInput!$M$299:$BJ$299,0)),0)</f>
        <v>0</v>
      </c>
      <c r="AI32" s="28">
        <f>$J32*IFERROR(INDEX(ModelInput!$M$299:$BJ$326,MATCH($H32,ModelInput!$E$299:$E$326,0),MATCH(1+YEAR(AI$2)-YEAR($G32),ModelInput!$M$299:$BJ$299,0)),0)</f>
        <v>0</v>
      </c>
      <c r="AJ32" s="28">
        <f>$J32*IFERROR(INDEX(ModelInput!$M$299:$BJ$326,MATCH($H32,ModelInput!$E$299:$E$326,0),MATCH(1+YEAR(AJ$2)-YEAR($G32),ModelInput!$M$299:$BJ$299,0)),0)</f>
        <v>0</v>
      </c>
      <c r="AK32" s="28">
        <f>$J32*IFERROR(INDEX(ModelInput!$M$299:$BJ$326,MATCH($H32,ModelInput!$E$299:$E$326,0),MATCH(1+YEAR(AK$2)-YEAR($G32),ModelInput!$M$299:$BJ$299,0)),0)</f>
        <v>0</v>
      </c>
      <c r="AL32" s="28">
        <f>$J32*IFERROR(INDEX(ModelInput!$M$299:$BJ$326,MATCH($H32,ModelInput!$E$299:$E$326,0),MATCH(1+YEAR(AL$2)-YEAR($G32),ModelInput!$M$299:$BJ$299,0)),0)</f>
        <v>0</v>
      </c>
      <c r="AM32" s="28">
        <f>$J32*IFERROR(INDEX(ModelInput!$M$299:$BJ$326,MATCH($H32,ModelInput!$E$299:$E$326,0),MATCH(1+YEAR(AM$2)-YEAR($G32),ModelInput!$M$299:$BJ$299,0)),0)</f>
        <v>0</v>
      </c>
      <c r="AN32" s="28">
        <f>$J32*IFERROR(INDEX(ModelInput!$M$299:$BJ$326,MATCH($H32,ModelInput!$E$299:$E$326,0),MATCH(1+YEAR(AN$2)-YEAR($G32),ModelInput!$M$299:$BJ$299,0)),0)</f>
        <v>0</v>
      </c>
      <c r="AO32" s="28">
        <f>$J32*IFERROR(INDEX(ModelInput!$M$299:$BJ$326,MATCH($H32,ModelInput!$E$299:$E$326,0),MATCH(1+YEAR(AO$2)-YEAR($G32),ModelInput!$M$299:$BJ$299,0)),0)</f>
        <v>0</v>
      </c>
      <c r="AP32" s="28">
        <f>$J32*IFERROR(INDEX(ModelInput!$M$299:$BJ$326,MATCH($H32,ModelInput!$E$299:$E$326,0),MATCH(1+YEAR(AP$2)-YEAR($G32),ModelInput!$M$299:$BJ$299,0)),0)</f>
        <v>0</v>
      </c>
      <c r="AQ32" s="28">
        <f>$J32*IFERROR(INDEX(ModelInput!$M$299:$BJ$326,MATCH($H32,ModelInput!$E$299:$E$326,0),MATCH(1+YEAR(AQ$2)-YEAR($G32),ModelInput!$M$299:$BJ$299,0)),0)</f>
        <v>0</v>
      </c>
      <c r="AR32" s="28">
        <f>$J32*IFERROR(INDEX(ModelInput!$M$299:$BJ$326,MATCH($H32,ModelInput!$E$299:$E$326,0),MATCH(1+YEAR(AR$2)-YEAR($G32),ModelInput!$M$299:$BJ$299,0)),0)</f>
        <v>0</v>
      </c>
      <c r="AS32" s="28">
        <f>$J32*IFERROR(INDEX(ModelInput!$M$299:$BJ$326,MATCH($H32,ModelInput!$E$299:$E$326,0),MATCH(1+YEAR(AS$2)-YEAR($G32),ModelInput!$M$299:$BJ$299,0)),0)</f>
        <v>0</v>
      </c>
      <c r="AT32" s="28">
        <f>$J32*IFERROR(INDEX(ModelInput!$M$299:$BJ$326,MATCH($H32,ModelInput!$E$299:$E$326,0),MATCH(1+YEAR(AT$2)-YEAR($G32),ModelInput!$M$299:$BJ$299,0)),0)</f>
        <v>0</v>
      </c>
      <c r="AU32" s="28">
        <f>$J32*IFERROR(INDEX(ModelInput!$M$299:$BJ$326,MATCH($H32,ModelInput!$E$299:$E$326,0),MATCH(1+YEAR(AU$2)-YEAR($G32),ModelInput!$M$299:$BJ$299,0)),0)</f>
        <v>0</v>
      </c>
      <c r="AV32" s="28">
        <f>$J32*IFERROR(INDEX(ModelInput!$M$299:$BJ$326,MATCH($H32,ModelInput!$E$299:$E$326,0),MATCH(1+YEAR(AV$2)-YEAR($G32),ModelInput!$M$299:$BJ$299,0)),0)</f>
        <v>0</v>
      </c>
      <c r="AW32" s="28">
        <f>$J32*IFERROR(INDEX(ModelInput!$M$299:$BJ$326,MATCH($H32,ModelInput!$E$299:$E$326,0),MATCH(1+YEAR(AW$2)-YEAR($G32),ModelInput!$M$299:$BJ$299,0)),0)</f>
        <v>0</v>
      </c>
      <c r="AX32" s="28">
        <f>$J32*IFERROR(INDEX(ModelInput!$M$299:$BJ$326,MATCH($H32,ModelInput!$E$299:$E$326,0),MATCH(1+YEAR(AX$2)-YEAR($G32),ModelInput!$M$299:$BJ$299,0)),0)</f>
        <v>0</v>
      </c>
      <c r="AY32" s="28">
        <f>$J32*IFERROR(INDEX(ModelInput!$M$299:$BJ$326,MATCH($H32,ModelInput!$E$299:$E$326,0),MATCH(1+YEAR(AY$2)-YEAR($G32),ModelInput!$M$299:$BJ$299,0)),0)</f>
        <v>0</v>
      </c>
      <c r="AZ32" s="28">
        <f>$J32*IFERROR(INDEX(ModelInput!$M$299:$BJ$326,MATCH($H32,ModelInput!$E$299:$E$326,0),MATCH(1+YEAR(AZ$2)-YEAR($G32),ModelInput!$M$299:$BJ$299,0)),0)</f>
        <v>0</v>
      </c>
      <c r="BA32" s="28">
        <f>$J32*IFERROR(INDEX(ModelInput!$M$299:$BJ$326,MATCH($H32,ModelInput!$E$299:$E$326,0),MATCH(1+YEAR(BA$2)-YEAR($G32),ModelInput!$M$299:$BJ$299,0)),0)</f>
        <v>0</v>
      </c>
      <c r="BB32" s="28">
        <f>$J32*IFERROR(INDEX(ModelInput!$M$299:$BJ$326,MATCH($H32,ModelInput!$E$299:$E$326,0),MATCH(1+YEAR(BB$2)-YEAR($G32),ModelInput!$M$299:$BJ$299,0)),0)</f>
        <v>0</v>
      </c>
      <c r="BC32" s="28">
        <f>$J32*IFERROR(INDEX(ModelInput!$M$299:$BJ$326,MATCH($H32,ModelInput!$E$299:$E$326,0),MATCH(1+YEAR(BC$2)-YEAR($G32),ModelInput!$M$299:$BJ$299,0)),0)</f>
        <v>0</v>
      </c>
      <c r="BD32" s="28">
        <f>$J32*IFERROR(INDEX(ModelInput!$M$299:$BJ$326,MATCH($H32,ModelInput!$E$299:$E$326,0),MATCH(1+YEAR(BD$2)-YEAR($G32),ModelInput!$M$299:$BJ$299,0)),0)</f>
        <v>0</v>
      </c>
      <c r="BE32" s="28">
        <f>$J32*IFERROR(INDEX(ModelInput!$M$299:$BJ$326,MATCH($H32,ModelInput!$E$299:$E$326,0),MATCH(1+YEAR(BE$2)-YEAR($G32),ModelInput!$M$299:$BJ$299,0)),0)</f>
        <v>0</v>
      </c>
      <c r="BF32" s="28">
        <f>$J32*IFERROR(INDEX(ModelInput!$M$299:$BJ$326,MATCH($H32,ModelInput!$E$299:$E$326,0),MATCH(1+YEAR(BF$2)-YEAR($G32),ModelInput!$M$299:$BJ$299,0)),0)</f>
        <v>0</v>
      </c>
      <c r="BG32" s="28">
        <f>$J32*IFERROR(INDEX(ModelInput!$M$299:$BJ$326,MATCH($H32,ModelInput!$E$299:$E$326,0),MATCH(1+YEAR(BG$2)-YEAR($G32),ModelInput!$M$299:$BJ$299,0)),0)</f>
        <v>0</v>
      </c>
      <c r="BH32" s="28">
        <f>$J32*IFERROR(INDEX(ModelInput!$M$299:$BJ$326,MATCH($H32,ModelInput!$E$299:$E$326,0),MATCH(1+YEAR(BH$2)-YEAR($G32),ModelInput!$M$299:$BJ$299,0)),0)</f>
        <v>0</v>
      </c>
      <c r="BI32" s="6"/>
      <c r="BJ32" s="61" t="b">
        <f t="shared" si="4"/>
        <v>1</v>
      </c>
      <c r="BK32" s="6"/>
    </row>
    <row r="33" spans="5:63" ht="15.4">
      <c r="E33" s="4" t="s">
        <v>407</v>
      </c>
      <c r="F33" s="20"/>
      <c r="G33" s="277">
        <f t="shared" si="3"/>
        <v>48669</v>
      </c>
      <c r="H33" s="86" t="str">
        <f>"SLN"&amp;YEAR(CHOOSE(Interface!$H$7,Interface!$J$33,Interface!$L$33))-MIN(YEAR(CHOOSE(Interface!$H$7,Interface!$J$33,Interface!$L$33)),YEAR(G33)-1)</f>
        <v>SLN17</v>
      </c>
      <c r="J33" s="84" cm="1">
        <f t="array" ref="J33">INDEX(-RAV!$L$51:$BH$51,1,MATCH(YEAR(G33),RAV!$L$3:$BH$3,0))</f>
        <v>0</v>
      </c>
      <c r="K33" s="9"/>
      <c r="L33" s="28">
        <f>$J33*IFERROR(INDEX(ModelInput!$M$299:$BJ$326,MATCH($H33,ModelInput!$E$299:$E$326,0),MATCH(1+YEAR(L$2)-YEAR($G33),ModelInput!$M$299:$BJ$299,0)),0)</f>
        <v>0</v>
      </c>
      <c r="M33" s="28">
        <f>$J33*IFERROR(INDEX(ModelInput!$M$299:$BJ$326,MATCH($H33,ModelInput!$E$299:$E$326,0),MATCH(1+YEAR(M$2)-YEAR($G33),ModelInput!$M$299:$BJ$299,0)),0)</f>
        <v>0</v>
      </c>
      <c r="N33" s="28">
        <f>$J33*IFERROR(INDEX(ModelInput!$M$299:$BJ$326,MATCH($H33,ModelInput!$E$299:$E$326,0),MATCH(1+YEAR(N$2)-YEAR($G33),ModelInput!$M$299:$BJ$299,0)),0)</f>
        <v>0</v>
      </c>
      <c r="O33" s="28">
        <f>$J33*IFERROR(INDEX(ModelInput!$M$299:$BJ$326,MATCH($H33,ModelInput!$E$299:$E$326,0),MATCH(1+YEAR(O$2)-YEAR($G33),ModelInput!$M$299:$BJ$299,0)),0)</f>
        <v>0</v>
      </c>
      <c r="P33" s="28">
        <f>$J33*IFERROR(INDEX(ModelInput!$M$299:$BJ$326,MATCH($H33,ModelInput!$E$299:$E$326,0),MATCH(1+YEAR(P$2)-YEAR($G33),ModelInput!$M$299:$BJ$299,0)),0)</f>
        <v>0</v>
      </c>
      <c r="Q33" s="28">
        <f>$J33*IFERROR(INDEX(ModelInput!$M$299:$BJ$326,MATCH($H33,ModelInput!$E$299:$E$326,0),MATCH(1+YEAR(Q$2)-YEAR($G33),ModelInput!$M$299:$BJ$299,0)),0)</f>
        <v>0</v>
      </c>
      <c r="R33" s="28">
        <f>$J33*IFERROR(INDEX(ModelInput!$M$299:$BJ$326,MATCH($H33,ModelInput!$E$299:$E$326,0),MATCH(1+YEAR(R$2)-YEAR($G33),ModelInput!$M$299:$BJ$299,0)),0)</f>
        <v>0</v>
      </c>
      <c r="S33" s="28">
        <f>$J33*IFERROR(INDEX(ModelInput!$M$299:$BJ$326,MATCH($H33,ModelInput!$E$299:$E$326,0),MATCH(1+YEAR(S$2)-YEAR($G33),ModelInput!$M$299:$BJ$299,0)),0)</f>
        <v>0</v>
      </c>
      <c r="T33" s="28">
        <f>$J33*IFERROR(INDEX(ModelInput!$M$299:$BJ$326,MATCH($H33,ModelInput!$E$299:$E$326,0),MATCH(1+YEAR(T$2)-YEAR($G33),ModelInput!$M$299:$BJ$299,0)),0)</f>
        <v>0</v>
      </c>
      <c r="U33" s="28">
        <f>$J33*IFERROR(INDEX(ModelInput!$M$299:$BJ$326,MATCH($H33,ModelInput!$E$299:$E$326,0),MATCH(1+YEAR(U$2)-YEAR($G33),ModelInput!$M$299:$BJ$299,0)),0)</f>
        <v>0</v>
      </c>
      <c r="V33" s="28">
        <f>$J33*IFERROR(INDEX(ModelInput!$M$299:$BJ$326,MATCH($H33,ModelInput!$E$299:$E$326,0),MATCH(1+YEAR(V$2)-YEAR($G33),ModelInput!$M$299:$BJ$299,0)),0)</f>
        <v>0</v>
      </c>
      <c r="W33" s="28">
        <f>$J33*IFERROR(INDEX(ModelInput!$M$299:$BJ$326,MATCH($H33,ModelInput!$E$299:$E$326,0),MATCH(1+YEAR(W$2)-YEAR($G33),ModelInput!$M$299:$BJ$299,0)),0)</f>
        <v>0</v>
      </c>
      <c r="X33" s="28">
        <f>$J33*IFERROR(INDEX(ModelInput!$M$299:$BJ$326,MATCH($H33,ModelInput!$E$299:$E$326,0),MATCH(1+YEAR(X$2)-YEAR($G33),ModelInput!$M$299:$BJ$299,0)),0)</f>
        <v>0</v>
      </c>
      <c r="Y33" s="28">
        <f>$J33*IFERROR(INDEX(ModelInput!$M$299:$BJ$326,MATCH($H33,ModelInput!$E$299:$E$326,0),MATCH(1+YEAR(Y$2)-YEAR($G33),ModelInput!$M$299:$BJ$299,0)),0)</f>
        <v>0</v>
      </c>
      <c r="Z33" s="28">
        <f>$J33*IFERROR(INDEX(ModelInput!$M$299:$BJ$326,MATCH($H33,ModelInput!$E$299:$E$326,0),MATCH(1+YEAR(Z$2)-YEAR($G33),ModelInput!$M$299:$BJ$299,0)),0)</f>
        <v>0</v>
      </c>
      <c r="AA33" s="28">
        <f>$J33*IFERROR(INDEX(ModelInput!$M$299:$BJ$326,MATCH($H33,ModelInput!$E$299:$E$326,0),MATCH(1+YEAR(AA$2)-YEAR($G33),ModelInput!$M$299:$BJ$299,0)),0)</f>
        <v>0</v>
      </c>
      <c r="AB33" s="28">
        <f>$J33*IFERROR(INDEX(ModelInput!$M$299:$BJ$326,MATCH($H33,ModelInput!$E$299:$E$326,0),MATCH(1+YEAR(AB$2)-YEAR($G33),ModelInput!$M$299:$BJ$299,0)),0)</f>
        <v>0</v>
      </c>
      <c r="AC33" s="28">
        <f>$J33*IFERROR(INDEX(ModelInput!$M$299:$BJ$326,MATCH($H33,ModelInput!$E$299:$E$326,0),MATCH(1+YEAR(AC$2)-YEAR($G33),ModelInput!$M$299:$BJ$299,0)),0)</f>
        <v>0</v>
      </c>
      <c r="AD33" s="28">
        <f>$J33*IFERROR(INDEX(ModelInput!$M$299:$BJ$326,MATCH($H33,ModelInput!$E$299:$E$326,0),MATCH(1+YEAR(AD$2)-YEAR($G33),ModelInput!$M$299:$BJ$299,0)),0)</f>
        <v>0</v>
      </c>
      <c r="AE33" s="28">
        <f>$J33*IFERROR(INDEX(ModelInput!$M$299:$BJ$326,MATCH($H33,ModelInput!$E$299:$E$326,0),MATCH(1+YEAR(AE$2)-YEAR($G33),ModelInput!$M$299:$BJ$299,0)),0)</f>
        <v>0</v>
      </c>
      <c r="AF33" s="28">
        <f>$J33*IFERROR(INDEX(ModelInput!$M$299:$BJ$326,MATCH($H33,ModelInput!$E$299:$E$326,0),MATCH(1+YEAR(AF$2)-YEAR($G33),ModelInput!$M$299:$BJ$299,0)),0)</f>
        <v>0</v>
      </c>
      <c r="AG33" s="28">
        <f>$J33*IFERROR(INDEX(ModelInput!$M$299:$BJ$326,MATCH($H33,ModelInput!$E$299:$E$326,0),MATCH(1+YEAR(AG$2)-YEAR($G33),ModelInput!$M$299:$BJ$299,0)),0)</f>
        <v>0</v>
      </c>
      <c r="AH33" s="28">
        <f>$J33*IFERROR(INDEX(ModelInput!$M$299:$BJ$326,MATCH($H33,ModelInput!$E$299:$E$326,0),MATCH(1+YEAR(AH$2)-YEAR($G33),ModelInput!$M$299:$BJ$299,0)),0)</f>
        <v>0</v>
      </c>
      <c r="AI33" s="28">
        <f>$J33*IFERROR(INDEX(ModelInput!$M$299:$BJ$326,MATCH($H33,ModelInput!$E$299:$E$326,0),MATCH(1+YEAR(AI$2)-YEAR($G33),ModelInput!$M$299:$BJ$299,0)),0)</f>
        <v>0</v>
      </c>
      <c r="AJ33" s="28">
        <f>$J33*IFERROR(INDEX(ModelInput!$M$299:$BJ$326,MATCH($H33,ModelInput!$E$299:$E$326,0),MATCH(1+YEAR(AJ$2)-YEAR($G33),ModelInput!$M$299:$BJ$299,0)),0)</f>
        <v>0</v>
      </c>
      <c r="AK33" s="28">
        <f>$J33*IFERROR(INDEX(ModelInput!$M$299:$BJ$326,MATCH($H33,ModelInput!$E$299:$E$326,0),MATCH(1+YEAR(AK$2)-YEAR($G33),ModelInput!$M$299:$BJ$299,0)),0)</f>
        <v>0</v>
      </c>
      <c r="AL33" s="28">
        <f>$J33*IFERROR(INDEX(ModelInput!$M$299:$BJ$326,MATCH($H33,ModelInput!$E$299:$E$326,0),MATCH(1+YEAR(AL$2)-YEAR($G33),ModelInput!$M$299:$BJ$299,0)),0)</f>
        <v>0</v>
      </c>
      <c r="AM33" s="28">
        <f>$J33*IFERROR(INDEX(ModelInput!$M$299:$BJ$326,MATCH($H33,ModelInput!$E$299:$E$326,0),MATCH(1+YEAR(AM$2)-YEAR($G33),ModelInput!$M$299:$BJ$299,0)),0)</f>
        <v>0</v>
      </c>
      <c r="AN33" s="28">
        <f>$J33*IFERROR(INDEX(ModelInput!$M$299:$BJ$326,MATCH($H33,ModelInput!$E$299:$E$326,0),MATCH(1+YEAR(AN$2)-YEAR($G33),ModelInput!$M$299:$BJ$299,0)),0)</f>
        <v>0</v>
      </c>
      <c r="AO33" s="28">
        <f>$J33*IFERROR(INDEX(ModelInput!$M$299:$BJ$326,MATCH($H33,ModelInput!$E$299:$E$326,0),MATCH(1+YEAR(AO$2)-YEAR($G33),ModelInput!$M$299:$BJ$299,0)),0)</f>
        <v>0</v>
      </c>
      <c r="AP33" s="28">
        <f>$J33*IFERROR(INDEX(ModelInput!$M$299:$BJ$326,MATCH($H33,ModelInput!$E$299:$E$326,0),MATCH(1+YEAR(AP$2)-YEAR($G33),ModelInput!$M$299:$BJ$299,0)),0)</f>
        <v>0</v>
      </c>
      <c r="AQ33" s="28">
        <f>$J33*IFERROR(INDEX(ModelInput!$M$299:$BJ$326,MATCH($H33,ModelInput!$E$299:$E$326,0),MATCH(1+YEAR(AQ$2)-YEAR($G33),ModelInput!$M$299:$BJ$299,0)),0)</f>
        <v>0</v>
      </c>
      <c r="AR33" s="28">
        <f>$J33*IFERROR(INDEX(ModelInput!$M$299:$BJ$326,MATCH($H33,ModelInput!$E$299:$E$326,0),MATCH(1+YEAR(AR$2)-YEAR($G33),ModelInput!$M$299:$BJ$299,0)),0)</f>
        <v>0</v>
      </c>
      <c r="AS33" s="28">
        <f>$J33*IFERROR(INDEX(ModelInput!$M$299:$BJ$326,MATCH($H33,ModelInput!$E$299:$E$326,0),MATCH(1+YEAR(AS$2)-YEAR($G33),ModelInput!$M$299:$BJ$299,0)),0)</f>
        <v>0</v>
      </c>
      <c r="AT33" s="28">
        <f>$J33*IFERROR(INDEX(ModelInput!$M$299:$BJ$326,MATCH($H33,ModelInput!$E$299:$E$326,0),MATCH(1+YEAR(AT$2)-YEAR($G33),ModelInput!$M$299:$BJ$299,0)),0)</f>
        <v>0</v>
      </c>
      <c r="AU33" s="28">
        <f>$J33*IFERROR(INDEX(ModelInput!$M$299:$BJ$326,MATCH($H33,ModelInput!$E$299:$E$326,0),MATCH(1+YEAR(AU$2)-YEAR($G33),ModelInput!$M$299:$BJ$299,0)),0)</f>
        <v>0</v>
      </c>
      <c r="AV33" s="28">
        <f>$J33*IFERROR(INDEX(ModelInput!$M$299:$BJ$326,MATCH($H33,ModelInput!$E$299:$E$326,0),MATCH(1+YEAR(AV$2)-YEAR($G33),ModelInput!$M$299:$BJ$299,0)),0)</f>
        <v>0</v>
      </c>
      <c r="AW33" s="28">
        <f>$J33*IFERROR(INDEX(ModelInput!$M$299:$BJ$326,MATCH($H33,ModelInput!$E$299:$E$326,0),MATCH(1+YEAR(AW$2)-YEAR($G33),ModelInput!$M$299:$BJ$299,0)),0)</f>
        <v>0</v>
      </c>
      <c r="AX33" s="28">
        <f>$J33*IFERROR(INDEX(ModelInput!$M$299:$BJ$326,MATCH($H33,ModelInput!$E$299:$E$326,0),MATCH(1+YEAR(AX$2)-YEAR($G33),ModelInput!$M$299:$BJ$299,0)),0)</f>
        <v>0</v>
      </c>
      <c r="AY33" s="28">
        <f>$J33*IFERROR(INDEX(ModelInput!$M$299:$BJ$326,MATCH($H33,ModelInput!$E$299:$E$326,0),MATCH(1+YEAR(AY$2)-YEAR($G33),ModelInput!$M$299:$BJ$299,0)),0)</f>
        <v>0</v>
      </c>
      <c r="AZ33" s="28">
        <f>$J33*IFERROR(INDEX(ModelInput!$M$299:$BJ$326,MATCH($H33,ModelInput!$E$299:$E$326,0),MATCH(1+YEAR(AZ$2)-YEAR($G33),ModelInput!$M$299:$BJ$299,0)),0)</f>
        <v>0</v>
      </c>
      <c r="BA33" s="28">
        <f>$J33*IFERROR(INDEX(ModelInput!$M$299:$BJ$326,MATCH($H33,ModelInput!$E$299:$E$326,0),MATCH(1+YEAR(BA$2)-YEAR($G33),ModelInput!$M$299:$BJ$299,0)),0)</f>
        <v>0</v>
      </c>
      <c r="BB33" s="28">
        <f>$J33*IFERROR(INDEX(ModelInput!$M$299:$BJ$326,MATCH($H33,ModelInput!$E$299:$E$326,0),MATCH(1+YEAR(BB$2)-YEAR($G33),ModelInput!$M$299:$BJ$299,0)),0)</f>
        <v>0</v>
      </c>
      <c r="BC33" s="28">
        <f>$J33*IFERROR(INDEX(ModelInput!$M$299:$BJ$326,MATCH($H33,ModelInput!$E$299:$E$326,0),MATCH(1+YEAR(BC$2)-YEAR($G33),ModelInput!$M$299:$BJ$299,0)),0)</f>
        <v>0</v>
      </c>
      <c r="BD33" s="28">
        <f>$J33*IFERROR(INDEX(ModelInput!$M$299:$BJ$326,MATCH($H33,ModelInput!$E$299:$E$326,0),MATCH(1+YEAR(BD$2)-YEAR($G33),ModelInput!$M$299:$BJ$299,0)),0)</f>
        <v>0</v>
      </c>
      <c r="BE33" s="28">
        <f>$J33*IFERROR(INDEX(ModelInput!$M$299:$BJ$326,MATCH($H33,ModelInput!$E$299:$E$326,0),MATCH(1+YEAR(BE$2)-YEAR($G33),ModelInput!$M$299:$BJ$299,0)),0)</f>
        <v>0</v>
      </c>
      <c r="BF33" s="28">
        <f>$J33*IFERROR(INDEX(ModelInput!$M$299:$BJ$326,MATCH($H33,ModelInput!$E$299:$E$326,0),MATCH(1+YEAR(BF$2)-YEAR($G33),ModelInput!$M$299:$BJ$299,0)),0)</f>
        <v>0</v>
      </c>
      <c r="BG33" s="28">
        <f>$J33*IFERROR(INDEX(ModelInput!$M$299:$BJ$326,MATCH($H33,ModelInput!$E$299:$E$326,0),MATCH(1+YEAR(BG$2)-YEAR($G33),ModelInput!$M$299:$BJ$299,0)),0)</f>
        <v>0</v>
      </c>
      <c r="BH33" s="28">
        <f>$J33*IFERROR(INDEX(ModelInput!$M$299:$BJ$326,MATCH($H33,ModelInput!$E$299:$E$326,0),MATCH(1+YEAR(BH$2)-YEAR($G33),ModelInput!$M$299:$BJ$299,0)),0)</f>
        <v>0</v>
      </c>
      <c r="BI33" s="6"/>
      <c r="BJ33" s="61" t="b">
        <f t="shared" ref="BJ33:BJ47" si="5">ABS(SUM(L33:BH33)-J33)&lt;0.00001</f>
        <v>1</v>
      </c>
      <c r="BK33" s="6"/>
    </row>
    <row r="34" spans="5:63" ht="15.4">
      <c r="E34" s="4" t="s">
        <v>407</v>
      </c>
      <c r="F34" s="20"/>
      <c r="G34" s="277">
        <f t="shared" si="3"/>
        <v>49034</v>
      </c>
      <c r="H34" s="86" t="str">
        <f>"SLN"&amp;YEAR(CHOOSE(Interface!$H$7,Interface!$J$33,Interface!$L$33))-MIN(YEAR(CHOOSE(Interface!$H$7,Interface!$J$33,Interface!$L$33)),YEAR(G34)-1)</f>
        <v>SLN16</v>
      </c>
      <c r="J34" s="84" cm="1">
        <f t="array" ref="J34">INDEX(-RAV!$L$51:$BH$51,1,MATCH(YEAR(G34),RAV!$L$3:$BH$3,0))</f>
        <v>0</v>
      </c>
      <c r="K34" s="9"/>
      <c r="L34" s="28">
        <f>$J34*IFERROR(INDEX(ModelInput!$M$299:$BJ$326,MATCH($H34,ModelInput!$E$299:$E$326,0),MATCH(1+YEAR(L$2)-YEAR($G34),ModelInput!$M$299:$BJ$299,0)),0)</f>
        <v>0</v>
      </c>
      <c r="M34" s="28">
        <f>$J34*IFERROR(INDEX(ModelInput!$M$299:$BJ$326,MATCH($H34,ModelInput!$E$299:$E$326,0),MATCH(1+YEAR(M$2)-YEAR($G34),ModelInput!$M$299:$BJ$299,0)),0)</f>
        <v>0</v>
      </c>
      <c r="N34" s="28">
        <f>$J34*IFERROR(INDEX(ModelInput!$M$299:$BJ$326,MATCH($H34,ModelInput!$E$299:$E$326,0),MATCH(1+YEAR(N$2)-YEAR($G34),ModelInput!$M$299:$BJ$299,0)),0)</f>
        <v>0</v>
      </c>
      <c r="O34" s="28">
        <f>$J34*IFERROR(INDEX(ModelInput!$M$299:$BJ$326,MATCH($H34,ModelInput!$E$299:$E$326,0),MATCH(1+YEAR(O$2)-YEAR($G34),ModelInput!$M$299:$BJ$299,0)),0)</f>
        <v>0</v>
      </c>
      <c r="P34" s="28">
        <f>$J34*IFERROR(INDEX(ModelInput!$M$299:$BJ$326,MATCH($H34,ModelInput!$E$299:$E$326,0),MATCH(1+YEAR(P$2)-YEAR($G34),ModelInput!$M$299:$BJ$299,0)),0)</f>
        <v>0</v>
      </c>
      <c r="Q34" s="28">
        <f>$J34*IFERROR(INDEX(ModelInput!$M$299:$BJ$326,MATCH($H34,ModelInput!$E$299:$E$326,0),MATCH(1+YEAR(Q$2)-YEAR($G34),ModelInput!$M$299:$BJ$299,0)),0)</f>
        <v>0</v>
      </c>
      <c r="R34" s="28">
        <f>$J34*IFERROR(INDEX(ModelInput!$M$299:$BJ$326,MATCH($H34,ModelInput!$E$299:$E$326,0),MATCH(1+YEAR(R$2)-YEAR($G34),ModelInput!$M$299:$BJ$299,0)),0)</f>
        <v>0</v>
      </c>
      <c r="S34" s="28">
        <f>$J34*IFERROR(INDEX(ModelInput!$M$299:$BJ$326,MATCH($H34,ModelInput!$E$299:$E$326,0),MATCH(1+YEAR(S$2)-YEAR($G34),ModelInput!$M$299:$BJ$299,0)),0)</f>
        <v>0</v>
      </c>
      <c r="T34" s="28">
        <f>$J34*IFERROR(INDEX(ModelInput!$M$299:$BJ$326,MATCH($H34,ModelInput!$E$299:$E$326,0),MATCH(1+YEAR(T$2)-YEAR($G34),ModelInput!$M$299:$BJ$299,0)),0)</f>
        <v>0</v>
      </c>
      <c r="U34" s="28">
        <f>$J34*IFERROR(INDEX(ModelInput!$M$299:$BJ$326,MATCH($H34,ModelInput!$E$299:$E$326,0),MATCH(1+YEAR(U$2)-YEAR($G34),ModelInput!$M$299:$BJ$299,0)),0)</f>
        <v>0</v>
      </c>
      <c r="V34" s="28">
        <f>$J34*IFERROR(INDEX(ModelInput!$M$299:$BJ$326,MATCH($H34,ModelInput!$E$299:$E$326,0),MATCH(1+YEAR(V$2)-YEAR($G34),ModelInput!$M$299:$BJ$299,0)),0)</f>
        <v>0</v>
      </c>
      <c r="W34" s="28">
        <f>$J34*IFERROR(INDEX(ModelInput!$M$299:$BJ$326,MATCH($H34,ModelInput!$E$299:$E$326,0),MATCH(1+YEAR(W$2)-YEAR($G34),ModelInput!$M$299:$BJ$299,0)),0)</f>
        <v>0</v>
      </c>
      <c r="X34" s="28">
        <f>$J34*IFERROR(INDEX(ModelInput!$M$299:$BJ$326,MATCH($H34,ModelInput!$E$299:$E$326,0),MATCH(1+YEAR(X$2)-YEAR($G34),ModelInput!$M$299:$BJ$299,0)),0)</f>
        <v>0</v>
      </c>
      <c r="Y34" s="28">
        <f>$J34*IFERROR(INDEX(ModelInput!$M$299:$BJ$326,MATCH($H34,ModelInput!$E$299:$E$326,0),MATCH(1+YEAR(Y$2)-YEAR($G34),ModelInput!$M$299:$BJ$299,0)),0)</f>
        <v>0</v>
      </c>
      <c r="Z34" s="28">
        <f>$J34*IFERROR(INDEX(ModelInput!$M$299:$BJ$326,MATCH($H34,ModelInput!$E$299:$E$326,0),MATCH(1+YEAR(Z$2)-YEAR($G34),ModelInput!$M$299:$BJ$299,0)),0)</f>
        <v>0</v>
      </c>
      <c r="AA34" s="28">
        <f>$J34*IFERROR(INDEX(ModelInput!$M$299:$BJ$326,MATCH($H34,ModelInput!$E$299:$E$326,0),MATCH(1+YEAR(AA$2)-YEAR($G34),ModelInput!$M$299:$BJ$299,0)),0)</f>
        <v>0</v>
      </c>
      <c r="AB34" s="28">
        <f>$J34*IFERROR(INDEX(ModelInput!$M$299:$BJ$326,MATCH($H34,ModelInput!$E$299:$E$326,0),MATCH(1+YEAR(AB$2)-YEAR($G34),ModelInput!$M$299:$BJ$299,0)),0)</f>
        <v>0</v>
      </c>
      <c r="AC34" s="28">
        <f>$J34*IFERROR(INDEX(ModelInput!$M$299:$BJ$326,MATCH($H34,ModelInput!$E$299:$E$326,0),MATCH(1+YEAR(AC$2)-YEAR($G34),ModelInput!$M$299:$BJ$299,0)),0)</f>
        <v>0</v>
      </c>
      <c r="AD34" s="28">
        <f>$J34*IFERROR(INDEX(ModelInput!$M$299:$BJ$326,MATCH($H34,ModelInput!$E$299:$E$326,0),MATCH(1+YEAR(AD$2)-YEAR($G34),ModelInput!$M$299:$BJ$299,0)),0)</f>
        <v>0</v>
      </c>
      <c r="AE34" s="28">
        <f>$J34*IFERROR(INDEX(ModelInput!$M$299:$BJ$326,MATCH($H34,ModelInput!$E$299:$E$326,0),MATCH(1+YEAR(AE$2)-YEAR($G34),ModelInput!$M$299:$BJ$299,0)),0)</f>
        <v>0</v>
      </c>
      <c r="AF34" s="28">
        <f>$J34*IFERROR(INDEX(ModelInput!$M$299:$BJ$326,MATCH($H34,ModelInput!$E$299:$E$326,0),MATCH(1+YEAR(AF$2)-YEAR($G34),ModelInput!$M$299:$BJ$299,0)),0)</f>
        <v>0</v>
      </c>
      <c r="AG34" s="28">
        <f>$J34*IFERROR(INDEX(ModelInput!$M$299:$BJ$326,MATCH($H34,ModelInput!$E$299:$E$326,0),MATCH(1+YEAR(AG$2)-YEAR($G34),ModelInput!$M$299:$BJ$299,0)),0)</f>
        <v>0</v>
      </c>
      <c r="AH34" s="28">
        <f>$J34*IFERROR(INDEX(ModelInput!$M$299:$BJ$326,MATCH($H34,ModelInput!$E$299:$E$326,0),MATCH(1+YEAR(AH$2)-YEAR($G34),ModelInput!$M$299:$BJ$299,0)),0)</f>
        <v>0</v>
      </c>
      <c r="AI34" s="28">
        <f>$J34*IFERROR(INDEX(ModelInput!$M$299:$BJ$326,MATCH($H34,ModelInput!$E$299:$E$326,0),MATCH(1+YEAR(AI$2)-YEAR($G34),ModelInput!$M$299:$BJ$299,0)),0)</f>
        <v>0</v>
      </c>
      <c r="AJ34" s="28">
        <f>$J34*IFERROR(INDEX(ModelInput!$M$299:$BJ$326,MATCH($H34,ModelInput!$E$299:$E$326,0),MATCH(1+YEAR(AJ$2)-YEAR($G34),ModelInput!$M$299:$BJ$299,0)),0)</f>
        <v>0</v>
      </c>
      <c r="AK34" s="28">
        <f>$J34*IFERROR(INDEX(ModelInput!$M$299:$BJ$326,MATCH($H34,ModelInput!$E$299:$E$326,0),MATCH(1+YEAR(AK$2)-YEAR($G34),ModelInput!$M$299:$BJ$299,0)),0)</f>
        <v>0</v>
      </c>
      <c r="AL34" s="28">
        <f>$J34*IFERROR(INDEX(ModelInput!$M$299:$BJ$326,MATCH($H34,ModelInput!$E$299:$E$326,0),MATCH(1+YEAR(AL$2)-YEAR($G34),ModelInput!$M$299:$BJ$299,0)),0)</f>
        <v>0</v>
      </c>
      <c r="AM34" s="28">
        <f>$J34*IFERROR(INDEX(ModelInput!$M$299:$BJ$326,MATCH($H34,ModelInput!$E$299:$E$326,0),MATCH(1+YEAR(AM$2)-YEAR($G34),ModelInput!$M$299:$BJ$299,0)),0)</f>
        <v>0</v>
      </c>
      <c r="AN34" s="28">
        <f>$J34*IFERROR(INDEX(ModelInput!$M$299:$BJ$326,MATCH($H34,ModelInput!$E$299:$E$326,0),MATCH(1+YEAR(AN$2)-YEAR($G34),ModelInput!$M$299:$BJ$299,0)),0)</f>
        <v>0</v>
      </c>
      <c r="AO34" s="28">
        <f>$J34*IFERROR(INDEX(ModelInput!$M$299:$BJ$326,MATCH($H34,ModelInput!$E$299:$E$326,0),MATCH(1+YEAR(AO$2)-YEAR($G34),ModelInput!$M$299:$BJ$299,0)),0)</f>
        <v>0</v>
      </c>
      <c r="AP34" s="28">
        <f>$J34*IFERROR(INDEX(ModelInput!$M$299:$BJ$326,MATCH($H34,ModelInput!$E$299:$E$326,0),MATCH(1+YEAR(AP$2)-YEAR($G34),ModelInput!$M$299:$BJ$299,0)),0)</f>
        <v>0</v>
      </c>
      <c r="AQ34" s="28">
        <f>$J34*IFERROR(INDEX(ModelInput!$M$299:$BJ$326,MATCH($H34,ModelInput!$E$299:$E$326,0),MATCH(1+YEAR(AQ$2)-YEAR($G34),ModelInput!$M$299:$BJ$299,0)),0)</f>
        <v>0</v>
      </c>
      <c r="AR34" s="28">
        <f>$J34*IFERROR(INDEX(ModelInput!$M$299:$BJ$326,MATCH($H34,ModelInput!$E$299:$E$326,0),MATCH(1+YEAR(AR$2)-YEAR($G34),ModelInput!$M$299:$BJ$299,0)),0)</f>
        <v>0</v>
      </c>
      <c r="AS34" s="28">
        <f>$J34*IFERROR(INDEX(ModelInput!$M$299:$BJ$326,MATCH($H34,ModelInput!$E$299:$E$326,0),MATCH(1+YEAR(AS$2)-YEAR($G34),ModelInput!$M$299:$BJ$299,0)),0)</f>
        <v>0</v>
      </c>
      <c r="AT34" s="28">
        <f>$J34*IFERROR(INDEX(ModelInput!$M$299:$BJ$326,MATCH($H34,ModelInput!$E$299:$E$326,0),MATCH(1+YEAR(AT$2)-YEAR($G34),ModelInput!$M$299:$BJ$299,0)),0)</f>
        <v>0</v>
      </c>
      <c r="AU34" s="28">
        <f>$J34*IFERROR(INDEX(ModelInput!$M$299:$BJ$326,MATCH($H34,ModelInput!$E$299:$E$326,0),MATCH(1+YEAR(AU$2)-YEAR($G34),ModelInput!$M$299:$BJ$299,0)),0)</f>
        <v>0</v>
      </c>
      <c r="AV34" s="28">
        <f>$J34*IFERROR(INDEX(ModelInput!$M$299:$BJ$326,MATCH($H34,ModelInput!$E$299:$E$326,0),MATCH(1+YEAR(AV$2)-YEAR($G34),ModelInput!$M$299:$BJ$299,0)),0)</f>
        <v>0</v>
      </c>
      <c r="AW34" s="28">
        <f>$J34*IFERROR(INDEX(ModelInput!$M$299:$BJ$326,MATCH($H34,ModelInput!$E$299:$E$326,0),MATCH(1+YEAR(AW$2)-YEAR($G34),ModelInput!$M$299:$BJ$299,0)),0)</f>
        <v>0</v>
      </c>
      <c r="AX34" s="28">
        <f>$J34*IFERROR(INDEX(ModelInput!$M$299:$BJ$326,MATCH($H34,ModelInput!$E$299:$E$326,0),MATCH(1+YEAR(AX$2)-YEAR($G34),ModelInput!$M$299:$BJ$299,0)),0)</f>
        <v>0</v>
      </c>
      <c r="AY34" s="28">
        <f>$J34*IFERROR(INDEX(ModelInput!$M$299:$BJ$326,MATCH($H34,ModelInput!$E$299:$E$326,0),MATCH(1+YEAR(AY$2)-YEAR($G34),ModelInput!$M$299:$BJ$299,0)),0)</f>
        <v>0</v>
      </c>
      <c r="AZ34" s="28">
        <f>$J34*IFERROR(INDEX(ModelInput!$M$299:$BJ$326,MATCH($H34,ModelInput!$E$299:$E$326,0),MATCH(1+YEAR(AZ$2)-YEAR($G34),ModelInput!$M$299:$BJ$299,0)),0)</f>
        <v>0</v>
      </c>
      <c r="BA34" s="28">
        <f>$J34*IFERROR(INDEX(ModelInput!$M$299:$BJ$326,MATCH($H34,ModelInput!$E$299:$E$326,0),MATCH(1+YEAR(BA$2)-YEAR($G34),ModelInput!$M$299:$BJ$299,0)),0)</f>
        <v>0</v>
      </c>
      <c r="BB34" s="28">
        <f>$J34*IFERROR(INDEX(ModelInput!$M$299:$BJ$326,MATCH($H34,ModelInput!$E$299:$E$326,0),MATCH(1+YEAR(BB$2)-YEAR($G34),ModelInput!$M$299:$BJ$299,0)),0)</f>
        <v>0</v>
      </c>
      <c r="BC34" s="28">
        <f>$J34*IFERROR(INDEX(ModelInput!$M$299:$BJ$326,MATCH($H34,ModelInput!$E$299:$E$326,0),MATCH(1+YEAR(BC$2)-YEAR($G34),ModelInput!$M$299:$BJ$299,0)),0)</f>
        <v>0</v>
      </c>
      <c r="BD34" s="28">
        <f>$J34*IFERROR(INDEX(ModelInput!$M$299:$BJ$326,MATCH($H34,ModelInput!$E$299:$E$326,0),MATCH(1+YEAR(BD$2)-YEAR($G34),ModelInput!$M$299:$BJ$299,0)),0)</f>
        <v>0</v>
      </c>
      <c r="BE34" s="28">
        <f>$J34*IFERROR(INDEX(ModelInput!$M$299:$BJ$326,MATCH($H34,ModelInput!$E$299:$E$326,0),MATCH(1+YEAR(BE$2)-YEAR($G34),ModelInput!$M$299:$BJ$299,0)),0)</f>
        <v>0</v>
      </c>
      <c r="BF34" s="28">
        <f>$J34*IFERROR(INDEX(ModelInput!$M$299:$BJ$326,MATCH($H34,ModelInput!$E$299:$E$326,0),MATCH(1+YEAR(BF$2)-YEAR($G34),ModelInput!$M$299:$BJ$299,0)),0)</f>
        <v>0</v>
      </c>
      <c r="BG34" s="28">
        <f>$J34*IFERROR(INDEX(ModelInput!$M$299:$BJ$326,MATCH($H34,ModelInput!$E$299:$E$326,0),MATCH(1+YEAR(BG$2)-YEAR($G34),ModelInput!$M$299:$BJ$299,0)),0)</f>
        <v>0</v>
      </c>
      <c r="BH34" s="28">
        <f>$J34*IFERROR(INDEX(ModelInput!$M$299:$BJ$326,MATCH($H34,ModelInput!$E$299:$E$326,0),MATCH(1+YEAR(BH$2)-YEAR($G34),ModelInput!$M$299:$BJ$299,0)),0)</f>
        <v>0</v>
      </c>
      <c r="BI34" s="6"/>
      <c r="BJ34" s="61" t="b">
        <f t="shared" si="5"/>
        <v>1</v>
      </c>
      <c r="BK34" s="6"/>
    </row>
    <row r="35" spans="5:63" ht="15.4">
      <c r="E35" s="4" t="s">
        <v>407</v>
      </c>
      <c r="F35" s="20"/>
      <c r="G35" s="277">
        <f t="shared" si="3"/>
        <v>49399</v>
      </c>
      <c r="H35" s="86" t="str">
        <f>"SLN"&amp;YEAR(CHOOSE(Interface!$H$7,Interface!$J$33,Interface!$L$33))-MIN(YEAR(CHOOSE(Interface!$H$7,Interface!$J$33,Interface!$L$33)),YEAR(G35)-1)</f>
        <v>SLN15</v>
      </c>
      <c r="J35" s="84" cm="1">
        <f t="array" ref="J35">INDEX(-RAV!$L$51:$BH$51,1,MATCH(YEAR(G35),RAV!$L$3:$BH$3,0))</f>
        <v>0</v>
      </c>
      <c r="K35" s="9"/>
      <c r="L35" s="28">
        <f>$J35*IFERROR(INDEX(ModelInput!$M$299:$BJ$326,MATCH($H35,ModelInput!$E$299:$E$326,0),MATCH(1+YEAR(L$2)-YEAR($G35),ModelInput!$M$299:$BJ$299,0)),0)</f>
        <v>0</v>
      </c>
      <c r="M35" s="28">
        <f>$J35*IFERROR(INDEX(ModelInput!$M$299:$BJ$326,MATCH($H35,ModelInput!$E$299:$E$326,0),MATCH(1+YEAR(M$2)-YEAR($G35),ModelInput!$M$299:$BJ$299,0)),0)</f>
        <v>0</v>
      </c>
      <c r="N35" s="28">
        <f>$J35*IFERROR(INDEX(ModelInput!$M$299:$BJ$326,MATCH($H35,ModelInput!$E$299:$E$326,0),MATCH(1+YEAR(N$2)-YEAR($G35),ModelInput!$M$299:$BJ$299,0)),0)</f>
        <v>0</v>
      </c>
      <c r="O35" s="28">
        <f>$J35*IFERROR(INDEX(ModelInput!$M$299:$BJ$326,MATCH($H35,ModelInput!$E$299:$E$326,0),MATCH(1+YEAR(O$2)-YEAR($G35),ModelInput!$M$299:$BJ$299,0)),0)</f>
        <v>0</v>
      </c>
      <c r="P35" s="28">
        <f>$J35*IFERROR(INDEX(ModelInput!$M$299:$BJ$326,MATCH($H35,ModelInput!$E$299:$E$326,0),MATCH(1+YEAR(P$2)-YEAR($G35),ModelInput!$M$299:$BJ$299,0)),0)</f>
        <v>0</v>
      </c>
      <c r="Q35" s="28">
        <f>$J35*IFERROR(INDEX(ModelInput!$M$299:$BJ$326,MATCH($H35,ModelInput!$E$299:$E$326,0),MATCH(1+YEAR(Q$2)-YEAR($G35),ModelInput!$M$299:$BJ$299,0)),0)</f>
        <v>0</v>
      </c>
      <c r="R35" s="28">
        <f>$J35*IFERROR(INDEX(ModelInput!$M$299:$BJ$326,MATCH($H35,ModelInput!$E$299:$E$326,0),MATCH(1+YEAR(R$2)-YEAR($G35),ModelInput!$M$299:$BJ$299,0)),0)</f>
        <v>0</v>
      </c>
      <c r="S35" s="28">
        <f>$J35*IFERROR(INDEX(ModelInput!$M$299:$BJ$326,MATCH($H35,ModelInput!$E$299:$E$326,0),MATCH(1+YEAR(S$2)-YEAR($G35),ModelInput!$M$299:$BJ$299,0)),0)</f>
        <v>0</v>
      </c>
      <c r="T35" s="28">
        <f>$J35*IFERROR(INDEX(ModelInput!$M$299:$BJ$326,MATCH($H35,ModelInput!$E$299:$E$326,0),MATCH(1+YEAR(T$2)-YEAR($G35),ModelInput!$M$299:$BJ$299,0)),0)</f>
        <v>0</v>
      </c>
      <c r="U35" s="28">
        <f>$J35*IFERROR(INDEX(ModelInput!$M$299:$BJ$326,MATCH($H35,ModelInput!$E$299:$E$326,0),MATCH(1+YEAR(U$2)-YEAR($G35),ModelInput!$M$299:$BJ$299,0)),0)</f>
        <v>0</v>
      </c>
      <c r="V35" s="28">
        <f>$J35*IFERROR(INDEX(ModelInput!$M$299:$BJ$326,MATCH($H35,ModelInput!$E$299:$E$326,0),MATCH(1+YEAR(V$2)-YEAR($G35),ModelInput!$M$299:$BJ$299,0)),0)</f>
        <v>0</v>
      </c>
      <c r="W35" s="28">
        <f>$J35*IFERROR(INDEX(ModelInput!$M$299:$BJ$326,MATCH($H35,ModelInput!$E$299:$E$326,0),MATCH(1+YEAR(W$2)-YEAR($G35),ModelInput!$M$299:$BJ$299,0)),0)</f>
        <v>0</v>
      </c>
      <c r="X35" s="28">
        <f>$J35*IFERROR(INDEX(ModelInput!$M$299:$BJ$326,MATCH($H35,ModelInput!$E$299:$E$326,0),MATCH(1+YEAR(X$2)-YEAR($G35),ModelInput!$M$299:$BJ$299,0)),0)</f>
        <v>0</v>
      </c>
      <c r="Y35" s="28">
        <f>$J35*IFERROR(INDEX(ModelInput!$M$299:$BJ$326,MATCH($H35,ModelInput!$E$299:$E$326,0),MATCH(1+YEAR(Y$2)-YEAR($G35),ModelInput!$M$299:$BJ$299,0)),0)</f>
        <v>0</v>
      </c>
      <c r="Z35" s="28">
        <f>$J35*IFERROR(INDEX(ModelInput!$M$299:$BJ$326,MATCH($H35,ModelInput!$E$299:$E$326,0),MATCH(1+YEAR(Z$2)-YEAR($G35),ModelInput!$M$299:$BJ$299,0)),0)</f>
        <v>0</v>
      </c>
      <c r="AA35" s="28">
        <f>$J35*IFERROR(INDEX(ModelInput!$M$299:$BJ$326,MATCH($H35,ModelInput!$E$299:$E$326,0),MATCH(1+YEAR(AA$2)-YEAR($G35),ModelInput!$M$299:$BJ$299,0)),0)</f>
        <v>0</v>
      </c>
      <c r="AB35" s="28">
        <f>$J35*IFERROR(INDEX(ModelInput!$M$299:$BJ$326,MATCH($H35,ModelInput!$E$299:$E$326,0),MATCH(1+YEAR(AB$2)-YEAR($G35),ModelInput!$M$299:$BJ$299,0)),0)</f>
        <v>0</v>
      </c>
      <c r="AC35" s="28">
        <f>$J35*IFERROR(INDEX(ModelInput!$M$299:$BJ$326,MATCH($H35,ModelInput!$E$299:$E$326,0),MATCH(1+YEAR(AC$2)-YEAR($G35),ModelInput!$M$299:$BJ$299,0)),0)</f>
        <v>0</v>
      </c>
      <c r="AD35" s="28">
        <f>$J35*IFERROR(INDEX(ModelInput!$M$299:$BJ$326,MATCH($H35,ModelInput!$E$299:$E$326,0),MATCH(1+YEAR(AD$2)-YEAR($G35),ModelInput!$M$299:$BJ$299,0)),0)</f>
        <v>0</v>
      </c>
      <c r="AE35" s="28">
        <f>$J35*IFERROR(INDEX(ModelInput!$M$299:$BJ$326,MATCH($H35,ModelInput!$E$299:$E$326,0),MATCH(1+YEAR(AE$2)-YEAR($G35),ModelInput!$M$299:$BJ$299,0)),0)</f>
        <v>0</v>
      </c>
      <c r="AF35" s="28">
        <f>$J35*IFERROR(INDEX(ModelInput!$M$299:$BJ$326,MATCH($H35,ModelInput!$E$299:$E$326,0),MATCH(1+YEAR(AF$2)-YEAR($G35),ModelInput!$M$299:$BJ$299,0)),0)</f>
        <v>0</v>
      </c>
      <c r="AG35" s="28">
        <f>$J35*IFERROR(INDEX(ModelInput!$M$299:$BJ$326,MATCH($H35,ModelInput!$E$299:$E$326,0),MATCH(1+YEAR(AG$2)-YEAR($G35),ModelInput!$M$299:$BJ$299,0)),0)</f>
        <v>0</v>
      </c>
      <c r="AH35" s="28">
        <f>$J35*IFERROR(INDEX(ModelInput!$M$299:$BJ$326,MATCH($H35,ModelInput!$E$299:$E$326,0),MATCH(1+YEAR(AH$2)-YEAR($G35),ModelInput!$M$299:$BJ$299,0)),0)</f>
        <v>0</v>
      </c>
      <c r="AI35" s="28">
        <f>$J35*IFERROR(INDEX(ModelInput!$M$299:$BJ$326,MATCH($H35,ModelInput!$E$299:$E$326,0),MATCH(1+YEAR(AI$2)-YEAR($G35),ModelInput!$M$299:$BJ$299,0)),0)</f>
        <v>0</v>
      </c>
      <c r="AJ35" s="28">
        <f>$J35*IFERROR(INDEX(ModelInput!$M$299:$BJ$326,MATCH($H35,ModelInput!$E$299:$E$326,0),MATCH(1+YEAR(AJ$2)-YEAR($G35),ModelInput!$M$299:$BJ$299,0)),0)</f>
        <v>0</v>
      </c>
      <c r="AK35" s="28">
        <f>$J35*IFERROR(INDEX(ModelInput!$M$299:$BJ$326,MATCH($H35,ModelInput!$E$299:$E$326,0),MATCH(1+YEAR(AK$2)-YEAR($G35),ModelInput!$M$299:$BJ$299,0)),0)</f>
        <v>0</v>
      </c>
      <c r="AL35" s="28">
        <f>$J35*IFERROR(INDEX(ModelInput!$M$299:$BJ$326,MATCH($H35,ModelInput!$E$299:$E$326,0),MATCH(1+YEAR(AL$2)-YEAR($G35),ModelInput!$M$299:$BJ$299,0)),0)</f>
        <v>0</v>
      </c>
      <c r="AM35" s="28">
        <f>$J35*IFERROR(INDEX(ModelInput!$M$299:$BJ$326,MATCH($H35,ModelInput!$E$299:$E$326,0),MATCH(1+YEAR(AM$2)-YEAR($G35),ModelInput!$M$299:$BJ$299,0)),0)</f>
        <v>0</v>
      </c>
      <c r="AN35" s="28">
        <f>$J35*IFERROR(INDEX(ModelInput!$M$299:$BJ$326,MATCH($H35,ModelInput!$E$299:$E$326,0),MATCH(1+YEAR(AN$2)-YEAR($G35),ModelInput!$M$299:$BJ$299,0)),0)</f>
        <v>0</v>
      </c>
      <c r="AO35" s="28">
        <f>$J35*IFERROR(INDEX(ModelInput!$M$299:$BJ$326,MATCH($H35,ModelInput!$E$299:$E$326,0),MATCH(1+YEAR(AO$2)-YEAR($G35),ModelInput!$M$299:$BJ$299,0)),0)</f>
        <v>0</v>
      </c>
      <c r="AP35" s="28">
        <f>$J35*IFERROR(INDEX(ModelInput!$M$299:$BJ$326,MATCH($H35,ModelInput!$E$299:$E$326,0),MATCH(1+YEAR(AP$2)-YEAR($G35),ModelInput!$M$299:$BJ$299,0)),0)</f>
        <v>0</v>
      </c>
      <c r="AQ35" s="28">
        <f>$J35*IFERROR(INDEX(ModelInput!$M$299:$BJ$326,MATCH($H35,ModelInput!$E$299:$E$326,0),MATCH(1+YEAR(AQ$2)-YEAR($G35),ModelInput!$M$299:$BJ$299,0)),0)</f>
        <v>0</v>
      </c>
      <c r="AR35" s="28">
        <f>$J35*IFERROR(INDEX(ModelInput!$M$299:$BJ$326,MATCH($H35,ModelInput!$E$299:$E$326,0),MATCH(1+YEAR(AR$2)-YEAR($G35),ModelInput!$M$299:$BJ$299,0)),0)</f>
        <v>0</v>
      </c>
      <c r="AS35" s="28">
        <f>$J35*IFERROR(INDEX(ModelInput!$M$299:$BJ$326,MATCH($H35,ModelInput!$E$299:$E$326,0),MATCH(1+YEAR(AS$2)-YEAR($G35),ModelInput!$M$299:$BJ$299,0)),0)</f>
        <v>0</v>
      </c>
      <c r="AT35" s="28">
        <f>$J35*IFERROR(INDEX(ModelInput!$M$299:$BJ$326,MATCH($H35,ModelInput!$E$299:$E$326,0),MATCH(1+YEAR(AT$2)-YEAR($G35),ModelInput!$M$299:$BJ$299,0)),0)</f>
        <v>0</v>
      </c>
      <c r="AU35" s="28">
        <f>$J35*IFERROR(INDEX(ModelInput!$M$299:$BJ$326,MATCH($H35,ModelInput!$E$299:$E$326,0),MATCH(1+YEAR(AU$2)-YEAR($G35),ModelInput!$M$299:$BJ$299,0)),0)</f>
        <v>0</v>
      </c>
      <c r="AV35" s="28">
        <f>$J35*IFERROR(INDEX(ModelInput!$M$299:$BJ$326,MATCH($H35,ModelInput!$E$299:$E$326,0),MATCH(1+YEAR(AV$2)-YEAR($G35),ModelInput!$M$299:$BJ$299,0)),0)</f>
        <v>0</v>
      </c>
      <c r="AW35" s="28">
        <f>$J35*IFERROR(INDEX(ModelInput!$M$299:$BJ$326,MATCH($H35,ModelInput!$E$299:$E$326,0),MATCH(1+YEAR(AW$2)-YEAR($G35),ModelInput!$M$299:$BJ$299,0)),0)</f>
        <v>0</v>
      </c>
      <c r="AX35" s="28">
        <f>$J35*IFERROR(INDEX(ModelInput!$M$299:$BJ$326,MATCH($H35,ModelInput!$E$299:$E$326,0),MATCH(1+YEAR(AX$2)-YEAR($G35),ModelInput!$M$299:$BJ$299,0)),0)</f>
        <v>0</v>
      </c>
      <c r="AY35" s="28">
        <f>$J35*IFERROR(INDEX(ModelInput!$M$299:$BJ$326,MATCH($H35,ModelInput!$E$299:$E$326,0),MATCH(1+YEAR(AY$2)-YEAR($G35),ModelInput!$M$299:$BJ$299,0)),0)</f>
        <v>0</v>
      </c>
      <c r="AZ35" s="28">
        <f>$J35*IFERROR(INDEX(ModelInput!$M$299:$BJ$326,MATCH($H35,ModelInput!$E$299:$E$326,0),MATCH(1+YEAR(AZ$2)-YEAR($G35),ModelInput!$M$299:$BJ$299,0)),0)</f>
        <v>0</v>
      </c>
      <c r="BA35" s="28">
        <f>$J35*IFERROR(INDEX(ModelInput!$M$299:$BJ$326,MATCH($H35,ModelInput!$E$299:$E$326,0),MATCH(1+YEAR(BA$2)-YEAR($G35),ModelInput!$M$299:$BJ$299,0)),0)</f>
        <v>0</v>
      </c>
      <c r="BB35" s="28">
        <f>$J35*IFERROR(INDEX(ModelInput!$M$299:$BJ$326,MATCH($H35,ModelInput!$E$299:$E$326,0),MATCH(1+YEAR(BB$2)-YEAR($G35),ModelInput!$M$299:$BJ$299,0)),0)</f>
        <v>0</v>
      </c>
      <c r="BC35" s="28">
        <f>$J35*IFERROR(INDEX(ModelInput!$M$299:$BJ$326,MATCH($H35,ModelInput!$E$299:$E$326,0),MATCH(1+YEAR(BC$2)-YEAR($G35),ModelInput!$M$299:$BJ$299,0)),0)</f>
        <v>0</v>
      </c>
      <c r="BD35" s="28">
        <f>$J35*IFERROR(INDEX(ModelInput!$M$299:$BJ$326,MATCH($H35,ModelInput!$E$299:$E$326,0),MATCH(1+YEAR(BD$2)-YEAR($G35),ModelInput!$M$299:$BJ$299,0)),0)</f>
        <v>0</v>
      </c>
      <c r="BE35" s="28">
        <f>$J35*IFERROR(INDEX(ModelInput!$M$299:$BJ$326,MATCH($H35,ModelInput!$E$299:$E$326,0),MATCH(1+YEAR(BE$2)-YEAR($G35),ModelInput!$M$299:$BJ$299,0)),0)</f>
        <v>0</v>
      </c>
      <c r="BF35" s="28">
        <f>$J35*IFERROR(INDEX(ModelInput!$M$299:$BJ$326,MATCH($H35,ModelInput!$E$299:$E$326,0),MATCH(1+YEAR(BF$2)-YEAR($G35),ModelInput!$M$299:$BJ$299,0)),0)</f>
        <v>0</v>
      </c>
      <c r="BG35" s="28">
        <f>$J35*IFERROR(INDEX(ModelInput!$M$299:$BJ$326,MATCH($H35,ModelInput!$E$299:$E$326,0),MATCH(1+YEAR(BG$2)-YEAR($G35),ModelInput!$M$299:$BJ$299,0)),0)</f>
        <v>0</v>
      </c>
      <c r="BH35" s="28">
        <f>$J35*IFERROR(INDEX(ModelInput!$M$299:$BJ$326,MATCH($H35,ModelInput!$E$299:$E$326,0),MATCH(1+YEAR(BH$2)-YEAR($G35),ModelInput!$M$299:$BJ$299,0)),0)</f>
        <v>0</v>
      </c>
      <c r="BI35" s="6"/>
      <c r="BJ35" s="61" t="b">
        <f t="shared" si="5"/>
        <v>1</v>
      </c>
      <c r="BK35" s="6"/>
    </row>
    <row r="36" spans="5:63" ht="15.4">
      <c r="E36" s="4" t="s">
        <v>407</v>
      </c>
      <c r="F36" s="20"/>
      <c r="G36" s="277">
        <f t="shared" si="3"/>
        <v>49765</v>
      </c>
      <c r="H36" s="86" t="str">
        <f>"SLN"&amp;YEAR(CHOOSE(Interface!$H$7,Interface!$J$33,Interface!$L$33))-MIN(YEAR(CHOOSE(Interface!$H$7,Interface!$J$33,Interface!$L$33)),YEAR(G36)-1)</f>
        <v>SLN14</v>
      </c>
      <c r="J36" s="84" cm="1">
        <f t="array" ref="J36">INDEX(-RAV!$L$51:$BH$51,1,MATCH(YEAR(G36),RAV!$L$3:$BH$3,0))</f>
        <v>0</v>
      </c>
      <c r="K36" s="9"/>
      <c r="L36" s="28">
        <f>$J36*IFERROR(INDEX(ModelInput!$M$299:$BJ$326,MATCH($H36,ModelInput!$E$299:$E$326,0),MATCH(1+YEAR(L$2)-YEAR($G36),ModelInput!$M$299:$BJ$299,0)),0)</f>
        <v>0</v>
      </c>
      <c r="M36" s="28">
        <f>$J36*IFERROR(INDEX(ModelInput!$M$299:$BJ$326,MATCH($H36,ModelInput!$E$299:$E$326,0),MATCH(1+YEAR(M$2)-YEAR($G36),ModelInput!$M$299:$BJ$299,0)),0)</f>
        <v>0</v>
      </c>
      <c r="N36" s="28">
        <f>$J36*IFERROR(INDEX(ModelInput!$M$299:$BJ$326,MATCH($H36,ModelInput!$E$299:$E$326,0),MATCH(1+YEAR(N$2)-YEAR($G36),ModelInput!$M$299:$BJ$299,0)),0)</f>
        <v>0</v>
      </c>
      <c r="O36" s="28">
        <f>$J36*IFERROR(INDEX(ModelInput!$M$299:$BJ$326,MATCH($H36,ModelInput!$E$299:$E$326,0),MATCH(1+YEAR(O$2)-YEAR($G36),ModelInput!$M$299:$BJ$299,0)),0)</f>
        <v>0</v>
      </c>
      <c r="P36" s="28">
        <f>$J36*IFERROR(INDEX(ModelInput!$M$299:$BJ$326,MATCH($H36,ModelInput!$E$299:$E$326,0),MATCH(1+YEAR(P$2)-YEAR($G36),ModelInput!$M$299:$BJ$299,0)),0)</f>
        <v>0</v>
      </c>
      <c r="Q36" s="28">
        <f>$J36*IFERROR(INDEX(ModelInput!$M$299:$BJ$326,MATCH($H36,ModelInput!$E$299:$E$326,0),MATCH(1+YEAR(Q$2)-YEAR($G36),ModelInput!$M$299:$BJ$299,0)),0)</f>
        <v>0</v>
      </c>
      <c r="R36" s="28">
        <f>$J36*IFERROR(INDEX(ModelInput!$M$299:$BJ$326,MATCH($H36,ModelInput!$E$299:$E$326,0),MATCH(1+YEAR(R$2)-YEAR($G36),ModelInput!$M$299:$BJ$299,0)),0)</f>
        <v>0</v>
      </c>
      <c r="S36" s="28">
        <f>$J36*IFERROR(INDEX(ModelInput!$M$299:$BJ$326,MATCH($H36,ModelInput!$E$299:$E$326,0),MATCH(1+YEAR(S$2)-YEAR($G36),ModelInput!$M$299:$BJ$299,0)),0)</f>
        <v>0</v>
      </c>
      <c r="T36" s="28">
        <f>$J36*IFERROR(INDEX(ModelInput!$M$299:$BJ$326,MATCH($H36,ModelInput!$E$299:$E$326,0),MATCH(1+YEAR(T$2)-YEAR($G36),ModelInput!$M$299:$BJ$299,0)),0)</f>
        <v>0</v>
      </c>
      <c r="U36" s="28">
        <f>$J36*IFERROR(INDEX(ModelInput!$M$299:$BJ$326,MATCH($H36,ModelInput!$E$299:$E$326,0),MATCH(1+YEAR(U$2)-YEAR($G36),ModelInput!$M$299:$BJ$299,0)),0)</f>
        <v>0</v>
      </c>
      <c r="V36" s="28">
        <f>$J36*IFERROR(INDEX(ModelInput!$M$299:$BJ$326,MATCH($H36,ModelInput!$E$299:$E$326,0),MATCH(1+YEAR(V$2)-YEAR($G36),ModelInput!$M$299:$BJ$299,0)),0)</f>
        <v>0</v>
      </c>
      <c r="W36" s="28">
        <f>$J36*IFERROR(INDEX(ModelInput!$M$299:$BJ$326,MATCH($H36,ModelInput!$E$299:$E$326,0),MATCH(1+YEAR(W$2)-YEAR($G36),ModelInput!$M$299:$BJ$299,0)),0)</f>
        <v>0</v>
      </c>
      <c r="X36" s="28">
        <f>$J36*IFERROR(INDEX(ModelInput!$M$299:$BJ$326,MATCH($H36,ModelInput!$E$299:$E$326,0),MATCH(1+YEAR(X$2)-YEAR($G36),ModelInput!$M$299:$BJ$299,0)),0)</f>
        <v>0</v>
      </c>
      <c r="Y36" s="28">
        <f>$J36*IFERROR(INDEX(ModelInput!$M$299:$BJ$326,MATCH($H36,ModelInput!$E$299:$E$326,0),MATCH(1+YEAR(Y$2)-YEAR($G36),ModelInput!$M$299:$BJ$299,0)),0)</f>
        <v>0</v>
      </c>
      <c r="Z36" s="28">
        <f>$J36*IFERROR(INDEX(ModelInput!$M$299:$BJ$326,MATCH($H36,ModelInput!$E$299:$E$326,0),MATCH(1+YEAR(Z$2)-YEAR($G36),ModelInput!$M$299:$BJ$299,0)),0)</f>
        <v>0</v>
      </c>
      <c r="AA36" s="28">
        <f>$J36*IFERROR(INDEX(ModelInput!$M$299:$BJ$326,MATCH($H36,ModelInput!$E$299:$E$326,0),MATCH(1+YEAR(AA$2)-YEAR($G36),ModelInput!$M$299:$BJ$299,0)),0)</f>
        <v>0</v>
      </c>
      <c r="AB36" s="28">
        <f>$J36*IFERROR(INDEX(ModelInput!$M$299:$BJ$326,MATCH($H36,ModelInput!$E$299:$E$326,0),MATCH(1+YEAR(AB$2)-YEAR($G36),ModelInput!$M$299:$BJ$299,0)),0)</f>
        <v>0</v>
      </c>
      <c r="AC36" s="28">
        <f>$J36*IFERROR(INDEX(ModelInput!$M$299:$BJ$326,MATCH($H36,ModelInput!$E$299:$E$326,0),MATCH(1+YEAR(AC$2)-YEAR($G36),ModelInput!$M$299:$BJ$299,0)),0)</f>
        <v>0</v>
      </c>
      <c r="AD36" s="28">
        <f>$J36*IFERROR(INDEX(ModelInput!$M$299:$BJ$326,MATCH($H36,ModelInput!$E$299:$E$326,0),MATCH(1+YEAR(AD$2)-YEAR($G36),ModelInput!$M$299:$BJ$299,0)),0)</f>
        <v>0</v>
      </c>
      <c r="AE36" s="28">
        <f>$J36*IFERROR(INDEX(ModelInput!$M$299:$BJ$326,MATCH($H36,ModelInput!$E$299:$E$326,0),MATCH(1+YEAR(AE$2)-YEAR($G36),ModelInput!$M$299:$BJ$299,0)),0)</f>
        <v>0</v>
      </c>
      <c r="AF36" s="28">
        <f>$J36*IFERROR(INDEX(ModelInput!$M$299:$BJ$326,MATCH($H36,ModelInput!$E$299:$E$326,0),MATCH(1+YEAR(AF$2)-YEAR($G36),ModelInput!$M$299:$BJ$299,0)),0)</f>
        <v>0</v>
      </c>
      <c r="AG36" s="28">
        <f>$J36*IFERROR(INDEX(ModelInput!$M$299:$BJ$326,MATCH($H36,ModelInput!$E$299:$E$326,0),MATCH(1+YEAR(AG$2)-YEAR($G36),ModelInput!$M$299:$BJ$299,0)),0)</f>
        <v>0</v>
      </c>
      <c r="AH36" s="28">
        <f>$J36*IFERROR(INDEX(ModelInput!$M$299:$BJ$326,MATCH($H36,ModelInput!$E$299:$E$326,0),MATCH(1+YEAR(AH$2)-YEAR($G36),ModelInput!$M$299:$BJ$299,0)),0)</f>
        <v>0</v>
      </c>
      <c r="AI36" s="28">
        <f>$J36*IFERROR(INDEX(ModelInput!$M$299:$BJ$326,MATCH($H36,ModelInput!$E$299:$E$326,0),MATCH(1+YEAR(AI$2)-YEAR($G36),ModelInput!$M$299:$BJ$299,0)),0)</f>
        <v>0</v>
      </c>
      <c r="AJ36" s="28">
        <f>$J36*IFERROR(INDEX(ModelInput!$M$299:$BJ$326,MATCH($H36,ModelInput!$E$299:$E$326,0),MATCH(1+YEAR(AJ$2)-YEAR($G36),ModelInput!$M$299:$BJ$299,0)),0)</f>
        <v>0</v>
      </c>
      <c r="AK36" s="28">
        <f>$J36*IFERROR(INDEX(ModelInput!$M$299:$BJ$326,MATCH($H36,ModelInput!$E$299:$E$326,0),MATCH(1+YEAR(AK$2)-YEAR($G36),ModelInput!$M$299:$BJ$299,0)),0)</f>
        <v>0</v>
      </c>
      <c r="AL36" s="28">
        <f>$J36*IFERROR(INDEX(ModelInput!$M$299:$BJ$326,MATCH($H36,ModelInput!$E$299:$E$326,0),MATCH(1+YEAR(AL$2)-YEAR($G36),ModelInput!$M$299:$BJ$299,0)),0)</f>
        <v>0</v>
      </c>
      <c r="AM36" s="28">
        <f>$J36*IFERROR(INDEX(ModelInput!$M$299:$BJ$326,MATCH($H36,ModelInput!$E$299:$E$326,0),MATCH(1+YEAR(AM$2)-YEAR($G36),ModelInput!$M$299:$BJ$299,0)),0)</f>
        <v>0</v>
      </c>
      <c r="AN36" s="28">
        <f>$J36*IFERROR(INDEX(ModelInput!$M$299:$BJ$326,MATCH($H36,ModelInput!$E$299:$E$326,0),MATCH(1+YEAR(AN$2)-YEAR($G36),ModelInput!$M$299:$BJ$299,0)),0)</f>
        <v>0</v>
      </c>
      <c r="AO36" s="28">
        <f>$J36*IFERROR(INDEX(ModelInput!$M$299:$BJ$326,MATCH($H36,ModelInput!$E$299:$E$326,0),MATCH(1+YEAR(AO$2)-YEAR($G36),ModelInput!$M$299:$BJ$299,0)),0)</f>
        <v>0</v>
      </c>
      <c r="AP36" s="28">
        <f>$J36*IFERROR(INDEX(ModelInput!$M$299:$BJ$326,MATCH($H36,ModelInput!$E$299:$E$326,0),MATCH(1+YEAR(AP$2)-YEAR($G36),ModelInput!$M$299:$BJ$299,0)),0)</f>
        <v>0</v>
      </c>
      <c r="AQ36" s="28">
        <f>$J36*IFERROR(INDEX(ModelInput!$M$299:$BJ$326,MATCH($H36,ModelInput!$E$299:$E$326,0),MATCH(1+YEAR(AQ$2)-YEAR($G36),ModelInput!$M$299:$BJ$299,0)),0)</f>
        <v>0</v>
      </c>
      <c r="AR36" s="28">
        <f>$J36*IFERROR(INDEX(ModelInput!$M$299:$BJ$326,MATCH($H36,ModelInput!$E$299:$E$326,0),MATCH(1+YEAR(AR$2)-YEAR($G36),ModelInput!$M$299:$BJ$299,0)),0)</f>
        <v>0</v>
      </c>
      <c r="AS36" s="28">
        <f>$J36*IFERROR(INDEX(ModelInput!$M$299:$BJ$326,MATCH($H36,ModelInput!$E$299:$E$326,0),MATCH(1+YEAR(AS$2)-YEAR($G36),ModelInput!$M$299:$BJ$299,0)),0)</f>
        <v>0</v>
      </c>
      <c r="AT36" s="28">
        <f>$J36*IFERROR(INDEX(ModelInput!$M$299:$BJ$326,MATCH($H36,ModelInput!$E$299:$E$326,0),MATCH(1+YEAR(AT$2)-YEAR($G36),ModelInput!$M$299:$BJ$299,0)),0)</f>
        <v>0</v>
      </c>
      <c r="AU36" s="28">
        <f>$J36*IFERROR(INDEX(ModelInput!$M$299:$BJ$326,MATCH($H36,ModelInput!$E$299:$E$326,0),MATCH(1+YEAR(AU$2)-YEAR($G36),ModelInput!$M$299:$BJ$299,0)),0)</f>
        <v>0</v>
      </c>
      <c r="AV36" s="28">
        <f>$J36*IFERROR(INDEX(ModelInput!$M$299:$BJ$326,MATCH($H36,ModelInput!$E$299:$E$326,0),MATCH(1+YEAR(AV$2)-YEAR($G36),ModelInput!$M$299:$BJ$299,0)),0)</f>
        <v>0</v>
      </c>
      <c r="AW36" s="28">
        <f>$J36*IFERROR(INDEX(ModelInput!$M$299:$BJ$326,MATCH($H36,ModelInput!$E$299:$E$326,0),MATCH(1+YEAR(AW$2)-YEAR($G36),ModelInput!$M$299:$BJ$299,0)),0)</f>
        <v>0</v>
      </c>
      <c r="AX36" s="28">
        <f>$J36*IFERROR(INDEX(ModelInput!$M$299:$BJ$326,MATCH($H36,ModelInput!$E$299:$E$326,0),MATCH(1+YEAR(AX$2)-YEAR($G36),ModelInput!$M$299:$BJ$299,0)),0)</f>
        <v>0</v>
      </c>
      <c r="AY36" s="28">
        <f>$J36*IFERROR(INDEX(ModelInput!$M$299:$BJ$326,MATCH($H36,ModelInput!$E$299:$E$326,0),MATCH(1+YEAR(AY$2)-YEAR($G36),ModelInput!$M$299:$BJ$299,0)),0)</f>
        <v>0</v>
      </c>
      <c r="AZ36" s="28">
        <f>$J36*IFERROR(INDEX(ModelInput!$M$299:$BJ$326,MATCH($H36,ModelInput!$E$299:$E$326,0),MATCH(1+YEAR(AZ$2)-YEAR($G36),ModelInput!$M$299:$BJ$299,0)),0)</f>
        <v>0</v>
      </c>
      <c r="BA36" s="28">
        <f>$J36*IFERROR(INDEX(ModelInput!$M$299:$BJ$326,MATCH($H36,ModelInput!$E$299:$E$326,0),MATCH(1+YEAR(BA$2)-YEAR($G36),ModelInput!$M$299:$BJ$299,0)),0)</f>
        <v>0</v>
      </c>
      <c r="BB36" s="28">
        <f>$J36*IFERROR(INDEX(ModelInput!$M$299:$BJ$326,MATCH($H36,ModelInput!$E$299:$E$326,0),MATCH(1+YEAR(BB$2)-YEAR($G36),ModelInput!$M$299:$BJ$299,0)),0)</f>
        <v>0</v>
      </c>
      <c r="BC36" s="28">
        <f>$J36*IFERROR(INDEX(ModelInput!$M$299:$BJ$326,MATCH($H36,ModelInput!$E$299:$E$326,0),MATCH(1+YEAR(BC$2)-YEAR($G36),ModelInput!$M$299:$BJ$299,0)),0)</f>
        <v>0</v>
      </c>
      <c r="BD36" s="28">
        <f>$J36*IFERROR(INDEX(ModelInput!$M$299:$BJ$326,MATCH($H36,ModelInput!$E$299:$E$326,0),MATCH(1+YEAR(BD$2)-YEAR($G36),ModelInput!$M$299:$BJ$299,0)),0)</f>
        <v>0</v>
      </c>
      <c r="BE36" s="28">
        <f>$J36*IFERROR(INDEX(ModelInput!$M$299:$BJ$326,MATCH($H36,ModelInput!$E$299:$E$326,0),MATCH(1+YEAR(BE$2)-YEAR($G36),ModelInput!$M$299:$BJ$299,0)),0)</f>
        <v>0</v>
      </c>
      <c r="BF36" s="28">
        <f>$J36*IFERROR(INDEX(ModelInput!$M$299:$BJ$326,MATCH($H36,ModelInput!$E$299:$E$326,0),MATCH(1+YEAR(BF$2)-YEAR($G36),ModelInput!$M$299:$BJ$299,0)),0)</f>
        <v>0</v>
      </c>
      <c r="BG36" s="28">
        <f>$J36*IFERROR(INDEX(ModelInput!$M$299:$BJ$326,MATCH($H36,ModelInput!$E$299:$E$326,0),MATCH(1+YEAR(BG$2)-YEAR($G36),ModelInput!$M$299:$BJ$299,0)),0)</f>
        <v>0</v>
      </c>
      <c r="BH36" s="28">
        <f>$J36*IFERROR(INDEX(ModelInput!$M$299:$BJ$326,MATCH($H36,ModelInput!$E$299:$E$326,0),MATCH(1+YEAR(BH$2)-YEAR($G36),ModelInput!$M$299:$BJ$299,0)),0)</f>
        <v>0</v>
      </c>
      <c r="BI36" s="6"/>
      <c r="BJ36" s="61" t="b">
        <f t="shared" si="5"/>
        <v>1</v>
      </c>
      <c r="BK36" s="6"/>
    </row>
    <row r="37" spans="5:63" ht="15.4">
      <c r="E37" s="4" t="s">
        <v>407</v>
      </c>
      <c r="F37" s="20"/>
      <c r="G37" s="277">
        <f t="shared" si="3"/>
        <v>50130</v>
      </c>
      <c r="H37" s="86" t="str">
        <f>"SLN"&amp;YEAR(CHOOSE(Interface!$H$7,Interface!$J$33,Interface!$L$33))-MIN(YEAR(CHOOSE(Interface!$H$7,Interface!$J$33,Interface!$L$33)),YEAR(G37)-1)</f>
        <v>SLN13</v>
      </c>
      <c r="J37" s="84" cm="1">
        <f t="array" ref="J37">INDEX(-RAV!$L$51:$BH$51,1,MATCH(YEAR(G37),RAV!$L$3:$BH$3,0))</f>
        <v>0</v>
      </c>
      <c r="K37" s="9"/>
      <c r="L37" s="28">
        <f>$J37*IFERROR(INDEX(ModelInput!$M$299:$BJ$326,MATCH($H37,ModelInput!$E$299:$E$326,0),MATCH(1+YEAR(L$2)-YEAR($G37),ModelInput!$M$299:$BJ$299,0)),0)</f>
        <v>0</v>
      </c>
      <c r="M37" s="28">
        <f>$J37*IFERROR(INDEX(ModelInput!$M$299:$BJ$326,MATCH($H37,ModelInput!$E$299:$E$326,0),MATCH(1+YEAR(M$2)-YEAR($G37),ModelInput!$M$299:$BJ$299,0)),0)</f>
        <v>0</v>
      </c>
      <c r="N37" s="28">
        <f>$J37*IFERROR(INDEX(ModelInput!$M$299:$BJ$326,MATCH($H37,ModelInput!$E$299:$E$326,0),MATCH(1+YEAR(N$2)-YEAR($G37),ModelInput!$M$299:$BJ$299,0)),0)</f>
        <v>0</v>
      </c>
      <c r="O37" s="28">
        <f>$J37*IFERROR(INDEX(ModelInput!$M$299:$BJ$326,MATCH($H37,ModelInput!$E$299:$E$326,0),MATCH(1+YEAR(O$2)-YEAR($G37),ModelInput!$M$299:$BJ$299,0)),0)</f>
        <v>0</v>
      </c>
      <c r="P37" s="28">
        <f>$J37*IFERROR(INDEX(ModelInput!$M$299:$BJ$326,MATCH($H37,ModelInput!$E$299:$E$326,0),MATCH(1+YEAR(P$2)-YEAR($G37),ModelInput!$M$299:$BJ$299,0)),0)</f>
        <v>0</v>
      </c>
      <c r="Q37" s="28">
        <f>$J37*IFERROR(INDEX(ModelInput!$M$299:$BJ$326,MATCH($H37,ModelInput!$E$299:$E$326,0),MATCH(1+YEAR(Q$2)-YEAR($G37),ModelInput!$M$299:$BJ$299,0)),0)</f>
        <v>0</v>
      </c>
      <c r="R37" s="28">
        <f>$J37*IFERROR(INDEX(ModelInput!$M$299:$BJ$326,MATCH($H37,ModelInput!$E$299:$E$326,0),MATCH(1+YEAR(R$2)-YEAR($G37),ModelInput!$M$299:$BJ$299,0)),0)</f>
        <v>0</v>
      </c>
      <c r="S37" s="28">
        <f>$J37*IFERROR(INDEX(ModelInput!$M$299:$BJ$326,MATCH($H37,ModelInput!$E$299:$E$326,0),MATCH(1+YEAR(S$2)-YEAR($G37),ModelInput!$M$299:$BJ$299,0)),0)</f>
        <v>0</v>
      </c>
      <c r="T37" s="28">
        <f>$J37*IFERROR(INDEX(ModelInput!$M$299:$BJ$326,MATCH($H37,ModelInput!$E$299:$E$326,0),MATCH(1+YEAR(T$2)-YEAR($G37),ModelInput!$M$299:$BJ$299,0)),0)</f>
        <v>0</v>
      </c>
      <c r="U37" s="28">
        <f>$J37*IFERROR(INDEX(ModelInput!$M$299:$BJ$326,MATCH($H37,ModelInput!$E$299:$E$326,0),MATCH(1+YEAR(U$2)-YEAR($G37),ModelInput!$M$299:$BJ$299,0)),0)</f>
        <v>0</v>
      </c>
      <c r="V37" s="28">
        <f>$J37*IFERROR(INDEX(ModelInput!$M$299:$BJ$326,MATCH($H37,ModelInput!$E$299:$E$326,0),MATCH(1+YEAR(V$2)-YEAR($G37),ModelInput!$M$299:$BJ$299,0)),0)</f>
        <v>0</v>
      </c>
      <c r="W37" s="28">
        <f>$J37*IFERROR(INDEX(ModelInput!$M$299:$BJ$326,MATCH($H37,ModelInput!$E$299:$E$326,0),MATCH(1+YEAR(W$2)-YEAR($G37),ModelInput!$M$299:$BJ$299,0)),0)</f>
        <v>0</v>
      </c>
      <c r="X37" s="28">
        <f>$J37*IFERROR(INDEX(ModelInput!$M$299:$BJ$326,MATCH($H37,ModelInput!$E$299:$E$326,0),MATCH(1+YEAR(X$2)-YEAR($G37),ModelInput!$M$299:$BJ$299,0)),0)</f>
        <v>0</v>
      </c>
      <c r="Y37" s="28">
        <f>$J37*IFERROR(INDEX(ModelInput!$M$299:$BJ$326,MATCH($H37,ModelInput!$E$299:$E$326,0),MATCH(1+YEAR(Y$2)-YEAR($G37),ModelInput!$M$299:$BJ$299,0)),0)</f>
        <v>0</v>
      </c>
      <c r="Z37" s="28">
        <f>$J37*IFERROR(INDEX(ModelInput!$M$299:$BJ$326,MATCH($H37,ModelInput!$E$299:$E$326,0),MATCH(1+YEAR(Z$2)-YEAR($G37),ModelInput!$M$299:$BJ$299,0)),0)</f>
        <v>0</v>
      </c>
      <c r="AA37" s="28">
        <f>$J37*IFERROR(INDEX(ModelInput!$M$299:$BJ$326,MATCH($H37,ModelInput!$E$299:$E$326,0),MATCH(1+YEAR(AA$2)-YEAR($G37),ModelInput!$M$299:$BJ$299,0)),0)</f>
        <v>0</v>
      </c>
      <c r="AB37" s="28">
        <f>$J37*IFERROR(INDEX(ModelInput!$M$299:$BJ$326,MATCH($H37,ModelInput!$E$299:$E$326,0),MATCH(1+YEAR(AB$2)-YEAR($G37),ModelInput!$M$299:$BJ$299,0)),0)</f>
        <v>0</v>
      </c>
      <c r="AC37" s="28">
        <f>$J37*IFERROR(INDEX(ModelInput!$M$299:$BJ$326,MATCH($H37,ModelInput!$E$299:$E$326,0),MATCH(1+YEAR(AC$2)-YEAR($G37),ModelInput!$M$299:$BJ$299,0)),0)</f>
        <v>0</v>
      </c>
      <c r="AD37" s="28">
        <f>$J37*IFERROR(INDEX(ModelInput!$M$299:$BJ$326,MATCH($H37,ModelInput!$E$299:$E$326,0),MATCH(1+YEAR(AD$2)-YEAR($G37),ModelInput!$M$299:$BJ$299,0)),0)</f>
        <v>0</v>
      </c>
      <c r="AE37" s="28">
        <f>$J37*IFERROR(INDEX(ModelInput!$M$299:$BJ$326,MATCH($H37,ModelInput!$E$299:$E$326,0),MATCH(1+YEAR(AE$2)-YEAR($G37),ModelInput!$M$299:$BJ$299,0)),0)</f>
        <v>0</v>
      </c>
      <c r="AF37" s="28">
        <f>$J37*IFERROR(INDEX(ModelInput!$M$299:$BJ$326,MATCH($H37,ModelInput!$E$299:$E$326,0),MATCH(1+YEAR(AF$2)-YEAR($G37),ModelInput!$M$299:$BJ$299,0)),0)</f>
        <v>0</v>
      </c>
      <c r="AG37" s="28">
        <f>$J37*IFERROR(INDEX(ModelInput!$M$299:$BJ$326,MATCH($H37,ModelInput!$E$299:$E$326,0),MATCH(1+YEAR(AG$2)-YEAR($G37),ModelInput!$M$299:$BJ$299,0)),0)</f>
        <v>0</v>
      </c>
      <c r="AH37" s="28">
        <f>$J37*IFERROR(INDEX(ModelInput!$M$299:$BJ$326,MATCH($H37,ModelInput!$E$299:$E$326,0),MATCH(1+YEAR(AH$2)-YEAR($G37),ModelInput!$M$299:$BJ$299,0)),0)</f>
        <v>0</v>
      </c>
      <c r="AI37" s="28">
        <f>$J37*IFERROR(INDEX(ModelInput!$M$299:$BJ$326,MATCH($H37,ModelInput!$E$299:$E$326,0),MATCH(1+YEAR(AI$2)-YEAR($G37),ModelInput!$M$299:$BJ$299,0)),0)</f>
        <v>0</v>
      </c>
      <c r="AJ37" s="28">
        <f>$J37*IFERROR(INDEX(ModelInput!$M$299:$BJ$326,MATCH($H37,ModelInput!$E$299:$E$326,0),MATCH(1+YEAR(AJ$2)-YEAR($G37),ModelInput!$M$299:$BJ$299,0)),0)</f>
        <v>0</v>
      </c>
      <c r="AK37" s="28">
        <f>$J37*IFERROR(INDEX(ModelInput!$M$299:$BJ$326,MATCH($H37,ModelInput!$E$299:$E$326,0),MATCH(1+YEAR(AK$2)-YEAR($G37),ModelInput!$M$299:$BJ$299,0)),0)</f>
        <v>0</v>
      </c>
      <c r="AL37" s="28">
        <f>$J37*IFERROR(INDEX(ModelInput!$M$299:$BJ$326,MATCH($H37,ModelInput!$E$299:$E$326,0),MATCH(1+YEAR(AL$2)-YEAR($G37),ModelInput!$M$299:$BJ$299,0)),0)</f>
        <v>0</v>
      </c>
      <c r="AM37" s="28">
        <f>$J37*IFERROR(INDEX(ModelInput!$M$299:$BJ$326,MATCH($H37,ModelInput!$E$299:$E$326,0),MATCH(1+YEAR(AM$2)-YEAR($G37),ModelInput!$M$299:$BJ$299,0)),0)</f>
        <v>0</v>
      </c>
      <c r="AN37" s="28">
        <f>$J37*IFERROR(INDEX(ModelInput!$M$299:$BJ$326,MATCH($H37,ModelInput!$E$299:$E$326,0),MATCH(1+YEAR(AN$2)-YEAR($G37),ModelInput!$M$299:$BJ$299,0)),0)</f>
        <v>0</v>
      </c>
      <c r="AO37" s="28">
        <f>$J37*IFERROR(INDEX(ModelInput!$M$299:$BJ$326,MATCH($H37,ModelInput!$E$299:$E$326,0),MATCH(1+YEAR(AO$2)-YEAR($G37),ModelInput!$M$299:$BJ$299,0)),0)</f>
        <v>0</v>
      </c>
      <c r="AP37" s="28">
        <f>$J37*IFERROR(INDEX(ModelInput!$M$299:$BJ$326,MATCH($H37,ModelInput!$E$299:$E$326,0),MATCH(1+YEAR(AP$2)-YEAR($G37),ModelInput!$M$299:$BJ$299,0)),0)</f>
        <v>0</v>
      </c>
      <c r="AQ37" s="28">
        <f>$J37*IFERROR(INDEX(ModelInput!$M$299:$BJ$326,MATCH($H37,ModelInput!$E$299:$E$326,0),MATCH(1+YEAR(AQ$2)-YEAR($G37),ModelInput!$M$299:$BJ$299,0)),0)</f>
        <v>0</v>
      </c>
      <c r="AR37" s="28">
        <f>$J37*IFERROR(INDEX(ModelInput!$M$299:$BJ$326,MATCH($H37,ModelInput!$E$299:$E$326,0),MATCH(1+YEAR(AR$2)-YEAR($G37),ModelInput!$M$299:$BJ$299,0)),0)</f>
        <v>0</v>
      </c>
      <c r="AS37" s="28">
        <f>$J37*IFERROR(INDEX(ModelInput!$M$299:$BJ$326,MATCH($H37,ModelInput!$E$299:$E$326,0),MATCH(1+YEAR(AS$2)-YEAR($G37),ModelInput!$M$299:$BJ$299,0)),0)</f>
        <v>0</v>
      </c>
      <c r="AT37" s="28">
        <f>$J37*IFERROR(INDEX(ModelInput!$M$299:$BJ$326,MATCH($H37,ModelInput!$E$299:$E$326,0),MATCH(1+YEAR(AT$2)-YEAR($G37),ModelInput!$M$299:$BJ$299,0)),0)</f>
        <v>0</v>
      </c>
      <c r="AU37" s="28">
        <f>$J37*IFERROR(INDEX(ModelInput!$M$299:$BJ$326,MATCH($H37,ModelInput!$E$299:$E$326,0),MATCH(1+YEAR(AU$2)-YEAR($G37),ModelInput!$M$299:$BJ$299,0)),0)</f>
        <v>0</v>
      </c>
      <c r="AV37" s="28">
        <f>$J37*IFERROR(INDEX(ModelInput!$M$299:$BJ$326,MATCH($H37,ModelInput!$E$299:$E$326,0),MATCH(1+YEAR(AV$2)-YEAR($G37),ModelInput!$M$299:$BJ$299,0)),0)</f>
        <v>0</v>
      </c>
      <c r="AW37" s="28">
        <f>$J37*IFERROR(INDEX(ModelInput!$M$299:$BJ$326,MATCH($H37,ModelInput!$E$299:$E$326,0),MATCH(1+YEAR(AW$2)-YEAR($G37),ModelInput!$M$299:$BJ$299,0)),0)</f>
        <v>0</v>
      </c>
      <c r="AX37" s="28">
        <f>$J37*IFERROR(INDEX(ModelInput!$M$299:$BJ$326,MATCH($H37,ModelInput!$E$299:$E$326,0),MATCH(1+YEAR(AX$2)-YEAR($G37),ModelInput!$M$299:$BJ$299,0)),0)</f>
        <v>0</v>
      </c>
      <c r="AY37" s="28">
        <f>$J37*IFERROR(INDEX(ModelInput!$M$299:$BJ$326,MATCH($H37,ModelInput!$E$299:$E$326,0),MATCH(1+YEAR(AY$2)-YEAR($G37),ModelInput!$M$299:$BJ$299,0)),0)</f>
        <v>0</v>
      </c>
      <c r="AZ37" s="28">
        <f>$J37*IFERROR(INDEX(ModelInput!$M$299:$BJ$326,MATCH($H37,ModelInput!$E$299:$E$326,0),MATCH(1+YEAR(AZ$2)-YEAR($G37),ModelInput!$M$299:$BJ$299,0)),0)</f>
        <v>0</v>
      </c>
      <c r="BA37" s="28">
        <f>$J37*IFERROR(INDEX(ModelInput!$M$299:$BJ$326,MATCH($H37,ModelInput!$E$299:$E$326,0),MATCH(1+YEAR(BA$2)-YEAR($G37),ModelInput!$M$299:$BJ$299,0)),0)</f>
        <v>0</v>
      </c>
      <c r="BB37" s="28">
        <f>$J37*IFERROR(INDEX(ModelInput!$M$299:$BJ$326,MATCH($H37,ModelInput!$E$299:$E$326,0),MATCH(1+YEAR(BB$2)-YEAR($G37),ModelInput!$M$299:$BJ$299,0)),0)</f>
        <v>0</v>
      </c>
      <c r="BC37" s="28">
        <f>$J37*IFERROR(INDEX(ModelInput!$M$299:$BJ$326,MATCH($H37,ModelInput!$E$299:$E$326,0),MATCH(1+YEAR(BC$2)-YEAR($G37),ModelInput!$M$299:$BJ$299,0)),0)</f>
        <v>0</v>
      </c>
      <c r="BD37" s="28">
        <f>$J37*IFERROR(INDEX(ModelInput!$M$299:$BJ$326,MATCH($H37,ModelInput!$E$299:$E$326,0),MATCH(1+YEAR(BD$2)-YEAR($G37),ModelInput!$M$299:$BJ$299,0)),0)</f>
        <v>0</v>
      </c>
      <c r="BE37" s="28">
        <f>$J37*IFERROR(INDEX(ModelInput!$M$299:$BJ$326,MATCH($H37,ModelInput!$E$299:$E$326,0),MATCH(1+YEAR(BE$2)-YEAR($G37),ModelInput!$M$299:$BJ$299,0)),0)</f>
        <v>0</v>
      </c>
      <c r="BF37" s="28">
        <f>$J37*IFERROR(INDEX(ModelInput!$M$299:$BJ$326,MATCH($H37,ModelInput!$E$299:$E$326,0),MATCH(1+YEAR(BF$2)-YEAR($G37),ModelInput!$M$299:$BJ$299,0)),0)</f>
        <v>0</v>
      </c>
      <c r="BG37" s="28">
        <f>$J37*IFERROR(INDEX(ModelInput!$M$299:$BJ$326,MATCH($H37,ModelInput!$E$299:$E$326,0),MATCH(1+YEAR(BG$2)-YEAR($G37),ModelInput!$M$299:$BJ$299,0)),0)</f>
        <v>0</v>
      </c>
      <c r="BH37" s="28">
        <f>$J37*IFERROR(INDEX(ModelInput!$M$299:$BJ$326,MATCH($H37,ModelInput!$E$299:$E$326,0),MATCH(1+YEAR(BH$2)-YEAR($G37),ModelInput!$M$299:$BJ$299,0)),0)</f>
        <v>0</v>
      </c>
      <c r="BI37" s="6"/>
      <c r="BJ37" s="61" t="b">
        <f t="shared" si="5"/>
        <v>1</v>
      </c>
      <c r="BK37" s="6"/>
    </row>
    <row r="38" spans="5:63" ht="15.4">
      <c r="E38" s="4" t="s">
        <v>407</v>
      </c>
      <c r="F38" s="20"/>
      <c r="G38" s="277">
        <f t="shared" si="3"/>
        <v>50495</v>
      </c>
      <c r="H38" s="86" t="str">
        <f>"SLN"&amp;YEAR(CHOOSE(Interface!$H$7,Interface!$J$33,Interface!$L$33))-MIN(YEAR(CHOOSE(Interface!$H$7,Interface!$J$33,Interface!$L$33)),YEAR(G38)-1)</f>
        <v>SLN12</v>
      </c>
      <c r="J38" s="84" cm="1">
        <f t="array" ref="J38">INDEX(-RAV!$L$51:$BH$51,1,MATCH(YEAR(G38),RAV!$L$3:$BH$3,0))</f>
        <v>0</v>
      </c>
      <c r="K38" s="9"/>
      <c r="L38" s="28">
        <f>$J38*IFERROR(INDEX(ModelInput!$M$299:$BJ$326,MATCH($H38,ModelInput!$E$299:$E$326,0),MATCH(1+YEAR(L$2)-YEAR($G38),ModelInput!$M$299:$BJ$299,0)),0)</f>
        <v>0</v>
      </c>
      <c r="M38" s="28">
        <f>$J38*IFERROR(INDEX(ModelInput!$M$299:$BJ$326,MATCH($H38,ModelInput!$E$299:$E$326,0),MATCH(1+YEAR(M$2)-YEAR($G38),ModelInput!$M$299:$BJ$299,0)),0)</f>
        <v>0</v>
      </c>
      <c r="N38" s="28">
        <f>$J38*IFERROR(INDEX(ModelInput!$M$299:$BJ$326,MATCH($H38,ModelInput!$E$299:$E$326,0),MATCH(1+YEAR(N$2)-YEAR($G38),ModelInput!$M$299:$BJ$299,0)),0)</f>
        <v>0</v>
      </c>
      <c r="O38" s="28">
        <f>$J38*IFERROR(INDEX(ModelInput!$M$299:$BJ$326,MATCH($H38,ModelInput!$E$299:$E$326,0),MATCH(1+YEAR(O$2)-YEAR($G38),ModelInput!$M$299:$BJ$299,0)),0)</f>
        <v>0</v>
      </c>
      <c r="P38" s="28">
        <f>$J38*IFERROR(INDEX(ModelInput!$M$299:$BJ$326,MATCH($H38,ModelInput!$E$299:$E$326,0),MATCH(1+YEAR(P$2)-YEAR($G38),ModelInput!$M$299:$BJ$299,0)),0)</f>
        <v>0</v>
      </c>
      <c r="Q38" s="28">
        <f>$J38*IFERROR(INDEX(ModelInput!$M$299:$BJ$326,MATCH($H38,ModelInput!$E$299:$E$326,0),MATCH(1+YEAR(Q$2)-YEAR($G38),ModelInput!$M$299:$BJ$299,0)),0)</f>
        <v>0</v>
      </c>
      <c r="R38" s="28">
        <f>$J38*IFERROR(INDEX(ModelInput!$M$299:$BJ$326,MATCH($H38,ModelInput!$E$299:$E$326,0),MATCH(1+YEAR(R$2)-YEAR($G38),ModelInput!$M$299:$BJ$299,0)),0)</f>
        <v>0</v>
      </c>
      <c r="S38" s="28">
        <f>$J38*IFERROR(INDEX(ModelInput!$M$299:$BJ$326,MATCH($H38,ModelInput!$E$299:$E$326,0),MATCH(1+YEAR(S$2)-YEAR($G38),ModelInput!$M$299:$BJ$299,0)),0)</f>
        <v>0</v>
      </c>
      <c r="T38" s="28">
        <f>$J38*IFERROR(INDEX(ModelInput!$M$299:$BJ$326,MATCH($H38,ModelInput!$E$299:$E$326,0),MATCH(1+YEAR(T$2)-YEAR($G38),ModelInput!$M$299:$BJ$299,0)),0)</f>
        <v>0</v>
      </c>
      <c r="U38" s="28">
        <f>$J38*IFERROR(INDEX(ModelInput!$M$299:$BJ$326,MATCH($H38,ModelInput!$E$299:$E$326,0),MATCH(1+YEAR(U$2)-YEAR($G38),ModelInput!$M$299:$BJ$299,0)),0)</f>
        <v>0</v>
      </c>
      <c r="V38" s="28">
        <f>$J38*IFERROR(INDEX(ModelInput!$M$299:$BJ$326,MATCH($H38,ModelInput!$E$299:$E$326,0),MATCH(1+YEAR(V$2)-YEAR($G38),ModelInput!$M$299:$BJ$299,0)),0)</f>
        <v>0</v>
      </c>
      <c r="W38" s="28">
        <f>$J38*IFERROR(INDEX(ModelInput!$M$299:$BJ$326,MATCH($H38,ModelInput!$E$299:$E$326,0),MATCH(1+YEAR(W$2)-YEAR($G38),ModelInput!$M$299:$BJ$299,0)),0)</f>
        <v>0</v>
      </c>
      <c r="X38" s="28">
        <f>$J38*IFERROR(INDEX(ModelInput!$M$299:$BJ$326,MATCH($H38,ModelInput!$E$299:$E$326,0),MATCH(1+YEAR(X$2)-YEAR($G38),ModelInput!$M$299:$BJ$299,0)),0)</f>
        <v>0</v>
      </c>
      <c r="Y38" s="28">
        <f>$J38*IFERROR(INDEX(ModelInput!$M$299:$BJ$326,MATCH($H38,ModelInput!$E$299:$E$326,0),MATCH(1+YEAR(Y$2)-YEAR($G38),ModelInput!$M$299:$BJ$299,0)),0)</f>
        <v>0</v>
      </c>
      <c r="Z38" s="28">
        <f>$J38*IFERROR(INDEX(ModelInput!$M$299:$BJ$326,MATCH($H38,ModelInput!$E$299:$E$326,0),MATCH(1+YEAR(Z$2)-YEAR($G38),ModelInput!$M$299:$BJ$299,0)),0)</f>
        <v>0</v>
      </c>
      <c r="AA38" s="28">
        <f>$J38*IFERROR(INDEX(ModelInput!$M$299:$BJ$326,MATCH($H38,ModelInput!$E$299:$E$326,0),MATCH(1+YEAR(AA$2)-YEAR($G38),ModelInput!$M$299:$BJ$299,0)),0)</f>
        <v>0</v>
      </c>
      <c r="AB38" s="28">
        <f>$J38*IFERROR(INDEX(ModelInput!$M$299:$BJ$326,MATCH($H38,ModelInput!$E$299:$E$326,0),MATCH(1+YEAR(AB$2)-YEAR($G38),ModelInput!$M$299:$BJ$299,0)),0)</f>
        <v>0</v>
      </c>
      <c r="AC38" s="28">
        <f>$J38*IFERROR(INDEX(ModelInput!$M$299:$BJ$326,MATCH($H38,ModelInput!$E$299:$E$326,0),MATCH(1+YEAR(AC$2)-YEAR($G38),ModelInput!$M$299:$BJ$299,0)),0)</f>
        <v>0</v>
      </c>
      <c r="AD38" s="28">
        <f>$J38*IFERROR(INDEX(ModelInput!$M$299:$BJ$326,MATCH($H38,ModelInput!$E$299:$E$326,0),MATCH(1+YEAR(AD$2)-YEAR($G38),ModelInput!$M$299:$BJ$299,0)),0)</f>
        <v>0</v>
      </c>
      <c r="AE38" s="28">
        <f>$J38*IFERROR(INDEX(ModelInput!$M$299:$BJ$326,MATCH($H38,ModelInput!$E$299:$E$326,0),MATCH(1+YEAR(AE$2)-YEAR($G38),ModelInput!$M$299:$BJ$299,0)),0)</f>
        <v>0</v>
      </c>
      <c r="AF38" s="28">
        <f>$J38*IFERROR(INDEX(ModelInput!$M$299:$BJ$326,MATCH($H38,ModelInput!$E$299:$E$326,0),MATCH(1+YEAR(AF$2)-YEAR($G38),ModelInput!$M$299:$BJ$299,0)),0)</f>
        <v>0</v>
      </c>
      <c r="AG38" s="28">
        <f>$J38*IFERROR(INDEX(ModelInput!$M$299:$BJ$326,MATCH($H38,ModelInput!$E$299:$E$326,0),MATCH(1+YEAR(AG$2)-YEAR($G38),ModelInput!$M$299:$BJ$299,0)),0)</f>
        <v>0</v>
      </c>
      <c r="AH38" s="28">
        <f>$J38*IFERROR(INDEX(ModelInput!$M$299:$BJ$326,MATCH($H38,ModelInput!$E$299:$E$326,0),MATCH(1+YEAR(AH$2)-YEAR($G38),ModelInput!$M$299:$BJ$299,0)),0)</f>
        <v>0</v>
      </c>
      <c r="AI38" s="28">
        <f>$J38*IFERROR(INDEX(ModelInput!$M$299:$BJ$326,MATCH($H38,ModelInput!$E$299:$E$326,0),MATCH(1+YEAR(AI$2)-YEAR($G38),ModelInput!$M$299:$BJ$299,0)),0)</f>
        <v>0</v>
      </c>
      <c r="AJ38" s="28">
        <f>$J38*IFERROR(INDEX(ModelInput!$M$299:$BJ$326,MATCH($H38,ModelInput!$E$299:$E$326,0),MATCH(1+YEAR(AJ$2)-YEAR($G38),ModelInput!$M$299:$BJ$299,0)),0)</f>
        <v>0</v>
      </c>
      <c r="AK38" s="28">
        <f>$J38*IFERROR(INDEX(ModelInput!$M$299:$BJ$326,MATCH($H38,ModelInput!$E$299:$E$326,0),MATCH(1+YEAR(AK$2)-YEAR($G38),ModelInput!$M$299:$BJ$299,0)),0)</f>
        <v>0</v>
      </c>
      <c r="AL38" s="28">
        <f>$J38*IFERROR(INDEX(ModelInput!$M$299:$BJ$326,MATCH($H38,ModelInput!$E$299:$E$326,0),MATCH(1+YEAR(AL$2)-YEAR($G38),ModelInput!$M$299:$BJ$299,0)),0)</f>
        <v>0</v>
      </c>
      <c r="AM38" s="28">
        <f>$J38*IFERROR(INDEX(ModelInput!$M$299:$BJ$326,MATCH($H38,ModelInput!$E$299:$E$326,0),MATCH(1+YEAR(AM$2)-YEAR($G38),ModelInput!$M$299:$BJ$299,0)),0)</f>
        <v>0</v>
      </c>
      <c r="AN38" s="28">
        <f>$J38*IFERROR(INDEX(ModelInput!$M$299:$BJ$326,MATCH($H38,ModelInput!$E$299:$E$326,0),MATCH(1+YEAR(AN$2)-YEAR($G38),ModelInput!$M$299:$BJ$299,0)),0)</f>
        <v>0</v>
      </c>
      <c r="AO38" s="28">
        <f>$J38*IFERROR(INDEX(ModelInput!$M$299:$BJ$326,MATCH($H38,ModelInput!$E$299:$E$326,0),MATCH(1+YEAR(AO$2)-YEAR($G38),ModelInput!$M$299:$BJ$299,0)),0)</f>
        <v>0</v>
      </c>
      <c r="AP38" s="28">
        <f>$J38*IFERROR(INDEX(ModelInput!$M$299:$BJ$326,MATCH($H38,ModelInput!$E$299:$E$326,0),MATCH(1+YEAR(AP$2)-YEAR($G38),ModelInput!$M$299:$BJ$299,0)),0)</f>
        <v>0</v>
      </c>
      <c r="AQ38" s="28">
        <f>$J38*IFERROR(INDEX(ModelInput!$M$299:$BJ$326,MATCH($H38,ModelInput!$E$299:$E$326,0),MATCH(1+YEAR(AQ$2)-YEAR($G38),ModelInput!$M$299:$BJ$299,0)),0)</f>
        <v>0</v>
      </c>
      <c r="AR38" s="28">
        <f>$J38*IFERROR(INDEX(ModelInput!$M$299:$BJ$326,MATCH($H38,ModelInput!$E$299:$E$326,0),MATCH(1+YEAR(AR$2)-YEAR($G38),ModelInput!$M$299:$BJ$299,0)),0)</f>
        <v>0</v>
      </c>
      <c r="AS38" s="28">
        <f>$J38*IFERROR(INDEX(ModelInput!$M$299:$BJ$326,MATCH($H38,ModelInput!$E$299:$E$326,0),MATCH(1+YEAR(AS$2)-YEAR($G38),ModelInput!$M$299:$BJ$299,0)),0)</f>
        <v>0</v>
      </c>
      <c r="AT38" s="28">
        <f>$J38*IFERROR(INDEX(ModelInput!$M$299:$BJ$326,MATCH($H38,ModelInput!$E$299:$E$326,0),MATCH(1+YEAR(AT$2)-YEAR($G38),ModelInput!$M$299:$BJ$299,0)),0)</f>
        <v>0</v>
      </c>
      <c r="AU38" s="28">
        <f>$J38*IFERROR(INDEX(ModelInput!$M$299:$BJ$326,MATCH($H38,ModelInput!$E$299:$E$326,0),MATCH(1+YEAR(AU$2)-YEAR($G38),ModelInput!$M$299:$BJ$299,0)),0)</f>
        <v>0</v>
      </c>
      <c r="AV38" s="28">
        <f>$J38*IFERROR(INDEX(ModelInput!$M$299:$BJ$326,MATCH($H38,ModelInput!$E$299:$E$326,0),MATCH(1+YEAR(AV$2)-YEAR($G38),ModelInput!$M$299:$BJ$299,0)),0)</f>
        <v>0</v>
      </c>
      <c r="AW38" s="28">
        <f>$J38*IFERROR(INDEX(ModelInput!$M$299:$BJ$326,MATCH($H38,ModelInput!$E$299:$E$326,0),MATCH(1+YEAR(AW$2)-YEAR($G38),ModelInput!$M$299:$BJ$299,0)),0)</f>
        <v>0</v>
      </c>
      <c r="AX38" s="28">
        <f>$J38*IFERROR(INDEX(ModelInput!$M$299:$BJ$326,MATCH($H38,ModelInput!$E$299:$E$326,0),MATCH(1+YEAR(AX$2)-YEAR($G38),ModelInput!$M$299:$BJ$299,0)),0)</f>
        <v>0</v>
      </c>
      <c r="AY38" s="28">
        <f>$J38*IFERROR(INDEX(ModelInput!$M$299:$BJ$326,MATCH($H38,ModelInput!$E$299:$E$326,0),MATCH(1+YEAR(AY$2)-YEAR($G38),ModelInput!$M$299:$BJ$299,0)),0)</f>
        <v>0</v>
      </c>
      <c r="AZ38" s="28">
        <f>$J38*IFERROR(INDEX(ModelInput!$M$299:$BJ$326,MATCH($H38,ModelInput!$E$299:$E$326,0),MATCH(1+YEAR(AZ$2)-YEAR($G38),ModelInput!$M$299:$BJ$299,0)),0)</f>
        <v>0</v>
      </c>
      <c r="BA38" s="28">
        <f>$J38*IFERROR(INDEX(ModelInput!$M$299:$BJ$326,MATCH($H38,ModelInput!$E$299:$E$326,0),MATCH(1+YEAR(BA$2)-YEAR($G38),ModelInput!$M$299:$BJ$299,0)),0)</f>
        <v>0</v>
      </c>
      <c r="BB38" s="28">
        <f>$J38*IFERROR(INDEX(ModelInput!$M$299:$BJ$326,MATCH($H38,ModelInput!$E$299:$E$326,0),MATCH(1+YEAR(BB$2)-YEAR($G38),ModelInput!$M$299:$BJ$299,0)),0)</f>
        <v>0</v>
      </c>
      <c r="BC38" s="28">
        <f>$J38*IFERROR(INDEX(ModelInput!$M$299:$BJ$326,MATCH($H38,ModelInput!$E$299:$E$326,0),MATCH(1+YEAR(BC$2)-YEAR($G38),ModelInput!$M$299:$BJ$299,0)),0)</f>
        <v>0</v>
      </c>
      <c r="BD38" s="28">
        <f>$J38*IFERROR(INDEX(ModelInput!$M$299:$BJ$326,MATCH($H38,ModelInput!$E$299:$E$326,0),MATCH(1+YEAR(BD$2)-YEAR($G38),ModelInput!$M$299:$BJ$299,0)),0)</f>
        <v>0</v>
      </c>
      <c r="BE38" s="28">
        <f>$J38*IFERROR(INDEX(ModelInput!$M$299:$BJ$326,MATCH($H38,ModelInput!$E$299:$E$326,0),MATCH(1+YEAR(BE$2)-YEAR($G38),ModelInput!$M$299:$BJ$299,0)),0)</f>
        <v>0</v>
      </c>
      <c r="BF38" s="28">
        <f>$J38*IFERROR(INDEX(ModelInput!$M$299:$BJ$326,MATCH($H38,ModelInput!$E$299:$E$326,0),MATCH(1+YEAR(BF$2)-YEAR($G38),ModelInput!$M$299:$BJ$299,0)),0)</f>
        <v>0</v>
      </c>
      <c r="BG38" s="28">
        <f>$J38*IFERROR(INDEX(ModelInput!$M$299:$BJ$326,MATCH($H38,ModelInput!$E$299:$E$326,0),MATCH(1+YEAR(BG$2)-YEAR($G38),ModelInput!$M$299:$BJ$299,0)),0)</f>
        <v>0</v>
      </c>
      <c r="BH38" s="28">
        <f>$J38*IFERROR(INDEX(ModelInput!$M$299:$BJ$326,MATCH($H38,ModelInput!$E$299:$E$326,0),MATCH(1+YEAR(BH$2)-YEAR($G38),ModelInput!$M$299:$BJ$299,0)),0)</f>
        <v>0</v>
      </c>
      <c r="BI38" s="6"/>
      <c r="BJ38" s="61" t="b">
        <f t="shared" si="5"/>
        <v>1</v>
      </c>
      <c r="BK38" s="6"/>
    </row>
    <row r="39" spans="5:63" ht="15.4">
      <c r="E39" s="4" t="s">
        <v>407</v>
      </c>
      <c r="F39" s="20"/>
      <c r="G39" s="277">
        <f t="shared" si="3"/>
        <v>50860</v>
      </c>
      <c r="H39" s="86" t="str">
        <f>"SLN"&amp;YEAR(CHOOSE(Interface!$H$7,Interface!$J$33,Interface!$L$33))-MIN(YEAR(CHOOSE(Interface!$H$7,Interface!$J$33,Interface!$L$33)),YEAR(G39)-1)</f>
        <v>SLN11</v>
      </c>
      <c r="J39" s="84" cm="1">
        <f t="array" ref="J39">INDEX(-RAV!$L$51:$BH$51,1,MATCH(YEAR(G39),RAV!$L$3:$BH$3,0))</f>
        <v>0</v>
      </c>
      <c r="K39" s="9"/>
      <c r="L39" s="28">
        <f>$J39*IFERROR(INDEX(ModelInput!$M$299:$BJ$326,MATCH($H39,ModelInput!$E$299:$E$326,0),MATCH(1+YEAR(L$2)-YEAR($G39),ModelInput!$M$299:$BJ$299,0)),0)</f>
        <v>0</v>
      </c>
      <c r="M39" s="28">
        <f>$J39*IFERROR(INDEX(ModelInput!$M$299:$BJ$326,MATCH($H39,ModelInput!$E$299:$E$326,0),MATCH(1+YEAR(M$2)-YEAR($G39),ModelInput!$M$299:$BJ$299,0)),0)</f>
        <v>0</v>
      </c>
      <c r="N39" s="28">
        <f>$J39*IFERROR(INDEX(ModelInput!$M$299:$BJ$326,MATCH($H39,ModelInput!$E$299:$E$326,0),MATCH(1+YEAR(N$2)-YEAR($G39),ModelInput!$M$299:$BJ$299,0)),0)</f>
        <v>0</v>
      </c>
      <c r="O39" s="28">
        <f>$J39*IFERROR(INDEX(ModelInput!$M$299:$BJ$326,MATCH($H39,ModelInput!$E$299:$E$326,0),MATCH(1+YEAR(O$2)-YEAR($G39),ModelInput!$M$299:$BJ$299,0)),0)</f>
        <v>0</v>
      </c>
      <c r="P39" s="28">
        <f>$J39*IFERROR(INDEX(ModelInput!$M$299:$BJ$326,MATCH($H39,ModelInput!$E$299:$E$326,0),MATCH(1+YEAR(P$2)-YEAR($G39),ModelInput!$M$299:$BJ$299,0)),0)</f>
        <v>0</v>
      </c>
      <c r="Q39" s="28">
        <f>$J39*IFERROR(INDEX(ModelInput!$M$299:$BJ$326,MATCH($H39,ModelInput!$E$299:$E$326,0),MATCH(1+YEAR(Q$2)-YEAR($G39),ModelInput!$M$299:$BJ$299,0)),0)</f>
        <v>0</v>
      </c>
      <c r="R39" s="28">
        <f>$J39*IFERROR(INDEX(ModelInput!$M$299:$BJ$326,MATCH($H39,ModelInput!$E$299:$E$326,0),MATCH(1+YEAR(R$2)-YEAR($G39),ModelInput!$M$299:$BJ$299,0)),0)</f>
        <v>0</v>
      </c>
      <c r="S39" s="28">
        <f>$J39*IFERROR(INDEX(ModelInput!$M$299:$BJ$326,MATCH($H39,ModelInput!$E$299:$E$326,0),MATCH(1+YEAR(S$2)-YEAR($G39),ModelInput!$M$299:$BJ$299,0)),0)</f>
        <v>0</v>
      </c>
      <c r="T39" s="28">
        <f>$J39*IFERROR(INDEX(ModelInput!$M$299:$BJ$326,MATCH($H39,ModelInput!$E$299:$E$326,0),MATCH(1+YEAR(T$2)-YEAR($G39),ModelInput!$M$299:$BJ$299,0)),0)</f>
        <v>0</v>
      </c>
      <c r="U39" s="28">
        <f>$J39*IFERROR(INDEX(ModelInput!$M$299:$BJ$326,MATCH($H39,ModelInput!$E$299:$E$326,0),MATCH(1+YEAR(U$2)-YEAR($G39),ModelInput!$M$299:$BJ$299,0)),0)</f>
        <v>0</v>
      </c>
      <c r="V39" s="28">
        <f>$J39*IFERROR(INDEX(ModelInput!$M$299:$BJ$326,MATCH($H39,ModelInput!$E$299:$E$326,0),MATCH(1+YEAR(V$2)-YEAR($G39),ModelInput!$M$299:$BJ$299,0)),0)</f>
        <v>0</v>
      </c>
      <c r="W39" s="28">
        <f>$J39*IFERROR(INDEX(ModelInput!$M$299:$BJ$326,MATCH($H39,ModelInput!$E$299:$E$326,0),MATCH(1+YEAR(W$2)-YEAR($G39),ModelInput!$M$299:$BJ$299,0)),0)</f>
        <v>0</v>
      </c>
      <c r="X39" s="28">
        <f>$J39*IFERROR(INDEX(ModelInput!$M$299:$BJ$326,MATCH($H39,ModelInput!$E$299:$E$326,0),MATCH(1+YEAR(X$2)-YEAR($G39),ModelInput!$M$299:$BJ$299,0)),0)</f>
        <v>0</v>
      </c>
      <c r="Y39" s="28">
        <f>$J39*IFERROR(INDEX(ModelInput!$M$299:$BJ$326,MATCH($H39,ModelInput!$E$299:$E$326,0),MATCH(1+YEAR(Y$2)-YEAR($G39),ModelInput!$M$299:$BJ$299,0)),0)</f>
        <v>0</v>
      </c>
      <c r="Z39" s="28">
        <f>$J39*IFERROR(INDEX(ModelInput!$M$299:$BJ$326,MATCH($H39,ModelInput!$E$299:$E$326,0),MATCH(1+YEAR(Z$2)-YEAR($G39),ModelInput!$M$299:$BJ$299,0)),0)</f>
        <v>0</v>
      </c>
      <c r="AA39" s="28">
        <f>$J39*IFERROR(INDEX(ModelInput!$M$299:$BJ$326,MATCH($H39,ModelInput!$E$299:$E$326,0),MATCH(1+YEAR(AA$2)-YEAR($G39),ModelInput!$M$299:$BJ$299,0)),0)</f>
        <v>0</v>
      </c>
      <c r="AB39" s="28">
        <f>$J39*IFERROR(INDEX(ModelInput!$M$299:$BJ$326,MATCH($H39,ModelInput!$E$299:$E$326,0),MATCH(1+YEAR(AB$2)-YEAR($G39),ModelInput!$M$299:$BJ$299,0)),0)</f>
        <v>0</v>
      </c>
      <c r="AC39" s="28">
        <f>$J39*IFERROR(INDEX(ModelInput!$M$299:$BJ$326,MATCH($H39,ModelInput!$E$299:$E$326,0),MATCH(1+YEAR(AC$2)-YEAR($G39),ModelInput!$M$299:$BJ$299,0)),0)</f>
        <v>0</v>
      </c>
      <c r="AD39" s="28">
        <f>$J39*IFERROR(INDEX(ModelInput!$M$299:$BJ$326,MATCH($H39,ModelInput!$E$299:$E$326,0),MATCH(1+YEAR(AD$2)-YEAR($G39),ModelInput!$M$299:$BJ$299,0)),0)</f>
        <v>0</v>
      </c>
      <c r="AE39" s="28">
        <f>$J39*IFERROR(INDEX(ModelInput!$M$299:$BJ$326,MATCH($H39,ModelInput!$E$299:$E$326,0),MATCH(1+YEAR(AE$2)-YEAR($G39),ModelInput!$M$299:$BJ$299,0)),0)</f>
        <v>0</v>
      </c>
      <c r="AF39" s="28">
        <f>$J39*IFERROR(INDEX(ModelInput!$M$299:$BJ$326,MATCH($H39,ModelInput!$E$299:$E$326,0),MATCH(1+YEAR(AF$2)-YEAR($G39),ModelInput!$M$299:$BJ$299,0)),0)</f>
        <v>0</v>
      </c>
      <c r="AG39" s="28">
        <f>$J39*IFERROR(INDEX(ModelInput!$M$299:$BJ$326,MATCH($H39,ModelInput!$E$299:$E$326,0),MATCH(1+YEAR(AG$2)-YEAR($G39),ModelInput!$M$299:$BJ$299,0)),0)</f>
        <v>0</v>
      </c>
      <c r="AH39" s="28">
        <f>$J39*IFERROR(INDEX(ModelInput!$M$299:$BJ$326,MATCH($H39,ModelInput!$E$299:$E$326,0),MATCH(1+YEAR(AH$2)-YEAR($G39),ModelInput!$M$299:$BJ$299,0)),0)</f>
        <v>0</v>
      </c>
      <c r="AI39" s="28">
        <f>$J39*IFERROR(INDEX(ModelInput!$M$299:$BJ$326,MATCH($H39,ModelInput!$E$299:$E$326,0),MATCH(1+YEAR(AI$2)-YEAR($G39),ModelInput!$M$299:$BJ$299,0)),0)</f>
        <v>0</v>
      </c>
      <c r="AJ39" s="28">
        <f>$J39*IFERROR(INDEX(ModelInput!$M$299:$BJ$326,MATCH($H39,ModelInput!$E$299:$E$326,0),MATCH(1+YEAR(AJ$2)-YEAR($G39),ModelInput!$M$299:$BJ$299,0)),0)</f>
        <v>0</v>
      </c>
      <c r="AK39" s="28">
        <f>$J39*IFERROR(INDEX(ModelInput!$M$299:$BJ$326,MATCH($H39,ModelInput!$E$299:$E$326,0),MATCH(1+YEAR(AK$2)-YEAR($G39),ModelInput!$M$299:$BJ$299,0)),0)</f>
        <v>0</v>
      </c>
      <c r="AL39" s="28">
        <f>$J39*IFERROR(INDEX(ModelInput!$M$299:$BJ$326,MATCH($H39,ModelInput!$E$299:$E$326,0),MATCH(1+YEAR(AL$2)-YEAR($G39),ModelInput!$M$299:$BJ$299,0)),0)</f>
        <v>0</v>
      </c>
      <c r="AM39" s="28">
        <f>$J39*IFERROR(INDEX(ModelInput!$M$299:$BJ$326,MATCH($H39,ModelInput!$E$299:$E$326,0),MATCH(1+YEAR(AM$2)-YEAR($G39),ModelInput!$M$299:$BJ$299,0)),0)</f>
        <v>0</v>
      </c>
      <c r="AN39" s="28">
        <f>$J39*IFERROR(INDEX(ModelInput!$M$299:$BJ$326,MATCH($H39,ModelInput!$E$299:$E$326,0),MATCH(1+YEAR(AN$2)-YEAR($G39),ModelInput!$M$299:$BJ$299,0)),0)</f>
        <v>0</v>
      </c>
      <c r="AO39" s="28">
        <f>$J39*IFERROR(INDEX(ModelInput!$M$299:$BJ$326,MATCH($H39,ModelInput!$E$299:$E$326,0),MATCH(1+YEAR(AO$2)-YEAR($G39),ModelInput!$M$299:$BJ$299,0)),0)</f>
        <v>0</v>
      </c>
      <c r="AP39" s="28">
        <f>$J39*IFERROR(INDEX(ModelInput!$M$299:$BJ$326,MATCH($H39,ModelInput!$E$299:$E$326,0),MATCH(1+YEAR(AP$2)-YEAR($G39),ModelInput!$M$299:$BJ$299,0)),0)</f>
        <v>0</v>
      </c>
      <c r="AQ39" s="28">
        <f>$J39*IFERROR(INDEX(ModelInput!$M$299:$BJ$326,MATCH($H39,ModelInput!$E$299:$E$326,0),MATCH(1+YEAR(AQ$2)-YEAR($G39),ModelInput!$M$299:$BJ$299,0)),0)</f>
        <v>0</v>
      </c>
      <c r="AR39" s="28">
        <f>$J39*IFERROR(INDEX(ModelInput!$M$299:$BJ$326,MATCH($H39,ModelInput!$E$299:$E$326,0),MATCH(1+YEAR(AR$2)-YEAR($G39),ModelInput!$M$299:$BJ$299,0)),0)</f>
        <v>0</v>
      </c>
      <c r="AS39" s="28">
        <f>$J39*IFERROR(INDEX(ModelInput!$M$299:$BJ$326,MATCH($H39,ModelInput!$E$299:$E$326,0),MATCH(1+YEAR(AS$2)-YEAR($G39),ModelInput!$M$299:$BJ$299,0)),0)</f>
        <v>0</v>
      </c>
      <c r="AT39" s="28">
        <f>$J39*IFERROR(INDEX(ModelInput!$M$299:$BJ$326,MATCH($H39,ModelInput!$E$299:$E$326,0),MATCH(1+YEAR(AT$2)-YEAR($G39),ModelInput!$M$299:$BJ$299,0)),0)</f>
        <v>0</v>
      </c>
      <c r="AU39" s="28">
        <f>$J39*IFERROR(INDEX(ModelInput!$M$299:$BJ$326,MATCH($H39,ModelInput!$E$299:$E$326,0),MATCH(1+YEAR(AU$2)-YEAR($G39),ModelInput!$M$299:$BJ$299,0)),0)</f>
        <v>0</v>
      </c>
      <c r="AV39" s="28">
        <f>$J39*IFERROR(INDEX(ModelInput!$M$299:$BJ$326,MATCH($H39,ModelInput!$E$299:$E$326,0),MATCH(1+YEAR(AV$2)-YEAR($G39),ModelInput!$M$299:$BJ$299,0)),0)</f>
        <v>0</v>
      </c>
      <c r="AW39" s="28">
        <f>$J39*IFERROR(INDEX(ModelInput!$M$299:$BJ$326,MATCH($H39,ModelInput!$E$299:$E$326,0),MATCH(1+YEAR(AW$2)-YEAR($G39),ModelInput!$M$299:$BJ$299,0)),0)</f>
        <v>0</v>
      </c>
      <c r="AX39" s="28">
        <f>$J39*IFERROR(INDEX(ModelInput!$M$299:$BJ$326,MATCH($H39,ModelInput!$E$299:$E$326,0),MATCH(1+YEAR(AX$2)-YEAR($G39),ModelInput!$M$299:$BJ$299,0)),0)</f>
        <v>0</v>
      </c>
      <c r="AY39" s="28">
        <f>$J39*IFERROR(INDEX(ModelInput!$M$299:$BJ$326,MATCH($H39,ModelInput!$E$299:$E$326,0),MATCH(1+YEAR(AY$2)-YEAR($G39),ModelInput!$M$299:$BJ$299,0)),0)</f>
        <v>0</v>
      </c>
      <c r="AZ39" s="28">
        <f>$J39*IFERROR(INDEX(ModelInput!$M$299:$BJ$326,MATCH($H39,ModelInput!$E$299:$E$326,0),MATCH(1+YEAR(AZ$2)-YEAR($G39),ModelInput!$M$299:$BJ$299,0)),0)</f>
        <v>0</v>
      </c>
      <c r="BA39" s="28">
        <f>$J39*IFERROR(INDEX(ModelInput!$M$299:$BJ$326,MATCH($H39,ModelInput!$E$299:$E$326,0),MATCH(1+YEAR(BA$2)-YEAR($G39),ModelInput!$M$299:$BJ$299,0)),0)</f>
        <v>0</v>
      </c>
      <c r="BB39" s="28">
        <f>$J39*IFERROR(INDEX(ModelInput!$M$299:$BJ$326,MATCH($H39,ModelInput!$E$299:$E$326,0),MATCH(1+YEAR(BB$2)-YEAR($G39),ModelInput!$M$299:$BJ$299,0)),0)</f>
        <v>0</v>
      </c>
      <c r="BC39" s="28">
        <f>$J39*IFERROR(INDEX(ModelInput!$M$299:$BJ$326,MATCH($H39,ModelInput!$E$299:$E$326,0),MATCH(1+YEAR(BC$2)-YEAR($G39),ModelInput!$M$299:$BJ$299,0)),0)</f>
        <v>0</v>
      </c>
      <c r="BD39" s="28">
        <f>$J39*IFERROR(INDEX(ModelInput!$M$299:$BJ$326,MATCH($H39,ModelInput!$E$299:$E$326,0),MATCH(1+YEAR(BD$2)-YEAR($G39),ModelInput!$M$299:$BJ$299,0)),0)</f>
        <v>0</v>
      </c>
      <c r="BE39" s="28">
        <f>$J39*IFERROR(INDEX(ModelInput!$M$299:$BJ$326,MATCH($H39,ModelInput!$E$299:$E$326,0),MATCH(1+YEAR(BE$2)-YEAR($G39),ModelInput!$M$299:$BJ$299,0)),0)</f>
        <v>0</v>
      </c>
      <c r="BF39" s="28">
        <f>$J39*IFERROR(INDEX(ModelInput!$M$299:$BJ$326,MATCH($H39,ModelInput!$E$299:$E$326,0),MATCH(1+YEAR(BF$2)-YEAR($G39),ModelInput!$M$299:$BJ$299,0)),0)</f>
        <v>0</v>
      </c>
      <c r="BG39" s="28">
        <f>$J39*IFERROR(INDEX(ModelInput!$M$299:$BJ$326,MATCH($H39,ModelInput!$E$299:$E$326,0),MATCH(1+YEAR(BG$2)-YEAR($G39),ModelInput!$M$299:$BJ$299,0)),0)</f>
        <v>0</v>
      </c>
      <c r="BH39" s="28">
        <f>$J39*IFERROR(INDEX(ModelInput!$M$299:$BJ$326,MATCH($H39,ModelInput!$E$299:$E$326,0),MATCH(1+YEAR(BH$2)-YEAR($G39),ModelInput!$M$299:$BJ$299,0)),0)</f>
        <v>0</v>
      </c>
      <c r="BI39" s="6"/>
      <c r="BJ39" s="61" t="b">
        <f t="shared" si="5"/>
        <v>1</v>
      </c>
      <c r="BK39" s="6"/>
    </row>
    <row r="40" spans="5:63" ht="15.4">
      <c r="E40" s="4" t="s">
        <v>407</v>
      </c>
      <c r="F40" s="20"/>
      <c r="G40" s="277">
        <f t="shared" si="3"/>
        <v>51226</v>
      </c>
      <c r="H40" s="86" t="str">
        <f>"SLN"&amp;YEAR(CHOOSE(Interface!$H$7,Interface!$J$33,Interface!$L$33))-MIN(YEAR(CHOOSE(Interface!$H$7,Interface!$J$33,Interface!$L$33)),YEAR(G40)-1)</f>
        <v>SLN10</v>
      </c>
      <c r="J40" s="84" cm="1">
        <f t="array" ref="J40">INDEX(-RAV!$L$51:$BH$51,1,MATCH(YEAR(G40),RAV!$L$3:$BH$3,0))</f>
        <v>0</v>
      </c>
      <c r="K40" s="9"/>
      <c r="L40" s="28">
        <f>$J40*IFERROR(INDEX(ModelInput!$M$299:$BJ$326,MATCH($H40,ModelInput!$E$299:$E$326,0),MATCH(1+YEAR(L$2)-YEAR($G40),ModelInput!$M$299:$BJ$299,0)),0)</f>
        <v>0</v>
      </c>
      <c r="M40" s="28">
        <f>$J40*IFERROR(INDEX(ModelInput!$M$299:$BJ$326,MATCH($H40,ModelInput!$E$299:$E$326,0),MATCH(1+YEAR(M$2)-YEAR($G40),ModelInput!$M$299:$BJ$299,0)),0)</f>
        <v>0</v>
      </c>
      <c r="N40" s="28">
        <f>$J40*IFERROR(INDEX(ModelInput!$M$299:$BJ$326,MATCH($H40,ModelInput!$E$299:$E$326,0),MATCH(1+YEAR(N$2)-YEAR($G40),ModelInput!$M$299:$BJ$299,0)),0)</f>
        <v>0</v>
      </c>
      <c r="O40" s="28">
        <f>$J40*IFERROR(INDEX(ModelInput!$M$299:$BJ$326,MATCH($H40,ModelInput!$E$299:$E$326,0),MATCH(1+YEAR(O$2)-YEAR($G40),ModelInput!$M$299:$BJ$299,0)),0)</f>
        <v>0</v>
      </c>
      <c r="P40" s="28">
        <f>$J40*IFERROR(INDEX(ModelInput!$M$299:$BJ$326,MATCH($H40,ModelInput!$E$299:$E$326,0),MATCH(1+YEAR(P$2)-YEAR($G40),ModelInput!$M$299:$BJ$299,0)),0)</f>
        <v>0</v>
      </c>
      <c r="Q40" s="28">
        <f>$J40*IFERROR(INDEX(ModelInput!$M$299:$BJ$326,MATCH($H40,ModelInput!$E$299:$E$326,0),MATCH(1+YEAR(Q$2)-YEAR($G40),ModelInput!$M$299:$BJ$299,0)),0)</f>
        <v>0</v>
      </c>
      <c r="R40" s="28">
        <f>$J40*IFERROR(INDEX(ModelInput!$M$299:$BJ$326,MATCH($H40,ModelInput!$E$299:$E$326,0),MATCH(1+YEAR(R$2)-YEAR($G40),ModelInput!$M$299:$BJ$299,0)),0)</f>
        <v>0</v>
      </c>
      <c r="S40" s="28">
        <f>$J40*IFERROR(INDEX(ModelInput!$M$299:$BJ$326,MATCH($H40,ModelInput!$E$299:$E$326,0),MATCH(1+YEAR(S$2)-YEAR($G40),ModelInput!$M$299:$BJ$299,0)),0)</f>
        <v>0</v>
      </c>
      <c r="T40" s="28">
        <f>$J40*IFERROR(INDEX(ModelInput!$M$299:$BJ$326,MATCH($H40,ModelInput!$E$299:$E$326,0),MATCH(1+YEAR(T$2)-YEAR($G40),ModelInput!$M$299:$BJ$299,0)),0)</f>
        <v>0</v>
      </c>
      <c r="U40" s="28">
        <f>$J40*IFERROR(INDEX(ModelInput!$M$299:$BJ$326,MATCH($H40,ModelInput!$E$299:$E$326,0),MATCH(1+YEAR(U$2)-YEAR($G40),ModelInput!$M$299:$BJ$299,0)),0)</f>
        <v>0</v>
      </c>
      <c r="V40" s="28">
        <f>$J40*IFERROR(INDEX(ModelInput!$M$299:$BJ$326,MATCH($H40,ModelInput!$E$299:$E$326,0),MATCH(1+YEAR(V$2)-YEAR($G40),ModelInput!$M$299:$BJ$299,0)),0)</f>
        <v>0</v>
      </c>
      <c r="W40" s="28">
        <f>$J40*IFERROR(INDEX(ModelInput!$M$299:$BJ$326,MATCH($H40,ModelInput!$E$299:$E$326,0),MATCH(1+YEAR(W$2)-YEAR($G40),ModelInput!$M$299:$BJ$299,0)),0)</f>
        <v>0</v>
      </c>
      <c r="X40" s="28">
        <f>$J40*IFERROR(INDEX(ModelInput!$M$299:$BJ$326,MATCH($H40,ModelInput!$E$299:$E$326,0),MATCH(1+YEAR(X$2)-YEAR($G40),ModelInput!$M$299:$BJ$299,0)),0)</f>
        <v>0</v>
      </c>
      <c r="Y40" s="28">
        <f>$J40*IFERROR(INDEX(ModelInput!$M$299:$BJ$326,MATCH($H40,ModelInput!$E$299:$E$326,0),MATCH(1+YEAR(Y$2)-YEAR($G40),ModelInput!$M$299:$BJ$299,0)),0)</f>
        <v>0</v>
      </c>
      <c r="Z40" s="28">
        <f>$J40*IFERROR(INDEX(ModelInput!$M$299:$BJ$326,MATCH($H40,ModelInput!$E$299:$E$326,0),MATCH(1+YEAR(Z$2)-YEAR($G40),ModelInput!$M$299:$BJ$299,0)),0)</f>
        <v>0</v>
      </c>
      <c r="AA40" s="28">
        <f>$J40*IFERROR(INDEX(ModelInput!$M$299:$BJ$326,MATCH($H40,ModelInput!$E$299:$E$326,0),MATCH(1+YEAR(AA$2)-YEAR($G40),ModelInput!$M$299:$BJ$299,0)),0)</f>
        <v>0</v>
      </c>
      <c r="AB40" s="28">
        <f>$J40*IFERROR(INDEX(ModelInput!$M$299:$BJ$326,MATCH($H40,ModelInput!$E$299:$E$326,0),MATCH(1+YEAR(AB$2)-YEAR($G40),ModelInput!$M$299:$BJ$299,0)),0)</f>
        <v>0</v>
      </c>
      <c r="AC40" s="28">
        <f>$J40*IFERROR(INDEX(ModelInput!$M$299:$BJ$326,MATCH($H40,ModelInput!$E$299:$E$326,0),MATCH(1+YEAR(AC$2)-YEAR($G40),ModelInput!$M$299:$BJ$299,0)),0)</f>
        <v>0</v>
      </c>
      <c r="AD40" s="28">
        <f>$J40*IFERROR(INDEX(ModelInput!$M$299:$BJ$326,MATCH($H40,ModelInput!$E$299:$E$326,0),MATCH(1+YEAR(AD$2)-YEAR($G40),ModelInput!$M$299:$BJ$299,0)),0)</f>
        <v>0</v>
      </c>
      <c r="AE40" s="28">
        <f>$J40*IFERROR(INDEX(ModelInput!$M$299:$BJ$326,MATCH($H40,ModelInput!$E$299:$E$326,0),MATCH(1+YEAR(AE$2)-YEAR($G40),ModelInput!$M$299:$BJ$299,0)),0)</f>
        <v>0</v>
      </c>
      <c r="AF40" s="28">
        <f>$J40*IFERROR(INDEX(ModelInput!$M$299:$BJ$326,MATCH($H40,ModelInput!$E$299:$E$326,0),MATCH(1+YEAR(AF$2)-YEAR($G40),ModelInput!$M$299:$BJ$299,0)),0)</f>
        <v>0</v>
      </c>
      <c r="AG40" s="28">
        <f>$J40*IFERROR(INDEX(ModelInput!$M$299:$BJ$326,MATCH($H40,ModelInput!$E$299:$E$326,0),MATCH(1+YEAR(AG$2)-YEAR($G40),ModelInput!$M$299:$BJ$299,0)),0)</f>
        <v>0</v>
      </c>
      <c r="AH40" s="28">
        <f>$J40*IFERROR(INDEX(ModelInput!$M$299:$BJ$326,MATCH($H40,ModelInput!$E$299:$E$326,0),MATCH(1+YEAR(AH$2)-YEAR($G40),ModelInput!$M$299:$BJ$299,0)),0)</f>
        <v>0</v>
      </c>
      <c r="AI40" s="28">
        <f>$J40*IFERROR(INDEX(ModelInput!$M$299:$BJ$326,MATCH($H40,ModelInput!$E$299:$E$326,0),MATCH(1+YEAR(AI$2)-YEAR($G40),ModelInput!$M$299:$BJ$299,0)),0)</f>
        <v>0</v>
      </c>
      <c r="AJ40" s="28">
        <f>$J40*IFERROR(INDEX(ModelInput!$M$299:$BJ$326,MATCH($H40,ModelInput!$E$299:$E$326,0),MATCH(1+YEAR(AJ$2)-YEAR($G40),ModelInput!$M$299:$BJ$299,0)),0)</f>
        <v>0</v>
      </c>
      <c r="AK40" s="28">
        <f>$J40*IFERROR(INDEX(ModelInput!$M$299:$BJ$326,MATCH($H40,ModelInput!$E$299:$E$326,0),MATCH(1+YEAR(AK$2)-YEAR($G40),ModelInput!$M$299:$BJ$299,0)),0)</f>
        <v>0</v>
      </c>
      <c r="AL40" s="28">
        <f>$J40*IFERROR(INDEX(ModelInput!$M$299:$BJ$326,MATCH($H40,ModelInput!$E$299:$E$326,0),MATCH(1+YEAR(AL$2)-YEAR($G40),ModelInput!$M$299:$BJ$299,0)),0)</f>
        <v>0</v>
      </c>
      <c r="AM40" s="28">
        <f>$J40*IFERROR(INDEX(ModelInput!$M$299:$BJ$326,MATCH($H40,ModelInput!$E$299:$E$326,0),MATCH(1+YEAR(AM$2)-YEAR($G40),ModelInput!$M$299:$BJ$299,0)),0)</f>
        <v>0</v>
      </c>
      <c r="AN40" s="28">
        <f>$J40*IFERROR(INDEX(ModelInput!$M$299:$BJ$326,MATCH($H40,ModelInput!$E$299:$E$326,0),MATCH(1+YEAR(AN$2)-YEAR($G40),ModelInput!$M$299:$BJ$299,0)),0)</f>
        <v>0</v>
      </c>
      <c r="AO40" s="28">
        <f>$J40*IFERROR(INDEX(ModelInput!$M$299:$BJ$326,MATCH($H40,ModelInput!$E$299:$E$326,0),MATCH(1+YEAR(AO$2)-YEAR($G40),ModelInput!$M$299:$BJ$299,0)),0)</f>
        <v>0</v>
      </c>
      <c r="AP40" s="28">
        <f>$J40*IFERROR(INDEX(ModelInput!$M$299:$BJ$326,MATCH($H40,ModelInput!$E$299:$E$326,0),MATCH(1+YEAR(AP$2)-YEAR($G40),ModelInput!$M$299:$BJ$299,0)),0)</f>
        <v>0</v>
      </c>
      <c r="AQ40" s="28">
        <f>$J40*IFERROR(INDEX(ModelInput!$M$299:$BJ$326,MATCH($H40,ModelInput!$E$299:$E$326,0),MATCH(1+YEAR(AQ$2)-YEAR($G40),ModelInput!$M$299:$BJ$299,0)),0)</f>
        <v>0</v>
      </c>
      <c r="AR40" s="28">
        <f>$J40*IFERROR(INDEX(ModelInput!$M$299:$BJ$326,MATCH($H40,ModelInput!$E$299:$E$326,0),MATCH(1+YEAR(AR$2)-YEAR($G40),ModelInput!$M$299:$BJ$299,0)),0)</f>
        <v>0</v>
      </c>
      <c r="AS40" s="28">
        <f>$J40*IFERROR(INDEX(ModelInput!$M$299:$BJ$326,MATCH($H40,ModelInput!$E$299:$E$326,0),MATCH(1+YEAR(AS$2)-YEAR($G40),ModelInput!$M$299:$BJ$299,0)),0)</f>
        <v>0</v>
      </c>
      <c r="AT40" s="28">
        <f>$J40*IFERROR(INDEX(ModelInput!$M$299:$BJ$326,MATCH($H40,ModelInput!$E$299:$E$326,0),MATCH(1+YEAR(AT$2)-YEAR($G40),ModelInput!$M$299:$BJ$299,0)),0)</f>
        <v>0</v>
      </c>
      <c r="AU40" s="28">
        <f>$J40*IFERROR(INDEX(ModelInput!$M$299:$BJ$326,MATCH($H40,ModelInput!$E$299:$E$326,0),MATCH(1+YEAR(AU$2)-YEAR($G40),ModelInput!$M$299:$BJ$299,0)),0)</f>
        <v>0</v>
      </c>
      <c r="AV40" s="28">
        <f>$J40*IFERROR(INDEX(ModelInput!$M$299:$BJ$326,MATCH($H40,ModelInput!$E$299:$E$326,0),MATCH(1+YEAR(AV$2)-YEAR($G40),ModelInput!$M$299:$BJ$299,0)),0)</f>
        <v>0</v>
      </c>
      <c r="AW40" s="28">
        <f>$J40*IFERROR(INDEX(ModelInput!$M$299:$BJ$326,MATCH($H40,ModelInput!$E$299:$E$326,0),MATCH(1+YEAR(AW$2)-YEAR($G40),ModelInput!$M$299:$BJ$299,0)),0)</f>
        <v>0</v>
      </c>
      <c r="AX40" s="28">
        <f>$J40*IFERROR(INDEX(ModelInput!$M$299:$BJ$326,MATCH($H40,ModelInput!$E$299:$E$326,0),MATCH(1+YEAR(AX$2)-YEAR($G40),ModelInput!$M$299:$BJ$299,0)),0)</f>
        <v>0</v>
      </c>
      <c r="AY40" s="28">
        <f>$J40*IFERROR(INDEX(ModelInput!$M$299:$BJ$326,MATCH($H40,ModelInput!$E$299:$E$326,0),MATCH(1+YEAR(AY$2)-YEAR($G40),ModelInput!$M$299:$BJ$299,0)),0)</f>
        <v>0</v>
      </c>
      <c r="AZ40" s="28">
        <f>$J40*IFERROR(INDEX(ModelInput!$M$299:$BJ$326,MATCH($H40,ModelInput!$E$299:$E$326,0),MATCH(1+YEAR(AZ$2)-YEAR($G40),ModelInput!$M$299:$BJ$299,0)),0)</f>
        <v>0</v>
      </c>
      <c r="BA40" s="28">
        <f>$J40*IFERROR(INDEX(ModelInput!$M$299:$BJ$326,MATCH($H40,ModelInput!$E$299:$E$326,0),MATCH(1+YEAR(BA$2)-YEAR($G40),ModelInput!$M$299:$BJ$299,0)),0)</f>
        <v>0</v>
      </c>
      <c r="BB40" s="28">
        <f>$J40*IFERROR(INDEX(ModelInput!$M$299:$BJ$326,MATCH($H40,ModelInput!$E$299:$E$326,0),MATCH(1+YEAR(BB$2)-YEAR($G40),ModelInput!$M$299:$BJ$299,0)),0)</f>
        <v>0</v>
      </c>
      <c r="BC40" s="28">
        <f>$J40*IFERROR(INDEX(ModelInput!$M$299:$BJ$326,MATCH($H40,ModelInput!$E$299:$E$326,0),MATCH(1+YEAR(BC$2)-YEAR($G40),ModelInput!$M$299:$BJ$299,0)),0)</f>
        <v>0</v>
      </c>
      <c r="BD40" s="28">
        <f>$J40*IFERROR(INDEX(ModelInput!$M$299:$BJ$326,MATCH($H40,ModelInput!$E$299:$E$326,0),MATCH(1+YEAR(BD$2)-YEAR($G40),ModelInput!$M$299:$BJ$299,0)),0)</f>
        <v>0</v>
      </c>
      <c r="BE40" s="28">
        <f>$J40*IFERROR(INDEX(ModelInput!$M$299:$BJ$326,MATCH($H40,ModelInput!$E$299:$E$326,0),MATCH(1+YEAR(BE$2)-YEAR($G40),ModelInput!$M$299:$BJ$299,0)),0)</f>
        <v>0</v>
      </c>
      <c r="BF40" s="28">
        <f>$J40*IFERROR(INDEX(ModelInput!$M$299:$BJ$326,MATCH($H40,ModelInput!$E$299:$E$326,0),MATCH(1+YEAR(BF$2)-YEAR($G40),ModelInput!$M$299:$BJ$299,0)),0)</f>
        <v>0</v>
      </c>
      <c r="BG40" s="28">
        <f>$J40*IFERROR(INDEX(ModelInput!$M$299:$BJ$326,MATCH($H40,ModelInput!$E$299:$E$326,0),MATCH(1+YEAR(BG$2)-YEAR($G40),ModelInput!$M$299:$BJ$299,0)),0)</f>
        <v>0</v>
      </c>
      <c r="BH40" s="28">
        <f>$J40*IFERROR(INDEX(ModelInput!$M$299:$BJ$326,MATCH($H40,ModelInput!$E$299:$E$326,0),MATCH(1+YEAR(BH$2)-YEAR($G40),ModelInput!$M$299:$BJ$299,0)),0)</f>
        <v>0</v>
      </c>
      <c r="BI40" s="6"/>
      <c r="BJ40" s="61" t="b">
        <f t="shared" si="5"/>
        <v>1</v>
      </c>
      <c r="BK40" s="6"/>
    </row>
    <row r="41" spans="5:63" ht="15.4">
      <c r="E41" s="4" t="s">
        <v>407</v>
      </c>
      <c r="F41" s="20"/>
      <c r="G41" s="277">
        <f t="shared" si="3"/>
        <v>51591</v>
      </c>
      <c r="H41" s="86" t="str">
        <f>"SLN"&amp;YEAR(CHOOSE(Interface!$H$7,Interface!$J$33,Interface!$L$33))-MIN(YEAR(CHOOSE(Interface!$H$7,Interface!$J$33,Interface!$L$33)),YEAR(G41)-1)</f>
        <v>SLN9</v>
      </c>
      <c r="J41" s="84" cm="1">
        <f t="array" ref="J41">INDEX(-RAV!$L$51:$BH$51,1,MATCH(YEAR(G41),RAV!$L$3:$BH$3,0))</f>
        <v>0</v>
      </c>
      <c r="K41" s="9"/>
      <c r="L41" s="28">
        <f>$J41*IFERROR(INDEX(ModelInput!$M$299:$BJ$326,MATCH($H41,ModelInput!$E$299:$E$326,0),MATCH(1+YEAR(L$2)-YEAR($G41),ModelInput!$M$299:$BJ$299,0)),0)</f>
        <v>0</v>
      </c>
      <c r="M41" s="28">
        <f>$J41*IFERROR(INDEX(ModelInput!$M$299:$BJ$326,MATCH($H41,ModelInput!$E$299:$E$326,0),MATCH(1+YEAR(M$2)-YEAR($G41),ModelInput!$M$299:$BJ$299,0)),0)</f>
        <v>0</v>
      </c>
      <c r="N41" s="28">
        <f>$J41*IFERROR(INDEX(ModelInput!$M$299:$BJ$326,MATCH($H41,ModelInput!$E$299:$E$326,0),MATCH(1+YEAR(N$2)-YEAR($G41),ModelInput!$M$299:$BJ$299,0)),0)</f>
        <v>0</v>
      </c>
      <c r="O41" s="28">
        <f>$J41*IFERROR(INDEX(ModelInput!$M$299:$BJ$326,MATCH($H41,ModelInput!$E$299:$E$326,0),MATCH(1+YEAR(O$2)-YEAR($G41),ModelInput!$M$299:$BJ$299,0)),0)</f>
        <v>0</v>
      </c>
      <c r="P41" s="28">
        <f>$J41*IFERROR(INDEX(ModelInput!$M$299:$BJ$326,MATCH($H41,ModelInput!$E$299:$E$326,0),MATCH(1+YEAR(P$2)-YEAR($G41),ModelInput!$M$299:$BJ$299,0)),0)</f>
        <v>0</v>
      </c>
      <c r="Q41" s="28">
        <f>$J41*IFERROR(INDEX(ModelInput!$M$299:$BJ$326,MATCH($H41,ModelInput!$E$299:$E$326,0),MATCH(1+YEAR(Q$2)-YEAR($G41),ModelInput!$M$299:$BJ$299,0)),0)</f>
        <v>0</v>
      </c>
      <c r="R41" s="28">
        <f>$J41*IFERROR(INDEX(ModelInput!$M$299:$BJ$326,MATCH($H41,ModelInput!$E$299:$E$326,0),MATCH(1+YEAR(R$2)-YEAR($G41),ModelInput!$M$299:$BJ$299,0)),0)</f>
        <v>0</v>
      </c>
      <c r="S41" s="28">
        <f>$J41*IFERROR(INDEX(ModelInput!$M$299:$BJ$326,MATCH($H41,ModelInput!$E$299:$E$326,0),MATCH(1+YEAR(S$2)-YEAR($G41),ModelInput!$M$299:$BJ$299,0)),0)</f>
        <v>0</v>
      </c>
      <c r="T41" s="28">
        <f>$J41*IFERROR(INDEX(ModelInput!$M$299:$BJ$326,MATCH($H41,ModelInput!$E$299:$E$326,0),MATCH(1+YEAR(T$2)-YEAR($G41),ModelInput!$M$299:$BJ$299,0)),0)</f>
        <v>0</v>
      </c>
      <c r="U41" s="28">
        <f>$J41*IFERROR(INDEX(ModelInput!$M$299:$BJ$326,MATCH($H41,ModelInput!$E$299:$E$326,0),MATCH(1+YEAR(U$2)-YEAR($G41),ModelInput!$M$299:$BJ$299,0)),0)</f>
        <v>0</v>
      </c>
      <c r="V41" s="28">
        <f>$J41*IFERROR(INDEX(ModelInput!$M$299:$BJ$326,MATCH($H41,ModelInput!$E$299:$E$326,0),MATCH(1+YEAR(V$2)-YEAR($G41),ModelInput!$M$299:$BJ$299,0)),0)</f>
        <v>0</v>
      </c>
      <c r="W41" s="28">
        <f>$J41*IFERROR(INDEX(ModelInput!$M$299:$BJ$326,MATCH($H41,ModelInput!$E$299:$E$326,0),MATCH(1+YEAR(W$2)-YEAR($G41),ModelInput!$M$299:$BJ$299,0)),0)</f>
        <v>0</v>
      </c>
      <c r="X41" s="28">
        <f>$J41*IFERROR(INDEX(ModelInput!$M$299:$BJ$326,MATCH($H41,ModelInput!$E$299:$E$326,0),MATCH(1+YEAR(X$2)-YEAR($G41),ModelInput!$M$299:$BJ$299,0)),0)</f>
        <v>0</v>
      </c>
      <c r="Y41" s="28">
        <f>$J41*IFERROR(INDEX(ModelInput!$M$299:$BJ$326,MATCH($H41,ModelInput!$E$299:$E$326,0),MATCH(1+YEAR(Y$2)-YEAR($G41),ModelInput!$M$299:$BJ$299,0)),0)</f>
        <v>0</v>
      </c>
      <c r="Z41" s="28">
        <f>$J41*IFERROR(INDEX(ModelInput!$M$299:$BJ$326,MATCH($H41,ModelInput!$E$299:$E$326,0),MATCH(1+YEAR(Z$2)-YEAR($G41),ModelInput!$M$299:$BJ$299,0)),0)</f>
        <v>0</v>
      </c>
      <c r="AA41" s="28">
        <f>$J41*IFERROR(INDEX(ModelInput!$M$299:$BJ$326,MATCH($H41,ModelInput!$E$299:$E$326,0),MATCH(1+YEAR(AA$2)-YEAR($G41),ModelInput!$M$299:$BJ$299,0)),0)</f>
        <v>0</v>
      </c>
      <c r="AB41" s="28">
        <f>$J41*IFERROR(INDEX(ModelInput!$M$299:$BJ$326,MATCH($H41,ModelInput!$E$299:$E$326,0),MATCH(1+YEAR(AB$2)-YEAR($G41),ModelInput!$M$299:$BJ$299,0)),0)</f>
        <v>0</v>
      </c>
      <c r="AC41" s="28">
        <f>$J41*IFERROR(INDEX(ModelInput!$M$299:$BJ$326,MATCH($H41,ModelInput!$E$299:$E$326,0),MATCH(1+YEAR(AC$2)-YEAR($G41),ModelInput!$M$299:$BJ$299,0)),0)</f>
        <v>0</v>
      </c>
      <c r="AD41" s="28">
        <f>$J41*IFERROR(INDEX(ModelInput!$M$299:$BJ$326,MATCH($H41,ModelInput!$E$299:$E$326,0),MATCH(1+YEAR(AD$2)-YEAR($G41),ModelInput!$M$299:$BJ$299,0)),0)</f>
        <v>0</v>
      </c>
      <c r="AE41" s="28">
        <f>$J41*IFERROR(INDEX(ModelInput!$M$299:$BJ$326,MATCH($H41,ModelInput!$E$299:$E$326,0),MATCH(1+YEAR(AE$2)-YEAR($G41),ModelInput!$M$299:$BJ$299,0)),0)</f>
        <v>0</v>
      </c>
      <c r="AF41" s="28">
        <f>$J41*IFERROR(INDEX(ModelInput!$M$299:$BJ$326,MATCH($H41,ModelInput!$E$299:$E$326,0),MATCH(1+YEAR(AF$2)-YEAR($G41),ModelInput!$M$299:$BJ$299,0)),0)</f>
        <v>0</v>
      </c>
      <c r="AG41" s="28">
        <f>$J41*IFERROR(INDEX(ModelInput!$M$299:$BJ$326,MATCH($H41,ModelInput!$E$299:$E$326,0),MATCH(1+YEAR(AG$2)-YEAR($G41),ModelInput!$M$299:$BJ$299,0)),0)</f>
        <v>0</v>
      </c>
      <c r="AH41" s="28">
        <f>$J41*IFERROR(INDEX(ModelInput!$M$299:$BJ$326,MATCH($H41,ModelInput!$E$299:$E$326,0),MATCH(1+YEAR(AH$2)-YEAR($G41),ModelInput!$M$299:$BJ$299,0)),0)</f>
        <v>0</v>
      </c>
      <c r="AI41" s="28">
        <f>$J41*IFERROR(INDEX(ModelInput!$M$299:$BJ$326,MATCH($H41,ModelInput!$E$299:$E$326,0),MATCH(1+YEAR(AI$2)-YEAR($G41),ModelInput!$M$299:$BJ$299,0)),0)</f>
        <v>0</v>
      </c>
      <c r="AJ41" s="28">
        <f>$J41*IFERROR(INDEX(ModelInput!$M$299:$BJ$326,MATCH($H41,ModelInput!$E$299:$E$326,0),MATCH(1+YEAR(AJ$2)-YEAR($G41),ModelInput!$M$299:$BJ$299,0)),0)</f>
        <v>0</v>
      </c>
      <c r="AK41" s="28">
        <f>$J41*IFERROR(INDEX(ModelInput!$M$299:$BJ$326,MATCH($H41,ModelInput!$E$299:$E$326,0),MATCH(1+YEAR(AK$2)-YEAR($G41),ModelInput!$M$299:$BJ$299,0)),0)</f>
        <v>0</v>
      </c>
      <c r="AL41" s="28">
        <f>$J41*IFERROR(INDEX(ModelInput!$M$299:$BJ$326,MATCH($H41,ModelInput!$E$299:$E$326,0),MATCH(1+YEAR(AL$2)-YEAR($G41),ModelInput!$M$299:$BJ$299,0)),0)</f>
        <v>0</v>
      </c>
      <c r="AM41" s="28">
        <f>$J41*IFERROR(INDEX(ModelInput!$M$299:$BJ$326,MATCH($H41,ModelInput!$E$299:$E$326,0),MATCH(1+YEAR(AM$2)-YEAR($G41),ModelInput!$M$299:$BJ$299,0)),0)</f>
        <v>0</v>
      </c>
      <c r="AN41" s="28">
        <f>$J41*IFERROR(INDEX(ModelInput!$M$299:$BJ$326,MATCH($H41,ModelInput!$E$299:$E$326,0),MATCH(1+YEAR(AN$2)-YEAR($G41),ModelInput!$M$299:$BJ$299,0)),0)</f>
        <v>0</v>
      </c>
      <c r="AO41" s="28">
        <f>$J41*IFERROR(INDEX(ModelInput!$M$299:$BJ$326,MATCH($H41,ModelInput!$E$299:$E$326,0),MATCH(1+YEAR(AO$2)-YEAR($G41),ModelInput!$M$299:$BJ$299,0)),0)</f>
        <v>0</v>
      </c>
      <c r="AP41" s="28">
        <f>$J41*IFERROR(INDEX(ModelInput!$M$299:$BJ$326,MATCH($H41,ModelInput!$E$299:$E$326,0),MATCH(1+YEAR(AP$2)-YEAR($G41),ModelInput!$M$299:$BJ$299,0)),0)</f>
        <v>0</v>
      </c>
      <c r="AQ41" s="28">
        <f>$J41*IFERROR(INDEX(ModelInput!$M$299:$BJ$326,MATCH($H41,ModelInput!$E$299:$E$326,0),MATCH(1+YEAR(AQ$2)-YEAR($G41),ModelInput!$M$299:$BJ$299,0)),0)</f>
        <v>0</v>
      </c>
      <c r="AR41" s="28">
        <f>$J41*IFERROR(INDEX(ModelInput!$M$299:$BJ$326,MATCH($H41,ModelInput!$E$299:$E$326,0),MATCH(1+YEAR(AR$2)-YEAR($G41),ModelInput!$M$299:$BJ$299,0)),0)</f>
        <v>0</v>
      </c>
      <c r="AS41" s="28">
        <f>$J41*IFERROR(INDEX(ModelInput!$M$299:$BJ$326,MATCH($H41,ModelInput!$E$299:$E$326,0),MATCH(1+YEAR(AS$2)-YEAR($G41),ModelInput!$M$299:$BJ$299,0)),0)</f>
        <v>0</v>
      </c>
      <c r="AT41" s="28">
        <f>$J41*IFERROR(INDEX(ModelInput!$M$299:$BJ$326,MATCH($H41,ModelInput!$E$299:$E$326,0),MATCH(1+YEAR(AT$2)-YEAR($G41),ModelInput!$M$299:$BJ$299,0)),0)</f>
        <v>0</v>
      </c>
      <c r="AU41" s="28">
        <f>$J41*IFERROR(INDEX(ModelInput!$M$299:$BJ$326,MATCH($H41,ModelInput!$E$299:$E$326,0),MATCH(1+YEAR(AU$2)-YEAR($G41),ModelInput!$M$299:$BJ$299,0)),0)</f>
        <v>0</v>
      </c>
      <c r="AV41" s="28">
        <f>$J41*IFERROR(INDEX(ModelInput!$M$299:$BJ$326,MATCH($H41,ModelInput!$E$299:$E$326,0),MATCH(1+YEAR(AV$2)-YEAR($G41),ModelInput!$M$299:$BJ$299,0)),0)</f>
        <v>0</v>
      </c>
      <c r="AW41" s="28">
        <f>$J41*IFERROR(INDEX(ModelInput!$M$299:$BJ$326,MATCH($H41,ModelInput!$E$299:$E$326,0),MATCH(1+YEAR(AW$2)-YEAR($G41),ModelInput!$M$299:$BJ$299,0)),0)</f>
        <v>0</v>
      </c>
      <c r="AX41" s="28">
        <f>$J41*IFERROR(INDEX(ModelInput!$M$299:$BJ$326,MATCH($H41,ModelInput!$E$299:$E$326,0),MATCH(1+YEAR(AX$2)-YEAR($G41),ModelInput!$M$299:$BJ$299,0)),0)</f>
        <v>0</v>
      </c>
      <c r="AY41" s="28">
        <f>$J41*IFERROR(INDEX(ModelInput!$M$299:$BJ$326,MATCH($H41,ModelInput!$E$299:$E$326,0),MATCH(1+YEAR(AY$2)-YEAR($G41),ModelInput!$M$299:$BJ$299,0)),0)</f>
        <v>0</v>
      </c>
      <c r="AZ41" s="28">
        <f>$J41*IFERROR(INDEX(ModelInput!$M$299:$BJ$326,MATCH($H41,ModelInput!$E$299:$E$326,0),MATCH(1+YEAR(AZ$2)-YEAR($G41),ModelInput!$M$299:$BJ$299,0)),0)</f>
        <v>0</v>
      </c>
      <c r="BA41" s="28">
        <f>$J41*IFERROR(INDEX(ModelInput!$M$299:$BJ$326,MATCH($H41,ModelInput!$E$299:$E$326,0),MATCH(1+YEAR(BA$2)-YEAR($G41),ModelInput!$M$299:$BJ$299,0)),0)</f>
        <v>0</v>
      </c>
      <c r="BB41" s="28">
        <f>$J41*IFERROR(INDEX(ModelInput!$M$299:$BJ$326,MATCH($H41,ModelInput!$E$299:$E$326,0),MATCH(1+YEAR(BB$2)-YEAR($G41),ModelInput!$M$299:$BJ$299,0)),0)</f>
        <v>0</v>
      </c>
      <c r="BC41" s="28">
        <f>$J41*IFERROR(INDEX(ModelInput!$M$299:$BJ$326,MATCH($H41,ModelInput!$E$299:$E$326,0),MATCH(1+YEAR(BC$2)-YEAR($G41),ModelInput!$M$299:$BJ$299,0)),0)</f>
        <v>0</v>
      </c>
      <c r="BD41" s="28">
        <f>$J41*IFERROR(INDEX(ModelInput!$M$299:$BJ$326,MATCH($H41,ModelInput!$E$299:$E$326,0),MATCH(1+YEAR(BD$2)-YEAR($G41),ModelInput!$M$299:$BJ$299,0)),0)</f>
        <v>0</v>
      </c>
      <c r="BE41" s="28">
        <f>$J41*IFERROR(INDEX(ModelInput!$M$299:$BJ$326,MATCH($H41,ModelInput!$E$299:$E$326,0),MATCH(1+YEAR(BE$2)-YEAR($G41),ModelInput!$M$299:$BJ$299,0)),0)</f>
        <v>0</v>
      </c>
      <c r="BF41" s="28">
        <f>$J41*IFERROR(INDEX(ModelInput!$M$299:$BJ$326,MATCH($H41,ModelInput!$E$299:$E$326,0),MATCH(1+YEAR(BF$2)-YEAR($G41),ModelInput!$M$299:$BJ$299,0)),0)</f>
        <v>0</v>
      </c>
      <c r="BG41" s="28">
        <f>$J41*IFERROR(INDEX(ModelInput!$M$299:$BJ$326,MATCH($H41,ModelInput!$E$299:$E$326,0),MATCH(1+YEAR(BG$2)-YEAR($G41),ModelInput!$M$299:$BJ$299,0)),0)</f>
        <v>0</v>
      </c>
      <c r="BH41" s="28">
        <f>$J41*IFERROR(INDEX(ModelInput!$M$299:$BJ$326,MATCH($H41,ModelInput!$E$299:$E$326,0),MATCH(1+YEAR(BH$2)-YEAR($G41),ModelInput!$M$299:$BJ$299,0)),0)</f>
        <v>0</v>
      </c>
      <c r="BI41" s="6"/>
      <c r="BJ41" s="61" t="b">
        <f t="shared" si="5"/>
        <v>1</v>
      </c>
      <c r="BK41" s="6"/>
    </row>
    <row r="42" spans="5:63" ht="15.4">
      <c r="E42" s="4" t="s">
        <v>407</v>
      </c>
      <c r="F42" s="20"/>
      <c r="G42" s="277">
        <f t="shared" si="3"/>
        <v>51956</v>
      </c>
      <c r="H42" s="86" t="str">
        <f>"SLN"&amp;YEAR(CHOOSE(Interface!$H$7,Interface!$J$33,Interface!$L$33))-MIN(YEAR(CHOOSE(Interface!$H$7,Interface!$J$33,Interface!$L$33)),YEAR(G42)-1)</f>
        <v>SLN8</v>
      </c>
      <c r="J42" s="84" cm="1">
        <f t="array" ref="J42">INDEX(-RAV!$L$51:$BH$51,1,MATCH(YEAR(G42),RAV!$L$3:$BH$3,0))</f>
        <v>0</v>
      </c>
      <c r="K42" s="9"/>
      <c r="L42" s="28">
        <f>$J42*IFERROR(INDEX(ModelInput!$M$299:$BJ$326,MATCH($H42,ModelInput!$E$299:$E$326,0),MATCH(1+YEAR(L$2)-YEAR($G42),ModelInput!$M$299:$BJ$299,0)),0)</f>
        <v>0</v>
      </c>
      <c r="M42" s="28">
        <f>$J42*IFERROR(INDEX(ModelInput!$M$299:$BJ$326,MATCH($H42,ModelInput!$E$299:$E$326,0),MATCH(1+YEAR(M$2)-YEAR($G42),ModelInput!$M$299:$BJ$299,0)),0)</f>
        <v>0</v>
      </c>
      <c r="N42" s="28">
        <f>$J42*IFERROR(INDEX(ModelInput!$M$299:$BJ$326,MATCH($H42,ModelInput!$E$299:$E$326,0),MATCH(1+YEAR(N$2)-YEAR($G42),ModelInput!$M$299:$BJ$299,0)),0)</f>
        <v>0</v>
      </c>
      <c r="O42" s="28">
        <f>$J42*IFERROR(INDEX(ModelInput!$M$299:$BJ$326,MATCH($H42,ModelInput!$E$299:$E$326,0),MATCH(1+YEAR(O$2)-YEAR($G42),ModelInput!$M$299:$BJ$299,0)),0)</f>
        <v>0</v>
      </c>
      <c r="P42" s="28">
        <f>$J42*IFERROR(INDEX(ModelInput!$M$299:$BJ$326,MATCH($H42,ModelInput!$E$299:$E$326,0),MATCH(1+YEAR(P$2)-YEAR($G42),ModelInput!$M$299:$BJ$299,0)),0)</f>
        <v>0</v>
      </c>
      <c r="Q42" s="28">
        <f>$J42*IFERROR(INDEX(ModelInput!$M$299:$BJ$326,MATCH($H42,ModelInput!$E$299:$E$326,0),MATCH(1+YEAR(Q$2)-YEAR($G42),ModelInput!$M$299:$BJ$299,0)),0)</f>
        <v>0</v>
      </c>
      <c r="R42" s="28">
        <f>$J42*IFERROR(INDEX(ModelInput!$M$299:$BJ$326,MATCH($H42,ModelInput!$E$299:$E$326,0),MATCH(1+YEAR(R$2)-YEAR($G42),ModelInput!$M$299:$BJ$299,0)),0)</f>
        <v>0</v>
      </c>
      <c r="S42" s="28">
        <f>$J42*IFERROR(INDEX(ModelInput!$M$299:$BJ$326,MATCH($H42,ModelInput!$E$299:$E$326,0),MATCH(1+YEAR(S$2)-YEAR($G42),ModelInput!$M$299:$BJ$299,0)),0)</f>
        <v>0</v>
      </c>
      <c r="T42" s="28">
        <f>$J42*IFERROR(INDEX(ModelInput!$M$299:$BJ$326,MATCH($H42,ModelInput!$E$299:$E$326,0),MATCH(1+YEAR(T$2)-YEAR($G42),ModelInput!$M$299:$BJ$299,0)),0)</f>
        <v>0</v>
      </c>
      <c r="U42" s="28">
        <f>$J42*IFERROR(INDEX(ModelInput!$M$299:$BJ$326,MATCH($H42,ModelInput!$E$299:$E$326,0),MATCH(1+YEAR(U$2)-YEAR($G42),ModelInput!$M$299:$BJ$299,0)),0)</f>
        <v>0</v>
      </c>
      <c r="V42" s="28">
        <f>$J42*IFERROR(INDEX(ModelInput!$M$299:$BJ$326,MATCH($H42,ModelInput!$E$299:$E$326,0),MATCH(1+YEAR(V$2)-YEAR($G42),ModelInput!$M$299:$BJ$299,0)),0)</f>
        <v>0</v>
      </c>
      <c r="W42" s="28">
        <f>$J42*IFERROR(INDEX(ModelInput!$M$299:$BJ$326,MATCH($H42,ModelInput!$E$299:$E$326,0),MATCH(1+YEAR(W$2)-YEAR($G42),ModelInput!$M$299:$BJ$299,0)),0)</f>
        <v>0</v>
      </c>
      <c r="X42" s="28">
        <f>$J42*IFERROR(INDEX(ModelInput!$M$299:$BJ$326,MATCH($H42,ModelInput!$E$299:$E$326,0),MATCH(1+YEAR(X$2)-YEAR($G42),ModelInput!$M$299:$BJ$299,0)),0)</f>
        <v>0</v>
      </c>
      <c r="Y42" s="28">
        <f>$J42*IFERROR(INDEX(ModelInput!$M$299:$BJ$326,MATCH($H42,ModelInput!$E$299:$E$326,0),MATCH(1+YEAR(Y$2)-YEAR($G42),ModelInput!$M$299:$BJ$299,0)),0)</f>
        <v>0</v>
      </c>
      <c r="Z42" s="28">
        <f>$J42*IFERROR(INDEX(ModelInput!$M$299:$BJ$326,MATCH($H42,ModelInput!$E$299:$E$326,0),MATCH(1+YEAR(Z$2)-YEAR($G42),ModelInput!$M$299:$BJ$299,0)),0)</f>
        <v>0</v>
      </c>
      <c r="AA42" s="28">
        <f>$J42*IFERROR(INDEX(ModelInput!$M$299:$BJ$326,MATCH($H42,ModelInput!$E$299:$E$326,0),MATCH(1+YEAR(AA$2)-YEAR($G42),ModelInput!$M$299:$BJ$299,0)),0)</f>
        <v>0</v>
      </c>
      <c r="AB42" s="28">
        <f>$J42*IFERROR(INDEX(ModelInput!$M$299:$BJ$326,MATCH($H42,ModelInput!$E$299:$E$326,0),MATCH(1+YEAR(AB$2)-YEAR($G42),ModelInput!$M$299:$BJ$299,0)),0)</f>
        <v>0</v>
      </c>
      <c r="AC42" s="28">
        <f>$J42*IFERROR(INDEX(ModelInput!$M$299:$BJ$326,MATCH($H42,ModelInput!$E$299:$E$326,0),MATCH(1+YEAR(AC$2)-YEAR($G42),ModelInput!$M$299:$BJ$299,0)),0)</f>
        <v>0</v>
      </c>
      <c r="AD42" s="28">
        <f>$J42*IFERROR(INDEX(ModelInput!$M$299:$BJ$326,MATCH($H42,ModelInput!$E$299:$E$326,0),MATCH(1+YEAR(AD$2)-YEAR($G42),ModelInput!$M$299:$BJ$299,0)),0)</f>
        <v>0</v>
      </c>
      <c r="AE42" s="28">
        <f>$J42*IFERROR(INDEX(ModelInput!$M$299:$BJ$326,MATCH($H42,ModelInput!$E$299:$E$326,0),MATCH(1+YEAR(AE$2)-YEAR($G42),ModelInput!$M$299:$BJ$299,0)),0)</f>
        <v>0</v>
      </c>
      <c r="AF42" s="28">
        <f>$J42*IFERROR(INDEX(ModelInput!$M$299:$BJ$326,MATCH($H42,ModelInput!$E$299:$E$326,0),MATCH(1+YEAR(AF$2)-YEAR($G42),ModelInput!$M$299:$BJ$299,0)),0)</f>
        <v>0</v>
      </c>
      <c r="AG42" s="28">
        <f>$J42*IFERROR(INDEX(ModelInput!$M$299:$BJ$326,MATCH($H42,ModelInput!$E$299:$E$326,0),MATCH(1+YEAR(AG$2)-YEAR($G42),ModelInput!$M$299:$BJ$299,0)),0)</f>
        <v>0</v>
      </c>
      <c r="AH42" s="28">
        <f>$J42*IFERROR(INDEX(ModelInput!$M$299:$BJ$326,MATCH($H42,ModelInput!$E$299:$E$326,0),MATCH(1+YEAR(AH$2)-YEAR($G42),ModelInput!$M$299:$BJ$299,0)),0)</f>
        <v>0</v>
      </c>
      <c r="AI42" s="28">
        <f>$J42*IFERROR(INDEX(ModelInput!$M$299:$BJ$326,MATCH($H42,ModelInput!$E$299:$E$326,0),MATCH(1+YEAR(AI$2)-YEAR($G42),ModelInput!$M$299:$BJ$299,0)),0)</f>
        <v>0</v>
      </c>
      <c r="AJ42" s="28">
        <f>$J42*IFERROR(INDEX(ModelInput!$M$299:$BJ$326,MATCH($H42,ModelInput!$E$299:$E$326,0),MATCH(1+YEAR(AJ$2)-YEAR($G42),ModelInput!$M$299:$BJ$299,0)),0)</f>
        <v>0</v>
      </c>
      <c r="AK42" s="28">
        <f>$J42*IFERROR(INDEX(ModelInput!$M$299:$BJ$326,MATCH($H42,ModelInput!$E$299:$E$326,0),MATCH(1+YEAR(AK$2)-YEAR($G42),ModelInput!$M$299:$BJ$299,0)),0)</f>
        <v>0</v>
      </c>
      <c r="AL42" s="28">
        <f>$J42*IFERROR(INDEX(ModelInput!$M$299:$BJ$326,MATCH($H42,ModelInput!$E$299:$E$326,0),MATCH(1+YEAR(AL$2)-YEAR($G42),ModelInput!$M$299:$BJ$299,0)),0)</f>
        <v>0</v>
      </c>
      <c r="AM42" s="28">
        <f>$J42*IFERROR(INDEX(ModelInput!$M$299:$BJ$326,MATCH($H42,ModelInput!$E$299:$E$326,0),MATCH(1+YEAR(AM$2)-YEAR($G42),ModelInput!$M$299:$BJ$299,0)),0)</f>
        <v>0</v>
      </c>
      <c r="AN42" s="28">
        <f>$J42*IFERROR(INDEX(ModelInput!$M$299:$BJ$326,MATCH($H42,ModelInput!$E$299:$E$326,0),MATCH(1+YEAR(AN$2)-YEAR($G42),ModelInput!$M$299:$BJ$299,0)),0)</f>
        <v>0</v>
      </c>
      <c r="AO42" s="28">
        <f>$J42*IFERROR(INDEX(ModelInput!$M$299:$BJ$326,MATCH($H42,ModelInput!$E$299:$E$326,0),MATCH(1+YEAR(AO$2)-YEAR($G42),ModelInput!$M$299:$BJ$299,0)),0)</f>
        <v>0</v>
      </c>
      <c r="AP42" s="28">
        <f>$J42*IFERROR(INDEX(ModelInput!$M$299:$BJ$326,MATCH($H42,ModelInput!$E$299:$E$326,0),MATCH(1+YEAR(AP$2)-YEAR($G42),ModelInput!$M$299:$BJ$299,0)),0)</f>
        <v>0</v>
      </c>
      <c r="AQ42" s="28">
        <f>$J42*IFERROR(INDEX(ModelInput!$M$299:$BJ$326,MATCH($H42,ModelInput!$E$299:$E$326,0),MATCH(1+YEAR(AQ$2)-YEAR($G42),ModelInput!$M$299:$BJ$299,0)),0)</f>
        <v>0</v>
      </c>
      <c r="AR42" s="28">
        <f>$J42*IFERROR(INDEX(ModelInput!$M$299:$BJ$326,MATCH($H42,ModelInput!$E$299:$E$326,0),MATCH(1+YEAR(AR$2)-YEAR($G42),ModelInput!$M$299:$BJ$299,0)),0)</f>
        <v>0</v>
      </c>
      <c r="AS42" s="28">
        <f>$J42*IFERROR(INDEX(ModelInput!$M$299:$BJ$326,MATCH($H42,ModelInput!$E$299:$E$326,0),MATCH(1+YEAR(AS$2)-YEAR($G42),ModelInput!$M$299:$BJ$299,0)),0)</f>
        <v>0</v>
      </c>
      <c r="AT42" s="28">
        <f>$J42*IFERROR(INDEX(ModelInput!$M$299:$BJ$326,MATCH($H42,ModelInput!$E$299:$E$326,0),MATCH(1+YEAR(AT$2)-YEAR($G42),ModelInput!$M$299:$BJ$299,0)),0)</f>
        <v>0</v>
      </c>
      <c r="AU42" s="28">
        <f>$J42*IFERROR(INDEX(ModelInput!$M$299:$BJ$326,MATCH($H42,ModelInput!$E$299:$E$326,0),MATCH(1+YEAR(AU$2)-YEAR($G42),ModelInput!$M$299:$BJ$299,0)),0)</f>
        <v>0</v>
      </c>
      <c r="AV42" s="28">
        <f>$J42*IFERROR(INDEX(ModelInput!$M$299:$BJ$326,MATCH($H42,ModelInput!$E$299:$E$326,0),MATCH(1+YEAR(AV$2)-YEAR($G42),ModelInput!$M$299:$BJ$299,0)),0)</f>
        <v>0</v>
      </c>
      <c r="AW42" s="28">
        <f>$J42*IFERROR(INDEX(ModelInput!$M$299:$BJ$326,MATCH($H42,ModelInput!$E$299:$E$326,0),MATCH(1+YEAR(AW$2)-YEAR($G42),ModelInput!$M$299:$BJ$299,0)),0)</f>
        <v>0</v>
      </c>
      <c r="AX42" s="28">
        <f>$J42*IFERROR(INDEX(ModelInput!$M$299:$BJ$326,MATCH($H42,ModelInput!$E$299:$E$326,0),MATCH(1+YEAR(AX$2)-YEAR($G42),ModelInput!$M$299:$BJ$299,0)),0)</f>
        <v>0</v>
      </c>
      <c r="AY42" s="28">
        <f>$J42*IFERROR(INDEX(ModelInput!$M$299:$BJ$326,MATCH($H42,ModelInput!$E$299:$E$326,0),MATCH(1+YEAR(AY$2)-YEAR($G42),ModelInput!$M$299:$BJ$299,0)),0)</f>
        <v>0</v>
      </c>
      <c r="AZ42" s="28">
        <f>$J42*IFERROR(INDEX(ModelInput!$M$299:$BJ$326,MATCH($H42,ModelInput!$E$299:$E$326,0),MATCH(1+YEAR(AZ$2)-YEAR($G42),ModelInput!$M$299:$BJ$299,0)),0)</f>
        <v>0</v>
      </c>
      <c r="BA42" s="28">
        <f>$J42*IFERROR(INDEX(ModelInput!$M$299:$BJ$326,MATCH($H42,ModelInput!$E$299:$E$326,0),MATCH(1+YEAR(BA$2)-YEAR($G42),ModelInput!$M$299:$BJ$299,0)),0)</f>
        <v>0</v>
      </c>
      <c r="BB42" s="28">
        <f>$J42*IFERROR(INDEX(ModelInput!$M$299:$BJ$326,MATCH($H42,ModelInput!$E$299:$E$326,0),MATCH(1+YEAR(BB$2)-YEAR($G42),ModelInput!$M$299:$BJ$299,0)),0)</f>
        <v>0</v>
      </c>
      <c r="BC42" s="28">
        <f>$J42*IFERROR(INDEX(ModelInput!$M$299:$BJ$326,MATCH($H42,ModelInput!$E$299:$E$326,0),MATCH(1+YEAR(BC$2)-YEAR($G42),ModelInput!$M$299:$BJ$299,0)),0)</f>
        <v>0</v>
      </c>
      <c r="BD42" s="28">
        <f>$J42*IFERROR(INDEX(ModelInput!$M$299:$BJ$326,MATCH($H42,ModelInput!$E$299:$E$326,0),MATCH(1+YEAR(BD$2)-YEAR($G42),ModelInput!$M$299:$BJ$299,0)),0)</f>
        <v>0</v>
      </c>
      <c r="BE42" s="28">
        <f>$J42*IFERROR(INDEX(ModelInput!$M$299:$BJ$326,MATCH($H42,ModelInput!$E$299:$E$326,0),MATCH(1+YEAR(BE$2)-YEAR($G42),ModelInput!$M$299:$BJ$299,0)),0)</f>
        <v>0</v>
      </c>
      <c r="BF42" s="28">
        <f>$J42*IFERROR(INDEX(ModelInput!$M$299:$BJ$326,MATCH($H42,ModelInput!$E$299:$E$326,0),MATCH(1+YEAR(BF$2)-YEAR($G42),ModelInput!$M$299:$BJ$299,0)),0)</f>
        <v>0</v>
      </c>
      <c r="BG42" s="28">
        <f>$J42*IFERROR(INDEX(ModelInput!$M$299:$BJ$326,MATCH($H42,ModelInput!$E$299:$E$326,0),MATCH(1+YEAR(BG$2)-YEAR($G42),ModelInput!$M$299:$BJ$299,0)),0)</f>
        <v>0</v>
      </c>
      <c r="BH42" s="28">
        <f>$J42*IFERROR(INDEX(ModelInput!$M$299:$BJ$326,MATCH($H42,ModelInput!$E$299:$E$326,0),MATCH(1+YEAR(BH$2)-YEAR($G42),ModelInput!$M$299:$BJ$299,0)),0)</f>
        <v>0</v>
      </c>
      <c r="BI42" s="6"/>
      <c r="BJ42" s="61" t="b">
        <f t="shared" si="5"/>
        <v>1</v>
      </c>
      <c r="BK42" s="6"/>
    </row>
    <row r="43" spans="5:63" ht="15.4">
      <c r="E43" s="4" t="s">
        <v>407</v>
      </c>
      <c r="F43" s="20"/>
      <c r="G43" s="277">
        <f t="shared" si="3"/>
        <v>52321</v>
      </c>
      <c r="H43" s="86" t="str">
        <f>"SLN"&amp;YEAR(CHOOSE(Interface!$H$7,Interface!$J$33,Interface!$L$33))-MIN(YEAR(CHOOSE(Interface!$H$7,Interface!$J$33,Interface!$L$33)),YEAR(G43)-1)</f>
        <v>SLN7</v>
      </c>
      <c r="J43" s="84" cm="1">
        <f t="array" ref="J43">INDEX(-RAV!$L$51:$BH$51,1,MATCH(YEAR(G43),RAV!$L$3:$BH$3,0))</f>
        <v>0</v>
      </c>
      <c r="K43" s="9"/>
      <c r="L43" s="28">
        <f>$J43*IFERROR(INDEX(ModelInput!$M$299:$BJ$326,MATCH($H43,ModelInput!$E$299:$E$326,0),MATCH(1+YEAR(L$2)-YEAR($G43),ModelInput!$M$299:$BJ$299,0)),0)</f>
        <v>0</v>
      </c>
      <c r="M43" s="28">
        <f>$J43*IFERROR(INDEX(ModelInput!$M$299:$BJ$326,MATCH($H43,ModelInput!$E$299:$E$326,0),MATCH(1+YEAR(M$2)-YEAR($G43),ModelInput!$M$299:$BJ$299,0)),0)</f>
        <v>0</v>
      </c>
      <c r="N43" s="28">
        <f>$J43*IFERROR(INDEX(ModelInput!$M$299:$BJ$326,MATCH($H43,ModelInput!$E$299:$E$326,0),MATCH(1+YEAR(N$2)-YEAR($G43),ModelInput!$M$299:$BJ$299,0)),0)</f>
        <v>0</v>
      </c>
      <c r="O43" s="28">
        <f>$J43*IFERROR(INDEX(ModelInput!$M$299:$BJ$326,MATCH($H43,ModelInput!$E$299:$E$326,0),MATCH(1+YEAR(O$2)-YEAR($G43),ModelInput!$M$299:$BJ$299,0)),0)</f>
        <v>0</v>
      </c>
      <c r="P43" s="28">
        <f>$J43*IFERROR(INDEX(ModelInput!$M$299:$BJ$326,MATCH($H43,ModelInput!$E$299:$E$326,0),MATCH(1+YEAR(P$2)-YEAR($G43),ModelInput!$M$299:$BJ$299,0)),0)</f>
        <v>0</v>
      </c>
      <c r="Q43" s="28">
        <f>$J43*IFERROR(INDEX(ModelInput!$M$299:$BJ$326,MATCH($H43,ModelInput!$E$299:$E$326,0),MATCH(1+YEAR(Q$2)-YEAR($G43),ModelInput!$M$299:$BJ$299,0)),0)</f>
        <v>0</v>
      </c>
      <c r="R43" s="28">
        <f>$J43*IFERROR(INDEX(ModelInput!$M$299:$BJ$326,MATCH($H43,ModelInput!$E$299:$E$326,0),MATCH(1+YEAR(R$2)-YEAR($G43),ModelInput!$M$299:$BJ$299,0)),0)</f>
        <v>0</v>
      </c>
      <c r="S43" s="28">
        <f>$J43*IFERROR(INDEX(ModelInput!$M$299:$BJ$326,MATCH($H43,ModelInput!$E$299:$E$326,0),MATCH(1+YEAR(S$2)-YEAR($G43),ModelInput!$M$299:$BJ$299,0)),0)</f>
        <v>0</v>
      </c>
      <c r="T43" s="28">
        <f>$J43*IFERROR(INDEX(ModelInput!$M$299:$BJ$326,MATCH($H43,ModelInput!$E$299:$E$326,0),MATCH(1+YEAR(T$2)-YEAR($G43),ModelInput!$M$299:$BJ$299,0)),0)</f>
        <v>0</v>
      </c>
      <c r="U43" s="28">
        <f>$J43*IFERROR(INDEX(ModelInput!$M$299:$BJ$326,MATCH($H43,ModelInput!$E$299:$E$326,0),MATCH(1+YEAR(U$2)-YEAR($G43),ModelInput!$M$299:$BJ$299,0)),0)</f>
        <v>0</v>
      </c>
      <c r="V43" s="28">
        <f>$J43*IFERROR(INDEX(ModelInput!$M$299:$BJ$326,MATCH($H43,ModelInput!$E$299:$E$326,0),MATCH(1+YEAR(V$2)-YEAR($G43),ModelInput!$M$299:$BJ$299,0)),0)</f>
        <v>0</v>
      </c>
      <c r="W43" s="28">
        <f>$J43*IFERROR(INDEX(ModelInput!$M$299:$BJ$326,MATCH($H43,ModelInput!$E$299:$E$326,0),MATCH(1+YEAR(W$2)-YEAR($G43),ModelInput!$M$299:$BJ$299,0)),0)</f>
        <v>0</v>
      </c>
      <c r="X43" s="28">
        <f>$J43*IFERROR(INDEX(ModelInput!$M$299:$BJ$326,MATCH($H43,ModelInput!$E$299:$E$326,0),MATCH(1+YEAR(X$2)-YEAR($G43),ModelInput!$M$299:$BJ$299,0)),0)</f>
        <v>0</v>
      </c>
      <c r="Y43" s="28">
        <f>$J43*IFERROR(INDEX(ModelInput!$M$299:$BJ$326,MATCH($H43,ModelInput!$E$299:$E$326,0),MATCH(1+YEAR(Y$2)-YEAR($G43),ModelInput!$M$299:$BJ$299,0)),0)</f>
        <v>0</v>
      </c>
      <c r="Z43" s="28">
        <f>$J43*IFERROR(INDEX(ModelInput!$M$299:$BJ$326,MATCH($H43,ModelInput!$E$299:$E$326,0),MATCH(1+YEAR(Z$2)-YEAR($G43),ModelInput!$M$299:$BJ$299,0)),0)</f>
        <v>0</v>
      </c>
      <c r="AA43" s="28">
        <f>$J43*IFERROR(INDEX(ModelInput!$M$299:$BJ$326,MATCH($H43,ModelInput!$E$299:$E$326,0),MATCH(1+YEAR(AA$2)-YEAR($G43),ModelInput!$M$299:$BJ$299,0)),0)</f>
        <v>0</v>
      </c>
      <c r="AB43" s="28">
        <f>$J43*IFERROR(INDEX(ModelInput!$M$299:$BJ$326,MATCH($H43,ModelInput!$E$299:$E$326,0),MATCH(1+YEAR(AB$2)-YEAR($G43),ModelInput!$M$299:$BJ$299,0)),0)</f>
        <v>0</v>
      </c>
      <c r="AC43" s="28">
        <f>$J43*IFERROR(INDEX(ModelInput!$M$299:$BJ$326,MATCH($H43,ModelInput!$E$299:$E$326,0),MATCH(1+YEAR(AC$2)-YEAR($G43),ModelInput!$M$299:$BJ$299,0)),0)</f>
        <v>0</v>
      </c>
      <c r="AD43" s="28">
        <f>$J43*IFERROR(INDEX(ModelInput!$M$299:$BJ$326,MATCH($H43,ModelInput!$E$299:$E$326,0),MATCH(1+YEAR(AD$2)-YEAR($G43),ModelInput!$M$299:$BJ$299,0)),0)</f>
        <v>0</v>
      </c>
      <c r="AE43" s="28">
        <f>$J43*IFERROR(INDEX(ModelInput!$M$299:$BJ$326,MATCH($H43,ModelInput!$E$299:$E$326,0),MATCH(1+YEAR(AE$2)-YEAR($G43),ModelInput!$M$299:$BJ$299,0)),0)</f>
        <v>0</v>
      </c>
      <c r="AF43" s="28">
        <f>$J43*IFERROR(INDEX(ModelInput!$M$299:$BJ$326,MATCH($H43,ModelInput!$E$299:$E$326,0),MATCH(1+YEAR(AF$2)-YEAR($G43),ModelInput!$M$299:$BJ$299,0)),0)</f>
        <v>0</v>
      </c>
      <c r="AG43" s="28">
        <f>$J43*IFERROR(INDEX(ModelInput!$M$299:$BJ$326,MATCH($H43,ModelInput!$E$299:$E$326,0),MATCH(1+YEAR(AG$2)-YEAR($G43),ModelInput!$M$299:$BJ$299,0)),0)</f>
        <v>0</v>
      </c>
      <c r="AH43" s="28">
        <f>$J43*IFERROR(INDEX(ModelInput!$M$299:$BJ$326,MATCH($H43,ModelInput!$E$299:$E$326,0),MATCH(1+YEAR(AH$2)-YEAR($G43),ModelInput!$M$299:$BJ$299,0)),0)</f>
        <v>0</v>
      </c>
      <c r="AI43" s="28">
        <f>$J43*IFERROR(INDEX(ModelInput!$M$299:$BJ$326,MATCH($H43,ModelInput!$E$299:$E$326,0),MATCH(1+YEAR(AI$2)-YEAR($G43),ModelInput!$M$299:$BJ$299,0)),0)</f>
        <v>0</v>
      </c>
      <c r="AJ43" s="28">
        <f>$J43*IFERROR(INDEX(ModelInput!$M$299:$BJ$326,MATCH($H43,ModelInput!$E$299:$E$326,0),MATCH(1+YEAR(AJ$2)-YEAR($G43),ModelInput!$M$299:$BJ$299,0)),0)</f>
        <v>0</v>
      </c>
      <c r="AK43" s="28">
        <f>$J43*IFERROR(INDEX(ModelInput!$M$299:$BJ$326,MATCH($H43,ModelInput!$E$299:$E$326,0),MATCH(1+YEAR(AK$2)-YEAR($G43),ModelInput!$M$299:$BJ$299,0)),0)</f>
        <v>0</v>
      </c>
      <c r="AL43" s="28">
        <f>$J43*IFERROR(INDEX(ModelInput!$M$299:$BJ$326,MATCH($H43,ModelInput!$E$299:$E$326,0),MATCH(1+YEAR(AL$2)-YEAR($G43),ModelInput!$M$299:$BJ$299,0)),0)</f>
        <v>0</v>
      </c>
      <c r="AM43" s="28">
        <f>$J43*IFERROR(INDEX(ModelInput!$M$299:$BJ$326,MATCH($H43,ModelInput!$E$299:$E$326,0),MATCH(1+YEAR(AM$2)-YEAR($G43),ModelInput!$M$299:$BJ$299,0)),0)</f>
        <v>0</v>
      </c>
      <c r="AN43" s="28">
        <f>$J43*IFERROR(INDEX(ModelInput!$M$299:$BJ$326,MATCH($H43,ModelInput!$E$299:$E$326,0),MATCH(1+YEAR(AN$2)-YEAR($G43),ModelInput!$M$299:$BJ$299,0)),0)</f>
        <v>0</v>
      </c>
      <c r="AO43" s="28">
        <f>$J43*IFERROR(INDEX(ModelInput!$M$299:$BJ$326,MATCH($H43,ModelInput!$E$299:$E$326,0),MATCH(1+YEAR(AO$2)-YEAR($G43),ModelInput!$M$299:$BJ$299,0)),0)</f>
        <v>0</v>
      </c>
      <c r="AP43" s="28">
        <f>$J43*IFERROR(INDEX(ModelInput!$M$299:$BJ$326,MATCH($H43,ModelInput!$E$299:$E$326,0),MATCH(1+YEAR(AP$2)-YEAR($G43),ModelInput!$M$299:$BJ$299,0)),0)</f>
        <v>0</v>
      </c>
      <c r="AQ43" s="28">
        <f>$J43*IFERROR(INDEX(ModelInput!$M$299:$BJ$326,MATCH($H43,ModelInput!$E$299:$E$326,0),MATCH(1+YEAR(AQ$2)-YEAR($G43),ModelInput!$M$299:$BJ$299,0)),0)</f>
        <v>0</v>
      </c>
      <c r="AR43" s="28">
        <f>$J43*IFERROR(INDEX(ModelInput!$M$299:$BJ$326,MATCH($H43,ModelInput!$E$299:$E$326,0),MATCH(1+YEAR(AR$2)-YEAR($G43),ModelInput!$M$299:$BJ$299,0)),0)</f>
        <v>0</v>
      </c>
      <c r="AS43" s="28">
        <f>$J43*IFERROR(INDEX(ModelInput!$M$299:$BJ$326,MATCH($H43,ModelInput!$E$299:$E$326,0),MATCH(1+YEAR(AS$2)-YEAR($G43),ModelInput!$M$299:$BJ$299,0)),0)</f>
        <v>0</v>
      </c>
      <c r="AT43" s="28">
        <f>$J43*IFERROR(INDEX(ModelInput!$M$299:$BJ$326,MATCH($H43,ModelInput!$E$299:$E$326,0),MATCH(1+YEAR(AT$2)-YEAR($G43),ModelInput!$M$299:$BJ$299,0)),0)</f>
        <v>0</v>
      </c>
      <c r="AU43" s="28">
        <f>$J43*IFERROR(INDEX(ModelInput!$M$299:$BJ$326,MATCH($H43,ModelInput!$E$299:$E$326,0),MATCH(1+YEAR(AU$2)-YEAR($G43),ModelInput!$M$299:$BJ$299,0)),0)</f>
        <v>0</v>
      </c>
      <c r="AV43" s="28">
        <f>$J43*IFERROR(INDEX(ModelInput!$M$299:$BJ$326,MATCH($H43,ModelInput!$E$299:$E$326,0),MATCH(1+YEAR(AV$2)-YEAR($G43),ModelInput!$M$299:$BJ$299,0)),0)</f>
        <v>0</v>
      </c>
      <c r="AW43" s="28">
        <f>$J43*IFERROR(INDEX(ModelInput!$M$299:$BJ$326,MATCH($H43,ModelInput!$E$299:$E$326,0),MATCH(1+YEAR(AW$2)-YEAR($G43),ModelInput!$M$299:$BJ$299,0)),0)</f>
        <v>0</v>
      </c>
      <c r="AX43" s="28">
        <f>$J43*IFERROR(INDEX(ModelInput!$M$299:$BJ$326,MATCH($H43,ModelInput!$E$299:$E$326,0),MATCH(1+YEAR(AX$2)-YEAR($G43),ModelInput!$M$299:$BJ$299,0)),0)</f>
        <v>0</v>
      </c>
      <c r="AY43" s="28">
        <f>$J43*IFERROR(INDEX(ModelInput!$M$299:$BJ$326,MATCH($H43,ModelInput!$E$299:$E$326,0),MATCH(1+YEAR(AY$2)-YEAR($G43),ModelInput!$M$299:$BJ$299,0)),0)</f>
        <v>0</v>
      </c>
      <c r="AZ43" s="28">
        <f>$J43*IFERROR(INDEX(ModelInput!$M$299:$BJ$326,MATCH($H43,ModelInput!$E$299:$E$326,0),MATCH(1+YEAR(AZ$2)-YEAR($G43),ModelInput!$M$299:$BJ$299,0)),0)</f>
        <v>0</v>
      </c>
      <c r="BA43" s="28">
        <f>$J43*IFERROR(INDEX(ModelInput!$M$299:$BJ$326,MATCH($H43,ModelInput!$E$299:$E$326,0),MATCH(1+YEAR(BA$2)-YEAR($G43),ModelInput!$M$299:$BJ$299,0)),0)</f>
        <v>0</v>
      </c>
      <c r="BB43" s="28">
        <f>$J43*IFERROR(INDEX(ModelInput!$M$299:$BJ$326,MATCH($H43,ModelInput!$E$299:$E$326,0),MATCH(1+YEAR(BB$2)-YEAR($G43),ModelInput!$M$299:$BJ$299,0)),0)</f>
        <v>0</v>
      </c>
      <c r="BC43" s="28">
        <f>$J43*IFERROR(INDEX(ModelInput!$M$299:$BJ$326,MATCH($H43,ModelInput!$E$299:$E$326,0),MATCH(1+YEAR(BC$2)-YEAR($G43),ModelInput!$M$299:$BJ$299,0)),0)</f>
        <v>0</v>
      </c>
      <c r="BD43" s="28">
        <f>$J43*IFERROR(INDEX(ModelInput!$M$299:$BJ$326,MATCH($H43,ModelInput!$E$299:$E$326,0),MATCH(1+YEAR(BD$2)-YEAR($G43),ModelInput!$M$299:$BJ$299,0)),0)</f>
        <v>0</v>
      </c>
      <c r="BE43" s="28">
        <f>$J43*IFERROR(INDEX(ModelInput!$M$299:$BJ$326,MATCH($H43,ModelInput!$E$299:$E$326,0),MATCH(1+YEAR(BE$2)-YEAR($G43),ModelInput!$M$299:$BJ$299,0)),0)</f>
        <v>0</v>
      </c>
      <c r="BF43" s="28">
        <f>$J43*IFERROR(INDEX(ModelInput!$M$299:$BJ$326,MATCH($H43,ModelInput!$E$299:$E$326,0),MATCH(1+YEAR(BF$2)-YEAR($G43),ModelInput!$M$299:$BJ$299,0)),0)</f>
        <v>0</v>
      </c>
      <c r="BG43" s="28">
        <f>$J43*IFERROR(INDEX(ModelInput!$M$299:$BJ$326,MATCH($H43,ModelInput!$E$299:$E$326,0),MATCH(1+YEAR(BG$2)-YEAR($G43),ModelInput!$M$299:$BJ$299,0)),0)</f>
        <v>0</v>
      </c>
      <c r="BH43" s="28">
        <f>$J43*IFERROR(INDEX(ModelInput!$M$299:$BJ$326,MATCH($H43,ModelInput!$E$299:$E$326,0),MATCH(1+YEAR(BH$2)-YEAR($G43),ModelInput!$M$299:$BJ$299,0)),0)</f>
        <v>0</v>
      </c>
      <c r="BI43" s="6"/>
      <c r="BJ43" s="61" t="b">
        <f t="shared" si="5"/>
        <v>1</v>
      </c>
      <c r="BK43" s="6"/>
    </row>
    <row r="44" spans="5:63" ht="15.4">
      <c r="E44" s="4" t="s">
        <v>407</v>
      </c>
      <c r="F44" s="20"/>
      <c r="G44" s="277">
        <f t="shared" si="3"/>
        <v>52687</v>
      </c>
      <c r="H44" s="86" t="str">
        <f>"SLN"&amp;YEAR(CHOOSE(Interface!$H$7,Interface!$J$33,Interface!$L$33))-MIN(YEAR(CHOOSE(Interface!$H$7,Interface!$J$33,Interface!$L$33)),YEAR(G44)-1)</f>
        <v>SLN6</v>
      </c>
      <c r="J44" s="84" cm="1">
        <f t="array" ref="J44">INDEX(-RAV!$L$51:$BH$51,1,MATCH(YEAR(G44),RAV!$L$3:$BH$3,0))</f>
        <v>0</v>
      </c>
      <c r="K44" s="9"/>
      <c r="L44" s="28">
        <f>$J44*IFERROR(INDEX(ModelInput!$M$299:$BJ$326,MATCH($H44,ModelInput!$E$299:$E$326,0),MATCH(1+YEAR(L$2)-YEAR($G44),ModelInput!$M$299:$BJ$299,0)),0)</f>
        <v>0</v>
      </c>
      <c r="M44" s="28">
        <f>$J44*IFERROR(INDEX(ModelInput!$M$299:$BJ$326,MATCH($H44,ModelInput!$E$299:$E$326,0),MATCH(1+YEAR(M$2)-YEAR($G44),ModelInput!$M$299:$BJ$299,0)),0)</f>
        <v>0</v>
      </c>
      <c r="N44" s="28">
        <f>$J44*IFERROR(INDEX(ModelInput!$M$299:$BJ$326,MATCH($H44,ModelInput!$E$299:$E$326,0),MATCH(1+YEAR(N$2)-YEAR($G44),ModelInput!$M$299:$BJ$299,0)),0)</f>
        <v>0</v>
      </c>
      <c r="O44" s="28">
        <f>$J44*IFERROR(INDEX(ModelInput!$M$299:$BJ$326,MATCH($H44,ModelInput!$E$299:$E$326,0),MATCH(1+YEAR(O$2)-YEAR($G44),ModelInput!$M$299:$BJ$299,0)),0)</f>
        <v>0</v>
      </c>
      <c r="P44" s="28">
        <f>$J44*IFERROR(INDEX(ModelInput!$M$299:$BJ$326,MATCH($H44,ModelInput!$E$299:$E$326,0),MATCH(1+YEAR(P$2)-YEAR($G44),ModelInput!$M$299:$BJ$299,0)),0)</f>
        <v>0</v>
      </c>
      <c r="Q44" s="28">
        <f>$J44*IFERROR(INDEX(ModelInput!$M$299:$BJ$326,MATCH($H44,ModelInput!$E$299:$E$326,0),MATCH(1+YEAR(Q$2)-YEAR($G44),ModelInput!$M$299:$BJ$299,0)),0)</f>
        <v>0</v>
      </c>
      <c r="R44" s="28">
        <f>$J44*IFERROR(INDEX(ModelInput!$M$299:$BJ$326,MATCH($H44,ModelInput!$E$299:$E$326,0),MATCH(1+YEAR(R$2)-YEAR($G44),ModelInput!$M$299:$BJ$299,0)),0)</f>
        <v>0</v>
      </c>
      <c r="S44" s="28">
        <f>$J44*IFERROR(INDEX(ModelInput!$M$299:$BJ$326,MATCH($H44,ModelInput!$E$299:$E$326,0),MATCH(1+YEAR(S$2)-YEAR($G44),ModelInput!$M$299:$BJ$299,0)),0)</f>
        <v>0</v>
      </c>
      <c r="T44" s="28">
        <f>$J44*IFERROR(INDEX(ModelInput!$M$299:$BJ$326,MATCH($H44,ModelInput!$E$299:$E$326,0),MATCH(1+YEAR(T$2)-YEAR($G44),ModelInput!$M$299:$BJ$299,0)),0)</f>
        <v>0</v>
      </c>
      <c r="U44" s="28">
        <f>$J44*IFERROR(INDEX(ModelInput!$M$299:$BJ$326,MATCH($H44,ModelInput!$E$299:$E$326,0),MATCH(1+YEAR(U$2)-YEAR($G44),ModelInput!$M$299:$BJ$299,0)),0)</f>
        <v>0</v>
      </c>
      <c r="V44" s="28">
        <f>$J44*IFERROR(INDEX(ModelInput!$M$299:$BJ$326,MATCH($H44,ModelInput!$E$299:$E$326,0),MATCH(1+YEAR(V$2)-YEAR($G44),ModelInput!$M$299:$BJ$299,0)),0)</f>
        <v>0</v>
      </c>
      <c r="W44" s="28">
        <f>$J44*IFERROR(INDEX(ModelInput!$M$299:$BJ$326,MATCH($H44,ModelInput!$E$299:$E$326,0),MATCH(1+YEAR(W$2)-YEAR($G44),ModelInput!$M$299:$BJ$299,0)),0)</f>
        <v>0</v>
      </c>
      <c r="X44" s="28">
        <f>$J44*IFERROR(INDEX(ModelInput!$M$299:$BJ$326,MATCH($H44,ModelInput!$E$299:$E$326,0),MATCH(1+YEAR(X$2)-YEAR($G44),ModelInput!$M$299:$BJ$299,0)),0)</f>
        <v>0</v>
      </c>
      <c r="Y44" s="28">
        <f>$J44*IFERROR(INDEX(ModelInput!$M$299:$BJ$326,MATCH($H44,ModelInput!$E$299:$E$326,0),MATCH(1+YEAR(Y$2)-YEAR($G44),ModelInput!$M$299:$BJ$299,0)),0)</f>
        <v>0</v>
      </c>
      <c r="Z44" s="28">
        <f>$J44*IFERROR(INDEX(ModelInput!$M$299:$BJ$326,MATCH($H44,ModelInput!$E$299:$E$326,0),MATCH(1+YEAR(Z$2)-YEAR($G44),ModelInput!$M$299:$BJ$299,0)),0)</f>
        <v>0</v>
      </c>
      <c r="AA44" s="28">
        <f>$J44*IFERROR(INDEX(ModelInput!$M$299:$BJ$326,MATCH($H44,ModelInput!$E$299:$E$326,0),MATCH(1+YEAR(AA$2)-YEAR($G44),ModelInput!$M$299:$BJ$299,0)),0)</f>
        <v>0</v>
      </c>
      <c r="AB44" s="28">
        <f>$J44*IFERROR(INDEX(ModelInput!$M$299:$BJ$326,MATCH($H44,ModelInput!$E$299:$E$326,0),MATCH(1+YEAR(AB$2)-YEAR($G44),ModelInput!$M$299:$BJ$299,0)),0)</f>
        <v>0</v>
      </c>
      <c r="AC44" s="28">
        <f>$J44*IFERROR(INDEX(ModelInput!$M$299:$BJ$326,MATCH($H44,ModelInput!$E$299:$E$326,0),MATCH(1+YEAR(AC$2)-YEAR($G44),ModelInput!$M$299:$BJ$299,0)),0)</f>
        <v>0</v>
      </c>
      <c r="AD44" s="28">
        <f>$J44*IFERROR(INDEX(ModelInput!$M$299:$BJ$326,MATCH($H44,ModelInput!$E$299:$E$326,0),MATCH(1+YEAR(AD$2)-YEAR($G44),ModelInput!$M$299:$BJ$299,0)),0)</f>
        <v>0</v>
      </c>
      <c r="AE44" s="28">
        <f>$J44*IFERROR(INDEX(ModelInput!$M$299:$BJ$326,MATCH($H44,ModelInput!$E$299:$E$326,0),MATCH(1+YEAR(AE$2)-YEAR($G44),ModelInput!$M$299:$BJ$299,0)),0)</f>
        <v>0</v>
      </c>
      <c r="AF44" s="28">
        <f>$J44*IFERROR(INDEX(ModelInput!$M$299:$BJ$326,MATCH($H44,ModelInput!$E$299:$E$326,0),MATCH(1+YEAR(AF$2)-YEAR($G44),ModelInput!$M$299:$BJ$299,0)),0)</f>
        <v>0</v>
      </c>
      <c r="AG44" s="28">
        <f>$J44*IFERROR(INDEX(ModelInput!$M$299:$BJ$326,MATCH($H44,ModelInput!$E$299:$E$326,0),MATCH(1+YEAR(AG$2)-YEAR($G44),ModelInput!$M$299:$BJ$299,0)),0)</f>
        <v>0</v>
      </c>
      <c r="AH44" s="28">
        <f>$J44*IFERROR(INDEX(ModelInput!$M$299:$BJ$326,MATCH($H44,ModelInput!$E$299:$E$326,0),MATCH(1+YEAR(AH$2)-YEAR($G44),ModelInput!$M$299:$BJ$299,0)),0)</f>
        <v>0</v>
      </c>
      <c r="AI44" s="28">
        <f>$J44*IFERROR(INDEX(ModelInput!$M$299:$BJ$326,MATCH($H44,ModelInput!$E$299:$E$326,0),MATCH(1+YEAR(AI$2)-YEAR($G44),ModelInput!$M$299:$BJ$299,0)),0)</f>
        <v>0</v>
      </c>
      <c r="AJ44" s="28">
        <f>$J44*IFERROR(INDEX(ModelInput!$M$299:$BJ$326,MATCH($H44,ModelInput!$E$299:$E$326,0),MATCH(1+YEAR(AJ$2)-YEAR($G44),ModelInput!$M$299:$BJ$299,0)),0)</f>
        <v>0</v>
      </c>
      <c r="AK44" s="28">
        <f>$J44*IFERROR(INDEX(ModelInput!$M$299:$BJ$326,MATCH($H44,ModelInput!$E$299:$E$326,0),MATCH(1+YEAR(AK$2)-YEAR($G44),ModelInput!$M$299:$BJ$299,0)),0)</f>
        <v>0</v>
      </c>
      <c r="AL44" s="28">
        <f>$J44*IFERROR(INDEX(ModelInput!$M$299:$BJ$326,MATCH($H44,ModelInput!$E$299:$E$326,0),MATCH(1+YEAR(AL$2)-YEAR($G44),ModelInput!$M$299:$BJ$299,0)),0)</f>
        <v>0</v>
      </c>
      <c r="AM44" s="28">
        <f>$J44*IFERROR(INDEX(ModelInput!$M$299:$BJ$326,MATCH($H44,ModelInput!$E$299:$E$326,0),MATCH(1+YEAR(AM$2)-YEAR($G44),ModelInput!$M$299:$BJ$299,0)),0)</f>
        <v>0</v>
      </c>
      <c r="AN44" s="28">
        <f>$J44*IFERROR(INDEX(ModelInput!$M$299:$BJ$326,MATCH($H44,ModelInput!$E$299:$E$326,0),MATCH(1+YEAR(AN$2)-YEAR($G44),ModelInput!$M$299:$BJ$299,0)),0)</f>
        <v>0</v>
      </c>
      <c r="AO44" s="28">
        <f>$J44*IFERROR(INDEX(ModelInput!$M$299:$BJ$326,MATCH($H44,ModelInput!$E$299:$E$326,0),MATCH(1+YEAR(AO$2)-YEAR($G44),ModelInput!$M$299:$BJ$299,0)),0)</f>
        <v>0</v>
      </c>
      <c r="AP44" s="28">
        <f>$J44*IFERROR(INDEX(ModelInput!$M$299:$BJ$326,MATCH($H44,ModelInput!$E$299:$E$326,0),MATCH(1+YEAR(AP$2)-YEAR($G44),ModelInput!$M$299:$BJ$299,0)),0)</f>
        <v>0</v>
      </c>
      <c r="AQ44" s="28">
        <f>$J44*IFERROR(INDEX(ModelInput!$M$299:$BJ$326,MATCH($H44,ModelInput!$E$299:$E$326,0),MATCH(1+YEAR(AQ$2)-YEAR($G44),ModelInput!$M$299:$BJ$299,0)),0)</f>
        <v>0</v>
      </c>
      <c r="AR44" s="28">
        <f>$J44*IFERROR(INDEX(ModelInput!$M$299:$BJ$326,MATCH($H44,ModelInput!$E$299:$E$326,0),MATCH(1+YEAR(AR$2)-YEAR($G44),ModelInput!$M$299:$BJ$299,0)),0)</f>
        <v>0</v>
      </c>
      <c r="AS44" s="28">
        <f>$J44*IFERROR(INDEX(ModelInput!$M$299:$BJ$326,MATCH($H44,ModelInput!$E$299:$E$326,0),MATCH(1+YEAR(AS$2)-YEAR($G44),ModelInput!$M$299:$BJ$299,0)),0)</f>
        <v>0</v>
      </c>
      <c r="AT44" s="28">
        <f>$J44*IFERROR(INDEX(ModelInput!$M$299:$BJ$326,MATCH($H44,ModelInput!$E$299:$E$326,0),MATCH(1+YEAR(AT$2)-YEAR($G44),ModelInput!$M$299:$BJ$299,0)),0)</f>
        <v>0</v>
      </c>
      <c r="AU44" s="28">
        <f>$J44*IFERROR(INDEX(ModelInput!$M$299:$BJ$326,MATCH($H44,ModelInput!$E$299:$E$326,0),MATCH(1+YEAR(AU$2)-YEAR($G44),ModelInput!$M$299:$BJ$299,0)),0)</f>
        <v>0</v>
      </c>
      <c r="AV44" s="28">
        <f>$J44*IFERROR(INDEX(ModelInput!$M$299:$BJ$326,MATCH($H44,ModelInput!$E$299:$E$326,0),MATCH(1+YEAR(AV$2)-YEAR($G44),ModelInput!$M$299:$BJ$299,0)),0)</f>
        <v>0</v>
      </c>
      <c r="AW44" s="28">
        <f>$J44*IFERROR(INDEX(ModelInput!$M$299:$BJ$326,MATCH($H44,ModelInput!$E$299:$E$326,0),MATCH(1+YEAR(AW$2)-YEAR($G44),ModelInput!$M$299:$BJ$299,0)),0)</f>
        <v>0</v>
      </c>
      <c r="AX44" s="28">
        <f>$J44*IFERROR(INDEX(ModelInput!$M$299:$BJ$326,MATCH($H44,ModelInput!$E$299:$E$326,0),MATCH(1+YEAR(AX$2)-YEAR($G44),ModelInput!$M$299:$BJ$299,0)),0)</f>
        <v>0</v>
      </c>
      <c r="AY44" s="28">
        <f>$J44*IFERROR(INDEX(ModelInput!$M$299:$BJ$326,MATCH($H44,ModelInput!$E$299:$E$326,0),MATCH(1+YEAR(AY$2)-YEAR($G44),ModelInput!$M$299:$BJ$299,0)),0)</f>
        <v>0</v>
      </c>
      <c r="AZ44" s="28">
        <f>$J44*IFERROR(INDEX(ModelInput!$M$299:$BJ$326,MATCH($H44,ModelInput!$E$299:$E$326,0),MATCH(1+YEAR(AZ$2)-YEAR($G44),ModelInput!$M$299:$BJ$299,0)),0)</f>
        <v>0</v>
      </c>
      <c r="BA44" s="28">
        <f>$J44*IFERROR(INDEX(ModelInput!$M$299:$BJ$326,MATCH($H44,ModelInput!$E$299:$E$326,0),MATCH(1+YEAR(BA$2)-YEAR($G44),ModelInput!$M$299:$BJ$299,0)),0)</f>
        <v>0</v>
      </c>
      <c r="BB44" s="28">
        <f>$J44*IFERROR(INDEX(ModelInput!$M$299:$BJ$326,MATCH($H44,ModelInput!$E$299:$E$326,0),MATCH(1+YEAR(BB$2)-YEAR($G44),ModelInput!$M$299:$BJ$299,0)),0)</f>
        <v>0</v>
      </c>
      <c r="BC44" s="28">
        <f>$J44*IFERROR(INDEX(ModelInput!$M$299:$BJ$326,MATCH($H44,ModelInput!$E$299:$E$326,0),MATCH(1+YEAR(BC$2)-YEAR($G44),ModelInput!$M$299:$BJ$299,0)),0)</f>
        <v>0</v>
      </c>
      <c r="BD44" s="28">
        <f>$J44*IFERROR(INDEX(ModelInput!$M$299:$BJ$326,MATCH($H44,ModelInput!$E$299:$E$326,0),MATCH(1+YEAR(BD$2)-YEAR($G44),ModelInput!$M$299:$BJ$299,0)),0)</f>
        <v>0</v>
      </c>
      <c r="BE44" s="28">
        <f>$J44*IFERROR(INDEX(ModelInput!$M$299:$BJ$326,MATCH($H44,ModelInput!$E$299:$E$326,0),MATCH(1+YEAR(BE$2)-YEAR($G44),ModelInput!$M$299:$BJ$299,0)),0)</f>
        <v>0</v>
      </c>
      <c r="BF44" s="28">
        <f>$J44*IFERROR(INDEX(ModelInput!$M$299:$BJ$326,MATCH($H44,ModelInput!$E$299:$E$326,0),MATCH(1+YEAR(BF$2)-YEAR($G44),ModelInput!$M$299:$BJ$299,0)),0)</f>
        <v>0</v>
      </c>
      <c r="BG44" s="28">
        <f>$J44*IFERROR(INDEX(ModelInput!$M$299:$BJ$326,MATCH($H44,ModelInput!$E$299:$E$326,0),MATCH(1+YEAR(BG$2)-YEAR($G44),ModelInput!$M$299:$BJ$299,0)),0)</f>
        <v>0</v>
      </c>
      <c r="BH44" s="28">
        <f>$J44*IFERROR(INDEX(ModelInput!$M$299:$BJ$326,MATCH($H44,ModelInput!$E$299:$E$326,0),MATCH(1+YEAR(BH$2)-YEAR($G44),ModelInput!$M$299:$BJ$299,0)),0)</f>
        <v>0</v>
      </c>
      <c r="BI44" s="6"/>
      <c r="BJ44" s="61" t="b">
        <f t="shared" si="5"/>
        <v>1</v>
      </c>
      <c r="BK44" s="6"/>
    </row>
    <row r="45" spans="5:63" ht="15.4">
      <c r="E45" s="4" t="s">
        <v>407</v>
      </c>
      <c r="F45" s="20"/>
      <c r="G45" s="277">
        <f t="shared" si="3"/>
        <v>53052</v>
      </c>
      <c r="H45" s="86" t="str">
        <f>"SLN"&amp;YEAR(CHOOSE(Interface!$H$7,Interface!$J$33,Interface!$L$33))-MIN(YEAR(CHOOSE(Interface!$H$7,Interface!$J$33,Interface!$L$33)),YEAR(G45)-1)</f>
        <v>SLN5</v>
      </c>
      <c r="J45" s="84" cm="1">
        <f t="array" ref="J45">INDEX(-RAV!$L$51:$BH$51,1,MATCH(YEAR(G45),RAV!$L$3:$BH$3,0))</f>
        <v>0</v>
      </c>
      <c r="K45" s="9"/>
      <c r="L45" s="28">
        <f>$J45*IFERROR(INDEX(ModelInput!$M$299:$BJ$326,MATCH($H45,ModelInput!$E$299:$E$326,0),MATCH(1+YEAR(L$2)-YEAR($G45),ModelInput!$M$299:$BJ$299,0)),0)</f>
        <v>0</v>
      </c>
      <c r="M45" s="28">
        <f>$J45*IFERROR(INDEX(ModelInput!$M$299:$BJ$326,MATCH($H45,ModelInput!$E$299:$E$326,0),MATCH(1+YEAR(M$2)-YEAR($G45),ModelInput!$M$299:$BJ$299,0)),0)</f>
        <v>0</v>
      </c>
      <c r="N45" s="28">
        <f>$J45*IFERROR(INDEX(ModelInput!$M$299:$BJ$326,MATCH($H45,ModelInput!$E$299:$E$326,0),MATCH(1+YEAR(N$2)-YEAR($G45),ModelInput!$M$299:$BJ$299,0)),0)</f>
        <v>0</v>
      </c>
      <c r="O45" s="28">
        <f>$J45*IFERROR(INDEX(ModelInput!$M$299:$BJ$326,MATCH($H45,ModelInput!$E$299:$E$326,0),MATCH(1+YEAR(O$2)-YEAR($G45),ModelInput!$M$299:$BJ$299,0)),0)</f>
        <v>0</v>
      </c>
      <c r="P45" s="28">
        <f>$J45*IFERROR(INDEX(ModelInput!$M$299:$BJ$326,MATCH($H45,ModelInput!$E$299:$E$326,0),MATCH(1+YEAR(P$2)-YEAR($G45),ModelInput!$M$299:$BJ$299,0)),0)</f>
        <v>0</v>
      </c>
      <c r="Q45" s="28">
        <f>$J45*IFERROR(INDEX(ModelInput!$M$299:$BJ$326,MATCH($H45,ModelInput!$E$299:$E$326,0),MATCH(1+YEAR(Q$2)-YEAR($G45),ModelInput!$M$299:$BJ$299,0)),0)</f>
        <v>0</v>
      </c>
      <c r="R45" s="28">
        <f>$J45*IFERROR(INDEX(ModelInput!$M$299:$BJ$326,MATCH($H45,ModelInput!$E$299:$E$326,0),MATCH(1+YEAR(R$2)-YEAR($G45),ModelInput!$M$299:$BJ$299,0)),0)</f>
        <v>0</v>
      </c>
      <c r="S45" s="28">
        <f>$J45*IFERROR(INDEX(ModelInput!$M$299:$BJ$326,MATCH($H45,ModelInput!$E$299:$E$326,0),MATCH(1+YEAR(S$2)-YEAR($G45),ModelInput!$M$299:$BJ$299,0)),0)</f>
        <v>0</v>
      </c>
      <c r="T45" s="28">
        <f>$J45*IFERROR(INDEX(ModelInput!$M$299:$BJ$326,MATCH($H45,ModelInput!$E$299:$E$326,0),MATCH(1+YEAR(T$2)-YEAR($G45),ModelInput!$M$299:$BJ$299,0)),0)</f>
        <v>0</v>
      </c>
      <c r="U45" s="28">
        <f>$J45*IFERROR(INDEX(ModelInput!$M$299:$BJ$326,MATCH($H45,ModelInput!$E$299:$E$326,0),MATCH(1+YEAR(U$2)-YEAR($G45),ModelInput!$M$299:$BJ$299,0)),0)</f>
        <v>0</v>
      </c>
      <c r="V45" s="28">
        <f>$J45*IFERROR(INDEX(ModelInput!$M$299:$BJ$326,MATCH($H45,ModelInput!$E$299:$E$326,0),MATCH(1+YEAR(V$2)-YEAR($G45),ModelInput!$M$299:$BJ$299,0)),0)</f>
        <v>0</v>
      </c>
      <c r="W45" s="28">
        <f>$J45*IFERROR(INDEX(ModelInput!$M$299:$BJ$326,MATCH($H45,ModelInput!$E$299:$E$326,0),MATCH(1+YEAR(W$2)-YEAR($G45),ModelInput!$M$299:$BJ$299,0)),0)</f>
        <v>0</v>
      </c>
      <c r="X45" s="28">
        <f>$J45*IFERROR(INDEX(ModelInput!$M$299:$BJ$326,MATCH($H45,ModelInput!$E$299:$E$326,0),MATCH(1+YEAR(X$2)-YEAR($G45),ModelInput!$M$299:$BJ$299,0)),0)</f>
        <v>0</v>
      </c>
      <c r="Y45" s="28">
        <f>$J45*IFERROR(INDEX(ModelInput!$M$299:$BJ$326,MATCH($H45,ModelInput!$E$299:$E$326,0),MATCH(1+YEAR(Y$2)-YEAR($G45),ModelInput!$M$299:$BJ$299,0)),0)</f>
        <v>0</v>
      </c>
      <c r="Z45" s="28">
        <f>$J45*IFERROR(INDEX(ModelInput!$M$299:$BJ$326,MATCH($H45,ModelInput!$E$299:$E$326,0),MATCH(1+YEAR(Z$2)-YEAR($G45),ModelInput!$M$299:$BJ$299,0)),0)</f>
        <v>0</v>
      </c>
      <c r="AA45" s="28">
        <f>$J45*IFERROR(INDEX(ModelInput!$M$299:$BJ$326,MATCH($H45,ModelInput!$E$299:$E$326,0),MATCH(1+YEAR(AA$2)-YEAR($G45),ModelInput!$M$299:$BJ$299,0)),0)</f>
        <v>0</v>
      </c>
      <c r="AB45" s="28">
        <f>$J45*IFERROR(INDEX(ModelInput!$M$299:$BJ$326,MATCH($H45,ModelInput!$E$299:$E$326,0),MATCH(1+YEAR(AB$2)-YEAR($G45),ModelInput!$M$299:$BJ$299,0)),0)</f>
        <v>0</v>
      </c>
      <c r="AC45" s="28">
        <f>$J45*IFERROR(INDEX(ModelInput!$M$299:$BJ$326,MATCH($H45,ModelInput!$E$299:$E$326,0),MATCH(1+YEAR(AC$2)-YEAR($G45),ModelInput!$M$299:$BJ$299,0)),0)</f>
        <v>0</v>
      </c>
      <c r="AD45" s="28">
        <f>$J45*IFERROR(INDEX(ModelInput!$M$299:$BJ$326,MATCH($H45,ModelInput!$E$299:$E$326,0),MATCH(1+YEAR(AD$2)-YEAR($G45),ModelInput!$M$299:$BJ$299,0)),0)</f>
        <v>0</v>
      </c>
      <c r="AE45" s="28">
        <f>$J45*IFERROR(INDEX(ModelInput!$M$299:$BJ$326,MATCH($H45,ModelInput!$E$299:$E$326,0),MATCH(1+YEAR(AE$2)-YEAR($G45),ModelInput!$M$299:$BJ$299,0)),0)</f>
        <v>0</v>
      </c>
      <c r="AF45" s="28">
        <f>$J45*IFERROR(INDEX(ModelInput!$M$299:$BJ$326,MATCH($H45,ModelInput!$E$299:$E$326,0),MATCH(1+YEAR(AF$2)-YEAR($G45),ModelInput!$M$299:$BJ$299,0)),0)</f>
        <v>0</v>
      </c>
      <c r="AG45" s="28">
        <f>$J45*IFERROR(INDEX(ModelInput!$M$299:$BJ$326,MATCH($H45,ModelInput!$E$299:$E$326,0),MATCH(1+YEAR(AG$2)-YEAR($G45),ModelInput!$M$299:$BJ$299,0)),0)</f>
        <v>0</v>
      </c>
      <c r="AH45" s="28">
        <f>$J45*IFERROR(INDEX(ModelInput!$M$299:$BJ$326,MATCH($H45,ModelInput!$E$299:$E$326,0),MATCH(1+YEAR(AH$2)-YEAR($G45),ModelInput!$M$299:$BJ$299,0)),0)</f>
        <v>0</v>
      </c>
      <c r="AI45" s="28">
        <f>$J45*IFERROR(INDEX(ModelInput!$M$299:$BJ$326,MATCH($H45,ModelInput!$E$299:$E$326,0),MATCH(1+YEAR(AI$2)-YEAR($G45),ModelInput!$M$299:$BJ$299,0)),0)</f>
        <v>0</v>
      </c>
      <c r="AJ45" s="28">
        <f>$J45*IFERROR(INDEX(ModelInput!$M$299:$BJ$326,MATCH($H45,ModelInput!$E$299:$E$326,0),MATCH(1+YEAR(AJ$2)-YEAR($G45),ModelInput!$M$299:$BJ$299,0)),0)</f>
        <v>0</v>
      </c>
      <c r="AK45" s="28">
        <f>$J45*IFERROR(INDEX(ModelInput!$M$299:$BJ$326,MATCH($H45,ModelInput!$E$299:$E$326,0),MATCH(1+YEAR(AK$2)-YEAR($G45),ModelInput!$M$299:$BJ$299,0)),0)</f>
        <v>0</v>
      </c>
      <c r="AL45" s="28">
        <f>$J45*IFERROR(INDEX(ModelInput!$M$299:$BJ$326,MATCH($H45,ModelInput!$E$299:$E$326,0),MATCH(1+YEAR(AL$2)-YEAR($G45),ModelInput!$M$299:$BJ$299,0)),0)</f>
        <v>0</v>
      </c>
      <c r="AM45" s="28">
        <f>$J45*IFERROR(INDEX(ModelInput!$M$299:$BJ$326,MATCH($H45,ModelInput!$E$299:$E$326,0),MATCH(1+YEAR(AM$2)-YEAR($G45),ModelInput!$M$299:$BJ$299,0)),0)</f>
        <v>0</v>
      </c>
      <c r="AN45" s="28">
        <f>$J45*IFERROR(INDEX(ModelInput!$M$299:$BJ$326,MATCH($H45,ModelInput!$E$299:$E$326,0),MATCH(1+YEAR(AN$2)-YEAR($G45),ModelInput!$M$299:$BJ$299,0)),0)</f>
        <v>0</v>
      </c>
      <c r="AO45" s="28">
        <f>$J45*IFERROR(INDEX(ModelInput!$M$299:$BJ$326,MATCH($H45,ModelInput!$E$299:$E$326,0),MATCH(1+YEAR(AO$2)-YEAR($G45),ModelInput!$M$299:$BJ$299,0)),0)</f>
        <v>0</v>
      </c>
      <c r="AP45" s="28">
        <f>$J45*IFERROR(INDEX(ModelInput!$M$299:$BJ$326,MATCH($H45,ModelInput!$E$299:$E$326,0),MATCH(1+YEAR(AP$2)-YEAR($G45),ModelInput!$M$299:$BJ$299,0)),0)</f>
        <v>0</v>
      </c>
      <c r="AQ45" s="28">
        <f>$J45*IFERROR(INDEX(ModelInput!$M$299:$BJ$326,MATCH($H45,ModelInput!$E$299:$E$326,0),MATCH(1+YEAR(AQ$2)-YEAR($G45),ModelInput!$M$299:$BJ$299,0)),0)</f>
        <v>0</v>
      </c>
      <c r="AR45" s="28">
        <f>$J45*IFERROR(INDEX(ModelInput!$M$299:$BJ$326,MATCH($H45,ModelInput!$E$299:$E$326,0),MATCH(1+YEAR(AR$2)-YEAR($G45),ModelInput!$M$299:$BJ$299,0)),0)</f>
        <v>0</v>
      </c>
      <c r="AS45" s="28">
        <f>$J45*IFERROR(INDEX(ModelInput!$M$299:$BJ$326,MATCH($H45,ModelInput!$E$299:$E$326,0),MATCH(1+YEAR(AS$2)-YEAR($G45),ModelInput!$M$299:$BJ$299,0)),0)</f>
        <v>0</v>
      </c>
      <c r="AT45" s="28">
        <f>$J45*IFERROR(INDEX(ModelInput!$M$299:$BJ$326,MATCH($H45,ModelInput!$E$299:$E$326,0),MATCH(1+YEAR(AT$2)-YEAR($G45),ModelInput!$M$299:$BJ$299,0)),0)</f>
        <v>0</v>
      </c>
      <c r="AU45" s="28">
        <f>$J45*IFERROR(INDEX(ModelInput!$M$299:$BJ$326,MATCH($H45,ModelInput!$E$299:$E$326,0),MATCH(1+YEAR(AU$2)-YEAR($G45),ModelInput!$M$299:$BJ$299,0)),0)</f>
        <v>0</v>
      </c>
      <c r="AV45" s="28">
        <f>$J45*IFERROR(INDEX(ModelInput!$M$299:$BJ$326,MATCH($H45,ModelInput!$E$299:$E$326,0),MATCH(1+YEAR(AV$2)-YEAR($G45),ModelInput!$M$299:$BJ$299,0)),0)</f>
        <v>0</v>
      </c>
      <c r="AW45" s="28">
        <f>$J45*IFERROR(INDEX(ModelInput!$M$299:$BJ$326,MATCH($H45,ModelInput!$E$299:$E$326,0),MATCH(1+YEAR(AW$2)-YEAR($G45),ModelInput!$M$299:$BJ$299,0)),0)</f>
        <v>0</v>
      </c>
      <c r="AX45" s="28">
        <f>$J45*IFERROR(INDEX(ModelInput!$M$299:$BJ$326,MATCH($H45,ModelInput!$E$299:$E$326,0),MATCH(1+YEAR(AX$2)-YEAR($G45),ModelInput!$M$299:$BJ$299,0)),0)</f>
        <v>0</v>
      </c>
      <c r="AY45" s="28">
        <f>$J45*IFERROR(INDEX(ModelInput!$M$299:$BJ$326,MATCH($H45,ModelInput!$E$299:$E$326,0),MATCH(1+YEAR(AY$2)-YEAR($G45),ModelInput!$M$299:$BJ$299,0)),0)</f>
        <v>0</v>
      </c>
      <c r="AZ45" s="28">
        <f>$J45*IFERROR(INDEX(ModelInput!$M$299:$BJ$326,MATCH($H45,ModelInput!$E$299:$E$326,0),MATCH(1+YEAR(AZ$2)-YEAR($G45),ModelInput!$M$299:$BJ$299,0)),0)</f>
        <v>0</v>
      </c>
      <c r="BA45" s="28">
        <f>$J45*IFERROR(INDEX(ModelInput!$M$299:$BJ$326,MATCH($H45,ModelInput!$E$299:$E$326,0),MATCH(1+YEAR(BA$2)-YEAR($G45),ModelInput!$M$299:$BJ$299,0)),0)</f>
        <v>0</v>
      </c>
      <c r="BB45" s="28">
        <f>$J45*IFERROR(INDEX(ModelInput!$M$299:$BJ$326,MATCH($H45,ModelInput!$E$299:$E$326,0),MATCH(1+YEAR(BB$2)-YEAR($G45),ModelInput!$M$299:$BJ$299,0)),0)</f>
        <v>0</v>
      </c>
      <c r="BC45" s="28">
        <f>$J45*IFERROR(INDEX(ModelInput!$M$299:$BJ$326,MATCH($H45,ModelInput!$E$299:$E$326,0),MATCH(1+YEAR(BC$2)-YEAR($G45),ModelInput!$M$299:$BJ$299,0)),0)</f>
        <v>0</v>
      </c>
      <c r="BD45" s="28">
        <f>$J45*IFERROR(INDEX(ModelInput!$M$299:$BJ$326,MATCH($H45,ModelInput!$E$299:$E$326,0),MATCH(1+YEAR(BD$2)-YEAR($G45),ModelInput!$M$299:$BJ$299,0)),0)</f>
        <v>0</v>
      </c>
      <c r="BE45" s="28">
        <f>$J45*IFERROR(INDEX(ModelInput!$M$299:$BJ$326,MATCH($H45,ModelInput!$E$299:$E$326,0),MATCH(1+YEAR(BE$2)-YEAR($G45),ModelInput!$M$299:$BJ$299,0)),0)</f>
        <v>0</v>
      </c>
      <c r="BF45" s="28">
        <f>$J45*IFERROR(INDEX(ModelInput!$M$299:$BJ$326,MATCH($H45,ModelInput!$E$299:$E$326,0),MATCH(1+YEAR(BF$2)-YEAR($G45),ModelInput!$M$299:$BJ$299,0)),0)</f>
        <v>0</v>
      </c>
      <c r="BG45" s="28">
        <f>$J45*IFERROR(INDEX(ModelInput!$M$299:$BJ$326,MATCH($H45,ModelInput!$E$299:$E$326,0),MATCH(1+YEAR(BG$2)-YEAR($G45),ModelInput!$M$299:$BJ$299,0)),0)</f>
        <v>0</v>
      </c>
      <c r="BH45" s="28">
        <f>$J45*IFERROR(INDEX(ModelInput!$M$299:$BJ$326,MATCH($H45,ModelInput!$E$299:$E$326,0),MATCH(1+YEAR(BH$2)-YEAR($G45),ModelInput!$M$299:$BJ$299,0)),0)</f>
        <v>0</v>
      </c>
      <c r="BI45" s="6"/>
      <c r="BJ45" s="61" t="b">
        <f t="shared" si="5"/>
        <v>1</v>
      </c>
      <c r="BK45" s="6"/>
    </row>
    <row r="46" spans="5:63" ht="15.4">
      <c r="E46" s="4" t="s">
        <v>407</v>
      </c>
      <c r="F46" s="20"/>
      <c r="G46" s="277">
        <f t="shared" si="3"/>
        <v>53417</v>
      </c>
      <c r="H46" s="86" t="str">
        <f>"SLN"&amp;YEAR(CHOOSE(Interface!$H$7,Interface!$J$33,Interface!$L$33))-MIN(YEAR(CHOOSE(Interface!$H$7,Interface!$J$33,Interface!$L$33)),YEAR(G46)-1)</f>
        <v>SLN4</v>
      </c>
      <c r="J46" s="84" cm="1">
        <f t="array" ref="J46">INDEX(-RAV!$L$51:$BH$51,1,MATCH(YEAR(G46),RAV!$L$3:$BH$3,0))</f>
        <v>0</v>
      </c>
      <c r="K46" s="9"/>
      <c r="L46" s="28">
        <f>$J46*IFERROR(INDEX(ModelInput!$M$299:$BJ$326,MATCH($H46,ModelInput!$E$299:$E$326,0),MATCH(1+YEAR(L$2)-YEAR($G46),ModelInput!$M$299:$BJ$299,0)),0)</f>
        <v>0</v>
      </c>
      <c r="M46" s="28">
        <f>$J46*IFERROR(INDEX(ModelInput!$M$299:$BJ$326,MATCH($H46,ModelInput!$E$299:$E$326,0),MATCH(1+YEAR(M$2)-YEAR($G46),ModelInput!$M$299:$BJ$299,0)),0)</f>
        <v>0</v>
      </c>
      <c r="N46" s="28">
        <f>$J46*IFERROR(INDEX(ModelInput!$M$299:$BJ$326,MATCH($H46,ModelInput!$E$299:$E$326,0),MATCH(1+YEAR(N$2)-YEAR($G46),ModelInput!$M$299:$BJ$299,0)),0)</f>
        <v>0</v>
      </c>
      <c r="O46" s="28">
        <f>$J46*IFERROR(INDEX(ModelInput!$M$299:$BJ$326,MATCH($H46,ModelInput!$E$299:$E$326,0),MATCH(1+YEAR(O$2)-YEAR($G46),ModelInput!$M$299:$BJ$299,0)),0)</f>
        <v>0</v>
      </c>
      <c r="P46" s="28">
        <f>$J46*IFERROR(INDEX(ModelInput!$M$299:$BJ$326,MATCH($H46,ModelInput!$E$299:$E$326,0),MATCH(1+YEAR(P$2)-YEAR($G46),ModelInput!$M$299:$BJ$299,0)),0)</f>
        <v>0</v>
      </c>
      <c r="Q46" s="28">
        <f>$J46*IFERROR(INDEX(ModelInput!$M$299:$BJ$326,MATCH($H46,ModelInput!$E$299:$E$326,0),MATCH(1+YEAR(Q$2)-YEAR($G46),ModelInput!$M$299:$BJ$299,0)),0)</f>
        <v>0</v>
      </c>
      <c r="R46" s="28">
        <f>$J46*IFERROR(INDEX(ModelInput!$M$299:$BJ$326,MATCH($H46,ModelInput!$E$299:$E$326,0),MATCH(1+YEAR(R$2)-YEAR($G46),ModelInput!$M$299:$BJ$299,0)),0)</f>
        <v>0</v>
      </c>
      <c r="S46" s="28">
        <f>$J46*IFERROR(INDEX(ModelInput!$M$299:$BJ$326,MATCH($H46,ModelInput!$E$299:$E$326,0),MATCH(1+YEAR(S$2)-YEAR($G46),ModelInput!$M$299:$BJ$299,0)),0)</f>
        <v>0</v>
      </c>
      <c r="T46" s="28">
        <f>$J46*IFERROR(INDEX(ModelInput!$M$299:$BJ$326,MATCH($H46,ModelInput!$E$299:$E$326,0),MATCH(1+YEAR(T$2)-YEAR($G46),ModelInput!$M$299:$BJ$299,0)),0)</f>
        <v>0</v>
      </c>
      <c r="U46" s="28">
        <f>$J46*IFERROR(INDEX(ModelInput!$M$299:$BJ$326,MATCH($H46,ModelInput!$E$299:$E$326,0),MATCH(1+YEAR(U$2)-YEAR($G46),ModelInput!$M$299:$BJ$299,0)),0)</f>
        <v>0</v>
      </c>
      <c r="V46" s="28">
        <f>$J46*IFERROR(INDEX(ModelInput!$M$299:$BJ$326,MATCH($H46,ModelInput!$E$299:$E$326,0),MATCH(1+YEAR(V$2)-YEAR($G46),ModelInput!$M$299:$BJ$299,0)),0)</f>
        <v>0</v>
      </c>
      <c r="W46" s="28">
        <f>$J46*IFERROR(INDEX(ModelInput!$M$299:$BJ$326,MATCH($H46,ModelInput!$E$299:$E$326,0),MATCH(1+YEAR(W$2)-YEAR($G46),ModelInput!$M$299:$BJ$299,0)),0)</f>
        <v>0</v>
      </c>
      <c r="X46" s="28">
        <f>$J46*IFERROR(INDEX(ModelInput!$M$299:$BJ$326,MATCH($H46,ModelInput!$E$299:$E$326,0),MATCH(1+YEAR(X$2)-YEAR($G46),ModelInput!$M$299:$BJ$299,0)),0)</f>
        <v>0</v>
      </c>
      <c r="Y46" s="28">
        <f>$J46*IFERROR(INDEX(ModelInput!$M$299:$BJ$326,MATCH($H46,ModelInput!$E$299:$E$326,0),MATCH(1+YEAR(Y$2)-YEAR($G46),ModelInput!$M$299:$BJ$299,0)),0)</f>
        <v>0</v>
      </c>
      <c r="Z46" s="28">
        <f>$J46*IFERROR(INDEX(ModelInput!$M$299:$BJ$326,MATCH($H46,ModelInput!$E$299:$E$326,0),MATCH(1+YEAR(Z$2)-YEAR($G46),ModelInput!$M$299:$BJ$299,0)),0)</f>
        <v>0</v>
      </c>
      <c r="AA46" s="28">
        <f>$J46*IFERROR(INDEX(ModelInput!$M$299:$BJ$326,MATCH($H46,ModelInput!$E$299:$E$326,0),MATCH(1+YEAR(AA$2)-YEAR($G46),ModelInput!$M$299:$BJ$299,0)),0)</f>
        <v>0</v>
      </c>
      <c r="AB46" s="28">
        <f>$J46*IFERROR(INDEX(ModelInput!$M$299:$BJ$326,MATCH($H46,ModelInput!$E$299:$E$326,0),MATCH(1+YEAR(AB$2)-YEAR($G46),ModelInput!$M$299:$BJ$299,0)),0)</f>
        <v>0</v>
      </c>
      <c r="AC46" s="28">
        <f>$J46*IFERROR(INDEX(ModelInput!$M$299:$BJ$326,MATCH($H46,ModelInput!$E$299:$E$326,0),MATCH(1+YEAR(AC$2)-YEAR($G46),ModelInput!$M$299:$BJ$299,0)),0)</f>
        <v>0</v>
      </c>
      <c r="AD46" s="28">
        <f>$J46*IFERROR(INDEX(ModelInput!$M$299:$BJ$326,MATCH($H46,ModelInput!$E$299:$E$326,0),MATCH(1+YEAR(AD$2)-YEAR($G46),ModelInput!$M$299:$BJ$299,0)),0)</f>
        <v>0</v>
      </c>
      <c r="AE46" s="28">
        <f>$J46*IFERROR(INDEX(ModelInput!$M$299:$BJ$326,MATCH($H46,ModelInput!$E$299:$E$326,0),MATCH(1+YEAR(AE$2)-YEAR($G46),ModelInput!$M$299:$BJ$299,0)),0)</f>
        <v>0</v>
      </c>
      <c r="AF46" s="28">
        <f>$J46*IFERROR(INDEX(ModelInput!$M$299:$BJ$326,MATCH($H46,ModelInput!$E$299:$E$326,0),MATCH(1+YEAR(AF$2)-YEAR($G46),ModelInput!$M$299:$BJ$299,0)),0)</f>
        <v>0</v>
      </c>
      <c r="AG46" s="28">
        <f>$J46*IFERROR(INDEX(ModelInput!$M$299:$BJ$326,MATCH($H46,ModelInput!$E$299:$E$326,0),MATCH(1+YEAR(AG$2)-YEAR($G46),ModelInput!$M$299:$BJ$299,0)),0)</f>
        <v>0</v>
      </c>
      <c r="AH46" s="28">
        <f>$J46*IFERROR(INDEX(ModelInput!$M$299:$BJ$326,MATCH($H46,ModelInput!$E$299:$E$326,0),MATCH(1+YEAR(AH$2)-YEAR($G46),ModelInput!$M$299:$BJ$299,0)),0)</f>
        <v>0</v>
      </c>
      <c r="AI46" s="28">
        <f>$J46*IFERROR(INDEX(ModelInput!$M$299:$BJ$326,MATCH($H46,ModelInput!$E$299:$E$326,0),MATCH(1+YEAR(AI$2)-YEAR($G46),ModelInput!$M$299:$BJ$299,0)),0)</f>
        <v>0</v>
      </c>
      <c r="AJ46" s="28">
        <f>$J46*IFERROR(INDEX(ModelInput!$M$299:$BJ$326,MATCH($H46,ModelInput!$E$299:$E$326,0),MATCH(1+YEAR(AJ$2)-YEAR($G46),ModelInput!$M$299:$BJ$299,0)),0)</f>
        <v>0</v>
      </c>
      <c r="AK46" s="28">
        <f>$J46*IFERROR(INDEX(ModelInput!$M$299:$BJ$326,MATCH($H46,ModelInput!$E$299:$E$326,0),MATCH(1+YEAR(AK$2)-YEAR($G46),ModelInput!$M$299:$BJ$299,0)),0)</f>
        <v>0</v>
      </c>
      <c r="AL46" s="28">
        <f>$J46*IFERROR(INDEX(ModelInput!$M$299:$BJ$326,MATCH($H46,ModelInput!$E$299:$E$326,0),MATCH(1+YEAR(AL$2)-YEAR($G46),ModelInput!$M$299:$BJ$299,0)),0)</f>
        <v>0</v>
      </c>
      <c r="AM46" s="28">
        <f>$J46*IFERROR(INDEX(ModelInput!$M$299:$BJ$326,MATCH($H46,ModelInput!$E$299:$E$326,0),MATCH(1+YEAR(AM$2)-YEAR($G46),ModelInput!$M$299:$BJ$299,0)),0)</f>
        <v>0</v>
      </c>
      <c r="AN46" s="28">
        <f>$J46*IFERROR(INDEX(ModelInput!$M$299:$BJ$326,MATCH($H46,ModelInput!$E$299:$E$326,0),MATCH(1+YEAR(AN$2)-YEAR($G46),ModelInput!$M$299:$BJ$299,0)),0)</f>
        <v>0</v>
      </c>
      <c r="AO46" s="28">
        <f>$J46*IFERROR(INDEX(ModelInput!$M$299:$BJ$326,MATCH($H46,ModelInput!$E$299:$E$326,0),MATCH(1+YEAR(AO$2)-YEAR($G46),ModelInput!$M$299:$BJ$299,0)),0)</f>
        <v>0</v>
      </c>
      <c r="AP46" s="28">
        <f>$J46*IFERROR(INDEX(ModelInput!$M$299:$BJ$326,MATCH($H46,ModelInput!$E$299:$E$326,0),MATCH(1+YEAR(AP$2)-YEAR($G46),ModelInput!$M$299:$BJ$299,0)),0)</f>
        <v>0</v>
      </c>
      <c r="AQ46" s="28">
        <f>$J46*IFERROR(INDEX(ModelInput!$M$299:$BJ$326,MATCH($H46,ModelInput!$E$299:$E$326,0),MATCH(1+YEAR(AQ$2)-YEAR($G46),ModelInput!$M$299:$BJ$299,0)),0)</f>
        <v>0</v>
      </c>
      <c r="AR46" s="28">
        <f>$J46*IFERROR(INDEX(ModelInput!$M$299:$BJ$326,MATCH($H46,ModelInput!$E$299:$E$326,0),MATCH(1+YEAR(AR$2)-YEAR($G46),ModelInput!$M$299:$BJ$299,0)),0)</f>
        <v>0</v>
      </c>
      <c r="AS46" s="28">
        <f>$J46*IFERROR(INDEX(ModelInput!$M$299:$BJ$326,MATCH($H46,ModelInput!$E$299:$E$326,0),MATCH(1+YEAR(AS$2)-YEAR($G46),ModelInput!$M$299:$BJ$299,0)),0)</f>
        <v>0</v>
      </c>
      <c r="AT46" s="28">
        <f>$J46*IFERROR(INDEX(ModelInput!$M$299:$BJ$326,MATCH($H46,ModelInput!$E$299:$E$326,0),MATCH(1+YEAR(AT$2)-YEAR($G46),ModelInput!$M$299:$BJ$299,0)),0)</f>
        <v>0</v>
      </c>
      <c r="AU46" s="28">
        <f>$J46*IFERROR(INDEX(ModelInput!$M$299:$BJ$326,MATCH($H46,ModelInput!$E$299:$E$326,0),MATCH(1+YEAR(AU$2)-YEAR($G46),ModelInput!$M$299:$BJ$299,0)),0)</f>
        <v>0</v>
      </c>
      <c r="AV46" s="28">
        <f>$J46*IFERROR(INDEX(ModelInput!$M$299:$BJ$326,MATCH($H46,ModelInput!$E$299:$E$326,0),MATCH(1+YEAR(AV$2)-YEAR($G46),ModelInput!$M$299:$BJ$299,0)),0)</f>
        <v>0</v>
      </c>
      <c r="AW46" s="28">
        <f>$J46*IFERROR(INDEX(ModelInput!$M$299:$BJ$326,MATCH($H46,ModelInput!$E$299:$E$326,0),MATCH(1+YEAR(AW$2)-YEAR($G46),ModelInput!$M$299:$BJ$299,0)),0)</f>
        <v>0</v>
      </c>
      <c r="AX46" s="28">
        <f>$J46*IFERROR(INDEX(ModelInput!$M$299:$BJ$326,MATCH($H46,ModelInput!$E$299:$E$326,0),MATCH(1+YEAR(AX$2)-YEAR($G46),ModelInput!$M$299:$BJ$299,0)),0)</f>
        <v>0</v>
      </c>
      <c r="AY46" s="28">
        <f>$J46*IFERROR(INDEX(ModelInput!$M$299:$BJ$326,MATCH($H46,ModelInput!$E$299:$E$326,0),MATCH(1+YEAR(AY$2)-YEAR($G46),ModelInput!$M$299:$BJ$299,0)),0)</f>
        <v>0</v>
      </c>
      <c r="AZ46" s="28">
        <f>$J46*IFERROR(INDEX(ModelInput!$M$299:$BJ$326,MATCH($H46,ModelInput!$E$299:$E$326,0),MATCH(1+YEAR(AZ$2)-YEAR($G46),ModelInput!$M$299:$BJ$299,0)),0)</f>
        <v>0</v>
      </c>
      <c r="BA46" s="28">
        <f>$J46*IFERROR(INDEX(ModelInput!$M$299:$BJ$326,MATCH($H46,ModelInput!$E$299:$E$326,0),MATCH(1+YEAR(BA$2)-YEAR($G46),ModelInput!$M$299:$BJ$299,0)),0)</f>
        <v>0</v>
      </c>
      <c r="BB46" s="28">
        <f>$J46*IFERROR(INDEX(ModelInput!$M$299:$BJ$326,MATCH($H46,ModelInput!$E$299:$E$326,0),MATCH(1+YEAR(BB$2)-YEAR($G46),ModelInput!$M$299:$BJ$299,0)),0)</f>
        <v>0</v>
      </c>
      <c r="BC46" s="28">
        <f>$J46*IFERROR(INDEX(ModelInput!$M$299:$BJ$326,MATCH($H46,ModelInput!$E$299:$E$326,0),MATCH(1+YEAR(BC$2)-YEAR($G46),ModelInput!$M$299:$BJ$299,0)),0)</f>
        <v>0</v>
      </c>
      <c r="BD46" s="28">
        <f>$J46*IFERROR(INDEX(ModelInput!$M$299:$BJ$326,MATCH($H46,ModelInput!$E$299:$E$326,0),MATCH(1+YEAR(BD$2)-YEAR($G46),ModelInput!$M$299:$BJ$299,0)),0)</f>
        <v>0</v>
      </c>
      <c r="BE46" s="28">
        <f>$J46*IFERROR(INDEX(ModelInput!$M$299:$BJ$326,MATCH($H46,ModelInput!$E$299:$E$326,0),MATCH(1+YEAR(BE$2)-YEAR($G46),ModelInput!$M$299:$BJ$299,0)),0)</f>
        <v>0</v>
      </c>
      <c r="BF46" s="28">
        <f>$J46*IFERROR(INDEX(ModelInput!$M$299:$BJ$326,MATCH($H46,ModelInput!$E$299:$E$326,0),MATCH(1+YEAR(BF$2)-YEAR($G46),ModelInput!$M$299:$BJ$299,0)),0)</f>
        <v>0</v>
      </c>
      <c r="BG46" s="28">
        <f>$J46*IFERROR(INDEX(ModelInput!$M$299:$BJ$326,MATCH($H46,ModelInput!$E$299:$E$326,0),MATCH(1+YEAR(BG$2)-YEAR($G46),ModelInput!$M$299:$BJ$299,0)),0)</f>
        <v>0</v>
      </c>
      <c r="BH46" s="28">
        <f>$J46*IFERROR(INDEX(ModelInput!$M$299:$BJ$326,MATCH($H46,ModelInput!$E$299:$E$326,0),MATCH(1+YEAR(BH$2)-YEAR($G46),ModelInput!$M$299:$BJ$299,0)),0)</f>
        <v>0</v>
      </c>
      <c r="BI46" s="6"/>
      <c r="BJ46" s="61" t="b">
        <f t="shared" si="5"/>
        <v>1</v>
      </c>
      <c r="BK46" s="6"/>
    </row>
    <row r="47" spans="5:63" ht="15.4">
      <c r="E47" s="4" t="s">
        <v>407</v>
      </c>
      <c r="F47" s="20"/>
      <c r="G47" s="277">
        <f t="shared" si="3"/>
        <v>53782</v>
      </c>
      <c r="H47" s="86" t="str">
        <f>"SLN"&amp;YEAR(CHOOSE(Interface!$H$7,Interface!$J$33,Interface!$L$33))-MIN(YEAR(CHOOSE(Interface!$H$7,Interface!$J$33,Interface!$L$33)),YEAR(G47)-1)</f>
        <v>SLN3</v>
      </c>
      <c r="J47" s="84" cm="1">
        <f t="array" ref="J47">INDEX(-RAV!$L$51:$BH$51,1,MATCH(YEAR(G47),RAV!$L$3:$BH$3,0))</f>
        <v>0</v>
      </c>
      <c r="K47" s="9"/>
      <c r="L47" s="28">
        <f>$J47*IFERROR(INDEX(ModelInput!$M$299:$BJ$326,MATCH($H47,ModelInput!$E$299:$E$326,0),MATCH(1+YEAR(L$2)-YEAR($G47),ModelInput!$M$299:$BJ$299,0)),0)</f>
        <v>0</v>
      </c>
      <c r="M47" s="28">
        <f>$J47*IFERROR(INDEX(ModelInput!$M$299:$BJ$326,MATCH($H47,ModelInput!$E$299:$E$326,0),MATCH(1+YEAR(M$2)-YEAR($G47),ModelInput!$M$299:$BJ$299,0)),0)</f>
        <v>0</v>
      </c>
      <c r="N47" s="28">
        <f>$J47*IFERROR(INDEX(ModelInput!$M$299:$BJ$326,MATCH($H47,ModelInput!$E$299:$E$326,0),MATCH(1+YEAR(N$2)-YEAR($G47),ModelInput!$M$299:$BJ$299,0)),0)</f>
        <v>0</v>
      </c>
      <c r="O47" s="28">
        <f>$J47*IFERROR(INDEX(ModelInput!$M$299:$BJ$326,MATCH($H47,ModelInput!$E$299:$E$326,0),MATCH(1+YEAR(O$2)-YEAR($G47),ModelInput!$M$299:$BJ$299,0)),0)</f>
        <v>0</v>
      </c>
      <c r="P47" s="28">
        <f>$J47*IFERROR(INDEX(ModelInput!$M$299:$BJ$326,MATCH($H47,ModelInput!$E$299:$E$326,0),MATCH(1+YEAR(P$2)-YEAR($G47),ModelInput!$M$299:$BJ$299,0)),0)</f>
        <v>0</v>
      </c>
      <c r="Q47" s="28">
        <f>$J47*IFERROR(INDEX(ModelInput!$M$299:$BJ$326,MATCH($H47,ModelInput!$E$299:$E$326,0),MATCH(1+YEAR(Q$2)-YEAR($G47),ModelInput!$M$299:$BJ$299,0)),0)</f>
        <v>0</v>
      </c>
      <c r="R47" s="28">
        <f>$J47*IFERROR(INDEX(ModelInput!$M$299:$BJ$326,MATCH($H47,ModelInput!$E$299:$E$326,0),MATCH(1+YEAR(R$2)-YEAR($G47),ModelInput!$M$299:$BJ$299,0)),0)</f>
        <v>0</v>
      </c>
      <c r="S47" s="28">
        <f>$J47*IFERROR(INDEX(ModelInput!$M$299:$BJ$326,MATCH($H47,ModelInput!$E$299:$E$326,0),MATCH(1+YEAR(S$2)-YEAR($G47),ModelInput!$M$299:$BJ$299,0)),0)</f>
        <v>0</v>
      </c>
      <c r="T47" s="28">
        <f>$J47*IFERROR(INDEX(ModelInput!$M$299:$BJ$326,MATCH($H47,ModelInput!$E$299:$E$326,0),MATCH(1+YEAR(T$2)-YEAR($G47),ModelInput!$M$299:$BJ$299,0)),0)</f>
        <v>0</v>
      </c>
      <c r="U47" s="28">
        <f>$J47*IFERROR(INDEX(ModelInput!$M$299:$BJ$326,MATCH($H47,ModelInput!$E$299:$E$326,0),MATCH(1+YEAR(U$2)-YEAR($G47),ModelInput!$M$299:$BJ$299,0)),0)</f>
        <v>0</v>
      </c>
      <c r="V47" s="28">
        <f>$J47*IFERROR(INDEX(ModelInput!$M$299:$BJ$326,MATCH($H47,ModelInput!$E$299:$E$326,0),MATCH(1+YEAR(V$2)-YEAR($G47),ModelInput!$M$299:$BJ$299,0)),0)</f>
        <v>0</v>
      </c>
      <c r="W47" s="28">
        <f>$J47*IFERROR(INDEX(ModelInput!$M$299:$BJ$326,MATCH($H47,ModelInput!$E$299:$E$326,0),MATCH(1+YEAR(W$2)-YEAR($G47),ModelInput!$M$299:$BJ$299,0)),0)</f>
        <v>0</v>
      </c>
      <c r="X47" s="28">
        <f>$J47*IFERROR(INDEX(ModelInput!$M$299:$BJ$326,MATCH($H47,ModelInput!$E$299:$E$326,0),MATCH(1+YEAR(X$2)-YEAR($G47),ModelInput!$M$299:$BJ$299,0)),0)</f>
        <v>0</v>
      </c>
      <c r="Y47" s="28">
        <f>$J47*IFERROR(INDEX(ModelInput!$M$299:$BJ$326,MATCH($H47,ModelInput!$E$299:$E$326,0),MATCH(1+YEAR(Y$2)-YEAR($G47),ModelInput!$M$299:$BJ$299,0)),0)</f>
        <v>0</v>
      </c>
      <c r="Z47" s="28">
        <f>$J47*IFERROR(INDEX(ModelInput!$M$299:$BJ$326,MATCH($H47,ModelInput!$E$299:$E$326,0),MATCH(1+YEAR(Z$2)-YEAR($G47),ModelInput!$M$299:$BJ$299,0)),0)</f>
        <v>0</v>
      </c>
      <c r="AA47" s="28">
        <f>$J47*IFERROR(INDEX(ModelInput!$M$299:$BJ$326,MATCH($H47,ModelInput!$E$299:$E$326,0),MATCH(1+YEAR(AA$2)-YEAR($G47),ModelInput!$M$299:$BJ$299,0)),0)</f>
        <v>0</v>
      </c>
      <c r="AB47" s="28">
        <f>$J47*IFERROR(INDEX(ModelInput!$M$299:$BJ$326,MATCH($H47,ModelInput!$E$299:$E$326,0),MATCH(1+YEAR(AB$2)-YEAR($G47),ModelInput!$M$299:$BJ$299,0)),0)</f>
        <v>0</v>
      </c>
      <c r="AC47" s="28">
        <f>$J47*IFERROR(INDEX(ModelInput!$M$299:$BJ$326,MATCH($H47,ModelInput!$E$299:$E$326,0),MATCH(1+YEAR(AC$2)-YEAR($G47),ModelInput!$M$299:$BJ$299,0)),0)</f>
        <v>0</v>
      </c>
      <c r="AD47" s="28">
        <f>$J47*IFERROR(INDEX(ModelInput!$M$299:$BJ$326,MATCH($H47,ModelInput!$E$299:$E$326,0),MATCH(1+YEAR(AD$2)-YEAR($G47),ModelInput!$M$299:$BJ$299,0)),0)</f>
        <v>0</v>
      </c>
      <c r="AE47" s="28">
        <f>$J47*IFERROR(INDEX(ModelInput!$M$299:$BJ$326,MATCH($H47,ModelInput!$E$299:$E$326,0),MATCH(1+YEAR(AE$2)-YEAR($G47),ModelInput!$M$299:$BJ$299,0)),0)</f>
        <v>0</v>
      </c>
      <c r="AF47" s="28">
        <f>$J47*IFERROR(INDEX(ModelInput!$M$299:$BJ$326,MATCH($H47,ModelInput!$E$299:$E$326,0),MATCH(1+YEAR(AF$2)-YEAR($G47),ModelInput!$M$299:$BJ$299,0)),0)</f>
        <v>0</v>
      </c>
      <c r="AG47" s="28">
        <f>$J47*IFERROR(INDEX(ModelInput!$M$299:$BJ$326,MATCH($H47,ModelInput!$E$299:$E$326,0),MATCH(1+YEAR(AG$2)-YEAR($G47),ModelInput!$M$299:$BJ$299,0)),0)</f>
        <v>0</v>
      </c>
      <c r="AH47" s="28">
        <f>$J47*IFERROR(INDEX(ModelInput!$M$299:$BJ$326,MATCH($H47,ModelInput!$E$299:$E$326,0),MATCH(1+YEAR(AH$2)-YEAR($G47),ModelInput!$M$299:$BJ$299,0)),0)</f>
        <v>0</v>
      </c>
      <c r="AI47" s="28">
        <f>$J47*IFERROR(INDEX(ModelInput!$M$299:$BJ$326,MATCH($H47,ModelInput!$E$299:$E$326,0),MATCH(1+YEAR(AI$2)-YEAR($G47),ModelInput!$M$299:$BJ$299,0)),0)</f>
        <v>0</v>
      </c>
      <c r="AJ47" s="28">
        <f>$J47*IFERROR(INDEX(ModelInput!$M$299:$BJ$326,MATCH($H47,ModelInput!$E$299:$E$326,0),MATCH(1+YEAR(AJ$2)-YEAR($G47),ModelInput!$M$299:$BJ$299,0)),0)</f>
        <v>0</v>
      </c>
      <c r="AK47" s="28">
        <f>$J47*IFERROR(INDEX(ModelInput!$M$299:$BJ$326,MATCH($H47,ModelInput!$E$299:$E$326,0),MATCH(1+YEAR(AK$2)-YEAR($G47),ModelInput!$M$299:$BJ$299,0)),0)</f>
        <v>0</v>
      </c>
      <c r="AL47" s="28">
        <f>$J47*IFERROR(INDEX(ModelInput!$M$299:$BJ$326,MATCH($H47,ModelInput!$E$299:$E$326,0),MATCH(1+YEAR(AL$2)-YEAR($G47),ModelInput!$M$299:$BJ$299,0)),0)</f>
        <v>0</v>
      </c>
      <c r="AM47" s="28">
        <f>$J47*IFERROR(INDEX(ModelInput!$M$299:$BJ$326,MATCH($H47,ModelInput!$E$299:$E$326,0),MATCH(1+YEAR(AM$2)-YEAR($G47),ModelInput!$M$299:$BJ$299,0)),0)</f>
        <v>0</v>
      </c>
      <c r="AN47" s="28">
        <f>$J47*IFERROR(INDEX(ModelInput!$M$299:$BJ$326,MATCH($H47,ModelInput!$E$299:$E$326,0),MATCH(1+YEAR(AN$2)-YEAR($G47),ModelInput!$M$299:$BJ$299,0)),0)</f>
        <v>0</v>
      </c>
      <c r="AO47" s="28">
        <f>$J47*IFERROR(INDEX(ModelInput!$M$299:$BJ$326,MATCH($H47,ModelInput!$E$299:$E$326,0),MATCH(1+YEAR(AO$2)-YEAR($G47),ModelInput!$M$299:$BJ$299,0)),0)</f>
        <v>0</v>
      </c>
      <c r="AP47" s="28">
        <f>$J47*IFERROR(INDEX(ModelInput!$M$299:$BJ$326,MATCH($H47,ModelInput!$E$299:$E$326,0),MATCH(1+YEAR(AP$2)-YEAR($G47),ModelInput!$M$299:$BJ$299,0)),0)</f>
        <v>0</v>
      </c>
      <c r="AQ47" s="28">
        <f>$J47*IFERROR(INDEX(ModelInput!$M$299:$BJ$326,MATCH($H47,ModelInput!$E$299:$E$326,0),MATCH(1+YEAR(AQ$2)-YEAR($G47),ModelInput!$M$299:$BJ$299,0)),0)</f>
        <v>0</v>
      </c>
      <c r="AR47" s="28">
        <f>$J47*IFERROR(INDEX(ModelInput!$M$299:$BJ$326,MATCH($H47,ModelInput!$E$299:$E$326,0),MATCH(1+YEAR(AR$2)-YEAR($G47),ModelInput!$M$299:$BJ$299,0)),0)</f>
        <v>0</v>
      </c>
      <c r="AS47" s="28">
        <f>$J47*IFERROR(INDEX(ModelInput!$M$299:$BJ$326,MATCH($H47,ModelInput!$E$299:$E$326,0),MATCH(1+YEAR(AS$2)-YEAR($G47),ModelInput!$M$299:$BJ$299,0)),0)</f>
        <v>0</v>
      </c>
      <c r="AT47" s="28">
        <f>$J47*IFERROR(INDEX(ModelInput!$M$299:$BJ$326,MATCH($H47,ModelInput!$E$299:$E$326,0),MATCH(1+YEAR(AT$2)-YEAR($G47),ModelInput!$M$299:$BJ$299,0)),0)</f>
        <v>0</v>
      </c>
      <c r="AU47" s="28">
        <f>$J47*IFERROR(INDEX(ModelInput!$M$299:$BJ$326,MATCH($H47,ModelInput!$E$299:$E$326,0),MATCH(1+YEAR(AU$2)-YEAR($G47),ModelInput!$M$299:$BJ$299,0)),0)</f>
        <v>0</v>
      </c>
      <c r="AV47" s="28">
        <f>$J47*IFERROR(INDEX(ModelInput!$M$299:$BJ$326,MATCH($H47,ModelInput!$E$299:$E$326,0),MATCH(1+YEAR(AV$2)-YEAR($G47),ModelInput!$M$299:$BJ$299,0)),0)</f>
        <v>0</v>
      </c>
      <c r="AW47" s="28">
        <f>$J47*IFERROR(INDEX(ModelInput!$M$299:$BJ$326,MATCH($H47,ModelInput!$E$299:$E$326,0),MATCH(1+YEAR(AW$2)-YEAR($G47),ModelInput!$M$299:$BJ$299,0)),0)</f>
        <v>0</v>
      </c>
      <c r="AX47" s="28">
        <f>$J47*IFERROR(INDEX(ModelInput!$M$299:$BJ$326,MATCH($H47,ModelInput!$E$299:$E$326,0),MATCH(1+YEAR(AX$2)-YEAR($G47),ModelInput!$M$299:$BJ$299,0)),0)</f>
        <v>0</v>
      </c>
      <c r="AY47" s="28">
        <f>$J47*IFERROR(INDEX(ModelInput!$M$299:$BJ$326,MATCH($H47,ModelInput!$E$299:$E$326,0),MATCH(1+YEAR(AY$2)-YEAR($G47),ModelInput!$M$299:$BJ$299,0)),0)</f>
        <v>0</v>
      </c>
      <c r="AZ47" s="28">
        <f>$J47*IFERROR(INDEX(ModelInput!$M$299:$BJ$326,MATCH($H47,ModelInput!$E$299:$E$326,0),MATCH(1+YEAR(AZ$2)-YEAR($G47),ModelInput!$M$299:$BJ$299,0)),0)</f>
        <v>0</v>
      </c>
      <c r="BA47" s="28">
        <f>$J47*IFERROR(INDEX(ModelInput!$M$299:$BJ$326,MATCH($H47,ModelInput!$E$299:$E$326,0),MATCH(1+YEAR(BA$2)-YEAR($G47),ModelInput!$M$299:$BJ$299,0)),0)</f>
        <v>0</v>
      </c>
      <c r="BB47" s="28">
        <f>$J47*IFERROR(INDEX(ModelInput!$M$299:$BJ$326,MATCH($H47,ModelInput!$E$299:$E$326,0),MATCH(1+YEAR(BB$2)-YEAR($G47),ModelInput!$M$299:$BJ$299,0)),0)</f>
        <v>0</v>
      </c>
      <c r="BC47" s="28">
        <f>$J47*IFERROR(INDEX(ModelInput!$M$299:$BJ$326,MATCH($H47,ModelInput!$E$299:$E$326,0),MATCH(1+YEAR(BC$2)-YEAR($G47),ModelInput!$M$299:$BJ$299,0)),0)</f>
        <v>0</v>
      </c>
      <c r="BD47" s="28">
        <f>$J47*IFERROR(INDEX(ModelInput!$M$299:$BJ$326,MATCH($H47,ModelInput!$E$299:$E$326,0),MATCH(1+YEAR(BD$2)-YEAR($G47),ModelInput!$M$299:$BJ$299,0)),0)</f>
        <v>0</v>
      </c>
      <c r="BE47" s="28">
        <f>$J47*IFERROR(INDEX(ModelInput!$M$299:$BJ$326,MATCH($H47,ModelInput!$E$299:$E$326,0),MATCH(1+YEAR(BE$2)-YEAR($G47),ModelInput!$M$299:$BJ$299,0)),0)</f>
        <v>0</v>
      </c>
      <c r="BF47" s="28">
        <f>$J47*IFERROR(INDEX(ModelInput!$M$299:$BJ$326,MATCH($H47,ModelInput!$E$299:$E$326,0),MATCH(1+YEAR(BF$2)-YEAR($G47),ModelInput!$M$299:$BJ$299,0)),0)</f>
        <v>0</v>
      </c>
      <c r="BG47" s="28">
        <f>$J47*IFERROR(INDEX(ModelInput!$M$299:$BJ$326,MATCH($H47,ModelInput!$E$299:$E$326,0),MATCH(1+YEAR(BG$2)-YEAR($G47),ModelInput!$M$299:$BJ$299,0)),0)</f>
        <v>0</v>
      </c>
      <c r="BH47" s="28">
        <f>$J47*IFERROR(INDEX(ModelInput!$M$299:$BJ$326,MATCH($H47,ModelInput!$E$299:$E$326,0),MATCH(1+YEAR(BH$2)-YEAR($G47),ModelInput!$M$299:$BJ$299,0)),0)</f>
        <v>0</v>
      </c>
      <c r="BI47" s="6"/>
      <c r="BJ47" s="61" t="b">
        <f t="shared" si="5"/>
        <v>1</v>
      </c>
      <c r="BK47" s="6"/>
    </row>
    <row r="48" spans="5:63" ht="15.4">
      <c r="E48" s="4" t="s">
        <v>407</v>
      </c>
      <c r="F48" s="20"/>
      <c r="G48" s="277">
        <f t="shared" si="3"/>
        <v>54148</v>
      </c>
      <c r="H48" s="86" t="str">
        <f>"SLN"&amp;YEAR(CHOOSE(Interface!$H$7,Interface!$J$33,Interface!$L$33))-MIN(YEAR(CHOOSE(Interface!$H$7,Interface!$J$33,Interface!$L$33)),YEAR(G48)-1)</f>
        <v>SLN2</v>
      </c>
      <c r="J48" s="84" cm="1">
        <f t="array" ref="J48">INDEX(-RAV!$L$51:$BH$51,1,MATCH(YEAR(G48),RAV!$L$3:$BH$3,0))</f>
        <v>0</v>
      </c>
      <c r="K48" s="9"/>
      <c r="L48" s="28">
        <f>$J48*IFERROR(INDEX(ModelInput!$M$299:$BJ$326,MATCH($H48,ModelInput!$E$299:$E$326,0),MATCH(1+YEAR(L$2)-YEAR($G48),ModelInput!$M$299:$BJ$299,0)),0)</f>
        <v>0</v>
      </c>
      <c r="M48" s="28">
        <f>$J48*IFERROR(INDEX(ModelInput!$M$299:$BJ$326,MATCH($H48,ModelInput!$E$299:$E$326,0),MATCH(1+YEAR(M$2)-YEAR($G48),ModelInput!$M$299:$BJ$299,0)),0)</f>
        <v>0</v>
      </c>
      <c r="N48" s="28">
        <f>$J48*IFERROR(INDEX(ModelInput!$M$299:$BJ$326,MATCH($H48,ModelInput!$E$299:$E$326,0),MATCH(1+YEAR(N$2)-YEAR($G48),ModelInput!$M$299:$BJ$299,0)),0)</f>
        <v>0</v>
      </c>
      <c r="O48" s="28">
        <f>$J48*IFERROR(INDEX(ModelInput!$M$299:$BJ$326,MATCH($H48,ModelInput!$E$299:$E$326,0),MATCH(1+YEAR(O$2)-YEAR($G48),ModelInput!$M$299:$BJ$299,0)),0)</f>
        <v>0</v>
      </c>
      <c r="P48" s="28">
        <f>$J48*IFERROR(INDEX(ModelInput!$M$299:$BJ$326,MATCH($H48,ModelInput!$E$299:$E$326,0),MATCH(1+YEAR(P$2)-YEAR($G48),ModelInput!$M$299:$BJ$299,0)),0)</f>
        <v>0</v>
      </c>
      <c r="Q48" s="28">
        <f>$J48*IFERROR(INDEX(ModelInput!$M$299:$BJ$326,MATCH($H48,ModelInput!$E$299:$E$326,0),MATCH(1+YEAR(Q$2)-YEAR($G48),ModelInput!$M$299:$BJ$299,0)),0)</f>
        <v>0</v>
      </c>
      <c r="R48" s="28">
        <f>$J48*IFERROR(INDEX(ModelInput!$M$299:$BJ$326,MATCH($H48,ModelInput!$E$299:$E$326,0),MATCH(1+YEAR(R$2)-YEAR($G48),ModelInput!$M$299:$BJ$299,0)),0)</f>
        <v>0</v>
      </c>
      <c r="S48" s="28">
        <f>$J48*IFERROR(INDEX(ModelInput!$M$299:$BJ$326,MATCH($H48,ModelInput!$E$299:$E$326,0),MATCH(1+YEAR(S$2)-YEAR($G48),ModelInput!$M$299:$BJ$299,0)),0)</f>
        <v>0</v>
      </c>
      <c r="T48" s="28">
        <f>$J48*IFERROR(INDEX(ModelInput!$M$299:$BJ$326,MATCH($H48,ModelInput!$E$299:$E$326,0),MATCH(1+YEAR(T$2)-YEAR($G48),ModelInput!$M$299:$BJ$299,0)),0)</f>
        <v>0</v>
      </c>
      <c r="U48" s="28">
        <f>$J48*IFERROR(INDEX(ModelInput!$M$299:$BJ$326,MATCH($H48,ModelInput!$E$299:$E$326,0),MATCH(1+YEAR(U$2)-YEAR($G48),ModelInput!$M$299:$BJ$299,0)),0)</f>
        <v>0</v>
      </c>
      <c r="V48" s="28">
        <f>$J48*IFERROR(INDEX(ModelInput!$M$299:$BJ$326,MATCH($H48,ModelInput!$E$299:$E$326,0),MATCH(1+YEAR(V$2)-YEAR($G48),ModelInput!$M$299:$BJ$299,0)),0)</f>
        <v>0</v>
      </c>
      <c r="W48" s="28">
        <f>$J48*IFERROR(INDEX(ModelInput!$M$299:$BJ$326,MATCH($H48,ModelInput!$E$299:$E$326,0),MATCH(1+YEAR(W$2)-YEAR($G48),ModelInput!$M$299:$BJ$299,0)),0)</f>
        <v>0</v>
      </c>
      <c r="X48" s="28">
        <f>$J48*IFERROR(INDEX(ModelInput!$M$299:$BJ$326,MATCH($H48,ModelInput!$E$299:$E$326,0),MATCH(1+YEAR(X$2)-YEAR($G48),ModelInput!$M$299:$BJ$299,0)),0)</f>
        <v>0</v>
      </c>
      <c r="Y48" s="28">
        <f>$J48*IFERROR(INDEX(ModelInput!$M$299:$BJ$326,MATCH($H48,ModelInput!$E$299:$E$326,0),MATCH(1+YEAR(Y$2)-YEAR($G48),ModelInput!$M$299:$BJ$299,0)),0)</f>
        <v>0</v>
      </c>
      <c r="Z48" s="28">
        <f>$J48*IFERROR(INDEX(ModelInput!$M$299:$BJ$326,MATCH($H48,ModelInput!$E$299:$E$326,0),MATCH(1+YEAR(Z$2)-YEAR($G48),ModelInput!$M$299:$BJ$299,0)),0)</f>
        <v>0</v>
      </c>
      <c r="AA48" s="28">
        <f>$J48*IFERROR(INDEX(ModelInput!$M$299:$BJ$326,MATCH($H48,ModelInput!$E$299:$E$326,0),MATCH(1+YEAR(AA$2)-YEAR($G48),ModelInput!$M$299:$BJ$299,0)),0)</f>
        <v>0</v>
      </c>
      <c r="AB48" s="28">
        <f>$J48*IFERROR(INDEX(ModelInput!$M$299:$BJ$326,MATCH($H48,ModelInput!$E$299:$E$326,0),MATCH(1+YEAR(AB$2)-YEAR($G48),ModelInput!$M$299:$BJ$299,0)),0)</f>
        <v>0</v>
      </c>
      <c r="AC48" s="28">
        <f>$J48*IFERROR(INDEX(ModelInput!$M$299:$BJ$326,MATCH($H48,ModelInput!$E$299:$E$326,0),MATCH(1+YEAR(AC$2)-YEAR($G48),ModelInput!$M$299:$BJ$299,0)),0)</f>
        <v>0</v>
      </c>
      <c r="AD48" s="28">
        <f>$J48*IFERROR(INDEX(ModelInput!$M$299:$BJ$326,MATCH($H48,ModelInput!$E$299:$E$326,0),MATCH(1+YEAR(AD$2)-YEAR($G48),ModelInput!$M$299:$BJ$299,0)),0)</f>
        <v>0</v>
      </c>
      <c r="AE48" s="28">
        <f>$J48*IFERROR(INDEX(ModelInput!$M$299:$BJ$326,MATCH($H48,ModelInput!$E$299:$E$326,0),MATCH(1+YEAR(AE$2)-YEAR($G48),ModelInput!$M$299:$BJ$299,0)),0)</f>
        <v>0</v>
      </c>
      <c r="AF48" s="28">
        <f>$J48*IFERROR(INDEX(ModelInput!$M$299:$BJ$326,MATCH($H48,ModelInput!$E$299:$E$326,0),MATCH(1+YEAR(AF$2)-YEAR($G48),ModelInput!$M$299:$BJ$299,0)),0)</f>
        <v>0</v>
      </c>
      <c r="AG48" s="28">
        <f>$J48*IFERROR(INDEX(ModelInput!$M$299:$BJ$326,MATCH($H48,ModelInput!$E$299:$E$326,0),MATCH(1+YEAR(AG$2)-YEAR($G48),ModelInput!$M$299:$BJ$299,0)),0)</f>
        <v>0</v>
      </c>
      <c r="AH48" s="28">
        <f>$J48*IFERROR(INDEX(ModelInput!$M$299:$BJ$326,MATCH($H48,ModelInput!$E$299:$E$326,0),MATCH(1+YEAR(AH$2)-YEAR($G48),ModelInput!$M$299:$BJ$299,0)),0)</f>
        <v>0</v>
      </c>
      <c r="AI48" s="28">
        <f>$J48*IFERROR(INDEX(ModelInput!$M$299:$BJ$326,MATCH($H48,ModelInput!$E$299:$E$326,0),MATCH(1+YEAR(AI$2)-YEAR($G48),ModelInput!$M$299:$BJ$299,0)),0)</f>
        <v>0</v>
      </c>
      <c r="AJ48" s="28">
        <f>$J48*IFERROR(INDEX(ModelInput!$M$299:$BJ$326,MATCH($H48,ModelInput!$E$299:$E$326,0),MATCH(1+YEAR(AJ$2)-YEAR($G48),ModelInput!$M$299:$BJ$299,0)),0)</f>
        <v>0</v>
      </c>
      <c r="AK48" s="28">
        <f>$J48*IFERROR(INDEX(ModelInput!$M$299:$BJ$326,MATCH($H48,ModelInput!$E$299:$E$326,0),MATCH(1+YEAR(AK$2)-YEAR($G48),ModelInput!$M$299:$BJ$299,0)),0)</f>
        <v>0</v>
      </c>
      <c r="AL48" s="28">
        <f>$J48*IFERROR(INDEX(ModelInput!$M$299:$BJ$326,MATCH($H48,ModelInput!$E$299:$E$326,0),MATCH(1+YEAR(AL$2)-YEAR($G48),ModelInput!$M$299:$BJ$299,0)),0)</f>
        <v>0</v>
      </c>
      <c r="AM48" s="28">
        <f>$J48*IFERROR(INDEX(ModelInput!$M$299:$BJ$326,MATCH($H48,ModelInput!$E$299:$E$326,0),MATCH(1+YEAR(AM$2)-YEAR($G48),ModelInput!$M$299:$BJ$299,0)),0)</f>
        <v>0</v>
      </c>
      <c r="AN48" s="28">
        <f>$J48*IFERROR(INDEX(ModelInput!$M$299:$BJ$326,MATCH($H48,ModelInput!$E$299:$E$326,0),MATCH(1+YEAR(AN$2)-YEAR($G48),ModelInput!$M$299:$BJ$299,0)),0)</f>
        <v>0</v>
      </c>
      <c r="AO48" s="28">
        <f>$J48*IFERROR(INDEX(ModelInput!$M$299:$BJ$326,MATCH($H48,ModelInput!$E$299:$E$326,0),MATCH(1+YEAR(AO$2)-YEAR($G48),ModelInput!$M$299:$BJ$299,0)),0)</f>
        <v>0</v>
      </c>
      <c r="AP48" s="28">
        <f>$J48*IFERROR(INDEX(ModelInput!$M$299:$BJ$326,MATCH($H48,ModelInput!$E$299:$E$326,0),MATCH(1+YEAR(AP$2)-YEAR($G48),ModelInput!$M$299:$BJ$299,0)),0)</f>
        <v>0</v>
      </c>
      <c r="AQ48" s="28">
        <f>$J48*IFERROR(INDEX(ModelInput!$M$299:$BJ$326,MATCH($H48,ModelInput!$E$299:$E$326,0),MATCH(1+YEAR(AQ$2)-YEAR($G48),ModelInput!$M$299:$BJ$299,0)),0)</f>
        <v>0</v>
      </c>
      <c r="AR48" s="28">
        <f>$J48*IFERROR(INDEX(ModelInput!$M$299:$BJ$326,MATCH($H48,ModelInput!$E$299:$E$326,0),MATCH(1+YEAR(AR$2)-YEAR($G48),ModelInput!$M$299:$BJ$299,0)),0)</f>
        <v>0</v>
      </c>
      <c r="AS48" s="28">
        <f>$J48*IFERROR(INDEX(ModelInput!$M$299:$BJ$326,MATCH($H48,ModelInput!$E$299:$E$326,0),MATCH(1+YEAR(AS$2)-YEAR($G48),ModelInput!$M$299:$BJ$299,0)),0)</f>
        <v>0</v>
      </c>
      <c r="AT48" s="28">
        <f>$J48*IFERROR(INDEX(ModelInput!$M$299:$BJ$326,MATCH($H48,ModelInput!$E$299:$E$326,0),MATCH(1+YEAR(AT$2)-YEAR($G48),ModelInput!$M$299:$BJ$299,0)),0)</f>
        <v>0</v>
      </c>
      <c r="AU48" s="28">
        <f>$J48*IFERROR(INDEX(ModelInput!$M$299:$BJ$326,MATCH($H48,ModelInput!$E$299:$E$326,0),MATCH(1+YEAR(AU$2)-YEAR($G48),ModelInput!$M$299:$BJ$299,0)),0)</f>
        <v>0</v>
      </c>
      <c r="AV48" s="28">
        <f>$J48*IFERROR(INDEX(ModelInput!$M$299:$BJ$326,MATCH($H48,ModelInput!$E$299:$E$326,0),MATCH(1+YEAR(AV$2)-YEAR($G48),ModelInput!$M$299:$BJ$299,0)),0)</f>
        <v>0</v>
      </c>
      <c r="AW48" s="28">
        <f>$J48*IFERROR(INDEX(ModelInput!$M$299:$BJ$326,MATCH($H48,ModelInput!$E$299:$E$326,0),MATCH(1+YEAR(AW$2)-YEAR($G48),ModelInput!$M$299:$BJ$299,0)),0)</f>
        <v>0</v>
      </c>
      <c r="AX48" s="28">
        <f>$J48*IFERROR(INDEX(ModelInput!$M$299:$BJ$326,MATCH($H48,ModelInput!$E$299:$E$326,0),MATCH(1+YEAR(AX$2)-YEAR($G48),ModelInput!$M$299:$BJ$299,0)),0)</f>
        <v>0</v>
      </c>
      <c r="AY48" s="28">
        <f>$J48*IFERROR(INDEX(ModelInput!$M$299:$BJ$326,MATCH($H48,ModelInput!$E$299:$E$326,0),MATCH(1+YEAR(AY$2)-YEAR($G48),ModelInput!$M$299:$BJ$299,0)),0)</f>
        <v>0</v>
      </c>
      <c r="AZ48" s="28">
        <f>$J48*IFERROR(INDEX(ModelInput!$M$299:$BJ$326,MATCH($H48,ModelInput!$E$299:$E$326,0),MATCH(1+YEAR(AZ$2)-YEAR($G48),ModelInput!$M$299:$BJ$299,0)),0)</f>
        <v>0</v>
      </c>
      <c r="BA48" s="28">
        <f>$J48*IFERROR(INDEX(ModelInput!$M$299:$BJ$326,MATCH($H48,ModelInput!$E$299:$E$326,0),MATCH(1+YEAR(BA$2)-YEAR($G48),ModelInput!$M$299:$BJ$299,0)),0)</f>
        <v>0</v>
      </c>
      <c r="BB48" s="28">
        <f>$J48*IFERROR(INDEX(ModelInput!$M$299:$BJ$326,MATCH($H48,ModelInput!$E$299:$E$326,0),MATCH(1+YEAR(BB$2)-YEAR($G48),ModelInput!$M$299:$BJ$299,0)),0)</f>
        <v>0</v>
      </c>
      <c r="BC48" s="28">
        <f>$J48*IFERROR(INDEX(ModelInput!$M$299:$BJ$326,MATCH($H48,ModelInput!$E$299:$E$326,0),MATCH(1+YEAR(BC$2)-YEAR($G48),ModelInput!$M$299:$BJ$299,0)),0)</f>
        <v>0</v>
      </c>
      <c r="BD48" s="28">
        <f>$J48*IFERROR(INDEX(ModelInput!$M$299:$BJ$326,MATCH($H48,ModelInput!$E$299:$E$326,0),MATCH(1+YEAR(BD$2)-YEAR($G48),ModelInput!$M$299:$BJ$299,0)),0)</f>
        <v>0</v>
      </c>
      <c r="BE48" s="28">
        <f>$J48*IFERROR(INDEX(ModelInput!$M$299:$BJ$326,MATCH($H48,ModelInput!$E$299:$E$326,0),MATCH(1+YEAR(BE$2)-YEAR($G48),ModelInput!$M$299:$BJ$299,0)),0)</f>
        <v>0</v>
      </c>
      <c r="BF48" s="28">
        <f>$J48*IFERROR(INDEX(ModelInput!$M$299:$BJ$326,MATCH($H48,ModelInput!$E$299:$E$326,0),MATCH(1+YEAR(BF$2)-YEAR($G48),ModelInput!$M$299:$BJ$299,0)),0)</f>
        <v>0</v>
      </c>
      <c r="BG48" s="28">
        <f>$J48*IFERROR(INDEX(ModelInput!$M$299:$BJ$326,MATCH($H48,ModelInput!$E$299:$E$326,0),MATCH(1+YEAR(BG$2)-YEAR($G48),ModelInput!$M$299:$BJ$299,0)),0)</f>
        <v>0</v>
      </c>
      <c r="BH48" s="28">
        <f>$J48*IFERROR(INDEX(ModelInput!$M$299:$BJ$326,MATCH($H48,ModelInput!$E$299:$E$326,0),MATCH(1+YEAR(BH$2)-YEAR($G48),ModelInput!$M$299:$BJ$299,0)),0)</f>
        <v>0</v>
      </c>
      <c r="BI48" s="6"/>
      <c r="BJ48" s="61" t="b">
        <f t="shared" ref="BJ48:BJ52" si="6">ABS(SUM(L48:BH48)-J48)&lt;0.00001</f>
        <v>1</v>
      </c>
      <c r="BK48" s="6"/>
    </row>
    <row r="49" spans="3:103" ht="15.4">
      <c r="E49" s="4" t="s">
        <v>407</v>
      </c>
      <c r="F49" s="20"/>
      <c r="G49" s="277">
        <f t="shared" si="3"/>
        <v>54513</v>
      </c>
      <c r="H49" s="86" t="str">
        <f>"SLN"&amp;YEAR(CHOOSE(Interface!$H$7,Interface!$J$33,Interface!$L$33))-MIN(YEAR(CHOOSE(Interface!$H$7,Interface!$J$33,Interface!$L$33)),YEAR(G49)-1)</f>
        <v>SLN1</v>
      </c>
      <c r="J49" s="84" cm="1">
        <f t="array" ref="J49">INDEX(-RAV!$L$51:$BH$51,1,MATCH(YEAR(G49),RAV!$L$3:$BH$3,0))</f>
        <v>0</v>
      </c>
      <c r="K49" s="9"/>
      <c r="L49" s="28">
        <f>$J49*IFERROR(INDEX(ModelInput!$M$299:$BJ$326,MATCH($H49,ModelInput!$E$299:$E$326,0),MATCH(1+YEAR(L$2)-YEAR($G49),ModelInput!$M$299:$BJ$299,0)),0)</f>
        <v>0</v>
      </c>
      <c r="M49" s="28">
        <f>$J49*IFERROR(INDEX(ModelInput!$M$299:$BJ$326,MATCH($H49,ModelInput!$E$299:$E$326,0),MATCH(1+YEAR(M$2)-YEAR($G49),ModelInput!$M$299:$BJ$299,0)),0)</f>
        <v>0</v>
      </c>
      <c r="N49" s="28">
        <f>$J49*IFERROR(INDEX(ModelInput!$M$299:$BJ$326,MATCH($H49,ModelInput!$E$299:$E$326,0),MATCH(1+YEAR(N$2)-YEAR($G49),ModelInput!$M$299:$BJ$299,0)),0)</f>
        <v>0</v>
      </c>
      <c r="O49" s="28">
        <f>$J49*IFERROR(INDEX(ModelInput!$M$299:$BJ$326,MATCH($H49,ModelInput!$E$299:$E$326,0),MATCH(1+YEAR(O$2)-YEAR($G49),ModelInput!$M$299:$BJ$299,0)),0)</f>
        <v>0</v>
      </c>
      <c r="P49" s="28">
        <f>$J49*IFERROR(INDEX(ModelInput!$M$299:$BJ$326,MATCH($H49,ModelInput!$E$299:$E$326,0),MATCH(1+YEAR(P$2)-YEAR($G49),ModelInput!$M$299:$BJ$299,0)),0)</f>
        <v>0</v>
      </c>
      <c r="Q49" s="28">
        <f>$J49*IFERROR(INDEX(ModelInput!$M$299:$BJ$326,MATCH($H49,ModelInput!$E$299:$E$326,0),MATCH(1+YEAR(Q$2)-YEAR($G49),ModelInput!$M$299:$BJ$299,0)),0)</f>
        <v>0</v>
      </c>
      <c r="R49" s="28">
        <f>$J49*IFERROR(INDEX(ModelInput!$M$299:$BJ$326,MATCH($H49,ModelInput!$E$299:$E$326,0),MATCH(1+YEAR(R$2)-YEAR($G49),ModelInput!$M$299:$BJ$299,0)),0)</f>
        <v>0</v>
      </c>
      <c r="S49" s="28">
        <f>$J49*IFERROR(INDEX(ModelInput!$M$299:$BJ$326,MATCH($H49,ModelInput!$E$299:$E$326,0),MATCH(1+YEAR(S$2)-YEAR($G49),ModelInput!$M$299:$BJ$299,0)),0)</f>
        <v>0</v>
      </c>
      <c r="T49" s="28">
        <f>$J49*IFERROR(INDEX(ModelInput!$M$299:$BJ$326,MATCH($H49,ModelInput!$E$299:$E$326,0),MATCH(1+YEAR(T$2)-YEAR($G49),ModelInput!$M$299:$BJ$299,0)),0)</f>
        <v>0</v>
      </c>
      <c r="U49" s="28">
        <f>$J49*IFERROR(INDEX(ModelInput!$M$299:$BJ$326,MATCH($H49,ModelInput!$E$299:$E$326,0),MATCH(1+YEAR(U$2)-YEAR($G49),ModelInput!$M$299:$BJ$299,0)),0)</f>
        <v>0</v>
      </c>
      <c r="V49" s="28">
        <f>$J49*IFERROR(INDEX(ModelInput!$M$299:$BJ$326,MATCH($H49,ModelInput!$E$299:$E$326,0),MATCH(1+YEAR(V$2)-YEAR($G49),ModelInput!$M$299:$BJ$299,0)),0)</f>
        <v>0</v>
      </c>
      <c r="W49" s="28">
        <f>$J49*IFERROR(INDEX(ModelInput!$M$299:$BJ$326,MATCH($H49,ModelInput!$E$299:$E$326,0),MATCH(1+YEAR(W$2)-YEAR($G49),ModelInput!$M$299:$BJ$299,0)),0)</f>
        <v>0</v>
      </c>
      <c r="X49" s="28">
        <f>$J49*IFERROR(INDEX(ModelInput!$M$299:$BJ$326,MATCH($H49,ModelInput!$E$299:$E$326,0),MATCH(1+YEAR(X$2)-YEAR($G49),ModelInput!$M$299:$BJ$299,0)),0)</f>
        <v>0</v>
      </c>
      <c r="Y49" s="28">
        <f>$J49*IFERROR(INDEX(ModelInput!$M$299:$BJ$326,MATCH($H49,ModelInput!$E$299:$E$326,0),MATCH(1+YEAR(Y$2)-YEAR($G49),ModelInput!$M$299:$BJ$299,0)),0)</f>
        <v>0</v>
      </c>
      <c r="Z49" s="28">
        <f>$J49*IFERROR(INDEX(ModelInput!$M$299:$BJ$326,MATCH($H49,ModelInput!$E$299:$E$326,0),MATCH(1+YEAR(Z$2)-YEAR($G49),ModelInput!$M$299:$BJ$299,0)),0)</f>
        <v>0</v>
      </c>
      <c r="AA49" s="28">
        <f>$J49*IFERROR(INDEX(ModelInput!$M$299:$BJ$326,MATCH($H49,ModelInput!$E$299:$E$326,0),MATCH(1+YEAR(AA$2)-YEAR($G49),ModelInput!$M$299:$BJ$299,0)),0)</f>
        <v>0</v>
      </c>
      <c r="AB49" s="28">
        <f>$J49*IFERROR(INDEX(ModelInput!$M$299:$BJ$326,MATCH($H49,ModelInput!$E$299:$E$326,0),MATCH(1+YEAR(AB$2)-YEAR($G49),ModelInput!$M$299:$BJ$299,0)),0)</f>
        <v>0</v>
      </c>
      <c r="AC49" s="28">
        <f>$J49*IFERROR(INDEX(ModelInput!$M$299:$BJ$326,MATCH($H49,ModelInput!$E$299:$E$326,0),MATCH(1+YEAR(AC$2)-YEAR($G49),ModelInput!$M$299:$BJ$299,0)),0)</f>
        <v>0</v>
      </c>
      <c r="AD49" s="28">
        <f>$J49*IFERROR(INDEX(ModelInput!$M$299:$BJ$326,MATCH($H49,ModelInput!$E$299:$E$326,0),MATCH(1+YEAR(AD$2)-YEAR($G49),ModelInput!$M$299:$BJ$299,0)),0)</f>
        <v>0</v>
      </c>
      <c r="AE49" s="28">
        <f>$J49*IFERROR(INDEX(ModelInput!$M$299:$BJ$326,MATCH($H49,ModelInput!$E$299:$E$326,0),MATCH(1+YEAR(AE$2)-YEAR($G49),ModelInput!$M$299:$BJ$299,0)),0)</f>
        <v>0</v>
      </c>
      <c r="AF49" s="28">
        <f>$J49*IFERROR(INDEX(ModelInput!$M$299:$BJ$326,MATCH($H49,ModelInput!$E$299:$E$326,0),MATCH(1+YEAR(AF$2)-YEAR($G49),ModelInput!$M$299:$BJ$299,0)),0)</f>
        <v>0</v>
      </c>
      <c r="AG49" s="28">
        <f>$J49*IFERROR(INDEX(ModelInput!$M$299:$BJ$326,MATCH($H49,ModelInput!$E$299:$E$326,0),MATCH(1+YEAR(AG$2)-YEAR($G49),ModelInput!$M$299:$BJ$299,0)),0)</f>
        <v>0</v>
      </c>
      <c r="AH49" s="28">
        <f>$J49*IFERROR(INDEX(ModelInput!$M$299:$BJ$326,MATCH($H49,ModelInput!$E$299:$E$326,0),MATCH(1+YEAR(AH$2)-YEAR($G49),ModelInput!$M$299:$BJ$299,0)),0)</f>
        <v>0</v>
      </c>
      <c r="AI49" s="28">
        <f>$J49*IFERROR(INDEX(ModelInput!$M$299:$BJ$326,MATCH($H49,ModelInput!$E$299:$E$326,0),MATCH(1+YEAR(AI$2)-YEAR($G49),ModelInput!$M$299:$BJ$299,0)),0)</f>
        <v>0</v>
      </c>
      <c r="AJ49" s="28">
        <f>$J49*IFERROR(INDEX(ModelInput!$M$299:$BJ$326,MATCH($H49,ModelInput!$E$299:$E$326,0),MATCH(1+YEAR(AJ$2)-YEAR($G49),ModelInput!$M$299:$BJ$299,0)),0)</f>
        <v>0</v>
      </c>
      <c r="AK49" s="28">
        <f>$J49*IFERROR(INDEX(ModelInput!$M$299:$BJ$326,MATCH($H49,ModelInput!$E$299:$E$326,0),MATCH(1+YEAR(AK$2)-YEAR($G49),ModelInput!$M$299:$BJ$299,0)),0)</f>
        <v>0</v>
      </c>
      <c r="AL49" s="28">
        <f>$J49*IFERROR(INDEX(ModelInput!$M$299:$BJ$326,MATCH($H49,ModelInput!$E$299:$E$326,0),MATCH(1+YEAR(AL$2)-YEAR($G49),ModelInput!$M$299:$BJ$299,0)),0)</f>
        <v>0</v>
      </c>
      <c r="AM49" s="28">
        <f>$J49*IFERROR(INDEX(ModelInput!$M$299:$BJ$326,MATCH($H49,ModelInput!$E$299:$E$326,0),MATCH(1+YEAR(AM$2)-YEAR($G49),ModelInput!$M$299:$BJ$299,0)),0)</f>
        <v>0</v>
      </c>
      <c r="AN49" s="28">
        <f>$J49*IFERROR(INDEX(ModelInput!$M$299:$BJ$326,MATCH($H49,ModelInput!$E$299:$E$326,0),MATCH(1+YEAR(AN$2)-YEAR($G49),ModelInput!$M$299:$BJ$299,0)),0)</f>
        <v>0</v>
      </c>
      <c r="AO49" s="28">
        <f>$J49*IFERROR(INDEX(ModelInput!$M$299:$BJ$326,MATCH($H49,ModelInput!$E$299:$E$326,0),MATCH(1+YEAR(AO$2)-YEAR($G49),ModelInput!$M$299:$BJ$299,0)),0)</f>
        <v>0</v>
      </c>
      <c r="AP49" s="28">
        <f>$J49*IFERROR(INDEX(ModelInput!$M$299:$BJ$326,MATCH($H49,ModelInput!$E$299:$E$326,0),MATCH(1+YEAR(AP$2)-YEAR($G49),ModelInput!$M$299:$BJ$299,0)),0)</f>
        <v>0</v>
      </c>
      <c r="AQ49" s="28">
        <f>$J49*IFERROR(INDEX(ModelInput!$M$299:$BJ$326,MATCH($H49,ModelInput!$E$299:$E$326,0),MATCH(1+YEAR(AQ$2)-YEAR($G49),ModelInput!$M$299:$BJ$299,0)),0)</f>
        <v>0</v>
      </c>
      <c r="AR49" s="28">
        <f>$J49*IFERROR(INDEX(ModelInput!$M$299:$BJ$326,MATCH($H49,ModelInput!$E$299:$E$326,0),MATCH(1+YEAR(AR$2)-YEAR($G49),ModelInput!$M$299:$BJ$299,0)),0)</f>
        <v>0</v>
      </c>
      <c r="AS49" s="28">
        <f>$J49*IFERROR(INDEX(ModelInput!$M$299:$BJ$326,MATCH($H49,ModelInput!$E$299:$E$326,0),MATCH(1+YEAR(AS$2)-YEAR($G49),ModelInput!$M$299:$BJ$299,0)),0)</f>
        <v>0</v>
      </c>
      <c r="AT49" s="28">
        <f>$J49*IFERROR(INDEX(ModelInput!$M$299:$BJ$326,MATCH($H49,ModelInput!$E$299:$E$326,0),MATCH(1+YEAR(AT$2)-YEAR($G49),ModelInput!$M$299:$BJ$299,0)),0)</f>
        <v>0</v>
      </c>
      <c r="AU49" s="28">
        <f>$J49*IFERROR(INDEX(ModelInput!$M$299:$BJ$326,MATCH($H49,ModelInput!$E$299:$E$326,0),MATCH(1+YEAR(AU$2)-YEAR($G49),ModelInput!$M$299:$BJ$299,0)),0)</f>
        <v>0</v>
      </c>
      <c r="AV49" s="28">
        <f>$J49*IFERROR(INDEX(ModelInput!$M$299:$BJ$326,MATCH($H49,ModelInput!$E$299:$E$326,0),MATCH(1+YEAR(AV$2)-YEAR($G49),ModelInput!$M$299:$BJ$299,0)),0)</f>
        <v>0</v>
      </c>
      <c r="AW49" s="28">
        <f>$J49*IFERROR(INDEX(ModelInput!$M$299:$BJ$326,MATCH($H49,ModelInput!$E$299:$E$326,0),MATCH(1+YEAR(AW$2)-YEAR($G49),ModelInput!$M$299:$BJ$299,0)),0)</f>
        <v>0</v>
      </c>
      <c r="AX49" s="28">
        <f>$J49*IFERROR(INDEX(ModelInput!$M$299:$BJ$326,MATCH($H49,ModelInput!$E$299:$E$326,0),MATCH(1+YEAR(AX$2)-YEAR($G49),ModelInput!$M$299:$BJ$299,0)),0)</f>
        <v>0</v>
      </c>
      <c r="AY49" s="28">
        <f>$J49*IFERROR(INDEX(ModelInput!$M$299:$BJ$326,MATCH($H49,ModelInput!$E$299:$E$326,0),MATCH(1+YEAR(AY$2)-YEAR($G49),ModelInput!$M$299:$BJ$299,0)),0)</f>
        <v>0</v>
      </c>
      <c r="AZ49" s="28">
        <f>$J49*IFERROR(INDEX(ModelInput!$M$299:$BJ$326,MATCH($H49,ModelInput!$E$299:$E$326,0),MATCH(1+YEAR(AZ$2)-YEAR($G49),ModelInput!$M$299:$BJ$299,0)),0)</f>
        <v>0</v>
      </c>
      <c r="BA49" s="28">
        <f>$J49*IFERROR(INDEX(ModelInput!$M$299:$BJ$326,MATCH($H49,ModelInput!$E$299:$E$326,0),MATCH(1+YEAR(BA$2)-YEAR($G49),ModelInput!$M$299:$BJ$299,0)),0)</f>
        <v>0</v>
      </c>
      <c r="BB49" s="28">
        <f>$J49*IFERROR(INDEX(ModelInput!$M$299:$BJ$326,MATCH($H49,ModelInput!$E$299:$E$326,0),MATCH(1+YEAR(BB$2)-YEAR($G49),ModelInput!$M$299:$BJ$299,0)),0)</f>
        <v>0</v>
      </c>
      <c r="BC49" s="28">
        <f>$J49*IFERROR(INDEX(ModelInput!$M$299:$BJ$326,MATCH($H49,ModelInput!$E$299:$E$326,0),MATCH(1+YEAR(BC$2)-YEAR($G49),ModelInput!$M$299:$BJ$299,0)),0)</f>
        <v>0</v>
      </c>
      <c r="BD49" s="28">
        <f>$J49*IFERROR(INDEX(ModelInput!$M$299:$BJ$326,MATCH($H49,ModelInput!$E$299:$E$326,0),MATCH(1+YEAR(BD$2)-YEAR($G49),ModelInput!$M$299:$BJ$299,0)),0)</f>
        <v>0</v>
      </c>
      <c r="BE49" s="28">
        <f>$J49*IFERROR(INDEX(ModelInput!$M$299:$BJ$326,MATCH($H49,ModelInput!$E$299:$E$326,0),MATCH(1+YEAR(BE$2)-YEAR($G49),ModelInput!$M$299:$BJ$299,0)),0)</f>
        <v>0</v>
      </c>
      <c r="BF49" s="28">
        <f>$J49*IFERROR(INDEX(ModelInput!$M$299:$BJ$326,MATCH($H49,ModelInput!$E$299:$E$326,0),MATCH(1+YEAR(BF$2)-YEAR($G49),ModelInput!$M$299:$BJ$299,0)),0)</f>
        <v>0</v>
      </c>
      <c r="BG49" s="28">
        <f>$J49*IFERROR(INDEX(ModelInput!$M$299:$BJ$326,MATCH($H49,ModelInput!$E$299:$E$326,0),MATCH(1+YEAR(BG$2)-YEAR($G49),ModelInput!$M$299:$BJ$299,0)),0)</f>
        <v>0</v>
      </c>
      <c r="BH49" s="28">
        <f>$J49*IFERROR(INDEX(ModelInput!$M$299:$BJ$326,MATCH($H49,ModelInput!$E$299:$E$326,0),MATCH(1+YEAR(BH$2)-YEAR($G49),ModelInput!$M$299:$BJ$299,0)),0)</f>
        <v>0</v>
      </c>
      <c r="BI49" s="6"/>
      <c r="BJ49" s="61" t="b">
        <f t="shared" si="6"/>
        <v>1</v>
      </c>
      <c r="BK49" s="6"/>
    </row>
    <row r="50" spans="3:103" ht="15.4">
      <c r="E50" s="4" t="s">
        <v>407</v>
      </c>
      <c r="F50" s="20"/>
      <c r="G50" s="277">
        <f t="shared" si="3"/>
        <v>54878</v>
      </c>
      <c r="H50" s="86" t="str">
        <f>"SLN"&amp;YEAR(CHOOSE(Interface!$H$7,Interface!$J$33,Interface!$L$33))-MIN(YEAR(CHOOSE(Interface!$H$7,Interface!$J$33,Interface!$L$33)),YEAR(G50)-1)</f>
        <v>SLN0</v>
      </c>
      <c r="J50" s="84" cm="1">
        <f t="array" ref="J50">INDEX(-RAV!$L$51:$BH$51,1,MATCH(YEAR(G50),RAV!$L$3:$BH$3,0))</f>
        <v>0</v>
      </c>
      <c r="K50" s="9"/>
      <c r="L50" s="28">
        <f>$J50*IFERROR(INDEX(ModelInput!$M$299:$BJ$326,MATCH($H50,ModelInput!$E$299:$E$326,0),MATCH(1+YEAR(L$2)-YEAR($G50),ModelInput!$M$299:$BJ$299,0)),0)</f>
        <v>0</v>
      </c>
      <c r="M50" s="28">
        <f>$J50*IFERROR(INDEX(ModelInput!$M$299:$BJ$326,MATCH($H50,ModelInput!$E$299:$E$326,0),MATCH(1+YEAR(M$2)-YEAR($G50),ModelInput!$M$299:$BJ$299,0)),0)</f>
        <v>0</v>
      </c>
      <c r="N50" s="28">
        <f>$J50*IFERROR(INDEX(ModelInput!$M$299:$BJ$326,MATCH($H50,ModelInput!$E$299:$E$326,0),MATCH(1+YEAR(N$2)-YEAR($G50),ModelInput!$M$299:$BJ$299,0)),0)</f>
        <v>0</v>
      </c>
      <c r="O50" s="28">
        <f>$J50*IFERROR(INDEX(ModelInput!$M$299:$BJ$326,MATCH($H50,ModelInput!$E$299:$E$326,0),MATCH(1+YEAR(O$2)-YEAR($G50),ModelInput!$M$299:$BJ$299,0)),0)</f>
        <v>0</v>
      </c>
      <c r="P50" s="28">
        <f>$J50*IFERROR(INDEX(ModelInput!$M$299:$BJ$326,MATCH($H50,ModelInput!$E$299:$E$326,0),MATCH(1+YEAR(P$2)-YEAR($G50),ModelInput!$M$299:$BJ$299,0)),0)</f>
        <v>0</v>
      </c>
      <c r="Q50" s="28">
        <f>$J50*IFERROR(INDEX(ModelInput!$M$299:$BJ$326,MATCH($H50,ModelInput!$E$299:$E$326,0),MATCH(1+YEAR(Q$2)-YEAR($G50),ModelInput!$M$299:$BJ$299,0)),0)</f>
        <v>0</v>
      </c>
      <c r="R50" s="28">
        <f>$J50*IFERROR(INDEX(ModelInput!$M$299:$BJ$326,MATCH($H50,ModelInput!$E$299:$E$326,0),MATCH(1+YEAR(R$2)-YEAR($G50),ModelInput!$M$299:$BJ$299,0)),0)</f>
        <v>0</v>
      </c>
      <c r="S50" s="28">
        <f>$J50*IFERROR(INDEX(ModelInput!$M$299:$BJ$326,MATCH($H50,ModelInput!$E$299:$E$326,0),MATCH(1+YEAR(S$2)-YEAR($G50),ModelInput!$M$299:$BJ$299,0)),0)</f>
        <v>0</v>
      </c>
      <c r="T50" s="28">
        <f>$J50*IFERROR(INDEX(ModelInput!$M$299:$BJ$326,MATCH($H50,ModelInput!$E$299:$E$326,0),MATCH(1+YEAR(T$2)-YEAR($G50),ModelInput!$M$299:$BJ$299,0)),0)</f>
        <v>0</v>
      </c>
      <c r="U50" s="28">
        <f>$J50*IFERROR(INDEX(ModelInput!$M$299:$BJ$326,MATCH($H50,ModelInput!$E$299:$E$326,0),MATCH(1+YEAR(U$2)-YEAR($G50),ModelInput!$M$299:$BJ$299,0)),0)</f>
        <v>0</v>
      </c>
      <c r="V50" s="28">
        <f>$J50*IFERROR(INDEX(ModelInput!$M$299:$BJ$326,MATCH($H50,ModelInput!$E$299:$E$326,0),MATCH(1+YEAR(V$2)-YEAR($G50),ModelInput!$M$299:$BJ$299,0)),0)</f>
        <v>0</v>
      </c>
      <c r="W50" s="28">
        <f>$J50*IFERROR(INDEX(ModelInput!$M$299:$BJ$326,MATCH($H50,ModelInput!$E$299:$E$326,0),MATCH(1+YEAR(W$2)-YEAR($G50),ModelInput!$M$299:$BJ$299,0)),0)</f>
        <v>0</v>
      </c>
      <c r="X50" s="28">
        <f>$J50*IFERROR(INDEX(ModelInput!$M$299:$BJ$326,MATCH($H50,ModelInput!$E$299:$E$326,0),MATCH(1+YEAR(X$2)-YEAR($G50),ModelInput!$M$299:$BJ$299,0)),0)</f>
        <v>0</v>
      </c>
      <c r="Y50" s="28">
        <f>$J50*IFERROR(INDEX(ModelInput!$M$299:$BJ$326,MATCH($H50,ModelInput!$E$299:$E$326,0),MATCH(1+YEAR(Y$2)-YEAR($G50),ModelInput!$M$299:$BJ$299,0)),0)</f>
        <v>0</v>
      </c>
      <c r="Z50" s="28">
        <f>$J50*IFERROR(INDEX(ModelInput!$M$299:$BJ$326,MATCH($H50,ModelInput!$E$299:$E$326,0),MATCH(1+YEAR(Z$2)-YEAR($G50),ModelInput!$M$299:$BJ$299,0)),0)</f>
        <v>0</v>
      </c>
      <c r="AA50" s="28">
        <f>$J50*IFERROR(INDEX(ModelInput!$M$299:$BJ$326,MATCH($H50,ModelInput!$E$299:$E$326,0),MATCH(1+YEAR(AA$2)-YEAR($G50),ModelInput!$M$299:$BJ$299,0)),0)</f>
        <v>0</v>
      </c>
      <c r="AB50" s="28">
        <f>$J50*IFERROR(INDEX(ModelInput!$M$299:$BJ$326,MATCH($H50,ModelInput!$E$299:$E$326,0),MATCH(1+YEAR(AB$2)-YEAR($G50),ModelInput!$M$299:$BJ$299,0)),0)</f>
        <v>0</v>
      </c>
      <c r="AC50" s="28">
        <f>$J50*IFERROR(INDEX(ModelInput!$M$299:$BJ$326,MATCH($H50,ModelInput!$E$299:$E$326,0),MATCH(1+YEAR(AC$2)-YEAR($G50),ModelInput!$M$299:$BJ$299,0)),0)</f>
        <v>0</v>
      </c>
      <c r="AD50" s="28">
        <f>$J50*IFERROR(INDEX(ModelInput!$M$299:$BJ$326,MATCH($H50,ModelInput!$E$299:$E$326,0),MATCH(1+YEAR(AD$2)-YEAR($G50),ModelInput!$M$299:$BJ$299,0)),0)</f>
        <v>0</v>
      </c>
      <c r="AE50" s="28">
        <f>$J50*IFERROR(INDEX(ModelInput!$M$299:$BJ$326,MATCH($H50,ModelInput!$E$299:$E$326,0),MATCH(1+YEAR(AE$2)-YEAR($G50),ModelInput!$M$299:$BJ$299,0)),0)</f>
        <v>0</v>
      </c>
      <c r="AF50" s="28">
        <f>$J50*IFERROR(INDEX(ModelInput!$M$299:$BJ$326,MATCH($H50,ModelInput!$E$299:$E$326,0),MATCH(1+YEAR(AF$2)-YEAR($G50),ModelInput!$M$299:$BJ$299,0)),0)</f>
        <v>0</v>
      </c>
      <c r="AG50" s="28">
        <f>$J50*IFERROR(INDEX(ModelInput!$M$299:$BJ$326,MATCH($H50,ModelInput!$E$299:$E$326,0),MATCH(1+YEAR(AG$2)-YEAR($G50),ModelInput!$M$299:$BJ$299,0)),0)</f>
        <v>0</v>
      </c>
      <c r="AH50" s="28">
        <f>$J50*IFERROR(INDEX(ModelInput!$M$299:$BJ$326,MATCH($H50,ModelInput!$E$299:$E$326,0),MATCH(1+YEAR(AH$2)-YEAR($G50),ModelInput!$M$299:$BJ$299,0)),0)</f>
        <v>0</v>
      </c>
      <c r="AI50" s="28">
        <f>$J50*IFERROR(INDEX(ModelInput!$M$299:$BJ$326,MATCH($H50,ModelInput!$E$299:$E$326,0),MATCH(1+YEAR(AI$2)-YEAR($G50),ModelInput!$M$299:$BJ$299,0)),0)</f>
        <v>0</v>
      </c>
      <c r="AJ50" s="28">
        <f>$J50*IFERROR(INDEX(ModelInput!$M$299:$BJ$326,MATCH($H50,ModelInput!$E$299:$E$326,0),MATCH(1+YEAR(AJ$2)-YEAR($G50),ModelInput!$M$299:$BJ$299,0)),0)</f>
        <v>0</v>
      </c>
      <c r="AK50" s="28">
        <f>$J50*IFERROR(INDEX(ModelInput!$M$299:$BJ$326,MATCH($H50,ModelInput!$E$299:$E$326,0),MATCH(1+YEAR(AK$2)-YEAR($G50),ModelInput!$M$299:$BJ$299,0)),0)</f>
        <v>0</v>
      </c>
      <c r="AL50" s="28">
        <f>$J50*IFERROR(INDEX(ModelInput!$M$299:$BJ$326,MATCH($H50,ModelInput!$E$299:$E$326,0),MATCH(1+YEAR(AL$2)-YEAR($G50),ModelInput!$M$299:$BJ$299,0)),0)</f>
        <v>0</v>
      </c>
      <c r="AM50" s="28">
        <f>$J50*IFERROR(INDEX(ModelInput!$M$299:$BJ$326,MATCH($H50,ModelInput!$E$299:$E$326,0),MATCH(1+YEAR(AM$2)-YEAR($G50),ModelInput!$M$299:$BJ$299,0)),0)</f>
        <v>0</v>
      </c>
      <c r="AN50" s="28">
        <f>$J50*IFERROR(INDEX(ModelInput!$M$299:$BJ$326,MATCH($H50,ModelInput!$E$299:$E$326,0),MATCH(1+YEAR(AN$2)-YEAR($G50),ModelInput!$M$299:$BJ$299,0)),0)</f>
        <v>0</v>
      </c>
      <c r="AO50" s="28">
        <f>$J50*IFERROR(INDEX(ModelInput!$M$299:$BJ$326,MATCH($H50,ModelInput!$E$299:$E$326,0),MATCH(1+YEAR(AO$2)-YEAR($G50),ModelInput!$M$299:$BJ$299,0)),0)</f>
        <v>0</v>
      </c>
      <c r="AP50" s="28">
        <f>$J50*IFERROR(INDEX(ModelInput!$M$299:$BJ$326,MATCH($H50,ModelInput!$E$299:$E$326,0),MATCH(1+YEAR(AP$2)-YEAR($G50),ModelInput!$M$299:$BJ$299,0)),0)</f>
        <v>0</v>
      </c>
      <c r="AQ50" s="28">
        <f>$J50*IFERROR(INDEX(ModelInput!$M$299:$BJ$326,MATCH($H50,ModelInput!$E$299:$E$326,0),MATCH(1+YEAR(AQ$2)-YEAR($G50),ModelInput!$M$299:$BJ$299,0)),0)</f>
        <v>0</v>
      </c>
      <c r="AR50" s="28">
        <f>$J50*IFERROR(INDEX(ModelInput!$M$299:$BJ$326,MATCH($H50,ModelInput!$E$299:$E$326,0),MATCH(1+YEAR(AR$2)-YEAR($G50),ModelInput!$M$299:$BJ$299,0)),0)</f>
        <v>0</v>
      </c>
      <c r="AS50" s="28">
        <f>$J50*IFERROR(INDEX(ModelInput!$M$299:$BJ$326,MATCH($H50,ModelInput!$E$299:$E$326,0),MATCH(1+YEAR(AS$2)-YEAR($G50),ModelInput!$M$299:$BJ$299,0)),0)</f>
        <v>0</v>
      </c>
      <c r="AT50" s="28">
        <f>$J50*IFERROR(INDEX(ModelInput!$M$299:$BJ$326,MATCH($H50,ModelInput!$E$299:$E$326,0),MATCH(1+YEAR(AT$2)-YEAR($G50),ModelInput!$M$299:$BJ$299,0)),0)</f>
        <v>0</v>
      </c>
      <c r="AU50" s="28">
        <f>$J50*IFERROR(INDEX(ModelInput!$M$299:$BJ$326,MATCH($H50,ModelInput!$E$299:$E$326,0),MATCH(1+YEAR(AU$2)-YEAR($G50),ModelInput!$M$299:$BJ$299,0)),0)</f>
        <v>0</v>
      </c>
      <c r="AV50" s="28">
        <f>$J50*IFERROR(INDEX(ModelInput!$M$299:$BJ$326,MATCH($H50,ModelInput!$E$299:$E$326,0),MATCH(1+YEAR(AV$2)-YEAR($G50),ModelInput!$M$299:$BJ$299,0)),0)</f>
        <v>0</v>
      </c>
      <c r="AW50" s="28">
        <f>$J50*IFERROR(INDEX(ModelInput!$M$299:$BJ$326,MATCH($H50,ModelInput!$E$299:$E$326,0),MATCH(1+YEAR(AW$2)-YEAR($G50),ModelInput!$M$299:$BJ$299,0)),0)</f>
        <v>0</v>
      </c>
      <c r="AX50" s="28">
        <f>$J50*IFERROR(INDEX(ModelInput!$M$299:$BJ$326,MATCH($H50,ModelInput!$E$299:$E$326,0),MATCH(1+YEAR(AX$2)-YEAR($G50),ModelInput!$M$299:$BJ$299,0)),0)</f>
        <v>0</v>
      </c>
      <c r="AY50" s="28">
        <f>$J50*IFERROR(INDEX(ModelInput!$M$299:$BJ$326,MATCH($H50,ModelInput!$E$299:$E$326,0),MATCH(1+YEAR(AY$2)-YEAR($G50),ModelInput!$M$299:$BJ$299,0)),0)</f>
        <v>0</v>
      </c>
      <c r="AZ50" s="28">
        <f>$J50*IFERROR(INDEX(ModelInput!$M$299:$BJ$326,MATCH($H50,ModelInput!$E$299:$E$326,0),MATCH(1+YEAR(AZ$2)-YEAR($G50),ModelInput!$M$299:$BJ$299,0)),0)</f>
        <v>0</v>
      </c>
      <c r="BA50" s="28">
        <f>$J50*IFERROR(INDEX(ModelInput!$M$299:$BJ$326,MATCH($H50,ModelInput!$E$299:$E$326,0),MATCH(1+YEAR(BA$2)-YEAR($G50),ModelInput!$M$299:$BJ$299,0)),0)</f>
        <v>0</v>
      </c>
      <c r="BB50" s="28">
        <f>$J50*IFERROR(INDEX(ModelInput!$M$299:$BJ$326,MATCH($H50,ModelInput!$E$299:$E$326,0),MATCH(1+YEAR(BB$2)-YEAR($G50),ModelInput!$M$299:$BJ$299,0)),0)</f>
        <v>0</v>
      </c>
      <c r="BC50" s="28">
        <f>$J50*IFERROR(INDEX(ModelInput!$M$299:$BJ$326,MATCH($H50,ModelInput!$E$299:$E$326,0),MATCH(1+YEAR(BC$2)-YEAR($G50),ModelInput!$M$299:$BJ$299,0)),0)</f>
        <v>0</v>
      </c>
      <c r="BD50" s="28">
        <f>$J50*IFERROR(INDEX(ModelInput!$M$299:$BJ$326,MATCH($H50,ModelInput!$E$299:$E$326,0),MATCH(1+YEAR(BD$2)-YEAR($G50),ModelInput!$M$299:$BJ$299,0)),0)</f>
        <v>0</v>
      </c>
      <c r="BE50" s="28">
        <f>$J50*IFERROR(INDEX(ModelInput!$M$299:$BJ$326,MATCH($H50,ModelInput!$E$299:$E$326,0),MATCH(1+YEAR(BE$2)-YEAR($G50),ModelInput!$M$299:$BJ$299,0)),0)</f>
        <v>0</v>
      </c>
      <c r="BF50" s="28">
        <f>$J50*IFERROR(INDEX(ModelInput!$M$299:$BJ$326,MATCH($H50,ModelInput!$E$299:$E$326,0),MATCH(1+YEAR(BF$2)-YEAR($G50),ModelInput!$M$299:$BJ$299,0)),0)</f>
        <v>0</v>
      </c>
      <c r="BG50" s="28">
        <f>$J50*IFERROR(INDEX(ModelInput!$M$299:$BJ$326,MATCH($H50,ModelInput!$E$299:$E$326,0),MATCH(1+YEAR(BG$2)-YEAR($G50),ModelInput!$M$299:$BJ$299,0)),0)</f>
        <v>0</v>
      </c>
      <c r="BH50" s="28">
        <f>$J50*IFERROR(INDEX(ModelInput!$M$299:$BJ$326,MATCH($H50,ModelInput!$E$299:$E$326,0),MATCH(1+YEAR(BH$2)-YEAR($G50),ModelInput!$M$299:$BJ$299,0)),0)</f>
        <v>0</v>
      </c>
      <c r="BI50" s="6"/>
      <c r="BJ50" s="61" t="b">
        <f t="shared" si="6"/>
        <v>1</v>
      </c>
      <c r="BK50" s="6"/>
    </row>
    <row r="51" spans="3:103" ht="15.4">
      <c r="E51" s="4" t="s">
        <v>407</v>
      </c>
      <c r="F51" s="20"/>
      <c r="G51" s="277">
        <f t="shared" si="3"/>
        <v>55243</v>
      </c>
      <c r="H51" s="86" t="str">
        <f>"SLN"&amp;YEAR(CHOOSE(Interface!$H$7,Interface!$J$33,Interface!$L$33))-MIN(YEAR(CHOOSE(Interface!$H$7,Interface!$J$33,Interface!$L$33)),YEAR(G51)-1)</f>
        <v>SLN0</v>
      </c>
      <c r="J51" s="84" cm="1">
        <f t="array" ref="J51">INDEX(-RAV!$L$51:$BH$51,1,MATCH(YEAR(G51),RAV!$L$3:$BH$3,0))</f>
        <v>0</v>
      </c>
      <c r="K51" s="9"/>
      <c r="L51" s="28">
        <f>$J51*IFERROR(INDEX(ModelInput!$M$299:$BJ$326,MATCH($H51,ModelInput!$E$299:$E$326,0),MATCH(1+YEAR(L$2)-YEAR($G51),ModelInput!$M$299:$BJ$299,0)),0)</f>
        <v>0</v>
      </c>
      <c r="M51" s="28">
        <f>$J51*IFERROR(INDEX(ModelInput!$M$299:$BJ$326,MATCH($H51,ModelInput!$E$299:$E$326,0),MATCH(1+YEAR(M$2)-YEAR($G51),ModelInput!$M$299:$BJ$299,0)),0)</f>
        <v>0</v>
      </c>
      <c r="N51" s="28">
        <f>$J51*IFERROR(INDEX(ModelInput!$M$299:$BJ$326,MATCH($H51,ModelInput!$E$299:$E$326,0),MATCH(1+YEAR(N$2)-YEAR($G51),ModelInput!$M$299:$BJ$299,0)),0)</f>
        <v>0</v>
      </c>
      <c r="O51" s="28">
        <f>$J51*IFERROR(INDEX(ModelInput!$M$299:$BJ$326,MATCH($H51,ModelInput!$E$299:$E$326,0),MATCH(1+YEAR(O$2)-YEAR($G51),ModelInput!$M$299:$BJ$299,0)),0)</f>
        <v>0</v>
      </c>
      <c r="P51" s="28">
        <f>$J51*IFERROR(INDEX(ModelInput!$M$299:$BJ$326,MATCH($H51,ModelInput!$E$299:$E$326,0),MATCH(1+YEAR(P$2)-YEAR($G51),ModelInput!$M$299:$BJ$299,0)),0)</f>
        <v>0</v>
      </c>
      <c r="Q51" s="28">
        <f>$J51*IFERROR(INDEX(ModelInput!$M$299:$BJ$326,MATCH($H51,ModelInput!$E$299:$E$326,0),MATCH(1+YEAR(Q$2)-YEAR($G51),ModelInput!$M$299:$BJ$299,0)),0)</f>
        <v>0</v>
      </c>
      <c r="R51" s="28">
        <f>$J51*IFERROR(INDEX(ModelInput!$M$299:$BJ$326,MATCH($H51,ModelInput!$E$299:$E$326,0),MATCH(1+YEAR(R$2)-YEAR($G51),ModelInput!$M$299:$BJ$299,0)),0)</f>
        <v>0</v>
      </c>
      <c r="S51" s="28">
        <f>$J51*IFERROR(INDEX(ModelInput!$M$299:$BJ$326,MATCH($H51,ModelInput!$E$299:$E$326,0),MATCH(1+YEAR(S$2)-YEAR($G51),ModelInput!$M$299:$BJ$299,0)),0)</f>
        <v>0</v>
      </c>
      <c r="T51" s="28">
        <f>$J51*IFERROR(INDEX(ModelInput!$M$299:$BJ$326,MATCH($H51,ModelInput!$E$299:$E$326,0),MATCH(1+YEAR(T$2)-YEAR($G51),ModelInput!$M$299:$BJ$299,0)),0)</f>
        <v>0</v>
      </c>
      <c r="U51" s="28">
        <f>$J51*IFERROR(INDEX(ModelInput!$M$299:$BJ$326,MATCH($H51,ModelInput!$E$299:$E$326,0),MATCH(1+YEAR(U$2)-YEAR($G51),ModelInput!$M$299:$BJ$299,0)),0)</f>
        <v>0</v>
      </c>
      <c r="V51" s="28">
        <f>$J51*IFERROR(INDEX(ModelInput!$M$299:$BJ$326,MATCH($H51,ModelInput!$E$299:$E$326,0),MATCH(1+YEAR(V$2)-YEAR($G51),ModelInput!$M$299:$BJ$299,0)),0)</f>
        <v>0</v>
      </c>
      <c r="W51" s="28">
        <f>$J51*IFERROR(INDEX(ModelInput!$M$299:$BJ$326,MATCH($H51,ModelInput!$E$299:$E$326,0),MATCH(1+YEAR(W$2)-YEAR($G51),ModelInput!$M$299:$BJ$299,0)),0)</f>
        <v>0</v>
      </c>
      <c r="X51" s="28">
        <f>$J51*IFERROR(INDEX(ModelInput!$M$299:$BJ$326,MATCH($H51,ModelInput!$E$299:$E$326,0),MATCH(1+YEAR(X$2)-YEAR($G51),ModelInput!$M$299:$BJ$299,0)),0)</f>
        <v>0</v>
      </c>
      <c r="Y51" s="28">
        <f>$J51*IFERROR(INDEX(ModelInput!$M$299:$BJ$326,MATCH($H51,ModelInput!$E$299:$E$326,0),MATCH(1+YEAR(Y$2)-YEAR($G51),ModelInput!$M$299:$BJ$299,0)),0)</f>
        <v>0</v>
      </c>
      <c r="Z51" s="28">
        <f>$J51*IFERROR(INDEX(ModelInput!$M$299:$BJ$326,MATCH($H51,ModelInput!$E$299:$E$326,0),MATCH(1+YEAR(Z$2)-YEAR($G51),ModelInput!$M$299:$BJ$299,0)),0)</f>
        <v>0</v>
      </c>
      <c r="AA51" s="28">
        <f>$J51*IFERROR(INDEX(ModelInput!$M$299:$BJ$326,MATCH($H51,ModelInput!$E$299:$E$326,0),MATCH(1+YEAR(AA$2)-YEAR($G51),ModelInput!$M$299:$BJ$299,0)),0)</f>
        <v>0</v>
      </c>
      <c r="AB51" s="28">
        <f>$J51*IFERROR(INDEX(ModelInput!$M$299:$BJ$326,MATCH($H51,ModelInput!$E$299:$E$326,0),MATCH(1+YEAR(AB$2)-YEAR($G51),ModelInput!$M$299:$BJ$299,0)),0)</f>
        <v>0</v>
      </c>
      <c r="AC51" s="28">
        <f>$J51*IFERROR(INDEX(ModelInput!$M$299:$BJ$326,MATCH($H51,ModelInput!$E$299:$E$326,0),MATCH(1+YEAR(AC$2)-YEAR($G51),ModelInput!$M$299:$BJ$299,0)),0)</f>
        <v>0</v>
      </c>
      <c r="AD51" s="28">
        <f>$J51*IFERROR(INDEX(ModelInput!$M$299:$BJ$326,MATCH($H51,ModelInput!$E$299:$E$326,0),MATCH(1+YEAR(AD$2)-YEAR($G51),ModelInput!$M$299:$BJ$299,0)),0)</f>
        <v>0</v>
      </c>
      <c r="AE51" s="28">
        <f>$J51*IFERROR(INDEX(ModelInput!$M$299:$BJ$326,MATCH($H51,ModelInput!$E$299:$E$326,0),MATCH(1+YEAR(AE$2)-YEAR($G51),ModelInput!$M$299:$BJ$299,0)),0)</f>
        <v>0</v>
      </c>
      <c r="AF51" s="28">
        <f>$J51*IFERROR(INDEX(ModelInput!$M$299:$BJ$326,MATCH($H51,ModelInput!$E$299:$E$326,0),MATCH(1+YEAR(AF$2)-YEAR($G51),ModelInput!$M$299:$BJ$299,0)),0)</f>
        <v>0</v>
      </c>
      <c r="AG51" s="28">
        <f>$J51*IFERROR(INDEX(ModelInput!$M$299:$BJ$326,MATCH($H51,ModelInput!$E$299:$E$326,0),MATCH(1+YEAR(AG$2)-YEAR($G51),ModelInput!$M$299:$BJ$299,0)),0)</f>
        <v>0</v>
      </c>
      <c r="AH51" s="28">
        <f>$J51*IFERROR(INDEX(ModelInput!$M$299:$BJ$326,MATCH($H51,ModelInput!$E$299:$E$326,0),MATCH(1+YEAR(AH$2)-YEAR($G51),ModelInput!$M$299:$BJ$299,0)),0)</f>
        <v>0</v>
      </c>
      <c r="AI51" s="28">
        <f>$J51*IFERROR(INDEX(ModelInput!$M$299:$BJ$326,MATCH($H51,ModelInput!$E$299:$E$326,0),MATCH(1+YEAR(AI$2)-YEAR($G51),ModelInput!$M$299:$BJ$299,0)),0)</f>
        <v>0</v>
      </c>
      <c r="AJ51" s="28">
        <f>$J51*IFERROR(INDEX(ModelInput!$M$299:$BJ$326,MATCH($H51,ModelInput!$E$299:$E$326,0),MATCH(1+YEAR(AJ$2)-YEAR($G51),ModelInput!$M$299:$BJ$299,0)),0)</f>
        <v>0</v>
      </c>
      <c r="AK51" s="28">
        <f>$J51*IFERROR(INDEX(ModelInput!$M$299:$BJ$326,MATCH($H51,ModelInput!$E$299:$E$326,0),MATCH(1+YEAR(AK$2)-YEAR($G51),ModelInput!$M$299:$BJ$299,0)),0)</f>
        <v>0</v>
      </c>
      <c r="AL51" s="28">
        <f>$J51*IFERROR(INDEX(ModelInput!$M$299:$BJ$326,MATCH($H51,ModelInput!$E$299:$E$326,0),MATCH(1+YEAR(AL$2)-YEAR($G51),ModelInput!$M$299:$BJ$299,0)),0)</f>
        <v>0</v>
      </c>
      <c r="AM51" s="28">
        <f>$J51*IFERROR(INDEX(ModelInput!$M$299:$BJ$326,MATCH($H51,ModelInput!$E$299:$E$326,0),MATCH(1+YEAR(AM$2)-YEAR($G51),ModelInput!$M$299:$BJ$299,0)),0)</f>
        <v>0</v>
      </c>
      <c r="AN51" s="28">
        <f>$J51*IFERROR(INDEX(ModelInput!$M$299:$BJ$326,MATCH($H51,ModelInput!$E$299:$E$326,0),MATCH(1+YEAR(AN$2)-YEAR($G51),ModelInput!$M$299:$BJ$299,0)),0)</f>
        <v>0</v>
      </c>
      <c r="AO51" s="28">
        <f>$J51*IFERROR(INDEX(ModelInput!$M$299:$BJ$326,MATCH($H51,ModelInput!$E$299:$E$326,0),MATCH(1+YEAR(AO$2)-YEAR($G51),ModelInput!$M$299:$BJ$299,0)),0)</f>
        <v>0</v>
      </c>
      <c r="AP51" s="28">
        <f>$J51*IFERROR(INDEX(ModelInput!$M$299:$BJ$326,MATCH($H51,ModelInput!$E$299:$E$326,0),MATCH(1+YEAR(AP$2)-YEAR($G51),ModelInput!$M$299:$BJ$299,0)),0)</f>
        <v>0</v>
      </c>
      <c r="AQ51" s="28">
        <f>$J51*IFERROR(INDEX(ModelInput!$M$299:$BJ$326,MATCH($H51,ModelInput!$E$299:$E$326,0),MATCH(1+YEAR(AQ$2)-YEAR($G51),ModelInput!$M$299:$BJ$299,0)),0)</f>
        <v>0</v>
      </c>
      <c r="AR51" s="28">
        <f>$J51*IFERROR(INDEX(ModelInput!$M$299:$BJ$326,MATCH($H51,ModelInput!$E$299:$E$326,0),MATCH(1+YEAR(AR$2)-YEAR($G51),ModelInput!$M$299:$BJ$299,0)),0)</f>
        <v>0</v>
      </c>
      <c r="AS51" s="28">
        <f>$J51*IFERROR(INDEX(ModelInput!$M$299:$BJ$326,MATCH($H51,ModelInput!$E$299:$E$326,0),MATCH(1+YEAR(AS$2)-YEAR($G51),ModelInput!$M$299:$BJ$299,0)),0)</f>
        <v>0</v>
      </c>
      <c r="AT51" s="28">
        <f>$J51*IFERROR(INDEX(ModelInput!$M$299:$BJ$326,MATCH($H51,ModelInput!$E$299:$E$326,0),MATCH(1+YEAR(AT$2)-YEAR($G51),ModelInput!$M$299:$BJ$299,0)),0)</f>
        <v>0</v>
      </c>
      <c r="AU51" s="28">
        <f>$J51*IFERROR(INDEX(ModelInput!$M$299:$BJ$326,MATCH($H51,ModelInput!$E$299:$E$326,0),MATCH(1+YEAR(AU$2)-YEAR($G51),ModelInput!$M$299:$BJ$299,0)),0)</f>
        <v>0</v>
      </c>
      <c r="AV51" s="28">
        <f>$J51*IFERROR(INDEX(ModelInput!$M$299:$BJ$326,MATCH($H51,ModelInput!$E$299:$E$326,0),MATCH(1+YEAR(AV$2)-YEAR($G51),ModelInput!$M$299:$BJ$299,0)),0)</f>
        <v>0</v>
      </c>
      <c r="AW51" s="28">
        <f>$J51*IFERROR(INDEX(ModelInput!$M$299:$BJ$326,MATCH($H51,ModelInput!$E$299:$E$326,0),MATCH(1+YEAR(AW$2)-YEAR($G51),ModelInput!$M$299:$BJ$299,0)),0)</f>
        <v>0</v>
      </c>
      <c r="AX51" s="28">
        <f>$J51*IFERROR(INDEX(ModelInput!$M$299:$BJ$326,MATCH($H51,ModelInput!$E$299:$E$326,0),MATCH(1+YEAR(AX$2)-YEAR($G51),ModelInput!$M$299:$BJ$299,0)),0)</f>
        <v>0</v>
      </c>
      <c r="AY51" s="28">
        <f>$J51*IFERROR(INDEX(ModelInput!$M$299:$BJ$326,MATCH($H51,ModelInput!$E$299:$E$326,0),MATCH(1+YEAR(AY$2)-YEAR($G51),ModelInput!$M$299:$BJ$299,0)),0)</f>
        <v>0</v>
      </c>
      <c r="AZ51" s="28">
        <f>$J51*IFERROR(INDEX(ModelInput!$M$299:$BJ$326,MATCH($H51,ModelInput!$E$299:$E$326,0),MATCH(1+YEAR(AZ$2)-YEAR($G51),ModelInput!$M$299:$BJ$299,0)),0)</f>
        <v>0</v>
      </c>
      <c r="BA51" s="28">
        <f>$J51*IFERROR(INDEX(ModelInput!$M$299:$BJ$326,MATCH($H51,ModelInput!$E$299:$E$326,0),MATCH(1+YEAR(BA$2)-YEAR($G51),ModelInput!$M$299:$BJ$299,0)),0)</f>
        <v>0</v>
      </c>
      <c r="BB51" s="28">
        <f>$J51*IFERROR(INDEX(ModelInput!$M$299:$BJ$326,MATCH($H51,ModelInput!$E$299:$E$326,0),MATCH(1+YEAR(BB$2)-YEAR($G51),ModelInput!$M$299:$BJ$299,0)),0)</f>
        <v>0</v>
      </c>
      <c r="BC51" s="28">
        <f>$J51*IFERROR(INDEX(ModelInput!$M$299:$BJ$326,MATCH($H51,ModelInput!$E$299:$E$326,0),MATCH(1+YEAR(BC$2)-YEAR($G51),ModelInput!$M$299:$BJ$299,0)),0)</f>
        <v>0</v>
      </c>
      <c r="BD51" s="28">
        <f>$J51*IFERROR(INDEX(ModelInput!$M$299:$BJ$326,MATCH($H51,ModelInput!$E$299:$E$326,0),MATCH(1+YEAR(BD$2)-YEAR($G51),ModelInput!$M$299:$BJ$299,0)),0)</f>
        <v>0</v>
      </c>
      <c r="BE51" s="28">
        <f>$J51*IFERROR(INDEX(ModelInput!$M$299:$BJ$326,MATCH($H51,ModelInput!$E$299:$E$326,0),MATCH(1+YEAR(BE$2)-YEAR($G51),ModelInput!$M$299:$BJ$299,0)),0)</f>
        <v>0</v>
      </c>
      <c r="BF51" s="28">
        <f>$J51*IFERROR(INDEX(ModelInput!$M$299:$BJ$326,MATCH($H51,ModelInput!$E$299:$E$326,0),MATCH(1+YEAR(BF$2)-YEAR($G51),ModelInput!$M$299:$BJ$299,0)),0)</f>
        <v>0</v>
      </c>
      <c r="BG51" s="28">
        <f>$J51*IFERROR(INDEX(ModelInput!$M$299:$BJ$326,MATCH($H51,ModelInput!$E$299:$E$326,0),MATCH(1+YEAR(BG$2)-YEAR($G51),ModelInput!$M$299:$BJ$299,0)),0)</f>
        <v>0</v>
      </c>
      <c r="BH51" s="28">
        <f>$J51*IFERROR(INDEX(ModelInput!$M$299:$BJ$326,MATCH($H51,ModelInput!$E$299:$E$326,0),MATCH(1+YEAR(BH$2)-YEAR($G51),ModelInput!$M$299:$BJ$299,0)),0)</f>
        <v>0</v>
      </c>
      <c r="BI51" s="6"/>
      <c r="BJ51" s="61" t="b">
        <f t="shared" si="6"/>
        <v>1</v>
      </c>
      <c r="BK51" s="6"/>
    </row>
    <row r="52" spans="3:103" ht="15.4">
      <c r="E52" s="4" t="s">
        <v>407</v>
      </c>
      <c r="F52" s="20"/>
      <c r="G52" s="277">
        <f t="shared" si="3"/>
        <v>55609</v>
      </c>
      <c r="H52" s="86" t="str">
        <f>"SLN"&amp;YEAR(CHOOSE(Interface!$H$7,Interface!$J$33,Interface!$L$33))-MIN(YEAR(CHOOSE(Interface!$H$7,Interface!$J$33,Interface!$L$33)),YEAR(G52)-1)</f>
        <v>SLN0</v>
      </c>
      <c r="J52" s="84" cm="1">
        <f t="array" ref="J52">INDEX(-RAV!$L$51:$BH$51,1,MATCH(YEAR(G52),RAV!$L$3:$BH$3,0))</f>
        <v>0</v>
      </c>
      <c r="K52" s="9"/>
      <c r="L52" s="28">
        <f>$J52*IFERROR(INDEX(ModelInput!$M$299:$BJ$326,MATCH($H52,ModelInput!$E$299:$E$326,0),MATCH(1+YEAR(L$2)-YEAR($G52),ModelInput!$M$299:$BJ$299,0)),0)</f>
        <v>0</v>
      </c>
      <c r="M52" s="28">
        <f>$J52*IFERROR(INDEX(ModelInput!$M$299:$BJ$326,MATCH($H52,ModelInput!$E$299:$E$326,0),MATCH(1+YEAR(M$2)-YEAR($G52),ModelInput!$M$299:$BJ$299,0)),0)</f>
        <v>0</v>
      </c>
      <c r="N52" s="28">
        <f>$J52*IFERROR(INDEX(ModelInput!$M$299:$BJ$326,MATCH($H52,ModelInput!$E$299:$E$326,0),MATCH(1+YEAR(N$2)-YEAR($G52),ModelInput!$M$299:$BJ$299,0)),0)</f>
        <v>0</v>
      </c>
      <c r="O52" s="28">
        <f>$J52*IFERROR(INDEX(ModelInput!$M$299:$BJ$326,MATCH($H52,ModelInput!$E$299:$E$326,0),MATCH(1+YEAR(O$2)-YEAR($G52),ModelInput!$M$299:$BJ$299,0)),0)</f>
        <v>0</v>
      </c>
      <c r="P52" s="28">
        <f>$J52*IFERROR(INDEX(ModelInput!$M$299:$BJ$326,MATCH($H52,ModelInput!$E$299:$E$326,0),MATCH(1+YEAR(P$2)-YEAR($G52),ModelInput!$M$299:$BJ$299,0)),0)</f>
        <v>0</v>
      </c>
      <c r="Q52" s="28">
        <f>$J52*IFERROR(INDEX(ModelInput!$M$299:$BJ$326,MATCH($H52,ModelInput!$E$299:$E$326,0),MATCH(1+YEAR(Q$2)-YEAR($G52),ModelInput!$M$299:$BJ$299,0)),0)</f>
        <v>0</v>
      </c>
      <c r="R52" s="28">
        <f>$J52*IFERROR(INDEX(ModelInput!$M$299:$BJ$326,MATCH($H52,ModelInput!$E$299:$E$326,0),MATCH(1+YEAR(R$2)-YEAR($G52),ModelInput!$M$299:$BJ$299,0)),0)</f>
        <v>0</v>
      </c>
      <c r="S52" s="28">
        <f>$J52*IFERROR(INDEX(ModelInput!$M$299:$BJ$326,MATCH($H52,ModelInput!$E$299:$E$326,0),MATCH(1+YEAR(S$2)-YEAR($G52),ModelInput!$M$299:$BJ$299,0)),0)</f>
        <v>0</v>
      </c>
      <c r="T52" s="28">
        <f>$J52*IFERROR(INDEX(ModelInput!$M$299:$BJ$326,MATCH($H52,ModelInput!$E$299:$E$326,0),MATCH(1+YEAR(T$2)-YEAR($G52),ModelInput!$M$299:$BJ$299,0)),0)</f>
        <v>0</v>
      </c>
      <c r="U52" s="28">
        <f>$J52*IFERROR(INDEX(ModelInput!$M$299:$BJ$326,MATCH($H52,ModelInput!$E$299:$E$326,0),MATCH(1+YEAR(U$2)-YEAR($G52),ModelInput!$M$299:$BJ$299,0)),0)</f>
        <v>0</v>
      </c>
      <c r="V52" s="28">
        <f>$J52*IFERROR(INDEX(ModelInput!$M$299:$BJ$326,MATCH($H52,ModelInput!$E$299:$E$326,0),MATCH(1+YEAR(V$2)-YEAR($G52),ModelInput!$M$299:$BJ$299,0)),0)</f>
        <v>0</v>
      </c>
      <c r="W52" s="28">
        <f>$J52*IFERROR(INDEX(ModelInput!$M$299:$BJ$326,MATCH($H52,ModelInput!$E$299:$E$326,0),MATCH(1+YEAR(W$2)-YEAR($G52),ModelInput!$M$299:$BJ$299,0)),0)</f>
        <v>0</v>
      </c>
      <c r="X52" s="28">
        <f>$J52*IFERROR(INDEX(ModelInput!$M$299:$BJ$326,MATCH($H52,ModelInput!$E$299:$E$326,0),MATCH(1+YEAR(X$2)-YEAR($G52),ModelInput!$M$299:$BJ$299,0)),0)</f>
        <v>0</v>
      </c>
      <c r="Y52" s="28">
        <f>$J52*IFERROR(INDEX(ModelInput!$M$299:$BJ$326,MATCH($H52,ModelInput!$E$299:$E$326,0),MATCH(1+YEAR(Y$2)-YEAR($G52),ModelInput!$M$299:$BJ$299,0)),0)</f>
        <v>0</v>
      </c>
      <c r="Z52" s="28">
        <f>$J52*IFERROR(INDEX(ModelInput!$M$299:$BJ$326,MATCH($H52,ModelInput!$E$299:$E$326,0),MATCH(1+YEAR(Z$2)-YEAR($G52),ModelInput!$M$299:$BJ$299,0)),0)</f>
        <v>0</v>
      </c>
      <c r="AA52" s="28">
        <f>$J52*IFERROR(INDEX(ModelInput!$M$299:$BJ$326,MATCH($H52,ModelInput!$E$299:$E$326,0),MATCH(1+YEAR(AA$2)-YEAR($G52),ModelInput!$M$299:$BJ$299,0)),0)</f>
        <v>0</v>
      </c>
      <c r="AB52" s="28">
        <f>$J52*IFERROR(INDEX(ModelInput!$M$299:$BJ$326,MATCH($H52,ModelInput!$E$299:$E$326,0),MATCH(1+YEAR(AB$2)-YEAR($G52),ModelInput!$M$299:$BJ$299,0)),0)</f>
        <v>0</v>
      </c>
      <c r="AC52" s="28">
        <f>$J52*IFERROR(INDEX(ModelInput!$M$299:$BJ$326,MATCH($H52,ModelInput!$E$299:$E$326,0),MATCH(1+YEAR(AC$2)-YEAR($G52),ModelInput!$M$299:$BJ$299,0)),0)</f>
        <v>0</v>
      </c>
      <c r="AD52" s="28">
        <f>$J52*IFERROR(INDEX(ModelInput!$M$299:$BJ$326,MATCH($H52,ModelInput!$E$299:$E$326,0),MATCH(1+YEAR(AD$2)-YEAR($G52),ModelInput!$M$299:$BJ$299,0)),0)</f>
        <v>0</v>
      </c>
      <c r="AE52" s="28">
        <f>$J52*IFERROR(INDEX(ModelInput!$M$299:$BJ$326,MATCH($H52,ModelInput!$E$299:$E$326,0),MATCH(1+YEAR(AE$2)-YEAR($G52),ModelInput!$M$299:$BJ$299,0)),0)</f>
        <v>0</v>
      </c>
      <c r="AF52" s="28">
        <f>$J52*IFERROR(INDEX(ModelInput!$M$299:$BJ$326,MATCH($H52,ModelInput!$E$299:$E$326,0),MATCH(1+YEAR(AF$2)-YEAR($G52),ModelInput!$M$299:$BJ$299,0)),0)</f>
        <v>0</v>
      </c>
      <c r="AG52" s="28">
        <f>$J52*IFERROR(INDEX(ModelInput!$M$299:$BJ$326,MATCH($H52,ModelInput!$E$299:$E$326,0),MATCH(1+YEAR(AG$2)-YEAR($G52),ModelInput!$M$299:$BJ$299,0)),0)</f>
        <v>0</v>
      </c>
      <c r="AH52" s="28">
        <f>$J52*IFERROR(INDEX(ModelInput!$M$299:$BJ$326,MATCH($H52,ModelInput!$E$299:$E$326,0),MATCH(1+YEAR(AH$2)-YEAR($G52),ModelInput!$M$299:$BJ$299,0)),0)</f>
        <v>0</v>
      </c>
      <c r="AI52" s="28">
        <f>$J52*IFERROR(INDEX(ModelInput!$M$299:$BJ$326,MATCH($H52,ModelInput!$E$299:$E$326,0),MATCH(1+YEAR(AI$2)-YEAR($G52),ModelInput!$M$299:$BJ$299,0)),0)</f>
        <v>0</v>
      </c>
      <c r="AJ52" s="28">
        <f>$J52*IFERROR(INDEX(ModelInput!$M$299:$BJ$326,MATCH($H52,ModelInput!$E$299:$E$326,0),MATCH(1+YEAR(AJ$2)-YEAR($G52),ModelInput!$M$299:$BJ$299,0)),0)</f>
        <v>0</v>
      </c>
      <c r="AK52" s="28">
        <f>$J52*IFERROR(INDEX(ModelInput!$M$299:$BJ$326,MATCH($H52,ModelInput!$E$299:$E$326,0),MATCH(1+YEAR(AK$2)-YEAR($G52),ModelInput!$M$299:$BJ$299,0)),0)</f>
        <v>0</v>
      </c>
      <c r="AL52" s="28">
        <f>$J52*IFERROR(INDEX(ModelInput!$M$299:$BJ$326,MATCH($H52,ModelInput!$E$299:$E$326,0),MATCH(1+YEAR(AL$2)-YEAR($G52),ModelInput!$M$299:$BJ$299,0)),0)</f>
        <v>0</v>
      </c>
      <c r="AM52" s="28">
        <f>$J52*IFERROR(INDEX(ModelInput!$M$299:$BJ$326,MATCH($H52,ModelInput!$E$299:$E$326,0),MATCH(1+YEAR(AM$2)-YEAR($G52),ModelInput!$M$299:$BJ$299,0)),0)</f>
        <v>0</v>
      </c>
      <c r="AN52" s="28">
        <f>$J52*IFERROR(INDEX(ModelInput!$M$299:$BJ$326,MATCH($H52,ModelInput!$E$299:$E$326,0),MATCH(1+YEAR(AN$2)-YEAR($G52),ModelInput!$M$299:$BJ$299,0)),0)</f>
        <v>0</v>
      </c>
      <c r="AO52" s="28">
        <f>$J52*IFERROR(INDEX(ModelInput!$M$299:$BJ$326,MATCH($H52,ModelInput!$E$299:$E$326,0),MATCH(1+YEAR(AO$2)-YEAR($G52),ModelInput!$M$299:$BJ$299,0)),0)</f>
        <v>0</v>
      </c>
      <c r="AP52" s="28">
        <f>$J52*IFERROR(INDEX(ModelInput!$M$299:$BJ$326,MATCH($H52,ModelInput!$E$299:$E$326,0),MATCH(1+YEAR(AP$2)-YEAR($G52),ModelInput!$M$299:$BJ$299,0)),0)</f>
        <v>0</v>
      </c>
      <c r="AQ52" s="28">
        <f>$J52*IFERROR(INDEX(ModelInput!$M$299:$BJ$326,MATCH($H52,ModelInput!$E$299:$E$326,0),MATCH(1+YEAR(AQ$2)-YEAR($G52),ModelInput!$M$299:$BJ$299,0)),0)</f>
        <v>0</v>
      </c>
      <c r="AR52" s="28">
        <f>$J52*IFERROR(INDEX(ModelInput!$M$299:$BJ$326,MATCH($H52,ModelInput!$E$299:$E$326,0),MATCH(1+YEAR(AR$2)-YEAR($G52),ModelInput!$M$299:$BJ$299,0)),0)</f>
        <v>0</v>
      </c>
      <c r="AS52" s="28">
        <f>$J52*IFERROR(INDEX(ModelInput!$M$299:$BJ$326,MATCH($H52,ModelInput!$E$299:$E$326,0),MATCH(1+YEAR(AS$2)-YEAR($G52),ModelInput!$M$299:$BJ$299,0)),0)</f>
        <v>0</v>
      </c>
      <c r="AT52" s="28">
        <f>$J52*IFERROR(INDEX(ModelInput!$M$299:$BJ$326,MATCH($H52,ModelInput!$E$299:$E$326,0),MATCH(1+YEAR(AT$2)-YEAR($G52),ModelInput!$M$299:$BJ$299,0)),0)</f>
        <v>0</v>
      </c>
      <c r="AU52" s="28">
        <f>$J52*IFERROR(INDEX(ModelInput!$M$299:$BJ$326,MATCH($H52,ModelInput!$E$299:$E$326,0),MATCH(1+YEAR(AU$2)-YEAR($G52),ModelInput!$M$299:$BJ$299,0)),0)</f>
        <v>0</v>
      </c>
      <c r="AV52" s="28">
        <f>$J52*IFERROR(INDEX(ModelInput!$M$299:$BJ$326,MATCH($H52,ModelInput!$E$299:$E$326,0),MATCH(1+YEAR(AV$2)-YEAR($G52),ModelInput!$M$299:$BJ$299,0)),0)</f>
        <v>0</v>
      </c>
      <c r="AW52" s="28">
        <f>$J52*IFERROR(INDEX(ModelInput!$M$299:$BJ$326,MATCH($H52,ModelInput!$E$299:$E$326,0),MATCH(1+YEAR(AW$2)-YEAR($G52),ModelInput!$M$299:$BJ$299,0)),0)</f>
        <v>0</v>
      </c>
      <c r="AX52" s="28">
        <f>$J52*IFERROR(INDEX(ModelInput!$M$299:$BJ$326,MATCH($H52,ModelInput!$E$299:$E$326,0),MATCH(1+YEAR(AX$2)-YEAR($G52),ModelInput!$M$299:$BJ$299,0)),0)</f>
        <v>0</v>
      </c>
      <c r="AY52" s="28">
        <f>$J52*IFERROR(INDEX(ModelInput!$M$299:$BJ$326,MATCH($H52,ModelInput!$E$299:$E$326,0),MATCH(1+YEAR(AY$2)-YEAR($G52),ModelInput!$M$299:$BJ$299,0)),0)</f>
        <v>0</v>
      </c>
      <c r="AZ52" s="28">
        <f>$J52*IFERROR(INDEX(ModelInput!$M$299:$BJ$326,MATCH($H52,ModelInput!$E$299:$E$326,0),MATCH(1+YEAR(AZ$2)-YEAR($G52),ModelInput!$M$299:$BJ$299,0)),0)</f>
        <v>0</v>
      </c>
      <c r="BA52" s="28">
        <f>$J52*IFERROR(INDEX(ModelInput!$M$299:$BJ$326,MATCH($H52,ModelInput!$E$299:$E$326,0),MATCH(1+YEAR(BA$2)-YEAR($G52),ModelInput!$M$299:$BJ$299,0)),0)</f>
        <v>0</v>
      </c>
      <c r="BB52" s="28">
        <f>$J52*IFERROR(INDEX(ModelInput!$M$299:$BJ$326,MATCH($H52,ModelInput!$E$299:$E$326,0),MATCH(1+YEAR(BB$2)-YEAR($G52),ModelInput!$M$299:$BJ$299,0)),0)</f>
        <v>0</v>
      </c>
      <c r="BC52" s="28">
        <f>$J52*IFERROR(INDEX(ModelInput!$M$299:$BJ$326,MATCH($H52,ModelInput!$E$299:$E$326,0),MATCH(1+YEAR(BC$2)-YEAR($G52),ModelInput!$M$299:$BJ$299,0)),0)</f>
        <v>0</v>
      </c>
      <c r="BD52" s="28">
        <f>$J52*IFERROR(INDEX(ModelInput!$M$299:$BJ$326,MATCH($H52,ModelInput!$E$299:$E$326,0),MATCH(1+YEAR(BD$2)-YEAR($G52),ModelInput!$M$299:$BJ$299,0)),0)</f>
        <v>0</v>
      </c>
      <c r="BE52" s="28">
        <f>$J52*IFERROR(INDEX(ModelInput!$M$299:$BJ$326,MATCH($H52,ModelInput!$E$299:$E$326,0),MATCH(1+YEAR(BE$2)-YEAR($G52),ModelInput!$M$299:$BJ$299,0)),0)</f>
        <v>0</v>
      </c>
      <c r="BF52" s="28">
        <f>$J52*IFERROR(INDEX(ModelInput!$M$299:$BJ$326,MATCH($H52,ModelInput!$E$299:$E$326,0),MATCH(1+YEAR(BF$2)-YEAR($G52),ModelInput!$M$299:$BJ$299,0)),0)</f>
        <v>0</v>
      </c>
      <c r="BG52" s="28">
        <f>$J52*IFERROR(INDEX(ModelInput!$M$299:$BJ$326,MATCH($H52,ModelInput!$E$299:$E$326,0),MATCH(1+YEAR(BG$2)-YEAR($G52),ModelInput!$M$299:$BJ$299,0)),0)</f>
        <v>0</v>
      </c>
      <c r="BH52" s="28">
        <f>$J52*IFERROR(INDEX(ModelInput!$M$299:$BJ$326,MATCH($H52,ModelInput!$E$299:$E$326,0),MATCH(1+YEAR(BH$2)-YEAR($G52),ModelInput!$M$299:$BJ$299,0)),0)</f>
        <v>0</v>
      </c>
      <c r="BI52" s="6"/>
      <c r="BJ52" s="61" t="b">
        <f t="shared" si="6"/>
        <v>1</v>
      </c>
      <c r="BK52" s="6"/>
    </row>
    <row r="53" spans="3:103" ht="15.4">
      <c r="E53" s="20"/>
      <c r="F53" s="20"/>
      <c r="G53" s="78"/>
      <c r="H53" s="78"/>
      <c r="J53" s="84"/>
      <c r="K53" s="9"/>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6"/>
      <c r="BJ53" s="97"/>
      <c r="BK53" s="6"/>
    </row>
    <row r="54" spans="3:103" ht="15.4">
      <c r="C54" s="38">
        <f>MAX($B$4:C53)+0.1</f>
        <v>1.2000000000000002</v>
      </c>
      <c r="D54" s="37" t="s">
        <v>409</v>
      </c>
      <c r="E54" s="33"/>
      <c r="F54" s="33"/>
      <c r="G54" s="32"/>
      <c r="H54" s="34"/>
      <c r="I54" s="34"/>
      <c r="J54" s="34"/>
      <c r="K54" s="35"/>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22"/>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2"/>
      <c r="CX54" s="32"/>
      <c r="CY54" s="32"/>
    </row>
    <row r="55" spans="3:103" ht="15.4">
      <c r="C55" s="29"/>
      <c r="D55" s="29"/>
      <c r="G55" s="5" t="s">
        <v>408</v>
      </c>
      <c r="L55" s="88"/>
      <c r="M55" s="88"/>
      <c r="N55" s="88"/>
      <c r="O55" s="88"/>
      <c r="P55" s="88"/>
      <c r="Q55" s="88"/>
      <c r="R55" s="88"/>
      <c r="S55" s="88"/>
      <c r="T55" s="88"/>
      <c r="U55" s="88"/>
      <c r="V55" s="88"/>
      <c r="W55" s="88"/>
      <c r="X55" s="88"/>
      <c r="Y55" s="88"/>
      <c r="Z55" s="88"/>
      <c r="AA55" s="88"/>
      <c r="AB55" s="88"/>
      <c r="AC55" s="88"/>
      <c r="AD55" s="88"/>
      <c r="AE55" s="88"/>
      <c r="AF55" s="88"/>
      <c r="AG55" s="88"/>
      <c r="AH55" s="88"/>
      <c r="AI55" s="88"/>
      <c r="AJ55" s="88"/>
      <c r="AK55" s="88"/>
      <c r="AL55" s="88"/>
      <c r="AM55" s="88"/>
      <c r="AN55" s="88"/>
      <c r="AO55" s="88"/>
      <c r="AP55" s="88"/>
      <c r="AQ55" s="88"/>
      <c r="AR55" s="88"/>
      <c r="AS55" s="88"/>
      <c r="AT55" s="88"/>
      <c r="AU55" s="88"/>
      <c r="AV55" s="88"/>
      <c r="AW55" s="88"/>
      <c r="AX55" s="88"/>
      <c r="AY55" s="88"/>
      <c r="AZ55" s="88"/>
      <c r="BA55" s="88"/>
      <c r="BB55" s="88"/>
      <c r="BC55" s="88"/>
      <c r="BD55" s="88"/>
      <c r="BE55" s="88"/>
      <c r="BF55" s="88"/>
      <c r="BG55" s="88"/>
      <c r="BH55" s="88"/>
    </row>
    <row r="56" spans="3:103" ht="15.4">
      <c r="C56" s="29"/>
      <c r="D56" s="29"/>
      <c r="E56" s="4" t="s">
        <v>410</v>
      </c>
      <c r="G56" s="276">
        <f>CHOOSE(Interface!$H$7,DATE(YEAR(Interface!$J$32),3,31),DATE(YEAR(Interface!$L$32),3,31))</f>
        <v>45382</v>
      </c>
      <c r="H56" s="276" t="str">
        <f>CHOOSE(Interface!$H$7,Interface!J63,Interface!L63)</f>
        <v>SLN25</v>
      </c>
      <c r="J56" s="84">
        <f>SUMIFS(Capitalisation!$108:$108,Capitalisation!$3:$3,YEAR(G56)-1)</f>
        <v>0</v>
      </c>
      <c r="L56" s="28">
        <f>$J56*IFERROR(INDEX(ModelInput!$M$333:$BJ$357,MATCH($H56,ModelInput!$E$333:$E$357,0),MATCH(1+YEAR(L$2)-YEAR($G56),ModelInput!$M$299:$BJ$299,0)),0)</f>
        <v>0</v>
      </c>
      <c r="M56" s="28">
        <f>$J56*IFERROR(INDEX(ModelInput!$M$333:$BJ$357,MATCH($H56,ModelInput!$E$333:$E$357,0),MATCH(1+YEAR(M$2)-YEAR($G56),ModelInput!$M$299:$BJ$299,0)),0)</f>
        <v>0</v>
      </c>
      <c r="N56" s="28">
        <f>$J56*IFERROR(INDEX(ModelInput!$M$333:$BJ$357,MATCH($H56,ModelInput!$E$333:$E$357,0),MATCH(1+YEAR(N$2)-YEAR($G56),ModelInput!$M$299:$BJ$299,0)),0)</f>
        <v>0</v>
      </c>
      <c r="O56" s="28">
        <f>$J56*IFERROR(INDEX(ModelInput!$M$333:$BJ$357,MATCH($H56,ModelInput!$E$333:$E$357,0),MATCH(1+YEAR(O$2)-YEAR($G56),ModelInput!$M$299:$BJ$299,0)),0)</f>
        <v>0</v>
      </c>
      <c r="P56" s="28">
        <f>$J56*IFERROR(INDEX(ModelInput!$M$333:$BJ$357,MATCH($H56,ModelInput!$E$333:$E$357,0),MATCH(1+YEAR(P$2)-YEAR($G56),ModelInput!$M$299:$BJ$299,0)),0)</f>
        <v>0</v>
      </c>
      <c r="Q56" s="28">
        <f>$J56*IFERROR(INDEX(ModelInput!$M$333:$BJ$357,MATCH($H56,ModelInput!$E$333:$E$357,0),MATCH(1+YEAR(Q$2)-YEAR($G56),ModelInput!$M$299:$BJ$299,0)),0)</f>
        <v>0</v>
      </c>
      <c r="R56" s="28">
        <f>$J56*IFERROR(INDEX(ModelInput!$M$333:$BJ$357,MATCH($H56,ModelInput!$E$333:$E$357,0),MATCH(1+YEAR(R$2)-YEAR($G56),ModelInput!$M$299:$BJ$299,0)),0)</f>
        <v>0</v>
      </c>
      <c r="S56" s="28">
        <f>$J56*IFERROR(INDEX(ModelInput!$M$333:$BJ$357,MATCH($H56,ModelInput!$E$333:$E$357,0),MATCH(1+YEAR(S$2)-YEAR($G56),ModelInput!$M$299:$BJ$299,0)),0)</f>
        <v>0</v>
      </c>
      <c r="T56" s="28">
        <f>$J56*IFERROR(INDEX(ModelInput!$M$333:$BJ$357,MATCH($H56,ModelInput!$E$333:$E$357,0),MATCH(1+YEAR(T$2)-YEAR($G56),ModelInput!$M$299:$BJ$299,0)),0)</f>
        <v>0</v>
      </c>
      <c r="U56" s="28">
        <f>$J56*IFERROR(INDEX(ModelInput!$M$333:$BJ$357,MATCH($H56,ModelInput!$E$333:$E$357,0),MATCH(1+YEAR(U$2)-YEAR($G56),ModelInput!$M$299:$BJ$299,0)),0)</f>
        <v>0</v>
      </c>
      <c r="V56" s="28">
        <f>$J56*IFERROR(INDEX(ModelInput!$M$333:$BJ$357,MATCH($H56,ModelInput!$E$333:$E$357,0),MATCH(1+YEAR(V$2)-YEAR($G56),ModelInput!$M$299:$BJ$299,0)),0)</f>
        <v>0</v>
      </c>
      <c r="W56" s="28">
        <f>$J56*IFERROR(INDEX(ModelInput!$M$333:$BJ$357,MATCH($H56,ModelInput!$E$333:$E$357,0),MATCH(1+YEAR(W$2)-YEAR($G56),ModelInput!$M$299:$BJ$299,0)),0)</f>
        <v>0</v>
      </c>
      <c r="X56" s="28">
        <f>$J56*IFERROR(INDEX(ModelInput!$M$333:$BJ$357,MATCH($H56,ModelInput!$E$333:$E$357,0),MATCH(1+YEAR(X$2)-YEAR($G56),ModelInput!$M$299:$BJ$299,0)),0)</f>
        <v>0</v>
      </c>
      <c r="Y56" s="28">
        <f>$J56*IFERROR(INDEX(ModelInput!$M$333:$BJ$357,MATCH($H56,ModelInput!$E$333:$E$357,0),MATCH(1+YEAR(Y$2)-YEAR($G56),ModelInput!$M$299:$BJ$299,0)),0)</f>
        <v>0</v>
      </c>
      <c r="Z56" s="28">
        <f>$J56*IFERROR(INDEX(ModelInput!$M$333:$BJ$357,MATCH($H56,ModelInput!$E$333:$E$357,0),MATCH(1+YEAR(Z$2)-YEAR($G56),ModelInput!$M$299:$BJ$299,0)),0)</f>
        <v>0</v>
      </c>
      <c r="AA56" s="28">
        <f>$J56*IFERROR(INDEX(ModelInput!$M$333:$BJ$357,MATCH($H56,ModelInput!$E$333:$E$357,0),MATCH(1+YEAR(AA$2)-YEAR($G56),ModelInput!$M$299:$BJ$299,0)),0)</f>
        <v>0</v>
      </c>
      <c r="AB56" s="28">
        <f>$J56*IFERROR(INDEX(ModelInput!$M$333:$BJ$357,MATCH($H56,ModelInput!$E$333:$E$357,0),MATCH(1+YEAR(AB$2)-YEAR($G56),ModelInput!$M$299:$BJ$299,0)),0)</f>
        <v>0</v>
      </c>
      <c r="AC56" s="28">
        <f>$J56*IFERROR(INDEX(ModelInput!$M$333:$BJ$357,MATCH($H56,ModelInput!$E$333:$E$357,0),MATCH(1+YEAR(AC$2)-YEAR($G56),ModelInput!$M$299:$BJ$299,0)),0)</f>
        <v>0</v>
      </c>
      <c r="AD56" s="28">
        <f>$J56*IFERROR(INDEX(ModelInput!$M$333:$BJ$357,MATCH($H56,ModelInput!$E$333:$E$357,0),MATCH(1+YEAR(AD$2)-YEAR($G56),ModelInput!$M$299:$BJ$299,0)),0)</f>
        <v>0</v>
      </c>
      <c r="AE56" s="28">
        <f>$J56*IFERROR(INDEX(ModelInput!$M$333:$BJ$357,MATCH($H56,ModelInput!$E$333:$E$357,0),MATCH(1+YEAR(AE$2)-YEAR($G56),ModelInput!$M$299:$BJ$299,0)),0)</f>
        <v>0</v>
      </c>
      <c r="AF56" s="28">
        <f>$J56*IFERROR(INDEX(ModelInput!$M$333:$BJ$357,MATCH($H56,ModelInput!$E$333:$E$357,0),MATCH(1+YEAR(AF$2)-YEAR($G56),ModelInput!$M$299:$BJ$299,0)),0)</f>
        <v>0</v>
      </c>
      <c r="AG56" s="28">
        <f>$J56*IFERROR(INDEX(ModelInput!$M$333:$BJ$357,MATCH($H56,ModelInput!$E$333:$E$357,0),MATCH(1+YEAR(AG$2)-YEAR($G56),ModelInput!$M$299:$BJ$299,0)),0)</f>
        <v>0</v>
      </c>
      <c r="AH56" s="28">
        <f>$J56*IFERROR(INDEX(ModelInput!$M$333:$BJ$357,MATCH($H56,ModelInput!$E$333:$E$357,0),MATCH(1+YEAR(AH$2)-YEAR($G56),ModelInput!$M$299:$BJ$299,0)),0)</f>
        <v>0</v>
      </c>
      <c r="AI56" s="28">
        <f>$J56*IFERROR(INDEX(ModelInput!$M$333:$BJ$357,MATCH($H56,ModelInput!$E$333:$E$357,0),MATCH(1+YEAR(AI$2)-YEAR($G56),ModelInput!$M$299:$BJ$299,0)),0)</f>
        <v>0</v>
      </c>
      <c r="AJ56" s="28">
        <f>$J56*IFERROR(INDEX(ModelInput!$M$333:$BJ$357,MATCH($H56,ModelInput!$E$333:$E$357,0),MATCH(1+YEAR(AJ$2)-YEAR($G56),ModelInput!$M$299:$BJ$299,0)),0)</f>
        <v>0</v>
      </c>
      <c r="AK56" s="28">
        <f>$J56*IFERROR(INDEX(ModelInput!$M$333:$BJ$357,MATCH($H56,ModelInput!$E$333:$E$357,0),MATCH(1+YEAR(AK$2)-YEAR($G56),ModelInput!$M$299:$BJ$299,0)),0)</f>
        <v>0</v>
      </c>
      <c r="AL56" s="28">
        <f>$J56*IFERROR(INDEX(ModelInput!$M$333:$BJ$357,MATCH($H56,ModelInput!$E$333:$E$357,0),MATCH(1+YEAR(AL$2)-YEAR($G56),ModelInput!$M$299:$BJ$299,0)),0)</f>
        <v>0</v>
      </c>
      <c r="AM56" s="28">
        <f>$J56*IFERROR(INDEX(ModelInput!$M$333:$BJ$357,MATCH($H56,ModelInput!$E$333:$E$357,0),MATCH(1+YEAR(AM$2)-YEAR($G56),ModelInput!$M$299:$BJ$299,0)),0)</f>
        <v>0</v>
      </c>
      <c r="AN56" s="28">
        <f>$J56*IFERROR(INDEX(ModelInput!$M$333:$BJ$357,MATCH($H56,ModelInput!$E$333:$E$357,0),MATCH(1+YEAR(AN$2)-YEAR($G56),ModelInput!$M$299:$BJ$299,0)),0)</f>
        <v>0</v>
      </c>
      <c r="AO56" s="28">
        <f>$J56*IFERROR(INDEX(ModelInput!$M$333:$BJ$357,MATCH($H56,ModelInput!$E$333:$E$357,0),MATCH(1+YEAR(AO$2)-YEAR($G56),ModelInput!$M$299:$BJ$299,0)),0)</f>
        <v>0</v>
      </c>
      <c r="AP56" s="28">
        <f>$J56*IFERROR(INDEX(ModelInput!$M$333:$BJ$357,MATCH($H56,ModelInput!$E$333:$E$357,0),MATCH(1+YEAR(AP$2)-YEAR($G56),ModelInput!$M$299:$BJ$299,0)),0)</f>
        <v>0</v>
      </c>
      <c r="AQ56" s="28">
        <f>$J56*IFERROR(INDEX(ModelInput!$M$333:$BJ$357,MATCH($H56,ModelInput!$E$333:$E$357,0),MATCH(1+YEAR(AQ$2)-YEAR($G56),ModelInput!$M$299:$BJ$299,0)),0)</f>
        <v>0</v>
      </c>
      <c r="AR56" s="28">
        <f>$J56*IFERROR(INDEX(ModelInput!$M$333:$BJ$357,MATCH($H56,ModelInput!$E$333:$E$357,0),MATCH(1+YEAR(AR$2)-YEAR($G56),ModelInput!$M$299:$BJ$299,0)),0)</f>
        <v>0</v>
      </c>
      <c r="AS56" s="28">
        <f>$J56*IFERROR(INDEX(ModelInput!$M$333:$BJ$357,MATCH($H56,ModelInput!$E$333:$E$357,0),MATCH(1+YEAR(AS$2)-YEAR($G56),ModelInput!$M$299:$BJ$299,0)),0)</f>
        <v>0</v>
      </c>
      <c r="AT56" s="28">
        <f>$J56*IFERROR(INDEX(ModelInput!$M$333:$BJ$357,MATCH($H56,ModelInput!$E$333:$E$357,0),MATCH(1+YEAR(AT$2)-YEAR($G56),ModelInput!$M$299:$BJ$299,0)),0)</f>
        <v>0</v>
      </c>
      <c r="AU56" s="28">
        <f>$J56*IFERROR(INDEX(ModelInput!$M$333:$BJ$357,MATCH($H56,ModelInput!$E$333:$E$357,0),MATCH(1+YEAR(AU$2)-YEAR($G56),ModelInput!$M$299:$BJ$299,0)),0)</f>
        <v>0</v>
      </c>
      <c r="AV56" s="28">
        <f>$J56*IFERROR(INDEX(ModelInput!$M$333:$BJ$357,MATCH($H56,ModelInput!$E$333:$E$357,0),MATCH(1+YEAR(AV$2)-YEAR($G56),ModelInput!$M$299:$BJ$299,0)),0)</f>
        <v>0</v>
      </c>
      <c r="AW56" s="28">
        <f>$J56*IFERROR(INDEX(ModelInput!$M$333:$BJ$357,MATCH($H56,ModelInput!$E$333:$E$357,0),MATCH(1+YEAR(AW$2)-YEAR($G56),ModelInput!$M$299:$BJ$299,0)),0)</f>
        <v>0</v>
      </c>
      <c r="AX56" s="28">
        <f>$J56*IFERROR(INDEX(ModelInput!$M$333:$BJ$357,MATCH($H56,ModelInput!$E$333:$E$357,0),MATCH(1+YEAR(AX$2)-YEAR($G56),ModelInput!$M$299:$BJ$299,0)),0)</f>
        <v>0</v>
      </c>
      <c r="AY56" s="28">
        <f>$J56*IFERROR(INDEX(ModelInput!$M$333:$BJ$357,MATCH($H56,ModelInput!$E$333:$E$357,0),MATCH(1+YEAR(AY$2)-YEAR($G56),ModelInput!$M$299:$BJ$299,0)),0)</f>
        <v>0</v>
      </c>
      <c r="AZ56" s="28">
        <f>$J56*IFERROR(INDEX(ModelInput!$M$333:$BJ$357,MATCH($H56,ModelInput!$E$333:$E$357,0),MATCH(1+YEAR(AZ$2)-YEAR($G56),ModelInput!$M$299:$BJ$299,0)),0)</f>
        <v>0</v>
      </c>
      <c r="BA56" s="28">
        <f>$J56*IFERROR(INDEX(ModelInput!$M$333:$BJ$357,MATCH($H56,ModelInput!$E$333:$E$357,0),MATCH(1+YEAR(BA$2)-YEAR($G56),ModelInput!$M$299:$BJ$299,0)),0)</f>
        <v>0</v>
      </c>
      <c r="BB56" s="28">
        <f>$J56*IFERROR(INDEX(ModelInput!$M$333:$BJ$357,MATCH($H56,ModelInput!$E$333:$E$357,0),MATCH(1+YEAR(BB$2)-YEAR($G56),ModelInput!$M$299:$BJ$299,0)),0)</f>
        <v>0</v>
      </c>
      <c r="BC56" s="28">
        <f>$J56*IFERROR(INDEX(ModelInput!$M$333:$BJ$357,MATCH($H56,ModelInput!$E$333:$E$357,0),MATCH(1+YEAR(BC$2)-YEAR($G56),ModelInput!$M$299:$BJ$299,0)),0)</f>
        <v>0</v>
      </c>
      <c r="BD56" s="28">
        <f>$J56*IFERROR(INDEX(ModelInput!$M$333:$BJ$357,MATCH($H56,ModelInput!$E$333:$E$357,0),MATCH(1+YEAR(BD$2)-YEAR($G56),ModelInput!$M$299:$BJ$299,0)),0)</f>
        <v>0</v>
      </c>
      <c r="BE56" s="28">
        <f>$J56*IFERROR(INDEX(ModelInput!$M$333:$BJ$357,MATCH($H56,ModelInput!$E$333:$E$357,0),MATCH(1+YEAR(BE$2)-YEAR($G56),ModelInput!$M$299:$BJ$299,0)),0)</f>
        <v>0</v>
      </c>
      <c r="BF56" s="28">
        <f>$J56*IFERROR(INDEX(ModelInput!$M$333:$BJ$357,MATCH($H56,ModelInput!$E$333:$E$357,0),MATCH(1+YEAR(BF$2)-YEAR($G56),ModelInput!$M$299:$BJ$299,0)),0)</f>
        <v>0</v>
      </c>
      <c r="BG56" s="28">
        <f>$J56*IFERROR(INDEX(ModelInput!$M$333:$BJ$357,MATCH($H56,ModelInput!$E$333:$E$357,0),MATCH(1+YEAR(BG$2)-YEAR($G56),ModelInput!$M$299:$BJ$299,0)),0)</f>
        <v>0</v>
      </c>
      <c r="BH56" s="28">
        <f>$J56*IFERROR(INDEX(ModelInput!$M$333:$BJ$357,MATCH($H56,ModelInput!$E$333:$E$357,0),MATCH(1+YEAR(BH$2)-YEAR($G56),ModelInput!$M$299:$BJ$299,0)),0)</f>
        <v>0</v>
      </c>
      <c r="BJ56" s="61" t="b">
        <f>ABS(SUM(L56:BH56)-J56)&lt;0.00001</f>
        <v>1</v>
      </c>
    </row>
    <row r="57" spans="3:103" ht="15.4">
      <c r="C57" s="29"/>
      <c r="D57" s="29"/>
      <c r="E57" s="4" t="s">
        <v>410</v>
      </c>
      <c r="G57" s="5">
        <f>EDATE(G24,12)</f>
        <v>45747</v>
      </c>
      <c r="H57" s="86" t="str">
        <f>"SLN"&amp;YEAR(CHOOSE(Interface!$H$7,Interface!$J$33,Interface!$L$33))-MIN(YEAR(CHOOSE(Interface!$H$7,Interface!$J$33,Interface!$L$33)),YEAR(G57)-1)</f>
        <v>SLN25</v>
      </c>
      <c r="J57" s="84">
        <f>SUMIFS(Capitalisation!$108:$108,Capitalisation!$3:$3,YEAR(G57)-1)</f>
        <v>0</v>
      </c>
      <c r="L57" s="28">
        <f>$J57*IFERROR(INDEX(ModelInput!$M$333:$BJ$357,MATCH($H57,ModelInput!$E$333:$E$357,0),MATCH(1+YEAR(L$2)-YEAR($G57),ModelInput!$M$299:$BJ$299,0)),0)</f>
        <v>0</v>
      </c>
      <c r="M57" s="28">
        <f>$J57*IFERROR(INDEX(ModelInput!$M$333:$BJ$357,MATCH($H57,ModelInput!$E$333:$E$357,0),MATCH(1+YEAR(M$2)-YEAR($G57),ModelInput!$M$299:$BJ$299,0)),0)</f>
        <v>0</v>
      </c>
      <c r="N57" s="28">
        <f>$J57*IFERROR(INDEX(ModelInput!$M$333:$BJ$357,MATCH($H57,ModelInput!$E$333:$E$357,0),MATCH(1+YEAR(N$2)-YEAR($G57),ModelInput!$M$299:$BJ$299,0)),0)</f>
        <v>0</v>
      </c>
      <c r="O57" s="28">
        <f>$J57*IFERROR(INDEX(ModelInput!$M$333:$BJ$357,MATCH($H57,ModelInput!$E$333:$E$357,0),MATCH(1+YEAR(O$2)-YEAR($G57),ModelInput!$M$299:$BJ$299,0)),0)</f>
        <v>0</v>
      </c>
      <c r="P57" s="28">
        <f>$J57*IFERROR(INDEX(ModelInput!$M$333:$BJ$357,MATCH($H57,ModelInput!$E$333:$E$357,0),MATCH(1+YEAR(P$2)-YEAR($G57),ModelInput!$M$299:$BJ$299,0)),0)</f>
        <v>0</v>
      </c>
      <c r="Q57" s="28">
        <f>$J57*IFERROR(INDEX(ModelInput!$M$333:$BJ$357,MATCH($H57,ModelInput!$E$333:$E$357,0),MATCH(1+YEAR(Q$2)-YEAR($G57),ModelInput!$M$299:$BJ$299,0)),0)</f>
        <v>0</v>
      </c>
      <c r="R57" s="28">
        <f>$J57*IFERROR(INDEX(ModelInput!$M$333:$BJ$357,MATCH($H57,ModelInput!$E$333:$E$357,0),MATCH(1+YEAR(R$2)-YEAR($G57),ModelInput!$M$299:$BJ$299,0)),0)</f>
        <v>0</v>
      </c>
      <c r="S57" s="28">
        <f>$J57*IFERROR(INDEX(ModelInput!$M$333:$BJ$357,MATCH($H57,ModelInput!$E$333:$E$357,0),MATCH(1+YEAR(S$2)-YEAR($G57),ModelInput!$M$299:$BJ$299,0)),0)</f>
        <v>0</v>
      </c>
      <c r="T57" s="28">
        <f>$J57*IFERROR(INDEX(ModelInput!$M$333:$BJ$357,MATCH($H57,ModelInput!$E$333:$E$357,0),MATCH(1+YEAR(T$2)-YEAR($G57),ModelInput!$M$299:$BJ$299,0)),0)</f>
        <v>0</v>
      </c>
      <c r="U57" s="28">
        <f>$J57*IFERROR(INDEX(ModelInput!$M$333:$BJ$357,MATCH($H57,ModelInput!$E$333:$E$357,0),MATCH(1+YEAR(U$2)-YEAR($G57),ModelInput!$M$299:$BJ$299,0)),0)</f>
        <v>0</v>
      </c>
      <c r="V57" s="28">
        <f>$J57*IFERROR(INDEX(ModelInput!$M$333:$BJ$357,MATCH($H57,ModelInput!$E$333:$E$357,0),MATCH(1+YEAR(V$2)-YEAR($G57),ModelInput!$M$299:$BJ$299,0)),0)</f>
        <v>0</v>
      </c>
      <c r="W57" s="28">
        <f>$J57*IFERROR(INDEX(ModelInput!$M$333:$BJ$357,MATCH($H57,ModelInput!$E$333:$E$357,0),MATCH(1+YEAR(W$2)-YEAR($G57),ModelInput!$M$299:$BJ$299,0)),0)</f>
        <v>0</v>
      </c>
      <c r="X57" s="28">
        <f>$J57*IFERROR(INDEX(ModelInput!$M$333:$BJ$357,MATCH($H57,ModelInput!$E$333:$E$357,0),MATCH(1+YEAR(X$2)-YEAR($G57),ModelInput!$M$299:$BJ$299,0)),0)</f>
        <v>0</v>
      </c>
      <c r="Y57" s="28">
        <f>$J57*IFERROR(INDEX(ModelInput!$M$333:$BJ$357,MATCH($H57,ModelInput!$E$333:$E$357,0),MATCH(1+YEAR(Y$2)-YEAR($G57),ModelInput!$M$299:$BJ$299,0)),0)</f>
        <v>0</v>
      </c>
      <c r="Z57" s="28">
        <f>$J57*IFERROR(INDEX(ModelInput!$M$333:$BJ$357,MATCH($H57,ModelInput!$E$333:$E$357,0),MATCH(1+YEAR(Z$2)-YEAR($G57),ModelInput!$M$299:$BJ$299,0)),0)</f>
        <v>0</v>
      </c>
      <c r="AA57" s="28">
        <f>$J57*IFERROR(INDEX(ModelInput!$M$333:$BJ$357,MATCH($H57,ModelInput!$E$333:$E$357,0),MATCH(1+YEAR(AA$2)-YEAR($G57),ModelInput!$M$299:$BJ$299,0)),0)</f>
        <v>0</v>
      </c>
      <c r="AB57" s="28">
        <f>$J57*IFERROR(INDEX(ModelInput!$M$333:$BJ$357,MATCH($H57,ModelInput!$E$333:$E$357,0),MATCH(1+YEAR(AB$2)-YEAR($G57),ModelInput!$M$299:$BJ$299,0)),0)</f>
        <v>0</v>
      </c>
      <c r="AC57" s="28">
        <f>$J57*IFERROR(INDEX(ModelInput!$M$333:$BJ$357,MATCH($H57,ModelInput!$E$333:$E$357,0),MATCH(1+YEAR(AC$2)-YEAR($G57),ModelInput!$M$299:$BJ$299,0)),0)</f>
        <v>0</v>
      </c>
      <c r="AD57" s="28">
        <f>$J57*IFERROR(INDEX(ModelInput!$M$333:$BJ$357,MATCH($H57,ModelInput!$E$333:$E$357,0),MATCH(1+YEAR(AD$2)-YEAR($G57),ModelInput!$M$299:$BJ$299,0)),0)</f>
        <v>0</v>
      </c>
      <c r="AE57" s="28">
        <f>$J57*IFERROR(INDEX(ModelInput!$M$333:$BJ$357,MATCH($H57,ModelInput!$E$333:$E$357,0),MATCH(1+YEAR(AE$2)-YEAR($G57),ModelInput!$M$299:$BJ$299,0)),0)</f>
        <v>0</v>
      </c>
      <c r="AF57" s="28">
        <f>$J57*IFERROR(INDEX(ModelInput!$M$333:$BJ$357,MATCH($H57,ModelInput!$E$333:$E$357,0),MATCH(1+YEAR(AF$2)-YEAR($G57),ModelInput!$M$299:$BJ$299,0)),0)</f>
        <v>0</v>
      </c>
      <c r="AG57" s="28">
        <f>$J57*IFERROR(INDEX(ModelInput!$M$333:$BJ$357,MATCH($H57,ModelInput!$E$333:$E$357,0),MATCH(1+YEAR(AG$2)-YEAR($G57),ModelInput!$M$299:$BJ$299,0)),0)</f>
        <v>0</v>
      </c>
      <c r="AH57" s="28">
        <f>$J57*IFERROR(INDEX(ModelInput!$M$333:$BJ$357,MATCH($H57,ModelInput!$E$333:$E$357,0),MATCH(1+YEAR(AH$2)-YEAR($G57),ModelInput!$M$299:$BJ$299,0)),0)</f>
        <v>0</v>
      </c>
      <c r="AI57" s="28">
        <f>$J57*IFERROR(INDEX(ModelInput!$M$333:$BJ$357,MATCH($H57,ModelInput!$E$333:$E$357,0),MATCH(1+YEAR(AI$2)-YEAR($G57),ModelInput!$M$299:$BJ$299,0)),0)</f>
        <v>0</v>
      </c>
      <c r="AJ57" s="28">
        <f>$J57*IFERROR(INDEX(ModelInput!$M$333:$BJ$357,MATCH($H57,ModelInput!$E$333:$E$357,0),MATCH(1+YEAR(AJ$2)-YEAR($G57),ModelInput!$M$299:$BJ$299,0)),0)</f>
        <v>0</v>
      </c>
      <c r="AK57" s="28">
        <f>$J57*IFERROR(INDEX(ModelInput!$M$333:$BJ$357,MATCH($H57,ModelInput!$E$333:$E$357,0),MATCH(1+YEAR(AK$2)-YEAR($G57),ModelInput!$M$299:$BJ$299,0)),0)</f>
        <v>0</v>
      </c>
      <c r="AL57" s="28">
        <f>$J57*IFERROR(INDEX(ModelInput!$M$333:$BJ$357,MATCH($H57,ModelInput!$E$333:$E$357,0),MATCH(1+YEAR(AL$2)-YEAR($G57),ModelInput!$M$299:$BJ$299,0)),0)</f>
        <v>0</v>
      </c>
      <c r="AM57" s="28">
        <f>$J57*IFERROR(INDEX(ModelInput!$M$333:$BJ$357,MATCH($H57,ModelInput!$E$333:$E$357,0),MATCH(1+YEAR(AM$2)-YEAR($G57),ModelInput!$M$299:$BJ$299,0)),0)</f>
        <v>0</v>
      </c>
      <c r="AN57" s="28">
        <f>$J57*IFERROR(INDEX(ModelInput!$M$333:$BJ$357,MATCH($H57,ModelInput!$E$333:$E$357,0),MATCH(1+YEAR(AN$2)-YEAR($G57),ModelInput!$M$299:$BJ$299,0)),0)</f>
        <v>0</v>
      </c>
      <c r="AO57" s="28">
        <f>$J57*IFERROR(INDEX(ModelInput!$M$333:$BJ$357,MATCH($H57,ModelInput!$E$333:$E$357,0),MATCH(1+YEAR(AO$2)-YEAR($G57),ModelInput!$M$299:$BJ$299,0)),0)</f>
        <v>0</v>
      </c>
      <c r="AP57" s="28">
        <f>$J57*IFERROR(INDEX(ModelInput!$M$333:$BJ$357,MATCH($H57,ModelInput!$E$333:$E$357,0),MATCH(1+YEAR(AP$2)-YEAR($G57),ModelInput!$M$299:$BJ$299,0)),0)</f>
        <v>0</v>
      </c>
      <c r="AQ57" s="28">
        <f>$J57*IFERROR(INDEX(ModelInput!$M$333:$BJ$357,MATCH($H57,ModelInput!$E$333:$E$357,0),MATCH(1+YEAR(AQ$2)-YEAR($G57),ModelInput!$M$299:$BJ$299,0)),0)</f>
        <v>0</v>
      </c>
      <c r="AR57" s="28">
        <f>$J57*IFERROR(INDEX(ModelInput!$M$333:$BJ$357,MATCH($H57,ModelInput!$E$333:$E$357,0),MATCH(1+YEAR(AR$2)-YEAR($G57),ModelInput!$M$299:$BJ$299,0)),0)</f>
        <v>0</v>
      </c>
      <c r="AS57" s="28">
        <f>$J57*IFERROR(INDEX(ModelInput!$M$333:$BJ$357,MATCH($H57,ModelInput!$E$333:$E$357,0),MATCH(1+YEAR(AS$2)-YEAR($G57),ModelInput!$M$299:$BJ$299,0)),0)</f>
        <v>0</v>
      </c>
      <c r="AT57" s="28">
        <f>$J57*IFERROR(INDEX(ModelInput!$M$333:$BJ$357,MATCH($H57,ModelInput!$E$333:$E$357,0),MATCH(1+YEAR(AT$2)-YEAR($G57),ModelInput!$M$299:$BJ$299,0)),0)</f>
        <v>0</v>
      </c>
      <c r="AU57" s="28">
        <f>$J57*IFERROR(INDEX(ModelInput!$M$333:$BJ$357,MATCH($H57,ModelInput!$E$333:$E$357,0),MATCH(1+YEAR(AU$2)-YEAR($G57),ModelInput!$M$299:$BJ$299,0)),0)</f>
        <v>0</v>
      </c>
      <c r="AV57" s="28">
        <f>$J57*IFERROR(INDEX(ModelInput!$M$333:$BJ$357,MATCH($H57,ModelInput!$E$333:$E$357,0),MATCH(1+YEAR(AV$2)-YEAR($G57),ModelInput!$M$299:$BJ$299,0)),0)</f>
        <v>0</v>
      </c>
      <c r="AW57" s="28">
        <f>$J57*IFERROR(INDEX(ModelInput!$M$333:$BJ$357,MATCH($H57,ModelInput!$E$333:$E$357,0),MATCH(1+YEAR(AW$2)-YEAR($G57),ModelInput!$M$299:$BJ$299,0)),0)</f>
        <v>0</v>
      </c>
      <c r="AX57" s="28">
        <f>$J57*IFERROR(INDEX(ModelInput!$M$333:$BJ$357,MATCH($H57,ModelInput!$E$333:$E$357,0),MATCH(1+YEAR(AX$2)-YEAR($G57),ModelInput!$M$299:$BJ$299,0)),0)</f>
        <v>0</v>
      </c>
      <c r="AY57" s="28">
        <f>$J57*IFERROR(INDEX(ModelInput!$M$333:$BJ$357,MATCH($H57,ModelInput!$E$333:$E$357,0),MATCH(1+YEAR(AY$2)-YEAR($G57),ModelInput!$M$299:$BJ$299,0)),0)</f>
        <v>0</v>
      </c>
      <c r="AZ57" s="28">
        <f>$J57*IFERROR(INDEX(ModelInput!$M$333:$BJ$357,MATCH($H57,ModelInput!$E$333:$E$357,0),MATCH(1+YEAR(AZ$2)-YEAR($G57),ModelInput!$M$299:$BJ$299,0)),0)</f>
        <v>0</v>
      </c>
      <c r="BA57" s="28">
        <f>$J57*IFERROR(INDEX(ModelInput!$M$333:$BJ$357,MATCH($H57,ModelInput!$E$333:$E$357,0),MATCH(1+YEAR(BA$2)-YEAR($G57),ModelInput!$M$299:$BJ$299,0)),0)</f>
        <v>0</v>
      </c>
      <c r="BB57" s="28">
        <f>$J57*IFERROR(INDEX(ModelInput!$M$333:$BJ$357,MATCH($H57,ModelInput!$E$333:$E$357,0),MATCH(1+YEAR(BB$2)-YEAR($G57),ModelInput!$M$299:$BJ$299,0)),0)</f>
        <v>0</v>
      </c>
      <c r="BC57" s="28">
        <f>$J57*IFERROR(INDEX(ModelInput!$M$333:$BJ$357,MATCH($H57,ModelInput!$E$333:$E$357,0),MATCH(1+YEAR(BC$2)-YEAR($G57),ModelInput!$M$299:$BJ$299,0)),0)</f>
        <v>0</v>
      </c>
      <c r="BD57" s="28">
        <f>$J57*IFERROR(INDEX(ModelInput!$M$333:$BJ$357,MATCH($H57,ModelInput!$E$333:$E$357,0),MATCH(1+YEAR(BD$2)-YEAR($G57),ModelInput!$M$299:$BJ$299,0)),0)</f>
        <v>0</v>
      </c>
      <c r="BE57" s="28">
        <f>$J57*IFERROR(INDEX(ModelInput!$M$333:$BJ$357,MATCH($H57,ModelInput!$E$333:$E$357,0),MATCH(1+YEAR(BE$2)-YEAR($G57),ModelInput!$M$299:$BJ$299,0)),0)</f>
        <v>0</v>
      </c>
      <c r="BF57" s="28">
        <f>$J57*IFERROR(INDEX(ModelInput!$M$333:$BJ$357,MATCH($H57,ModelInput!$E$333:$E$357,0),MATCH(1+YEAR(BF$2)-YEAR($G57),ModelInput!$M$299:$BJ$299,0)),0)</f>
        <v>0</v>
      </c>
      <c r="BG57" s="28">
        <f>$J57*IFERROR(INDEX(ModelInput!$M$333:$BJ$357,MATCH($H57,ModelInput!$E$333:$E$357,0),MATCH(1+YEAR(BG$2)-YEAR($G57),ModelInput!$M$299:$BJ$299,0)),0)</f>
        <v>0</v>
      </c>
      <c r="BH57" s="28">
        <f>$J57*IFERROR(INDEX(ModelInput!$M$333:$BJ$357,MATCH($H57,ModelInput!$E$333:$E$357,0),MATCH(1+YEAR(BH$2)-YEAR($G57),ModelInput!$M$299:$BJ$299,0)),0)</f>
        <v>0</v>
      </c>
      <c r="BJ57" s="61" t="b">
        <f t="shared" ref="BJ57:BJ83" si="7">ABS(SUM(L57:BH57)-J57)&lt;0.00001</f>
        <v>1</v>
      </c>
    </row>
    <row r="58" spans="3:103" ht="15.4">
      <c r="C58" s="29"/>
      <c r="D58" s="29"/>
      <c r="E58" s="4" t="s">
        <v>410</v>
      </c>
      <c r="G58" s="5">
        <f t="shared" ref="G58:G83" si="8">EDATE(G25,12)</f>
        <v>46112</v>
      </c>
      <c r="H58" s="86" t="str">
        <f>"SLN"&amp;YEAR(CHOOSE(Interface!$H$7,Interface!$J$33,Interface!$L$33))-MIN(YEAR(CHOOSE(Interface!$H$7,Interface!$J$33,Interface!$L$33)),YEAR(G58)-1)</f>
        <v>SLN24</v>
      </c>
      <c r="J58" s="84">
        <f>SUMIFS(Capitalisation!$108:$108,Capitalisation!$3:$3,YEAR(G58)-1)</f>
        <v>0</v>
      </c>
      <c r="L58" s="28">
        <f>$J58*IFERROR(INDEX(ModelInput!$M$333:$BJ$357,MATCH($H58,ModelInput!$E$333:$E$357,0),MATCH(1+YEAR(L$2)-YEAR($G58),ModelInput!$M$299:$BJ$299,0)),0)</f>
        <v>0</v>
      </c>
      <c r="M58" s="28">
        <f>$J58*IFERROR(INDEX(ModelInput!$M$333:$BJ$357,MATCH($H58,ModelInput!$E$333:$E$357,0),MATCH(1+YEAR(M$2)-YEAR($G58),ModelInput!$M$299:$BJ$299,0)),0)</f>
        <v>0</v>
      </c>
      <c r="N58" s="28">
        <f>$J58*IFERROR(INDEX(ModelInput!$M$333:$BJ$357,MATCH($H58,ModelInput!$E$333:$E$357,0),MATCH(1+YEAR(N$2)-YEAR($G58),ModelInput!$M$299:$BJ$299,0)),0)</f>
        <v>0</v>
      </c>
      <c r="O58" s="28">
        <f>$J58*IFERROR(INDEX(ModelInput!$M$333:$BJ$357,MATCH($H58,ModelInput!$E$333:$E$357,0),MATCH(1+YEAR(O$2)-YEAR($G58),ModelInput!$M$299:$BJ$299,0)),0)</f>
        <v>0</v>
      </c>
      <c r="P58" s="28">
        <f>$J58*IFERROR(INDEX(ModelInput!$M$333:$BJ$357,MATCH($H58,ModelInput!$E$333:$E$357,0),MATCH(1+YEAR(P$2)-YEAR($G58),ModelInput!$M$299:$BJ$299,0)),0)</f>
        <v>0</v>
      </c>
      <c r="Q58" s="28">
        <f>$J58*IFERROR(INDEX(ModelInput!$M$333:$BJ$357,MATCH($H58,ModelInput!$E$333:$E$357,0),MATCH(1+YEAR(Q$2)-YEAR($G58),ModelInput!$M$299:$BJ$299,0)),0)</f>
        <v>0</v>
      </c>
      <c r="R58" s="28">
        <f>$J58*IFERROR(INDEX(ModelInput!$M$333:$BJ$357,MATCH($H58,ModelInput!$E$333:$E$357,0),MATCH(1+YEAR(R$2)-YEAR($G58),ModelInput!$M$299:$BJ$299,0)),0)</f>
        <v>0</v>
      </c>
      <c r="S58" s="28">
        <f>$J58*IFERROR(INDEX(ModelInput!$M$333:$BJ$357,MATCH($H58,ModelInput!$E$333:$E$357,0),MATCH(1+YEAR(S$2)-YEAR($G58),ModelInput!$M$299:$BJ$299,0)),0)</f>
        <v>0</v>
      </c>
      <c r="T58" s="28">
        <f>$J58*IFERROR(INDEX(ModelInput!$M$333:$BJ$357,MATCH($H58,ModelInput!$E$333:$E$357,0),MATCH(1+YEAR(T$2)-YEAR($G58),ModelInput!$M$299:$BJ$299,0)),0)</f>
        <v>0</v>
      </c>
      <c r="U58" s="28">
        <f>$J58*IFERROR(INDEX(ModelInput!$M$333:$BJ$357,MATCH($H58,ModelInput!$E$333:$E$357,0),MATCH(1+YEAR(U$2)-YEAR($G58),ModelInput!$M$299:$BJ$299,0)),0)</f>
        <v>0</v>
      </c>
      <c r="V58" s="28">
        <f>$J58*IFERROR(INDEX(ModelInput!$M$333:$BJ$357,MATCH($H58,ModelInput!$E$333:$E$357,0),MATCH(1+YEAR(V$2)-YEAR($G58),ModelInput!$M$299:$BJ$299,0)),0)</f>
        <v>0</v>
      </c>
      <c r="W58" s="28">
        <f>$J58*IFERROR(INDEX(ModelInput!$M$333:$BJ$357,MATCH($H58,ModelInput!$E$333:$E$357,0),MATCH(1+YEAR(W$2)-YEAR($G58),ModelInput!$M$299:$BJ$299,0)),0)</f>
        <v>0</v>
      </c>
      <c r="X58" s="28">
        <f>$J58*IFERROR(INDEX(ModelInput!$M$333:$BJ$357,MATCH($H58,ModelInput!$E$333:$E$357,0),MATCH(1+YEAR(X$2)-YEAR($G58),ModelInput!$M$299:$BJ$299,0)),0)</f>
        <v>0</v>
      </c>
      <c r="Y58" s="28">
        <f>$J58*IFERROR(INDEX(ModelInput!$M$333:$BJ$357,MATCH($H58,ModelInput!$E$333:$E$357,0),MATCH(1+YEAR(Y$2)-YEAR($G58),ModelInput!$M$299:$BJ$299,0)),0)</f>
        <v>0</v>
      </c>
      <c r="Z58" s="28">
        <f>$J58*IFERROR(INDEX(ModelInput!$M$333:$BJ$357,MATCH($H58,ModelInput!$E$333:$E$357,0),MATCH(1+YEAR(Z$2)-YEAR($G58),ModelInput!$M$299:$BJ$299,0)),0)</f>
        <v>0</v>
      </c>
      <c r="AA58" s="28">
        <f>$J58*IFERROR(INDEX(ModelInput!$M$333:$BJ$357,MATCH($H58,ModelInput!$E$333:$E$357,0),MATCH(1+YEAR(AA$2)-YEAR($G58),ModelInput!$M$299:$BJ$299,0)),0)</f>
        <v>0</v>
      </c>
      <c r="AB58" s="28">
        <f>$J58*IFERROR(INDEX(ModelInput!$M$333:$BJ$357,MATCH($H58,ModelInput!$E$333:$E$357,0),MATCH(1+YEAR(AB$2)-YEAR($G58),ModelInput!$M$299:$BJ$299,0)),0)</f>
        <v>0</v>
      </c>
      <c r="AC58" s="28">
        <f>$J58*IFERROR(INDEX(ModelInput!$M$333:$BJ$357,MATCH($H58,ModelInput!$E$333:$E$357,0),MATCH(1+YEAR(AC$2)-YEAR($G58),ModelInput!$M$299:$BJ$299,0)),0)</f>
        <v>0</v>
      </c>
      <c r="AD58" s="28">
        <f>$J58*IFERROR(INDEX(ModelInput!$M$333:$BJ$357,MATCH($H58,ModelInput!$E$333:$E$357,0),MATCH(1+YEAR(AD$2)-YEAR($G58),ModelInput!$M$299:$BJ$299,0)),0)</f>
        <v>0</v>
      </c>
      <c r="AE58" s="28">
        <f>$J58*IFERROR(INDEX(ModelInput!$M$333:$BJ$357,MATCH($H58,ModelInput!$E$333:$E$357,0),MATCH(1+YEAR(AE$2)-YEAR($G58),ModelInput!$M$299:$BJ$299,0)),0)</f>
        <v>0</v>
      </c>
      <c r="AF58" s="28">
        <f>$J58*IFERROR(INDEX(ModelInput!$M$333:$BJ$357,MATCH($H58,ModelInput!$E$333:$E$357,0),MATCH(1+YEAR(AF$2)-YEAR($G58),ModelInput!$M$299:$BJ$299,0)),0)</f>
        <v>0</v>
      </c>
      <c r="AG58" s="28">
        <f>$J58*IFERROR(INDEX(ModelInput!$M$333:$BJ$357,MATCH($H58,ModelInput!$E$333:$E$357,0),MATCH(1+YEAR(AG$2)-YEAR($G58),ModelInput!$M$299:$BJ$299,0)),0)</f>
        <v>0</v>
      </c>
      <c r="AH58" s="28">
        <f>$J58*IFERROR(INDEX(ModelInput!$M$333:$BJ$357,MATCH($H58,ModelInput!$E$333:$E$357,0),MATCH(1+YEAR(AH$2)-YEAR($G58),ModelInput!$M$299:$BJ$299,0)),0)</f>
        <v>0</v>
      </c>
      <c r="AI58" s="28">
        <f>$J58*IFERROR(INDEX(ModelInput!$M$333:$BJ$357,MATCH($H58,ModelInput!$E$333:$E$357,0),MATCH(1+YEAR(AI$2)-YEAR($G58),ModelInput!$M$299:$BJ$299,0)),0)</f>
        <v>0</v>
      </c>
      <c r="AJ58" s="28">
        <f>$J58*IFERROR(INDEX(ModelInput!$M$333:$BJ$357,MATCH($H58,ModelInput!$E$333:$E$357,0),MATCH(1+YEAR(AJ$2)-YEAR($G58),ModelInput!$M$299:$BJ$299,0)),0)</f>
        <v>0</v>
      </c>
      <c r="AK58" s="28">
        <f>$J58*IFERROR(INDEX(ModelInput!$M$333:$BJ$357,MATCH($H58,ModelInput!$E$333:$E$357,0),MATCH(1+YEAR(AK$2)-YEAR($G58),ModelInput!$M$299:$BJ$299,0)),0)</f>
        <v>0</v>
      </c>
      <c r="AL58" s="28">
        <f>$J58*IFERROR(INDEX(ModelInput!$M$333:$BJ$357,MATCH($H58,ModelInput!$E$333:$E$357,0),MATCH(1+YEAR(AL$2)-YEAR($G58),ModelInput!$M$299:$BJ$299,0)),0)</f>
        <v>0</v>
      </c>
      <c r="AM58" s="28">
        <f>$J58*IFERROR(INDEX(ModelInput!$M$333:$BJ$357,MATCH($H58,ModelInput!$E$333:$E$357,0),MATCH(1+YEAR(AM$2)-YEAR($G58),ModelInput!$M$299:$BJ$299,0)),0)</f>
        <v>0</v>
      </c>
      <c r="AN58" s="28">
        <f>$J58*IFERROR(INDEX(ModelInput!$M$333:$BJ$357,MATCH($H58,ModelInput!$E$333:$E$357,0),MATCH(1+YEAR(AN$2)-YEAR($G58),ModelInput!$M$299:$BJ$299,0)),0)</f>
        <v>0</v>
      </c>
      <c r="AO58" s="28">
        <f>$J58*IFERROR(INDEX(ModelInput!$M$333:$BJ$357,MATCH($H58,ModelInput!$E$333:$E$357,0),MATCH(1+YEAR(AO$2)-YEAR($G58),ModelInput!$M$299:$BJ$299,0)),0)</f>
        <v>0</v>
      </c>
      <c r="AP58" s="28">
        <f>$J58*IFERROR(INDEX(ModelInput!$M$333:$BJ$357,MATCH($H58,ModelInput!$E$333:$E$357,0),MATCH(1+YEAR(AP$2)-YEAR($G58),ModelInput!$M$299:$BJ$299,0)),0)</f>
        <v>0</v>
      </c>
      <c r="AQ58" s="28">
        <f>$J58*IFERROR(INDEX(ModelInput!$M$333:$BJ$357,MATCH($H58,ModelInput!$E$333:$E$357,0),MATCH(1+YEAR(AQ$2)-YEAR($G58),ModelInput!$M$299:$BJ$299,0)),0)</f>
        <v>0</v>
      </c>
      <c r="AR58" s="28">
        <f>$J58*IFERROR(INDEX(ModelInput!$M$333:$BJ$357,MATCH($H58,ModelInput!$E$333:$E$357,0),MATCH(1+YEAR(AR$2)-YEAR($G58),ModelInput!$M$299:$BJ$299,0)),0)</f>
        <v>0</v>
      </c>
      <c r="AS58" s="28">
        <f>$J58*IFERROR(INDEX(ModelInput!$M$333:$BJ$357,MATCH($H58,ModelInput!$E$333:$E$357,0),MATCH(1+YEAR(AS$2)-YEAR($G58),ModelInput!$M$299:$BJ$299,0)),0)</f>
        <v>0</v>
      </c>
      <c r="AT58" s="28">
        <f>$J58*IFERROR(INDEX(ModelInput!$M$333:$BJ$357,MATCH($H58,ModelInput!$E$333:$E$357,0),MATCH(1+YEAR(AT$2)-YEAR($G58),ModelInput!$M$299:$BJ$299,0)),0)</f>
        <v>0</v>
      </c>
      <c r="AU58" s="28">
        <f>$J58*IFERROR(INDEX(ModelInput!$M$333:$BJ$357,MATCH($H58,ModelInput!$E$333:$E$357,0),MATCH(1+YEAR(AU$2)-YEAR($G58),ModelInput!$M$299:$BJ$299,0)),0)</f>
        <v>0</v>
      </c>
      <c r="AV58" s="28">
        <f>$J58*IFERROR(INDEX(ModelInput!$M$333:$BJ$357,MATCH($H58,ModelInput!$E$333:$E$357,0),MATCH(1+YEAR(AV$2)-YEAR($G58),ModelInput!$M$299:$BJ$299,0)),0)</f>
        <v>0</v>
      </c>
      <c r="AW58" s="28">
        <f>$J58*IFERROR(INDEX(ModelInput!$M$333:$BJ$357,MATCH($H58,ModelInput!$E$333:$E$357,0),MATCH(1+YEAR(AW$2)-YEAR($G58),ModelInput!$M$299:$BJ$299,0)),0)</f>
        <v>0</v>
      </c>
      <c r="AX58" s="28">
        <f>$J58*IFERROR(INDEX(ModelInput!$M$333:$BJ$357,MATCH($H58,ModelInput!$E$333:$E$357,0),MATCH(1+YEAR(AX$2)-YEAR($G58),ModelInput!$M$299:$BJ$299,0)),0)</f>
        <v>0</v>
      </c>
      <c r="AY58" s="28">
        <f>$J58*IFERROR(INDEX(ModelInput!$M$333:$BJ$357,MATCH($H58,ModelInput!$E$333:$E$357,0),MATCH(1+YEAR(AY$2)-YEAR($G58),ModelInput!$M$299:$BJ$299,0)),0)</f>
        <v>0</v>
      </c>
      <c r="AZ58" s="28">
        <f>$J58*IFERROR(INDEX(ModelInput!$M$333:$BJ$357,MATCH($H58,ModelInput!$E$333:$E$357,0),MATCH(1+YEAR(AZ$2)-YEAR($G58),ModelInput!$M$299:$BJ$299,0)),0)</f>
        <v>0</v>
      </c>
      <c r="BA58" s="28">
        <f>$J58*IFERROR(INDEX(ModelInput!$M$333:$BJ$357,MATCH($H58,ModelInput!$E$333:$E$357,0),MATCH(1+YEAR(BA$2)-YEAR($G58),ModelInput!$M$299:$BJ$299,0)),0)</f>
        <v>0</v>
      </c>
      <c r="BB58" s="28">
        <f>$J58*IFERROR(INDEX(ModelInput!$M$333:$BJ$357,MATCH($H58,ModelInput!$E$333:$E$357,0),MATCH(1+YEAR(BB$2)-YEAR($G58),ModelInput!$M$299:$BJ$299,0)),0)</f>
        <v>0</v>
      </c>
      <c r="BC58" s="28">
        <f>$J58*IFERROR(INDEX(ModelInput!$M$333:$BJ$357,MATCH($H58,ModelInput!$E$333:$E$357,0),MATCH(1+YEAR(BC$2)-YEAR($G58),ModelInput!$M$299:$BJ$299,0)),0)</f>
        <v>0</v>
      </c>
      <c r="BD58" s="28">
        <f>$J58*IFERROR(INDEX(ModelInput!$M$333:$BJ$357,MATCH($H58,ModelInput!$E$333:$E$357,0),MATCH(1+YEAR(BD$2)-YEAR($G58),ModelInput!$M$299:$BJ$299,0)),0)</f>
        <v>0</v>
      </c>
      <c r="BE58" s="28">
        <f>$J58*IFERROR(INDEX(ModelInput!$M$333:$BJ$357,MATCH($H58,ModelInput!$E$333:$E$357,0),MATCH(1+YEAR(BE$2)-YEAR($G58),ModelInput!$M$299:$BJ$299,0)),0)</f>
        <v>0</v>
      </c>
      <c r="BF58" s="28">
        <f>$J58*IFERROR(INDEX(ModelInput!$M$333:$BJ$357,MATCH($H58,ModelInput!$E$333:$E$357,0),MATCH(1+YEAR(BF$2)-YEAR($G58),ModelInput!$M$299:$BJ$299,0)),0)</f>
        <v>0</v>
      </c>
      <c r="BG58" s="28">
        <f>$J58*IFERROR(INDEX(ModelInput!$M$333:$BJ$357,MATCH($H58,ModelInput!$E$333:$E$357,0),MATCH(1+YEAR(BG$2)-YEAR($G58),ModelInput!$M$299:$BJ$299,0)),0)</f>
        <v>0</v>
      </c>
      <c r="BH58" s="28">
        <f>$J58*IFERROR(INDEX(ModelInput!$M$333:$BJ$357,MATCH($H58,ModelInput!$E$333:$E$357,0),MATCH(1+YEAR(BH$2)-YEAR($G58),ModelInput!$M$299:$BJ$299,0)),0)</f>
        <v>0</v>
      </c>
      <c r="BJ58" s="61" t="b">
        <f t="shared" si="7"/>
        <v>1</v>
      </c>
    </row>
    <row r="59" spans="3:103" ht="15.4">
      <c r="C59" s="29"/>
      <c r="D59" s="29"/>
      <c r="E59" s="4" t="s">
        <v>410</v>
      </c>
      <c r="G59" s="5">
        <f>EDATE(G26,12)</f>
        <v>46477</v>
      </c>
      <c r="H59" s="86" t="str">
        <f>"SLN"&amp;YEAR(CHOOSE(Interface!$H$7,Interface!$J$33,Interface!$L$33))-MIN(YEAR(CHOOSE(Interface!$H$7,Interface!$J$33,Interface!$L$33)),YEAR(G59)-1)</f>
        <v>SLN23</v>
      </c>
      <c r="J59" s="84">
        <f>SUMIFS(Capitalisation!$108:$108,Capitalisation!$3:$3,YEAR(G59)-1)</f>
        <v>0</v>
      </c>
      <c r="L59" s="28">
        <f>$J59*IFERROR(INDEX(ModelInput!$M$333:$BJ$357,MATCH($H59,ModelInput!$E$333:$E$357,0),MATCH(1+YEAR(L$2)-YEAR($G59),ModelInput!$M$299:$BJ$299,0)),0)</f>
        <v>0</v>
      </c>
      <c r="M59" s="28">
        <f>$J59*IFERROR(INDEX(ModelInput!$M$333:$BJ$357,MATCH($H59,ModelInput!$E$333:$E$357,0),MATCH(1+YEAR(M$2)-YEAR($G59),ModelInput!$M$299:$BJ$299,0)),0)</f>
        <v>0</v>
      </c>
      <c r="N59" s="28">
        <f>$J59*IFERROR(INDEX(ModelInput!$M$333:$BJ$357,MATCH($H59,ModelInput!$E$333:$E$357,0),MATCH(1+YEAR(N$2)-YEAR($G59),ModelInput!$M$299:$BJ$299,0)),0)</f>
        <v>0</v>
      </c>
      <c r="O59" s="28">
        <f>$J59*IFERROR(INDEX(ModelInput!$M$333:$BJ$357,MATCH($H59,ModelInput!$E$333:$E$357,0),MATCH(1+YEAR(O$2)-YEAR($G59),ModelInput!$M$299:$BJ$299,0)),0)</f>
        <v>0</v>
      </c>
      <c r="P59" s="28">
        <f>$J59*IFERROR(INDEX(ModelInput!$M$333:$BJ$357,MATCH($H59,ModelInput!$E$333:$E$357,0),MATCH(1+YEAR(P$2)-YEAR($G59),ModelInput!$M$299:$BJ$299,0)),0)</f>
        <v>0</v>
      </c>
      <c r="Q59" s="28">
        <f>$J59*IFERROR(INDEX(ModelInput!$M$333:$BJ$357,MATCH($H59,ModelInput!$E$333:$E$357,0),MATCH(1+YEAR(Q$2)-YEAR($G59),ModelInput!$M$299:$BJ$299,0)),0)</f>
        <v>0</v>
      </c>
      <c r="R59" s="28">
        <f>$J59*IFERROR(INDEX(ModelInput!$M$333:$BJ$357,MATCH($H59,ModelInput!$E$333:$E$357,0),MATCH(1+YEAR(R$2)-YEAR($G59),ModelInput!$M$299:$BJ$299,0)),0)</f>
        <v>0</v>
      </c>
      <c r="S59" s="28">
        <f>$J59*IFERROR(INDEX(ModelInput!$M$333:$BJ$357,MATCH($H59,ModelInput!$E$333:$E$357,0),MATCH(1+YEAR(S$2)-YEAR($G59),ModelInput!$M$299:$BJ$299,0)),0)</f>
        <v>0</v>
      </c>
      <c r="T59" s="28">
        <f>$J59*IFERROR(INDEX(ModelInput!$M$333:$BJ$357,MATCH($H59,ModelInput!$E$333:$E$357,0),MATCH(1+YEAR(T$2)-YEAR($G59),ModelInput!$M$299:$BJ$299,0)),0)</f>
        <v>0</v>
      </c>
      <c r="U59" s="28">
        <f>$J59*IFERROR(INDEX(ModelInput!$M$333:$BJ$357,MATCH($H59,ModelInput!$E$333:$E$357,0),MATCH(1+YEAR(U$2)-YEAR($G59),ModelInput!$M$299:$BJ$299,0)),0)</f>
        <v>0</v>
      </c>
      <c r="V59" s="28">
        <f>$J59*IFERROR(INDEX(ModelInput!$M$333:$BJ$357,MATCH($H59,ModelInput!$E$333:$E$357,0),MATCH(1+YEAR(V$2)-YEAR($G59),ModelInput!$M$299:$BJ$299,0)),0)</f>
        <v>0</v>
      </c>
      <c r="W59" s="28">
        <f>$J59*IFERROR(INDEX(ModelInput!$M$333:$BJ$357,MATCH($H59,ModelInput!$E$333:$E$357,0),MATCH(1+YEAR(W$2)-YEAR($G59),ModelInput!$M$299:$BJ$299,0)),0)</f>
        <v>0</v>
      </c>
      <c r="X59" s="28">
        <f>$J59*IFERROR(INDEX(ModelInput!$M$333:$BJ$357,MATCH($H59,ModelInput!$E$333:$E$357,0),MATCH(1+YEAR(X$2)-YEAR($G59),ModelInput!$M$299:$BJ$299,0)),0)</f>
        <v>0</v>
      </c>
      <c r="Y59" s="28">
        <f>$J59*IFERROR(INDEX(ModelInput!$M$333:$BJ$357,MATCH($H59,ModelInput!$E$333:$E$357,0),MATCH(1+YEAR(Y$2)-YEAR($G59),ModelInput!$M$299:$BJ$299,0)),0)</f>
        <v>0</v>
      </c>
      <c r="Z59" s="28">
        <f>$J59*IFERROR(INDEX(ModelInput!$M$333:$BJ$357,MATCH($H59,ModelInput!$E$333:$E$357,0),MATCH(1+YEAR(Z$2)-YEAR($G59),ModelInput!$M$299:$BJ$299,0)),0)</f>
        <v>0</v>
      </c>
      <c r="AA59" s="28">
        <f>$J59*IFERROR(INDEX(ModelInput!$M$333:$BJ$357,MATCH($H59,ModelInput!$E$333:$E$357,0),MATCH(1+YEAR(AA$2)-YEAR($G59),ModelInput!$M$299:$BJ$299,0)),0)</f>
        <v>0</v>
      </c>
      <c r="AB59" s="28">
        <f>$J59*IFERROR(INDEX(ModelInput!$M$333:$BJ$357,MATCH($H59,ModelInput!$E$333:$E$357,0),MATCH(1+YEAR(AB$2)-YEAR($G59),ModelInput!$M$299:$BJ$299,0)),0)</f>
        <v>0</v>
      </c>
      <c r="AC59" s="28">
        <f>$J59*IFERROR(INDEX(ModelInput!$M$333:$BJ$357,MATCH($H59,ModelInput!$E$333:$E$357,0),MATCH(1+YEAR(AC$2)-YEAR($G59),ModelInput!$M$299:$BJ$299,0)),0)</f>
        <v>0</v>
      </c>
      <c r="AD59" s="28">
        <f>$J59*IFERROR(INDEX(ModelInput!$M$333:$BJ$357,MATCH($H59,ModelInput!$E$333:$E$357,0),MATCH(1+YEAR(AD$2)-YEAR($G59),ModelInput!$M$299:$BJ$299,0)),0)</f>
        <v>0</v>
      </c>
      <c r="AE59" s="28">
        <f>$J59*IFERROR(INDEX(ModelInput!$M$333:$BJ$357,MATCH($H59,ModelInput!$E$333:$E$357,0),MATCH(1+YEAR(AE$2)-YEAR($G59),ModelInput!$M$299:$BJ$299,0)),0)</f>
        <v>0</v>
      </c>
      <c r="AF59" s="28">
        <f>$J59*IFERROR(INDEX(ModelInput!$M$333:$BJ$357,MATCH($H59,ModelInput!$E$333:$E$357,0),MATCH(1+YEAR(AF$2)-YEAR($G59),ModelInput!$M$299:$BJ$299,0)),0)</f>
        <v>0</v>
      </c>
      <c r="AG59" s="28">
        <f>$J59*IFERROR(INDEX(ModelInput!$M$333:$BJ$357,MATCH($H59,ModelInput!$E$333:$E$357,0),MATCH(1+YEAR(AG$2)-YEAR($G59),ModelInput!$M$299:$BJ$299,0)),0)</f>
        <v>0</v>
      </c>
      <c r="AH59" s="28">
        <f>$J59*IFERROR(INDEX(ModelInput!$M$333:$BJ$357,MATCH($H59,ModelInput!$E$333:$E$357,0),MATCH(1+YEAR(AH$2)-YEAR($G59),ModelInput!$M$299:$BJ$299,0)),0)</f>
        <v>0</v>
      </c>
      <c r="AI59" s="28">
        <f>$J59*IFERROR(INDEX(ModelInput!$M$333:$BJ$357,MATCH($H59,ModelInput!$E$333:$E$357,0),MATCH(1+YEAR(AI$2)-YEAR($G59),ModelInput!$M$299:$BJ$299,0)),0)</f>
        <v>0</v>
      </c>
      <c r="AJ59" s="28">
        <f>$J59*IFERROR(INDEX(ModelInput!$M$333:$BJ$357,MATCH($H59,ModelInput!$E$333:$E$357,0),MATCH(1+YEAR(AJ$2)-YEAR($G59),ModelInput!$M$299:$BJ$299,0)),0)</f>
        <v>0</v>
      </c>
      <c r="AK59" s="28">
        <f>$J59*IFERROR(INDEX(ModelInput!$M$333:$BJ$357,MATCH($H59,ModelInput!$E$333:$E$357,0),MATCH(1+YEAR(AK$2)-YEAR($G59),ModelInput!$M$299:$BJ$299,0)),0)</f>
        <v>0</v>
      </c>
      <c r="AL59" s="28">
        <f>$J59*IFERROR(INDEX(ModelInput!$M$333:$BJ$357,MATCH($H59,ModelInput!$E$333:$E$357,0),MATCH(1+YEAR(AL$2)-YEAR($G59),ModelInput!$M$299:$BJ$299,0)),0)</f>
        <v>0</v>
      </c>
      <c r="AM59" s="28">
        <f>$J59*IFERROR(INDEX(ModelInput!$M$333:$BJ$357,MATCH($H59,ModelInput!$E$333:$E$357,0),MATCH(1+YEAR(AM$2)-YEAR($G59),ModelInput!$M$299:$BJ$299,0)),0)</f>
        <v>0</v>
      </c>
      <c r="AN59" s="28">
        <f>$J59*IFERROR(INDEX(ModelInput!$M$333:$BJ$357,MATCH($H59,ModelInput!$E$333:$E$357,0),MATCH(1+YEAR(AN$2)-YEAR($G59),ModelInput!$M$299:$BJ$299,0)),0)</f>
        <v>0</v>
      </c>
      <c r="AO59" s="28">
        <f>$J59*IFERROR(INDEX(ModelInput!$M$333:$BJ$357,MATCH($H59,ModelInput!$E$333:$E$357,0),MATCH(1+YEAR(AO$2)-YEAR($G59),ModelInput!$M$299:$BJ$299,0)),0)</f>
        <v>0</v>
      </c>
      <c r="AP59" s="28">
        <f>$J59*IFERROR(INDEX(ModelInput!$M$333:$BJ$357,MATCH($H59,ModelInput!$E$333:$E$357,0),MATCH(1+YEAR(AP$2)-YEAR($G59),ModelInput!$M$299:$BJ$299,0)),0)</f>
        <v>0</v>
      </c>
      <c r="AQ59" s="28">
        <f>$J59*IFERROR(INDEX(ModelInput!$M$333:$BJ$357,MATCH($H59,ModelInput!$E$333:$E$357,0),MATCH(1+YEAR(AQ$2)-YEAR($G59),ModelInput!$M$299:$BJ$299,0)),0)</f>
        <v>0</v>
      </c>
      <c r="AR59" s="28">
        <f>$J59*IFERROR(INDEX(ModelInput!$M$333:$BJ$357,MATCH($H59,ModelInput!$E$333:$E$357,0),MATCH(1+YEAR(AR$2)-YEAR($G59),ModelInput!$M$299:$BJ$299,0)),0)</f>
        <v>0</v>
      </c>
      <c r="AS59" s="28">
        <f>$J59*IFERROR(INDEX(ModelInput!$M$333:$BJ$357,MATCH($H59,ModelInput!$E$333:$E$357,0),MATCH(1+YEAR(AS$2)-YEAR($G59),ModelInput!$M$299:$BJ$299,0)),0)</f>
        <v>0</v>
      </c>
      <c r="AT59" s="28">
        <f>$J59*IFERROR(INDEX(ModelInput!$M$333:$BJ$357,MATCH($H59,ModelInput!$E$333:$E$357,0),MATCH(1+YEAR(AT$2)-YEAR($G59),ModelInput!$M$299:$BJ$299,0)),0)</f>
        <v>0</v>
      </c>
      <c r="AU59" s="28">
        <f>$J59*IFERROR(INDEX(ModelInput!$M$333:$BJ$357,MATCH($H59,ModelInput!$E$333:$E$357,0),MATCH(1+YEAR(AU$2)-YEAR($G59),ModelInput!$M$299:$BJ$299,0)),0)</f>
        <v>0</v>
      </c>
      <c r="AV59" s="28">
        <f>$J59*IFERROR(INDEX(ModelInput!$M$333:$BJ$357,MATCH($H59,ModelInput!$E$333:$E$357,0),MATCH(1+YEAR(AV$2)-YEAR($G59),ModelInput!$M$299:$BJ$299,0)),0)</f>
        <v>0</v>
      </c>
      <c r="AW59" s="28">
        <f>$J59*IFERROR(INDEX(ModelInput!$M$333:$BJ$357,MATCH($H59,ModelInput!$E$333:$E$357,0),MATCH(1+YEAR(AW$2)-YEAR($G59),ModelInput!$M$299:$BJ$299,0)),0)</f>
        <v>0</v>
      </c>
      <c r="AX59" s="28">
        <f>$J59*IFERROR(INDEX(ModelInput!$M$333:$BJ$357,MATCH($H59,ModelInput!$E$333:$E$357,0),MATCH(1+YEAR(AX$2)-YEAR($G59),ModelInput!$M$299:$BJ$299,0)),0)</f>
        <v>0</v>
      </c>
      <c r="AY59" s="28">
        <f>$J59*IFERROR(INDEX(ModelInput!$M$333:$BJ$357,MATCH($H59,ModelInput!$E$333:$E$357,0),MATCH(1+YEAR(AY$2)-YEAR($G59),ModelInput!$M$299:$BJ$299,0)),0)</f>
        <v>0</v>
      </c>
      <c r="AZ59" s="28">
        <f>$J59*IFERROR(INDEX(ModelInput!$M$333:$BJ$357,MATCH($H59,ModelInput!$E$333:$E$357,0),MATCH(1+YEAR(AZ$2)-YEAR($G59),ModelInput!$M$299:$BJ$299,0)),0)</f>
        <v>0</v>
      </c>
      <c r="BA59" s="28">
        <f>$J59*IFERROR(INDEX(ModelInput!$M$333:$BJ$357,MATCH($H59,ModelInput!$E$333:$E$357,0),MATCH(1+YEAR(BA$2)-YEAR($G59),ModelInput!$M$299:$BJ$299,0)),0)</f>
        <v>0</v>
      </c>
      <c r="BB59" s="28">
        <f>$J59*IFERROR(INDEX(ModelInput!$M$333:$BJ$357,MATCH($H59,ModelInput!$E$333:$E$357,0),MATCH(1+YEAR(BB$2)-YEAR($G59),ModelInput!$M$299:$BJ$299,0)),0)</f>
        <v>0</v>
      </c>
      <c r="BC59" s="28">
        <f>$J59*IFERROR(INDEX(ModelInput!$M$333:$BJ$357,MATCH($H59,ModelInput!$E$333:$E$357,0),MATCH(1+YEAR(BC$2)-YEAR($G59),ModelInput!$M$299:$BJ$299,0)),0)</f>
        <v>0</v>
      </c>
      <c r="BD59" s="28">
        <f>$J59*IFERROR(INDEX(ModelInput!$M$333:$BJ$357,MATCH($H59,ModelInput!$E$333:$E$357,0),MATCH(1+YEAR(BD$2)-YEAR($G59),ModelInput!$M$299:$BJ$299,0)),0)</f>
        <v>0</v>
      </c>
      <c r="BE59" s="28">
        <f>$J59*IFERROR(INDEX(ModelInput!$M$333:$BJ$357,MATCH($H59,ModelInput!$E$333:$E$357,0),MATCH(1+YEAR(BE$2)-YEAR($G59),ModelInput!$M$299:$BJ$299,0)),0)</f>
        <v>0</v>
      </c>
      <c r="BF59" s="28">
        <f>$J59*IFERROR(INDEX(ModelInput!$M$333:$BJ$357,MATCH($H59,ModelInput!$E$333:$E$357,0),MATCH(1+YEAR(BF$2)-YEAR($G59),ModelInput!$M$299:$BJ$299,0)),0)</f>
        <v>0</v>
      </c>
      <c r="BG59" s="28">
        <f>$J59*IFERROR(INDEX(ModelInput!$M$333:$BJ$357,MATCH($H59,ModelInput!$E$333:$E$357,0),MATCH(1+YEAR(BG$2)-YEAR($G59),ModelInput!$M$299:$BJ$299,0)),0)</f>
        <v>0</v>
      </c>
      <c r="BH59" s="28">
        <f>$J59*IFERROR(INDEX(ModelInput!$M$333:$BJ$357,MATCH($H59,ModelInput!$E$333:$E$357,0),MATCH(1+YEAR(BH$2)-YEAR($G59),ModelInput!$M$299:$BJ$299,0)),0)</f>
        <v>0</v>
      </c>
      <c r="BJ59" s="61" t="b">
        <f t="shared" si="7"/>
        <v>1</v>
      </c>
    </row>
    <row r="60" spans="3:103" ht="15.4">
      <c r="C60" s="29"/>
      <c r="D60" s="29"/>
      <c r="E60" s="4" t="s">
        <v>410</v>
      </c>
      <c r="G60" s="5">
        <f t="shared" si="8"/>
        <v>46843</v>
      </c>
      <c r="H60" s="86" t="str">
        <f>"SLN"&amp;YEAR(CHOOSE(Interface!$H$7,Interface!$J$33,Interface!$L$33))-MIN(YEAR(CHOOSE(Interface!$H$7,Interface!$J$33,Interface!$L$33)),YEAR(G60)-1)</f>
        <v>SLN22</v>
      </c>
      <c r="J60" s="84">
        <f>SUMIFS(Capitalisation!$108:$108,Capitalisation!$3:$3,YEAR(G60)-1)</f>
        <v>0</v>
      </c>
      <c r="L60" s="28">
        <f>$J60*IFERROR(INDEX(ModelInput!$M$333:$BJ$357,MATCH($H60,ModelInput!$E$333:$E$357,0),MATCH(1+YEAR(L$2)-YEAR($G60),ModelInput!$M$299:$BJ$299,0)),0)</f>
        <v>0</v>
      </c>
      <c r="M60" s="28">
        <f>$J60*IFERROR(INDEX(ModelInput!$M$333:$BJ$357,MATCH($H60,ModelInput!$E$333:$E$357,0),MATCH(1+YEAR(M$2)-YEAR($G60),ModelInput!$M$299:$BJ$299,0)),0)</f>
        <v>0</v>
      </c>
      <c r="N60" s="28">
        <f>$J60*IFERROR(INDEX(ModelInput!$M$333:$BJ$357,MATCH($H60,ModelInput!$E$333:$E$357,0),MATCH(1+YEAR(N$2)-YEAR($G60),ModelInput!$M$299:$BJ$299,0)),0)</f>
        <v>0</v>
      </c>
      <c r="O60" s="28">
        <f>$J60*IFERROR(INDEX(ModelInput!$M$333:$BJ$357,MATCH($H60,ModelInput!$E$333:$E$357,0),MATCH(1+YEAR(O$2)-YEAR($G60),ModelInput!$M$299:$BJ$299,0)),0)</f>
        <v>0</v>
      </c>
      <c r="P60" s="28">
        <f>$J60*IFERROR(INDEX(ModelInput!$M$333:$BJ$357,MATCH($H60,ModelInput!$E$333:$E$357,0),MATCH(1+YEAR(P$2)-YEAR($G60),ModelInput!$M$299:$BJ$299,0)),0)</f>
        <v>0</v>
      </c>
      <c r="Q60" s="28">
        <f>$J60*IFERROR(INDEX(ModelInput!$M$333:$BJ$357,MATCH($H60,ModelInput!$E$333:$E$357,0),MATCH(1+YEAR(Q$2)-YEAR($G60),ModelInput!$M$299:$BJ$299,0)),0)</f>
        <v>0</v>
      </c>
      <c r="R60" s="28">
        <f>$J60*IFERROR(INDEX(ModelInput!$M$333:$BJ$357,MATCH($H60,ModelInput!$E$333:$E$357,0),MATCH(1+YEAR(R$2)-YEAR($G60),ModelInput!$M$299:$BJ$299,0)),0)</f>
        <v>0</v>
      </c>
      <c r="S60" s="28">
        <f>$J60*IFERROR(INDEX(ModelInput!$M$333:$BJ$357,MATCH($H60,ModelInput!$E$333:$E$357,0),MATCH(1+YEAR(S$2)-YEAR($G60),ModelInput!$M$299:$BJ$299,0)),0)</f>
        <v>0</v>
      </c>
      <c r="T60" s="28">
        <f>$J60*IFERROR(INDEX(ModelInput!$M$333:$BJ$357,MATCH($H60,ModelInput!$E$333:$E$357,0),MATCH(1+YEAR(T$2)-YEAR($G60),ModelInput!$M$299:$BJ$299,0)),0)</f>
        <v>0</v>
      </c>
      <c r="U60" s="28">
        <f>$J60*IFERROR(INDEX(ModelInput!$M$333:$BJ$357,MATCH($H60,ModelInput!$E$333:$E$357,0),MATCH(1+YEAR(U$2)-YEAR($G60),ModelInput!$M$299:$BJ$299,0)),0)</f>
        <v>0</v>
      </c>
      <c r="V60" s="28">
        <f>$J60*IFERROR(INDEX(ModelInput!$M$333:$BJ$357,MATCH($H60,ModelInput!$E$333:$E$357,0),MATCH(1+YEAR(V$2)-YEAR($G60),ModelInput!$M$299:$BJ$299,0)),0)</f>
        <v>0</v>
      </c>
      <c r="W60" s="28">
        <f>$J60*IFERROR(INDEX(ModelInput!$M$333:$BJ$357,MATCH($H60,ModelInput!$E$333:$E$357,0),MATCH(1+YEAR(W$2)-YEAR($G60),ModelInput!$M$299:$BJ$299,0)),0)</f>
        <v>0</v>
      </c>
      <c r="X60" s="28">
        <f>$J60*IFERROR(INDEX(ModelInput!$M$333:$BJ$357,MATCH($H60,ModelInput!$E$333:$E$357,0),MATCH(1+YEAR(X$2)-YEAR($G60),ModelInput!$M$299:$BJ$299,0)),0)</f>
        <v>0</v>
      </c>
      <c r="Y60" s="28">
        <f>$J60*IFERROR(INDEX(ModelInput!$M$333:$BJ$357,MATCH($H60,ModelInput!$E$333:$E$357,0),MATCH(1+YEAR(Y$2)-YEAR($G60),ModelInput!$M$299:$BJ$299,0)),0)</f>
        <v>0</v>
      </c>
      <c r="Z60" s="28">
        <f>$J60*IFERROR(INDEX(ModelInput!$M$333:$BJ$357,MATCH($H60,ModelInput!$E$333:$E$357,0),MATCH(1+YEAR(Z$2)-YEAR($G60),ModelInput!$M$299:$BJ$299,0)),0)</f>
        <v>0</v>
      </c>
      <c r="AA60" s="28">
        <f>$J60*IFERROR(INDEX(ModelInput!$M$333:$BJ$357,MATCH($H60,ModelInput!$E$333:$E$357,0),MATCH(1+YEAR(AA$2)-YEAR($G60),ModelInput!$M$299:$BJ$299,0)),0)</f>
        <v>0</v>
      </c>
      <c r="AB60" s="28">
        <f>$J60*IFERROR(INDEX(ModelInput!$M$333:$BJ$357,MATCH($H60,ModelInput!$E$333:$E$357,0),MATCH(1+YEAR(AB$2)-YEAR($G60),ModelInput!$M$299:$BJ$299,0)),0)</f>
        <v>0</v>
      </c>
      <c r="AC60" s="28">
        <f>$J60*IFERROR(INDEX(ModelInput!$M$333:$BJ$357,MATCH($H60,ModelInput!$E$333:$E$357,0),MATCH(1+YEAR(AC$2)-YEAR($G60),ModelInput!$M$299:$BJ$299,0)),0)</f>
        <v>0</v>
      </c>
      <c r="AD60" s="28">
        <f>$J60*IFERROR(INDEX(ModelInput!$M$333:$BJ$357,MATCH($H60,ModelInput!$E$333:$E$357,0),MATCH(1+YEAR(AD$2)-YEAR($G60),ModelInput!$M$299:$BJ$299,0)),0)</f>
        <v>0</v>
      </c>
      <c r="AE60" s="28">
        <f>$J60*IFERROR(INDEX(ModelInput!$M$333:$BJ$357,MATCH($H60,ModelInput!$E$333:$E$357,0),MATCH(1+YEAR(AE$2)-YEAR($G60),ModelInput!$M$299:$BJ$299,0)),0)</f>
        <v>0</v>
      </c>
      <c r="AF60" s="28">
        <f>$J60*IFERROR(INDEX(ModelInput!$M$333:$BJ$357,MATCH($H60,ModelInput!$E$333:$E$357,0),MATCH(1+YEAR(AF$2)-YEAR($G60),ModelInput!$M$299:$BJ$299,0)),0)</f>
        <v>0</v>
      </c>
      <c r="AG60" s="28">
        <f>$J60*IFERROR(INDEX(ModelInput!$M$333:$BJ$357,MATCH($H60,ModelInput!$E$333:$E$357,0),MATCH(1+YEAR(AG$2)-YEAR($G60),ModelInput!$M$299:$BJ$299,0)),0)</f>
        <v>0</v>
      </c>
      <c r="AH60" s="28">
        <f>$J60*IFERROR(INDEX(ModelInput!$M$333:$BJ$357,MATCH($H60,ModelInput!$E$333:$E$357,0),MATCH(1+YEAR(AH$2)-YEAR($G60),ModelInput!$M$299:$BJ$299,0)),0)</f>
        <v>0</v>
      </c>
      <c r="AI60" s="28">
        <f>$J60*IFERROR(INDEX(ModelInput!$M$333:$BJ$357,MATCH($H60,ModelInput!$E$333:$E$357,0),MATCH(1+YEAR(AI$2)-YEAR($G60),ModelInput!$M$299:$BJ$299,0)),0)</f>
        <v>0</v>
      </c>
      <c r="AJ60" s="28">
        <f>$J60*IFERROR(INDEX(ModelInput!$M$333:$BJ$357,MATCH($H60,ModelInput!$E$333:$E$357,0),MATCH(1+YEAR(AJ$2)-YEAR($G60),ModelInput!$M$299:$BJ$299,0)),0)</f>
        <v>0</v>
      </c>
      <c r="AK60" s="28">
        <f>$J60*IFERROR(INDEX(ModelInput!$M$333:$BJ$357,MATCH($H60,ModelInput!$E$333:$E$357,0),MATCH(1+YEAR(AK$2)-YEAR($G60),ModelInput!$M$299:$BJ$299,0)),0)</f>
        <v>0</v>
      </c>
      <c r="AL60" s="28">
        <f>$J60*IFERROR(INDEX(ModelInput!$M$333:$BJ$357,MATCH($H60,ModelInput!$E$333:$E$357,0),MATCH(1+YEAR(AL$2)-YEAR($G60),ModelInput!$M$299:$BJ$299,0)),0)</f>
        <v>0</v>
      </c>
      <c r="AM60" s="28">
        <f>$J60*IFERROR(INDEX(ModelInput!$M$333:$BJ$357,MATCH($H60,ModelInput!$E$333:$E$357,0),MATCH(1+YEAR(AM$2)-YEAR($G60),ModelInput!$M$299:$BJ$299,0)),0)</f>
        <v>0</v>
      </c>
      <c r="AN60" s="28">
        <f>$J60*IFERROR(INDEX(ModelInput!$M$333:$BJ$357,MATCH($H60,ModelInput!$E$333:$E$357,0),MATCH(1+YEAR(AN$2)-YEAR($G60),ModelInput!$M$299:$BJ$299,0)),0)</f>
        <v>0</v>
      </c>
      <c r="AO60" s="28">
        <f>$J60*IFERROR(INDEX(ModelInput!$M$333:$BJ$357,MATCH($H60,ModelInput!$E$333:$E$357,0),MATCH(1+YEAR(AO$2)-YEAR($G60),ModelInput!$M$299:$BJ$299,0)),0)</f>
        <v>0</v>
      </c>
      <c r="AP60" s="28">
        <f>$J60*IFERROR(INDEX(ModelInput!$M$333:$BJ$357,MATCH($H60,ModelInput!$E$333:$E$357,0),MATCH(1+YEAR(AP$2)-YEAR($G60),ModelInput!$M$299:$BJ$299,0)),0)</f>
        <v>0</v>
      </c>
      <c r="AQ60" s="28">
        <f>$J60*IFERROR(INDEX(ModelInput!$M$333:$BJ$357,MATCH($H60,ModelInput!$E$333:$E$357,0),MATCH(1+YEAR(AQ$2)-YEAR($G60),ModelInput!$M$299:$BJ$299,0)),0)</f>
        <v>0</v>
      </c>
      <c r="AR60" s="28">
        <f>$J60*IFERROR(INDEX(ModelInput!$M$333:$BJ$357,MATCH($H60,ModelInput!$E$333:$E$357,0),MATCH(1+YEAR(AR$2)-YEAR($G60),ModelInput!$M$299:$BJ$299,0)),0)</f>
        <v>0</v>
      </c>
      <c r="AS60" s="28">
        <f>$J60*IFERROR(INDEX(ModelInput!$M$333:$BJ$357,MATCH($H60,ModelInput!$E$333:$E$357,0),MATCH(1+YEAR(AS$2)-YEAR($G60),ModelInput!$M$299:$BJ$299,0)),0)</f>
        <v>0</v>
      </c>
      <c r="AT60" s="28">
        <f>$J60*IFERROR(INDEX(ModelInput!$M$333:$BJ$357,MATCH($H60,ModelInput!$E$333:$E$357,0),MATCH(1+YEAR(AT$2)-YEAR($G60),ModelInput!$M$299:$BJ$299,0)),0)</f>
        <v>0</v>
      </c>
      <c r="AU60" s="28">
        <f>$J60*IFERROR(INDEX(ModelInput!$M$333:$BJ$357,MATCH($H60,ModelInput!$E$333:$E$357,0),MATCH(1+YEAR(AU$2)-YEAR($G60),ModelInput!$M$299:$BJ$299,0)),0)</f>
        <v>0</v>
      </c>
      <c r="AV60" s="28">
        <f>$J60*IFERROR(INDEX(ModelInput!$M$333:$BJ$357,MATCH($H60,ModelInput!$E$333:$E$357,0),MATCH(1+YEAR(AV$2)-YEAR($G60),ModelInput!$M$299:$BJ$299,0)),0)</f>
        <v>0</v>
      </c>
      <c r="AW60" s="28">
        <f>$J60*IFERROR(INDEX(ModelInput!$M$333:$BJ$357,MATCH($H60,ModelInput!$E$333:$E$357,0),MATCH(1+YEAR(AW$2)-YEAR($G60),ModelInput!$M$299:$BJ$299,0)),0)</f>
        <v>0</v>
      </c>
      <c r="AX60" s="28">
        <f>$J60*IFERROR(INDEX(ModelInput!$M$333:$BJ$357,MATCH($H60,ModelInput!$E$333:$E$357,0),MATCH(1+YEAR(AX$2)-YEAR($G60),ModelInput!$M$299:$BJ$299,0)),0)</f>
        <v>0</v>
      </c>
      <c r="AY60" s="28">
        <f>$J60*IFERROR(INDEX(ModelInput!$M$333:$BJ$357,MATCH($H60,ModelInput!$E$333:$E$357,0),MATCH(1+YEAR(AY$2)-YEAR($G60),ModelInput!$M$299:$BJ$299,0)),0)</f>
        <v>0</v>
      </c>
      <c r="AZ60" s="28">
        <f>$J60*IFERROR(INDEX(ModelInput!$M$333:$BJ$357,MATCH($H60,ModelInput!$E$333:$E$357,0),MATCH(1+YEAR(AZ$2)-YEAR($G60),ModelInput!$M$299:$BJ$299,0)),0)</f>
        <v>0</v>
      </c>
      <c r="BA60" s="28">
        <f>$J60*IFERROR(INDEX(ModelInput!$M$333:$BJ$357,MATCH($H60,ModelInput!$E$333:$E$357,0),MATCH(1+YEAR(BA$2)-YEAR($G60),ModelInput!$M$299:$BJ$299,0)),0)</f>
        <v>0</v>
      </c>
      <c r="BB60" s="28">
        <f>$J60*IFERROR(INDEX(ModelInput!$M$333:$BJ$357,MATCH($H60,ModelInput!$E$333:$E$357,0),MATCH(1+YEAR(BB$2)-YEAR($G60),ModelInput!$M$299:$BJ$299,0)),0)</f>
        <v>0</v>
      </c>
      <c r="BC60" s="28">
        <f>$J60*IFERROR(INDEX(ModelInput!$M$333:$BJ$357,MATCH($H60,ModelInput!$E$333:$E$357,0),MATCH(1+YEAR(BC$2)-YEAR($G60),ModelInput!$M$299:$BJ$299,0)),0)</f>
        <v>0</v>
      </c>
      <c r="BD60" s="28">
        <f>$J60*IFERROR(INDEX(ModelInput!$M$333:$BJ$357,MATCH($H60,ModelInput!$E$333:$E$357,0),MATCH(1+YEAR(BD$2)-YEAR($G60),ModelInput!$M$299:$BJ$299,0)),0)</f>
        <v>0</v>
      </c>
      <c r="BE60" s="28">
        <f>$J60*IFERROR(INDEX(ModelInput!$M$333:$BJ$357,MATCH($H60,ModelInput!$E$333:$E$357,0),MATCH(1+YEAR(BE$2)-YEAR($G60),ModelInput!$M$299:$BJ$299,0)),0)</f>
        <v>0</v>
      </c>
      <c r="BF60" s="28">
        <f>$J60*IFERROR(INDEX(ModelInput!$M$333:$BJ$357,MATCH($H60,ModelInput!$E$333:$E$357,0),MATCH(1+YEAR(BF$2)-YEAR($G60),ModelInput!$M$299:$BJ$299,0)),0)</f>
        <v>0</v>
      </c>
      <c r="BG60" s="28">
        <f>$J60*IFERROR(INDEX(ModelInput!$M$333:$BJ$357,MATCH($H60,ModelInput!$E$333:$E$357,0),MATCH(1+YEAR(BG$2)-YEAR($G60),ModelInput!$M$299:$BJ$299,0)),0)</f>
        <v>0</v>
      </c>
      <c r="BH60" s="28">
        <f>$J60*IFERROR(INDEX(ModelInput!$M$333:$BJ$357,MATCH($H60,ModelInput!$E$333:$E$357,0),MATCH(1+YEAR(BH$2)-YEAR($G60),ModelInput!$M$299:$BJ$299,0)),0)</f>
        <v>0</v>
      </c>
      <c r="BJ60" s="61" t="b">
        <f t="shared" si="7"/>
        <v>1</v>
      </c>
    </row>
    <row r="61" spans="3:103" ht="15.4">
      <c r="C61" s="29"/>
      <c r="D61" s="29"/>
      <c r="E61" s="4" t="s">
        <v>410</v>
      </c>
      <c r="G61" s="5">
        <f t="shared" si="8"/>
        <v>47208</v>
      </c>
      <c r="H61" s="86" t="str">
        <f>"SLN"&amp;YEAR(CHOOSE(Interface!$H$7,Interface!$J$33,Interface!$L$33))-MIN(YEAR(CHOOSE(Interface!$H$7,Interface!$J$33,Interface!$L$33)),YEAR(G61)-1)</f>
        <v>SLN21</v>
      </c>
      <c r="J61" s="84">
        <f>SUMIFS(Capitalisation!$108:$108,Capitalisation!$3:$3,YEAR(G61)-1)</f>
        <v>0</v>
      </c>
      <c r="L61" s="28">
        <f>$J61*IFERROR(INDEX(ModelInput!$M$333:$BJ$357,MATCH($H61,ModelInput!$E$333:$E$357,0),MATCH(1+YEAR(L$2)-YEAR($G61),ModelInput!$M$299:$BJ$299,0)),0)</f>
        <v>0</v>
      </c>
      <c r="M61" s="28">
        <f>$J61*IFERROR(INDEX(ModelInput!$M$333:$BJ$357,MATCH($H61,ModelInput!$E$333:$E$357,0),MATCH(1+YEAR(M$2)-YEAR($G61),ModelInput!$M$299:$BJ$299,0)),0)</f>
        <v>0</v>
      </c>
      <c r="N61" s="28">
        <f>$J61*IFERROR(INDEX(ModelInput!$M$333:$BJ$357,MATCH($H61,ModelInput!$E$333:$E$357,0),MATCH(1+YEAR(N$2)-YEAR($G61),ModelInput!$M$299:$BJ$299,0)),0)</f>
        <v>0</v>
      </c>
      <c r="O61" s="28">
        <f>$J61*IFERROR(INDEX(ModelInput!$M$333:$BJ$357,MATCH($H61,ModelInput!$E$333:$E$357,0),MATCH(1+YEAR(O$2)-YEAR($G61),ModelInput!$M$299:$BJ$299,0)),0)</f>
        <v>0</v>
      </c>
      <c r="P61" s="28">
        <f>$J61*IFERROR(INDEX(ModelInput!$M$333:$BJ$357,MATCH($H61,ModelInput!$E$333:$E$357,0),MATCH(1+YEAR(P$2)-YEAR($G61),ModelInput!$M$299:$BJ$299,0)),0)</f>
        <v>0</v>
      </c>
      <c r="Q61" s="28">
        <f>$J61*IFERROR(INDEX(ModelInput!$M$333:$BJ$357,MATCH($H61,ModelInput!$E$333:$E$357,0),MATCH(1+YEAR(Q$2)-YEAR($G61),ModelInput!$M$299:$BJ$299,0)),0)</f>
        <v>0</v>
      </c>
      <c r="R61" s="28">
        <f>$J61*IFERROR(INDEX(ModelInput!$M$333:$BJ$357,MATCH($H61,ModelInput!$E$333:$E$357,0),MATCH(1+YEAR(R$2)-YEAR($G61),ModelInput!$M$299:$BJ$299,0)),0)</f>
        <v>0</v>
      </c>
      <c r="S61" s="28">
        <f>$J61*IFERROR(INDEX(ModelInput!$M$333:$BJ$357,MATCH($H61,ModelInput!$E$333:$E$357,0),MATCH(1+YEAR(S$2)-YEAR($G61),ModelInput!$M$299:$BJ$299,0)),0)</f>
        <v>0</v>
      </c>
      <c r="T61" s="28">
        <f>$J61*IFERROR(INDEX(ModelInput!$M$333:$BJ$357,MATCH($H61,ModelInput!$E$333:$E$357,0),MATCH(1+YEAR(T$2)-YEAR($G61),ModelInput!$M$299:$BJ$299,0)),0)</f>
        <v>0</v>
      </c>
      <c r="U61" s="28">
        <f>$J61*IFERROR(INDEX(ModelInput!$M$333:$BJ$357,MATCH($H61,ModelInput!$E$333:$E$357,0),MATCH(1+YEAR(U$2)-YEAR($G61),ModelInput!$M$299:$BJ$299,0)),0)</f>
        <v>0</v>
      </c>
      <c r="V61" s="28">
        <f>$J61*IFERROR(INDEX(ModelInput!$M$333:$BJ$357,MATCH($H61,ModelInput!$E$333:$E$357,0),MATCH(1+YEAR(V$2)-YEAR($G61),ModelInput!$M$299:$BJ$299,0)),0)</f>
        <v>0</v>
      </c>
      <c r="W61" s="28">
        <f>$J61*IFERROR(INDEX(ModelInput!$M$333:$BJ$357,MATCH($H61,ModelInput!$E$333:$E$357,0),MATCH(1+YEAR(W$2)-YEAR($G61),ModelInput!$M$299:$BJ$299,0)),0)</f>
        <v>0</v>
      </c>
      <c r="X61" s="28">
        <f>$J61*IFERROR(INDEX(ModelInput!$M$333:$BJ$357,MATCH($H61,ModelInput!$E$333:$E$357,0),MATCH(1+YEAR(X$2)-YEAR($G61),ModelInput!$M$299:$BJ$299,0)),0)</f>
        <v>0</v>
      </c>
      <c r="Y61" s="28">
        <f>$J61*IFERROR(INDEX(ModelInput!$M$333:$BJ$357,MATCH($H61,ModelInput!$E$333:$E$357,0),MATCH(1+YEAR(Y$2)-YEAR($G61),ModelInput!$M$299:$BJ$299,0)),0)</f>
        <v>0</v>
      </c>
      <c r="Z61" s="28">
        <f>$J61*IFERROR(INDEX(ModelInput!$M$333:$BJ$357,MATCH($H61,ModelInput!$E$333:$E$357,0),MATCH(1+YEAR(Z$2)-YEAR($G61),ModelInput!$M$299:$BJ$299,0)),0)</f>
        <v>0</v>
      </c>
      <c r="AA61" s="28">
        <f>$J61*IFERROR(INDEX(ModelInput!$M$333:$BJ$357,MATCH($H61,ModelInput!$E$333:$E$357,0),MATCH(1+YEAR(AA$2)-YEAR($G61),ModelInput!$M$299:$BJ$299,0)),0)</f>
        <v>0</v>
      </c>
      <c r="AB61" s="28">
        <f>$J61*IFERROR(INDEX(ModelInput!$M$333:$BJ$357,MATCH($H61,ModelInput!$E$333:$E$357,0),MATCH(1+YEAR(AB$2)-YEAR($G61),ModelInput!$M$299:$BJ$299,0)),0)</f>
        <v>0</v>
      </c>
      <c r="AC61" s="28">
        <f>$J61*IFERROR(INDEX(ModelInput!$M$333:$BJ$357,MATCH($H61,ModelInput!$E$333:$E$357,0),MATCH(1+YEAR(AC$2)-YEAR($G61),ModelInput!$M$299:$BJ$299,0)),0)</f>
        <v>0</v>
      </c>
      <c r="AD61" s="28">
        <f>$J61*IFERROR(INDEX(ModelInput!$M$333:$BJ$357,MATCH($H61,ModelInput!$E$333:$E$357,0),MATCH(1+YEAR(AD$2)-YEAR($G61),ModelInput!$M$299:$BJ$299,0)),0)</f>
        <v>0</v>
      </c>
      <c r="AE61" s="28">
        <f>$J61*IFERROR(INDEX(ModelInput!$M$333:$BJ$357,MATCH($H61,ModelInput!$E$333:$E$357,0),MATCH(1+YEAR(AE$2)-YEAR($G61),ModelInput!$M$299:$BJ$299,0)),0)</f>
        <v>0</v>
      </c>
      <c r="AF61" s="28">
        <f>$J61*IFERROR(INDEX(ModelInput!$M$333:$BJ$357,MATCH($H61,ModelInput!$E$333:$E$357,0),MATCH(1+YEAR(AF$2)-YEAR($G61),ModelInput!$M$299:$BJ$299,0)),0)</f>
        <v>0</v>
      </c>
      <c r="AG61" s="28">
        <f>$J61*IFERROR(INDEX(ModelInput!$M$333:$BJ$357,MATCH($H61,ModelInput!$E$333:$E$357,0),MATCH(1+YEAR(AG$2)-YEAR($G61),ModelInput!$M$299:$BJ$299,0)),0)</f>
        <v>0</v>
      </c>
      <c r="AH61" s="28">
        <f>$J61*IFERROR(INDEX(ModelInput!$M$333:$BJ$357,MATCH($H61,ModelInput!$E$333:$E$357,0),MATCH(1+YEAR(AH$2)-YEAR($G61),ModelInput!$M$299:$BJ$299,0)),0)</f>
        <v>0</v>
      </c>
      <c r="AI61" s="28">
        <f>$J61*IFERROR(INDEX(ModelInput!$M$333:$BJ$357,MATCH($H61,ModelInput!$E$333:$E$357,0),MATCH(1+YEAR(AI$2)-YEAR($G61),ModelInput!$M$299:$BJ$299,0)),0)</f>
        <v>0</v>
      </c>
      <c r="AJ61" s="28">
        <f>$J61*IFERROR(INDEX(ModelInput!$M$333:$BJ$357,MATCH($H61,ModelInput!$E$333:$E$357,0),MATCH(1+YEAR(AJ$2)-YEAR($G61),ModelInput!$M$299:$BJ$299,0)),0)</f>
        <v>0</v>
      </c>
      <c r="AK61" s="28">
        <f>$J61*IFERROR(INDEX(ModelInput!$M$333:$BJ$357,MATCH($H61,ModelInput!$E$333:$E$357,0),MATCH(1+YEAR(AK$2)-YEAR($G61),ModelInput!$M$299:$BJ$299,0)),0)</f>
        <v>0</v>
      </c>
      <c r="AL61" s="28">
        <f>$J61*IFERROR(INDEX(ModelInput!$M$333:$BJ$357,MATCH($H61,ModelInput!$E$333:$E$357,0),MATCH(1+YEAR(AL$2)-YEAR($G61),ModelInput!$M$299:$BJ$299,0)),0)</f>
        <v>0</v>
      </c>
      <c r="AM61" s="28">
        <f>$J61*IFERROR(INDEX(ModelInput!$M$333:$BJ$357,MATCH($H61,ModelInput!$E$333:$E$357,0),MATCH(1+YEAR(AM$2)-YEAR($G61),ModelInput!$M$299:$BJ$299,0)),0)</f>
        <v>0</v>
      </c>
      <c r="AN61" s="28">
        <f>$J61*IFERROR(INDEX(ModelInput!$M$333:$BJ$357,MATCH($H61,ModelInput!$E$333:$E$357,0),MATCH(1+YEAR(AN$2)-YEAR($G61),ModelInput!$M$299:$BJ$299,0)),0)</f>
        <v>0</v>
      </c>
      <c r="AO61" s="28">
        <f>$J61*IFERROR(INDEX(ModelInput!$M$333:$BJ$357,MATCH($H61,ModelInput!$E$333:$E$357,0),MATCH(1+YEAR(AO$2)-YEAR($G61),ModelInput!$M$299:$BJ$299,0)),0)</f>
        <v>0</v>
      </c>
      <c r="AP61" s="28">
        <f>$J61*IFERROR(INDEX(ModelInput!$M$333:$BJ$357,MATCH($H61,ModelInput!$E$333:$E$357,0),MATCH(1+YEAR(AP$2)-YEAR($G61),ModelInput!$M$299:$BJ$299,0)),0)</f>
        <v>0</v>
      </c>
      <c r="AQ61" s="28">
        <f>$J61*IFERROR(INDEX(ModelInput!$M$333:$BJ$357,MATCH($H61,ModelInput!$E$333:$E$357,0),MATCH(1+YEAR(AQ$2)-YEAR($G61),ModelInput!$M$299:$BJ$299,0)),0)</f>
        <v>0</v>
      </c>
      <c r="AR61" s="28">
        <f>$J61*IFERROR(INDEX(ModelInput!$M$333:$BJ$357,MATCH($H61,ModelInput!$E$333:$E$357,0),MATCH(1+YEAR(AR$2)-YEAR($G61),ModelInput!$M$299:$BJ$299,0)),0)</f>
        <v>0</v>
      </c>
      <c r="AS61" s="28">
        <f>$J61*IFERROR(INDEX(ModelInput!$M$333:$BJ$357,MATCH($H61,ModelInput!$E$333:$E$357,0),MATCH(1+YEAR(AS$2)-YEAR($G61),ModelInput!$M$299:$BJ$299,0)),0)</f>
        <v>0</v>
      </c>
      <c r="AT61" s="28">
        <f>$J61*IFERROR(INDEX(ModelInput!$M$333:$BJ$357,MATCH($H61,ModelInput!$E$333:$E$357,0),MATCH(1+YEAR(AT$2)-YEAR($G61),ModelInput!$M$299:$BJ$299,0)),0)</f>
        <v>0</v>
      </c>
      <c r="AU61" s="28">
        <f>$J61*IFERROR(INDEX(ModelInput!$M$333:$BJ$357,MATCH($H61,ModelInput!$E$333:$E$357,0),MATCH(1+YEAR(AU$2)-YEAR($G61),ModelInput!$M$299:$BJ$299,0)),0)</f>
        <v>0</v>
      </c>
      <c r="AV61" s="28">
        <f>$J61*IFERROR(INDEX(ModelInput!$M$333:$BJ$357,MATCH($H61,ModelInput!$E$333:$E$357,0),MATCH(1+YEAR(AV$2)-YEAR($G61),ModelInput!$M$299:$BJ$299,0)),0)</f>
        <v>0</v>
      </c>
      <c r="AW61" s="28">
        <f>$J61*IFERROR(INDEX(ModelInput!$M$333:$BJ$357,MATCH($H61,ModelInput!$E$333:$E$357,0),MATCH(1+YEAR(AW$2)-YEAR($G61),ModelInput!$M$299:$BJ$299,0)),0)</f>
        <v>0</v>
      </c>
      <c r="AX61" s="28">
        <f>$J61*IFERROR(INDEX(ModelInput!$M$333:$BJ$357,MATCH($H61,ModelInput!$E$333:$E$357,0),MATCH(1+YEAR(AX$2)-YEAR($G61),ModelInput!$M$299:$BJ$299,0)),0)</f>
        <v>0</v>
      </c>
      <c r="AY61" s="28">
        <f>$J61*IFERROR(INDEX(ModelInput!$M$333:$BJ$357,MATCH($H61,ModelInput!$E$333:$E$357,0),MATCH(1+YEAR(AY$2)-YEAR($G61),ModelInput!$M$299:$BJ$299,0)),0)</f>
        <v>0</v>
      </c>
      <c r="AZ61" s="28">
        <f>$J61*IFERROR(INDEX(ModelInput!$M$333:$BJ$357,MATCH($H61,ModelInput!$E$333:$E$357,0),MATCH(1+YEAR(AZ$2)-YEAR($G61),ModelInput!$M$299:$BJ$299,0)),0)</f>
        <v>0</v>
      </c>
      <c r="BA61" s="28">
        <f>$J61*IFERROR(INDEX(ModelInput!$M$333:$BJ$357,MATCH($H61,ModelInput!$E$333:$E$357,0),MATCH(1+YEAR(BA$2)-YEAR($G61),ModelInput!$M$299:$BJ$299,0)),0)</f>
        <v>0</v>
      </c>
      <c r="BB61" s="28">
        <f>$J61*IFERROR(INDEX(ModelInput!$M$333:$BJ$357,MATCH($H61,ModelInput!$E$333:$E$357,0),MATCH(1+YEAR(BB$2)-YEAR($G61),ModelInput!$M$299:$BJ$299,0)),0)</f>
        <v>0</v>
      </c>
      <c r="BC61" s="28">
        <f>$J61*IFERROR(INDEX(ModelInput!$M$333:$BJ$357,MATCH($H61,ModelInput!$E$333:$E$357,0),MATCH(1+YEAR(BC$2)-YEAR($G61),ModelInput!$M$299:$BJ$299,0)),0)</f>
        <v>0</v>
      </c>
      <c r="BD61" s="28">
        <f>$J61*IFERROR(INDEX(ModelInput!$M$333:$BJ$357,MATCH($H61,ModelInput!$E$333:$E$357,0),MATCH(1+YEAR(BD$2)-YEAR($G61),ModelInput!$M$299:$BJ$299,0)),0)</f>
        <v>0</v>
      </c>
      <c r="BE61" s="28">
        <f>$J61*IFERROR(INDEX(ModelInput!$M$333:$BJ$357,MATCH($H61,ModelInput!$E$333:$E$357,0),MATCH(1+YEAR(BE$2)-YEAR($G61),ModelInput!$M$299:$BJ$299,0)),0)</f>
        <v>0</v>
      </c>
      <c r="BF61" s="28">
        <f>$J61*IFERROR(INDEX(ModelInput!$M$333:$BJ$357,MATCH($H61,ModelInput!$E$333:$E$357,0),MATCH(1+YEAR(BF$2)-YEAR($G61),ModelInput!$M$299:$BJ$299,0)),0)</f>
        <v>0</v>
      </c>
      <c r="BG61" s="28">
        <f>$J61*IFERROR(INDEX(ModelInput!$M$333:$BJ$357,MATCH($H61,ModelInput!$E$333:$E$357,0),MATCH(1+YEAR(BG$2)-YEAR($G61),ModelInput!$M$299:$BJ$299,0)),0)</f>
        <v>0</v>
      </c>
      <c r="BH61" s="28">
        <f>$J61*IFERROR(INDEX(ModelInput!$M$333:$BJ$357,MATCH($H61,ModelInput!$E$333:$E$357,0),MATCH(1+YEAR(BH$2)-YEAR($G61),ModelInput!$M$299:$BJ$299,0)),0)</f>
        <v>0</v>
      </c>
      <c r="BJ61" s="61" t="b">
        <f t="shared" si="7"/>
        <v>1</v>
      </c>
    </row>
    <row r="62" spans="3:103" ht="15.4">
      <c r="C62" s="29"/>
      <c r="D62" s="29"/>
      <c r="E62" s="4" t="s">
        <v>410</v>
      </c>
      <c r="G62" s="5">
        <f t="shared" si="8"/>
        <v>47573</v>
      </c>
      <c r="H62" s="86" t="str">
        <f>"SLN"&amp;YEAR(CHOOSE(Interface!$H$7,Interface!$J$33,Interface!$L$33))-MIN(YEAR(CHOOSE(Interface!$H$7,Interface!$J$33,Interface!$L$33)),YEAR(G62)-1)</f>
        <v>SLN20</v>
      </c>
      <c r="J62" s="84">
        <f>SUMIFS(Capitalisation!$108:$108,Capitalisation!$3:$3,YEAR(G62)-1)</f>
        <v>0</v>
      </c>
      <c r="L62" s="28">
        <f>$J62*IFERROR(INDEX(ModelInput!$M$333:$BJ$357,MATCH($H62,ModelInput!$E$333:$E$357,0),MATCH(1+YEAR(L$2)-YEAR($G62),ModelInput!$M$299:$BJ$299,0)),0)</f>
        <v>0</v>
      </c>
      <c r="M62" s="28">
        <f>$J62*IFERROR(INDEX(ModelInput!$M$333:$BJ$357,MATCH($H62,ModelInput!$E$333:$E$357,0),MATCH(1+YEAR(M$2)-YEAR($G62),ModelInput!$M$299:$BJ$299,0)),0)</f>
        <v>0</v>
      </c>
      <c r="N62" s="28">
        <f>$J62*IFERROR(INDEX(ModelInput!$M$333:$BJ$357,MATCH($H62,ModelInput!$E$333:$E$357,0),MATCH(1+YEAR(N$2)-YEAR($G62),ModelInput!$M$299:$BJ$299,0)),0)</f>
        <v>0</v>
      </c>
      <c r="O62" s="28">
        <f>$J62*IFERROR(INDEX(ModelInput!$M$333:$BJ$357,MATCH($H62,ModelInput!$E$333:$E$357,0),MATCH(1+YEAR(O$2)-YEAR($G62),ModelInput!$M$299:$BJ$299,0)),0)</f>
        <v>0</v>
      </c>
      <c r="P62" s="28">
        <f>$J62*IFERROR(INDEX(ModelInput!$M$333:$BJ$357,MATCH($H62,ModelInput!$E$333:$E$357,0),MATCH(1+YEAR(P$2)-YEAR($G62),ModelInput!$M$299:$BJ$299,0)),0)</f>
        <v>0</v>
      </c>
      <c r="Q62" s="28">
        <f>$J62*IFERROR(INDEX(ModelInput!$M$333:$BJ$357,MATCH($H62,ModelInput!$E$333:$E$357,0),MATCH(1+YEAR(Q$2)-YEAR($G62),ModelInput!$M$299:$BJ$299,0)),0)</f>
        <v>0</v>
      </c>
      <c r="R62" s="28">
        <f>$J62*IFERROR(INDEX(ModelInput!$M$333:$BJ$357,MATCH($H62,ModelInput!$E$333:$E$357,0),MATCH(1+YEAR(R$2)-YEAR($G62),ModelInput!$M$299:$BJ$299,0)),0)</f>
        <v>0</v>
      </c>
      <c r="S62" s="28">
        <f>$J62*IFERROR(INDEX(ModelInput!$M$333:$BJ$357,MATCH($H62,ModelInput!$E$333:$E$357,0),MATCH(1+YEAR(S$2)-YEAR($G62),ModelInput!$M$299:$BJ$299,0)),0)</f>
        <v>0</v>
      </c>
      <c r="T62" s="28">
        <f>$J62*IFERROR(INDEX(ModelInput!$M$333:$BJ$357,MATCH($H62,ModelInput!$E$333:$E$357,0),MATCH(1+YEAR(T$2)-YEAR($G62),ModelInput!$M$299:$BJ$299,0)),0)</f>
        <v>0</v>
      </c>
      <c r="U62" s="28">
        <f>$J62*IFERROR(INDEX(ModelInput!$M$333:$BJ$357,MATCH($H62,ModelInput!$E$333:$E$357,0),MATCH(1+YEAR(U$2)-YEAR($G62),ModelInput!$M$299:$BJ$299,0)),0)</f>
        <v>0</v>
      </c>
      <c r="V62" s="28">
        <f>$J62*IFERROR(INDEX(ModelInput!$M$333:$BJ$357,MATCH($H62,ModelInput!$E$333:$E$357,0),MATCH(1+YEAR(V$2)-YEAR($G62),ModelInput!$M$299:$BJ$299,0)),0)</f>
        <v>0</v>
      </c>
      <c r="W62" s="28">
        <f>$J62*IFERROR(INDEX(ModelInput!$M$333:$BJ$357,MATCH($H62,ModelInput!$E$333:$E$357,0),MATCH(1+YEAR(W$2)-YEAR($G62),ModelInput!$M$299:$BJ$299,0)),0)</f>
        <v>0</v>
      </c>
      <c r="X62" s="28">
        <f>$J62*IFERROR(INDEX(ModelInput!$M$333:$BJ$357,MATCH($H62,ModelInput!$E$333:$E$357,0),MATCH(1+YEAR(X$2)-YEAR($G62),ModelInput!$M$299:$BJ$299,0)),0)</f>
        <v>0</v>
      </c>
      <c r="Y62" s="28">
        <f>$J62*IFERROR(INDEX(ModelInput!$M$333:$BJ$357,MATCH($H62,ModelInput!$E$333:$E$357,0),MATCH(1+YEAR(Y$2)-YEAR($G62),ModelInput!$M$299:$BJ$299,0)),0)</f>
        <v>0</v>
      </c>
      <c r="Z62" s="28">
        <f>$J62*IFERROR(INDEX(ModelInput!$M$333:$BJ$357,MATCH($H62,ModelInput!$E$333:$E$357,0),MATCH(1+YEAR(Z$2)-YEAR($G62),ModelInput!$M$299:$BJ$299,0)),0)</f>
        <v>0</v>
      </c>
      <c r="AA62" s="28">
        <f>$J62*IFERROR(INDEX(ModelInput!$M$333:$BJ$357,MATCH($H62,ModelInput!$E$333:$E$357,0),MATCH(1+YEAR(AA$2)-YEAR($G62),ModelInput!$M$299:$BJ$299,0)),0)</f>
        <v>0</v>
      </c>
      <c r="AB62" s="28">
        <f>$J62*IFERROR(INDEX(ModelInput!$M$333:$BJ$357,MATCH($H62,ModelInput!$E$333:$E$357,0),MATCH(1+YEAR(AB$2)-YEAR($G62),ModelInput!$M$299:$BJ$299,0)),0)</f>
        <v>0</v>
      </c>
      <c r="AC62" s="28">
        <f>$J62*IFERROR(INDEX(ModelInput!$M$333:$BJ$357,MATCH($H62,ModelInput!$E$333:$E$357,0),MATCH(1+YEAR(AC$2)-YEAR($G62),ModelInput!$M$299:$BJ$299,0)),0)</f>
        <v>0</v>
      </c>
      <c r="AD62" s="28">
        <f>$J62*IFERROR(INDEX(ModelInput!$M$333:$BJ$357,MATCH($H62,ModelInput!$E$333:$E$357,0),MATCH(1+YEAR(AD$2)-YEAR($G62),ModelInput!$M$299:$BJ$299,0)),0)</f>
        <v>0</v>
      </c>
      <c r="AE62" s="28">
        <f>$J62*IFERROR(INDEX(ModelInput!$M$333:$BJ$357,MATCH($H62,ModelInput!$E$333:$E$357,0),MATCH(1+YEAR(AE$2)-YEAR($G62),ModelInput!$M$299:$BJ$299,0)),0)</f>
        <v>0</v>
      </c>
      <c r="AF62" s="28">
        <f>$J62*IFERROR(INDEX(ModelInput!$M$333:$BJ$357,MATCH($H62,ModelInput!$E$333:$E$357,0),MATCH(1+YEAR(AF$2)-YEAR($G62),ModelInput!$M$299:$BJ$299,0)),0)</f>
        <v>0</v>
      </c>
      <c r="AG62" s="28">
        <f>$J62*IFERROR(INDEX(ModelInput!$M$333:$BJ$357,MATCH($H62,ModelInput!$E$333:$E$357,0),MATCH(1+YEAR(AG$2)-YEAR($G62),ModelInput!$M$299:$BJ$299,0)),0)</f>
        <v>0</v>
      </c>
      <c r="AH62" s="28">
        <f>$J62*IFERROR(INDEX(ModelInput!$M$333:$BJ$357,MATCH($H62,ModelInput!$E$333:$E$357,0),MATCH(1+YEAR(AH$2)-YEAR($G62),ModelInput!$M$299:$BJ$299,0)),0)</f>
        <v>0</v>
      </c>
      <c r="AI62" s="28">
        <f>$J62*IFERROR(INDEX(ModelInput!$M$333:$BJ$357,MATCH($H62,ModelInput!$E$333:$E$357,0),MATCH(1+YEAR(AI$2)-YEAR($G62),ModelInput!$M$299:$BJ$299,0)),0)</f>
        <v>0</v>
      </c>
      <c r="AJ62" s="28">
        <f>$J62*IFERROR(INDEX(ModelInput!$M$333:$BJ$357,MATCH($H62,ModelInput!$E$333:$E$357,0),MATCH(1+YEAR(AJ$2)-YEAR($G62),ModelInput!$M$299:$BJ$299,0)),0)</f>
        <v>0</v>
      </c>
      <c r="AK62" s="28">
        <f>$J62*IFERROR(INDEX(ModelInput!$M$333:$BJ$357,MATCH($H62,ModelInput!$E$333:$E$357,0),MATCH(1+YEAR(AK$2)-YEAR($G62),ModelInput!$M$299:$BJ$299,0)),0)</f>
        <v>0</v>
      </c>
      <c r="AL62" s="28">
        <f>$J62*IFERROR(INDEX(ModelInput!$M$333:$BJ$357,MATCH($H62,ModelInput!$E$333:$E$357,0),MATCH(1+YEAR(AL$2)-YEAR($G62),ModelInput!$M$299:$BJ$299,0)),0)</f>
        <v>0</v>
      </c>
      <c r="AM62" s="28">
        <f>$J62*IFERROR(INDEX(ModelInput!$M$333:$BJ$357,MATCH($H62,ModelInput!$E$333:$E$357,0),MATCH(1+YEAR(AM$2)-YEAR($G62),ModelInput!$M$299:$BJ$299,0)),0)</f>
        <v>0</v>
      </c>
      <c r="AN62" s="28">
        <f>$J62*IFERROR(INDEX(ModelInput!$M$333:$BJ$357,MATCH($H62,ModelInput!$E$333:$E$357,0),MATCH(1+YEAR(AN$2)-YEAR($G62),ModelInput!$M$299:$BJ$299,0)),0)</f>
        <v>0</v>
      </c>
      <c r="AO62" s="28">
        <f>$J62*IFERROR(INDEX(ModelInput!$M$333:$BJ$357,MATCH($H62,ModelInput!$E$333:$E$357,0),MATCH(1+YEAR(AO$2)-YEAR($G62),ModelInput!$M$299:$BJ$299,0)),0)</f>
        <v>0</v>
      </c>
      <c r="AP62" s="28">
        <f>$J62*IFERROR(INDEX(ModelInput!$M$333:$BJ$357,MATCH($H62,ModelInput!$E$333:$E$357,0),MATCH(1+YEAR(AP$2)-YEAR($G62),ModelInput!$M$299:$BJ$299,0)),0)</f>
        <v>0</v>
      </c>
      <c r="AQ62" s="28">
        <f>$J62*IFERROR(INDEX(ModelInput!$M$333:$BJ$357,MATCH($H62,ModelInput!$E$333:$E$357,0),MATCH(1+YEAR(AQ$2)-YEAR($G62),ModelInput!$M$299:$BJ$299,0)),0)</f>
        <v>0</v>
      </c>
      <c r="AR62" s="28">
        <f>$J62*IFERROR(INDEX(ModelInput!$M$333:$BJ$357,MATCH($H62,ModelInput!$E$333:$E$357,0),MATCH(1+YEAR(AR$2)-YEAR($G62),ModelInput!$M$299:$BJ$299,0)),0)</f>
        <v>0</v>
      </c>
      <c r="AS62" s="28">
        <f>$J62*IFERROR(INDEX(ModelInput!$M$333:$BJ$357,MATCH($H62,ModelInput!$E$333:$E$357,0),MATCH(1+YEAR(AS$2)-YEAR($G62),ModelInput!$M$299:$BJ$299,0)),0)</f>
        <v>0</v>
      </c>
      <c r="AT62" s="28">
        <f>$J62*IFERROR(INDEX(ModelInput!$M$333:$BJ$357,MATCH($H62,ModelInput!$E$333:$E$357,0),MATCH(1+YEAR(AT$2)-YEAR($G62),ModelInput!$M$299:$BJ$299,0)),0)</f>
        <v>0</v>
      </c>
      <c r="AU62" s="28">
        <f>$J62*IFERROR(INDEX(ModelInput!$M$333:$BJ$357,MATCH($H62,ModelInput!$E$333:$E$357,0),MATCH(1+YEAR(AU$2)-YEAR($G62),ModelInput!$M$299:$BJ$299,0)),0)</f>
        <v>0</v>
      </c>
      <c r="AV62" s="28">
        <f>$J62*IFERROR(INDEX(ModelInput!$M$333:$BJ$357,MATCH($H62,ModelInput!$E$333:$E$357,0),MATCH(1+YEAR(AV$2)-YEAR($G62),ModelInput!$M$299:$BJ$299,0)),0)</f>
        <v>0</v>
      </c>
      <c r="AW62" s="28">
        <f>$J62*IFERROR(INDEX(ModelInput!$M$333:$BJ$357,MATCH($H62,ModelInput!$E$333:$E$357,0),MATCH(1+YEAR(AW$2)-YEAR($G62),ModelInput!$M$299:$BJ$299,0)),0)</f>
        <v>0</v>
      </c>
      <c r="AX62" s="28">
        <f>$J62*IFERROR(INDEX(ModelInput!$M$333:$BJ$357,MATCH($H62,ModelInput!$E$333:$E$357,0),MATCH(1+YEAR(AX$2)-YEAR($G62),ModelInput!$M$299:$BJ$299,0)),0)</f>
        <v>0</v>
      </c>
      <c r="AY62" s="28">
        <f>$J62*IFERROR(INDEX(ModelInput!$M$333:$BJ$357,MATCH($H62,ModelInput!$E$333:$E$357,0),MATCH(1+YEAR(AY$2)-YEAR($G62),ModelInput!$M$299:$BJ$299,0)),0)</f>
        <v>0</v>
      </c>
      <c r="AZ62" s="28">
        <f>$J62*IFERROR(INDEX(ModelInput!$M$333:$BJ$357,MATCH($H62,ModelInput!$E$333:$E$357,0),MATCH(1+YEAR(AZ$2)-YEAR($G62),ModelInput!$M$299:$BJ$299,0)),0)</f>
        <v>0</v>
      </c>
      <c r="BA62" s="28">
        <f>$J62*IFERROR(INDEX(ModelInput!$M$333:$BJ$357,MATCH($H62,ModelInput!$E$333:$E$357,0),MATCH(1+YEAR(BA$2)-YEAR($G62),ModelInput!$M$299:$BJ$299,0)),0)</f>
        <v>0</v>
      </c>
      <c r="BB62" s="28">
        <f>$J62*IFERROR(INDEX(ModelInput!$M$333:$BJ$357,MATCH($H62,ModelInput!$E$333:$E$357,0),MATCH(1+YEAR(BB$2)-YEAR($G62),ModelInput!$M$299:$BJ$299,0)),0)</f>
        <v>0</v>
      </c>
      <c r="BC62" s="28">
        <f>$J62*IFERROR(INDEX(ModelInput!$M$333:$BJ$357,MATCH($H62,ModelInput!$E$333:$E$357,0),MATCH(1+YEAR(BC$2)-YEAR($G62),ModelInput!$M$299:$BJ$299,0)),0)</f>
        <v>0</v>
      </c>
      <c r="BD62" s="28">
        <f>$J62*IFERROR(INDEX(ModelInput!$M$333:$BJ$357,MATCH($H62,ModelInput!$E$333:$E$357,0),MATCH(1+YEAR(BD$2)-YEAR($G62),ModelInput!$M$299:$BJ$299,0)),0)</f>
        <v>0</v>
      </c>
      <c r="BE62" s="28">
        <f>$J62*IFERROR(INDEX(ModelInput!$M$333:$BJ$357,MATCH($H62,ModelInput!$E$333:$E$357,0),MATCH(1+YEAR(BE$2)-YEAR($G62),ModelInput!$M$299:$BJ$299,0)),0)</f>
        <v>0</v>
      </c>
      <c r="BF62" s="28">
        <f>$J62*IFERROR(INDEX(ModelInput!$M$333:$BJ$357,MATCH($H62,ModelInput!$E$333:$E$357,0),MATCH(1+YEAR(BF$2)-YEAR($G62),ModelInput!$M$299:$BJ$299,0)),0)</f>
        <v>0</v>
      </c>
      <c r="BG62" s="28">
        <f>$J62*IFERROR(INDEX(ModelInput!$M$333:$BJ$357,MATCH($H62,ModelInput!$E$333:$E$357,0),MATCH(1+YEAR(BG$2)-YEAR($G62),ModelInput!$M$299:$BJ$299,0)),0)</f>
        <v>0</v>
      </c>
      <c r="BH62" s="28">
        <f>$J62*IFERROR(INDEX(ModelInput!$M$333:$BJ$357,MATCH($H62,ModelInput!$E$333:$E$357,0),MATCH(1+YEAR(BH$2)-YEAR($G62),ModelInput!$M$299:$BJ$299,0)),0)</f>
        <v>0</v>
      </c>
      <c r="BJ62" s="61" t="b">
        <f t="shared" si="7"/>
        <v>1</v>
      </c>
    </row>
    <row r="63" spans="3:103" ht="15.4">
      <c r="C63" s="29"/>
      <c r="D63" s="29"/>
      <c r="E63" s="4" t="s">
        <v>410</v>
      </c>
      <c r="G63" s="5">
        <f t="shared" si="8"/>
        <v>47938</v>
      </c>
      <c r="H63" s="86" t="str">
        <f>"SLN"&amp;YEAR(CHOOSE(Interface!$H$7,Interface!$J$33,Interface!$L$33))-MIN(YEAR(CHOOSE(Interface!$H$7,Interface!$J$33,Interface!$L$33)),YEAR(G63)-1)</f>
        <v>SLN19</v>
      </c>
      <c r="J63" s="84">
        <f>SUMIFS(Capitalisation!$108:$108,Capitalisation!$3:$3,YEAR(G63)-1)</f>
        <v>0</v>
      </c>
      <c r="L63" s="28">
        <f>$J63*IFERROR(INDEX(ModelInput!$M$333:$BJ$357,MATCH($H63,ModelInput!$E$333:$E$357,0),MATCH(1+YEAR(L$2)-YEAR($G63),ModelInput!$M$299:$BJ$299,0)),0)</f>
        <v>0</v>
      </c>
      <c r="M63" s="28">
        <f>$J63*IFERROR(INDEX(ModelInput!$M$333:$BJ$357,MATCH($H63,ModelInput!$E$333:$E$357,0),MATCH(1+YEAR(M$2)-YEAR($G63),ModelInput!$M$299:$BJ$299,0)),0)</f>
        <v>0</v>
      </c>
      <c r="N63" s="28">
        <f>$J63*IFERROR(INDEX(ModelInput!$M$333:$BJ$357,MATCH($H63,ModelInput!$E$333:$E$357,0),MATCH(1+YEAR(N$2)-YEAR($G63),ModelInput!$M$299:$BJ$299,0)),0)</f>
        <v>0</v>
      </c>
      <c r="O63" s="28">
        <f>$J63*IFERROR(INDEX(ModelInput!$M$333:$BJ$357,MATCH($H63,ModelInput!$E$333:$E$357,0),MATCH(1+YEAR(O$2)-YEAR($G63),ModelInput!$M$299:$BJ$299,0)),0)</f>
        <v>0</v>
      </c>
      <c r="P63" s="28">
        <f>$J63*IFERROR(INDEX(ModelInput!$M$333:$BJ$357,MATCH($H63,ModelInput!$E$333:$E$357,0),MATCH(1+YEAR(P$2)-YEAR($G63),ModelInput!$M$299:$BJ$299,0)),0)</f>
        <v>0</v>
      </c>
      <c r="Q63" s="28">
        <f>$J63*IFERROR(INDEX(ModelInput!$M$333:$BJ$357,MATCH($H63,ModelInput!$E$333:$E$357,0),MATCH(1+YEAR(Q$2)-YEAR($G63),ModelInput!$M$299:$BJ$299,0)),0)</f>
        <v>0</v>
      </c>
      <c r="R63" s="28">
        <f>$J63*IFERROR(INDEX(ModelInput!$M$333:$BJ$357,MATCH($H63,ModelInput!$E$333:$E$357,0),MATCH(1+YEAR(R$2)-YEAR($G63),ModelInput!$M$299:$BJ$299,0)),0)</f>
        <v>0</v>
      </c>
      <c r="S63" s="28">
        <f>$J63*IFERROR(INDEX(ModelInput!$M$333:$BJ$357,MATCH($H63,ModelInput!$E$333:$E$357,0),MATCH(1+YEAR(S$2)-YEAR($G63),ModelInput!$M$299:$BJ$299,0)),0)</f>
        <v>0</v>
      </c>
      <c r="T63" s="28">
        <f>$J63*IFERROR(INDEX(ModelInput!$M$333:$BJ$357,MATCH($H63,ModelInput!$E$333:$E$357,0),MATCH(1+YEAR(T$2)-YEAR($G63),ModelInput!$M$299:$BJ$299,0)),0)</f>
        <v>0</v>
      </c>
      <c r="U63" s="28">
        <f>$J63*IFERROR(INDEX(ModelInput!$M$333:$BJ$357,MATCH($H63,ModelInput!$E$333:$E$357,0),MATCH(1+YEAR(U$2)-YEAR($G63),ModelInput!$M$299:$BJ$299,0)),0)</f>
        <v>0</v>
      </c>
      <c r="V63" s="28">
        <f>$J63*IFERROR(INDEX(ModelInput!$M$333:$BJ$357,MATCH($H63,ModelInput!$E$333:$E$357,0),MATCH(1+YEAR(V$2)-YEAR($G63),ModelInput!$M$299:$BJ$299,0)),0)</f>
        <v>0</v>
      </c>
      <c r="W63" s="28">
        <f>$J63*IFERROR(INDEX(ModelInput!$M$333:$BJ$357,MATCH($H63,ModelInput!$E$333:$E$357,0),MATCH(1+YEAR(W$2)-YEAR($G63),ModelInput!$M$299:$BJ$299,0)),0)</f>
        <v>0</v>
      </c>
      <c r="X63" s="28">
        <f>$J63*IFERROR(INDEX(ModelInput!$M$333:$BJ$357,MATCH($H63,ModelInput!$E$333:$E$357,0),MATCH(1+YEAR(X$2)-YEAR($G63),ModelInput!$M$299:$BJ$299,0)),0)</f>
        <v>0</v>
      </c>
      <c r="Y63" s="28">
        <f>$J63*IFERROR(INDEX(ModelInput!$M$333:$BJ$357,MATCH($H63,ModelInput!$E$333:$E$357,0),MATCH(1+YEAR(Y$2)-YEAR($G63),ModelInput!$M$299:$BJ$299,0)),0)</f>
        <v>0</v>
      </c>
      <c r="Z63" s="28">
        <f>$J63*IFERROR(INDEX(ModelInput!$M$333:$BJ$357,MATCH($H63,ModelInput!$E$333:$E$357,0),MATCH(1+YEAR(Z$2)-YEAR($G63),ModelInput!$M$299:$BJ$299,0)),0)</f>
        <v>0</v>
      </c>
      <c r="AA63" s="28">
        <f>$J63*IFERROR(INDEX(ModelInput!$M$333:$BJ$357,MATCH($H63,ModelInput!$E$333:$E$357,0),MATCH(1+YEAR(AA$2)-YEAR($G63),ModelInput!$M$299:$BJ$299,0)),0)</f>
        <v>0</v>
      </c>
      <c r="AB63" s="28">
        <f>$J63*IFERROR(INDEX(ModelInput!$M$333:$BJ$357,MATCH($H63,ModelInput!$E$333:$E$357,0),MATCH(1+YEAR(AB$2)-YEAR($G63),ModelInput!$M$299:$BJ$299,0)),0)</f>
        <v>0</v>
      </c>
      <c r="AC63" s="28">
        <f>$J63*IFERROR(INDEX(ModelInput!$M$333:$BJ$357,MATCH($H63,ModelInput!$E$333:$E$357,0),MATCH(1+YEAR(AC$2)-YEAR($G63),ModelInput!$M$299:$BJ$299,0)),0)</f>
        <v>0</v>
      </c>
      <c r="AD63" s="28">
        <f>$J63*IFERROR(INDEX(ModelInput!$M$333:$BJ$357,MATCH($H63,ModelInput!$E$333:$E$357,0),MATCH(1+YEAR(AD$2)-YEAR($G63),ModelInput!$M$299:$BJ$299,0)),0)</f>
        <v>0</v>
      </c>
      <c r="AE63" s="28">
        <f>$J63*IFERROR(INDEX(ModelInput!$M$333:$BJ$357,MATCH($H63,ModelInput!$E$333:$E$357,0),MATCH(1+YEAR(AE$2)-YEAR($G63),ModelInput!$M$299:$BJ$299,0)),0)</f>
        <v>0</v>
      </c>
      <c r="AF63" s="28">
        <f>$J63*IFERROR(INDEX(ModelInput!$M$333:$BJ$357,MATCH($H63,ModelInput!$E$333:$E$357,0),MATCH(1+YEAR(AF$2)-YEAR($G63),ModelInput!$M$299:$BJ$299,0)),0)</f>
        <v>0</v>
      </c>
      <c r="AG63" s="28">
        <f>$J63*IFERROR(INDEX(ModelInput!$M$333:$BJ$357,MATCH($H63,ModelInput!$E$333:$E$357,0),MATCH(1+YEAR(AG$2)-YEAR($G63),ModelInput!$M$299:$BJ$299,0)),0)</f>
        <v>0</v>
      </c>
      <c r="AH63" s="28">
        <f>$J63*IFERROR(INDEX(ModelInput!$M$333:$BJ$357,MATCH($H63,ModelInput!$E$333:$E$357,0),MATCH(1+YEAR(AH$2)-YEAR($G63),ModelInput!$M$299:$BJ$299,0)),0)</f>
        <v>0</v>
      </c>
      <c r="AI63" s="28">
        <f>$J63*IFERROR(INDEX(ModelInput!$M$333:$BJ$357,MATCH($H63,ModelInput!$E$333:$E$357,0),MATCH(1+YEAR(AI$2)-YEAR($G63),ModelInput!$M$299:$BJ$299,0)),0)</f>
        <v>0</v>
      </c>
      <c r="AJ63" s="28">
        <f>$J63*IFERROR(INDEX(ModelInput!$M$333:$BJ$357,MATCH($H63,ModelInput!$E$333:$E$357,0),MATCH(1+YEAR(AJ$2)-YEAR($G63),ModelInput!$M$299:$BJ$299,0)),0)</f>
        <v>0</v>
      </c>
      <c r="AK63" s="28">
        <f>$J63*IFERROR(INDEX(ModelInput!$M$333:$BJ$357,MATCH($H63,ModelInput!$E$333:$E$357,0),MATCH(1+YEAR(AK$2)-YEAR($G63),ModelInput!$M$299:$BJ$299,0)),0)</f>
        <v>0</v>
      </c>
      <c r="AL63" s="28">
        <f>$J63*IFERROR(INDEX(ModelInput!$M$333:$BJ$357,MATCH($H63,ModelInput!$E$333:$E$357,0),MATCH(1+YEAR(AL$2)-YEAR($G63),ModelInput!$M$299:$BJ$299,0)),0)</f>
        <v>0</v>
      </c>
      <c r="AM63" s="28">
        <f>$J63*IFERROR(INDEX(ModelInput!$M$333:$BJ$357,MATCH($H63,ModelInput!$E$333:$E$357,0),MATCH(1+YEAR(AM$2)-YEAR($G63),ModelInput!$M$299:$BJ$299,0)),0)</f>
        <v>0</v>
      </c>
      <c r="AN63" s="28">
        <f>$J63*IFERROR(INDEX(ModelInput!$M$333:$BJ$357,MATCH($H63,ModelInput!$E$333:$E$357,0),MATCH(1+YEAR(AN$2)-YEAR($G63),ModelInput!$M$299:$BJ$299,0)),0)</f>
        <v>0</v>
      </c>
      <c r="AO63" s="28">
        <f>$J63*IFERROR(INDEX(ModelInput!$M$333:$BJ$357,MATCH($H63,ModelInput!$E$333:$E$357,0),MATCH(1+YEAR(AO$2)-YEAR($G63),ModelInput!$M$299:$BJ$299,0)),0)</f>
        <v>0</v>
      </c>
      <c r="AP63" s="28">
        <f>$J63*IFERROR(INDEX(ModelInput!$M$333:$BJ$357,MATCH($H63,ModelInput!$E$333:$E$357,0),MATCH(1+YEAR(AP$2)-YEAR($G63),ModelInput!$M$299:$BJ$299,0)),0)</f>
        <v>0</v>
      </c>
      <c r="AQ63" s="28">
        <f>$J63*IFERROR(INDEX(ModelInput!$M$333:$BJ$357,MATCH($H63,ModelInput!$E$333:$E$357,0),MATCH(1+YEAR(AQ$2)-YEAR($G63),ModelInput!$M$299:$BJ$299,0)),0)</f>
        <v>0</v>
      </c>
      <c r="AR63" s="28">
        <f>$J63*IFERROR(INDEX(ModelInput!$M$333:$BJ$357,MATCH($H63,ModelInput!$E$333:$E$357,0),MATCH(1+YEAR(AR$2)-YEAR($G63),ModelInput!$M$299:$BJ$299,0)),0)</f>
        <v>0</v>
      </c>
      <c r="AS63" s="28">
        <f>$J63*IFERROR(INDEX(ModelInput!$M$333:$BJ$357,MATCH($H63,ModelInput!$E$333:$E$357,0),MATCH(1+YEAR(AS$2)-YEAR($G63),ModelInput!$M$299:$BJ$299,0)),0)</f>
        <v>0</v>
      </c>
      <c r="AT63" s="28">
        <f>$J63*IFERROR(INDEX(ModelInput!$M$333:$BJ$357,MATCH($H63,ModelInput!$E$333:$E$357,0),MATCH(1+YEAR(AT$2)-YEAR($G63),ModelInput!$M$299:$BJ$299,0)),0)</f>
        <v>0</v>
      </c>
      <c r="AU63" s="28">
        <f>$J63*IFERROR(INDEX(ModelInput!$M$333:$BJ$357,MATCH($H63,ModelInput!$E$333:$E$357,0),MATCH(1+YEAR(AU$2)-YEAR($G63),ModelInput!$M$299:$BJ$299,0)),0)</f>
        <v>0</v>
      </c>
      <c r="AV63" s="28">
        <f>$J63*IFERROR(INDEX(ModelInput!$M$333:$BJ$357,MATCH($H63,ModelInput!$E$333:$E$357,0),MATCH(1+YEAR(AV$2)-YEAR($G63),ModelInput!$M$299:$BJ$299,0)),0)</f>
        <v>0</v>
      </c>
      <c r="AW63" s="28">
        <f>$J63*IFERROR(INDEX(ModelInput!$M$333:$BJ$357,MATCH($H63,ModelInput!$E$333:$E$357,0),MATCH(1+YEAR(AW$2)-YEAR($G63),ModelInput!$M$299:$BJ$299,0)),0)</f>
        <v>0</v>
      </c>
      <c r="AX63" s="28">
        <f>$J63*IFERROR(INDEX(ModelInput!$M$333:$BJ$357,MATCH($H63,ModelInput!$E$333:$E$357,0),MATCH(1+YEAR(AX$2)-YEAR($G63),ModelInput!$M$299:$BJ$299,0)),0)</f>
        <v>0</v>
      </c>
      <c r="AY63" s="28">
        <f>$J63*IFERROR(INDEX(ModelInput!$M$333:$BJ$357,MATCH($H63,ModelInput!$E$333:$E$357,0),MATCH(1+YEAR(AY$2)-YEAR($G63),ModelInput!$M$299:$BJ$299,0)),0)</f>
        <v>0</v>
      </c>
      <c r="AZ63" s="28">
        <f>$J63*IFERROR(INDEX(ModelInput!$M$333:$BJ$357,MATCH($H63,ModelInput!$E$333:$E$357,0),MATCH(1+YEAR(AZ$2)-YEAR($G63),ModelInput!$M$299:$BJ$299,0)),0)</f>
        <v>0</v>
      </c>
      <c r="BA63" s="28">
        <f>$J63*IFERROR(INDEX(ModelInput!$M$333:$BJ$357,MATCH($H63,ModelInput!$E$333:$E$357,0),MATCH(1+YEAR(BA$2)-YEAR($G63),ModelInput!$M$299:$BJ$299,0)),0)</f>
        <v>0</v>
      </c>
      <c r="BB63" s="28">
        <f>$J63*IFERROR(INDEX(ModelInput!$M$333:$BJ$357,MATCH($H63,ModelInput!$E$333:$E$357,0),MATCH(1+YEAR(BB$2)-YEAR($G63),ModelInput!$M$299:$BJ$299,0)),0)</f>
        <v>0</v>
      </c>
      <c r="BC63" s="28">
        <f>$J63*IFERROR(INDEX(ModelInput!$M$333:$BJ$357,MATCH($H63,ModelInput!$E$333:$E$357,0),MATCH(1+YEAR(BC$2)-YEAR($G63),ModelInput!$M$299:$BJ$299,0)),0)</f>
        <v>0</v>
      </c>
      <c r="BD63" s="28">
        <f>$J63*IFERROR(INDEX(ModelInput!$M$333:$BJ$357,MATCH($H63,ModelInput!$E$333:$E$357,0),MATCH(1+YEAR(BD$2)-YEAR($G63),ModelInput!$M$299:$BJ$299,0)),0)</f>
        <v>0</v>
      </c>
      <c r="BE63" s="28">
        <f>$J63*IFERROR(INDEX(ModelInput!$M$333:$BJ$357,MATCH($H63,ModelInput!$E$333:$E$357,0),MATCH(1+YEAR(BE$2)-YEAR($G63),ModelInput!$M$299:$BJ$299,0)),0)</f>
        <v>0</v>
      </c>
      <c r="BF63" s="28">
        <f>$J63*IFERROR(INDEX(ModelInput!$M$333:$BJ$357,MATCH($H63,ModelInput!$E$333:$E$357,0),MATCH(1+YEAR(BF$2)-YEAR($G63),ModelInput!$M$299:$BJ$299,0)),0)</f>
        <v>0</v>
      </c>
      <c r="BG63" s="28">
        <f>$J63*IFERROR(INDEX(ModelInput!$M$333:$BJ$357,MATCH($H63,ModelInput!$E$333:$E$357,0),MATCH(1+YEAR(BG$2)-YEAR($G63),ModelInput!$M$299:$BJ$299,0)),0)</f>
        <v>0</v>
      </c>
      <c r="BH63" s="28">
        <f>$J63*IFERROR(INDEX(ModelInput!$M$333:$BJ$357,MATCH($H63,ModelInput!$E$333:$E$357,0),MATCH(1+YEAR(BH$2)-YEAR($G63),ModelInput!$M$299:$BJ$299,0)),0)</f>
        <v>0</v>
      </c>
      <c r="BJ63" s="61" t="b">
        <f t="shared" si="7"/>
        <v>1</v>
      </c>
    </row>
    <row r="64" spans="3:103" ht="15.4">
      <c r="C64" s="29"/>
      <c r="D64" s="29"/>
      <c r="E64" s="4" t="s">
        <v>410</v>
      </c>
      <c r="G64" s="5">
        <f t="shared" si="8"/>
        <v>48304</v>
      </c>
      <c r="H64" s="86" t="str">
        <f>"SLN"&amp;YEAR(CHOOSE(Interface!$H$7,Interface!$J$33,Interface!$L$33))-MIN(YEAR(CHOOSE(Interface!$H$7,Interface!$J$33,Interface!$L$33)),YEAR(G64)-1)</f>
        <v>SLN18</v>
      </c>
      <c r="J64" s="84">
        <f>SUMIFS(Capitalisation!$108:$108,Capitalisation!$3:$3,YEAR(G64)-1)</f>
        <v>0</v>
      </c>
      <c r="L64" s="28">
        <f>$J64*IFERROR(INDEX(ModelInput!$M$333:$BJ$357,MATCH($H64,ModelInput!$E$333:$E$357,0),MATCH(1+YEAR(L$2)-YEAR($G64),ModelInput!$M$299:$BJ$299,0)),0)</f>
        <v>0</v>
      </c>
      <c r="M64" s="28">
        <f>$J64*IFERROR(INDEX(ModelInput!$M$333:$BJ$357,MATCH($H64,ModelInput!$E$333:$E$357,0),MATCH(1+YEAR(M$2)-YEAR($G64),ModelInput!$M$299:$BJ$299,0)),0)</f>
        <v>0</v>
      </c>
      <c r="N64" s="28">
        <f>$J64*IFERROR(INDEX(ModelInput!$M$333:$BJ$357,MATCH($H64,ModelInput!$E$333:$E$357,0),MATCH(1+YEAR(N$2)-YEAR($G64),ModelInput!$M$299:$BJ$299,0)),0)</f>
        <v>0</v>
      </c>
      <c r="O64" s="28">
        <f>$J64*IFERROR(INDEX(ModelInput!$M$333:$BJ$357,MATCH($H64,ModelInput!$E$333:$E$357,0),MATCH(1+YEAR(O$2)-YEAR($G64),ModelInput!$M$299:$BJ$299,0)),0)</f>
        <v>0</v>
      </c>
      <c r="P64" s="28">
        <f>$J64*IFERROR(INDEX(ModelInput!$M$333:$BJ$357,MATCH($H64,ModelInput!$E$333:$E$357,0),MATCH(1+YEAR(P$2)-YEAR($G64),ModelInput!$M$299:$BJ$299,0)),0)</f>
        <v>0</v>
      </c>
      <c r="Q64" s="28">
        <f>$J64*IFERROR(INDEX(ModelInput!$M$333:$BJ$357,MATCH($H64,ModelInput!$E$333:$E$357,0),MATCH(1+YEAR(Q$2)-YEAR($G64),ModelInput!$M$299:$BJ$299,0)),0)</f>
        <v>0</v>
      </c>
      <c r="R64" s="28">
        <f>$J64*IFERROR(INDEX(ModelInput!$M$333:$BJ$357,MATCH($H64,ModelInput!$E$333:$E$357,0),MATCH(1+YEAR(R$2)-YEAR($G64),ModelInput!$M$299:$BJ$299,0)),0)</f>
        <v>0</v>
      </c>
      <c r="S64" s="28">
        <f>$J64*IFERROR(INDEX(ModelInput!$M$333:$BJ$357,MATCH($H64,ModelInput!$E$333:$E$357,0),MATCH(1+YEAR(S$2)-YEAR($G64),ModelInput!$M$299:$BJ$299,0)),0)</f>
        <v>0</v>
      </c>
      <c r="T64" s="28">
        <f>$J64*IFERROR(INDEX(ModelInput!$M$333:$BJ$357,MATCH($H64,ModelInput!$E$333:$E$357,0),MATCH(1+YEAR(T$2)-YEAR($G64),ModelInput!$M$299:$BJ$299,0)),0)</f>
        <v>0</v>
      </c>
      <c r="U64" s="28">
        <f>$J64*IFERROR(INDEX(ModelInput!$M$333:$BJ$357,MATCH($H64,ModelInput!$E$333:$E$357,0),MATCH(1+YEAR(U$2)-YEAR($G64),ModelInput!$M$299:$BJ$299,0)),0)</f>
        <v>0</v>
      </c>
      <c r="V64" s="28">
        <f>$J64*IFERROR(INDEX(ModelInput!$M$333:$BJ$357,MATCH($H64,ModelInput!$E$333:$E$357,0),MATCH(1+YEAR(V$2)-YEAR($G64),ModelInput!$M$299:$BJ$299,0)),0)</f>
        <v>0</v>
      </c>
      <c r="W64" s="28">
        <f>$J64*IFERROR(INDEX(ModelInput!$M$333:$BJ$357,MATCH($H64,ModelInput!$E$333:$E$357,0),MATCH(1+YEAR(W$2)-YEAR($G64),ModelInput!$M$299:$BJ$299,0)),0)</f>
        <v>0</v>
      </c>
      <c r="X64" s="28">
        <f>$J64*IFERROR(INDEX(ModelInput!$M$333:$BJ$357,MATCH($H64,ModelInput!$E$333:$E$357,0),MATCH(1+YEAR(X$2)-YEAR($G64),ModelInput!$M$299:$BJ$299,0)),0)</f>
        <v>0</v>
      </c>
      <c r="Y64" s="28">
        <f>$J64*IFERROR(INDEX(ModelInput!$M$333:$BJ$357,MATCH($H64,ModelInput!$E$333:$E$357,0),MATCH(1+YEAR(Y$2)-YEAR($G64),ModelInput!$M$299:$BJ$299,0)),0)</f>
        <v>0</v>
      </c>
      <c r="Z64" s="28">
        <f>$J64*IFERROR(INDEX(ModelInput!$M$333:$BJ$357,MATCH($H64,ModelInput!$E$333:$E$357,0),MATCH(1+YEAR(Z$2)-YEAR($G64),ModelInput!$M$299:$BJ$299,0)),0)</f>
        <v>0</v>
      </c>
      <c r="AA64" s="28">
        <f>$J64*IFERROR(INDEX(ModelInput!$M$333:$BJ$357,MATCH($H64,ModelInput!$E$333:$E$357,0),MATCH(1+YEAR(AA$2)-YEAR($G64),ModelInput!$M$299:$BJ$299,0)),0)</f>
        <v>0</v>
      </c>
      <c r="AB64" s="28">
        <f>$J64*IFERROR(INDEX(ModelInput!$M$333:$BJ$357,MATCH($H64,ModelInput!$E$333:$E$357,0),MATCH(1+YEAR(AB$2)-YEAR($G64),ModelInput!$M$299:$BJ$299,0)),0)</f>
        <v>0</v>
      </c>
      <c r="AC64" s="28">
        <f>$J64*IFERROR(INDEX(ModelInput!$M$333:$BJ$357,MATCH($H64,ModelInput!$E$333:$E$357,0),MATCH(1+YEAR(AC$2)-YEAR($G64),ModelInput!$M$299:$BJ$299,0)),0)</f>
        <v>0</v>
      </c>
      <c r="AD64" s="28">
        <f>$J64*IFERROR(INDEX(ModelInput!$M$333:$BJ$357,MATCH($H64,ModelInput!$E$333:$E$357,0),MATCH(1+YEAR(AD$2)-YEAR($G64),ModelInput!$M$299:$BJ$299,0)),0)</f>
        <v>0</v>
      </c>
      <c r="AE64" s="28">
        <f>$J64*IFERROR(INDEX(ModelInput!$M$333:$BJ$357,MATCH($H64,ModelInput!$E$333:$E$357,0),MATCH(1+YEAR(AE$2)-YEAR($G64),ModelInput!$M$299:$BJ$299,0)),0)</f>
        <v>0</v>
      </c>
      <c r="AF64" s="28">
        <f>$J64*IFERROR(INDEX(ModelInput!$M$333:$BJ$357,MATCH($H64,ModelInput!$E$333:$E$357,0),MATCH(1+YEAR(AF$2)-YEAR($G64),ModelInput!$M$299:$BJ$299,0)),0)</f>
        <v>0</v>
      </c>
      <c r="AG64" s="28">
        <f>$J64*IFERROR(INDEX(ModelInput!$M$333:$BJ$357,MATCH($H64,ModelInput!$E$333:$E$357,0),MATCH(1+YEAR(AG$2)-YEAR($G64),ModelInput!$M$299:$BJ$299,0)),0)</f>
        <v>0</v>
      </c>
      <c r="AH64" s="28">
        <f>$J64*IFERROR(INDEX(ModelInput!$M$333:$BJ$357,MATCH($H64,ModelInput!$E$333:$E$357,0),MATCH(1+YEAR(AH$2)-YEAR($G64),ModelInput!$M$299:$BJ$299,0)),0)</f>
        <v>0</v>
      </c>
      <c r="AI64" s="28">
        <f>$J64*IFERROR(INDEX(ModelInput!$M$333:$BJ$357,MATCH($H64,ModelInput!$E$333:$E$357,0),MATCH(1+YEAR(AI$2)-YEAR($G64),ModelInput!$M$299:$BJ$299,0)),0)</f>
        <v>0</v>
      </c>
      <c r="AJ64" s="28">
        <f>$J64*IFERROR(INDEX(ModelInput!$M$333:$BJ$357,MATCH($H64,ModelInput!$E$333:$E$357,0),MATCH(1+YEAR(AJ$2)-YEAR($G64),ModelInput!$M$299:$BJ$299,0)),0)</f>
        <v>0</v>
      </c>
      <c r="AK64" s="28">
        <f>$J64*IFERROR(INDEX(ModelInput!$M$333:$BJ$357,MATCH($H64,ModelInput!$E$333:$E$357,0),MATCH(1+YEAR(AK$2)-YEAR($G64),ModelInput!$M$299:$BJ$299,0)),0)</f>
        <v>0</v>
      </c>
      <c r="AL64" s="28">
        <f>$J64*IFERROR(INDEX(ModelInput!$M$333:$BJ$357,MATCH($H64,ModelInput!$E$333:$E$357,0),MATCH(1+YEAR(AL$2)-YEAR($G64),ModelInput!$M$299:$BJ$299,0)),0)</f>
        <v>0</v>
      </c>
      <c r="AM64" s="28">
        <f>$J64*IFERROR(INDEX(ModelInput!$M$333:$BJ$357,MATCH($H64,ModelInput!$E$333:$E$357,0),MATCH(1+YEAR(AM$2)-YEAR($G64),ModelInput!$M$299:$BJ$299,0)),0)</f>
        <v>0</v>
      </c>
      <c r="AN64" s="28">
        <f>$J64*IFERROR(INDEX(ModelInput!$M$333:$BJ$357,MATCH($H64,ModelInput!$E$333:$E$357,0),MATCH(1+YEAR(AN$2)-YEAR($G64),ModelInput!$M$299:$BJ$299,0)),0)</f>
        <v>0</v>
      </c>
      <c r="AO64" s="28">
        <f>$J64*IFERROR(INDEX(ModelInput!$M$333:$BJ$357,MATCH($H64,ModelInput!$E$333:$E$357,0),MATCH(1+YEAR(AO$2)-YEAR($G64),ModelInput!$M$299:$BJ$299,0)),0)</f>
        <v>0</v>
      </c>
      <c r="AP64" s="28">
        <f>$J64*IFERROR(INDEX(ModelInput!$M$333:$BJ$357,MATCH($H64,ModelInput!$E$333:$E$357,0),MATCH(1+YEAR(AP$2)-YEAR($G64),ModelInput!$M$299:$BJ$299,0)),0)</f>
        <v>0</v>
      </c>
      <c r="AQ64" s="28">
        <f>$J64*IFERROR(INDEX(ModelInput!$M$333:$BJ$357,MATCH($H64,ModelInput!$E$333:$E$357,0),MATCH(1+YEAR(AQ$2)-YEAR($G64),ModelInput!$M$299:$BJ$299,0)),0)</f>
        <v>0</v>
      </c>
      <c r="AR64" s="28">
        <f>$J64*IFERROR(INDEX(ModelInput!$M$333:$BJ$357,MATCH($H64,ModelInput!$E$333:$E$357,0),MATCH(1+YEAR(AR$2)-YEAR($G64),ModelInput!$M$299:$BJ$299,0)),0)</f>
        <v>0</v>
      </c>
      <c r="AS64" s="28">
        <f>$J64*IFERROR(INDEX(ModelInput!$M$333:$BJ$357,MATCH($H64,ModelInput!$E$333:$E$357,0),MATCH(1+YEAR(AS$2)-YEAR($G64),ModelInput!$M$299:$BJ$299,0)),0)</f>
        <v>0</v>
      </c>
      <c r="AT64" s="28">
        <f>$J64*IFERROR(INDEX(ModelInput!$M$333:$BJ$357,MATCH($H64,ModelInput!$E$333:$E$357,0),MATCH(1+YEAR(AT$2)-YEAR($G64),ModelInput!$M$299:$BJ$299,0)),0)</f>
        <v>0</v>
      </c>
      <c r="AU64" s="28">
        <f>$J64*IFERROR(INDEX(ModelInput!$M$333:$BJ$357,MATCH($H64,ModelInput!$E$333:$E$357,0),MATCH(1+YEAR(AU$2)-YEAR($G64),ModelInput!$M$299:$BJ$299,0)),0)</f>
        <v>0</v>
      </c>
      <c r="AV64" s="28">
        <f>$J64*IFERROR(INDEX(ModelInput!$M$333:$BJ$357,MATCH($H64,ModelInput!$E$333:$E$357,0),MATCH(1+YEAR(AV$2)-YEAR($G64),ModelInput!$M$299:$BJ$299,0)),0)</f>
        <v>0</v>
      </c>
      <c r="AW64" s="28">
        <f>$J64*IFERROR(INDEX(ModelInput!$M$333:$BJ$357,MATCH($H64,ModelInput!$E$333:$E$357,0),MATCH(1+YEAR(AW$2)-YEAR($G64),ModelInput!$M$299:$BJ$299,0)),0)</f>
        <v>0</v>
      </c>
      <c r="AX64" s="28">
        <f>$J64*IFERROR(INDEX(ModelInput!$M$333:$BJ$357,MATCH($H64,ModelInput!$E$333:$E$357,0),MATCH(1+YEAR(AX$2)-YEAR($G64),ModelInput!$M$299:$BJ$299,0)),0)</f>
        <v>0</v>
      </c>
      <c r="AY64" s="28">
        <f>$J64*IFERROR(INDEX(ModelInput!$M$333:$BJ$357,MATCH($H64,ModelInput!$E$333:$E$357,0),MATCH(1+YEAR(AY$2)-YEAR($G64),ModelInput!$M$299:$BJ$299,0)),0)</f>
        <v>0</v>
      </c>
      <c r="AZ64" s="28">
        <f>$J64*IFERROR(INDEX(ModelInput!$M$333:$BJ$357,MATCH($H64,ModelInput!$E$333:$E$357,0),MATCH(1+YEAR(AZ$2)-YEAR($G64),ModelInput!$M$299:$BJ$299,0)),0)</f>
        <v>0</v>
      </c>
      <c r="BA64" s="28">
        <f>$J64*IFERROR(INDEX(ModelInput!$M$333:$BJ$357,MATCH($H64,ModelInput!$E$333:$E$357,0),MATCH(1+YEAR(BA$2)-YEAR($G64),ModelInput!$M$299:$BJ$299,0)),0)</f>
        <v>0</v>
      </c>
      <c r="BB64" s="28">
        <f>$J64*IFERROR(INDEX(ModelInput!$M$333:$BJ$357,MATCH($H64,ModelInput!$E$333:$E$357,0),MATCH(1+YEAR(BB$2)-YEAR($G64),ModelInput!$M$299:$BJ$299,0)),0)</f>
        <v>0</v>
      </c>
      <c r="BC64" s="28">
        <f>$J64*IFERROR(INDEX(ModelInput!$M$333:$BJ$357,MATCH($H64,ModelInput!$E$333:$E$357,0),MATCH(1+YEAR(BC$2)-YEAR($G64),ModelInput!$M$299:$BJ$299,0)),0)</f>
        <v>0</v>
      </c>
      <c r="BD64" s="28">
        <f>$J64*IFERROR(INDEX(ModelInput!$M$333:$BJ$357,MATCH($H64,ModelInput!$E$333:$E$357,0),MATCH(1+YEAR(BD$2)-YEAR($G64),ModelInput!$M$299:$BJ$299,0)),0)</f>
        <v>0</v>
      </c>
      <c r="BE64" s="28">
        <f>$J64*IFERROR(INDEX(ModelInput!$M$333:$BJ$357,MATCH($H64,ModelInput!$E$333:$E$357,0),MATCH(1+YEAR(BE$2)-YEAR($G64),ModelInput!$M$299:$BJ$299,0)),0)</f>
        <v>0</v>
      </c>
      <c r="BF64" s="28">
        <f>$J64*IFERROR(INDEX(ModelInput!$M$333:$BJ$357,MATCH($H64,ModelInput!$E$333:$E$357,0),MATCH(1+YEAR(BF$2)-YEAR($G64),ModelInput!$M$299:$BJ$299,0)),0)</f>
        <v>0</v>
      </c>
      <c r="BG64" s="28">
        <f>$J64*IFERROR(INDEX(ModelInput!$M$333:$BJ$357,MATCH($H64,ModelInput!$E$333:$E$357,0),MATCH(1+YEAR(BG$2)-YEAR($G64),ModelInput!$M$299:$BJ$299,0)),0)</f>
        <v>0</v>
      </c>
      <c r="BH64" s="28">
        <f>$J64*IFERROR(INDEX(ModelInput!$M$333:$BJ$357,MATCH($H64,ModelInput!$E$333:$E$357,0),MATCH(1+YEAR(BH$2)-YEAR($G64),ModelInput!$M$299:$BJ$299,0)),0)</f>
        <v>0</v>
      </c>
      <c r="BJ64" s="61" t="b">
        <f t="shared" si="7"/>
        <v>1</v>
      </c>
    </row>
    <row r="65" spans="3:62" ht="15.4">
      <c r="C65" s="29"/>
      <c r="D65" s="29"/>
      <c r="E65" s="4" t="s">
        <v>410</v>
      </c>
      <c r="G65" s="5">
        <f t="shared" si="8"/>
        <v>48669</v>
      </c>
      <c r="H65" s="86" t="str">
        <f>"SLN"&amp;YEAR(CHOOSE(Interface!$H$7,Interface!$J$33,Interface!$L$33))-MIN(YEAR(CHOOSE(Interface!$H$7,Interface!$J$33,Interface!$L$33)),YEAR(G65)-1)</f>
        <v>SLN17</v>
      </c>
      <c r="J65" s="84">
        <f>SUMIFS(Capitalisation!$108:$108,Capitalisation!$3:$3,YEAR(G65)-1)</f>
        <v>0</v>
      </c>
      <c r="L65" s="28">
        <f>$J65*IFERROR(INDEX(ModelInput!$M$333:$BJ$357,MATCH($H65,ModelInput!$E$333:$E$357,0),MATCH(1+YEAR(L$2)-YEAR($G65),ModelInput!$M$299:$BJ$299,0)),0)</f>
        <v>0</v>
      </c>
      <c r="M65" s="28">
        <f>$J65*IFERROR(INDEX(ModelInput!$M$333:$BJ$357,MATCH($H65,ModelInput!$E$333:$E$357,0),MATCH(1+YEAR(M$2)-YEAR($G65),ModelInput!$M$299:$BJ$299,0)),0)</f>
        <v>0</v>
      </c>
      <c r="N65" s="28">
        <f>$J65*IFERROR(INDEX(ModelInput!$M$333:$BJ$357,MATCH($H65,ModelInput!$E$333:$E$357,0),MATCH(1+YEAR(N$2)-YEAR($G65),ModelInput!$M$299:$BJ$299,0)),0)</f>
        <v>0</v>
      </c>
      <c r="O65" s="28">
        <f>$J65*IFERROR(INDEX(ModelInput!$M$333:$BJ$357,MATCH($H65,ModelInput!$E$333:$E$357,0),MATCH(1+YEAR(O$2)-YEAR($G65),ModelInput!$M$299:$BJ$299,0)),0)</f>
        <v>0</v>
      </c>
      <c r="P65" s="28">
        <f>$J65*IFERROR(INDEX(ModelInput!$M$333:$BJ$357,MATCH($H65,ModelInput!$E$333:$E$357,0),MATCH(1+YEAR(P$2)-YEAR($G65),ModelInput!$M$299:$BJ$299,0)),0)</f>
        <v>0</v>
      </c>
      <c r="Q65" s="28">
        <f>$J65*IFERROR(INDEX(ModelInput!$M$333:$BJ$357,MATCH($H65,ModelInput!$E$333:$E$357,0),MATCH(1+YEAR(Q$2)-YEAR($G65),ModelInput!$M$299:$BJ$299,0)),0)</f>
        <v>0</v>
      </c>
      <c r="R65" s="28">
        <f>$J65*IFERROR(INDEX(ModelInput!$M$333:$BJ$357,MATCH($H65,ModelInput!$E$333:$E$357,0),MATCH(1+YEAR(R$2)-YEAR($G65),ModelInput!$M$299:$BJ$299,0)),0)</f>
        <v>0</v>
      </c>
      <c r="S65" s="28">
        <f>$J65*IFERROR(INDEX(ModelInput!$M$333:$BJ$357,MATCH($H65,ModelInput!$E$333:$E$357,0),MATCH(1+YEAR(S$2)-YEAR($G65),ModelInput!$M$299:$BJ$299,0)),0)</f>
        <v>0</v>
      </c>
      <c r="T65" s="28">
        <f>$J65*IFERROR(INDEX(ModelInput!$M$333:$BJ$357,MATCH($H65,ModelInput!$E$333:$E$357,0),MATCH(1+YEAR(T$2)-YEAR($G65),ModelInput!$M$299:$BJ$299,0)),0)</f>
        <v>0</v>
      </c>
      <c r="U65" s="28">
        <f>$J65*IFERROR(INDEX(ModelInput!$M$333:$BJ$357,MATCH($H65,ModelInput!$E$333:$E$357,0),MATCH(1+YEAR(U$2)-YEAR($G65),ModelInput!$M$299:$BJ$299,0)),0)</f>
        <v>0</v>
      </c>
      <c r="V65" s="28">
        <f>$J65*IFERROR(INDEX(ModelInput!$M$333:$BJ$357,MATCH($H65,ModelInput!$E$333:$E$357,0),MATCH(1+YEAR(V$2)-YEAR($G65),ModelInput!$M$299:$BJ$299,0)),0)</f>
        <v>0</v>
      </c>
      <c r="W65" s="28">
        <f>$J65*IFERROR(INDEX(ModelInput!$M$333:$BJ$357,MATCH($H65,ModelInput!$E$333:$E$357,0),MATCH(1+YEAR(W$2)-YEAR($G65),ModelInput!$M$299:$BJ$299,0)),0)</f>
        <v>0</v>
      </c>
      <c r="X65" s="28">
        <f>$J65*IFERROR(INDEX(ModelInput!$M$333:$BJ$357,MATCH($H65,ModelInput!$E$333:$E$357,0),MATCH(1+YEAR(X$2)-YEAR($G65),ModelInput!$M$299:$BJ$299,0)),0)</f>
        <v>0</v>
      </c>
      <c r="Y65" s="28">
        <f>$J65*IFERROR(INDEX(ModelInput!$M$333:$BJ$357,MATCH($H65,ModelInput!$E$333:$E$357,0),MATCH(1+YEAR(Y$2)-YEAR($G65),ModelInput!$M$299:$BJ$299,0)),0)</f>
        <v>0</v>
      </c>
      <c r="Z65" s="28">
        <f>$J65*IFERROR(INDEX(ModelInput!$M$333:$BJ$357,MATCH($H65,ModelInput!$E$333:$E$357,0),MATCH(1+YEAR(Z$2)-YEAR($G65),ModelInput!$M$299:$BJ$299,0)),0)</f>
        <v>0</v>
      </c>
      <c r="AA65" s="28">
        <f>$J65*IFERROR(INDEX(ModelInput!$M$333:$BJ$357,MATCH($H65,ModelInput!$E$333:$E$357,0),MATCH(1+YEAR(AA$2)-YEAR($G65),ModelInput!$M$299:$BJ$299,0)),0)</f>
        <v>0</v>
      </c>
      <c r="AB65" s="28">
        <f>$J65*IFERROR(INDEX(ModelInput!$M$333:$BJ$357,MATCH($H65,ModelInput!$E$333:$E$357,0),MATCH(1+YEAR(AB$2)-YEAR($G65),ModelInput!$M$299:$BJ$299,0)),0)</f>
        <v>0</v>
      </c>
      <c r="AC65" s="28">
        <f>$J65*IFERROR(INDEX(ModelInput!$M$333:$BJ$357,MATCH($H65,ModelInput!$E$333:$E$357,0),MATCH(1+YEAR(AC$2)-YEAR($G65),ModelInput!$M$299:$BJ$299,0)),0)</f>
        <v>0</v>
      </c>
      <c r="AD65" s="28">
        <f>$J65*IFERROR(INDEX(ModelInput!$M$333:$BJ$357,MATCH($H65,ModelInput!$E$333:$E$357,0),MATCH(1+YEAR(AD$2)-YEAR($G65),ModelInput!$M$299:$BJ$299,0)),0)</f>
        <v>0</v>
      </c>
      <c r="AE65" s="28">
        <f>$J65*IFERROR(INDEX(ModelInput!$M$333:$BJ$357,MATCH($H65,ModelInput!$E$333:$E$357,0),MATCH(1+YEAR(AE$2)-YEAR($G65),ModelInput!$M$299:$BJ$299,0)),0)</f>
        <v>0</v>
      </c>
      <c r="AF65" s="28">
        <f>$J65*IFERROR(INDEX(ModelInput!$M$333:$BJ$357,MATCH($H65,ModelInput!$E$333:$E$357,0),MATCH(1+YEAR(AF$2)-YEAR($G65),ModelInput!$M$299:$BJ$299,0)),0)</f>
        <v>0</v>
      </c>
      <c r="AG65" s="28">
        <f>$J65*IFERROR(INDEX(ModelInput!$M$333:$BJ$357,MATCH($H65,ModelInput!$E$333:$E$357,0),MATCH(1+YEAR(AG$2)-YEAR($G65),ModelInput!$M$299:$BJ$299,0)),0)</f>
        <v>0</v>
      </c>
      <c r="AH65" s="28">
        <f>$J65*IFERROR(INDEX(ModelInput!$M$333:$BJ$357,MATCH($H65,ModelInput!$E$333:$E$357,0),MATCH(1+YEAR(AH$2)-YEAR($G65),ModelInput!$M$299:$BJ$299,0)),0)</f>
        <v>0</v>
      </c>
      <c r="AI65" s="28">
        <f>$J65*IFERROR(INDEX(ModelInput!$M$333:$BJ$357,MATCH($H65,ModelInput!$E$333:$E$357,0),MATCH(1+YEAR(AI$2)-YEAR($G65),ModelInput!$M$299:$BJ$299,0)),0)</f>
        <v>0</v>
      </c>
      <c r="AJ65" s="28">
        <f>$J65*IFERROR(INDEX(ModelInput!$M$333:$BJ$357,MATCH($H65,ModelInput!$E$333:$E$357,0),MATCH(1+YEAR(AJ$2)-YEAR($G65),ModelInput!$M$299:$BJ$299,0)),0)</f>
        <v>0</v>
      </c>
      <c r="AK65" s="28">
        <f>$J65*IFERROR(INDEX(ModelInput!$M$333:$BJ$357,MATCH($H65,ModelInput!$E$333:$E$357,0),MATCH(1+YEAR(AK$2)-YEAR($G65),ModelInput!$M$299:$BJ$299,0)),0)</f>
        <v>0</v>
      </c>
      <c r="AL65" s="28">
        <f>$J65*IFERROR(INDEX(ModelInput!$M$333:$BJ$357,MATCH($H65,ModelInput!$E$333:$E$357,0),MATCH(1+YEAR(AL$2)-YEAR($G65),ModelInput!$M$299:$BJ$299,0)),0)</f>
        <v>0</v>
      </c>
      <c r="AM65" s="28">
        <f>$J65*IFERROR(INDEX(ModelInput!$M$333:$BJ$357,MATCH($H65,ModelInput!$E$333:$E$357,0),MATCH(1+YEAR(AM$2)-YEAR($G65),ModelInput!$M$299:$BJ$299,0)),0)</f>
        <v>0</v>
      </c>
      <c r="AN65" s="28">
        <f>$J65*IFERROR(INDEX(ModelInput!$M$333:$BJ$357,MATCH($H65,ModelInput!$E$333:$E$357,0),MATCH(1+YEAR(AN$2)-YEAR($G65),ModelInput!$M$299:$BJ$299,0)),0)</f>
        <v>0</v>
      </c>
      <c r="AO65" s="28">
        <f>$J65*IFERROR(INDEX(ModelInput!$M$333:$BJ$357,MATCH($H65,ModelInput!$E$333:$E$357,0),MATCH(1+YEAR(AO$2)-YEAR($G65),ModelInput!$M$299:$BJ$299,0)),0)</f>
        <v>0</v>
      </c>
      <c r="AP65" s="28">
        <f>$J65*IFERROR(INDEX(ModelInput!$M$333:$BJ$357,MATCH($H65,ModelInput!$E$333:$E$357,0),MATCH(1+YEAR(AP$2)-YEAR($G65),ModelInput!$M$299:$BJ$299,0)),0)</f>
        <v>0</v>
      </c>
      <c r="AQ65" s="28">
        <f>$J65*IFERROR(INDEX(ModelInput!$M$333:$BJ$357,MATCH($H65,ModelInput!$E$333:$E$357,0),MATCH(1+YEAR(AQ$2)-YEAR($G65),ModelInput!$M$299:$BJ$299,0)),0)</f>
        <v>0</v>
      </c>
      <c r="AR65" s="28">
        <f>$J65*IFERROR(INDEX(ModelInput!$M$333:$BJ$357,MATCH($H65,ModelInput!$E$333:$E$357,0),MATCH(1+YEAR(AR$2)-YEAR($G65),ModelInput!$M$299:$BJ$299,0)),0)</f>
        <v>0</v>
      </c>
      <c r="AS65" s="28">
        <f>$J65*IFERROR(INDEX(ModelInput!$M$333:$BJ$357,MATCH($H65,ModelInput!$E$333:$E$357,0),MATCH(1+YEAR(AS$2)-YEAR($G65),ModelInput!$M$299:$BJ$299,0)),0)</f>
        <v>0</v>
      </c>
      <c r="AT65" s="28">
        <f>$J65*IFERROR(INDEX(ModelInput!$M$333:$BJ$357,MATCH($H65,ModelInput!$E$333:$E$357,0),MATCH(1+YEAR(AT$2)-YEAR($G65),ModelInput!$M$299:$BJ$299,0)),0)</f>
        <v>0</v>
      </c>
      <c r="AU65" s="28">
        <f>$J65*IFERROR(INDEX(ModelInput!$M$333:$BJ$357,MATCH($H65,ModelInput!$E$333:$E$357,0),MATCH(1+YEAR(AU$2)-YEAR($G65),ModelInput!$M$299:$BJ$299,0)),0)</f>
        <v>0</v>
      </c>
      <c r="AV65" s="28">
        <f>$J65*IFERROR(INDEX(ModelInput!$M$333:$BJ$357,MATCH($H65,ModelInput!$E$333:$E$357,0),MATCH(1+YEAR(AV$2)-YEAR($G65),ModelInput!$M$299:$BJ$299,0)),0)</f>
        <v>0</v>
      </c>
      <c r="AW65" s="28">
        <f>$J65*IFERROR(INDEX(ModelInput!$M$333:$BJ$357,MATCH($H65,ModelInput!$E$333:$E$357,0),MATCH(1+YEAR(AW$2)-YEAR($G65),ModelInput!$M$299:$BJ$299,0)),0)</f>
        <v>0</v>
      </c>
      <c r="AX65" s="28">
        <f>$J65*IFERROR(INDEX(ModelInput!$M$333:$BJ$357,MATCH($H65,ModelInput!$E$333:$E$357,0),MATCH(1+YEAR(AX$2)-YEAR($G65),ModelInput!$M$299:$BJ$299,0)),0)</f>
        <v>0</v>
      </c>
      <c r="AY65" s="28">
        <f>$J65*IFERROR(INDEX(ModelInput!$M$333:$BJ$357,MATCH($H65,ModelInput!$E$333:$E$357,0),MATCH(1+YEAR(AY$2)-YEAR($G65),ModelInput!$M$299:$BJ$299,0)),0)</f>
        <v>0</v>
      </c>
      <c r="AZ65" s="28">
        <f>$J65*IFERROR(INDEX(ModelInput!$M$333:$BJ$357,MATCH($H65,ModelInput!$E$333:$E$357,0),MATCH(1+YEAR(AZ$2)-YEAR($G65),ModelInput!$M$299:$BJ$299,0)),0)</f>
        <v>0</v>
      </c>
      <c r="BA65" s="28">
        <f>$J65*IFERROR(INDEX(ModelInput!$M$333:$BJ$357,MATCH($H65,ModelInput!$E$333:$E$357,0),MATCH(1+YEAR(BA$2)-YEAR($G65),ModelInput!$M$299:$BJ$299,0)),0)</f>
        <v>0</v>
      </c>
      <c r="BB65" s="28">
        <f>$J65*IFERROR(INDEX(ModelInput!$M$333:$BJ$357,MATCH($H65,ModelInput!$E$333:$E$357,0),MATCH(1+YEAR(BB$2)-YEAR($G65),ModelInput!$M$299:$BJ$299,0)),0)</f>
        <v>0</v>
      </c>
      <c r="BC65" s="28">
        <f>$J65*IFERROR(INDEX(ModelInput!$M$333:$BJ$357,MATCH($H65,ModelInput!$E$333:$E$357,0),MATCH(1+YEAR(BC$2)-YEAR($G65),ModelInput!$M$299:$BJ$299,0)),0)</f>
        <v>0</v>
      </c>
      <c r="BD65" s="28">
        <f>$J65*IFERROR(INDEX(ModelInput!$M$333:$BJ$357,MATCH($H65,ModelInput!$E$333:$E$357,0),MATCH(1+YEAR(BD$2)-YEAR($G65),ModelInput!$M$299:$BJ$299,0)),0)</f>
        <v>0</v>
      </c>
      <c r="BE65" s="28">
        <f>$J65*IFERROR(INDEX(ModelInput!$M$333:$BJ$357,MATCH($H65,ModelInput!$E$333:$E$357,0),MATCH(1+YEAR(BE$2)-YEAR($G65),ModelInput!$M$299:$BJ$299,0)),0)</f>
        <v>0</v>
      </c>
      <c r="BF65" s="28">
        <f>$J65*IFERROR(INDEX(ModelInput!$M$333:$BJ$357,MATCH($H65,ModelInput!$E$333:$E$357,0),MATCH(1+YEAR(BF$2)-YEAR($G65),ModelInput!$M$299:$BJ$299,0)),0)</f>
        <v>0</v>
      </c>
      <c r="BG65" s="28">
        <f>$J65*IFERROR(INDEX(ModelInput!$M$333:$BJ$357,MATCH($H65,ModelInput!$E$333:$E$357,0),MATCH(1+YEAR(BG$2)-YEAR($G65),ModelInput!$M$299:$BJ$299,0)),0)</f>
        <v>0</v>
      </c>
      <c r="BH65" s="28">
        <f>$J65*IFERROR(INDEX(ModelInput!$M$333:$BJ$357,MATCH($H65,ModelInput!$E$333:$E$357,0),MATCH(1+YEAR(BH$2)-YEAR($G65),ModelInput!$M$299:$BJ$299,0)),0)</f>
        <v>0</v>
      </c>
      <c r="BJ65" s="61" t="b">
        <f t="shared" si="7"/>
        <v>1</v>
      </c>
    </row>
    <row r="66" spans="3:62" ht="15.4">
      <c r="C66" s="29"/>
      <c r="D66" s="29"/>
      <c r="E66" s="4" t="s">
        <v>410</v>
      </c>
      <c r="G66" s="5">
        <f t="shared" si="8"/>
        <v>49034</v>
      </c>
      <c r="H66" s="86" t="str">
        <f>"SLN"&amp;YEAR(CHOOSE(Interface!$H$7,Interface!$J$33,Interface!$L$33))-MIN(YEAR(CHOOSE(Interface!$H$7,Interface!$J$33,Interface!$L$33)),YEAR(G66)-1)</f>
        <v>SLN16</v>
      </c>
      <c r="J66" s="84">
        <f>SUMIFS(Capitalisation!$108:$108,Capitalisation!$3:$3,YEAR(G66)-1)</f>
        <v>0</v>
      </c>
      <c r="L66" s="28">
        <f>$J66*IFERROR(INDEX(ModelInput!$M$333:$BJ$357,MATCH($H66,ModelInput!$E$333:$E$357,0),MATCH(1+YEAR(L$2)-YEAR($G66),ModelInput!$M$299:$BJ$299,0)),0)</f>
        <v>0</v>
      </c>
      <c r="M66" s="28">
        <f>$J66*IFERROR(INDEX(ModelInput!$M$333:$BJ$357,MATCH($H66,ModelInput!$E$333:$E$357,0),MATCH(1+YEAR(M$2)-YEAR($G66),ModelInput!$M$299:$BJ$299,0)),0)</f>
        <v>0</v>
      </c>
      <c r="N66" s="28">
        <f>$J66*IFERROR(INDEX(ModelInput!$M$333:$BJ$357,MATCH($H66,ModelInput!$E$333:$E$357,0),MATCH(1+YEAR(N$2)-YEAR($G66),ModelInput!$M$299:$BJ$299,0)),0)</f>
        <v>0</v>
      </c>
      <c r="O66" s="28">
        <f>$J66*IFERROR(INDEX(ModelInput!$M$333:$BJ$357,MATCH($H66,ModelInput!$E$333:$E$357,0),MATCH(1+YEAR(O$2)-YEAR($G66),ModelInput!$M$299:$BJ$299,0)),0)</f>
        <v>0</v>
      </c>
      <c r="P66" s="28">
        <f>$J66*IFERROR(INDEX(ModelInput!$M$333:$BJ$357,MATCH($H66,ModelInput!$E$333:$E$357,0),MATCH(1+YEAR(P$2)-YEAR($G66),ModelInput!$M$299:$BJ$299,0)),0)</f>
        <v>0</v>
      </c>
      <c r="Q66" s="28">
        <f>$J66*IFERROR(INDEX(ModelInput!$M$333:$BJ$357,MATCH($H66,ModelInput!$E$333:$E$357,0),MATCH(1+YEAR(Q$2)-YEAR($G66),ModelInput!$M$299:$BJ$299,0)),0)</f>
        <v>0</v>
      </c>
      <c r="R66" s="28">
        <f>$J66*IFERROR(INDEX(ModelInput!$M$333:$BJ$357,MATCH($H66,ModelInput!$E$333:$E$357,0),MATCH(1+YEAR(R$2)-YEAR($G66),ModelInput!$M$299:$BJ$299,0)),0)</f>
        <v>0</v>
      </c>
      <c r="S66" s="28">
        <f>$J66*IFERROR(INDEX(ModelInput!$M$333:$BJ$357,MATCH($H66,ModelInput!$E$333:$E$357,0),MATCH(1+YEAR(S$2)-YEAR($G66),ModelInput!$M$299:$BJ$299,0)),0)</f>
        <v>0</v>
      </c>
      <c r="T66" s="28">
        <f>$J66*IFERROR(INDEX(ModelInput!$M$333:$BJ$357,MATCH($H66,ModelInput!$E$333:$E$357,0),MATCH(1+YEAR(T$2)-YEAR($G66),ModelInput!$M$299:$BJ$299,0)),0)</f>
        <v>0</v>
      </c>
      <c r="U66" s="28">
        <f>$J66*IFERROR(INDEX(ModelInput!$M$333:$BJ$357,MATCH($H66,ModelInput!$E$333:$E$357,0),MATCH(1+YEAR(U$2)-YEAR($G66),ModelInput!$M$299:$BJ$299,0)),0)</f>
        <v>0</v>
      </c>
      <c r="V66" s="28">
        <f>$J66*IFERROR(INDEX(ModelInput!$M$333:$BJ$357,MATCH($H66,ModelInput!$E$333:$E$357,0),MATCH(1+YEAR(V$2)-YEAR($G66),ModelInput!$M$299:$BJ$299,0)),0)</f>
        <v>0</v>
      </c>
      <c r="W66" s="28">
        <f>$J66*IFERROR(INDEX(ModelInput!$M$333:$BJ$357,MATCH($H66,ModelInput!$E$333:$E$357,0),MATCH(1+YEAR(W$2)-YEAR($G66),ModelInput!$M$299:$BJ$299,0)),0)</f>
        <v>0</v>
      </c>
      <c r="X66" s="28">
        <f>$J66*IFERROR(INDEX(ModelInput!$M$333:$BJ$357,MATCH($H66,ModelInput!$E$333:$E$357,0),MATCH(1+YEAR(X$2)-YEAR($G66),ModelInput!$M$299:$BJ$299,0)),0)</f>
        <v>0</v>
      </c>
      <c r="Y66" s="28">
        <f>$J66*IFERROR(INDEX(ModelInput!$M$333:$BJ$357,MATCH($H66,ModelInput!$E$333:$E$357,0),MATCH(1+YEAR(Y$2)-YEAR($G66),ModelInput!$M$299:$BJ$299,0)),0)</f>
        <v>0</v>
      </c>
      <c r="Z66" s="28">
        <f>$J66*IFERROR(INDEX(ModelInput!$M$333:$BJ$357,MATCH($H66,ModelInput!$E$333:$E$357,0),MATCH(1+YEAR(Z$2)-YEAR($G66),ModelInput!$M$299:$BJ$299,0)),0)</f>
        <v>0</v>
      </c>
      <c r="AA66" s="28">
        <f>$J66*IFERROR(INDEX(ModelInput!$M$333:$BJ$357,MATCH($H66,ModelInput!$E$333:$E$357,0),MATCH(1+YEAR(AA$2)-YEAR($G66),ModelInput!$M$299:$BJ$299,0)),0)</f>
        <v>0</v>
      </c>
      <c r="AB66" s="28">
        <f>$J66*IFERROR(INDEX(ModelInput!$M$333:$BJ$357,MATCH($H66,ModelInput!$E$333:$E$357,0),MATCH(1+YEAR(AB$2)-YEAR($G66),ModelInput!$M$299:$BJ$299,0)),0)</f>
        <v>0</v>
      </c>
      <c r="AC66" s="28">
        <f>$J66*IFERROR(INDEX(ModelInput!$M$333:$BJ$357,MATCH($H66,ModelInput!$E$333:$E$357,0),MATCH(1+YEAR(AC$2)-YEAR($G66),ModelInput!$M$299:$BJ$299,0)),0)</f>
        <v>0</v>
      </c>
      <c r="AD66" s="28">
        <f>$J66*IFERROR(INDEX(ModelInput!$M$333:$BJ$357,MATCH($H66,ModelInput!$E$333:$E$357,0),MATCH(1+YEAR(AD$2)-YEAR($G66),ModelInput!$M$299:$BJ$299,0)),0)</f>
        <v>0</v>
      </c>
      <c r="AE66" s="28">
        <f>$J66*IFERROR(INDEX(ModelInput!$M$333:$BJ$357,MATCH($H66,ModelInput!$E$333:$E$357,0),MATCH(1+YEAR(AE$2)-YEAR($G66),ModelInput!$M$299:$BJ$299,0)),0)</f>
        <v>0</v>
      </c>
      <c r="AF66" s="28">
        <f>$J66*IFERROR(INDEX(ModelInput!$M$333:$BJ$357,MATCH($H66,ModelInput!$E$333:$E$357,0),MATCH(1+YEAR(AF$2)-YEAR($G66),ModelInput!$M$299:$BJ$299,0)),0)</f>
        <v>0</v>
      </c>
      <c r="AG66" s="28">
        <f>$J66*IFERROR(INDEX(ModelInput!$M$333:$BJ$357,MATCH($H66,ModelInput!$E$333:$E$357,0),MATCH(1+YEAR(AG$2)-YEAR($G66),ModelInput!$M$299:$BJ$299,0)),0)</f>
        <v>0</v>
      </c>
      <c r="AH66" s="28">
        <f>$J66*IFERROR(INDEX(ModelInput!$M$333:$BJ$357,MATCH($H66,ModelInput!$E$333:$E$357,0),MATCH(1+YEAR(AH$2)-YEAR($G66),ModelInput!$M$299:$BJ$299,0)),0)</f>
        <v>0</v>
      </c>
      <c r="AI66" s="28">
        <f>$J66*IFERROR(INDEX(ModelInput!$M$333:$BJ$357,MATCH($H66,ModelInput!$E$333:$E$357,0),MATCH(1+YEAR(AI$2)-YEAR($G66),ModelInput!$M$299:$BJ$299,0)),0)</f>
        <v>0</v>
      </c>
      <c r="AJ66" s="28">
        <f>$J66*IFERROR(INDEX(ModelInput!$M$333:$BJ$357,MATCH($H66,ModelInput!$E$333:$E$357,0),MATCH(1+YEAR(AJ$2)-YEAR($G66),ModelInput!$M$299:$BJ$299,0)),0)</f>
        <v>0</v>
      </c>
      <c r="AK66" s="28">
        <f>$J66*IFERROR(INDEX(ModelInput!$M$333:$BJ$357,MATCH($H66,ModelInput!$E$333:$E$357,0),MATCH(1+YEAR(AK$2)-YEAR($G66),ModelInput!$M$299:$BJ$299,0)),0)</f>
        <v>0</v>
      </c>
      <c r="AL66" s="28">
        <f>$J66*IFERROR(INDEX(ModelInput!$M$333:$BJ$357,MATCH($H66,ModelInput!$E$333:$E$357,0),MATCH(1+YEAR(AL$2)-YEAR($G66),ModelInput!$M$299:$BJ$299,0)),0)</f>
        <v>0</v>
      </c>
      <c r="AM66" s="28">
        <f>$J66*IFERROR(INDEX(ModelInput!$M$333:$BJ$357,MATCH($H66,ModelInput!$E$333:$E$357,0),MATCH(1+YEAR(AM$2)-YEAR($G66),ModelInput!$M$299:$BJ$299,0)),0)</f>
        <v>0</v>
      </c>
      <c r="AN66" s="28">
        <f>$J66*IFERROR(INDEX(ModelInput!$M$333:$BJ$357,MATCH($H66,ModelInput!$E$333:$E$357,0),MATCH(1+YEAR(AN$2)-YEAR($G66),ModelInput!$M$299:$BJ$299,0)),0)</f>
        <v>0</v>
      </c>
      <c r="AO66" s="28">
        <f>$J66*IFERROR(INDEX(ModelInput!$M$333:$BJ$357,MATCH($H66,ModelInput!$E$333:$E$357,0),MATCH(1+YEAR(AO$2)-YEAR($G66),ModelInput!$M$299:$BJ$299,0)),0)</f>
        <v>0</v>
      </c>
      <c r="AP66" s="28">
        <f>$J66*IFERROR(INDEX(ModelInput!$M$333:$BJ$357,MATCH($H66,ModelInput!$E$333:$E$357,0),MATCH(1+YEAR(AP$2)-YEAR($G66),ModelInput!$M$299:$BJ$299,0)),0)</f>
        <v>0</v>
      </c>
      <c r="AQ66" s="28">
        <f>$J66*IFERROR(INDEX(ModelInput!$M$333:$BJ$357,MATCH($H66,ModelInput!$E$333:$E$357,0),MATCH(1+YEAR(AQ$2)-YEAR($G66),ModelInput!$M$299:$BJ$299,0)),0)</f>
        <v>0</v>
      </c>
      <c r="AR66" s="28">
        <f>$J66*IFERROR(INDEX(ModelInput!$M$333:$BJ$357,MATCH($H66,ModelInput!$E$333:$E$357,0),MATCH(1+YEAR(AR$2)-YEAR($G66),ModelInput!$M$299:$BJ$299,0)),0)</f>
        <v>0</v>
      </c>
      <c r="AS66" s="28">
        <f>$J66*IFERROR(INDEX(ModelInput!$M$333:$BJ$357,MATCH($H66,ModelInput!$E$333:$E$357,0),MATCH(1+YEAR(AS$2)-YEAR($G66),ModelInput!$M$299:$BJ$299,0)),0)</f>
        <v>0</v>
      </c>
      <c r="AT66" s="28">
        <f>$J66*IFERROR(INDEX(ModelInput!$M$333:$BJ$357,MATCH($H66,ModelInput!$E$333:$E$357,0),MATCH(1+YEAR(AT$2)-YEAR($G66),ModelInput!$M$299:$BJ$299,0)),0)</f>
        <v>0</v>
      </c>
      <c r="AU66" s="28">
        <f>$J66*IFERROR(INDEX(ModelInput!$M$333:$BJ$357,MATCH($H66,ModelInput!$E$333:$E$357,0),MATCH(1+YEAR(AU$2)-YEAR($G66),ModelInput!$M$299:$BJ$299,0)),0)</f>
        <v>0</v>
      </c>
      <c r="AV66" s="28">
        <f>$J66*IFERROR(INDEX(ModelInput!$M$333:$BJ$357,MATCH($H66,ModelInput!$E$333:$E$357,0),MATCH(1+YEAR(AV$2)-YEAR($G66),ModelInput!$M$299:$BJ$299,0)),0)</f>
        <v>0</v>
      </c>
      <c r="AW66" s="28">
        <f>$J66*IFERROR(INDEX(ModelInput!$M$333:$BJ$357,MATCH($H66,ModelInput!$E$333:$E$357,0),MATCH(1+YEAR(AW$2)-YEAR($G66),ModelInput!$M$299:$BJ$299,0)),0)</f>
        <v>0</v>
      </c>
      <c r="AX66" s="28">
        <f>$J66*IFERROR(INDEX(ModelInput!$M$333:$BJ$357,MATCH($H66,ModelInput!$E$333:$E$357,0),MATCH(1+YEAR(AX$2)-YEAR($G66),ModelInput!$M$299:$BJ$299,0)),0)</f>
        <v>0</v>
      </c>
      <c r="AY66" s="28">
        <f>$J66*IFERROR(INDEX(ModelInput!$M$333:$BJ$357,MATCH($H66,ModelInput!$E$333:$E$357,0),MATCH(1+YEAR(AY$2)-YEAR($G66),ModelInput!$M$299:$BJ$299,0)),0)</f>
        <v>0</v>
      </c>
      <c r="AZ66" s="28">
        <f>$J66*IFERROR(INDEX(ModelInput!$M$333:$BJ$357,MATCH($H66,ModelInput!$E$333:$E$357,0),MATCH(1+YEAR(AZ$2)-YEAR($G66),ModelInput!$M$299:$BJ$299,0)),0)</f>
        <v>0</v>
      </c>
      <c r="BA66" s="28">
        <f>$J66*IFERROR(INDEX(ModelInput!$M$333:$BJ$357,MATCH($H66,ModelInput!$E$333:$E$357,0),MATCH(1+YEAR(BA$2)-YEAR($G66),ModelInput!$M$299:$BJ$299,0)),0)</f>
        <v>0</v>
      </c>
      <c r="BB66" s="28">
        <f>$J66*IFERROR(INDEX(ModelInput!$M$333:$BJ$357,MATCH($H66,ModelInput!$E$333:$E$357,0),MATCH(1+YEAR(BB$2)-YEAR($G66),ModelInput!$M$299:$BJ$299,0)),0)</f>
        <v>0</v>
      </c>
      <c r="BC66" s="28">
        <f>$J66*IFERROR(INDEX(ModelInput!$M$333:$BJ$357,MATCH($H66,ModelInput!$E$333:$E$357,0),MATCH(1+YEAR(BC$2)-YEAR($G66),ModelInput!$M$299:$BJ$299,0)),0)</f>
        <v>0</v>
      </c>
      <c r="BD66" s="28">
        <f>$J66*IFERROR(INDEX(ModelInput!$M$333:$BJ$357,MATCH($H66,ModelInput!$E$333:$E$357,0),MATCH(1+YEAR(BD$2)-YEAR($G66),ModelInput!$M$299:$BJ$299,0)),0)</f>
        <v>0</v>
      </c>
      <c r="BE66" s="28">
        <f>$J66*IFERROR(INDEX(ModelInput!$M$333:$BJ$357,MATCH($H66,ModelInput!$E$333:$E$357,0),MATCH(1+YEAR(BE$2)-YEAR($G66),ModelInput!$M$299:$BJ$299,0)),0)</f>
        <v>0</v>
      </c>
      <c r="BF66" s="28">
        <f>$J66*IFERROR(INDEX(ModelInput!$M$333:$BJ$357,MATCH($H66,ModelInput!$E$333:$E$357,0),MATCH(1+YEAR(BF$2)-YEAR($G66),ModelInput!$M$299:$BJ$299,0)),0)</f>
        <v>0</v>
      </c>
      <c r="BG66" s="28">
        <f>$J66*IFERROR(INDEX(ModelInput!$M$333:$BJ$357,MATCH($H66,ModelInput!$E$333:$E$357,0),MATCH(1+YEAR(BG$2)-YEAR($G66),ModelInput!$M$299:$BJ$299,0)),0)</f>
        <v>0</v>
      </c>
      <c r="BH66" s="28">
        <f>$J66*IFERROR(INDEX(ModelInput!$M$333:$BJ$357,MATCH($H66,ModelInput!$E$333:$E$357,0),MATCH(1+YEAR(BH$2)-YEAR($G66),ModelInput!$M$299:$BJ$299,0)),0)</f>
        <v>0</v>
      </c>
      <c r="BJ66" s="61" t="b">
        <f t="shared" si="7"/>
        <v>1</v>
      </c>
    </row>
    <row r="67" spans="3:62" ht="15.4">
      <c r="C67" s="29"/>
      <c r="D67" s="29"/>
      <c r="E67" s="4" t="s">
        <v>410</v>
      </c>
      <c r="G67" s="5">
        <f t="shared" si="8"/>
        <v>49399</v>
      </c>
      <c r="H67" s="86" t="str">
        <f>"SLN"&amp;YEAR(CHOOSE(Interface!$H$7,Interface!$J$33,Interface!$L$33))-MIN(YEAR(CHOOSE(Interface!$H$7,Interface!$J$33,Interface!$L$33)),YEAR(G67)-1)</f>
        <v>SLN15</v>
      </c>
      <c r="J67" s="84">
        <f>SUMIFS(Capitalisation!$108:$108,Capitalisation!$3:$3,YEAR(G67)-1)</f>
        <v>0</v>
      </c>
      <c r="L67" s="28">
        <f>$J67*IFERROR(INDEX(ModelInput!$M$333:$BJ$357,MATCH($H67,ModelInput!$E$333:$E$357,0),MATCH(1+YEAR(L$2)-YEAR($G67),ModelInput!$M$299:$BJ$299,0)),0)</f>
        <v>0</v>
      </c>
      <c r="M67" s="28">
        <f>$J67*IFERROR(INDEX(ModelInput!$M$333:$BJ$357,MATCH($H67,ModelInput!$E$333:$E$357,0),MATCH(1+YEAR(M$2)-YEAR($G67),ModelInput!$M$299:$BJ$299,0)),0)</f>
        <v>0</v>
      </c>
      <c r="N67" s="28">
        <f>$J67*IFERROR(INDEX(ModelInput!$M$333:$BJ$357,MATCH($H67,ModelInput!$E$333:$E$357,0),MATCH(1+YEAR(N$2)-YEAR($G67),ModelInput!$M$299:$BJ$299,0)),0)</f>
        <v>0</v>
      </c>
      <c r="O67" s="28">
        <f>$J67*IFERROR(INDEX(ModelInput!$M$333:$BJ$357,MATCH($H67,ModelInput!$E$333:$E$357,0),MATCH(1+YEAR(O$2)-YEAR($G67),ModelInput!$M$299:$BJ$299,0)),0)</f>
        <v>0</v>
      </c>
      <c r="P67" s="28">
        <f>$J67*IFERROR(INDEX(ModelInput!$M$333:$BJ$357,MATCH($H67,ModelInput!$E$333:$E$357,0),MATCH(1+YEAR(P$2)-YEAR($G67),ModelInput!$M$299:$BJ$299,0)),0)</f>
        <v>0</v>
      </c>
      <c r="Q67" s="28">
        <f>$J67*IFERROR(INDEX(ModelInput!$M$333:$BJ$357,MATCH($H67,ModelInput!$E$333:$E$357,0),MATCH(1+YEAR(Q$2)-YEAR($G67),ModelInput!$M$299:$BJ$299,0)),0)</f>
        <v>0</v>
      </c>
      <c r="R67" s="28">
        <f>$J67*IFERROR(INDEX(ModelInput!$M$333:$BJ$357,MATCH($H67,ModelInput!$E$333:$E$357,0),MATCH(1+YEAR(R$2)-YEAR($G67),ModelInput!$M$299:$BJ$299,0)),0)</f>
        <v>0</v>
      </c>
      <c r="S67" s="28">
        <f>$J67*IFERROR(INDEX(ModelInput!$M$333:$BJ$357,MATCH($H67,ModelInput!$E$333:$E$357,0),MATCH(1+YEAR(S$2)-YEAR($G67),ModelInput!$M$299:$BJ$299,0)),0)</f>
        <v>0</v>
      </c>
      <c r="T67" s="28">
        <f>$J67*IFERROR(INDEX(ModelInput!$M$333:$BJ$357,MATCH($H67,ModelInput!$E$333:$E$357,0),MATCH(1+YEAR(T$2)-YEAR($G67),ModelInput!$M$299:$BJ$299,0)),0)</f>
        <v>0</v>
      </c>
      <c r="U67" s="28">
        <f>$J67*IFERROR(INDEX(ModelInput!$M$333:$BJ$357,MATCH($H67,ModelInput!$E$333:$E$357,0),MATCH(1+YEAR(U$2)-YEAR($G67),ModelInput!$M$299:$BJ$299,0)),0)</f>
        <v>0</v>
      </c>
      <c r="V67" s="28">
        <f>$J67*IFERROR(INDEX(ModelInput!$M$333:$BJ$357,MATCH($H67,ModelInput!$E$333:$E$357,0),MATCH(1+YEAR(V$2)-YEAR($G67),ModelInput!$M$299:$BJ$299,0)),0)</f>
        <v>0</v>
      </c>
      <c r="W67" s="28">
        <f>$J67*IFERROR(INDEX(ModelInput!$M$333:$BJ$357,MATCH($H67,ModelInput!$E$333:$E$357,0),MATCH(1+YEAR(W$2)-YEAR($G67),ModelInput!$M$299:$BJ$299,0)),0)</f>
        <v>0</v>
      </c>
      <c r="X67" s="28">
        <f>$J67*IFERROR(INDEX(ModelInput!$M$333:$BJ$357,MATCH($H67,ModelInput!$E$333:$E$357,0),MATCH(1+YEAR(X$2)-YEAR($G67),ModelInput!$M$299:$BJ$299,0)),0)</f>
        <v>0</v>
      </c>
      <c r="Y67" s="28">
        <f>$J67*IFERROR(INDEX(ModelInput!$M$333:$BJ$357,MATCH($H67,ModelInput!$E$333:$E$357,0),MATCH(1+YEAR(Y$2)-YEAR($G67),ModelInput!$M$299:$BJ$299,0)),0)</f>
        <v>0</v>
      </c>
      <c r="Z67" s="28">
        <f>$J67*IFERROR(INDEX(ModelInput!$M$333:$BJ$357,MATCH($H67,ModelInput!$E$333:$E$357,0),MATCH(1+YEAR(Z$2)-YEAR($G67),ModelInput!$M$299:$BJ$299,0)),0)</f>
        <v>0</v>
      </c>
      <c r="AA67" s="28">
        <f>$J67*IFERROR(INDEX(ModelInput!$M$333:$BJ$357,MATCH($H67,ModelInput!$E$333:$E$357,0),MATCH(1+YEAR(AA$2)-YEAR($G67),ModelInput!$M$299:$BJ$299,0)),0)</f>
        <v>0</v>
      </c>
      <c r="AB67" s="28">
        <f>$J67*IFERROR(INDEX(ModelInput!$M$333:$BJ$357,MATCH($H67,ModelInput!$E$333:$E$357,0),MATCH(1+YEAR(AB$2)-YEAR($G67),ModelInput!$M$299:$BJ$299,0)),0)</f>
        <v>0</v>
      </c>
      <c r="AC67" s="28">
        <f>$J67*IFERROR(INDEX(ModelInput!$M$333:$BJ$357,MATCH($H67,ModelInput!$E$333:$E$357,0),MATCH(1+YEAR(AC$2)-YEAR($G67),ModelInput!$M$299:$BJ$299,0)),0)</f>
        <v>0</v>
      </c>
      <c r="AD67" s="28">
        <f>$J67*IFERROR(INDEX(ModelInput!$M$333:$BJ$357,MATCH($H67,ModelInput!$E$333:$E$357,0),MATCH(1+YEAR(AD$2)-YEAR($G67),ModelInput!$M$299:$BJ$299,0)),0)</f>
        <v>0</v>
      </c>
      <c r="AE67" s="28">
        <f>$J67*IFERROR(INDEX(ModelInput!$M$333:$BJ$357,MATCH($H67,ModelInput!$E$333:$E$357,0),MATCH(1+YEAR(AE$2)-YEAR($G67),ModelInput!$M$299:$BJ$299,0)),0)</f>
        <v>0</v>
      </c>
      <c r="AF67" s="28">
        <f>$J67*IFERROR(INDEX(ModelInput!$M$333:$BJ$357,MATCH($H67,ModelInput!$E$333:$E$357,0),MATCH(1+YEAR(AF$2)-YEAR($G67),ModelInput!$M$299:$BJ$299,0)),0)</f>
        <v>0</v>
      </c>
      <c r="AG67" s="28">
        <f>$J67*IFERROR(INDEX(ModelInput!$M$333:$BJ$357,MATCH($H67,ModelInput!$E$333:$E$357,0),MATCH(1+YEAR(AG$2)-YEAR($G67),ModelInput!$M$299:$BJ$299,0)),0)</f>
        <v>0</v>
      </c>
      <c r="AH67" s="28">
        <f>$J67*IFERROR(INDEX(ModelInput!$M$333:$BJ$357,MATCH($H67,ModelInput!$E$333:$E$357,0),MATCH(1+YEAR(AH$2)-YEAR($G67),ModelInput!$M$299:$BJ$299,0)),0)</f>
        <v>0</v>
      </c>
      <c r="AI67" s="28">
        <f>$J67*IFERROR(INDEX(ModelInput!$M$333:$BJ$357,MATCH($H67,ModelInput!$E$333:$E$357,0),MATCH(1+YEAR(AI$2)-YEAR($G67),ModelInput!$M$299:$BJ$299,0)),0)</f>
        <v>0</v>
      </c>
      <c r="AJ67" s="28">
        <f>$J67*IFERROR(INDEX(ModelInput!$M$333:$BJ$357,MATCH($H67,ModelInput!$E$333:$E$357,0),MATCH(1+YEAR(AJ$2)-YEAR($G67),ModelInput!$M$299:$BJ$299,0)),0)</f>
        <v>0</v>
      </c>
      <c r="AK67" s="28">
        <f>$J67*IFERROR(INDEX(ModelInput!$M$333:$BJ$357,MATCH($H67,ModelInput!$E$333:$E$357,0),MATCH(1+YEAR(AK$2)-YEAR($G67),ModelInput!$M$299:$BJ$299,0)),0)</f>
        <v>0</v>
      </c>
      <c r="AL67" s="28">
        <f>$J67*IFERROR(INDEX(ModelInput!$M$333:$BJ$357,MATCH($H67,ModelInput!$E$333:$E$357,0),MATCH(1+YEAR(AL$2)-YEAR($G67),ModelInput!$M$299:$BJ$299,0)),0)</f>
        <v>0</v>
      </c>
      <c r="AM67" s="28">
        <f>$J67*IFERROR(INDEX(ModelInput!$M$333:$BJ$357,MATCH($H67,ModelInput!$E$333:$E$357,0),MATCH(1+YEAR(AM$2)-YEAR($G67),ModelInput!$M$299:$BJ$299,0)),0)</f>
        <v>0</v>
      </c>
      <c r="AN67" s="28">
        <f>$J67*IFERROR(INDEX(ModelInput!$M$333:$BJ$357,MATCH($H67,ModelInput!$E$333:$E$357,0),MATCH(1+YEAR(AN$2)-YEAR($G67),ModelInput!$M$299:$BJ$299,0)),0)</f>
        <v>0</v>
      </c>
      <c r="AO67" s="28">
        <f>$J67*IFERROR(INDEX(ModelInput!$M$333:$BJ$357,MATCH($H67,ModelInput!$E$333:$E$357,0),MATCH(1+YEAR(AO$2)-YEAR($G67),ModelInput!$M$299:$BJ$299,0)),0)</f>
        <v>0</v>
      </c>
      <c r="AP67" s="28">
        <f>$J67*IFERROR(INDEX(ModelInput!$M$333:$BJ$357,MATCH($H67,ModelInput!$E$333:$E$357,0),MATCH(1+YEAR(AP$2)-YEAR($G67),ModelInput!$M$299:$BJ$299,0)),0)</f>
        <v>0</v>
      </c>
      <c r="AQ67" s="28">
        <f>$J67*IFERROR(INDEX(ModelInput!$M$333:$BJ$357,MATCH($H67,ModelInput!$E$333:$E$357,0),MATCH(1+YEAR(AQ$2)-YEAR($G67),ModelInput!$M$299:$BJ$299,0)),0)</f>
        <v>0</v>
      </c>
      <c r="AR67" s="28">
        <f>$J67*IFERROR(INDEX(ModelInput!$M$333:$BJ$357,MATCH($H67,ModelInput!$E$333:$E$357,0),MATCH(1+YEAR(AR$2)-YEAR($G67),ModelInput!$M$299:$BJ$299,0)),0)</f>
        <v>0</v>
      </c>
      <c r="AS67" s="28">
        <f>$J67*IFERROR(INDEX(ModelInput!$M$333:$BJ$357,MATCH($H67,ModelInput!$E$333:$E$357,0),MATCH(1+YEAR(AS$2)-YEAR($G67),ModelInput!$M$299:$BJ$299,0)),0)</f>
        <v>0</v>
      </c>
      <c r="AT67" s="28">
        <f>$J67*IFERROR(INDEX(ModelInput!$M$333:$BJ$357,MATCH($H67,ModelInput!$E$333:$E$357,0),MATCH(1+YEAR(AT$2)-YEAR($G67),ModelInput!$M$299:$BJ$299,0)),0)</f>
        <v>0</v>
      </c>
      <c r="AU67" s="28">
        <f>$J67*IFERROR(INDEX(ModelInput!$M$333:$BJ$357,MATCH($H67,ModelInput!$E$333:$E$357,0),MATCH(1+YEAR(AU$2)-YEAR($G67),ModelInput!$M$299:$BJ$299,0)),0)</f>
        <v>0</v>
      </c>
      <c r="AV67" s="28">
        <f>$J67*IFERROR(INDEX(ModelInput!$M$333:$BJ$357,MATCH($H67,ModelInput!$E$333:$E$357,0),MATCH(1+YEAR(AV$2)-YEAR($G67),ModelInput!$M$299:$BJ$299,0)),0)</f>
        <v>0</v>
      </c>
      <c r="AW67" s="28">
        <f>$J67*IFERROR(INDEX(ModelInput!$M$333:$BJ$357,MATCH($H67,ModelInput!$E$333:$E$357,0),MATCH(1+YEAR(AW$2)-YEAR($G67),ModelInput!$M$299:$BJ$299,0)),0)</f>
        <v>0</v>
      </c>
      <c r="AX67" s="28">
        <f>$J67*IFERROR(INDEX(ModelInput!$M$333:$BJ$357,MATCH($H67,ModelInput!$E$333:$E$357,0),MATCH(1+YEAR(AX$2)-YEAR($G67),ModelInput!$M$299:$BJ$299,0)),0)</f>
        <v>0</v>
      </c>
      <c r="AY67" s="28">
        <f>$J67*IFERROR(INDEX(ModelInput!$M$333:$BJ$357,MATCH($H67,ModelInput!$E$333:$E$357,0),MATCH(1+YEAR(AY$2)-YEAR($G67),ModelInput!$M$299:$BJ$299,0)),0)</f>
        <v>0</v>
      </c>
      <c r="AZ67" s="28">
        <f>$J67*IFERROR(INDEX(ModelInput!$M$333:$BJ$357,MATCH($H67,ModelInput!$E$333:$E$357,0),MATCH(1+YEAR(AZ$2)-YEAR($G67),ModelInput!$M$299:$BJ$299,0)),0)</f>
        <v>0</v>
      </c>
      <c r="BA67" s="28">
        <f>$J67*IFERROR(INDEX(ModelInput!$M$333:$BJ$357,MATCH($H67,ModelInput!$E$333:$E$357,0),MATCH(1+YEAR(BA$2)-YEAR($G67),ModelInput!$M$299:$BJ$299,0)),0)</f>
        <v>0</v>
      </c>
      <c r="BB67" s="28">
        <f>$J67*IFERROR(INDEX(ModelInput!$M$333:$BJ$357,MATCH($H67,ModelInput!$E$333:$E$357,0),MATCH(1+YEAR(BB$2)-YEAR($G67),ModelInput!$M$299:$BJ$299,0)),0)</f>
        <v>0</v>
      </c>
      <c r="BC67" s="28">
        <f>$J67*IFERROR(INDEX(ModelInput!$M$333:$BJ$357,MATCH($H67,ModelInput!$E$333:$E$357,0),MATCH(1+YEAR(BC$2)-YEAR($G67),ModelInput!$M$299:$BJ$299,0)),0)</f>
        <v>0</v>
      </c>
      <c r="BD67" s="28">
        <f>$J67*IFERROR(INDEX(ModelInput!$M$333:$BJ$357,MATCH($H67,ModelInput!$E$333:$E$357,0),MATCH(1+YEAR(BD$2)-YEAR($G67),ModelInput!$M$299:$BJ$299,0)),0)</f>
        <v>0</v>
      </c>
      <c r="BE67" s="28">
        <f>$J67*IFERROR(INDEX(ModelInput!$M$333:$BJ$357,MATCH($H67,ModelInput!$E$333:$E$357,0),MATCH(1+YEAR(BE$2)-YEAR($G67),ModelInput!$M$299:$BJ$299,0)),0)</f>
        <v>0</v>
      </c>
      <c r="BF67" s="28">
        <f>$J67*IFERROR(INDEX(ModelInput!$M$333:$BJ$357,MATCH($H67,ModelInput!$E$333:$E$357,0),MATCH(1+YEAR(BF$2)-YEAR($G67),ModelInput!$M$299:$BJ$299,0)),0)</f>
        <v>0</v>
      </c>
      <c r="BG67" s="28">
        <f>$J67*IFERROR(INDEX(ModelInput!$M$333:$BJ$357,MATCH($H67,ModelInput!$E$333:$E$357,0),MATCH(1+YEAR(BG$2)-YEAR($G67),ModelInput!$M$299:$BJ$299,0)),0)</f>
        <v>0</v>
      </c>
      <c r="BH67" s="28">
        <f>$J67*IFERROR(INDEX(ModelInput!$M$333:$BJ$357,MATCH($H67,ModelInput!$E$333:$E$357,0),MATCH(1+YEAR(BH$2)-YEAR($G67),ModelInput!$M$299:$BJ$299,0)),0)</f>
        <v>0</v>
      </c>
      <c r="BJ67" s="61" t="b">
        <f t="shared" si="7"/>
        <v>1</v>
      </c>
    </row>
    <row r="68" spans="3:62" ht="15.4">
      <c r="C68" s="29"/>
      <c r="D68" s="29"/>
      <c r="E68" s="4" t="s">
        <v>410</v>
      </c>
      <c r="G68" s="5">
        <f t="shared" si="8"/>
        <v>49765</v>
      </c>
      <c r="H68" s="86" t="str">
        <f>"SLN"&amp;YEAR(CHOOSE(Interface!$H$7,Interface!$J$33,Interface!$L$33))-MIN(YEAR(CHOOSE(Interface!$H$7,Interface!$J$33,Interface!$L$33)),YEAR(G68)-1)</f>
        <v>SLN14</v>
      </c>
      <c r="J68" s="84">
        <f>SUMIFS(Capitalisation!$108:$108,Capitalisation!$3:$3,YEAR(G68)-1)</f>
        <v>0</v>
      </c>
      <c r="L68" s="28">
        <f>$J68*IFERROR(INDEX(ModelInput!$M$333:$BJ$357,MATCH($H68,ModelInput!$E$333:$E$357,0),MATCH(1+YEAR(L$2)-YEAR($G68),ModelInput!$M$299:$BJ$299,0)),0)</f>
        <v>0</v>
      </c>
      <c r="M68" s="28">
        <f>$J68*IFERROR(INDEX(ModelInput!$M$333:$BJ$357,MATCH($H68,ModelInput!$E$333:$E$357,0),MATCH(1+YEAR(M$2)-YEAR($G68),ModelInput!$M$299:$BJ$299,0)),0)</f>
        <v>0</v>
      </c>
      <c r="N68" s="28">
        <f>$J68*IFERROR(INDEX(ModelInput!$M$333:$BJ$357,MATCH($H68,ModelInput!$E$333:$E$357,0),MATCH(1+YEAR(N$2)-YEAR($G68),ModelInput!$M$299:$BJ$299,0)),0)</f>
        <v>0</v>
      </c>
      <c r="O68" s="28">
        <f>$J68*IFERROR(INDEX(ModelInput!$M$333:$BJ$357,MATCH($H68,ModelInput!$E$333:$E$357,0),MATCH(1+YEAR(O$2)-YEAR($G68),ModelInput!$M$299:$BJ$299,0)),0)</f>
        <v>0</v>
      </c>
      <c r="P68" s="28">
        <f>$J68*IFERROR(INDEX(ModelInput!$M$333:$BJ$357,MATCH($H68,ModelInput!$E$333:$E$357,0),MATCH(1+YEAR(P$2)-YEAR($G68),ModelInput!$M$299:$BJ$299,0)),0)</f>
        <v>0</v>
      </c>
      <c r="Q68" s="28">
        <f>$J68*IFERROR(INDEX(ModelInput!$M$333:$BJ$357,MATCH($H68,ModelInput!$E$333:$E$357,0),MATCH(1+YEAR(Q$2)-YEAR($G68),ModelInput!$M$299:$BJ$299,0)),0)</f>
        <v>0</v>
      </c>
      <c r="R68" s="28">
        <f>$J68*IFERROR(INDEX(ModelInput!$M$333:$BJ$357,MATCH($H68,ModelInput!$E$333:$E$357,0),MATCH(1+YEAR(R$2)-YEAR($G68),ModelInput!$M$299:$BJ$299,0)),0)</f>
        <v>0</v>
      </c>
      <c r="S68" s="28">
        <f>$J68*IFERROR(INDEX(ModelInput!$M$333:$BJ$357,MATCH($H68,ModelInput!$E$333:$E$357,0),MATCH(1+YEAR(S$2)-YEAR($G68),ModelInput!$M$299:$BJ$299,0)),0)</f>
        <v>0</v>
      </c>
      <c r="T68" s="28">
        <f>$J68*IFERROR(INDEX(ModelInput!$M$333:$BJ$357,MATCH($H68,ModelInput!$E$333:$E$357,0),MATCH(1+YEAR(T$2)-YEAR($G68),ModelInput!$M$299:$BJ$299,0)),0)</f>
        <v>0</v>
      </c>
      <c r="U68" s="28">
        <f>$J68*IFERROR(INDEX(ModelInput!$M$333:$BJ$357,MATCH($H68,ModelInput!$E$333:$E$357,0),MATCH(1+YEAR(U$2)-YEAR($G68),ModelInput!$M$299:$BJ$299,0)),0)</f>
        <v>0</v>
      </c>
      <c r="V68" s="28">
        <f>$J68*IFERROR(INDEX(ModelInput!$M$333:$BJ$357,MATCH($H68,ModelInput!$E$333:$E$357,0),MATCH(1+YEAR(V$2)-YEAR($G68),ModelInput!$M$299:$BJ$299,0)),0)</f>
        <v>0</v>
      </c>
      <c r="W68" s="28">
        <f>$J68*IFERROR(INDEX(ModelInput!$M$333:$BJ$357,MATCH($H68,ModelInput!$E$333:$E$357,0),MATCH(1+YEAR(W$2)-YEAR($G68),ModelInput!$M$299:$BJ$299,0)),0)</f>
        <v>0</v>
      </c>
      <c r="X68" s="28">
        <f>$J68*IFERROR(INDEX(ModelInput!$M$333:$BJ$357,MATCH($H68,ModelInput!$E$333:$E$357,0),MATCH(1+YEAR(X$2)-YEAR($G68),ModelInput!$M$299:$BJ$299,0)),0)</f>
        <v>0</v>
      </c>
      <c r="Y68" s="28">
        <f>$J68*IFERROR(INDEX(ModelInput!$M$333:$BJ$357,MATCH($H68,ModelInput!$E$333:$E$357,0),MATCH(1+YEAR(Y$2)-YEAR($G68),ModelInput!$M$299:$BJ$299,0)),0)</f>
        <v>0</v>
      </c>
      <c r="Z68" s="28">
        <f>$J68*IFERROR(INDEX(ModelInput!$M$333:$BJ$357,MATCH($H68,ModelInput!$E$333:$E$357,0),MATCH(1+YEAR(Z$2)-YEAR($G68),ModelInput!$M$299:$BJ$299,0)),0)</f>
        <v>0</v>
      </c>
      <c r="AA68" s="28">
        <f>$J68*IFERROR(INDEX(ModelInput!$M$333:$BJ$357,MATCH($H68,ModelInput!$E$333:$E$357,0),MATCH(1+YEAR(AA$2)-YEAR($G68),ModelInput!$M$299:$BJ$299,0)),0)</f>
        <v>0</v>
      </c>
      <c r="AB68" s="28">
        <f>$J68*IFERROR(INDEX(ModelInput!$M$333:$BJ$357,MATCH($H68,ModelInput!$E$333:$E$357,0),MATCH(1+YEAR(AB$2)-YEAR($G68),ModelInput!$M$299:$BJ$299,0)),0)</f>
        <v>0</v>
      </c>
      <c r="AC68" s="28">
        <f>$J68*IFERROR(INDEX(ModelInput!$M$333:$BJ$357,MATCH($H68,ModelInput!$E$333:$E$357,0),MATCH(1+YEAR(AC$2)-YEAR($G68),ModelInput!$M$299:$BJ$299,0)),0)</f>
        <v>0</v>
      </c>
      <c r="AD68" s="28">
        <f>$J68*IFERROR(INDEX(ModelInput!$M$333:$BJ$357,MATCH($H68,ModelInput!$E$333:$E$357,0),MATCH(1+YEAR(AD$2)-YEAR($G68),ModelInput!$M$299:$BJ$299,0)),0)</f>
        <v>0</v>
      </c>
      <c r="AE68" s="28">
        <f>$J68*IFERROR(INDEX(ModelInput!$M$333:$BJ$357,MATCH($H68,ModelInput!$E$333:$E$357,0),MATCH(1+YEAR(AE$2)-YEAR($G68),ModelInput!$M$299:$BJ$299,0)),0)</f>
        <v>0</v>
      </c>
      <c r="AF68" s="28">
        <f>$J68*IFERROR(INDEX(ModelInput!$M$333:$BJ$357,MATCH($H68,ModelInput!$E$333:$E$357,0),MATCH(1+YEAR(AF$2)-YEAR($G68),ModelInput!$M$299:$BJ$299,0)),0)</f>
        <v>0</v>
      </c>
      <c r="AG68" s="28">
        <f>$J68*IFERROR(INDEX(ModelInput!$M$333:$BJ$357,MATCH($H68,ModelInput!$E$333:$E$357,0),MATCH(1+YEAR(AG$2)-YEAR($G68),ModelInput!$M$299:$BJ$299,0)),0)</f>
        <v>0</v>
      </c>
      <c r="AH68" s="28">
        <f>$J68*IFERROR(INDEX(ModelInput!$M$333:$BJ$357,MATCH($H68,ModelInput!$E$333:$E$357,0),MATCH(1+YEAR(AH$2)-YEAR($G68),ModelInput!$M$299:$BJ$299,0)),0)</f>
        <v>0</v>
      </c>
      <c r="AI68" s="28">
        <f>$J68*IFERROR(INDEX(ModelInput!$M$333:$BJ$357,MATCH($H68,ModelInput!$E$333:$E$357,0),MATCH(1+YEAR(AI$2)-YEAR($G68),ModelInput!$M$299:$BJ$299,0)),0)</f>
        <v>0</v>
      </c>
      <c r="AJ68" s="28">
        <f>$J68*IFERROR(INDEX(ModelInput!$M$333:$BJ$357,MATCH($H68,ModelInput!$E$333:$E$357,0),MATCH(1+YEAR(AJ$2)-YEAR($G68),ModelInput!$M$299:$BJ$299,0)),0)</f>
        <v>0</v>
      </c>
      <c r="AK68" s="28">
        <f>$J68*IFERROR(INDEX(ModelInput!$M$333:$BJ$357,MATCH($H68,ModelInput!$E$333:$E$357,0),MATCH(1+YEAR(AK$2)-YEAR($G68),ModelInput!$M$299:$BJ$299,0)),0)</f>
        <v>0</v>
      </c>
      <c r="AL68" s="28">
        <f>$J68*IFERROR(INDEX(ModelInput!$M$333:$BJ$357,MATCH($H68,ModelInput!$E$333:$E$357,0),MATCH(1+YEAR(AL$2)-YEAR($G68),ModelInput!$M$299:$BJ$299,0)),0)</f>
        <v>0</v>
      </c>
      <c r="AM68" s="28">
        <f>$J68*IFERROR(INDEX(ModelInput!$M$333:$BJ$357,MATCH($H68,ModelInput!$E$333:$E$357,0),MATCH(1+YEAR(AM$2)-YEAR($G68),ModelInput!$M$299:$BJ$299,0)),0)</f>
        <v>0</v>
      </c>
      <c r="AN68" s="28">
        <f>$J68*IFERROR(INDEX(ModelInput!$M$333:$BJ$357,MATCH($H68,ModelInput!$E$333:$E$357,0),MATCH(1+YEAR(AN$2)-YEAR($G68),ModelInput!$M$299:$BJ$299,0)),0)</f>
        <v>0</v>
      </c>
      <c r="AO68" s="28">
        <f>$J68*IFERROR(INDEX(ModelInput!$M$333:$BJ$357,MATCH($H68,ModelInput!$E$333:$E$357,0),MATCH(1+YEAR(AO$2)-YEAR($G68),ModelInput!$M$299:$BJ$299,0)),0)</f>
        <v>0</v>
      </c>
      <c r="AP68" s="28">
        <f>$J68*IFERROR(INDEX(ModelInput!$M$333:$BJ$357,MATCH($H68,ModelInput!$E$333:$E$357,0),MATCH(1+YEAR(AP$2)-YEAR($G68),ModelInput!$M$299:$BJ$299,0)),0)</f>
        <v>0</v>
      </c>
      <c r="AQ68" s="28">
        <f>$J68*IFERROR(INDEX(ModelInput!$M$333:$BJ$357,MATCH($H68,ModelInput!$E$333:$E$357,0),MATCH(1+YEAR(AQ$2)-YEAR($G68),ModelInput!$M$299:$BJ$299,0)),0)</f>
        <v>0</v>
      </c>
      <c r="AR68" s="28">
        <f>$J68*IFERROR(INDEX(ModelInput!$M$333:$BJ$357,MATCH($H68,ModelInput!$E$333:$E$357,0),MATCH(1+YEAR(AR$2)-YEAR($G68),ModelInput!$M$299:$BJ$299,0)),0)</f>
        <v>0</v>
      </c>
      <c r="AS68" s="28">
        <f>$J68*IFERROR(INDEX(ModelInput!$M$333:$BJ$357,MATCH($H68,ModelInput!$E$333:$E$357,0),MATCH(1+YEAR(AS$2)-YEAR($G68),ModelInput!$M$299:$BJ$299,0)),0)</f>
        <v>0</v>
      </c>
      <c r="AT68" s="28">
        <f>$J68*IFERROR(INDEX(ModelInput!$M$333:$BJ$357,MATCH($H68,ModelInput!$E$333:$E$357,0),MATCH(1+YEAR(AT$2)-YEAR($G68),ModelInput!$M$299:$BJ$299,0)),0)</f>
        <v>0</v>
      </c>
      <c r="AU68" s="28">
        <f>$J68*IFERROR(INDEX(ModelInput!$M$333:$BJ$357,MATCH($H68,ModelInput!$E$333:$E$357,0),MATCH(1+YEAR(AU$2)-YEAR($G68),ModelInput!$M$299:$BJ$299,0)),0)</f>
        <v>0</v>
      </c>
      <c r="AV68" s="28">
        <f>$J68*IFERROR(INDEX(ModelInput!$M$333:$BJ$357,MATCH($H68,ModelInput!$E$333:$E$357,0),MATCH(1+YEAR(AV$2)-YEAR($G68),ModelInput!$M$299:$BJ$299,0)),0)</f>
        <v>0</v>
      </c>
      <c r="AW68" s="28">
        <f>$J68*IFERROR(INDEX(ModelInput!$M$333:$BJ$357,MATCH($H68,ModelInput!$E$333:$E$357,0),MATCH(1+YEAR(AW$2)-YEAR($G68),ModelInput!$M$299:$BJ$299,0)),0)</f>
        <v>0</v>
      </c>
      <c r="AX68" s="28">
        <f>$J68*IFERROR(INDEX(ModelInput!$M$333:$BJ$357,MATCH($H68,ModelInput!$E$333:$E$357,0),MATCH(1+YEAR(AX$2)-YEAR($G68),ModelInput!$M$299:$BJ$299,0)),0)</f>
        <v>0</v>
      </c>
      <c r="AY68" s="28">
        <f>$J68*IFERROR(INDEX(ModelInput!$M$333:$BJ$357,MATCH($H68,ModelInput!$E$333:$E$357,0),MATCH(1+YEAR(AY$2)-YEAR($G68),ModelInput!$M$299:$BJ$299,0)),0)</f>
        <v>0</v>
      </c>
      <c r="AZ68" s="28">
        <f>$J68*IFERROR(INDEX(ModelInput!$M$333:$BJ$357,MATCH($H68,ModelInput!$E$333:$E$357,0),MATCH(1+YEAR(AZ$2)-YEAR($G68),ModelInput!$M$299:$BJ$299,0)),0)</f>
        <v>0</v>
      </c>
      <c r="BA68" s="28">
        <f>$J68*IFERROR(INDEX(ModelInput!$M$333:$BJ$357,MATCH($H68,ModelInput!$E$333:$E$357,0),MATCH(1+YEAR(BA$2)-YEAR($G68),ModelInput!$M$299:$BJ$299,0)),0)</f>
        <v>0</v>
      </c>
      <c r="BB68" s="28">
        <f>$J68*IFERROR(INDEX(ModelInput!$M$333:$BJ$357,MATCH($H68,ModelInput!$E$333:$E$357,0),MATCH(1+YEAR(BB$2)-YEAR($G68),ModelInput!$M$299:$BJ$299,0)),0)</f>
        <v>0</v>
      </c>
      <c r="BC68" s="28">
        <f>$J68*IFERROR(INDEX(ModelInput!$M$333:$BJ$357,MATCH($H68,ModelInput!$E$333:$E$357,0),MATCH(1+YEAR(BC$2)-YEAR($G68),ModelInput!$M$299:$BJ$299,0)),0)</f>
        <v>0</v>
      </c>
      <c r="BD68" s="28">
        <f>$J68*IFERROR(INDEX(ModelInput!$M$333:$BJ$357,MATCH($H68,ModelInput!$E$333:$E$357,0),MATCH(1+YEAR(BD$2)-YEAR($G68),ModelInput!$M$299:$BJ$299,0)),0)</f>
        <v>0</v>
      </c>
      <c r="BE68" s="28">
        <f>$J68*IFERROR(INDEX(ModelInput!$M$333:$BJ$357,MATCH($H68,ModelInput!$E$333:$E$357,0),MATCH(1+YEAR(BE$2)-YEAR($G68),ModelInput!$M$299:$BJ$299,0)),0)</f>
        <v>0</v>
      </c>
      <c r="BF68" s="28">
        <f>$J68*IFERROR(INDEX(ModelInput!$M$333:$BJ$357,MATCH($H68,ModelInput!$E$333:$E$357,0),MATCH(1+YEAR(BF$2)-YEAR($G68),ModelInput!$M$299:$BJ$299,0)),0)</f>
        <v>0</v>
      </c>
      <c r="BG68" s="28">
        <f>$J68*IFERROR(INDEX(ModelInput!$M$333:$BJ$357,MATCH($H68,ModelInput!$E$333:$E$357,0),MATCH(1+YEAR(BG$2)-YEAR($G68),ModelInput!$M$299:$BJ$299,0)),0)</f>
        <v>0</v>
      </c>
      <c r="BH68" s="28">
        <f>$J68*IFERROR(INDEX(ModelInput!$M$333:$BJ$357,MATCH($H68,ModelInput!$E$333:$E$357,0),MATCH(1+YEAR(BH$2)-YEAR($G68),ModelInput!$M$299:$BJ$299,0)),0)</f>
        <v>0</v>
      </c>
      <c r="BJ68" s="61" t="b">
        <f t="shared" si="7"/>
        <v>1</v>
      </c>
    </row>
    <row r="69" spans="3:62" ht="15.4">
      <c r="C69" s="29"/>
      <c r="D69" s="29"/>
      <c r="E69" s="4" t="s">
        <v>410</v>
      </c>
      <c r="G69" s="5">
        <f t="shared" si="8"/>
        <v>50130</v>
      </c>
      <c r="H69" s="86" t="str">
        <f>"SLN"&amp;YEAR(CHOOSE(Interface!$H$7,Interface!$J$33,Interface!$L$33))-MIN(YEAR(CHOOSE(Interface!$H$7,Interface!$J$33,Interface!$L$33)),YEAR(G69)-1)</f>
        <v>SLN13</v>
      </c>
      <c r="J69" s="84">
        <f>SUMIFS(Capitalisation!$108:$108,Capitalisation!$3:$3,YEAR(G69)-1)</f>
        <v>0</v>
      </c>
      <c r="L69" s="28">
        <f>$J69*IFERROR(INDEX(ModelInput!$M$333:$BJ$357,MATCH($H69,ModelInput!$E$333:$E$357,0),MATCH(1+YEAR(L$2)-YEAR($G69),ModelInput!$M$299:$BJ$299,0)),0)</f>
        <v>0</v>
      </c>
      <c r="M69" s="28">
        <f>$J69*IFERROR(INDEX(ModelInput!$M$333:$BJ$357,MATCH($H69,ModelInput!$E$333:$E$357,0),MATCH(1+YEAR(M$2)-YEAR($G69),ModelInput!$M$299:$BJ$299,0)),0)</f>
        <v>0</v>
      </c>
      <c r="N69" s="28">
        <f>$J69*IFERROR(INDEX(ModelInput!$M$333:$BJ$357,MATCH($H69,ModelInput!$E$333:$E$357,0),MATCH(1+YEAR(N$2)-YEAR($G69),ModelInput!$M$299:$BJ$299,0)),0)</f>
        <v>0</v>
      </c>
      <c r="O69" s="28">
        <f>$J69*IFERROR(INDEX(ModelInput!$M$333:$BJ$357,MATCH($H69,ModelInput!$E$333:$E$357,0),MATCH(1+YEAR(O$2)-YEAR($G69),ModelInput!$M$299:$BJ$299,0)),0)</f>
        <v>0</v>
      </c>
      <c r="P69" s="28">
        <f>$J69*IFERROR(INDEX(ModelInput!$M$333:$BJ$357,MATCH($H69,ModelInput!$E$333:$E$357,0),MATCH(1+YEAR(P$2)-YEAR($G69),ModelInput!$M$299:$BJ$299,0)),0)</f>
        <v>0</v>
      </c>
      <c r="Q69" s="28">
        <f>$J69*IFERROR(INDEX(ModelInput!$M$333:$BJ$357,MATCH($H69,ModelInput!$E$333:$E$357,0),MATCH(1+YEAR(Q$2)-YEAR($G69),ModelInput!$M$299:$BJ$299,0)),0)</f>
        <v>0</v>
      </c>
      <c r="R69" s="28">
        <f>$J69*IFERROR(INDEX(ModelInput!$M$333:$BJ$357,MATCH($H69,ModelInput!$E$333:$E$357,0),MATCH(1+YEAR(R$2)-YEAR($G69),ModelInput!$M$299:$BJ$299,0)),0)</f>
        <v>0</v>
      </c>
      <c r="S69" s="28">
        <f>$J69*IFERROR(INDEX(ModelInput!$M$333:$BJ$357,MATCH($H69,ModelInput!$E$333:$E$357,0),MATCH(1+YEAR(S$2)-YEAR($G69),ModelInput!$M$299:$BJ$299,0)),0)</f>
        <v>0</v>
      </c>
      <c r="T69" s="28">
        <f>$J69*IFERROR(INDEX(ModelInput!$M$333:$BJ$357,MATCH($H69,ModelInput!$E$333:$E$357,0),MATCH(1+YEAR(T$2)-YEAR($G69),ModelInput!$M$299:$BJ$299,0)),0)</f>
        <v>0</v>
      </c>
      <c r="U69" s="28">
        <f>$J69*IFERROR(INDEX(ModelInput!$M$333:$BJ$357,MATCH($H69,ModelInput!$E$333:$E$357,0),MATCH(1+YEAR(U$2)-YEAR($G69),ModelInput!$M$299:$BJ$299,0)),0)</f>
        <v>0</v>
      </c>
      <c r="V69" s="28">
        <f>$J69*IFERROR(INDEX(ModelInput!$M$333:$BJ$357,MATCH($H69,ModelInput!$E$333:$E$357,0),MATCH(1+YEAR(V$2)-YEAR($G69),ModelInput!$M$299:$BJ$299,0)),0)</f>
        <v>0</v>
      </c>
      <c r="W69" s="28">
        <f>$J69*IFERROR(INDEX(ModelInput!$M$333:$BJ$357,MATCH($H69,ModelInput!$E$333:$E$357,0),MATCH(1+YEAR(W$2)-YEAR($G69),ModelInput!$M$299:$BJ$299,0)),0)</f>
        <v>0</v>
      </c>
      <c r="X69" s="28">
        <f>$J69*IFERROR(INDEX(ModelInput!$M$333:$BJ$357,MATCH($H69,ModelInput!$E$333:$E$357,0),MATCH(1+YEAR(X$2)-YEAR($G69),ModelInput!$M$299:$BJ$299,0)),0)</f>
        <v>0</v>
      </c>
      <c r="Y69" s="28">
        <f>$J69*IFERROR(INDEX(ModelInput!$M$333:$BJ$357,MATCH($H69,ModelInput!$E$333:$E$357,0),MATCH(1+YEAR(Y$2)-YEAR($G69),ModelInput!$M$299:$BJ$299,0)),0)</f>
        <v>0</v>
      </c>
      <c r="Z69" s="28">
        <f>$J69*IFERROR(INDEX(ModelInput!$M$333:$BJ$357,MATCH($H69,ModelInput!$E$333:$E$357,0),MATCH(1+YEAR(Z$2)-YEAR($G69),ModelInput!$M$299:$BJ$299,0)),0)</f>
        <v>0</v>
      </c>
      <c r="AA69" s="28">
        <f>$J69*IFERROR(INDEX(ModelInput!$M$333:$BJ$357,MATCH($H69,ModelInput!$E$333:$E$357,0),MATCH(1+YEAR(AA$2)-YEAR($G69),ModelInput!$M$299:$BJ$299,0)),0)</f>
        <v>0</v>
      </c>
      <c r="AB69" s="28">
        <f>$J69*IFERROR(INDEX(ModelInput!$M$333:$BJ$357,MATCH($H69,ModelInput!$E$333:$E$357,0),MATCH(1+YEAR(AB$2)-YEAR($G69),ModelInput!$M$299:$BJ$299,0)),0)</f>
        <v>0</v>
      </c>
      <c r="AC69" s="28">
        <f>$J69*IFERROR(INDEX(ModelInput!$M$333:$BJ$357,MATCH($H69,ModelInput!$E$333:$E$357,0),MATCH(1+YEAR(AC$2)-YEAR($G69),ModelInput!$M$299:$BJ$299,0)),0)</f>
        <v>0</v>
      </c>
      <c r="AD69" s="28">
        <f>$J69*IFERROR(INDEX(ModelInput!$M$333:$BJ$357,MATCH($H69,ModelInput!$E$333:$E$357,0),MATCH(1+YEAR(AD$2)-YEAR($G69),ModelInput!$M$299:$BJ$299,0)),0)</f>
        <v>0</v>
      </c>
      <c r="AE69" s="28">
        <f>$J69*IFERROR(INDEX(ModelInput!$M$333:$BJ$357,MATCH($H69,ModelInput!$E$333:$E$357,0),MATCH(1+YEAR(AE$2)-YEAR($G69),ModelInput!$M$299:$BJ$299,0)),0)</f>
        <v>0</v>
      </c>
      <c r="AF69" s="28">
        <f>$J69*IFERROR(INDEX(ModelInput!$M$333:$BJ$357,MATCH($H69,ModelInput!$E$333:$E$357,0),MATCH(1+YEAR(AF$2)-YEAR($G69),ModelInput!$M$299:$BJ$299,0)),0)</f>
        <v>0</v>
      </c>
      <c r="AG69" s="28">
        <f>$J69*IFERROR(INDEX(ModelInput!$M$333:$BJ$357,MATCH($H69,ModelInput!$E$333:$E$357,0),MATCH(1+YEAR(AG$2)-YEAR($G69),ModelInput!$M$299:$BJ$299,0)),0)</f>
        <v>0</v>
      </c>
      <c r="AH69" s="28">
        <f>$J69*IFERROR(INDEX(ModelInput!$M$333:$BJ$357,MATCH($H69,ModelInput!$E$333:$E$357,0),MATCH(1+YEAR(AH$2)-YEAR($G69),ModelInput!$M$299:$BJ$299,0)),0)</f>
        <v>0</v>
      </c>
      <c r="AI69" s="28">
        <f>$J69*IFERROR(INDEX(ModelInput!$M$333:$BJ$357,MATCH($H69,ModelInput!$E$333:$E$357,0),MATCH(1+YEAR(AI$2)-YEAR($G69),ModelInput!$M$299:$BJ$299,0)),0)</f>
        <v>0</v>
      </c>
      <c r="AJ69" s="28">
        <f>$J69*IFERROR(INDEX(ModelInput!$M$333:$BJ$357,MATCH($H69,ModelInput!$E$333:$E$357,0),MATCH(1+YEAR(AJ$2)-YEAR($G69),ModelInput!$M$299:$BJ$299,0)),0)</f>
        <v>0</v>
      </c>
      <c r="AK69" s="28">
        <f>$J69*IFERROR(INDEX(ModelInput!$M$333:$BJ$357,MATCH($H69,ModelInput!$E$333:$E$357,0),MATCH(1+YEAR(AK$2)-YEAR($G69),ModelInput!$M$299:$BJ$299,0)),0)</f>
        <v>0</v>
      </c>
      <c r="AL69" s="28">
        <f>$J69*IFERROR(INDEX(ModelInput!$M$333:$BJ$357,MATCH($H69,ModelInput!$E$333:$E$357,0),MATCH(1+YEAR(AL$2)-YEAR($G69),ModelInput!$M$299:$BJ$299,0)),0)</f>
        <v>0</v>
      </c>
      <c r="AM69" s="28">
        <f>$J69*IFERROR(INDEX(ModelInput!$M$333:$BJ$357,MATCH($H69,ModelInput!$E$333:$E$357,0),MATCH(1+YEAR(AM$2)-YEAR($G69),ModelInput!$M$299:$BJ$299,0)),0)</f>
        <v>0</v>
      </c>
      <c r="AN69" s="28">
        <f>$J69*IFERROR(INDEX(ModelInput!$M$333:$BJ$357,MATCH($H69,ModelInput!$E$333:$E$357,0),MATCH(1+YEAR(AN$2)-YEAR($G69),ModelInput!$M$299:$BJ$299,0)),0)</f>
        <v>0</v>
      </c>
      <c r="AO69" s="28">
        <f>$J69*IFERROR(INDEX(ModelInput!$M$333:$BJ$357,MATCH($H69,ModelInput!$E$333:$E$357,0),MATCH(1+YEAR(AO$2)-YEAR($G69),ModelInput!$M$299:$BJ$299,0)),0)</f>
        <v>0</v>
      </c>
      <c r="AP69" s="28">
        <f>$J69*IFERROR(INDEX(ModelInput!$M$333:$BJ$357,MATCH($H69,ModelInput!$E$333:$E$357,0),MATCH(1+YEAR(AP$2)-YEAR($G69),ModelInput!$M$299:$BJ$299,0)),0)</f>
        <v>0</v>
      </c>
      <c r="AQ69" s="28">
        <f>$J69*IFERROR(INDEX(ModelInput!$M$333:$BJ$357,MATCH($H69,ModelInput!$E$333:$E$357,0),MATCH(1+YEAR(AQ$2)-YEAR($G69),ModelInput!$M$299:$BJ$299,0)),0)</f>
        <v>0</v>
      </c>
      <c r="AR69" s="28">
        <f>$J69*IFERROR(INDEX(ModelInput!$M$333:$BJ$357,MATCH($H69,ModelInput!$E$333:$E$357,0),MATCH(1+YEAR(AR$2)-YEAR($G69),ModelInput!$M$299:$BJ$299,0)),0)</f>
        <v>0</v>
      </c>
      <c r="AS69" s="28">
        <f>$J69*IFERROR(INDEX(ModelInput!$M$333:$BJ$357,MATCH($H69,ModelInput!$E$333:$E$357,0),MATCH(1+YEAR(AS$2)-YEAR($G69),ModelInput!$M$299:$BJ$299,0)),0)</f>
        <v>0</v>
      </c>
      <c r="AT69" s="28">
        <f>$J69*IFERROR(INDEX(ModelInput!$M$333:$BJ$357,MATCH($H69,ModelInput!$E$333:$E$357,0),MATCH(1+YEAR(AT$2)-YEAR($G69),ModelInput!$M$299:$BJ$299,0)),0)</f>
        <v>0</v>
      </c>
      <c r="AU69" s="28">
        <f>$J69*IFERROR(INDEX(ModelInput!$M$333:$BJ$357,MATCH($H69,ModelInput!$E$333:$E$357,0),MATCH(1+YEAR(AU$2)-YEAR($G69),ModelInput!$M$299:$BJ$299,0)),0)</f>
        <v>0</v>
      </c>
      <c r="AV69" s="28">
        <f>$J69*IFERROR(INDEX(ModelInput!$M$333:$BJ$357,MATCH($H69,ModelInput!$E$333:$E$357,0),MATCH(1+YEAR(AV$2)-YEAR($G69),ModelInput!$M$299:$BJ$299,0)),0)</f>
        <v>0</v>
      </c>
      <c r="AW69" s="28">
        <f>$J69*IFERROR(INDEX(ModelInput!$M$333:$BJ$357,MATCH($H69,ModelInput!$E$333:$E$357,0),MATCH(1+YEAR(AW$2)-YEAR($G69),ModelInput!$M$299:$BJ$299,0)),0)</f>
        <v>0</v>
      </c>
      <c r="AX69" s="28">
        <f>$J69*IFERROR(INDEX(ModelInput!$M$333:$BJ$357,MATCH($H69,ModelInput!$E$333:$E$357,0),MATCH(1+YEAR(AX$2)-YEAR($G69),ModelInput!$M$299:$BJ$299,0)),0)</f>
        <v>0</v>
      </c>
      <c r="AY69" s="28">
        <f>$J69*IFERROR(INDEX(ModelInput!$M$333:$BJ$357,MATCH($H69,ModelInput!$E$333:$E$357,0),MATCH(1+YEAR(AY$2)-YEAR($G69),ModelInput!$M$299:$BJ$299,0)),0)</f>
        <v>0</v>
      </c>
      <c r="AZ69" s="28">
        <f>$J69*IFERROR(INDEX(ModelInput!$M$333:$BJ$357,MATCH($H69,ModelInput!$E$333:$E$357,0),MATCH(1+YEAR(AZ$2)-YEAR($G69),ModelInput!$M$299:$BJ$299,0)),0)</f>
        <v>0</v>
      </c>
      <c r="BA69" s="28">
        <f>$J69*IFERROR(INDEX(ModelInput!$M$333:$BJ$357,MATCH($H69,ModelInput!$E$333:$E$357,0),MATCH(1+YEAR(BA$2)-YEAR($G69),ModelInput!$M$299:$BJ$299,0)),0)</f>
        <v>0</v>
      </c>
      <c r="BB69" s="28">
        <f>$J69*IFERROR(INDEX(ModelInput!$M$333:$BJ$357,MATCH($H69,ModelInput!$E$333:$E$357,0),MATCH(1+YEAR(BB$2)-YEAR($G69),ModelInput!$M$299:$BJ$299,0)),0)</f>
        <v>0</v>
      </c>
      <c r="BC69" s="28">
        <f>$J69*IFERROR(INDEX(ModelInput!$M$333:$BJ$357,MATCH($H69,ModelInput!$E$333:$E$357,0),MATCH(1+YEAR(BC$2)-YEAR($G69),ModelInput!$M$299:$BJ$299,0)),0)</f>
        <v>0</v>
      </c>
      <c r="BD69" s="28">
        <f>$J69*IFERROR(INDEX(ModelInput!$M$333:$BJ$357,MATCH($H69,ModelInput!$E$333:$E$357,0),MATCH(1+YEAR(BD$2)-YEAR($G69),ModelInput!$M$299:$BJ$299,0)),0)</f>
        <v>0</v>
      </c>
      <c r="BE69" s="28">
        <f>$J69*IFERROR(INDEX(ModelInput!$M$333:$BJ$357,MATCH($H69,ModelInput!$E$333:$E$357,0),MATCH(1+YEAR(BE$2)-YEAR($G69),ModelInput!$M$299:$BJ$299,0)),0)</f>
        <v>0</v>
      </c>
      <c r="BF69" s="28">
        <f>$J69*IFERROR(INDEX(ModelInput!$M$333:$BJ$357,MATCH($H69,ModelInput!$E$333:$E$357,0),MATCH(1+YEAR(BF$2)-YEAR($G69),ModelInput!$M$299:$BJ$299,0)),0)</f>
        <v>0</v>
      </c>
      <c r="BG69" s="28">
        <f>$J69*IFERROR(INDEX(ModelInput!$M$333:$BJ$357,MATCH($H69,ModelInput!$E$333:$E$357,0),MATCH(1+YEAR(BG$2)-YEAR($G69),ModelInput!$M$299:$BJ$299,0)),0)</f>
        <v>0</v>
      </c>
      <c r="BH69" s="28">
        <f>$J69*IFERROR(INDEX(ModelInput!$M$333:$BJ$357,MATCH($H69,ModelInput!$E$333:$E$357,0),MATCH(1+YEAR(BH$2)-YEAR($G69),ModelInput!$M$299:$BJ$299,0)),0)</f>
        <v>0</v>
      </c>
      <c r="BJ69" s="61" t="b">
        <f t="shared" si="7"/>
        <v>1</v>
      </c>
    </row>
    <row r="70" spans="3:62" ht="15.4">
      <c r="C70" s="29"/>
      <c r="D70" s="29"/>
      <c r="E70" s="4" t="s">
        <v>410</v>
      </c>
      <c r="G70" s="5">
        <f t="shared" si="8"/>
        <v>50495</v>
      </c>
      <c r="H70" s="86" t="str">
        <f>"SLN"&amp;YEAR(CHOOSE(Interface!$H$7,Interface!$J$33,Interface!$L$33))-MIN(YEAR(CHOOSE(Interface!$H$7,Interface!$J$33,Interface!$L$33)),YEAR(G70)-1)</f>
        <v>SLN12</v>
      </c>
      <c r="J70" s="84">
        <f>SUMIFS(Capitalisation!$108:$108,Capitalisation!$3:$3,YEAR(G70)-1)</f>
        <v>0</v>
      </c>
      <c r="L70" s="28">
        <f>$J70*IFERROR(INDEX(ModelInput!$M$333:$BJ$357,MATCH($H70,ModelInput!$E$333:$E$357,0),MATCH(1+YEAR(L$2)-YEAR($G70),ModelInput!$M$299:$BJ$299,0)),0)</f>
        <v>0</v>
      </c>
      <c r="M70" s="28">
        <f>$J70*IFERROR(INDEX(ModelInput!$M$333:$BJ$357,MATCH($H70,ModelInput!$E$333:$E$357,0),MATCH(1+YEAR(M$2)-YEAR($G70),ModelInput!$M$299:$BJ$299,0)),0)</f>
        <v>0</v>
      </c>
      <c r="N70" s="28">
        <f>$J70*IFERROR(INDEX(ModelInput!$M$333:$BJ$357,MATCH($H70,ModelInput!$E$333:$E$357,0),MATCH(1+YEAR(N$2)-YEAR($G70),ModelInput!$M$299:$BJ$299,0)),0)</f>
        <v>0</v>
      </c>
      <c r="O70" s="28">
        <f>$J70*IFERROR(INDEX(ModelInput!$M$333:$BJ$357,MATCH($H70,ModelInput!$E$333:$E$357,0),MATCH(1+YEAR(O$2)-YEAR($G70),ModelInput!$M$299:$BJ$299,0)),0)</f>
        <v>0</v>
      </c>
      <c r="P70" s="28">
        <f>$J70*IFERROR(INDEX(ModelInput!$M$333:$BJ$357,MATCH($H70,ModelInput!$E$333:$E$357,0),MATCH(1+YEAR(P$2)-YEAR($G70),ModelInput!$M$299:$BJ$299,0)),0)</f>
        <v>0</v>
      </c>
      <c r="Q70" s="28">
        <f>$J70*IFERROR(INDEX(ModelInput!$M$333:$BJ$357,MATCH($H70,ModelInput!$E$333:$E$357,0),MATCH(1+YEAR(Q$2)-YEAR($G70),ModelInput!$M$299:$BJ$299,0)),0)</f>
        <v>0</v>
      </c>
      <c r="R70" s="28">
        <f>$J70*IFERROR(INDEX(ModelInput!$M$333:$BJ$357,MATCH($H70,ModelInput!$E$333:$E$357,0),MATCH(1+YEAR(R$2)-YEAR($G70),ModelInput!$M$299:$BJ$299,0)),0)</f>
        <v>0</v>
      </c>
      <c r="S70" s="28">
        <f>$J70*IFERROR(INDEX(ModelInput!$M$333:$BJ$357,MATCH($H70,ModelInput!$E$333:$E$357,0),MATCH(1+YEAR(S$2)-YEAR($G70),ModelInput!$M$299:$BJ$299,0)),0)</f>
        <v>0</v>
      </c>
      <c r="T70" s="28">
        <f>$J70*IFERROR(INDEX(ModelInput!$M$333:$BJ$357,MATCH($H70,ModelInput!$E$333:$E$357,0),MATCH(1+YEAR(T$2)-YEAR($G70),ModelInput!$M$299:$BJ$299,0)),0)</f>
        <v>0</v>
      </c>
      <c r="U70" s="28">
        <f>$J70*IFERROR(INDEX(ModelInput!$M$333:$BJ$357,MATCH($H70,ModelInput!$E$333:$E$357,0),MATCH(1+YEAR(U$2)-YEAR($G70),ModelInput!$M$299:$BJ$299,0)),0)</f>
        <v>0</v>
      </c>
      <c r="V70" s="28">
        <f>$J70*IFERROR(INDEX(ModelInput!$M$333:$BJ$357,MATCH($H70,ModelInput!$E$333:$E$357,0),MATCH(1+YEAR(V$2)-YEAR($G70),ModelInput!$M$299:$BJ$299,0)),0)</f>
        <v>0</v>
      </c>
      <c r="W70" s="28">
        <f>$J70*IFERROR(INDEX(ModelInput!$M$333:$BJ$357,MATCH($H70,ModelInput!$E$333:$E$357,0),MATCH(1+YEAR(W$2)-YEAR($G70),ModelInput!$M$299:$BJ$299,0)),0)</f>
        <v>0</v>
      </c>
      <c r="X70" s="28">
        <f>$J70*IFERROR(INDEX(ModelInput!$M$333:$BJ$357,MATCH($H70,ModelInput!$E$333:$E$357,0),MATCH(1+YEAR(X$2)-YEAR($G70),ModelInput!$M$299:$BJ$299,0)),0)</f>
        <v>0</v>
      </c>
      <c r="Y70" s="28">
        <f>$J70*IFERROR(INDEX(ModelInput!$M$333:$BJ$357,MATCH($H70,ModelInput!$E$333:$E$357,0),MATCH(1+YEAR(Y$2)-YEAR($G70),ModelInput!$M$299:$BJ$299,0)),0)</f>
        <v>0</v>
      </c>
      <c r="Z70" s="28">
        <f>$J70*IFERROR(INDEX(ModelInput!$M$333:$BJ$357,MATCH($H70,ModelInput!$E$333:$E$357,0),MATCH(1+YEAR(Z$2)-YEAR($G70),ModelInput!$M$299:$BJ$299,0)),0)</f>
        <v>0</v>
      </c>
      <c r="AA70" s="28">
        <f>$J70*IFERROR(INDEX(ModelInput!$M$333:$BJ$357,MATCH($H70,ModelInput!$E$333:$E$357,0),MATCH(1+YEAR(AA$2)-YEAR($G70),ModelInput!$M$299:$BJ$299,0)),0)</f>
        <v>0</v>
      </c>
      <c r="AB70" s="28">
        <f>$J70*IFERROR(INDEX(ModelInput!$M$333:$BJ$357,MATCH($H70,ModelInput!$E$333:$E$357,0),MATCH(1+YEAR(AB$2)-YEAR($G70),ModelInput!$M$299:$BJ$299,0)),0)</f>
        <v>0</v>
      </c>
      <c r="AC70" s="28">
        <f>$J70*IFERROR(INDEX(ModelInput!$M$333:$BJ$357,MATCH($H70,ModelInput!$E$333:$E$357,0),MATCH(1+YEAR(AC$2)-YEAR($G70),ModelInput!$M$299:$BJ$299,0)),0)</f>
        <v>0</v>
      </c>
      <c r="AD70" s="28">
        <f>$J70*IFERROR(INDEX(ModelInput!$M$333:$BJ$357,MATCH($H70,ModelInput!$E$333:$E$357,0),MATCH(1+YEAR(AD$2)-YEAR($G70),ModelInput!$M$299:$BJ$299,0)),0)</f>
        <v>0</v>
      </c>
      <c r="AE70" s="28">
        <f>$J70*IFERROR(INDEX(ModelInput!$M$333:$BJ$357,MATCH($H70,ModelInput!$E$333:$E$357,0),MATCH(1+YEAR(AE$2)-YEAR($G70),ModelInput!$M$299:$BJ$299,0)),0)</f>
        <v>0</v>
      </c>
      <c r="AF70" s="28">
        <f>$J70*IFERROR(INDEX(ModelInput!$M$333:$BJ$357,MATCH($H70,ModelInput!$E$333:$E$357,0),MATCH(1+YEAR(AF$2)-YEAR($G70),ModelInput!$M$299:$BJ$299,0)),0)</f>
        <v>0</v>
      </c>
      <c r="AG70" s="28">
        <f>$J70*IFERROR(INDEX(ModelInput!$M$333:$BJ$357,MATCH($H70,ModelInput!$E$333:$E$357,0),MATCH(1+YEAR(AG$2)-YEAR($G70),ModelInput!$M$299:$BJ$299,0)),0)</f>
        <v>0</v>
      </c>
      <c r="AH70" s="28">
        <f>$J70*IFERROR(INDEX(ModelInput!$M$333:$BJ$357,MATCH($H70,ModelInput!$E$333:$E$357,0),MATCH(1+YEAR(AH$2)-YEAR($G70),ModelInput!$M$299:$BJ$299,0)),0)</f>
        <v>0</v>
      </c>
      <c r="AI70" s="28">
        <f>$J70*IFERROR(INDEX(ModelInput!$M$333:$BJ$357,MATCH($H70,ModelInput!$E$333:$E$357,0),MATCH(1+YEAR(AI$2)-YEAR($G70),ModelInput!$M$299:$BJ$299,0)),0)</f>
        <v>0</v>
      </c>
      <c r="AJ70" s="28">
        <f>$J70*IFERROR(INDEX(ModelInput!$M$333:$BJ$357,MATCH($H70,ModelInput!$E$333:$E$357,0),MATCH(1+YEAR(AJ$2)-YEAR($G70),ModelInput!$M$299:$BJ$299,0)),0)</f>
        <v>0</v>
      </c>
      <c r="AK70" s="28">
        <f>$J70*IFERROR(INDEX(ModelInput!$M$333:$BJ$357,MATCH($H70,ModelInput!$E$333:$E$357,0),MATCH(1+YEAR(AK$2)-YEAR($G70),ModelInput!$M$299:$BJ$299,0)),0)</f>
        <v>0</v>
      </c>
      <c r="AL70" s="28">
        <f>$J70*IFERROR(INDEX(ModelInput!$M$333:$BJ$357,MATCH($H70,ModelInput!$E$333:$E$357,0),MATCH(1+YEAR(AL$2)-YEAR($G70),ModelInput!$M$299:$BJ$299,0)),0)</f>
        <v>0</v>
      </c>
      <c r="AM70" s="28">
        <f>$J70*IFERROR(INDEX(ModelInput!$M$333:$BJ$357,MATCH($H70,ModelInput!$E$333:$E$357,0),MATCH(1+YEAR(AM$2)-YEAR($G70),ModelInput!$M$299:$BJ$299,0)),0)</f>
        <v>0</v>
      </c>
      <c r="AN70" s="28">
        <f>$J70*IFERROR(INDEX(ModelInput!$M$333:$BJ$357,MATCH($H70,ModelInput!$E$333:$E$357,0),MATCH(1+YEAR(AN$2)-YEAR($G70),ModelInput!$M$299:$BJ$299,0)),0)</f>
        <v>0</v>
      </c>
      <c r="AO70" s="28">
        <f>$J70*IFERROR(INDEX(ModelInput!$M$333:$BJ$357,MATCH($H70,ModelInput!$E$333:$E$357,0),MATCH(1+YEAR(AO$2)-YEAR($G70),ModelInput!$M$299:$BJ$299,0)),0)</f>
        <v>0</v>
      </c>
      <c r="AP70" s="28">
        <f>$J70*IFERROR(INDEX(ModelInput!$M$333:$BJ$357,MATCH($H70,ModelInput!$E$333:$E$357,0),MATCH(1+YEAR(AP$2)-YEAR($G70),ModelInput!$M$299:$BJ$299,0)),0)</f>
        <v>0</v>
      </c>
      <c r="AQ70" s="28">
        <f>$J70*IFERROR(INDEX(ModelInput!$M$333:$BJ$357,MATCH($H70,ModelInput!$E$333:$E$357,0),MATCH(1+YEAR(AQ$2)-YEAR($G70),ModelInput!$M$299:$BJ$299,0)),0)</f>
        <v>0</v>
      </c>
      <c r="AR70" s="28">
        <f>$J70*IFERROR(INDEX(ModelInput!$M$333:$BJ$357,MATCH($H70,ModelInput!$E$333:$E$357,0),MATCH(1+YEAR(AR$2)-YEAR($G70),ModelInput!$M$299:$BJ$299,0)),0)</f>
        <v>0</v>
      </c>
      <c r="AS70" s="28">
        <f>$J70*IFERROR(INDEX(ModelInput!$M$333:$BJ$357,MATCH($H70,ModelInput!$E$333:$E$357,0),MATCH(1+YEAR(AS$2)-YEAR($G70),ModelInput!$M$299:$BJ$299,0)),0)</f>
        <v>0</v>
      </c>
      <c r="AT70" s="28">
        <f>$J70*IFERROR(INDEX(ModelInput!$M$333:$BJ$357,MATCH($H70,ModelInput!$E$333:$E$357,0),MATCH(1+YEAR(AT$2)-YEAR($G70),ModelInput!$M$299:$BJ$299,0)),0)</f>
        <v>0</v>
      </c>
      <c r="AU70" s="28">
        <f>$J70*IFERROR(INDEX(ModelInput!$M$333:$BJ$357,MATCH($H70,ModelInput!$E$333:$E$357,0),MATCH(1+YEAR(AU$2)-YEAR($G70),ModelInput!$M$299:$BJ$299,0)),0)</f>
        <v>0</v>
      </c>
      <c r="AV70" s="28">
        <f>$J70*IFERROR(INDEX(ModelInput!$M$333:$BJ$357,MATCH($H70,ModelInput!$E$333:$E$357,0),MATCH(1+YEAR(AV$2)-YEAR($G70),ModelInput!$M$299:$BJ$299,0)),0)</f>
        <v>0</v>
      </c>
      <c r="AW70" s="28">
        <f>$J70*IFERROR(INDEX(ModelInput!$M$333:$BJ$357,MATCH($H70,ModelInput!$E$333:$E$357,0),MATCH(1+YEAR(AW$2)-YEAR($G70),ModelInput!$M$299:$BJ$299,0)),0)</f>
        <v>0</v>
      </c>
      <c r="AX70" s="28">
        <f>$J70*IFERROR(INDEX(ModelInput!$M$333:$BJ$357,MATCH($H70,ModelInput!$E$333:$E$357,0),MATCH(1+YEAR(AX$2)-YEAR($G70),ModelInput!$M$299:$BJ$299,0)),0)</f>
        <v>0</v>
      </c>
      <c r="AY70" s="28">
        <f>$J70*IFERROR(INDEX(ModelInput!$M$333:$BJ$357,MATCH($H70,ModelInput!$E$333:$E$357,0),MATCH(1+YEAR(AY$2)-YEAR($G70),ModelInput!$M$299:$BJ$299,0)),0)</f>
        <v>0</v>
      </c>
      <c r="AZ70" s="28">
        <f>$J70*IFERROR(INDEX(ModelInput!$M$333:$BJ$357,MATCH($H70,ModelInput!$E$333:$E$357,0),MATCH(1+YEAR(AZ$2)-YEAR($G70),ModelInput!$M$299:$BJ$299,0)),0)</f>
        <v>0</v>
      </c>
      <c r="BA70" s="28">
        <f>$J70*IFERROR(INDEX(ModelInput!$M$333:$BJ$357,MATCH($H70,ModelInput!$E$333:$E$357,0),MATCH(1+YEAR(BA$2)-YEAR($G70),ModelInput!$M$299:$BJ$299,0)),0)</f>
        <v>0</v>
      </c>
      <c r="BB70" s="28">
        <f>$J70*IFERROR(INDEX(ModelInput!$M$333:$BJ$357,MATCH($H70,ModelInput!$E$333:$E$357,0),MATCH(1+YEAR(BB$2)-YEAR($G70),ModelInput!$M$299:$BJ$299,0)),0)</f>
        <v>0</v>
      </c>
      <c r="BC70" s="28">
        <f>$J70*IFERROR(INDEX(ModelInput!$M$333:$BJ$357,MATCH($H70,ModelInput!$E$333:$E$357,0),MATCH(1+YEAR(BC$2)-YEAR($G70),ModelInput!$M$299:$BJ$299,0)),0)</f>
        <v>0</v>
      </c>
      <c r="BD70" s="28">
        <f>$J70*IFERROR(INDEX(ModelInput!$M$333:$BJ$357,MATCH($H70,ModelInput!$E$333:$E$357,0),MATCH(1+YEAR(BD$2)-YEAR($G70),ModelInput!$M$299:$BJ$299,0)),0)</f>
        <v>0</v>
      </c>
      <c r="BE70" s="28">
        <f>$J70*IFERROR(INDEX(ModelInput!$M$333:$BJ$357,MATCH($H70,ModelInput!$E$333:$E$357,0),MATCH(1+YEAR(BE$2)-YEAR($G70),ModelInput!$M$299:$BJ$299,0)),0)</f>
        <v>0</v>
      </c>
      <c r="BF70" s="28">
        <f>$J70*IFERROR(INDEX(ModelInput!$M$333:$BJ$357,MATCH($H70,ModelInput!$E$333:$E$357,0),MATCH(1+YEAR(BF$2)-YEAR($G70),ModelInput!$M$299:$BJ$299,0)),0)</f>
        <v>0</v>
      </c>
      <c r="BG70" s="28">
        <f>$J70*IFERROR(INDEX(ModelInput!$M$333:$BJ$357,MATCH($H70,ModelInput!$E$333:$E$357,0),MATCH(1+YEAR(BG$2)-YEAR($G70),ModelInput!$M$299:$BJ$299,0)),0)</f>
        <v>0</v>
      </c>
      <c r="BH70" s="28">
        <f>$J70*IFERROR(INDEX(ModelInput!$M$333:$BJ$357,MATCH($H70,ModelInput!$E$333:$E$357,0),MATCH(1+YEAR(BH$2)-YEAR($G70),ModelInput!$M$299:$BJ$299,0)),0)</f>
        <v>0</v>
      </c>
      <c r="BJ70" s="61" t="b">
        <f t="shared" si="7"/>
        <v>1</v>
      </c>
    </row>
    <row r="71" spans="3:62" ht="15.4">
      <c r="C71" s="29"/>
      <c r="D71" s="29"/>
      <c r="E71" s="4" t="s">
        <v>410</v>
      </c>
      <c r="G71" s="5">
        <f t="shared" si="8"/>
        <v>50860</v>
      </c>
      <c r="H71" s="86" t="str">
        <f>"SLN"&amp;YEAR(CHOOSE(Interface!$H$7,Interface!$J$33,Interface!$L$33))-MIN(YEAR(CHOOSE(Interface!$H$7,Interface!$J$33,Interface!$L$33)),YEAR(G71)-1)</f>
        <v>SLN11</v>
      </c>
      <c r="J71" s="84">
        <f>SUMIFS(Capitalisation!$108:$108,Capitalisation!$3:$3,YEAR(G71)-1)</f>
        <v>0</v>
      </c>
      <c r="L71" s="28">
        <f>$J71*IFERROR(INDEX(ModelInput!$M$333:$BJ$357,MATCH($H71,ModelInput!$E$333:$E$357,0),MATCH(1+YEAR(L$2)-YEAR($G71),ModelInput!$M$299:$BJ$299,0)),0)</f>
        <v>0</v>
      </c>
      <c r="M71" s="28">
        <f>$J71*IFERROR(INDEX(ModelInput!$M$333:$BJ$357,MATCH($H71,ModelInput!$E$333:$E$357,0),MATCH(1+YEAR(M$2)-YEAR($G71),ModelInput!$M$299:$BJ$299,0)),0)</f>
        <v>0</v>
      </c>
      <c r="N71" s="28">
        <f>$J71*IFERROR(INDEX(ModelInput!$M$333:$BJ$357,MATCH($H71,ModelInput!$E$333:$E$357,0),MATCH(1+YEAR(N$2)-YEAR($G71),ModelInput!$M$299:$BJ$299,0)),0)</f>
        <v>0</v>
      </c>
      <c r="O71" s="28">
        <f>$J71*IFERROR(INDEX(ModelInput!$M$333:$BJ$357,MATCH($H71,ModelInput!$E$333:$E$357,0),MATCH(1+YEAR(O$2)-YEAR($G71),ModelInput!$M$299:$BJ$299,0)),0)</f>
        <v>0</v>
      </c>
      <c r="P71" s="28">
        <f>$J71*IFERROR(INDEX(ModelInput!$M$333:$BJ$357,MATCH($H71,ModelInput!$E$333:$E$357,0),MATCH(1+YEAR(P$2)-YEAR($G71),ModelInput!$M$299:$BJ$299,0)),0)</f>
        <v>0</v>
      </c>
      <c r="Q71" s="28">
        <f>$J71*IFERROR(INDEX(ModelInput!$M$333:$BJ$357,MATCH($H71,ModelInput!$E$333:$E$357,0),MATCH(1+YEAR(Q$2)-YEAR($G71),ModelInput!$M$299:$BJ$299,0)),0)</f>
        <v>0</v>
      </c>
      <c r="R71" s="28">
        <f>$J71*IFERROR(INDEX(ModelInput!$M$333:$BJ$357,MATCH($H71,ModelInput!$E$333:$E$357,0),MATCH(1+YEAR(R$2)-YEAR($G71),ModelInput!$M$299:$BJ$299,0)),0)</f>
        <v>0</v>
      </c>
      <c r="S71" s="28">
        <f>$J71*IFERROR(INDEX(ModelInput!$M$333:$BJ$357,MATCH($H71,ModelInput!$E$333:$E$357,0),MATCH(1+YEAR(S$2)-YEAR($G71),ModelInput!$M$299:$BJ$299,0)),0)</f>
        <v>0</v>
      </c>
      <c r="T71" s="28">
        <f>$J71*IFERROR(INDEX(ModelInput!$M$333:$BJ$357,MATCH($H71,ModelInput!$E$333:$E$357,0),MATCH(1+YEAR(T$2)-YEAR($G71),ModelInput!$M$299:$BJ$299,0)),0)</f>
        <v>0</v>
      </c>
      <c r="U71" s="28">
        <f>$J71*IFERROR(INDEX(ModelInput!$M$333:$BJ$357,MATCH($H71,ModelInput!$E$333:$E$357,0),MATCH(1+YEAR(U$2)-YEAR($G71),ModelInput!$M$299:$BJ$299,0)),0)</f>
        <v>0</v>
      </c>
      <c r="V71" s="28">
        <f>$J71*IFERROR(INDEX(ModelInput!$M$333:$BJ$357,MATCH($H71,ModelInput!$E$333:$E$357,0),MATCH(1+YEAR(V$2)-YEAR($G71),ModelInput!$M$299:$BJ$299,0)),0)</f>
        <v>0</v>
      </c>
      <c r="W71" s="28">
        <f>$J71*IFERROR(INDEX(ModelInput!$M$333:$BJ$357,MATCH($H71,ModelInput!$E$333:$E$357,0),MATCH(1+YEAR(W$2)-YEAR($G71),ModelInput!$M$299:$BJ$299,0)),0)</f>
        <v>0</v>
      </c>
      <c r="X71" s="28">
        <f>$J71*IFERROR(INDEX(ModelInput!$M$333:$BJ$357,MATCH($H71,ModelInput!$E$333:$E$357,0),MATCH(1+YEAR(X$2)-YEAR($G71),ModelInput!$M$299:$BJ$299,0)),0)</f>
        <v>0</v>
      </c>
      <c r="Y71" s="28">
        <f>$J71*IFERROR(INDEX(ModelInput!$M$333:$BJ$357,MATCH($H71,ModelInput!$E$333:$E$357,0),MATCH(1+YEAR(Y$2)-YEAR($G71),ModelInput!$M$299:$BJ$299,0)),0)</f>
        <v>0</v>
      </c>
      <c r="Z71" s="28">
        <f>$J71*IFERROR(INDEX(ModelInput!$M$333:$BJ$357,MATCH($H71,ModelInput!$E$333:$E$357,0),MATCH(1+YEAR(Z$2)-YEAR($G71),ModelInput!$M$299:$BJ$299,0)),0)</f>
        <v>0</v>
      </c>
      <c r="AA71" s="28">
        <f>$J71*IFERROR(INDEX(ModelInput!$M$333:$BJ$357,MATCH($H71,ModelInput!$E$333:$E$357,0),MATCH(1+YEAR(AA$2)-YEAR($G71),ModelInput!$M$299:$BJ$299,0)),0)</f>
        <v>0</v>
      </c>
      <c r="AB71" s="28">
        <f>$J71*IFERROR(INDEX(ModelInput!$M$333:$BJ$357,MATCH($H71,ModelInput!$E$333:$E$357,0),MATCH(1+YEAR(AB$2)-YEAR($G71),ModelInput!$M$299:$BJ$299,0)),0)</f>
        <v>0</v>
      </c>
      <c r="AC71" s="28">
        <f>$J71*IFERROR(INDEX(ModelInput!$M$333:$BJ$357,MATCH($H71,ModelInput!$E$333:$E$357,0),MATCH(1+YEAR(AC$2)-YEAR($G71),ModelInput!$M$299:$BJ$299,0)),0)</f>
        <v>0</v>
      </c>
      <c r="AD71" s="28">
        <f>$J71*IFERROR(INDEX(ModelInput!$M$333:$BJ$357,MATCH($H71,ModelInput!$E$333:$E$357,0),MATCH(1+YEAR(AD$2)-YEAR($G71),ModelInput!$M$299:$BJ$299,0)),0)</f>
        <v>0</v>
      </c>
      <c r="AE71" s="28">
        <f>$J71*IFERROR(INDEX(ModelInput!$M$333:$BJ$357,MATCH($H71,ModelInput!$E$333:$E$357,0),MATCH(1+YEAR(AE$2)-YEAR($G71),ModelInput!$M$299:$BJ$299,0)),0)</f>
        <v>0</v>
      </c>
      <c r="AF71" s="28">
        <f>$J71*IFERROR(INDEX(ModelInput!$M$333:$BJ$357,MATCH($H71,ModelInput!$E$333:$E$357,0),MATCH(1+YEAR(AF$2)-YEAR($G71),ModelInput!$M$299:$BJ$299,0)),0)</f>
        <v>0</v>
      </c>
      <c r="AG71" s="28">
        <f>$J71*IFERROR(INDEX(ModelInput!$M$333:$BJ$357,MATCH($H71,ModelInput!$E$333:$E$357,0),MATCH(1+YEAR(AG$2)-YEAR($G71),ModelInput!$M$299:$BJ$299,0)),0)</f>
        <v>0</v>
      </c>
      <c r="AH71" s="28">
        <f>$J71*IFERROR(INDEX(ModelInput!$M$333:$BJ$357,MATCH($H71,ModelInput!$E$333:$E$357,0),MATCH(1+YEAR(AH$2)-YEAR($G71),ModelInput!$M$299:$BJ$299,0)),0)</f>
        <v>0</v>
      </c>
      <c r="AI71" s="28">
        <f>$J71*IFERROR(INDEX(ModelInput!$M$333:$BJ$357,MATCH($H71,ModelInput!$E$333:$E$357,0),MATCH(1+YEAR(AI$2)-YEAR($G71),ModelInput!$M$299:$BJ$299,0)),0)</f>
        <v>0</v>
      </c>
      <c r="AJ71" s="28">
        <f>$J71*IFERROR(INDEX(ModelInput!$M$333:$BJ$357,MATCH($H71,ModelInput!$E$333:$E$357,0),MATCH(1+YEAR(AJ$2)-YEAR($G71),ModelInput!$M$299:$BJ$299,0)),0)</f>
        <v>0</v>
      </c>
      <c r="AK71" s="28">
        <f>$J71*IFERROR(INDEX(ModelInput!$M$333:$BJ$357,MATCH($H71,ModelInput!$E$333:$E$357,0),MATCH(1+YEAR(AK$2)-YEAR($G71),ModelInput!$M$299:$BJ$299,0)),0)</f>
        <v>0</v>
      </c>
      <c r="AL71" s="28">
        <f>$J71*IFERROR(INDEX(ModelInput!$M$333:$BJ$357,MATCH($H71,ModelInput!$E$333:$E$357,0),MATCH(1+YEAR(AL$2)-YEAR($G71),ModelInput!$M$299:$BJ$299,0)),0)</f>
        <v>0</v>
      </c>
      <c r="AM71" s="28">
        <f>$J71*IFERROR(INDEX(ModelInput!$M$333:$BJ$357,MATCH($H71,ModelInput!$E$333:$E$357,0),MATCH(1+YEAR(AM$2)-YEAR($G71),ModelInput!$M$299:$BJ$299,0)),0)</f>
        <v>0</v>
      </c>
      <c r="AN71" s="28">
        <f>$J71*IFERROR(INDEX(ModelInput!$M$333:$BJ$357,MATCH($H71,ModelInput!$E$333:$E$357,0),MATCH(1+YEAR(AN$2)-YEAR($G71),ModelInput!$M$299:$BJ$299,0)),0)</f>
        <v>0</v>
      </c>
      <c r="AO71" s="28">
        <f>$J71*IFERROR(INDEX(ModelInput!$M$333:$BJ$357,MATCH($H71,ModelInput!$E$333:$E$357,0),MATCH(1+YEAR(AO$2)-YEAR($G71),ModelInput!$M$299:$BJ$299,0)),0)</f>
        <v>0</v>
      </c>
      <c r="AP71" s="28">
        <f>$J71*IFERROR(INDEX(ModelInput!$M$333:$BJ$357,MATCH($H71,ModelInput!$E$333:$E$357,0),MATCH(1+YEAR(AP$2)-YEAR($G71),ModelInput!$M$299:$BJ$299,0)),0)</f>
        <v>0</v>
      </c>
      <c r="AQ71" s="28">
        <f>$J71*IFERROR(INDEX(ModelInput!$M$333:$BJ$357,MATCH($H71,ModelInput!$E$333:$E$357,0),MATCH(1+YEAR(AQ$2)-YEAR($G71),ModelInput!$M$299:$BJ$299,0)),0)</f>
        <v>0</v>
      </c>
      <c r="AR71" s="28">
        <f>$J71*IFERROR(INDEX(ModelInput!$M$333:$BJ$357,MATCH($H71,ModelInput!$E$333:$E$357,0),MATCH(1+YEAR(AR$2)-YEAR($G71),ModelInput!$M$299:$BJ$299,0)),0)</f>
        <v>0</v>
      </c>
      <c r="AS71" s="28">
        <f>$J71*IFERROR(INDEX(ModelInput!$M$333:$BJ$357,MATCH($H71,ModelInput!$E$333:$E$357,0),MATCH(1+YEAR(AS$2)-YEAR($G71),ModelInput!$M$299:$BJ$299,0)),0)</f>
        <v>0</v>
      </c>
      <c r="AT71" s="28">
        <f>$J71*IFERROR(INDEX(ModelInput!$M$333:$BJ$357,MATCH($H71,ModelInput!$E$333:$E$357,0),MATCH(1+YEAR(AT$2)-YEAR($G71),ModelInput!$M$299:$BJ$299,0)),0)</f>
        <v>0</v>
      </c>
      <c r="AU71" s="28">
        <f>$J71*IFERROR(INDEX(ModelInput!$M$333:$BJ$357,MATCH($H71,ModelInput!$E$333:$E$357,0),MATCH(1+YEAR(AU$2)-YEAR($G71),ModelInput!$M$299:$BJ$299,0)),0)</f>
        <v>0</v>
      </c>
      <c r="AV71" s="28">
        <f>$J71*IFERROR(INDEX(ModelInput!$M$333:$BJ$357,MATCH($H71,ModelInput!$E$333:$E$357,0),MATCH(1+YEAR(AV$2)-YEAR($G71),ModelInput!$M$299:$BJ$299,0)),0)</f>
        <v>0</v>
      </c>
      <c r="AW71" s="28">
        <f>$J71*IFERROR(INDEX(ModelInput!$M$333:$BJ$357,MATCH($H71,ModelInput!$E$333:$E$357,0),MATCH(1+YEAR(AW$2)-YEAR($G71),ModelInput!$M$299:$BJ$299,0)),0)</f>
        <v>0</v>
      </c>
      <c r="AX71" s="28">
        <f>$J71*IFERROR(INDEX(ModelInput!$M$333:$BJ$357,MATCH($H71,ModelInput!$E$333:$E$357,0),MATCH(1+YEAR(AX$2)-YEAR($G71),ModelInput!$M$299:$BJ$299,0)),0)</f>
        <v>0</v>
      </c>
      <c r="AY71" s="28">
        <f>$J71*IFERROR(INDEX(ModelInput!$M$333:$BJ$357,MATCH($H71,ModelInput!$E$333:$E$357,0),MATCH(1+YEAR(AY$2)-YEAR($G71),ModelInput!$M$299:$BJ$299,0)),0)</f>
        <v>0</v>
      </c>
      <c r="AZ71" s="28">
        <f>$J71*IFERROR(INDEX(ModelInput!$M$333:$BJ$357,MATCH($H71,ModelInput!$E$333:$E$357,0),MATCH(1+YEAR(AZ$2)-YEAR($G71),ModelInput!$M$299:$BJ$299,0)),0)</f>
        <v>0</v>
      </c>
      <c r="BA71" s="28">
        <f>$J71*IFERROR(INDEX(ModelInput!$M$333:$BJ$357,MATCH($H71,ModelInput!$E$333:$E$357,0),MATCH(1+YEAR(BA$2)-YEAR($G71),ModelInput!$M$299:$BJ$299,0)),0)</f>
        <v>0</v>
      </c>
      <c r="BB71" s="28">
        <f>$J71*IFERROR(INDEX(ModelInput!$M$333:$BJ$357,MATCH($H71,ModelInput!$E$333:$E$357,0),MATCH(1+YEAR(BB$2)-YEAR($G71),ModelInput!$M$299:$BJ$299,0)),0)</f>
        <v>0</v>
      </c>
      <c r="BC71" s="28">
        <f>$J71*IFERROR(INDEX(ModelInput!$M$333:$BJ$357,MATCH($H71,ModelInput!$E$333:$E$357,0),MATCH(1+YEAR(BC$2)-YEAR($G71),ModelInput!$M$299:$BJ$299,0)),0)</f>
        <v>0</v>
      </c>
      <c r="BD71" s="28">
        <f>$J71*IFERROR(INDEX(ModelInput!$M$333:$BJ$357,MATCH($H71,ModelInput!$E$333:$E$357,0),MATCH(1+YEAR(BD$2)-YEAR($G71),ModelInput!$M$299:$BJ$299,0)),0)</f>
        <v>0</v>
      </c>
      <c r="BE71" s="28">
        <f>$J71*IFERROR(INDEX(ModelInput!$M$333:$BJ$357,MATCH($H71,ModelInput!$E$333:$E$357,0),MATCH(1+YEAR(BE$2)-YEAR($G71),ModelInput!$M$299:$BJ$299,0)),0)</f>
        <v>0</v>
      </c>
      <c r="BF71" s="28">
        <f>$J71*IFERROR(INDEX(ModelInput!$M$333:$BJ$357,MATCH($H71,ModelInput!$E$333:$E$357,0),MATCH(1+YEAR(BF$2)-YEAR($G71),ModelInput!$M$299:$BJ$299,0)),0)</f>
        <v>0</v>
      </c>
      <c r="BG71" s="28">
        <f>$J71*IFERROR(INDEX(ModelInput!$M$333:$BJ$357,MATCH($H71,ModelInput!$E$333:$E$357,0),MATCH(1+YEAR(BG$2)-YEAR($G71),ModelInput!$M$299:$BJ$299,0)),0)</f>
        <v>0</v>
      </c>
      <c r="BH71" s="28">
        <f>$J71*IFERROR(INDEX(ModelInput!$M$333:$BJ$357,MATCH($H71,ModelInput!$E$333:$E$357,0),MATCH(1+YEAR(BH$2)-YEAR($G71),ModelInput!$M$299:$BJ$299,0)),0)</f>
        <v>0</v>
      </c>
      <c r="BJ71" s="61" t="b">
        <f>ABS(SUM(L71:BH71)-J71)&lt;0.00001</f>
        <v>1</v>
      </c>
    </row>
    <row r="72" spans="3:62" ht="15.4">
      <c r="C72" s="29"/>
      <c r="D72" s="29"/>
      <c r="E72" s="4" t="s">
        <v>410</v>
      </c>
      <c r="G72" s="5">
        <f t="shared" si="8"/>
        <v>51226</v>
      </c>
      <c r="H72" s="86" t="str">
        <f>"SLN"&amp;YEAR(CHOOSE(Interface!$H$7,Interface!$J$33,Interface!$L$33))-MIN(YEAR(CHOOSE(Interface!$H$7,Interface!$J$33,Interface!$L$33)),YEAR(G72)-1)</f>
        <v>SLN10</v>
      </c>
      <c r="J72" s="84">
        <f>SUMIFS(Capitalisation!$108:$108,Capitalisation!$3:$3,YEAR(G72)-1)</f>
        <v>0</v>
      </c>
      <c r="L72" s="28">
        <f>$J72*IFERROR(INDEX(ModelInput!$M$333:$BJ$357,MATCH($H72,ModelInput!$E$333:$E$357,0),MATCH(1+YEAR(L$2)-YEAR($G72),ModelInput!$M$299:$BJ$299,0)),0)</f>
        <v>0</v>
      </c>
      <c r="M72" s="28">
        <f>$J72*IFERROR(INDEX(ModelInput!$M$333:$BJ$357,MATCH($H72,ModelInput!$E$333:$E$357,0),MATCH(1+YEAR(M$2)-YEAR($G72),ModelInput!$M$299:$BJ$299,0)),0)</f>
        <v>0</v>
      </c>
      <c r="N72" s="28">
        <f>$J72*IFERROR(INDEX(ModelInput!$M$333:$BJ$357,MATCH($H72,ModelInput!$E$333:$E$357,0),MATCH(1+YEAR(N$2)-YEAR($G72),ModelInput!$M$299:$BJ$299,0)),0)</f>
        <v>0</v>
      </c>
      <c r="O72" s="28">
        <f>$J72*IFERROR(INDEX(ModelInput!$M$333:$BJ$357,MATCH($H72,ModelInput!$E$333:$E$357,0),MATCH(1+YEAR(O$2)-YEAR($G72),ModelInput!$M$299:$BJ$299,0)),0)</f>
        <v>0</v>
      </c>
      <c r="P72" s="28">
        <f>$J72*IFERROR(INDEX(ModelInput!$M$333:$BJ$357,MATCH($H72,ModelInput!$E$333:$E$357,0),MATCH(1+YEAR(P$2)-YEAR($G72),ModelInput!$M$299:$BJ$299,0)),0)</f>
        <v>0</v>
      </c>
      <c r="Q72" s="28">
        <f>$J72*IFERROR(INDEX(ModelInput!$M$333:$BJ$357,MATCH($H72,ModelInput!$E$333:$E$357,0),MATCH(1+YEAR(Q$2)-YEAR($G72),ModelInput!$M$299:$BJ$299,0)),0)</f>
        <v>0</v>
      </c>
      <c r="R72" s="28">
        <f>$J72*IFERROR(INDEX(ModelInput!$M$333:$BJ$357,MATCH($H72,ModelInput!$E$333:$E$357,0),MATCH(1+YEAR(R$2)-YEAR($G72),ModelInput!$M$299:$BJ$299,0)),0)</f>
        <v>0</v>
      </c>
      <c r="S72" s="28">
        <f>$J72*IFERROR(INDEX(ModelInput!$M$333:$BJ$357,MATCH($H72,ModelInput!$E$333:$E$357,0),MATCH(1+YEAR(S$2)-YEAR($G72),ModelInput!$M$299:$BJ$299,0)),0)</f>
        <v>0</v>
      </c>
      <c r="T72" s="28">
        <f>$J72*IFERROR(INDEX(ModelInput!$M$333:$BJ$357,MATCH($H72,ModelInput!$E$333:$E$357,0),MATCH(1+YEAR(T$2)-YEAR($G72),ModelInput!$M$299:$BJ$299,0)),0)</f>
        <v>0</v>
      </c>
      <c r="U72" s="28">
        <f>$J72*IFERROR(INDEX(ModelInput!$M$333:$BJ$357,MATCH($H72,ModelInput!$E$333:$E$357,0),MATCH(1+YEAR(U$2)-YEAR($G72),ModelInput!$M$299:$BJ$299,0)),0)</f>
        <v>0</v>
      </c>
      <c r="V72" s="28">
        <f>$J72*IFERROR(INDEX(ModelInput!$M$333:$BJ$357,MATCH($H72,ModelInput!$E$333:$E$357,0),MATCH(1+YEAR(V$2)-YEAR($G72),ModelInput!$M$299:$BJ$299,0)),0)</f>
        <v>0</v>
      </c>
      <c r="W72" s="28">
        <f>$J72*IFERROR(INDEX(ModelInput!$M$333:$BJ$357,MATCH($H72,ModelInput!$E$333:$E$357,0),MATCH(1+YEAR(W$2)-YEAR($G72),ModelInput!$M$299:$BJ$299,0)),0)</f>
        <v>0</v>
      </c>
      <c r="X72" s="28">
        <f>$J72*IFERROR(INDEX(ModelInput!$M$333:$BJ$357,MATCH($H72,ModelInput!$E$333:$E$357,0),MATCH(1+YEAR(X$2)-YEAR($G72),ModelInput!$M$299:$BJ$299,0)),0)</f>
        <v>0</v>
      </c>
      <c r="Y72" s="28">
        <f>$J72*IFERROR(INDEX(ModelInput!$M$333:$BJ$357,MATCH($H72,ModelInput!$E$333:$E$357,0),MATCH(1+YEAR(Y$2)-YEAR($G72),ModelInput!$M$299:$BJ$299,0)),0)</f>
        <v>0</v>
      </c>
      <c r="Z72" s="28">
        <f>$J72*IFERROR(INDEX(ModelInput!$M$333:$BJ$357,MATCH($H72,ModelInput!$E$333:$E$357,0),MATCH(1+YEAR(Z$2)-YEAR($G72),ModelInput!$M$299:$BJ$299,0)),0)</f>
        <v>0</v>
      </c>
      <c r="AA72" s="28">
        <f>$J72*IFERROR(INDEX(ModelInput!$M$333:$BJ$357,MATCH($H72,ModelInput!$E$333:$E$357,0),MATCH(1+YEAR(AA$2)-YEAR($G72),ModelInput!$M$299:$BJ$299,0)),0)</f>
        <v>0</v>
      </c>
      <c r="AB72" s="28">
        <f>$J72*IFERROR(INDEX(ModelInput!$M$333:$BJ$357,MATCH($H72,ModelInput!$E$333:$E$357,0),MATCH(1+YEAR(AB$2)-YEAR($G72),ModelInput!$M$299:$BJ$299,0)),0)</f>
        <v>0</v>
      </c>
      <c r="AC72" s="28">
        <f>$J72*IFERROR(INDEX(ModelInput!$M$333:$BJ$357,MATCH($H72,ModelInput!$E$333:$E$357,0),MATCH(1+YEAR(AC$2)-YEAR($G72),ModelInput!$M$299:$BJ$299,0)),0)</f>
        <v>0</v>
      </c>
      <c r="AD72" s="28">
        <f>$J72*IFERROR(INDEX(ModelInput!$M$333:$BJ$357,MATCH($H72,ModelInput!$E$333:$E$357,0),MATCH(1+YEAR(AD$2)-YEAR($G72),ModelInput!$M$299:$BJ$299,0)),0)</f>
        <v>0</v>
      </c>
      <c r="AE72" s="28">
        <f>$J72*IFERROR(INDEX(ModelInput!$M$333:$BJ$357,MATCH($H72,ModelInput!$E$333:$E$357,0),MATCH(1+YEAR(AE$2)-YEAR($G72),ModelInput!$M$299:$BJ$299,0)),0)</f>
        <v>0</v>
      </c>
      <c r="AF72" s="28">
        <f>$J72*IFERROR(INDEX(ModelInput!$M$333:$BJ$357,MATCH($H72,ModelInput!$E$333:$E$357,0),MATCH(1+YEAR(AF$2)-YEAR($G72),ModelInput!$M$299:$BJ$299,0)),0)</f>
        <v>0</v>
      </c>
      <c r="AG72" s="28">
        <f>$J72*IFERROR(INDEX(ModelInput!$M$333:$BJ$357,MATCH($H72,ModelInput!$E$333:$E$357,0),MATCH(1+YEAR(AG$2)-YEAR($G72),ModelInput!$M$299:$BJ$299,0)),0)</f>
        <v>0</v>
      </c>
      <c r="AH72" s="28">
        <f>$J72*IFERROR(INDEX(ModelInput!$M$333:$BJ$357,MATCH($H72,ModelInput!$E$333:$E$357,0),MATCH(1+YEAR(AH$2)-YEAR($G72),ModelInput!$M$299:$BJ$299,0)),0)</f>
        <v>0</v>
      </c>
      <c r="AI72" s="28">
        <f>$J72*IFERROR(INDEX(ModelInput!$M$333:$BJ$357,MATCH($H72,ModelInput!$E$333:$E$357,0),MATCH(1+YEAR(AI$2)-YEAR($G72),ModelInput!$M$299:$BJ$299,0)),0)</f>
        <v>0</v>
      </c>
      <c r="AJ72" s="28">
        <f>$J72*IFERROR(INDEX(ModelInput!$M$333:$BJ$357,MATCH($H72,ModelInput!$E$333:$E$357,0),MATCH(1+YEAR(AJ$2)-YEAR($G72),ModelInput!$M$299:$BJ$299,0)),0)</f>
        <v>0</v>
      </c>
      <c r="AK72" s="28">
        <f>$J72*IFERROR(INDEX(ModelInput!$M$333:$BJ$357,MATCH($H72,ModelInput!$E$333:$E$357,0),MATCH(1+YEAR(AK$2)-YEAR($G72),ModelInput!$M$299:$BJ$299,0)),0)</f>
        <v>0</v>
      </c>
      <c r="AL72" s="28">
        <f>$J72*IFERROR(INDEX(ModelInput!$M$333:$BJ$357,MATCH($H72,ModelInput!$E$333:$E$357,0),MATCH(1+YEAR(AL$2)-YEAR($G72),ModelInput!$M$299:$BJ$299,0)),0)</f>
        <v>0</v>
      </c>
      <c r="AM72" s="28">
        <f>$J72*IFERROR(INDEX(ModelInput!$M$333:$BJ$357,MATCH($H72,ModelInput!$E$333:$E$357,0),MATCH(1+YEAR(AM$2)-YEAR($G72),ModelInput!$M$299:$BJ$299,0)),0)</f>
        <v>0</v>
      </c>
      <c r="AN72" s="28">
        <f>$J72*IFERROR(INDEX(ModelInput!$M$333:$BJ$357,MATCH($H72,ModelInput!$E$333:$E$357,0),MATCH(1+YEAR(AN$2)-YEAR($G72),ModelInput!$M$299:$BJ$299,0)),0)</f>
        <v>0</v>
      </c>
      <c r="AO72" s="28">
        <f>$J72*IFERROR(INDEX(ModelInput!$M$333:$BJ$357,MATCH($H72,ModelInput!$E$333:$E$357,0),MATCH(1+YEAR(AO$2)-YEAR($G72),ModelInput!$M$299:$BJ$299,0)),0)</f>
        <v>0</v>
      </c>
      <c r="AP72" s="28">
        <f>$J72*IFERROR(INDEX(ModelInput!$M$333:$BJ$357,MATCH($H72,ModelInput!$E$333:$E$357,0),MATCH(1+YEAR(AP$2)-YEAR($G72),ModelInput!$M$299:$BJ$299,0)),0)</f>
        <v>0</v>
      </c>
      <c r="AQ72" s="28">
        <f>$J72*IFERROR(INDEX(ModelInput!$M$333:$BJ$357,MATCH($H72,ModelInput!$E$333:$E$357,0),MATCH(1+YEAR(AQ$2)-YEAR($G72),ModelInput!$M$299:$BJ$299,0)),0)</f>
        <v>0</v>
      </c>
      <c r="AR72" s="28">
        <f>$J72*IFERROR(INDEX(ModelInput!$M$333:$BJ$357,MATCH($H72,ModelInput!$E$333:$E$357,0),MATCH(1+YEAR(AR$2)-YEAR($G72),ModelInput!$M$299:$BJ$299,0)),0)</f>
        <v>0</v>
      </c>
      <c r="AS72" s="28">
        <f>$J72*IFERROR(INDEX(ModelInput!$M$333:$BJ$357,MATCH($H72,ModelInput!$E$333:$E$357,0),MATCH(1+YEAR(AS$2)-YEAR($G72),ModelInput!$M$299:$BJ$299,0)),0)</f>
        <v>0</v>
      </c>
      <c r="AT72" s="28">
        <f>$J72*IFERROR(INDEX(ModelInput!$M$333:$BJ$357,MATCH($H72,ModelInput!$E$333:$E$357,0),MATCH(1+YEAR(AT$2)-YEAR($G72),ModelInput!$M$299:$BJ$299,0)),0)</f>
        <v>0</v>
      </c>
      <c r="AU72" s="28">
        <f>$J72*IFERROR(INDEX(ModelInput!$M$333:$BJ$357,MATCH($H72,ModelInput!$E$333:$E$357,0),MATCH(1+YEAR(AU$2)-YEAR($G72),ModelInput!$M$299:$BJ$299,0)),0)</f>
        <v>0</v>
      </c>
      <c r="AV72" s="28">
        <f>$J72*IFERROR(INDEX(ModelInput!$M$333:$BJ$357,MATCH($H72,ModelInput!$E$333:$E$357,0),MATCH(1+YEAR(AV$2)-YEAR($G72),ModelInput!$M$299:$BJ$299,0)),0)</f>
        <v>0</v>
      </c>
      <c r="AW72" s="28">
        <f>$J72*IFERROR(INDEX(ModelInput!$M$333:$BJ$357,MATCH($H72,ModelInput!$E$333:$E$357,0),MATCH(1+YEAR(AW$2)-YEAR($G72),ModelInput!$M$299:$BJ$299,0)),0)</f>
        <v>0</v>
      </c>
      <c r="AX72" s="28">
        <f>$J72*IFERROR(INDEX(ModelInput!$M$333:$BJ$357,MATCH($H72,ModelInput!$E$333:$E$357,0),MATCH(1+YEAR(AX$2)-YEAR($G72),ModelInput!$M$299:$BJ$299,0)),0)</f>
        <v>0</v>
      </c>
      <c r="AY72" s="28">
        <f>$J72*IFERROR(INDEX(ModelInput!$M$333:$BJ$357,MATCH($H72,ModelInput!$E$333:$E$357,0),MATCH(1+YEAR(AY$2)-YEAR($G72),ModelInput!$M$299:$BJ$299,0)),0)</f>
        <v>0</v>
      </c>
      <c r="AZ72" s="28">
        <f>$J72*IFERROR(INDEX(ModelInput!$M$333:$BJ$357,MATCH($H72,ModelInput!$E$333:$E$357,0),MATCH(1+YEAR(AZ$2)-YEAR($G72),ModelInput!$M$299:$BJ$299,0)),0)</f>
        <v>0</v>
      </c>
      <c r="BA72" s="28">
        <f>$J72*IFERROR(INDEX(ModelInput!$M$333:$BJ$357,MATCH($H72,ModelInput!$E$333:$E$357,0),MATCH(1+YEAR(BA$2)-YEAR($G72),ModelInput!$M$299:$BJ$299,0)),0)</f>
        <v>0</v>
      </c>
      <c r="BB72" s="28">
        <f>$J72*IFERROR(INDEX(ModelInput!$M$333:$BJ$357,MATCH($H72,ModelInput!$E$333:$E$357,0),MATCH(1+YEAR(BB$2)-YEAR($G72),ModelInput!$M$299:$BJ$299,0)),0)</f>
        <v>0</v>
      </c>
      <c r="BC72" s="28">
        <f>$J72*IFERROR(INDEX(ModelInput!$M$333:$BJ$357,MATCH($H72,ModelInput!$E$333:$E$357,0),MATCH(1+YEAR(BC$2)-YEAR($G72),ModelInput!$M$299:$BJ$299,0)),0)</f>
        <v>0</v>
      </c>
      <c r="BD72" s="28">
        <f>$J72*IFERROR(INDEX(ModelInput!$M$333:$BJ$357,MATCH($H72,ModelInput!$E$333:$E$357,0),MATCH(1+YEAR(BD$2)-YEAR($G72),ModelInput!$M$299:$BJ$299,0)),0)</f>
        <v>0</v>
      </c>
      <c r="BE72" s="28">
        <f>$J72*IFERROR(INDEX(ModelInput!$M$333:$BJ$357,MATCH($H72,ModelInput!$E$333:$E$357,0),MATCH(1+YEAR(BE$2)-YEAR($G72),ModelInput!$M$299:$BJ$299,0)),0)</f>
        <v>0</v>
      </c>
      <c r="BF72" s="28">
        <f>$J72*IFERROR(INDEX(ModelInput!$M$333:$BJ$357,MATCH($H72,ModelInput!$E$333:$E$357,0),MATCH(1+YEAR(BF$2)-YEAR($G72),ModelInput!$M$299:$BJ$299,0)),0)</f>
        <v>0</v>
      </c>
      <c r="BG72" s="28">
        <f>$J72*IFERROR(INDEX(ModelInput!$M$333:$BJ$357,MATCH($H72,ModelInput!$E$333:$E$357,0),MATCH(1+YEAR(BG$2)-YEAR($G72),ModelInput!$M$299:$BJ$299,0)),0)</f>
        <v>0</v>
      </c>
      <c r="BH72" s="28">
        <f>$J72*IFERROR(INDEX(ModelInput!$M$333:$BJ$357,MATCH($H72,ModelInput!$E$333:$E$357,0),MATCH(1+YEAR(BH$2)-YEAR($G72),ModelInput!$M$299:$BJ$299,0)),0)</f>
        <v>0</v>
      </c>
      <c r="BJ72" s="61" t="b">
        <f>ABS(SUM(L72:BH72)-J72)&lt;0.00001</f>
        <v>1</v>
      </c>
    </row>
    <row r="73" spans="3:62" ht="15.4">
      <c r="C73" s="29"/>
      <c r="D73" s="29"/>
      <c r="E73" s="4" t="s">
        <v>410</v>
      </c>
      <c r="G73" s="5">
        <f t="shared" si="8"/>
        <v>51591</v>
      </c>
      <c r="H73" s="86" t="str">
        <f>"SLN"&amp;YEAR(CHOOSE(Interface!$H$7,Interface!$J$33,Interface!$L$33))-MIN(YEAR(CHOOSE(Interface!$H$7,Interface!$J$33,Interface!$L$33)),YEAR(G73)-1)</f>
        <v>SLN9</v>
      </c>
      <c r="J73" s="84">
        <f>SUMIFS(Capitalisation!$108:$108,Capitalisation!$3:$3,YEAR(G73)-1)</f>
        <v>0</v>
      </c>
      <c r="L73" s="28">
        <f>$J73*IFERROR(INDEX(ModelInput!$M$333:$BJ$357,MATCH($H73,ModelInput!$E$333:$E$357,0),MATCH(1+YEAR(L$2)-YEAR($G73),ModelInput!$M$299:$BJ$299,0)),0)</f>
        <v>0</v>
      </c>
      <c r="M73" s="28">
        <f>$J73*IFERROR(INDEX(ModelInput!$M$333:$BJ$357,MATCH($H73,ModelInput!$E$333:$E$357,0),MATCH(1+YEAR(M$2)-YEAR($G73),ModelInput!$M$299:$BJ$299,0)),0)</f>
        <v>0</v>
      </c>
      <c r="N73" s="28">
        <f>$J73*IFERROR(INDEX(ModelInput!$M$333:$BJ$357,MATCH($H73,ModelInput!$E$333:$E$357,0),MATCH(1+YEAR(N$2)-YEAR($G73),ModelInput!$M$299:$BJ$299,0)),0)</f>
        <v>0</v>
      </c>
      <c r="O73" s="28">
        <f>$J73*IFERROR(INDEX(ModelInput!$M$333:$BJ$357,MATCH($H73,ModelInput!$E$333:$E$357,0),MATCH(1+YEAR(O$2)-YEAR($G73),ModelInput!$M$299:$BJ$299,0)),0)</f>
        <v>0</v>
      </c>
      <c r="P73" s="28">
        <f>$J73*IFERROR(INDEX(ModelInput!$M$333:$BJ$357,MATCH($H73,ModelInput!$E$333:$E$357,0),MATCH(1+YEAR(P$2)-YEAR($G73),ModelInput!$M$299:$BJ$299,0)),0)</f>
        <v>0</v>
      </c>
      <c r="Q73" s="28">
        <f>$J73*IFERROR(INDEX(ModelInput!$M$333:$BJ$357,MATCH($H73,ModelInput!$E$333:$E$357,0),MATCH(1+YEAR(Q$2)-YEAR($G73),ModelInput!$M$299:$BJ$299,0)),0)</f>
        <v>0</v>
      </c>
      <c r="R73" s="28">
        <f>$J73*IFERROR(INDEX(ModelInput!$M$333:$BJ$357,MATCH($H73,ModelInput!$E$333:$E$357,0),MATCH(1+YEAR(R$2)-YEAR($G73),ModelInput!$M$299:$BJ$299,0)),0)</f>
        <v>0</v>
      </c>
      <c r="S73" s="28">
        <f>$J73*IFERROR(INDEX(ModelInput!$M$333:$BJ$357,MATCH($H73,ModelInput!$E$333:$E$357,0),MATCH(1+YEAR(S$2)-YEAR($G73),ModelInput!$M$299:$BJ$299,0)),0)</f>
        <v>0</v>
      </c>
      <c r="T73" s="28">
        <f>$J73*IFERROR(INDEX(ModelInput!$M$333:$BJ$357,MATCH($H73,ModelInput!$E$333:$E$357,0),MATCH(1+YEAR(T$2)-YEAR($G73),ModelInput!$M$299:$BJ$299,0)),0)</f>
        <v>0</v>
      </c>
      <c r="U73" s="28">
        <f>$J73*IFERROR(INDEX(ModelInput!$M$333:$BJ$357,MATCH($H73,ModelInput!$E$333:$E$357,0),MATCH(1+YEAR(U$2)-YEAR($G73),ModelInput!$M$299:$BJ$299,0)),0)</f>
        <v>0</v>
      </c>
      <c r="V73" s="28">
        <f>$J73*IFERROR(INDEX(ModelInput!$M$333:$BJ$357,MATCH($H73,ModelInput!$E$333:$E$357,0),MATCH(1+YEAR(V$2)-YEAR($G73),ModelInput!$M$299:$BJ$299,0)),0)</f>
        <v>0</v>
      </c>
      <c r="W73" s="28">
        <f>$J73*IFERROR(INDEX(ModelInput!$M$333:$BJ$357,MATCH($H73,ModelInput!$E$333:$E$357,0),MATCH(1+YEAR(W$2)-YEAR($G73),ModelInput!$M$299:$BJ$299,0)),0)</f>
        <v>0</v>
      </c>
      <c r="X73" s="28">
        <f>$J73*IFERROR(INDEX(ModelInput!$M$333:$BJ$357,MATCH($H73,ModelInput!$E$333:$E$357,0),MATCH(1+YEAR(X$2)-YEAR($G73),ModelInput!$M$299:$BJ$299,0)),0)</f>
        <v>0</v>
      </c>
      <c r="Y73" s="28">
        <f>$J73*IFERROR(INDEX(ModelInput!$M$333:$BJ$357,MATCH($H73,ModelInput!$E$333:$E$357,0),MATCH(1+YEAR(Y$2)-YEAR($G73),ModelInput!$M$299:$BJ$299,0)),0)</f>
        <v>0</v>
      </c>
      <c r="Z73" s="28">
        <f>$J73*IFERROR(INDEX(ModelInput!$M$333:$BJ$357,MATCH($H73,ModelInput!$E$333:$E$357,0),MATCH(1+YEAR(Z$2)-YEAR($G73),ModelInput!$M$299:$BJ$299,0)),0)</f>
        <v>0</v>
      </c>
      <c r="AA73" s="28">
        <f>$J73*IFERROR(INDEX(ModelInput!$M$333:$BJ$357,MATCH($H73,ModelInput!$E$333:$E$357,0),MATCH(1+YEAR(AA$2)-YEAR($G73),ModelInput!$M$299:$BJ$299,0)),0)</f>
        <v>0</v>
      </c>
      <c r="AB73" s="28">
        <f>$J73*IFERROR(INDEX(ModelInput!$M$333:$BJ$357,MATCH($H73,ModelInput!$E$333:$E$357,0),MATCH(1+YEAR(AB$2)-YEAR($G73),ModelInput!$M$299:$BJ$299,0)),0)</f>
        <v>0</v>
      </c>
      <c r="AC73" s="28">
        <f>$J73*IFERROR(INDEX(ModelInput!$M$333:$BJ$357,MATCH($H73,ModelInput!$E$333:$E$357,0),MATCH(1+YEAR(AC$2)-YEAR($G73),ModelInput!$M$299:$BJ$299,0)),0)</f>
        <v>0</v>
      </c>
      <c r="AD73" s="28">
        <f>$J73*IFERROR(INDEX(ModelInput!$M$333:$BJ$357,MATCH($H73,ModelInput!$E$333:$E$357,0),MATCH(1+YEAR(AD$2)-YEAR($G73),ModelInput!$M$299:$BJ$299,0)),0)</f>
        <v>0</v>
      </c>
      <c r="AE73" s="28">
        <f>$J73*IFERROR(INDEX(ModelInput!$M$333:$BJ$357,MATCH($H73,ModelInput!$E$333:$E$357,0),MATCH(1+YEAR(AE$2)-YEAR($G73),ModelInput!$M$299:$BJ$299,0)),0)</f>
        <v>0</v>
      </c>
      <c r="AF73" s="28">
        <f>$J73*IFERROR(INDEX(ModelInput!$M$333:$BJ$357,MATCH($H73,ModelInput!$E$333:$E$357,0),MATCH(1+YEAR(AF$2)-YEAR($G73),ModelInput!$M$299:$BJ$299,0)),0)</f>
        <v>0</v>
      </c>
      <c r="AG73" s="28">
        <f>$J73*IFERROR(INDEX(ModelInput!$M$333:$BJ$357,MATCH($H73,ModelInput!$E$333:$E$357,0),MATCH(1+YEAR(AG$2)-YEAR($G73),ModelInput!$M$299:$BJ$299,0)),0)</f>
        <v>0</v>
      </c>
      <c r="AH73" s="28">
        <f>$J73*IFERROR(INDEX(ModelInput!$M$333:$BJ$357,MATCH($H73,ModelInput!$E$333:$E$357,0),MATCH(1+YEAR(AH$2)-YEAR($G73),ModelInput!$M$299:$BJ$299,0)),0)</f>
        <v>0</v>
      </c>
      <c r="AI73" s="28">
        <f>$J73*IFERROR(INDEX(ModelInput!$M$333:$BJ$357,MATCH($H73,ModelInput!$E$333:$E$357,0),MATCH(1+YEAR(AI$2)-YEAR($G73),ModelInput!$M$299:$BJ$299,0)),0)</f>
        <v>0</v>
      </c>
      <c r="AJ73" s="28">
        <f>$J73*IFERROR(INDEX(ModelInput!$M$333:$BJ$357,MATCH($H73,ModelInput!$E$333:$E$357,0),MATCH(1+YEAR(AJ$2)-YEAR($G73),ModelInput!$M$299:$BJ$299,0)),0)</f>
        <v>0</v>
      </c>
      <c r="AK73" s="28">
        <f>$J73*IFERROR(INDEX(ModelInput!$M$333:$BJ$357,MATCH($H73,ModelInput!$E$333:$E$357,0),MATCH(1+YEAR(AK$2)-YEAR($G73),ModelInput!$M$299:$BJ$299,0)),0)</f>
        <v>0</v>
      </c>
      <c r="AL73" s="28">
        <f>$J73*IFERROR(INDEX(ModelInput!$M$333:$BJ$357,MATCH($H73,ModelInput!$E$333:$E$357,0),MATCH(1+YEAR(AL$2)-YEAR($G73),ModelInput!$M$299:$BJ$299,0)),0)</f>
        <v>0</v>
      </c>
      <c r="AM73" s="28">
        <f>$J73*IFERROR(INDEX(ModelInput!$M$333:$BJ$357,MATCH($H73,ModelInput!$E$333:$E$357,0),MATCH(1+YEAR(AM$2)-YEAR($G73),ModelInput!$M$299:$BJ$299,0)),0)</f>
        <v>0</v>
      </c>
      <c r="AN73" s="28">
        <f>$J73*IFERROR(INDEX(ModelInput!$M$333:$BJ$357,MATCH($H73,ModelInput!$E$333:$E$357,0),MATCH(1+YEAR(AN$2)-YEAR($G73),ModelInput!$M$299:$BJ$299,0)),0)</f>
        <v>0</v>
      </c>
      <c r="AO73" s="28">
        <f>$J73*IFERROR(INDEX(ModelInput!$M$333:$BJ$357,MATCH($H73,ModelInput!$E$333:$E$357,0),MATCH(1+YEAR(AO$2)-YEAR($G73),ModelInput!$M$299:$BJ$299,0)),0)</f>
        <v>0</v>
      </c>
      <c r="AP73" s="28">
        <f>$J73*IFERROR(INDEX(ModelInput!$M$333:$BJ$357,MATCH($H73,ModelInput!$E$333:$E$357,0),MATCH(1+YEAR(AP$2)-YEAR($G73),ModelInput!$M$299:$BJ$299,0)),0)</f>
        <v>0</v>
      </c>
      <c r="AQ73" s="28">
        <f>$J73*IFERROR(INDEX(ModelInput!$M$333:$BJ$357,MATCH($H73,ModelInput!$E$333:$E$357,0),MATCH(1+YEAR(AQ$2)-YEAR($G73),ModelInput!$M$299:$BJ$299,0)),0)</f>
        <v>0</v>
      </c>
      <c r="AR73" s="28">
        <f>$J73*IFERROR(INDEX(ModelInput!$M$333:$BJ$357,MATCH($H73,ModelInput!$E$333:$E$357,0),MATCH(1+YEAR(AR$2)-YEAR($G73),ModelInput!$M$299:$BJ$299,0)),0)</f>
        <v>0</v>
      </c>
      <c r="AS73" s="28">
        <f>$J73*IFERROR(INDEX(ModelInput!$M$333:$BJ$357,MATCH($H73,ModelInput!$E$333:$E$357,0),MATCH(1+YEAR(AS$2)-YEAR($G73),ModelInput!$M$299:$BJ$299,0)),0)</f>
        <v>0</v>
      </c>
      <c r="AT73" s="28">
        <f>$J73*IFERROR(INDEX(ModelInput!$M$333:$BJ$357,MATCH($H73,ModelInput!$E$333:$E$357,0),MATCH(1+YEAR(AT$2)-YEAR($G73),ModelInput!$M$299:$BJ$299,0)),0)</f>
        <v>0</v>
      </c>
      <c r="AU73" s="28">
        <f>$J73*IFERROR(INDEX(ModelInput!$M$333:$BJ$357,MATCH($H73,ModelInput!$E$333:$E$357,0),MATCH(1+YEAR(AU$2)-YEAR($G73),ModelInput!$M$299:$BJ$299,0)),0)</f>
        <v>0</v>
      </c>
      <c r="AV73" s="28">
        <f>$J73*IFERROR(INDEX(ModelInput!$M$333:$BJ$357,MATCH($H73,ModelInput!$E$333:$E$357,0),MATCH(1+YEAR(AV$2)-YEAR($G73),ModelInput!$M$299:$BJ$299,0)),0)</f>
        <v>0</v>
      </c>
      <c r="AW73" s="28">
        <f>$J73*IFERROR(INDEX(ModelInput!$M$333:$BJ$357,MATCH($H73,ModelInput!$E$333:$E$357,0),MATCH(1+YEAR(AW$2)-YEAR($G73),ModelInput!$M$299:$BJ$299,0)),0)</f>
        <v>0</v>
      </c>
      <c r="AX73" s="28">
        <f>$J73*IFERROR(INDEX(ModelInput!$M$333:$BJ$357,MATCH($H73,ModelInput!$E$333:$E$357,0),MATCH(1+YEAR(AX$2)-YEAR($G73),ModelInput!$M$299:$BJ$299,0)),0)</f>
        <v>0</v>
      </c>
      <c r="AY73" s="28">
        <f>$J73*IFERROR(INDEX(ModelInput!$M$333:$BJ$357,MATCH($H73,ModelInput!$E$333:$E$357,0),MATCH(1+YEAR(AY$2)-YEAR($G73),ModelInput!$M$299:$BJ$299,0)),0)</f>
        <v>0</v>
      </c>
      <c r="AZ73" s="28">
        <f>$J73*IFERROR(INDEX(ModelInput!$M$333:$BJ$357,MATCH($H73,ModelInput!$E$333:$E$357,0),MATCH(1+YEAR(AZ$2)-YEAR($G73),ModelInput!$M$299:$BJ$299,0)),0)</f>
        <v>0</v>
      </c>
      <c r="BA73" s="28">
        <f>$J73*IFERROR(INDEX(ModelInput!$M$333:$BJ$357,MATCH($H73,ModelInput!$E$333:$E$357,0),MATCH(1+YEAR(BA$2)-YEAR($G73),ModelInput!$M$299:$BJ$299,0)),0)</f>
        <v>0</v>
      </c>
      <c r="BB73" s="28">
        <f>$J73*IFERROR(INDEX(ModelInput!$M$333:$BJ$357,MATCH($H73,ModelInput!$E$333:$E$357,0),MATCH(1+YEAR(BB$2)-YEAR($G73),ModelInput!$M$299:$BJ$299,0)),0)</f>
        <v>0</v>
      </c>
      <c r="BC73" s="28">
        <f>$J73*IFERROR(INDEX(ModelInput!$M$333:$BJ$357,MATCH($H73,ModelInput!$E$333:$E$357,0),MATCH(1+YEAR(BC$2)-YEAR($G73),ModelInput!$M$299:$BJ$299,0)),0)</f>
        <v>0</v>
      </c>
      <c r="BD73" s="28">
        <f>$J73*IFERROR(INDEX(ModelInput!$M$333:$BJ$357,MATCH($H73,ModelInput!$E$333:$E$357,0),MATCH(1+YEAR(BD$2)-YEAR($G73),ModelInput!$M$299:$BJ$299,0)),0)</f>
        <v>0</v>
      </c>
      <c r="BE73" s="28">
        <f>$J73*IFERROR(INDEX(ModelInput!$M$333:$BJ$357,MATCH($H73,ModelInput!$E$333:$E$357,0),MATCH(1+YEAR(BE$2)-YEAR($G73),ModelInput!$M$299:$BJ$299,0)),0)</f>
        <v>0</v>
      </c>
      <c r="BF73" s="28">
        <f>$J73*IFERROR(INDEX(ModelInput!$M$333:$BJ$357,MATCH($H73,ModelInput!$E$333:$E$357,0),MATCH(1+YEAR(BF$2)-YEAR($G73),ModelInput!$M$299:$BJ$299,0)),0)</f>
        <v>0</v>
      </c>
      <c r="BG73" s="28">
        <f>$J73*IFERROR(INDEX(ModelInput!$M$333:$BJ$357,MATCH($H73,ModelInput!$E$333:$E$357,0),MATCH(1+YEAR(BG$2)-YEAR($G73),ModelInput!$M$299:$BJ$299,0)),0)</f>
        <v>0</v>
      </c>
      <c r="BH73" s="28">
        <f>$J73*IFERROR(INDEX(ModelInput!$M$333:$BJ$357,MATCH($H73,ModelInput!$E$333:$E$357,0),MATCH(1+YEAR(BH$2)-YEAR($G73),ModelInput!$M$299:$BJ$299,0)),0)</f>
        <v>0</v>
      </c>
      <c r="BJ73" s="61" t="b">
        <f t="shared" si="7"/>
        <v>1</v>
      </c>
    </row>
    <row r="74" spans="3:62" ht="15.4">
      <c r="C74" s="29"/>
      <c r="D74" s="29"/>
      <c r="E74" s="4" t="s">
        <v>410</v>
      </c>
      <c r="G74" s="5">
        <f t="shared" si="8"/>
        <v>51956</v>
      </c>
      <c r="H74" s="86" t="str">
        <f>"SLN"&amp;YEAR(CHOOSE(Interface!$H$7,Interface!$J$33,Interface!$L$33))-MIN(YEAR(CHOOSE(Interface!$H$7,Interface!$J$33,Interface!$L$33)),YEAR(G74)-1)</f>
        <v>SLN8</v>
      </c>
      <c r="J74" s="84">
        <f>SUMIFS(Capitalisation!$108:$108,Capitalisation!$3:$3,YEAR(G74)-1)</f>
        <v>0</v>
      </c>
      <c r="L74" s="28">
        <f>$J74*IFERROR(INDEX(ModelInput!$M$333:$BJ$357,MATCH($H74,ModelInput!$E$333:$E$357,0),MATCH(1+YEAR(L$2)-YEAR($G74),ModelInput!$M$299:$BJ$299,0)),0)</f>
        <v>0</v>
      </c>
      <c r="M74" s="28">
        <f>$J74*IFERROR(INDEX(ModelInput!$M$333:$BJ$357,MATCH($H74,ModelInput!$E$333:$E$357,0),MATCH(1+YEAR(M$2)-YEAR($G74),ModelInput!$M$299:$BJ$299,0)),0)</f>
        <v>0</v>
      </c>
      <c r="N74" s="28">
        <f>$J74*IFERROR(INDEX(ModelInput!$M$333:$BJ$357,MATCH($H74,ModelInput!$E$333:$E$357,0),MATCH(1+YEAR(N$2)-YEAR($G74),ModelInput!$M$299:$BJ$299,0)),0)</f>
        <v>0</v>
      </c>
      <c r="O74" s="28">
        <f>$J74*IFERROR(INDEX(ModelInput!$M$333:$BJ$357,MATCH($H74,ModelInput!$E$333:$E$357,0),MATCH(1+YEAR(O$2)-YEAR($G74),ModelInput!$M$299:$BJ$299,0)),0)</f>
        <v>0</v>
      </c>
      <c r="P74" s="28">
        <f>$J74*IFERROR(INDEX(ModelInput!$M$333:$BJ$357,MATCH($H74,ModelInput!$E$333:$E$357,0),MATCH(1+YEAR(P$2)-YEAR($G74),ModelInput!$M$299:$BJ$299,0)),0)</f>
        <v>0</v>
      </c>
      <c r="Q74" s="28">
        <f>$J74*IFERROR(INDEX(ModelInput!$M$333:$BJ$357,MATCH($H74,ModelInput!$E$333:$E$357,0),MATCH(1+YEAR(Q$2)-YEAR($G74),ModelInput!$M$299:$BJ$299,0)),0)</f>
        <v>0</v>
      </c>
      <c r="R74" s="28">
        <f>$J74*IFERROR(INDEX(ModelInput!$M$333:$BJ$357,MATCH($H74,ModelInput!$E$333:$E$357,0),MATCH(1+YEAR(R$2)-YEAR($G74),ModelInput!$M$299:$BJ$299,0)),0)</f>
        <v>0</v>
      </c>
      <c r="S74" s="28">
        <f>$J74*IFERROR(INDEX(ModelInput!$M$333:$BJ$357,MATCH($H74,ModelInput!$E$333:$E$357,0),MATCH(1+YEAR(S$2)-YEAR($G74),ModelInput!$M$299:$BJ$299,0)),0)</f>
        <v>0</v>
      </c>
      <c r="T74" s="28">
        <f>$J74*IFERROR(INDEX(ModelInput!$M$333:$BJ$357,MATCH($H74,ModelInput!$E$333:$E$357,0),MATCH(1+YEAR(T$2)-YEAR($G74),ModelInput!$M$299:$BJ$299,0)),0)</f>
        <v>0</v>
      </c>
      <c r="U74" s="28">
        <f>$J74*IFERROR(INDEX(ModelInput!$M$333:$BJ$357,MATCH($H74,ModelInput!$E$333:$E$357,0),MATCH(1+YEAR(U$2)-YEAR($G74),ModelInput!$M$299:$BJ$299,0)),0)</f>
        <v>0</v>
      </c>
      <c r="V74" s="28">
        <f>$J74*IFERROR(INDEX(ModelInput!$M$333:$BJ$357,MATCH($H74,ModelInput!$E$333:$E$357,0),MATCH(1+YEAR(V$2)-YEAR($G74),ModelInput!$M$299:$BJ$299,0)),0)</f>
        <v>0</v>
      </c>
      <c r="W74" s="28">
        <f>$J74*IFERROR(INDEX(ModelInput!$M$333:$BJ$357,MATCH($H74,ModelInput!$E$333:$E$357,0),MATCH(1+YEAR(W$2)-YEAR($G74),ModelInput!$M$299:$BJ$299,0)),0)</f>
        <v>0</v>
      </c>
      <c r="X74" s="28">
        <f>$J74*IFERROR(INDEX(ModelInput!$M$333:$BJ$357,MATCH($H74,ModelInput!$E$333:$E$357,0),MATCH(1+YEAR(X$2)-YEAR($G74),ModelInput!$M$299:$BJ$299,0)),0)</f>
        <v>0</v>
      </c>
      <c r="Y74" s="28">
        <f>$J74*IFERROR(INDEX(ModelInput!$M$333:$BJ$357,MATCH($H74,ModelInput!$E$333:$E$357,0),MATCH(1+YEAR(Y$2)-YEAR($G74),ModelInput!$M$299:$BJ$299,0)),0)</f>
        <v>0</v>
      </c>
      <c r="Z74" s="28">
        <f>$J74*IFERROR(INDEX(ModelInput!$M$333:$BJ$357,MATCH($H74,ModelInput!$E$333:$E$357,0),MATCH(1+YEAR(Z$2)-YEAR($G74),ModelInput!$M$299:$BJ$299,0)),0)</f>
        <v>0</v>
      </c>
      <c r="AA74" s="28">
        <f>$J74*IFERROR(INDEX(ModelInput!$M$333:$BJ$357,MATCH($H74,ModelInput!$E$333:$E$357,0),MATCH(1+YEAR(AA$2)-YEAR($G74),ModelInput!$M$299:$BJ$299,0)),0)</f>
        <v>0</v>
      </c>
      <c r="AB74" s="28">
        <f>$J74*IFERROR(INDEX(ModelInput!$M$333:$BJ$357,MATCH($H74,ModelInput!$E$333:$E$357,0),MATCH(1+YEAR(AB$2)-YEAR($G74),ModelInput!$M$299:$BJ$299,0)),0)</f>
        <v>0</v>
      </c>
      <c r="AC74" s="28">
        <f>$J74*IFERROR(INDEX(ModelInput!$M$333:$BJ$357,MATCH($H74,ModelInput!$E$333:$E$357,0),MATCH(1+YEAR(AC$2)-YEAR($G74),ModelInput!$M$299:$BJ$299,0)),0)</f>
        <v>0</v>
      </c>
      <c r="AD74" s="28">
        <f>$J74*IFERROR(INDEX(ModelInput!$M$333:$BJ$357,MATCH($H74,ModelInput!$E$333:$E$357,0),MATCH(1+YEAR(AD$2)-YEAR($G74),ModelInput!$M$299:$BJ$299,0)),0)</f>
        <v>0</v>
      </c>
      <c r="AE74" s="28">
        <f>$J74*IFERROR(INDEX(ModelInput!$M$333:$BJ$357,MATCH($H74,ModelInput!$E$333:$E$357,0),MATCH(1+YEAR(AE$2)-YEAR($G74),ModelInput!$M$299:$BJ$299,0)),0)</f>
        <v>0</v>
      </c>
      <c r="AF74" s="28">
        <f>$J74*IFERROR(INDEX(ModelInput!$M$333:$BJ$357,MATCH($H74,ModelInput!$E$333:$E$357,0),MATCH(1+YEAR(AF$2)-YEAR($G74),ModelInput!$M$299:$BJ$299,0)),0)</f>
        <v>0</v>
      </c>
      <c r="AG74" s="28">
        <f>$J74*IFERROR(INDEX(ModelInput!$M$333:$BJ$357,MATCH($H74,ModelInput!$E$333:$E$357,0),MATCH(1+YEAR(AG$2)-YEAR($G74),ModelInput!$M$299:$BJ$299,0)),0)</f>
        <v>0</v>
      </c>
      <c r="AH74" s="28">
        <f>$J74*IFERROR(INDEX(ModelInput!$M$333:$BJ$357,MATCH($H74,ModelInput!$E$333:$E$357,0),MATCH(1+YEAR(AH$2)-YEAR($G74),ModelInput!$M$299:$BJ$299,0)),0)</f>
        <v>0</v>
      </c>
      <c r="AI74" s="28">
        <f>$J74*IFERROR(INDEX(ModelInput!$M$333:$BJ$357,MATCH($H74,ModelInput!$E$333:$E$357,0),MATCH(1+YEAR(AI$2)-YEAR($G74),ModelInput!$M$299:$BJ$299,0)),0)</f>
        <v>0</v>
      </c>
      <c r="AJ74" s="28">
        <f>$J74*IFERROR(INDEX(ModelInput!$M$333:$BJ$357,MATCH($H74,ModelInput!$E$333:$E$357,0),MATCH(1+YEAR(AJ$2)-YEAR($G74),ModelInput!$M$299:$BJ$299,0)),0)</f>
        <v>0</v>
      </c>
      <c r="AK74" s="28">
        <f>$J74*IFERROR(INDEX(ModelInput!$M$333:$BJ$357,MATCH($H74,ModelInput!$E$333:$E$357,0),MATCH(1+YEAR(AK$2)-YEAR($G74),ModelInput!$M$299:$BJ$299,0)),0)</f>
        <v>0</v>
      </c>
      <c r="AL74" s="28">
        <f>$J74*IFERROR(INDEX(ModelInput!$M$333:$BJ$357,MATCH($H74,ModelInput!$E$333:$E$357,0),MATCH(1+YEAR(AL$2)-YEAR($G74),ModelInput!$M$299:$BJ$299,0)),0)</f>
        <v>0</v>
      </c>
      <c r="AM74" s="28">
        <f>$J74*IFERROR(INDEX(ModelInput!$M$333:$BJ$357,MATCH($H74,ModelInput!$E$333:$E$357,0),MATCH(1+YEAR(AM$2)-YEAR($G74),ModelInput!$M$299:$BJ$299,0)),0)</f>
        <v>0</v>
      </c>
      <c r="AN74" s="28">
        <f>$J74*IFERROR(INDEX(ModelInput!$M$333:$BJ$357,MATCH($H74,ModelInput!$E$333:$E$357,0),MATCH(1+YEAR(AN$2)-YEAR($G74),ModelInput!$M$299:$BJ$299,0)),0)</f>
        <v>0</v>
      </c>
      <c r="AO74" s="28">
        <f>$J74*IFERROR(INDEX(ModelInput!$M$333:$BJ$357,MATCH($H74,ModelInput!$E$333:$E$357,0),MATCH(1+YEAR(AO$2)-YEAR($G74),ModelInput!$M$299:$BJ$299,0)),0)</f>
        <v>0</v>
      </c>
      <c r="AP74" s="28">
        <f>$J74*IFERROR(INDEX(ModelInput!$M$333:$BJ$357,MATCH($H74,ModelInput!$E$333:$E$357,0),MATCH(1+YEAR(AP$2)-YEAR($G74),ModelInput!$M$299:$BJ$299,0)),0)</f>
        <v>0</v>
      </c>
      <c r="AQ74" s="28">
        <f>$J74*IFERROR(INDEX(ModelInput!$M$333:$BJ$357,MATCH($H74,ModelInput!$E$333:$E$357,0),MATCH(1+YEAR(AQ$2)-YEAR($G74),ModelInput!$M$299:$BJ$299,0)),0)</f>
        <v>0</v>
      </c>
      <c r="AR74" s="28">
        <f>$J74*IFERROR(INDEX(ModelInput!$M$333:$BJ$357,MATCH($H74,ModelInput!$E$333:$E$357,0),MATCH(1+YEAR(AR$2)-YEAR($G74),ModelInput!$M$299:$BJ$299,0)),0)</f>
        <v>0</v>
      </c>
      <c r="AS74" s="28">
        <f>$J74*IFERROR(INDEX(ModelInput!$M$333:$BJ$357,MATCH($H74,ModelInput!$E$333:$E$357,0),MATCH(1+YEAR(AS$2)-YEAR($G74),ModelInput!$M$299:$BJ$299,0)),0)</f>
        <v>0</v>
      </c>
      <c r="AT74" s="28">
        <f>$J74*IFERROR(INDEX(ModelInput!$M$333:$BJ$357,MATCH($H74,ModelInput!$E$333:$E$357,0),MATCH(1+YEAR(AT$2)-YEAR($G74),ModelInput!$M$299:$BJ$299,0)),0)</f>
        <v>0</v>
      </c>
      <c r="AU74" s="28">
        <f>$J74*IFERROR(INDEX(ModelInput!$M$333:$BJ$357,MATCH($H74,ModelInput!$E$333:$E$357,0),MATCH(1+YEAR(AU$2)-YEAR($G74),ModelInput!$M$299:$BJ$299,0)),0)</f>
        <v>0</v>
      </c>
      <c r="AV74" s="28">
        <f>$J74*IFERROR(INDEX(ModelInput!$M$333:$BJ$357,MATCH($H74,ModelInput!$E$333:$E$357,0),MATCH(1+YEAR(AV$2)-YEAR($G74),ModelInput!$M$299:$BJ$299,0)),0)</f>
        <v>0</v>
      </c>
      <c r="AW74" s="28">
        <f>$J74*IFERROR(INDEX(ModelInput!$M$333:$BJ$357,MATCH($H74,ModelInput!$E$333:$E$357,0),MATCH(1+YEAR(AW$2)-YEAR($G74),ModelInput!$M$299:$BJ$299,0)),0)</f>
        <v>0</v>
      </c>
      <c r="AX74" s="28">
        <f>$J74*IFERROR(INDEX(ModelInput!$M$333:$BJ$357,MATCH($H74,ModelInput!$E$333:$E$357,0),MATCH(1+YEAR(AX$2)-YEAR($G74),ModelInput!$M$299:$BJ$299,0)),0)</f>
        <v>0</v>
      </c>
      <c r="AY74" s="28">
        <f>$J74*IFERROR(INDEX(ModelInput!$M$333:$BJ$357,MATCH($H74,ModelInput!$E$333:$E$357,0),MATCH(1+YEAR(AY$2)-YEAR($G74),ModelInput!$M$299:$BJ$299,0)),0)</f>
        <v>0</v>
      </c>
      <c r="AZ74" s="28">
        <f>$J74*IFERROR(INDEX(ModelInput!$M$333:$BJ$357,MATCH($H74,ModelInput!$E$333:$E$357,0),MATCH(1+YEAR(AZ$2)-YEAR($G74),ModelInput!$M$299:$BJ$299,0)),0)</f>
        <v>0</v>
      </c>
      <c r="BA74" s="28">
        <f>$J74*IFERROR(INDEX(ModelInput!$M$333:$BJ$357,MATCH($H74,ModelInput!$E$333:$E$357,0),MATCH(1+YEAR(BA$2)-YEAR($G74),ModelInput!$M$299:$BJ$299,0)),0)</f>
        <v>0</v>
      </c>
      <c r="BB74" s="28">
        <f>$J74*IFERROR(INDEX(ModelInput!$M$333:$BJ$357,MATCH($H74,ModelInput!$E$333:$E$357,0),MATCH(1+YEAR(BB$2)-YEAR($G74),ModelInput!$M$299:$BJ$299,0)),0)</f>
        <v>0</v>
      </c>
      <c r="BC74" s="28">
        <f>$J74*IFERROR(INDEX(ModelInput!$M$333:$BJ$357,MATCH($H74,ModelInput!$E$333:$E$357,0),MATCH(1+YEAR(BC$2)-YEAR($G74),ModelInput!$M$299:$BJ$299,0)),0)</f>
        <v>0</v>
      </c>
      <c r="BD74" s="28">
        <f>$J74*IFERROR(INDEX(ModelInput!$M$333:$BJ$357,MATCH($H74,ModelInput!$E$333:$E$357,0),MATCH(1+YEAR(BD$2)-YEAR($G74),ModelInput!$M$299:$BJ$299,0)),0)</f>
        <v>0</v>
      </c>
      <c r="BE74" s="28">
        <f>$J74*IFERROR(INDEX(ModelInput!$M$333:$BJ$357,MATCH($H74,ModelInput!$E$333:$E$357,0),MATCH(1+YEAR(BE$2)-YEAR($G74),ModelInput!$M$299:$BJ$299,0)),0)</f>
        <v>0</v>
      </c>
      <c r="BF74" s="28">
        <f>$J74*IFERROR(INDEX(ModelInput!$M$333:$BJ$357,MATCH($H74,ModelInput!$E$333:$E$357,0),MATCH(1+YEAR(BF$2)-YEAR($G74),ModelInput!$M$299:$BJ$299,0)),0)</f>
        <v>0</v>
      </c>
      <c r="BG74" s="28">
        <f>$J74*IFERROR(INDEX(ModelInput!$M$333:$BJ$357,MATCH($H74,ModelInput!$E$333:$E$357,0),MATCH(1+YEAR(BG$2)-YEAR($G74),ModelInput!$M$299:$BJ$299,0)),0)</f>
        <v>0</v>
      </c>
      <c r="BH74" s="28">
        <f>$J74*IFERROR(INDEX(ModelInput!$M$333:$BJ$357,MATCH($H74,ModelInput!$E$333:$E$357,0),MATCH(1+YEAR(BH$2)-YEAR($G74),ModelInput!$M$299:$BJ$299,0)),0)</f>
        <v>0</v>
      </c>
      <c r="BJ74" s="61" t="b">
        <f t="shared" si="7"/>
        <v>1</v>
      </c>
    </row>
    <row r="75" spans="3:62" ht="15.4">
      <c r="C75" s="29"/>
      <c r="D75" s="29"/>
      <c r="E75" s="4" t="s">
        <v>410</v>
      </c>
      <c r="G75" s="5">
        <f t="shared" si="8"/>
        <v>52321</v>
      </c>
      <c r="H75" s="86" t="str">
        <f>"SLN"&amp;YEAR(CHOOSE(Interface!$H$7,Interface!$J$33,Interface!$L$33))-MIN(YEAR(CHOOSE(Interface!$H$7,Interface!$J$33,Interface!$L$33)),YEAR(G75)-1)</f>
        <v>SLN7</v>
      </c>
      <c r="J75" s="84">
        <f>SUMIFS(Capitalisation!$108:$108,Capitalisation!$3:$3,YEAR(G75)-1)</f>
        <v>0</v>
      </c>
      <c r="L75" s="28">
        <f>$J75*IFERROR(INDEX(ModelInput!$M$333:$BJ$357,MATCH($H75,ModelInput!$E$333:$E$357,0),MATCH(1+YEAR(L$2)-YEAR($G75),ModelInput!$M$299:$BJ$299,0)),0)</f>
        <v>0</v>
      </c>
      <c r="M75" s="28">
        <f>$J75*IFERROR(INDEX(ModelInput!$M$333:$BJ$357,MATCH($H75,ModelInput!$E$333:$E$357,0),MATCH(1+YEAR(M$2)-YEAR($G75),ModelInput!$M$299:$BJ$299,0)),0)</f>
        <v>0</v>
      </c>
      <c r="N75" s="28">
        <f>$J75*IFERROR(INDEX(ModelInput!$M$333:$BJ$357,MATCH($H75,ModelInput!$E$333:$E$357,0),MATCH(1+YEAR(N$2)-YEAR($G75),ModelInput!$M$299:$BJ$299,0)),0)</f>
        <v>0</v>
      </c>
      <c r="O75" s="28">
        <f>$J75*IFERROR(INDEX(ModelInput!$M$333:$BJ$357,MATCH($H75,ModelInput!$E$333:$E$357,0),MATCH(1+YEAR(O$2)-YEAR($G75),ModelInput!$M$299:$BJ$299,0)),0)</f>
        <v>0</v>
      </c>
      <c r="P75" s="28">
        <f>$J75*IFERROR(INDEX(ModelInput!$M$333:$BJ$357,MATCH($H75,ModelInput!$E$333:$E$357,0),MATCH(1+YEAR(P$2)-YEAR($G75),ModelInput!$M$299:$BJ$299,0)),0)</f>
        <v>0</v>
      </c>
      <c r="Q75" s="28">
        <f>$J75*IFERROR(INDEX(ModelInput!$M$333:$BJ$357,MATCH($H75,ModelInput!$E$333:$E$357,0),MATCH(1+YEAR(Q$2)-YEAR($G75),ModelInput!$M$299:$BJ$299,0)),0)</f>
        <v>0</v>
      </c>
      <c r="R75" s="28">
        <f>$J75*IFERROR(INDEX(ModelInput!$M$333:$BJ$357,MATCH($H75,ModelInput!$E$333:$E$357,0),MATCH(1+YEAR(R$2)-YEAR($G75),ModelInput!$M$299:$BJ$299,0)),0)</f>
        <v>0</v>
      </c>
      <c r="S75" s="28">
        <f>$J75*IFERROR(INDEX(ModelInput!$M$333:$BJ$357,MATCH($H75,ModelInput!$E$333:$E$357,0),MATCH(1+YEAR(S$2)-YEAR($G75),ModelInput!$M$299:$BJ$299,0)),0)</f>
        <v>0</v>
      </c>
      <c r="T75" s="28">
        <f>$J75*IFERROR(INDEX(ModelInput!$M$333:$BJ$357,MATCH($H75,ModelInput!$E$333:$E$357,0),MATCH(1+YEAR(T$2)-YEAR($G75),ModelInput!$M$299:$BJ$299,0)),0)</f>
        <v>0</v>
      </c>
      <c r="U75" s="28">
        <f>$J75*IFERROR(INDEX(ModelInput!$M$333:$BJ$357,MATCH($H75,ModelInput!$E$333:$E$357,0),MATCH(1+YEAR(U$2)-YEAR($G75),ModelInput!$M$299:$BJ$299,0)),0)</f>
        <v>0</v>
      </c>
      <c r="V75" s="28">
        <f>$J75*IFERROR(INDEX(ModelInput!$M$333:$BJ$357,MATCH($H75,ModelInput!$E$333:$E$357,0),MATCH(1+YEAR(V$2)-YEAR($G75),ModelInput!$M$299:$BJ$299,0)),0)</f>
        <v>0</v>
      </c>
      <c r="W75" s="28">
        <f>$J75*IFERROR(INDEX(ModelInput!$M$333:$BJ$357,MATCH($H75,ModelInput!$E$333:$E$357,0),MATCH(1+YEAR(W$2)-YEAR($G75),ModelInput!$M$299:$BJ$299,0)),0)</f>
        <v>0</v>
      </c>
      <c r="X75" s="28">
        <f>$J75*IFERROR(INDEX(ModelInput!$M$333:$BJ$357,MATCH($H75,ModelInput!$E$333:$E$357,0),MATCH(1+YEAR(X$2)-YEAR($G75),ModelInput!$M$299:$BJ$299,0)),0)</f>
        <v>0</v>
      </c>
      <c r="Y75" s="28">
        <f>$J75*IFERROR(INDEX(ModelInput!$M$333:$BJ$357,MATCH($H75,ModelInput!$E$333:$E$357,0),MATCH(1+YEAR(Y$2)-YEAR($G75),ModelInput!$M$299:$BJ$299,0)),0)</f>
        <v>0</v>
      </c>
      <c r="Z75" s="28">
        <f>$J75*IFERROR(INDEX(ModelInput!$M$333:$BJ$357,MATCH($H75,ModelInput!$E$333:$E$357,0),MATCH(1+YEAR(Z$2)-YEAR($G75),ModelInput!$M$299:$BJ$299,0)),0)</f>
        <v>0</v>
      </c>
      <c r="AA75" s="28">
        <f>$J75*IFERROR(INDEX(ModelInput!$M$333:$BJ$357,MATCH($H75,ModelInput!$E$333:$E$357,0),MATCH(1+YEAR(AA$2)-YEAR($G75),ModelInput!$M$299:$BJ$299,0)),0)</f>
        <v>0</v>
      </c>
      <c r="AB75" s="28">
        <f>$J75*IFERROR(INDEX(ModelInput!$M$333:$BJ$357,MATCH($H75,ModelInput!$E$333:$E$357,0),MATCH(1+YEAR(AB$2)-YEAR($G75),ModelInput!$M$299:$BJ$299,0)),0)</f>
        <v>0</v>
      </c>
      <c r="AC75" s="28">
        <f>$J75*IFERROR(INDEX(ModelInput!$M$333:$BJ$357,MATCH($H75,ModelInput!$E$333:$E$357,0),MATCH(1+YEAR(AC$2)-YEAR($G75),ModelInput!$M$299:$BJ$299,0)),0)</f>
        <v>0</v>
      </c>
      <c r="AD75" s="28">
        <f>$J75*IFERROR(INDEX(ModelInput!$M$333:$BJ$357,MATCH($H75,ModelInput!$E$333:$E$357,0),MATCH(1+YEAR(AD$2)-YEAR($G75),ModelInput!$M$299:$BJ$299,0)),0)</f>
        <v>0</v>
      </c>
      <c r="AE75" s="28">
        <f>$J75*IFERROR(INDEX(ModelInput!$M$333:$BJ$357,MATCH($H75,ModelInput!$E$333:$E$357,0),MATCH(1+YEAR(AE$2)-YEAR($G75),ModelInput!$M$299:$BJ$299,0)),0)</f>
        <v>0</v>
      </c>
      <c r="AF75" s="28">
        <f>$J75*IFERROR(INDEX(ModelInput!$M$333:$BJ$357,MATCH($H75,ModelInput!$E$333:$E$357,0),MATCH(1+YEAR(AF$2)-YEAR($G75),ModelInput!$M$299:$BJ$299,0)),0)</f>
        <v>0</v>
      </c>
      <c r="AG75" s="28">
        <f>$J75*IFERROR(INDEX(ModelInput!$M$333:$BJ$357,MATCH($H75,ModelInput!$E$333:$E$357,0),MATCH(1+YEAR(AG$2)-YEAR($G75),ModelInput!$M$299:$BJ$299,0)),0)</f>
        <v>0</v>
      </c>
      <c r="AH75" s="28">
        <f>$J75*IFERROR(INDEX(ModelInput!$M$333:$BJ$357,MATCH($H75,ModelInput!$E$333:$E$357,0),MATCH(1+YEAR(AH$2)-YEAR($G75),ModelInput!$M$299:$BJ$299,0)),0)</f>
        <v>0</v>
      </c>
      <c r="AI75" s="28">
        <f>$J75*IFERROR(INDEX(ModelInput!$M$333:$BJ$357,MATCH($H75,ModelInput!$E$333:$E$357,0),MATCH(1+YEAR(AI$2)-YEAR($G75),ModelInput!$M$299:$BJ$299,0)),0)</f>
        <v>0</v>
      </c>
      <c r="AJ75" s="28">
        <f>$J75*IFERROR(INDEX(ModelInput!$M$333:$BJ$357,MATCH($H75,ModelInput!$E$333:$E$357,0),MATCH(1+YEAR(AJ$2)-YEAR($G75),ModelInput!$M$299:$BJ$299,0)),0)</f>
        <v>0</v>
      </c>
      <c r="AK75" s="28">
        <f>$J75*IFERROR(INDEX(ModelInput!$M$333:$BJ$357,MATCH($H75,ModelInput!$E$333:$E$357,0),MATCH(1+YEAR(AK$2)-YEAR($G75),ModelInput!$M$299:$BJ$299,0)),0)</f>
        <v>0</v>
      </c>
      <c r="AL75" s="28">
        <f>$J75*IFERROR(INDEX(ModelInput!$M$333:$BJ$357,MATCH($H75,ModelInput!$E$333:$E$357,0),MATCH(1+YEAR(AL$2)-YEAR($G75),ModelInput!$M$299:$BJ$299,0)),0)</f>
        <v>0</v>
      </c>
      <c r="AM75" s="28">
        <f>$J75*IFERROR(INDEX(ModelInput!$M$333:$BJ$357,MATCH($H75,ModelInput!$E$333:$E$357,0),MATCH(1+YEAR(AM$2)-YEAR($G75),ModelInput!$M$299:$BJ$299,0)),0)</f>
        <v>0</v>
      </c>
      <c r="AN75" s="28">
        <f>$J75*IFERROR(INDEX(ModelInput!$M$333:$BJ$357,MATCH($H75,ModelInput!$E$333:$E$357,0),MATCH(1+YEAR(AN$2)-YEAR($G75),ModelInput!$M$299:$BJ$299,0)),0)</f>
        <v>0</v>
      </c>
      <c r="AO75" s="28">
        <f>$J75*IFERROR(INDEX(ModelInput!$M$333:$BJ$357,MATCH($H75,ModelInput!$E$333:$E$357,0),MATCH(1+YEAR(AO$2)-YEAR($G75),ModelInput!$M$299:$BJ$299,0)),0)</f>
        <v>0</v>
      </c>
      <c r="AP75" s="28">
        <f>$J75*IFERROR(INDEX(ModelInput!$M$333:$BJ$357,MATCH($H75,ModelInput!$E$333:$E$357,0),MATCH(1+YEAR(AP$2)-YEAR($G75),ModelInput!$M$299:$BJ$299,0)),0)</f>
        <v>0</v>
      </c>
      <c r="AQ75" s="28">
        <f>$J75*IFERROR(INDEX(ModelInput!$M$333:$BJ$357,MATCH($H75,ModelInput!$E$333:$E$357,0),MATCH(1+YEAR(AQ$2)-YEAR($G75),ModelInput!$M$299:$BJ$299,0)),0)</f>
        <v>0</v>
      </c>
      <c r="AR75" s="28">
        <f>$J75*IFERROR(INDEX(ModelInput!$M$333:$BJ$357,MATCH($H75,ModelInput!$E$333:$E$357,0),MATCH(1+YEAR(AR$2)-YEAR($G75),ModelInput!$M$299:$BJ$299,0)),0)</f>
        <v>0</v>
      </c>
      <c r="AS75" s="28">
        <f>$J75*IFERROR(INDEX(ModelInput!$M$333:$BJ$357,MATCH($H75,ModelInput!$E$333:$E$357,0),MATCH(1+YEAR(AS$2)-YEAR($G75),ModelInput!$M$299:$BJ$299,0)),0)</f>
        <v>0</v>
      </c>
      <c r="AT75" s="28">
        <f>$J75*IFERROR(INDEX(ModelInput!$M$333:$BJ$357,MATCH($H75,ModelInput!$E$333:$E$357,0),MATCH(1+YEAR(AT$2)-YEAR($G75),ModelInput!$M$299:$BJ$299,0)),0)</f>
        <v>0</v>
      </c>
      <c r="AU75" s="28">
        <f>$J75*IFERROR(INDEX(ModelInput!$M$333:$BJ$357,MATCH($H75,ModelInput!$E$333:$E$357,0),MATCH(1+YEAR(AU$2)-YEAR($G75),ModelInput!$M$299:$BJ$299,0)),0)</f>
        <v>0</v>
      </c>
      <c r="AV75" s="28">
        <f>$J75*IFERROR(INDEX(ModelInput!$M$333:$BJ$357,MATCH($H75,ModelInput!$E$333:$E$357,0),MATCH(1+YEAR(AV$2)-YEAR($G75),ModelInput!$M$299:$BJ$299,0)),0)</f>
        <v>0</v>
      </c>
      <c r="AW75" s="28">
        <f>$J75*IFERROR(INDEX(ModelInput!$M$333:$BJ$357,MATCH($H75,ModelInput!$E$333:$E$357,0),MATCH(1+YEAR(AW$2)-YEAR($G75),ModelInput!$M$299:$BJ$299,0)),0)</f>
        <v>0</v>
      </c>
      <c r="AX75" s="28">
        <f>$J75*IFERROR(INDEX(ModelInput!$M$333:$BJ$357,MATCH($H75,ModelInput!$E$333:$E$357,0),MATCH(1+YEAR(AX$2)-YEAR($G75),ModelInput!$M$299:$BJ$299,0)),0)</f>
        <v>0</v>
      </c>
      <c r="AY75" s="28">
        <f>$J75*IFERROR(INDEX(ModelInput!$M$333:$BJ$357,MATCH($H75,ModelInput!$E$333:$E$357,0),MATCH(1+YEAR(AY$2)-YEAR($G75),ModelInput!$M$299:$BJ$299,0)),0)</f>
        <v>0</v>
      </c>
      <c r="AZ75" s="28">
        <f>$J75*IFERROR(INDEX(ModelInput!$M$333:$BJ$357,MATCH($H75,ModelInput!$E$333:$E$357,0),MATCH(1+YEAR(AZ$2)-YEAR($G75),ModelInput!$M$299:$BJ$299,0)),0)</f>
        <v>0</v>
      </c>
      <c r="BA75" s="28">
        <f>$J75*IFERROR(INDEX(ModelInput!$M$333:$BJ$357,MATCH($H75,ModelInput!$E$333:$E$357,0),MATCH(1+YEAR(BA$2)-YEAR($G75),ModelInput!$M$299:$BJ$299,0)),0)</f>
        <v>0</v>
      </c>
      <c r="BB75" s="28">
        <f>$J75*IFERROR(INDEX(ModelInput!$M$333:$BJ$357,MATCH($H75,ModelInput!$E$333:$E$357,0),MATCH(1+YEAR(BB$2)-YEAR($G75),ModelInput!$M$299:$BJ$299,0)),0)</f>
        <v>0</v>
      </c>
      <c r="BC75" s="28">
        <f>$J75*IFERROR(INDEX(ModelInput!$M$333:$BJ$357,MATCH($H75,ModelInput!$E$333:$E$357,0),MATCH(1+YEAR(BC$2)-YEAR($G75),ModelInput!$M$299:$BJ$299,0)),0)</f>
        <v>0</v>
      </c>
      <c r="BD75" s="28">
        <f>$J75*IFERROR(INDEX(ModelInput!$M$333:$BJ$357,MATCH($H75,ModelInput!$E$333:$E$357,0),MATCH(1+YEAR(BD$2)-YEAR($G75),ModelInput!$M$299:$BJ$299,0)),0)</f>
        <v>0</v>
      </c>
      <c r="BE75" s="28">
        <f>$J75*IFERROR(INDEX(ModelInput!$M$333:$BJ$357,MATCH($H75,ModelInput!$E$333:$E$357,0),MATCH(1+YEAR(BE$2)-YEAR($G75),ModelInput!$M$299:$BJ$299,0)),0)</f>
        <v>0</v>
      </c>
      <c r="BF75" s="28">
        <f>$J75*IFERROR(INDEX(ModelInput!$M$333:$BJ$357,MATCH($H75,ModelInput!$E$333:$E$357,0),MATCH(1+YEAR(BF$2)-YEAR($G75),ModelInput!$M$299:$BJ$299,0)),0)</f>
        <v>0</v>
      </c>
      <c r="BG75" s="28">
        <f>$J75*IFERROR(INDEX(ModelInput!$M$333:$BJ$357,MATCH($H75,ModelInput!$E$333:$E$357,0),MATCH(1+YEAR(BG$2)-YEAR($G75),ModelInput!$M$299:$BJ$299,0)),0)</f>
        <v>0</v>
      </c>
      <c r="BH75" s="28">
        <f>$J75*IFERROR(INDEX(ModelInput!$M$333:$BJ$357,MATCH($H75,ModelInput!$E$333:$E$357,0),MATCH(1+YEAR(BH$2)-YEAR($G75),ModelInput!$M$299:$BJ$299,0)),0)</f>
        <v>0</v>
      </c>
      <c r="BJ75" s="61" t="b">
        <f t="shared" si="7"/>
        <v>1</v>
      </c>
    </row>
    <row r="76" spans="3:62" ht="15.4">
      <c r="C76" s="29"/>
      <c r="D76" s="29"/>
      <c r="E76" s="4" t="s">
        <v>410</v>
      </c>
      <c r="G76" s="5">
        <f t="shared" si="8"/>
        <v>52687</v>
      </c>
      <c r="H76" s="86" t="str">
        <f>"SLN"&amp;YEAR(CHOOSE(Interface!$H$7,Interface!$J$33,Interface!$L$33))-MIN(YEAR(CHOOSE(Interface!$H$7,Interface!$J$33,Interface!$L$33)),YEAR(G76)-1)</f>
        <v>SLN6</v>
      </c>
      <c r="J76" s="84">
        <f>SUMIFS(Capitalisation!$108:$108,Capitalisation!$3:$3,YEAR(G76)-1)</f>
        <v>0</v>
      </c>
      <c r="L76" s="28">
        <f>$J76*IFERROR(INDEX(ModelInput!$M$333:$BJ$357,MATCH($H76,ModelInput!$E$333:$E$357,0),MATCH(1+YEAR(L$2)-YEAR($G76),ModelInput!$M$299:$BJ$299,0)),0)</f>
        <v>0</v>
      </c>
      <c r="M76" s="28">
        <f>$J76*IFERROR(INDEX(ModelInput!$M$333:$BJ$357,MATCH($H76,ModelInput!$E$333:$E$357,0),MATCH(1+YEAR(M$2)-YEAR($G76),ModelInput!$M$299:$BJ$299,0)),0)</f>
        <v>0</v>
      </c>
      <c r="N76" s="28">
        <f>$J76*IFERROR(INDEX(ModelInput!$M$333:$BJ$357,MATCH($H76,ModelInput!$E$333:$E$357,0),MATCH(1+YEAR(N$2)-YEAR($G76),ModelInput!$M$299:$BJ$299,0)),0)</f>
        <v>0</v>
      </c>
      <c r="O76" s="28">
        <f>$J76*IFERROR(INDEX(ModelInput!$M$333:$BJ$357,MATCH($H76,ModelInput!$E$333:$E$357,0),MATCH(1+YEAR(O$2)-YEAR($G76),ModelInput!$M$299:$BJ$299,0)),0)</f>
        <v>0</v>
      </c>
      <c r="P76" s="28">
        <f>$J76*IFERROR(INDEX(ModelInput!$M$333:$BJ$357,MATCH($H76,ModelInput!$E$333:$E$357,0),MATCH(1+YEAR(P$2)-YEAR($G76),ModelInput!$M$299:$BJ$299,0)),0)</f>
        <v>0</v>
      </c>
      <c r="Q76" s="28">
        <f>$J76*IFERROR(INDEX(ModelInput!$M$333:$BJ$357,MATCH($H76,ModelInput!$E$333:$E$357,0),MATCH(1+YEAR(Q$2)-YEAR($G76),ModelInput!$M$299:$BJ$299,0)),0)</f>
        <v>0</v>
      </c>
      <c r="R76" s="28">
        <f>$J76*IFERROR(INDEX(ModelInput!$M$333:$BJ$357,MATCH($H76,ModelInput!$E$333:$E$357,0),MATCH(1+YEAR(R$2)-YEAR($G76),ModelInput!$M$299:$BJ$299,0)),0)</f>
        <v>0</v>
      </c>
      <c r="S76" s="28">
        <f>$J76*IFERROR(INDEX(ModelInput!$M$333:$BJ$357,MATCH($H76,ModelInput!$E$333:$E$357,0),MATCH(1+YEAR(S$2)-YEAR($G76),ModelInput!$M$299:$BJ$299,0)),0)</f>
        <v>0</v>
      </c>
      <c r="T76" s="28">
        <f>$J76*IFERROR(INDEX(ModelInput!$M$333:$BJ$357,MATCH($H76,ModelInput!$E$333:$E$357,0),MATCH(1+YEAR(T$2)-YEAR($G76),ModelInput!$M$299:$BJ$299,0)),0)</f>
        <v>0</v>
      </c>
      <c r="U76" s="28">
        <f>$J76*IFERROR(INDEX(ModelInput!$M$333:$BJ$357,MATCH($H76,ModelInput!$E$333:$E$357,0),MATCH(1+YEAR(U$2)-YEAR($G76),ModelInput!$M$299:$BJ$299,0)),0)</f>
        <v>0</v>
      </c>
      <c r="V76" s="28">
        <f>$J76*IFERROR(INDEX(ModelInput!$M$333:$BJ$357,MATCH($H76,ModelInput!$E$333:$E$357,0),MATCH(1+YEAR(V$2)-YEAR($G76),ModelInput!$M$299:$BJ$299,0)),0)</f>
        <v>0</v>
      </c>
      <c r="W76" s="28">
        <f>$J76*IFERROR(INDEX(ModelInput!$M$333:$BJ$357,MATCH($H76,ModelInput!$E$333:$E$357,0),MATCH(1+YEAR(W$2)-YEAR($G76),ModelInput!$M$299:$BJ$299,0)),0)</f>
        <v>0</v>
      </c>
      <c r="X76" s="28">
        <f>$J76*IFERROR(INDEX(ModelInput!$M$333:$BJ$357,MATCH($H76,ModelInput!$E$333:$E$357,0),MATCH(1+YEAR(X$2)-YEAR($G76),ModelInput!$M$299:$BJ$299,0)),0)</f>
        <v>0</v>
      </c>
      <c r="Y76" s="28">
        <f>$J76*IFERROR(INDEX(ModelInput!$M$333:$BJ$357,MATCH($H76,ModelInput!$E$333:$E$357,0),MATCH(1+YEAR(Y$2)-YEAR($G76),ModelInput!$M$299:$BJ$299,0)),0)</f>
        <v>0</v>
      </c>
      <c r="Z76" s="28">
        <f>$J76*IFERROR(INDEX(ModelInput!$M$333:$BJ$357,MATCH($H76,ModelInput!$E$333:$E$357,0),MATCH(1+YEAR(Z$2)-YEAR($G76),ModelInput!$M$299:$BJ$299,0)),0)</f>
        <v>0</v>
      </c>
      <c r="AA76" s="28">
        <f>$J76*IFERROR(INDEX(ModelInput!$M$333:$BJ$357,MATCH($H76,ModelInput!$E$333:$E$357,0),MATCH(1+YEAR(AA$2)-YEAR($G76),ModelInput!$M$299:$BJ$299,0)),0)</f>
        <v>0</v>
      </c>
      <c r="AB76" s="28">
        <f>$J76*IFERROR(INDEX(ModelInput!$M$333:$BJ$357,MATCH($H76,ModelInput!$E$333:$E$357,0),MATCH(1+YEAR(AB$2)-YEAR($G76),ModelInput!$M$299:$BJ$299,0)),0)</f>
        <v>0</v>
      </c>
      <c r="AC76" s="28">
        <f>$J76*IFERROR(INDEX(ModelInput!$M$333:$BJ$357,MATCH($H76,ModelInput!$E$333:$E$357,0),MATCH(1+YEAR(AC$2)-YEAR($G76),ModelInput!$M$299:$BJ$299,0)),0)</f>
        <v>0</v>
      </c>
      <c r="AD76" s="28">
        <f>$J76*IFERROR(INDEX(ModelInput!$M$333:$BJ$357,MATCH($H76,ModelInput!$E$333:$E$357,0),MATCH(1+YEAR(AD$2)-YEAR($G76),ModelInput!$M$299:$BJ$299,0)),0)</f>
        <v>0</v>
      </c>
      <c r="AE76" s="28">
        <f>$J76*IFERROR(INDEX(ModelInput!$M$333:$BJ$357,MATCH($H76,ModelInput!$E$333:$E$357,0),MATCH(1+YEAR(AE$2)-YEAR($G76),ModelInput!$M$299:$BJ$299,0)),0)</f>
        <v>0</v>
      </c>
      <c r="AF76" s="28">
        <f>$J76*IFERROR(INDEX(ModelInput!$M$333:$BJ$357,MATCH($H76,ModelInput!$E$333:$E$357,0),MATCH(1+YEAR(AF$2)-YEAR($G76),ModelInput!$M$299:$BJ$299,0)),0)</f>
        <v>0</v>
      </c>
      <c r="AG76" s="28">
        <f>$J76*IFERROR(INDEX(ModelInput!$M$333:$BJ$357,MATCH($H76,ModelInput!$E$333:$E$357,0),MATCH(1+YEAR(AG$2)-YEAR($G76),ModelInput!$M$299:$BJ$299,0)),0)</f>
        <v>0</v>
      </c>
      <c r="AH76" s="28">
        <f>$J76*IFERROR(INDEX(ModelInput!$M$333:$BJ$357,MATCH($H76,ModelInput!$E$333:$E$357,0),MATCH(1+YEAR(AH$2)-YEAR($G76),ModelInput!$M$299:$BJ$299,0)),0)</f>
        <v>0</v>
      </c>
      <c r="AI76" s="28">
        <f>$J76*IFERROR(INDEX(ModelInput!$M$333:$BJ$357,MATCH($H76,ModelInput!$E$333:$E$357,0),MATCH(1+YEAR(AI$2)-YEAR($G76),ModelInput!$M$299:$BJ$299,0)),0)</f>
        <v>0</v>
      </c>
      <c r="AJ76" s="28">
        <f>$J76*IFERROR(INDEX(ModelInput!$M$333:$BJ$357,MATCH($H76,ModelInput!$E$333:$E$357,0),MATCH(1+YEAR(AJ$2)-YEAR($G76),ModelInput!$M$299:$BJ$299,0)),0)</f>
        <v>0</v>
      </c>
      <c r="AK76" s="28">
        <f>$J76*IFERROR(INDEX(ModelInput!$M$333:$BJ$357,MATCH($H76,ModelInput!$E$333:$E$357,0),MATCH(1+YEAR(AK$2)-YEAR($G76),ModelInput!$M$299:$BJ$299,0)),0)</f>
        <v>0</v>
      </c>
      <c r="AL76" s="28">
        <f>$J76*IFERROR(INDEX(ModelInput!$M$333:$BJ$357,MATCH($H76,ModelInput!$E$333:$E$357,0),MATCH(1+YEAR(AL$2)-YEAR($G76),ModelInput!$M$299:$BJ$299,0)),0)</f>
        <v>0</v>
      </c>
      <c r="AM76" s="28">
        <f>$J76*IFERROR(INDEX(ModelInput!$M$333:$BJ$357,MATCH($H76,ModelInput!$E$333:$E$357,0),MATCH(1+YEAR(AM$2)-YEAR($G76),ModelInput!$M$299:$BJ$299,0)),0)</f>
        <v>0</v>
      </c>
      <c r="AN76" s="28">
        <f>$J76*IFERROR(INDEX(ModelInput!$M$333:$BJ$357,MATCH($H76,ModelInput!$E$333:$E$357,0),MATCH(1+YEAR(AN$2)-YEAR($G76),ModelInput!$M$299:$BJ$299,0)),0)</f>
        <v>0</v>
      </c>
      <c r="AO76" s="28">
        <f>$J76*IFERROR(INDEX(ModelInput!$M$333:$BJ$357,MATCH($H76,ModelInput!$E$333:$E$357,0),MATCH(1+YEAR(AO$2)-YEAR($G76),ModelInput!$M$299:$BJ$299,0)),0)</f>
        <v>0</v>
      </c>
      <c r="AP76" s="28">
        <f>$J76*IFERROR(INDEX(ModelInput!$M$333:$BJ$357,MATCH($H76,ModelInput!$E$333:$E$357,0),MATCH(1+YEAR(AP$2)-YEAR($G76),ModelInput!$M$299:$BJ$299,0)),0)</f>
        <v>0</v>
      </c>
      <c r="AQ76" s="28">
        <f>$J76*IFERROR(INDEX(ModelInput!$M$333:$BJ$357,MATCH($H76,ModelInput!$E$333:$E$357,0),MATCH(1+YEAR(AQ$2)-YEAR($G76),ModelInput!$M$299:$BJ$299,0)),0)</f>
        <v>0</v>
      </c>
      <c r="AR76" s="28">
        <f>$J76*IFERROR(INDEX(ModelInput!$M$333:$BJ$357,MATCH($H76,ModelInput!$E$333:$E$357,0),MATCH(1+YEAR(AR$2)-YEAR($G76),ModelInput!$M$299:$BJ$299,0)),0)</f>
        <v>0</v>
      </c>
      <c r="AS76" s="28">
        <f>$J76*IFERROR(INDEX(ModelInput!$M$333:$BJ$357,MATCH($H76,ModelInput!$E$333:$E$357,0),MATCH(1+YEAR(AS$2)-YEAR($G76),ModelInput!$M$299:$BJ$299,0)),0)</f>
        <v>0</v>
      </c>
      <c r="AT76" s="28">
        <f>$J76*IFERROR(INDEX(ModelInput!$M$333:$BJ$357,MATCH($H76,ModelInput!$E$333:$E$357,0),MATCH(1+YEAR(AT$2)-YEAR($G76),ModelInput!$M$299:$BJ$299,0)),0)</f>
        <v>0</v>
      </c>
      <c r="AU76" s="28">
        <f>$J76*IFERROR(INDEX(ModelInput!$M$333:$BJ$357,MATCH($H76,ModelInput!$E$333:$E$357,0),MATCH(1+YEAR(AU$2)-YEAR($G76),ModelInput!$M$299:$BJ$299,0)),0)</f>
        <v>0</v>
      </c>
      <c r="AV76" s="28">
        <f>$J76*IFERROR(INDEX(ModelInput!$M$333:$BJ$357,MATCH($H76,ModelInput!$E$333:$E$357,0),MATCH(1+YEAR(AV$2)-YEAR($G76),ModelInput!$M$299:$BJ$299,0)),0)</f>
        <v>0</v>
      </c>
      <c r="AW76" s="28">
        <f>$J76*IFERROR(INDEX(ModelInput!$M$333:$BJ$357,MATCH($H76,ModelInput!$E$333:$E$357,0),MATCH(1+YEAR(AW$2)-YEAR($G76),ModelInput!$M$299:$BJ$299,0)),0)</f>
        <v>0</v>
      </c>
      <c r="AX76" s="28">
        <f>$J76*IFERROR(INDEX(ModelInput!$M$333:$BJ$357,MATCH($H76,ModelInput!$E$333:$E$357,0),MATCH(1+YEAR(AX$2)-YEAR($G76),ModelInput!$M$299:$BJ$299,0)),0)</f>
        <v>0</v>
      </c>
      <c r="AY76" s="28">
        <f>$J76*IFERROR(INDEX(ModelInput!$M$333:$BJ$357,MATCH($H76,ModelInput!$E$333:$E$357,0),MATCH(1+YEAR(AY$2)-YEAR($G76),ModelInput!$M$299:$BJ$299,0)),0)</f>
        <v>0</v>
      </c>
      <c r="AZ76" s="28">
        <f>$J76*IFERROR(INDEX(ModelInput!$M$333:$BJ$357,MATCH($H76,ModelInput!$E$333:$E$357,0),MATCH(1+YEAR(AZ$2)-YEAR($G76),ModelInput!$M$299:$BJ$299,0)),0)</f>
        <v>0</v>
      </c>
      <c r="BA76" s="28">
        <f>$J76*IFERROR(INDEX(ModelInput!$M$333:$BJ$357,MATCH($H76,ModelInput!$E$333:$E$357,0),MATCH(1+YEAR(BA$2)-YEAR($G76),ModelInput!$M$299:$BJ$299,0)),0)</f>
        <v>0</v>
      </c>
      <c r="BB76" s="28">
        <f>$J76*IFERROR(INDEX(ModelInput!$M$333:$BJ$357,MATCH($H76,ModelInput!$E$333:$E$357,0),MATCH(1+YEAR(BB$2)-YEAR($G76),ModelInput!$M$299:$BJ$299,0)),0)</f>
        <v>0</v>
      </c>
      <c r="BC76" s="28">
        <f>$J76*IFERROR(INDEX(ModelInput!$M$333:$BJ$357,MATCH($H76,ModelInput!$E$333:$E$357,0),MATCH(1+YEAR(BC$2)-YEAR($G76),ModelInput!$M$299:$BJ$299,0)),0)</f>
        <v>0</v>
      </c>
      <c r="BD76" s="28">
        <f>$J76*IFERROR(INDEX(ModelInput!$M$333:$BJ$357,MATCH($H76,ModelInput!$E$333:$E$357,0),MATCH(1+YEAR(BD$2)-YEAR($G76),ModelInput!$M$299:$BJ$299,0)),0)</f>
        <v>0</v>
      </c>
      <c r="BE76" s="28">
        <f>$J76*IFERROR(INDEX(ModelInput!$M$333:$BJ$357,MATCH($H76,ModelInput!$E$333:$E$357,0),MATCH(1+YEAR(BE$2)-YEAR($G76),ModelInput!$M$299:$BJ$299,0)),0)</f>
        <v>0</v>
      </c>
      <c r="BF76" s="28">
        <f>$J76*IFERROR(INDEX(ModelInput!$M$333:$BJ$357,MATCH($H76,ModelInput!$E$333:$E$357,0),MATCH(1+YEAR(BF$2)-YEAR($G76),ModelInput!$M$299:$BJ$299,0)),0)</f>
        <v>0</v>
      </c>
      <c r="BG76" s="28">
        <f>$J76*IFERROR(INDEX(ModelInput!$M$333:$BJ$357,MATCH($H76,ModelInput!$E$333:$E$357,0),MATCH(1+YEAR(BG$2)-YEAR($G76),ModelInput!$M$299:$BJ$299,0)),0)</f>
        <v>0</v>
      </c>
      <c r="BH76" s="28">
        <f>$J76*IFERROR(INDEX(ModelInput!$M$333:$BJ$357,MATCH($H76,ModelInput!$E$333:$E$357,0),MATCH(1+YEAR(BH$2)-YEAR($G76),ModelInput!$M$299:$BJ$299,0)),0)</f>
        <v>0</v>
      </c>
      <c r="BJ76" s="61" t="b">
        <f t="shared" si="7"/>
        <v>1</v>
      </c>
    </row>
    <row r="77" spans="3:62" ht="15.4">
      <c r="C77" s="29"/>
      <c r="D77" s="29"/>
      <c r="E77" s="4" t="s">
        <v>410</v>
      </c>
      <c r="G77" s="5">
        <f t="shared" si="8"/>
        <v>53052</v>
      </c>
      <c r="H77" s="86" t="str">
        <f>"SLN"&amp;YEAR(CHOOSE(Interface!$H$7,Interface!$J$33,Interface!$L$33))-MIN(YEAR(CHOOSE(Interface!$H$7,Interface!$J$33,Interface!$L$33)),YEAR(G77)-1)</f>
        <v>SLN5</v>
      </c>
      <c r="J77" s="84">
        <f>SUMIFS(Capitalisation!$108:$108,Capitalisation!$3:$3,YEAR(G77)-1)</f>
        <v>0</v>
      </c>
      <c r="L77" s="28">
        <f>$J77*IFERROR(INDEX(ModelInput!$M$333:$BJ$357,MATCH($H77,ModelInput!$E$333:$E$357,0),MATCH(1+YEAR(L$2)-YEAR($G77),ModelInput!$M$299:$BJ$299,0)),0)</f>
        <v>0</v>
      </c>
      <c r="M77" s="28">
        <f>$J77*IFERROR(INDEX(ModelInput!$M$333:$BJ$357,MATCH($H77,ModelInput!$E$333:$E$357,0),MATCH(1+YEAR(M$2)-YEAR($G77),ModelInput!$M$299:$BJ$299,0)),0)</f>
        <v>0</v>
      </c>
      <c r="N77" s="28">
        <f>$J77*IFERROR(INDEX(ModelInput!$M$333:$BJ$357,MATCH($H77,ModelInput!$E$333:$E$357,0),MATCH(1+YEAR(N$2)-YEAR($G77),ModelInput!$M$299:$BJ$299,0)),0)</f>
        <v>0</v>
      </c>
      <c r="O77" s="28">
        <f>$J77*IFERROR(INDEX(ModelInput!$M$333:$BJ$357,MATCH($H77,ModelInput!$E$333:$E$357,0),MATCH(1+YEAR(O$2)-YEAR($G77),ModelInput!$M$299:$BJ$299,0)),0)</f>
        <v>0</v>
      </c>
      <c r="P77" s="28">
        <f>$J77*IFERROR(INDEX(ModelInput!$M$333:$BJ$357,MATCH($H77,ModelInput!$E$333:$E$357,0),MATCH(1+YEAR(P$2)-YEAR($G77),ModelInput!$M$299:$BJ$299,0)),0)</f>
        <v>0</v>
      </c>
      <c r="Q77" s="28">
        <f>$J77*IFERROR(INDEX(ModelInput!$M$333:$BJ$357,MATCH($H77,ModelInput!$E$333:$E$357,0),MATCH(1+YEAR(Q$2)-YEAR($G77),ModelInput!$M$299:$BJ$299,0)),0)</f>
        <v>0</v>
      </c>
      <c r="R77" s="28">
        <f>$J77*IFERROR(INDEX(ModelInput!$M$333:$BJ$357,MATCH($H77,ModelInput!$E$333:$E$357,0),MATCH(1+YEAR(R$2)-YEAR($G77),ModelInput!$M$299:$BJ$299,0)),0)</f>
        <v>0</v>
      </c>
      <c r="S77" s="28">
        <f>$J77*IFERROR(INDEX(ModelInput!$M$333:$BJ$357,MATCH($H77,ModelInput!$E$333:$E$357,0),MATCH(1+YEAR(S$2)-YEAR($G77),ModelInput!$M$299:$BJ$299,0)),0)</f>
        <v>0</v>
      </c>
      <c r="T77" s="28">
        <f>$J77*IFERROR(INDEX(ModelInput!$M$333:$BJ$357,MATCH($H77,ModelInput!$E$333:$E$357,0),MATCH(1+YEAR(T$2)-YEAR($G77),ModelInput!$M$299:$BJ$299,0)),0)</f>
        <v>0</v>
      </c>
      <c r="U77" s="28">
        <f>$J77*IFERROR(INDEX(ModelInput!$M$333:$BJ$357,MATCH($H77,ModelInput!$E$333:$E$357,0),MATCH(1+YEAR(U$2)-YEAR($G77),ModelInput!$M$299:$BJ$299,0)),0)</f>
        <v>0</v>
      </c>
      <c r="V77" s="28">
        <f>$J77*IFERROR(INDEX(ModelInput!$M$333:$BJ$357,MATCH($H77,ModelInput!$E$333:$E$357,0),MATCH(1+YEAR(V$2)-YEAR($G77),ModelInput!$M$299:$BJ$299,0)),0)</f>
        <v>0</v>
      </c>
      <c r="W77" s="28">
        <f>$J77*IFERROR(INDEX(ModelInput!$M$333:$BJ$357,MATCH($H77,ModelInput!$E$333:$E$357,0),MATCH(1+YEAR(W$2)-YEAR($G77),ModelInput!$M$299:$BJ$299,0)),0)</f>
        <v>0</v>
      </c>
      <c r="X77" s="28">
        <f>$J77*IFERROR(INDEX(ModelInput!$M$333:$BJ$357,MATCH($H77,ModelInput!$E$333:$E$357,0),MATCH(1+YEAR(X$2)-YEAR($G77),ModelInput!$M$299:$BJ$299,0)),0)</f>
        <v>0</v>
      </c>
      <c r="Y77" s="28">
        <f>$J77*IFERROR(INDEX(ModelInput!$M$333:$BJ$357,MATCH($H77,ModelInput!$E$333:$E$357,0),MATCH(1+YEAR(Y$2)-YEAR($G77),ModelInput!$M$299:$BJ$299,0)),0)</f>
        <v>0</v>
      </c>
      <c r="Z77" s="28">
        <f>$J77*IFERROR(INDEX(ModelInput!$M$333:$BJ$357,MATCH($H77,ModelInput!$E$333:$E$357,0),MATCH(1+YEAR(Z$2)-YEAR($G77),ModelInput!$M$299:$BJ$299,0)),0)</f>
        <v>0</v>
      </c>
      <c r="AA77" s="28">
        <f>$J77*IFERROR(INDEX(ModelInput!$M$333:$BJ$357,MATCH($H77,ModelInput!$E$333:$E$357,0),MATCH(1+YEAR(AA$2)-YEAR($G77),ModelInput!$M$299:$BJ$299,0)),0)</f>
        <v>0</v>
      </c>
      <c r="AB77" s="28">
        <f>$J77*IFERROR(INDEX(ModelInput!$M$333:$BJ$357,MATCH($H77,ModelInput!$E$333:$E$357,0),MATCH(1+YEAR(AB$2)-YEAR($G77),ModelInput!$M$299:$BJ$299,0)),0)</f>
        <v>0</v>
      </c>
      <c r="AC77" s="28">
        <f>$J77*IFERROR(INDEX(ModelInput!$M$333:$BJ$357,MATCH($H77,ModelInput!$E$333:$E$357,0),MATCH(1+YEAR(AC$2)-YEAR($G77),ModelInput!$M$299:$BJ$299,0)),0)</f>
        <v>0</v>
      </c>
      <c r="AD77" s="28">
        <f>$J77*IFERROR(INDEX(ModelInput!$M$333:$BJ$357,MATCH($H77,ModelInput!$E$333:$E$357,0),MATCH(1+YEAR(AD$2)-YEAR($G77),ModelInput!$M$299:$BJ$299,0)),0)</f>
        <v>0</v>
      </c>
      <c r="AE77" s="28">
        <f>$J77*IFERROR(INDEX(ModelInput!$M$333:$BJ$357,MATCH($H77,ModelInput!$E$333:$E$357,0),MATCH(1+YEAR(AE$2)-YEAR($G77),ModelInput!$M$299:$BJ$299,0)),0)</f>
        <v>0</v>
      </c>
      <c r="AF77" s="28">
        <f>$J77*IFERROR(INDEX(ModelInput!$M$333:$BJ$357,MATCH($H77,ModelInput!$E$333:$E$357,0),MATCH(1+YEAR(AF$2)-YEAR($G77),ModelInput!$M$299:$BJ$299,0)),0)</f>
        <v>0</v>
      </c>
      <c r="AG77" s="28">
        <f>$J77*IFERROR(INDEX(ModelInput!$M$333:$BJ$357,MATCH($H77,ModelInput!$E$333:$E$357,0),MATCH(1+YEAR(AG$2)-YEAR($G77),ModelInput!$M$299:$BJ$299,0)),0)</f>
        <v>0</v>
      </c>
      <c r="AH77" s="28">
        <f>$J77*IFERROR(INDEX(ModelInput!$M$333:$BJ$357,MATCH($H77,ModelInput!$E$333:$E$357,0),MATCH(1+YEAR(AH$2)-YEAR($G77),ModelInput!$M$299:$BJ$299,0)),0)</f>
        <v>0</v>
      </c>
      <c r="AI77" s="28">
        <f>$J77*IFERROR(INDEX(ModelInput!$M$333:$BJ$357,MATCH($H77,ModelInput!$E$333:$E$357,0),MATCH(1+YEAR(AI$2)-YEAR($G77),ModelInput!$M$299:$BJ$299,0)),0)</f>
        <v>0</v>
      </c>
      <c r="AJ77" s="28">
        <f>$J77*IFERROR(INDEX(ModelInput!$M$333:$BJ$357,MATCH($H77,ModelInput!$E$333:$E$357,0),MATCH(1+YEAR(AJ$2)-YEAR($G77),ModelInput!$M$299:$BJ$299,0)),0)</f>
        <v>0</v>
      </c>
      <c r="AK77" s="28">
        <f>$J77*IFERROR(INDEX(ModelInput!$M$333:$BJ$357,MATCH($H77,ModelInput!$E$333:$E$357,0),MATCH(1+YEAR(AK$2)-YEAR($G77),ModelInput!$M$299:$BJ$299,0)),0)</f>
        <v>0</v>
      </c>
      <c r="AL77" s="28">
        <f>$J77*IFERROR(INDEX(ModelInput!$M$333:$BJ$357,MATCH($H77,ModelInput!$E$333:$E$357,0),MATCH(1+YEAR(AL$2)-YEAR($G77),ModelInput!$M$299:$BJ$299,0)),0)</f>
        <v>0</v>
      </c>
      <c r="AM77" s="28">
        <f>$J77*IFERROR(INDEX(ModelInput!$M$333:$BJ$357,MATCH($H77,ModelInput!$E$333:$E$357,0),MATCH(1+YEAR(AM$2)-YEAR($G77),ModelInput!$M$299:$BJ$299,0)),0)</f>
        <v>0</v>
      </c>
      <c r="AN77" s="28">
        <f>$J77*IFERROR(INDEX(ModelInput!$M$333:$BJ$357,MATCH($H77,ModelInput!$E$333:$E$357,0),MATCH(1+YEAR(AN$2)-YEAR($G77),ModelInput!$M$299:$BJ$299,0)),0)</f>
        <v>0</v>
      </c>
      <c r="AO77" s="28">
        <f>$J77*IFERROR(INDEX(ModelInput!$M$333:$BJ$357,MATCH($H77,ModelInput!$E$333:$E$357,0),MATCH(1+YEAR(AO$2)-YEAR($G77),ModelInput!$M$299:$BJ$299,0)),0)</f>
        <v>0</v>
      </c>
      <c r="AP77" s="28">
        <f>$J77*IFERROR(INDEX(ModelInput!$M$333:$BJ$357,MATCH($H77,ModelInput!$E$333:$E$357,0),MATCH(1+YEAR(AP$2)-YEAR($G77),ModelInput!$M$299:$BJ$299,0)),0)</f>
        <v>0</v>
      </c>
      <c r="AQ77" s="28">
        <f>$J77*IFERROR(INDEX(ModelInput!$M$333:$BJ$357,MATCH($H77,ModelInput!$E$333:$E$357,0),MATCH(1+YEAR(AQ$2)-YEAR($G77),ModelInput!$M$299:$BJ$299,0)),0)</f>
        <v>0</v>
      </c>
      <c r="AR77" s="28">
        <f>$J77*IFERROR(INDEX(ModelInput!$M$333:$BJ$357,MATCH($H77,ModelInput!$E$333:$E$357,0),MATCH(1+YEAR(AR$2)-YEAR($G77),ModelInput!$M$299:$BJ$299,0)),0)</f>
        <v>0</v>
      </c>
      <c r="AS77" s="28">
        <f>$J77*IFERROR(INDEX(ModelInput!$M$333:$BJ$357,MATCH($H77,ModelInput!$E$333:$E$357,0),MATCH(1+YEAR(AS$2)-YEAR($G77),ModelInput!$M$299:$BJ$299,0)),0)</f>
        <v>0</v>
      </c>
      <c r="AT77" s="28">
        <f>$J77*IFERROR(INDEX(ModelInput!$M$333:$BJ$357,MATCH($H77,ModelInput!$E$333:$E$357,0),MATCH(1+YEAR(AT$2)-YEAR($G77),ModelInput!$M$299:$BJ$299,0)),0)</f>
        <v>0</v>
      </c>
      <c r="AU77" s="28">
        <f>$J77*IFERROR(INDEX(ModelInput!$M$333:$BJ$357,MATCH($H77,ModelInput!$E$333:$E$357,0),MATCH(1+YEAR(AU$2)-YEAR($G77),ModelInput!$M$299:$BJ$299,0)),0)</f>
        <v>0</v>
      </c>
      <c r="AV77" s="28">
        <f>$J77*IFERROR(INDEX(ModelInput!$M$333:$BJ$357,MATCH($H77,ModelInput!$E$333:$E$357,0),MATCH(1+YEAR(AV$2)-YEAR($G77),ModelInput!$M$299:$BJ$299,0)),0)</f>
        <v>0</v>
      </c>
      <c r="AW77" s="28">
        <f>$J77*IFERROR(INDEX(ModelInput!$M$333:$BJ$357,MATCH($H77,ModelInput!$E$333:$E$357,0),MATCH(1+YEAR(AW$2)-YEAR($G77),ModelInput!$M$299:$BJ$299,0)),0)</f>
        <v>0</v>
      </c>
      <c r="AX77" s="28">
        <f>$J77*IFERROR(INDEX(ModelInput!$M$333:$BJ$357,MATCH($H77,ModelInput!$E$333:$E$357,0),MATCH(1+YEAR(AX$2)-YEAR($G77),ModelInput!$M$299:$BJ$299,0)),0)</f>
        <v>0</v>
      </c>
      <c r="AY77" s="28">
        <f>$J77*IFERROR(INDEX(ModelInput!$M$333:$BJ$357,MATCH($H77,ModelInput!$E$333:$E$357,0),MATCH(1+YEAR(AY$2)-YEAR($G77),ModelInput!$M$299:$BJ$299,0)),0)</f>
        <v>0</v>
      </c>
      <c r="AZ77" s="28">
        <f>$J77*IFERROR(INDEX(ModelInput!$M$333:$BJ$357,MATCH($H77,ModelInput!$E$333:$E$357,0),MATCH(1+YEAR(AZ$2)-YEAR($G77),ModelInput!$M$299:$BJ$299,0)),0)</f>
        <v>0</v>
      </c>
      <c r="BA77" s="28">
        <f>$J77*IFERROR(INDEX(ModelInput!$M$333:$BJ$357,MATCH($H77,ModelInput!$E$333:$E$357,0),MATCH(1+YEAR(BA$2)-YEAR($G77),ModelInput!$M$299:$BJ$299,0)),0)</f>
        <v>0</v>
      </c>
      <c r="BB77" s="28">
        <f>$J77*IFERROR(INDEX(ModelInput!$M$333:$BJ$357,MATCH($H77,ModelInput!$E$333:$E$357,0),MATCH(1+YEAR(BB$2)-YEAR($G77),ModelInput!$M$299:$BJ$299,0)),0)</f>
        <v>0</v>
      </c>
      <c r="BC77" s="28">
        <f>$J77*IFERROR(INDEX(ModelInput!$M$333:$BJ$357,MATCH($H77,ModelInput!$E$333:$E$357,0),MATCH(1+YEAR(BC$2)-YEAR($G77),ModelInput!$M$299:$BJ$299,0)),0)</f>
        <v>0</v>
      </c>
      <c r="BD77" s="28">
        <f>$J77*IFERROR(INDEX(ModelInput!$M$333:$BJ$357,MATCH($H77,ModelInput!$E$333:$E$357,0),MATCH(1+YEAR(BD$2)-YEAR($G77),ModelInput!$M$299:$BJ$299,0)),0)</f>
        <v>0</v>
      </c>
      <c r="BE77" s="28">
        <f>$J77*IFERROR(INDEX(ModelInput!$M$333:$BJ$357,MATCH($H77,ModelInput!$E$333:$E$357,0),MATCH(1+YEAR(BE$2)-YEAR($G77),ModelInput!$M$299:$BJ$299,0)),0)</f>
        <v>0</v>
      </c>
      <c r="BF77" s="28">
        <f>$J77*IFERROR(INDEX(ModelInput!$M$333:$BJ$357,MATCH($H77,ModelInput!$E$333:$E$357,0),MATCH(1+YEAR(BF$2)-YEAR($G77),ModelInput!$M$299:$BJ$299,0)),0)</f>
        <v>0</v>
      </c>
      <c r="BG77" s="28">
        <f>$J77*IFERROR(INDEX(ModelInput!$M$333:$BJ$357,MATCH($H77,ModelInput!$E$333:$E$357,0),MATCH(1+YEAR(BG$2)-YEAR($G77),ModelInput!$M$299:$BJ$299,0)),0)</f>
        <v>0</v>
      </c>
      <c r="BH77" s="28">
        <f>$J77*IFERROR(INDEX(ModelInput!$M$333:$BJ$357,MATCH($H77,ModelInput!$E$333:$E$357,0),MATCH(1+YEAR(BH$2)-YEAR($G77),ModelInput!$M$299:$BJ$299,0)),0)</f>
        <v>0</v>
      </c>
      <c r="BJ77" s="61" t="b">
        <f t="shared" si="7"/>
        <v>1</v>
      </c>
    </row>
    <row r="78" spans="3:62" ht="15.4">
      <c r="C78" s="29"/>
      <c r="D78" s="29"/>
      <c r="E78" s="4" t="s">
        <v>410</v>
      </c>
      <c r="G78" s="5">
        <f t="shared" si="8"/>
        <v>53417</v>
      </c>
      <c r="H78" s="86" t="str">
        <f>"SLN"&amp;YEAR(CHOOSE(Interface!$H$7,Interface!$J$33,Interface!$L$33))-MIN(YEAR(CHOOSE(Interface!$H$7,Interface!$J$33,Interface!$L$33)),YEAR(G78)-1)</f>
        <v>SLN4</v>
      </c>
      <c r="J78" s="84">
        <f>SUMIFS(Capitalisation!$108:$108,Capitalisation!$3:$3,YEAR(G78)-1)</f>
        <v>0</v>
      </c>
      <c r="L78" s="28">
        <f>$J78*IFERROR(INDEX(ModelInput!$M$333:$BJ$357,MATCH($H78,ModelInput!$E$333:$E$357,0),MATCH(1+YEAR(L$2)-YEAR($G78),ModelInput!$M$299:$BJ$299,0)),0)</f>
        <v>0</v>
      </c>
      <c r="M78" s="28">
        <f>$J78*IFERROR(INDEX(ModelInput!$M$333:$BJ$357,MATCH($H78,ModelInput!$E$333:$E$357,0),MATCH(1+YEAR(M$2)-YEAR($G78),ModelInput!$M$299:$BJ$299,0)),0)</f>
        <v>0</v>
      </c>
      <c r="N78" s="28">
        <f>$J78*IFERROR(INDEX(ModelInput!$M$333:$BJ$357,MATCH($H78,ModelInput!$E$333:$E$357,0),MATCH(1+YEAR(N$2)-YEAR($G78),ModelInput!$M$299:$BJ$299,0)),0)</f>
        <v>0</v>
      </c>
      <c r="O78" s="28">
        <f>$J78*IFERROR(INDEX(ModelInput!$M$333:$BJ$357,MATCH($H78,ModelInput!$E$333:$E$357,0),MATCH(1+YEAR(O$2)-YEAR($G78),ModelInput!$M$299:$BJ$299,0)),0)</f>
        <v>0</v>
      </c>
      <c r="P78" s="28">
        <f>$J78*IFERROR(INDEX(ModelInput!$M$333:$BJ$357,MATCH($H78,ModelInput!$E$333:$E$357,0),MATCH(1+YEAR(P$2)-YEAR($G78),ModelInput!$M$299:$BJ$299,0)),0)</f>
        <v>0</v>
      </c>
      <c r="Q78" s="28">
        <f>$J78*IFERROR(INDEX(ModelInput!$M$333:$BJ$357,MATCH($H78,ModelInput!$E$333:$E$357,0),MATCH(1+YEAR(Q$2)-YEAR($G78),ModelInput!$M$299:$BJ$299,0)),0)</f>
        <v>0</v>
      </c>
      <c r="R78" s="28">
        <f>$J78*IFERROR(INDEX(ModelInput!$M$333:$BJ$357,MATCH($H78,ModelInput!$E$333:$E$357,0),MATCH(1+YEAR(R$2)-YEAR($G78),ModelInput!$M$299:$BJ$299,0)),0)</f>
        <v>0</v>
      </c>
      <c r="S78" s="28">
        <f>$J78*IFERROR(INDEX(ModelInput!$M$333:$BJ$357,MATCH($H78,ModelInput!$E$333:$E$357,0),MATCH(1+YEAR(S$2)-YEAR($G78),ModelInput!$M$299:$BJ$299,0)),0)</f>
        <v>0</v>
      </c>
      <c r="T78" s="28">
        <f>$J78*IFERROR(INDEX(ModelInput!$M$333:$BJ$357,MATCH($H78,ModelInput!$E$333:$E$357,0),MATCH(1+YEAR(T$2)-YEAR($G78),ModelInput!$M$299:$BJ$299,0)),0)</f>
        <v>0</v>
      </c>
      <c r="U78" s="28">
        <f>$J78*IFERROR(INDEX(ModelInput!$M$333:$BJ$357,MATCH($H78,ModelInput!$E$333:$E$357,0),MATCH(1+YEAR(U$2)-YEAR($G78),ModelInput!$M$299:$BJ$299,0)),0)</f>
        <v>0</v>
      </c>
      <c r="V78" s="28">
        <f>$J78*IFERROR(INDEX(ModelInput!$M$333:$BJ$357,MATCH($H78,ModelInput!$E$333:$E$357,0),MATCH(1+YEAR(V$2)-YEAR($G78),ModelInput!$M$299:$BJ$299,0)),0)</f>
        <v>0</v>
      </c>
      <c r="W78" s="28">
        <f>$J78*IFERROR(INDEX(ModelInput!$M$333:$BJ$357,MATCH($H78,ModelInput!$E$333:$E$357,0),MATCH(1+YEAR(W$2)-YEAR($G78),ModelInput!$M$299:$BJ$299,0)),0)</f>
        <v>0</v>
      </c>
      <c r="X78" s="28">
        <f>$J78*IFERROR(INDEX(ModelInput!$M$333:$BJ$357,MATCH($H78,ModelInput!$E$333:$E$357,0),MATCH(1+YEAR(X$2)-YEAR($G78),ModelInput!$M$299:$BJ$299,0)),0)</f>
        <v>0</v>
      </c>
      <c r="Y78" s="28">
        <f>$J78*IFERROR(INDEX(ModelInput!$M$333:$BJ$357,MATCH($H78,ModelInput!$E$333:$E$357,0),MATCH(1+YEAR(Y$2)-YEAR($G78),ModelInput!$M$299:$BJ$299,0)),0)</f>
        <v>0</v>
      </c>
      <c r="Z78" s="28">
        <f>$J78*IFERROR(INDEX(ModelInput!$M$333:$BJ$357,MATCH($H78,ModelInput!$E$333:$E$357,0),MATCH(1+YEAR(Z$2)-YEAR($G78),ModelInput!$M$299:$BJ$299,0)),0)</f>
        <v>0</v>
      </c>
      <c r="AA78" s="28">
        <f>$J78*IFERROR(INDEX(ModelInput!$M$333:$BJ$357,MATCH($H78,ModelInput!$E$333:$E$357,0),MATCH(1+YEAR(AA$2)-YEAR($G78),ModelInput!$M$299:$BJ$299,0)),0)</f>
        <v>0</v>
      </c>
      <c r="AB78" s="28">
        <f>$J78*IFERROR(INDEX(ModelInput!$M$333:$BJ$357,MATCH($H78,ModelInput!$E$333:$E$357,0),MATCH(1+YEAR(AB$2)-YEAR($G78),ModelInput!$M$299:$BJ$299,0)),0)</f>
        <v>0</v>
      </c>
      <c r="AC78" s="28">
        <f>$J78*IFERROR(INDEX(ModelInput!$M$333:$BJ$357,MATCH($H78,ModelInput!$E$333:$E$357,0),MATCH(1+YEAR(AC$2)-YEAR($G78),ModelInput!$M$299:$BJ$299,0)),0)</f>
        <v>0</v>
      </c>
      <c r="AD78" s="28">
        <f>$J78*IFERROR(INDEX(ModelInput!$M$333:$BJ$357,MATCH($H78,ModelInput!$E$333:$E$357,0),MATCH(1+YEAR(AD$2)-YEAR($G78),ModelInput!$M$299:$BJ$299,0)),0)</f>
        <v>0</v>
      </c>
      <c r="AE78" s="28">
        <f>$J78*IFERROR(INDEX(ModelInput!$M$333:$BJ$357,MATCH($H78,ModelInput!$E$333:$E$357,0),MATCH(1+YEAR(AE$2)-YEAR($G78),ModelInput!$M$299:$BJ$299,0)),0)</f>
        <v>0</v>
      </c>
      <c r="AF78" s="28">
        <f>$J78*IFERROR(INDEX(ModelInput!$M$333:$BJ$357,MATCH($H78,ModelInput!$E$333:$E$357,0),MATCH(1+YEAR(AF$2)-YEAR($G78),ModelInput!$M$299:$BJ$299,0)),0)</f>
        <v>0</v>
      </c>
      <c r="AG78" s="28">
        <f>$J78*IFERROR(INDEX(ModelInput!$M$333:$BJ$357,MATCH($H78,ModelInput!$E$333:$E$357,0),MATCH(1+YEAR(AG$2)-YEAR($G78),ModelInput!$M$299:$BJ$299,0)),0)</f>
        <v>0</v>
      </c>
      <c r="AH78" s="28">
        <f>$J78*IFERROR(INDEX(ModelInput!$M$333:$BJ$357,MATCH($H78,ModelInput!$E$333:$E$357,0),MATCH(1+YEAR(AH$2)-YEAR($G78),ModelInput!$M$299:$BJ$299,0)),0)</f>
        <v>0</v>
      </c>
      <c r="AI78" s="28">
        <f>$J78*IFERROR(INDEX(ModelInput!$M$333:$BJ$357,MATCH($H78,ModelInput!$E$333:$E$357,0),MATCH(1+YEAR(AI$2)-YEAR($G78),ModelInput!$M$299:$BJ$299,0)),0)</f>
        <v>0</v>
      </c>
      <c r="AJ78" s="28">
        <f>$J78*IFERROR(INDEX(ModelInput!$M$333:$BJ$357,MATCH($H78,ModelInput!$E$333:$E$357,0),MATCH(1+YEAR(AJ$2)-YEAR($G78),ModelInput!$M$299:$BJ$299,0)),0)</f>
        <v>0</v>
      </c>
      <c r="AK78" s="28">
        <f>$J78*IFERROR(INDEX(ModelInput!$M$333:$BJ$357,MATCH($H78,ModelInput!$E$333:$E$357,0),MATCH(1+YEAR(AK$2)-YEAR($G78),ModelInput!$M$299:$BJ$299,0)),0)</f>
        <v>0</v>
      </c>
      <c r="AL78" s="28">
        <f>$J78*IFERROR(INDEX(ModelInput!$M$333:$BJ$357,MATCH($H78,ModelInput!$E$333:$E$357,0),MATCH(1+YEAR(AL$2)-YEAR($G78),ModelInput!$M$299:$BJ$299,0)),0)</f>
        <v>0</v>
      </c>
      <c r="AM78" s="28">
        <f>$J78*IFERROR(INDEX(ModelInput!$M$333:$BJ$357,MATCH($H78,ModelInput!$E$333:$E$357,0),MATCH(1+YEAR(AM$2)-YEAR($G78),ModelInput!$M$299:$BJ$299,0)),0)</f>
        <v>0</v>
      </c>
      <c r="AN78" s="28">
        <f>$J78*IFERROR(INDEX(ModelInput!$M$333:$BJ$357,MATCH($H78,ModelInput!$E$333:$E$357,0),MATCH(1+YEAR(AN$2)-YEAR($G78),ModelInput!$M$299:$BJ$299,0)),0)</f>
        <v>0</v>
      </c>
      <c r="AO78" s="28">
        <f>$J78*IFERROR(INDEX(ModelInput!$M$333:$BJ$357,MATCH($H78,ModelInput!$E$333:$E$357,0),MATCH(1+YEAR(AO$2)-YEAR($G78),ModelInput!$M$299:$BJ$299,0)),0)</f>
        <v>0</v>
      </c>
      <c r="AP78" s="28">
        <f>$J78*IFERROR(INDEX(ModelInput!$M$333:$BJ$357,MATCH($H78,ModelInput!$E$333:$E$357,0),MATCH(1+YEAR(AP$2)-YEAR($G78),ModelInput!$M$299:$BJ$299,0)),0)</f>
        <v>0</v>
      </c>
      <c r="AQ78" s="28">
        <f>$J78*IFERROR(INDEX(ModelInput!$M$333:$BJ$357,MATCH($H78,ModelInput!$E$333:$E$357,0),MATCH(1+YEAR(AQ$2)-YEAR($G78),ModelInput!$M$299:$BJ$299,0)),0)</f>
        <v>0</v>
      </c>
      <c r="AR78" s="28">
        <f>$J78*IFERROR(INDEX(ModelInput!$M$333:$BJ$357,MATCH($H78,ModelInput!$E$333:$E$357,0),MATCH(1+YEAR(AR$2)-YEAR($G78),ModelInput!$M$299:$BJ$299,0)),0)</f>
        <v>0</v>
      </c>
      <c r="AS78" s="28">
        <f>$J78*IFERROR(INDEX(ModelInput!$M$333:$BJ$357,MATCH($H78,ModelInput!$E$333:$E$357,0),MATCH(1+YEAR(AS$2)-YEAR($G78),ModelInput!$M$299:$BJ$299,0)),0)</f>
        <v>0</v>
      </c>
      <c r="AT78" s="28">
        <f>$J78*IFERROR(INDEX(ModelInput!$M$333:$BJ$357,MATCH($H78,ModelInput!$E$333:$E$357,0),MATCH(1+YEAR(AT$2)-YEAR($G78),ModelInput!$M$299:$BJ$299,0)),0)</f>
        <v>0</v>
      </c>
      <c r="AU78" s="28">
        <f>$J78*IFERROR(INDEX(ModelInput!$M$333:$BJ$357,MATCH($H78,ModelInput!$E$333:$E$357,0),MATCH(1+YEAR(AU$2)-YEAR($G78),ModelInput!$M$299:$BJ$299,0)),0)</f>
        <v>0</v>
      </c>
      <c r="AV78" s="28">
        <f>$J78*IFERROR(INDEX(ModelInput!$M$333:$BJ$357,MATCH($H78,ModelInput!$E$333:$E$357,0),MATCH(1+YEAR(AV$2)-YEAR($G78),ModelInput!$M$299:$BJ$299,0)),0)</f>
        <v>0</v>
      </c>
      <c r="AW78" s="28">
        <f>$J78*IFERROR(INDEX(ModelInput!$M$333:$BJ$357,MATCH($H78,ModelInput!$E$333:$E$357,0),MATCH(1+YEAR(AW$2)-YEAR($G78),ModelInput!$M$299:$BJ$299,0)),0)</f>
        <v>0</v>
      </c>
      <c r="AX78" s="28">
        <f>$J78*IFERROR(INDEX(ModelInput!$M$333:$BJ$357,MATCH($H78,ModelInput!$E$333:$E$357,0),MATCH(1+YEAR(AX$2)-YEAR($G78),ModelInput!$M$299:$BJ$299,0)),0)</f>
        <v>0</v>
      </c>
      <c r="AY78" s="28">
        <f>$J78*IFERROR(INDEX(ModelInput!$M$333:$BJ$357,MATCH($H78,ModelInput!$E$333:$E$357,0),MATCH(1+YEAR(AY$2)-YEAR($G78),ModelInput!$M$299:$BJ$299,0)),0)</f>
        <v>0</v>
      </c>
      <c r="AZ78" s="28">
        <f>$J78*IFERROR(INDEX(ModelInput!$M$333:$BJ$357,MATCH($H78,ModelInput!$E$333:$E$357,0),MATCH(1+YEAR(AZ$2)-YEAR($G78),ModelInput!$M$299:$BJ$299,0)),0)</f>
        <v>0</v>
      </c>
      <c r="BA78" s="28">
        <f>$J78*IFERROR(INDEX(ModelInput!$M$333:$BJ$357,MATCH($H78,ModelInput!$E$333:$E$357,0),MATCH(1+YEAR(BA$2)-YEAR($G78),ModelInput!$M$299:$BJ$299,0)),0)</f>
        <v>0</v>
      </c>
      <c r="BB78" s="28">
        <f>$J78*IFERROR(INDEX(ModelInput!$M$333:$BJ$357,MATCH($H78,ModelInput!$E$333:$E$357,0),MATCH(1+YEAR(BB$2)-YEAR($G78),ModelInput!$M$299:$BJ$299,0)),0)</f>
        <v>0</v>
      </c>
      <c r="BC78" s="28">
        <f>$J78*IFERROR(INDEX(ModelInput!$M$333:$BJ$357,MATCH($H78,ModelInput!$E$333:$E$357,0),MATCH(1+YEAR(BC$2)-YEAR($G78),ModelInput!$M$299:$BJ$299,0)),0)</f>
        <v>0</v>
      </c>
      <c r="BD78" s="28">
        <f>$J78*IFERROR(INDEX(ModelInput!$M$333:$BJ$357,MATCH($H78,ModelInput!$E$333:$E$357,0),MATCH(1+YEAR(BD$2)-YEAR($G78),ModelInput!$M$299:$BJ$299,0)),0)</f>
        <v>0</v>
      </c>
      <c r="BE78" s="28">
        <f>$J78*IFERROR(INDEX(ModelInput!$M$333:$BJ$357,MATCH($H78,ModelInput!$E$333:$E$357,0),MATCH(1+YEAR(BE$2)-YEAR($G78),ModelInput!$M$299:$BJ$299,0)),0)</f>
        <v>0</v>
      </c>
      <c r="BF78" s="28">
        <f>$J78*IFERROR(INDEX(ModelInput!$M$333:$BJ$357,MATCH($H78,ModelInput!$E$333:$E$357,0),MATCH(1+YEAR(BF$2)-YEAR($G78),ModelInput!$M$299:$BJ$299,0)),0)</f>
        <v>0</v>
      </c>
      <c r="BG78" s="28">
        <f>$J78*IFERROR(INDEX(ModelInput!$M$333:$BJ$357,MATCH($H78,ModelInput!$E$333:$E$357,0),MATCH(1+YEAR(BG$2)-YEAR($G78),ModelInput!$M$299:$BJ$299,0)),0)</f>
        <v>0</v>
      </c>
      <c r="BH78" s="28">
        <f>$J78*IFERROR(INDEX(ModelInput!$M$333:$BJ$357,MATCH($H78,ModelInput!$E$333:$E$357,0),MATCH(1+YEAR(BH$2)-YEAR($G78),ModelInput!$M$299:$BJ$299,0)),0)</f>
        <v>0</v>
      </c>
      <c r="BJ78" s="61" t="b">
        <f t="shared" si="7"/>
        <v>1</v>
      </c>
    </row>
    <row r="79" spans="3:62" ht="15.4">
      <c r="C79" s="29"/>
      <c r="D79" s="29"/>
      <c r="E79" s="4" t="s">
        <v>410</v>
      </c>
      <c r="G79" s="5">
        <f t="shared" si="8"/>
        <v>53782</v>
      </c>
      <c r="H79" s="86" t="str">
        <f>"SLN"&amp;YEAR(CHOOSE(Interface!$H$7,Interface!$J$33,Interface!$L$33))-MIN(YEAR(CHOOSE(Interface!$H$7,Interface!$J$33,Interface!$L$33)),YEAR(G79)-1)</f>
        <v>SLN3</v>
      </c>
      <c r="J79" s="84">
        <f>SUMIFS(Capitalisation!$108:$108,Capitalisation!$3:$3,YEAR(G79)-1)</f>
        <v>0</v>
      </c>
      <c r="L79" s="28">
        <f>$J79*IFERROR(INDEX(ModelInput!$M$333:$BJ$357,MATCH($H79,ModelInput!$E$333:$E$357,0),MATCH(1+YEAR(L$2)-YEAR($G79),ModelInput!$M$299:$BJ$299,0)),0)</f>
        <v>0</v>
      </c>
      <c r="M79" s="28">
        <f>$J79*IFERROR(INDEX(ModelInput!$M$333:$BJ$357,MATCH($H79,ModelInput!$E$333:$E$357,0),MATCH(1+YEAR(M$2)-YEAR($G79),ModelInput!$M$299:$BJ$299,0)),0)</f>
        <v>0</v>
      </c>
      <c r="N79" s="28">
        <f>$J79*IFERROR(INDEX(ModelInput!$M$333:$BJ$357,MATCH($H79,ModelInput!$E$333:$E$357,0),MATCH(1+YEAR(N$2)-YEAR($G79),ModelInput!$M$299:$BJ$299,0)),0)</f>
        <v>0</v>
      </c>
      <c r="O79" s="28">
        <f>$J79*IFERROR(INDEX(ModelInput!$M$333:$BJ$357,MATCH($H79,ModelInput!$E$333:$E$357,0),MATCH(1+YEAR(O$2)-YEAR($G79),ModelInput!$M$299:$BJ$299,0)),0)</f>
        <v>0</v>
      </c>
      <c r="P79" s="28">
        <f>$J79*IFERROR(INDEX(ModelInput!$M$333:$BJ$357,MATCH($H79,ModelInput!$E$333:$E$357,0),MATCH(1+YEAR(P$2)-YEAR($G79),ModelInput!$M$299:$BJ$299,0)),0)</f>
        <v>0</v>
      </c>
      <c r="Q79" s="28">
        <f>$J79*IFERROR(INDEX(ModelInput!$M$333:$BJ$357,MATCH($H79,ModelInput!$E$333:$E$357,0),MATCH(1+YEAR(Q$2)-YEAR($G79),ModelInput!$M$299:$BJ$299,0)),0)</f>
        <v>0</v>
      </c>
      <c r="R79" s="28">
        <f>$J79*IFERROR(INDEX(ModelInput!$M$333:$BJ$357,MATCH($H79,ModelInput!$E$333:$E$357,0),MATCH(1+YEAR(R$2)-YEAR($G79),ModelInput!$M$299:$BJ$299,0)),0)</f>
        <v>0</v>
      </c>
      <c r="S79" s="28">
        <f>$J79*IFERROR(INDEX(ModelInput!$M$333:$BJ$357,MATCH($H79,ModelInput!$E$333:$E$357,0),MATCH(1+YEAR(S$2)-YEAR($G79),ModelInput!$M$299:$BJ$299,0)),0)</f>
        <v>0</v>
      </c>
      <c r="T79" s="28">
        <f>$J79*IFERROR(INDEX(ModelInput!$M$333:$BJ$357,MATCH($H79,ModelInput!$E$333:$E$357,0),MATCH(1+YEAR(T$2)-YEAR($G79),ModelInput!$M$299:$BJ$299,0)),0)</f>
        <v>0</v>
      </c>
      <c r="U79" s="28">
        <f>$J79*IFERROR(INDEX(ModelInput!$M$333:$BJ$357,MATCH($H79,ModelInput!$E$333:$E$357,0),MATCH(1+YEAR(U$2)-YEAR($G79),ModelInput!$M$299:$BJ$299,0)),0)</f>
        <v>0</v>
      </c>
      <c r="V79" s="28">
        <f>$J79*IFERROR(INDEX(ModelInput!$M$333:$BJ$357,MATCH($H79,ModelInput!$E$333:$E$357,0),MATCH(1+YEAR(V$2)-YEAR($G79),ModelInput!$M$299:$BJ$299,0)),0)</f>
        <v>0</v>
      </c>
      <c r="W79" s="28">
        <f>$J79*IFERROR(INDEX(ModelInput!$M$333:$BJ$357,MATCH($H79,ModelInput!$E$333:$E$357,0),MATCH(1+YEAR(W$2)-YEAR($G79),ModelInput!$M$299:$BJ$299,0)),0)</f>
        <v>0</v>
      </c>
      <c r="X79" s="28">
        <f>$J79*IFERROR(INDEX(ModelInput!$M$333:$BJ$357,MATCH($H79,ModelInput!$E$333:$E$357,0),MATCH(1+YEAR(X$2)-YEAR($G79),ModelInput!$M$299:$BJ$299,0)),0)</f>
        <v>0</v>
      </c>
      <c r="Y79" s="28">
        <f>$J79*IFERROR(INDEX(ModelInput!$M$333:$BJ$357,MATCH($H79,ModelInput!$E$333:$E$357,0),MATCH(1+YEAR(Y$2)-YEAR($G79),ModelInput!$M$299:$BJ$299,0)),0)</f>
        <v>0</v>
      </c>
      <c r="Z79" s="28">
        <f>$J79*IFERROR(INDEX(ModelInput!$M$333:$BJ$357,MATCH($H79,ModelInput!$E$333:$E$357,0),MATCH(1+YEAR(Z$2)-YEAR($G79),ModelInput!$M$299:$BJ$299,0)),0)</f>
        <v>0</v>
      </c>
      <c r="AA79" s="28">
        <f>$J79*IFERROR(INDEX(ModelInput!$M$333:$BJ$357,MATCH($H79,ModelInput!$E$333:$E$357,0),MATCH(1+YEAR(AA$2)-YEAR($G79),ModelInput!$M$299:$BJ$299,0)),0)</f>
        <v>0</v>
      </c>
      <c r="AB79" s="28">
        <f>$J79*IFERROR(INDEX(ModelInput!$M$333:$BJ$357,MATCH($H79,ModelInput!$E$333:$E$357,0),MATCH(1+YEAR(AB$2)-YEAR($G79),ModelInput!$M$299:$BJ$299,0)),0)</f>
        <v>0</v>
      </c>
      <c r="AC79" s="28">
        <f>$J79*IFERROR(INDEX(ModelInput!$M$333:$BJ$357,MATCH($H79,ModelInput!$E$333:$E$357,0),MATCH(1+YEAR(AC$2)-YEAR($G79),ModelInput!$M$299:$BJ$299,0)),0)</f>
        <v>0</v>
      </c>
      <c r="AD79" s="28">
        <f>$J79*IFERROR(INDEX(ModelInput!$M$333:$BJ$357,MATCH($H79,ModelInput!$E$333:$E$357,0),MATCH(1+YEAR(AD$2)-YEAR($G79),ModelInput!$M$299:$BJ$299,0)),0)</f>
        <v>0</v>
      </c>
      <c r="AE79" s="28">
        <f>$J79*IFERROR(INDEX(ModelInput!$M$333:$BJ$357,MATCH($H79,ModelInput!$E$333:$E$357,0),MATCH(1+YEAR(AE$2)-YEAR($G79),ModelInput!$M$299:$BJ$299,0)),0)</f>
        <v>0</v>
      </c>
      <c r="AF79" s="28">
        <f>$J79*IFERROR(INDEX(ModelInput!$M$333:$BJ$357,MATCH($H79,ModelInput!$E$333:$E$357,0),MATCH(1+YEAR(AF$2)-YEAR($G79),ModelInput!$M$299:$BJ$299,0)),0)</f>
        <v>0</v>
      </c>
      <c r="AG79" s="28">
        <f>$J79*IFERROR(INDEX(ModelInput!$M$333:$BJ$357,MATCH($H79,ModelInput!$E$333:$E$357,0),MATCH(1+YEAR(AG$2)-YEAR($G79),ModelInput!$M$299:$BJ$299,0)),0)</f>
        <v>0</v>
      </c>
      <c r="AH79" s="28">
        <f>$J79*IFERROR(INDEX(ModelInput!$M$333:$BJ$357,MATCH($H79,ModelInput!$E$333:$E$357,0),MATCH(1+YEAR(AH$2)-YEAR($G79),ModelInput!$M$299:$BJ$299,0)),0)</f>
        <v>0</v>
      </c>
      <c r="AI79" s="28">
        <f>$J79*IFERROR(INDEX(ModelInput!$M$333:$BJ$357,MATCH($H79,ModelInput!$E$333:$E$357,0),MATCH(1+YEAR(AI$2)-YEAR($G79),ModelInput!$M$299:$BJ$299,0)),0)</f>
        <v>0</v>
      </c>
      <c r="AJ79" s="28">
        <f>$J79*IFERROR(INDEX(ModelInput!$M$333:$BJ$357,MATCH($H79,ModelInput!$E$333:$E$357,0),MATCH(1+YEAR(AJ$2)-YEAR($G79),ModelInput!$M$299:$BJ$299,0)),0)</f>
        <v>0</v>
      </c>
      <c r="AK79" s="28">
        <f>$J79*IFERROR(INDEX(ModelInput!$M$333:$BJ$357,MATCH($H79,ModelInput!$E$333:$E$357,0),MATCH(1+YEAR(AK$2)-YEAR($G79),ModelInput!$M$299:$BJ$299,0)),0)</f>
        <v>0</v>
      </c>
      <c r="AL79" s="28">
        <f>$J79*IFERROR(INDEX(ModelInput!$M$333:$BJ$357,MATCH($H79,ModelInput!$E$333:$E$357,0),MATCH(1+YEAR(AL$2)-YEAR($G79),ModelInput!$M$299:$BJ$299,0)),0)</f>
        <v>0</v>
      </c>
      <c r="AM79" s="28">
        <f>$J79*IFERROR(INDEX(ModelInput!$M$333:$BJ$357,MATCH($H79,ModelInput!$E$333:$E$357,0),MATCH(1+YEAR(AM$2)-YEAR($G79),ModelInput!$M$299:$BJ$299,0)),0)</f>
        <v>0</v>
      </c>
      <c r="AN79" s="28">
        <f>$J79*IFERROR(INDEX(ModelInput!$M$333:$BJ$357,MATCH($H79,ModelInput!$E$333:$E$357,0),MATCH(1+YEAR(AN$2)-YEAR($G79),ModelInput!$M$299:$BJ$299,0)),0)</f>
        <v>0</v>
      </c>
      <c r="AO79" s="28">
        <f>$J79*IFERROR(INDEX(ModelInput!$M$333:$BJ$357,MATCH($H79,ModelInput!$E$333:$E$357,0),MATCH(1+YEAR(AO$2)-YEAR($G79),ModelInput!$M$299:$BJ$299,0)),0)</f>
        <v>0</v>
      </c>
      <c r="AP79" s="28">
        <f>$J79*IFERROR(INDEX(ModelInput!$M$333:$BJ$357,MATCH($H79,ModelInput!$E$333:$E$357,0),MATCH(1+YEAR(AP$2)-YEAR($G79),ModelInput!$M$299:$BJ$299,0)),0)</f>
        <v>0</v>
      </c>
      <c r="AQ79" s="28">
        <f>$J79*IFERROR(INDEX(ModelInput!$M$333:$BJ$357,MATCH($H79,ModelInput!$E$333:$E$357,0),MATCH(1+YEAR(AQ$2)-YEAR($G79),ModelInput!$M$299:$BJ$299,0)),0)</f>
        <v>0</v>
      </c>
      <c r="AR79" s="28">
        <f>$J79*IFERROR(INDEX(ModelInput!$M$333:$BJ$357,MATCH($H79,ModelInput!$E$333:$E$357,0),MATCH(1+YEAR(AR$2)-YEAR($G79),ModelInput!$M$299:$BJ$299,0)),0)</f>
        <v>0</v>
      </c>
      <c r="AS79" s="28">
        <f>$J79*IFERROR(INDEX(ModelInput!$M$333:$BJ$357,MATCH($H79,ModelInput!$E$333:$E$357,0),MATCH(1+YEAR(AS$2)-YEAR($G79),ModelInput!$M$299:$BJ$299,0)),0)</f>
        <v>0</v>
      </c>
      <c r="AT79" s="28">
        <f>$J79*IFERROR(INDEX(ModelInput!$M$333:$BJ$357,MATCH($H79,ModelInput!$E$333:$E$357,0),MATCH(1+YEAR(AT$2)-YEAR($G79),ModelInput!$M$299:$BJ$299,0)),0)</f>
        <v>0</v>
      </c>
      <c r="AU79" s="28">
        <f>$J79*IFERROR(INDEX(ModelInput!$M$333:$BJ$357,MATCH($H79,ModelInput!$E$333:$E$357,0),MATCH(1+YEAR(AU$2)-YEAR($G79),ModelInput!$M$299:$BJ$299,0)),0)</f>
        <v>0</v>
      </c>
      <c r="AV79" s="28">
        <f>$J79*IFERROR(INDEX(ModelInput!$M$333:$BJ$357,MATCH($H79,ModelInput!$E$333:$E$357,0),MATCH(1+YEAR(AV$2)-YEAR($G79),ModelInput!$M$299:$BJ$299,0)),0)</f>
        <v>0</v>
      </c>
      <c r="AW79" s="28">
        <f>$J79*IFERROR(INDEX(ModelInput!$M$333:$BJ$357,MATCH($H79,ModelInput!$E$333:$E$357,0),MATCH(1+YEAR(AW$2)-YEAR($G79),ModelInput!$M$299:$BJ$299,0)),0)</f>
        <v>0</v>
      </c>
      <c r="AX79" s="28">
        <f>$J79*IFERROR(INDEX(ModelInput!$M$333:$BJ$357,MATCH($H79,ModelInput!$E$333:$E$357,0),MATCH(1+YEAR(AX$2)-YEAR($G79),ModelInput!$M$299:$BJ$299,0)),0)</f>
        <v>0</v>
      </c>
      <c r="AY79" s="28">
        <f>$J79*IFERROR(INDEX(ModelInput!$M$333:$BJ$357,MATCH($H79,ModelInput!$E$333:$E$357,0),MATCH(1+YEAR(AY$2)-YEAR($G79),ModelInput!$M$299:$BJ$299,0)),0)</f>
        <v>0</v>
      </c>
      <c r="AZ79" s="28">
        <f>$J79*IFERROR(INDEX(ModelInput!$M$333:$BJ$357,MATCH($H79,ModelInput!$E$333:$E$357,0),MATCH(1+YEAR(AZ$2)-YEAR($G79),ModelInput!$M$299:$BJ$299,0)),0)</f>
        <v>0</v>
      </c>
      <c r="BA79" s="28">
        <f>$J79*IFERROR(INDEX(ModelInput!$M$333:$BJ$357,MATCH($H79,ModelInput!$E$333:$E$357,0),MATCH(1+YEAR(BA$2)-YEAR($G79),ModelInput!$M$299:$BJ$299,0)),0)</f>
        <v>0</v>
      </c>
      <c r="BB79" s="28">
        <f>$J79*IFERROR(INDEX(ModelInput!$M$333:$BJ$357,MATCH($H79,ModelInput!$E$333:$E$357,0),MATCH(1+YEAR(BB$2)-YEAR($G79),ModelInput!$M$299:$BJ$299,0)),0)</f>
        <v>0</v>
      </c>
      <c r="BC79" s="28">
        <f>$J79*IFERROR(INDEX(ModelInput!$M$333:$BJ$357,MATCH($H79,ModelInput!$E$333:$E$357,0),MATCH(1+YEAR(BC$2)-YEAR($G79),ModelInput!$M$299:$BJ$299,0)),0)</f>
        <v>0</v>
      </c>
      <c r="BD79" s="28">
        <f>$J79*IFERROR(INDEX(ModelInput!$M$333:$BJ$357,MATCH($H79,ModelInput!$E$333:$E$357,0),MATCH(1+YEAR(BD$2)-YEAR($G79),ModelInput!$M$299:$BJ$299,0)),0)</f>
        <v>0</v>
      </c>
      <c r="BE79" s="28">
        <f>$J79*IFERROR(INDEX(ModelInput!$M$333:$BJ$357,MATCH($H79,ModelInput!$E$333:$E$357,0),MATCH(1+YEAR(BE$2)-YEAR($G79),ModelInput!$M$299:$BJ$299,0)),0)</f>
        <v>0</v>
      </c>
      <c r="BF79" s="28">
        <f>$J79*IFERROR(INDEX(ModelInput!$M$333:$BJ$357,MATCH($H79,ModelInput!$E$333:$E$357,0),MATCH(1+YEAR(BF$2)-YEAR($G79),ModelInput!$M$299:$BJ$299,0)),0)</f>
        <v>0</v>
      </c>
      <c r="BG79" s="28">
        <f>$J79*IFERROR(INDEX(ModelInput!$M$333:$BJ$357,MATCH($H79,ModelInput!$E$333:$E$357,0),MATCH(1+YEAR(BG$2)-YEAR($G79),ModelInput!$M$299:$BJ$299,0)),0)</f>
        <v>0</v>
      </c>
      <c r="BH79" s="28">
        <f>$J79*IFERROR(INDEX(ModelInput!$M$333:$BJ$357,MATCH($H79,ModelInput!$E$333:$E$357,0),MATCH(1+YEAR(BH$2)-YEAR($G79),ModelInput!$M$299:$BJ$299,0)),0)</f>
        <v>0</v>
      </c>
      <c r="BJ79" s="61" t="b">
        <f t="shared" si="7"/>
        <v>1</v>
      </c>
    </row>
    <row r="80" spans="3:62" ht="15.4">
      <c r="C80" s="29"/>
      <c r="D80" s="29"/>
      <c r="E80" s="4" t="s">
        <v>410</v>
      </c>
      <c r="G80" s="5">
        <f t="shared" si="8"/>
        <v>54148</v>
      </c>
      <c r="H80" s="86" t="str">
        <f>"SLN"&amp;YEAR(CHOOSE(Interface!$H$7,Interface!$J$33,Interface!$L$33))-MIN(YEAR(CHOOSE(Interface!$H$7,Interface!$J$33,Interface!$L$33)),YEAR(G80)-1)</f>
        <v>SLN2</v>
      </c>
      <c r="J80" s="84">
        <f>SUMIFS(Capitalisation!$108:$108,Capitalisation!$3:$3,YEAR(G80)-1)</f>
        <v>0</v>
      </c>
      <c r="L80" s="28">
        <f>$J80*IFERROR(INDEX(ModelInput!$M$333:$BJ$357,MATCH($H80,ModelInput!$E$333:$E$357,0),MATCH(1+YEAR(L$2)-YEAR($G80),ModelInput!$M$299:$BJ$299,0)),0)</f>
        <v>0</v>
      </c>
      <c r="M80" s="28">
        <f>$J80*IFERROR(INDEX(ModelInput!$M$333:$BJ$357,MATCH($H80,ModelInput!$E$333:$E$357,0),MATCH(1+YEAR(M$2)-YEAR($G80),ModelInput!$M$299:$BJ$299,0)),0)</f>
        <v>0</v>
      </c>
      <c r="N80" s="28">
        <f>$J80*IFERROR(INDEX(ModelInput!$M$333:$BJ$357,MATCH($H80,ModelInput!$E$333:$E$357,0),MATCH(1+YEAR(N$2)-YEAR($G80),ModelInput!$M$299:$BJ$299,0)),0)</f>
        <v>0</v>
      </c>
      <c r="O80" s="28">
        <f>$J80*IFERROR(INDEX(ModelInput!$M$333:$BJ$357,MATCH($H80,ModelInput!$E$333:$E$357,0),MATCH(1+YEAR(O$2)-YEAR($G80),ModelInput!$M$299:$BJ$299,0)),0)</f>
        <v>0</v>
      </c>
      <c r="P80" s="28">
        <f>$J80*IFERROR(INDEX(ModelInput!$M$333:$BJ$357,MATCH($H80,ModelInput!$E$333:$E$357,0),MATCH(1+YEAR(P$2)-YEAR($G80),ModelInput!$M$299:$BJ$299,0)),0)</f>
        <v>0</v>
      </c>
      <c r="Q80" s="28">
        <f>$J80*IFERROR(INDEX(ModelInput!$M$333:$BJ$357,MATCH($H80,ModelInput!$E$333:$E$357,0),MATCH(1+YEAR(Q$2)-YEAR($G80),ModelInput!$M$299:$BJ$299,0)),0)</f>
        <v>0</v>
      </c>
      <c r="R80" s="28">
        <f>$J80*IFERROR(INDEX(ModelInput!$M$333:$BJ$357,MATCH($H80,ModelInput!$E$333:$E$357,0),MATCH(1+YEAR(R$2)-YEAR($G80),ModelInput!$M$299:$BJ$299,0)),0)</f>
        <v>0</v>
      </c>
      <c r="S80" s="28">
        <f>$J80*IFERROR(INDEX(ModelInput!$M$333:$BJ$357,MATCH($H80,ModelInput!$E$333:$E$357,0),MATCH(1+YEAR(S$2)-YEAR($G80),ModelInput!$M$299:$BJ$299,0)),0)</f>
        <v>0</v>
      </c>
      <c r="T80" s="28">
        <f>$J80*IFERROR(INDEX(ModelInput!$M$333:$BJ$357,MATCH($H80,ModelInput!$E$333:$E$357,0),MATCH(1+YEAR(T$2)-YEAR($G80),ModelInput!$M$299:$BJ$299,0)),0)</f>
        <v>0</v>
      </c>
      <c r="U80" s="28">
        <f>$J80*IFERROR(INDEX(ModelInput!$M$333:$BJ$357,MATCH($H80,ModelInput!$E$333:$E$357,0),MATCH(1+YEAR(U$2)-YEAR($G80),ModelInput!$M$299:$BJ$299,0)),0)</f>
        <v>0</v>
      </c>
      <c r="V80" s="28">
        <f>$J80*IFERROR(INDEX(ModelInput!$M$333:$BJ$357,MATCH($H80,ModelInput!$E$333:$E$357,0),MATCH(1+YEAR(V$2)-YEAR($G80),ModelInput!$M$299:$BJ$299,0)),0)</f>
        <v>0</v>
      </c>
      <c r="W80" s="28">
        <f>$J80*IFERROR(INDEX(ModelInput!$M$333:$BJ$357,MATCH($H80,ModelInput!$E$333:$E$357,0),MATCH(1+YEAR(W$2)-YEAR($G80),ModelInput!$M$299:$BJ$299,0)),0)</f>
        <v>0</v>
      </c>
      <c r="X80" s="28">
        <f>$J80*IFERROR(INDEX(ModelInput!$M$333:$BJ$357,MATCH($H80,ModelInput!$E$333:$E$357,0),MATCH(1+YEAR(X$2)-YEAR($G80),ModelInput!$M$299:$BJ$299,0)),0)</f>
        <v>0</v>
      </c>
      <c r="Y80" s="28">
        <f>$J80*IFERROR(INDEX(ModelInput!$M$333:$BJ$357,MATCH($H80,ModelInput!$E$333:$E$357,0),MATCH(1+YEAR(Y$2)-YEAR($G80),ModelInput!$M$299:$BJ$299,0)),0)</f>
        <v>0</v>
      </c>
      <c r="Z80" s="28">
        <f>$J80*IFERROR(INDEX(ModelInput!$M$333:$BJ$357,MATCH($H80,ModelInput!$E$333:$E$357,0),MATCH(1+YEAR(Z$2)-YEAR($G80),ModelInput!$M$299:$BJ$299,0)),0)</f>
        <v>0</v>
      </c>
      <c r="AA80" s="28">
        <f>$J80*IFERROR(INDEX(ModelInput!$M$333:$BJ$357,MATCH($H80,ModelInput!$E$333:$E$357,0),MATCH(1+YEAR(AA$2)-YEAR($G80),ModelInput!$M$299:$BJ$299,0)),0)</f>
        <v>0</v>
      </c>
      <c r="AB80" s="28">
        <f>$J80*IFERROR(INDEX(ModelInput!$M$333:$BJ$357,MATCH($H80,ModelInput!$E$333:$E$357,0),MATCH(1+YEAR(AB$2)-YEAR($G80),ModelInput!$M$299:$BJ$299,0)),0)</f>
        <v>0</v>
      </c>
      <c r="AC80" s="28">
        <f>$J80*IFERROR(INDEX(ModelInput!$M$333:$BJ$357,MATCH($H80,ModelInput!$E$333:$E$357,0),MATCH(1+YEAR(AC$2)-YEAR($G80),ModelInput!$M$299:$BJ$299,0)),0)</f>
        <v>0</v>
      </c>
      <c r="AD80" s="28">
        <f>$J80*IFERROR(INDEX(ModelInput!$M$333:$BJ$357,MATCH($H80,ModelInput!$E$333:$E$357,0),MATCH(1+YEAR(AD$2)-YEAR($G80),ModelInput!$M$299:$BJ$299,0)),0)</f>
        <v>0</v>
      </c>
      <c r="AE80" s="28">
        <f>$J80*IFERROR(INDEX(ModelInput!$M$333:$BJ$357,MATCH($H80,ModelInput!$E$333:$E$357,0),MATCH(1+YEAR(AE$2)-YEAR($G80),ModelInput!$M$299:$BJ$299,0)),0)</f>
        <v>0</v>
      </c>
      <c r="AF80" s="28">
        <f>$J80*IFERROR(INDEX(ModelInput!$M$333:$BJ$357,MATCH($H80,ModelInput!$E$333:$E$357,0),MATCH(1+YEAR(AF$2)-YEAR($G80),ModelInput!$M$299:$BJ$299,0)),0)</f>
        <v>0</v>
      </c>
      <c r="AG80" s="28">
        <f>$J80*IFERROR(INDEX(ModelInput!$M$333:$BJ$357,MATCH($H80,ModelInput!$E$333:$E$357,0),MATCH(1+YEAR(AG$2)-YEAR($G80),ModelInput!$M$299:$BJ$299,0)),0)</f>
        <v>0</v>
      </c>
      <c r="AH80" s="28">
        <f>$J80*IFERROR(INDEX(ModelInput!$M$333:$BJ$357,MATCH($H80,ModelInput!$E$333:$E$357,0),MATCH(1+YEAR(AH$2)-YEAR($G80),ModelInput!$M$299:$BJ$299,0)),0)</f>
        <v>0</v>
      </c>
      <c r="AI80" s="28">
        <f>$J80*IFERROR(INDEX(ModelInput!$M$333:$BJ$357,MATCH($H80,ModelInput!$E$333:$E$357,0),MATCH(1+YEAR(AI$2)-YEAR($G80),ModelInput!$M$299:$BJ$299,0)),0)</f>
        <v>0</v>
      </c>
      <c r="AJ80" s="28">
        <f>$J80*IFERROR(INDEX(ModelInput!$M$333:$BJ$357,MATCH($H80,ModelInput!$E$333:$E$357,0),MATCH(1+YEAR(AJ$2)-YEAR($G80),ModelInput!$M$299:$BJ$299,0)),0)</f>
        <v>0</v>
      </c>
      <c r="AK80" s="28">
        <f>$J80*IFERROR(INDEX(ModelInput!$M$333:$BJ$357,MATCH($H80,ModelInput!$E$333:$E$357,0),MATCH(1+YEAR(AK$2)-YEAR($G80),ModelInput!$M$299:$BJ$299,0)),0)</f>
        <v>0</v>
      </c>
      <c r="AL80" s="28">
        <f>$J80*IFERROR(INDEX(ModelInput!$M$333:$BJ$357,MATCH($H80,ModelInput!$E$333:$E$357,0),MATCH(1+YEAR(AL$2)-YEAR($G80),ModelInput!$M$299:$BJ$299,0)),0)</f>
        <v>0</v>
      </c>
      <c r="AM80" s="28">
        <f>$J80*IFERROR(INDEX(ModelInput!$M$333:$BJ$357,MATCH($H80,ModelInput!$E$333:$E$357,0),MATCH(1+YEAR(AM$2)-YEAR($G80),ModelInput!$M$299:$BJ$299,0)),0)</f>
        <v>0</v>
      </c>
      <c r="AN80" s="28">
        <f>$J80*IFERROR(INDEX(ModelInput!$M$333:$BJ$357,MATCH($H80,ModelInput!$E$333:$E$357,0),MATCH(1+YEAR(AN$2)-YEAR($G80),ModelInput!$M$299:$BJ$299,0)),0)</f>
        <v>0</v>
      </c>
      <c r="AO80" s="28">
        <f>$J80*IFERROR(INDEX(ModelInput!$M$333:$BJ$357,MATCH($H80,ModelInput!$E$333:$E$357,0),MATCH(1+YEAR(AO$2)-YEAR($G80),ModelInput!$M$299:$BJ$299,0)),0)</f>
        <v>0</v>
      </c>
      <c r="AP80" s="28">
        <f>$J80*IFERROR(INDEX(ModelInput!$M$333:$BJ$357,MATCH($H80,ModelInput!$E$333:$E$357,0),MATCH(1+YEAR(AP$2)-YEAR($G80),ModelInput!$M$299:$BJ$299,0)),0)</f>
        <v>0</v>
      </c>
      <c r="AQ80" s="28">
        <f>$J80*IFERROR(INDEX(ModelInput!$M$333:$BJ$357,MATCH($H80,ModelInput!$E$333:$E$357,0),MATCH(1+YEAR(AQ$2)-YEAR($G80),ModelInput!$M$299:$BJ$299,0)),0)</f>
        <v>0</v>
      </c>
      <c r="AR80" s="28">
        <f>$J80*IFERROR(INDEX(ModelInput!$M$333:$BJ$357,MATCH($H80,ModelInput!$E$333:$E$357,0),MATCH(1+YEAR(AR$2)-YEAR($G80),ModelInput!$M$299:$BJ$299,0)),0)</f>
        <v>0</v>
      </c>
      <c r="AS80" s="28">
        <f>$J80*IFERROR(INDEX(ModelInput!$M$333:$BJ$357,MATCH($H80,ModelInput!$E$333:$E$357,0),MATCH(1+YEAR(AS$2)-YEAR($G80),ModelInput!$M$299:$BJ$299,0)),0)</f>
        <v>0</v>
      </c>
      <c r="AT80" s="28">
        <f>$J80*IFERROR(INDEX(ModelInput!$M$333:$BJ$357,MATCH($H80,ModelInput!$E$333:$E$357,0),MATCH(1+YEAR(AT$2)-YEAR($G80),ModelInput!$M$299:$BJ$299,0)),0)</f>
        <v>0</v>
      </c>
      <c r="AU80" s="28">
        <f>$J80*IFERROR(INDEX(ModelInput!$M$333:$BJ$357,MATCH($H80,ModelInput!$E$333:$E$357,0),MATCH(1+YEAR(AU$2)-YEAR($G80),ModelInput!$M$299:$BJ$299,0)),0)</f>
        <v>0</v>
      </c>
      <c r="AV80" s="28">
        <f>$J80*IFERROR(INDEX(ModelInput!$M$333:$BJ$357,MATCH($H80,ModelInput!$E$333:$E$357,0),MATCH(1+YEAR(AV$2)-YEAR($G80),ModelInput!$M$299:$BJ$299,0)),0)</f>
        <v>0</v>
      </c>
      <c r="AW80" s="28">
        <f>$J80*IFERROR(INDEX(ModelInput!$M$333:$BJ$357,MATCH($H80,ModelInput!$E$333:$E$357,0),MATCH(1+YEAR(AW$2)-YEAR($G80),ModelInput!$M$299:$BJ$299,0)),0)</f>
        <v>0</v>
      </c>
      <c r="AX80" s="28">
        <f>$J80*IFERROR(INDEX(ModelInput!$M$333:$BJ$357,MATCH($H80,ModelInput!$E$333:$E$357,0),MATCH(1+YEAR(AX$2)-YEAR($G80),ModelInput!$M$299:$BJ$299,0)),0)</f>
        <v>0</v>
      </c>
      <c r="AY80" s="28">
        <f>$J80*IFERROR(INDEX(ModelInput!$M$333:$BJ$357,MATCH($H80,ModelInput!$E$333:$E$357,0),MATCH(1+YEAR(AY$2)-YEAR($G80),ModelInput!$M$299:$BJ$299,0)),0)</f>
        <v>0</v>
      </c>
      <c r="AZ80" s="28">
        <f>$J80*IFERROR(INDEX(ModelInput!$M$333:$BJ$357,MATCH($H80,ModelInput!$E$333:$E$357,0),MATCH(1+YEAR(AZ$2)-YEAR($G80),ModelInput!$M$299:$BJ$299,0)),0)</f>
        <v>0</v>
      </c>
      <c r="BA80" s="28">
        <f>$J80*IFERROR(INDEX(ModelInput!$M$333:$BJ$357,MATCH($H80,ModelInput!$E$333:$E$357,0),MATCH(1+YEAR(BA$2)-YEAR($G80),ModelInput!$M$299:$BJ$299,0)),0)</f>
        <v>0</v>
      </c>
      <c r="BB80" s="28">
        <f>$J80*IFERROR(INDEX(ModelInput!$M$333:$BJ$357,MATCH($H80,ModelInput!$E$333:$E$357,0),MATCH(1+YEAR(BB$2)-YEAR($G80),ModelInput!$M$299:$BJ$299,0)),0)</f>
        <v>0</v>
      </c>
      <c r="BC80" s="28">
        <f>$J80*IFERROR(INDEX(ModelInput!$M$333:$BJ$357,MATCH($H80,ModelInput!$E$333:$E$357,0),MATCH(1+YEAR(BC$2)-YEAR($G80),ModelInput!$M$299:$BJ$299,0)),0)</f>
        <v>0</v>
      </c>
      <c r="BD80" s="28">
        <f>$J80*IFERROR(INDEX(ModelInput!$M$333:$BJ$357,MATCH($H80,ModelInput!$E$333:$E$357,0),MATCH(1+YEAR(BD$2)-YEAR($G80),ModelInput!$M$299:$BJ$299,0)),0)</f>
        <v>0</v>
      </c>
      <c r="BE80" s="28">
        <f>$J80*IFERROR(INDEX(ModelInput!$M$333:$BJ$357,MATCH($H80,ModelInput!$E$333:$E$357,0),MATCH(1+YEAR(BE$2)-YEAR($G80),ModelInput!$M$299:$BJ$299,0)),0)</f>
        <v>0</v>
      </c>
      <c r="BF80" s="28">
        <f>$J80*IFERROR(INDEX(ModelInput!$M$333:$BJ$357,MATCH($H80,ModelInput!$E$333:$E$357,0),MATCH(1+YEAR(BF$2)-YEAR($G80),ModelInput!$M$299:$BJ$299,0)),0)</f>
        <v>0</v>
      </c>
      <c r="BG80" s="28">
        <f>$J80*IFERROR(INDEX(ModelInput!$M$333:$BJ$357,MATCH($H80,ModelInput!$E$333:$E$357,0),MATCH(1+YEAR(BG$2)-YEAR($G80),ModelInput!$M$299:$BJ$299,0)),0)</f>
        <v>0</v>
      </c>
      <c r="BH80" s="28">
        <f>$J80*IFERROR(INDEX(ModelInput!$M$333:$BJ$357,MATCH($H80,ModelInput!$E$333:$E$357,0),MATCH(1+YEAR(BH$2)-YEAR($G80),ModelInput!$M$299:$BJ$299,0)),0)</f>
        <v>0</v>
      </c>
      <c r="BJ80" s="61" t="b">
        <f t="shared" si="7"/>
        <v>1</v>
      </c>
    </row>
    <row r="81" spans="2:63" ht="15.4">
      <c r="C81" s="29"/>
      <c r="D81" s="29"/>
      <c r="E81" s="4" t="s">
        <v>410</v>
      </c>
      <c r="G81" s="5">
        <f t="shared" si="8"/>
        <v>54513</v>
      </c>
      <c r="H81" s="86" t="str">
        <f>"SLN"&amp;YEAR(CHOOSE(Interface!$H$7,Interface!$J$33,Interface!$L$33))-MIN(YEAR(CHOOSE(Interface!$H$7,Interface!$J$33,Interface!$L$33)),YEAR(G81)-1)</f>
        <v>SLN1</v>
      </c>
      <c r="J81" s="84">
        <f>SUMIFS(Capitalisation!$108:$108,Capitalisation!$3:$3,YEAR(G81)-1)</f>
        <v>0</v>
      </c>
      <c r="L81" s="28">
        <f>$J81*IFERROR(INDEX(ModelInput!$M$333:$BJ$357,MATCH($H81,ModelInput!$E$333:$E$357,0),MATCH(1+YEAR(L$2)-YEAR($G81),ModelInput!$M$299:$BJ$299,0)),0)</f>
        <v>0</v>
      </c>
      <c r="M81" s="28">
        <f>$J81*IFERROR(INDEX(ModelInput!$M$333:$BJ$357,MATCH($H81,ModelInput!$E$333:$E$357,0),MATCH(1+YEAR(M$2)-YEAR($G81),ModelInput!$M$299:$BJ$299,0)),0)</f>
        <v>0</v>
      </c>
      <c r="N81" s="28">
        <f>$J81*IFERROR(INDEX(ModelInput!$M$333:$BJ$357,MATCH($H81,ModelInput!$E$333:$E$357,0),MATCH(1+YEAR(N$2)-YEAR($G81),ModelInput!$M$299:$BJ$299,0)),0)</f>
        <v>0</v>
      </c>
      <c r="O81" s="28">
        <f>$J81*IFERROR(INDEX(ModelInput!$M$333:$BJ$357,MATCH($H81,ModelInput!$E$333:$E$357,0),MATCH(1+YEAR(O$2)-YEAR($G81),ModelInput!$M$299:$BJ$299,0)),0)</f>
        <v>0</v>
      </c>
      <c r="P81" s="28">
        <f>$J81*IFERROR(INDEX(ModelInput!$M$333:$BJ$357,MATCH($H81,ModelInput!$E$333:$E$357,0),MATCH(1+YEAR(P$2)-YEAR($G81),ModelInput!$M$299:$BJ$299,0)),0)</f>
        <v>0</v>
      </c>
      <c r="Q81" s="28">
        <f>$J81*IFERROR(INDEX(ModelInput!$M$333:$BJ$357,MATCH($H81,ModelInput!$E$333:$E$357,0),MATCH(1+YEAR(Q$2)-YEAR($G81),ModelInput!$M$299:$BJ$299,0)),0)</f>
        <v>0</v>
      </c>
      <c r="R81" s="28">
        <f>$J81*IFERROR(INDEX(ModelInput!$M$333:$BJ$357,MATCH($H81,ModelInput!$E$333:$E$357,0),MATCH(1+YEAR(R$2)-YEAR($G81),ModelInput!$M$299:$BJ$299,0)),0)</f>
        <v>0</v>
      </c>
      <c r="S81" s="28">
        <f>$J81*IFERROR(INDEX(ModelInput!$M$333:$BJ$357,MATCH($H81,ModelInput!$E$333:$E$357,0),MATCH(1+YEAR(S$2)-YEAR($G81),ModelInput!$M$299:$BJ$299,0)),0)</f>
        <v>0</v>
      </c>
      <c r="T81" s="28">
        <f>$J81*IFERROR(INDEX(ModelInput!$M$333:$BJ$357,MATCH($H81,ModelInput!$E$333:$E$357,0),MATCH(1+YEAR(T$2)-YEAR($G81),ModelInput!$M$299:$BJ$299,0)),0)</f>
        <v>0</v>
      </c>
      <c r="U81" s="28">
        <f>$J81*IFERROR(INDEX(ModelInput!$M$333:$BJ$357,MATCH($H81,ModelInput!$E$333:$E$357,0),MATCH(1+YEAR(U$2)-YEAR($G81),ModelInput!$M$299:$BJ$299,0)),0)</f>
        <v>0</v>
      </c>
      <c r="V81" s="28">
        <f>$J81*IFERROR(INDEX(ModelInput!$M$333:$BJ$357,MATCH($H81,ModelInput!$E$333:$E$357,0),MATCH(1+YEAR(V$2)-YEAR($G81),ModelInput!$M$299:$BJ$299,0)),0)</f>
        <v>0</v>
      </c>
      <c r="W81" s="28">
        <f>$J81*IFERROR(INDEX(ModelInput!$M$333:$BJ$357,MATCH($H81,ModelInput!$E$333:$E$357,0),MATCH(1+YEAR(W$2)-YEAR($G81),ModelInput!$M$299:$BJ$299,0)),0)</f>
        <v>0</v>
      </c>
      <c r="X81" s="28">
        <f>$J81*IFERROR(INDEX(ModelInput!$M$333:$BJ$357,MATCH($H81,ModelInput!$E$333:$E$357,0),MATCH(1+YEAR(X$2)-YEAR($G81),ModelInput!$M$299:$BJ$299,0)),0)</f>
        <v>0</v>
      </c>
      <c r="Y81" s="28">
        <f>$J81*IFERROR(INDEX(ModelInput!$M$333:$BJ$357,MATCH($H81,ModelInput!$E$333:$E$357,0),MATCH(1+YEAR(Y$2)-YEAR($G81),ModelInput!$M$299:$BJ$299,0)),0)</f>
        <v>0</v>
      </c>
      <c r="Z81" s="28">
        <f>$J81*IFERROR(INDEX(ModelInput!$M$333:$BJ$357,MATCH($H81,ModelInput!$E$333:$E$357,0),MATCH(1+YEAR(Z$2)-YEAR($G81),ModelInput!$M$299:$BJ$299,0)),0)</f>
        <v>0</v>
      </c>
      <c r="AA81" s="28">
        <f>$J81*IFERROR(INDEX(ModelInput!$M$333:$BJ$357,MATCH($H81,ModelInput!$E$333:$E$357,0),MATCH(1+YEAR(AA$2)-YEAR($G81),ModelInput!$M$299:$BJ$299,0)),0)</f>
        <v>0</v>
      </c>
      <c r="AB81" s="28">
        <f>$J81*IFERROR(INDEX(ModelInput!$M$333:$BJ$357,MATCH($H81,ModelInput!$E$333:$E$357,0),MATCH(1+YEAR(AB$2)-YEAR($G81),ModelInput!$M$299:$BJ$299,0)),0)</f>
        <v>0</v>
      </c>
      <c r="AC81" s="28">
        <f>$J81*IFERROR(INDEX(ModelInput!$M$333:$BJ$357,MATCH($H81,ModelInput!$E$333:$E$357,0),MATCH(1+YEAR(AC$2)-YEAR($G81),ModelInput!$M$299:$BJ$299,0)),0)</f>
        <v>0</v>
      </c>
      <c r="AD81" s="28">
        <f>$J81*IFERROR(INDEX(ModelInput!$M$333:$BJ$357,MATCH($H81,ModelInput!$E$333:$E$357,0),MATCH(1+YEAR(AD$2)-YEAR($G81),ModelInput!$M$299:$BJ$299,0)),0)</f>
        <v>0</v>
      </c>
      <c r="AE81" s="28">
        <f>$J81*IFERROR(INDEX(ModelInput!$M$333:$BJ$357,MATCH($H81,ModelInput!$E$333:$E$357,0),MATCH(1+YEAR(AE$2)-YEAR($G81),ModelInput!$M$299:$BJ$299,0)),0)</f>
        <v>0</v>
      </c>
      <c r="AF81" s="28">
        <f>$J81*IFERROR(INDEX(ModelInput!$M$333:$BJ$357,MATCH($H81,ModelInput!$E$333:$E$357,0),MATCH(1+YEAR(AF$2)-YEAR($G81),ModelInput!$M$299:$BJ$299,0)),0)</f>
        <v>0</v>
      </c>
      <c r="AG81" s="28">
        <f>$J81*IFERROR(INDEX(ModelInput!$M$333:$BJ$357,MATCH($H81,ModelInput!$E$333:$E$357,0),MATCH(1+YEAR(AG$2)-YEAR($G81),ModelInput!$M$299:$BJ$299,0)),0)</f>
        <v>0</v>
      </c>
      <c r="AH81" s="28">
        <f>$J81*IFERROR(INDEX(ModelInput!$M$333:$BJ$357,MATCH($H81,ModelInput!$E$333:$E$357,0),MATCH(1+YEAR(AH$2)-YEAR($G81),ModelInput!$M$299:$BJ$299,0)),0)</f>
        <v>0</v>
      </c>
      <c r="AI81" s="28">
        <f>$J81*IFERROR(INDEX(ModelInput!$M$333:$BJ$357,MATCH($H81,ModelInput!$E$333:$E$357,0),MATCH(1+YEAR(AI$2)-YEAR($G81),ModelInput!$M$299:$BJ$299,0)),0)</f>
        <v>0</v>
      </c>
      <c r="AJ81" s="28">
        <f>$J81*IFERROR(INDEX(ModelInput!$M$333:$BJ$357,MATCH($H81,ModelInput!$E$333:$E$357,0),MATCH(1+YEAR(AJ$2)-YEAR($G81),ModelInput!$M$299:$BJ$299,0)),0)</f>
        <v>0</v>
      </c>
      <c r="AK81" s="28">
        <f>$J81*IFERROR(INDEX(ModelInput!$M$333:$BJ$357,MATCH($H81,ModelInput!$E$333:$E$357,0),MATCH(1+YEAR(AK$2)-YEAR($G81),ModelInput!$M$299:$BJ$299,0)),0)</f>
        <v>0</v>
      </c>
      <c r="AL81" s="28">
        <f>$J81*IFERROR(INDEX(ModelInput!$M$333:$BJ$357,MATCH($H81,ModelInput!$E$333:$E$357,0),MATCH(1+YEAR(AL$2)-YEAR($G81),ModelInput!$M$299:$BJ$299,0)),0)</f>
        <v>0</v>
      </c>
      <c r="AM81" s="28">
        <f>$J81*IFERROR(INDEX(ModelInput!$M$333:$BJ$357,MATCH($H81,ModelInput!$E$333:$E$357,0),MATCH(1+YEAR(AM$2)-YEAR($G81),ModelInput!$M$299:$BJ$299,0)),0)</f>
        <v>0</v>
      </c>
      <c r="AN81" s="28">
        <f>$J81*IFERROR(INDEX(ModelInput!$M$333:$BJ$357,MATCH($H81,ModelInput!$E$333:$E$357,0),MATCH(1+YEAR(AN$2)-YEAR($G81),ModelInput!$M$299:$BJ$299,0)),0)</f>
        <v>0</v>
      </c>
      <c r="AO81" s="28">
        <f>$J81*IFERROR(INDEX(ModelInput!$M$333:$BJ$357,MATCH($H81,ModelInput!$E$333:$E$357,0),MATCH(1+YEAR(AO$2)-YEAR($G81),ModelInput!$M$299:$BJ$299,0)),0)</f>
        <v>0</v>
      </c>
      <c r="AP81" s="28">
        <f>$J81*IFERROR(INDEX(ModelInput!$M$333:$BJ$357,MATCH($H81,ModelInput!$E$333:$E$357,0),MATCH(1+YEAR(AP$2)-YEAR($G81),ModelInput!$M$299:$BJ$299,0)),0)</f>
        <v>0</v>
      </c>
      <c r="AQ81" s="28">
        <f>$J81*IFERROR(INDEX(ModelInput!$M$333:$BJ$357,MATCH($H81,ModelInput!$E$333:$E$357,0),MATCH(1+YEAR(AQ$2)-YEAR($G81),ModelInput!$M$299:$BJ$299,0)),0)</f>
        <v>0</v>
      </c>
      <c r="AR81" s="28">
        <f>$J81*IFERROR(INDEX(ModelInput!$M$333:$BJ$357,MATCH($H81,ModelInput!$E$333:$E$357,0),MATCH(1+YEAR(AR$2)-YEAR($G81),ModelInput!$M$299:$BJ$299,0)),0)</f>
        <v>0</v>
      </c>
      <c r="AS81" s="28">
        <f>$J81*IFERROR(INDEX(ModelInput!$M$333:$BJ$357,MATCH($H81,ModelInput!$E$333:$E$357,0),MATCH(1+YEAR(AS$2)-YEAR($G81),ModelInput!$M$299:$BJ$299,0)),0)</f>
        <v>0</v>
      </c>
      <c r="AT81" s="28">
        <f>$J81*IFERROR(INDEX(ModelInput!$M$333:$BJ$357,MATCH($H81,ModelInput!$E$333:$E$357,0),MATCH(1+YEAR(AT$2)-YEAR($G81),ModelInput!$M$299:$BJ$299,0)),0)</f>
        <v>0</v>
      </c>
      <c r="AU81" s="28">
        <f>$J81*IFERROR(INDEX(ModelInput!$M$333:$BJ$357,MATCH($H81,ModelInput!$E$333:$E$357,0),MATCH(1+YEAR(AU$2)-YEAR($G81),ModelInput!$M$299:$BJ$299,0)),0)</f>
        <v>0</v>
      </c>
      <c r="AV81" s="28">
        <f>$J81*IFERROR(INDEX(ModelInput!$M$333:$BJ$357,MATCH($H81,ModelInput!$E$333:$E$357,0),MATCH(1+YEAR(AV$2)-YEAR($G81),ModelInput!$M$299:$BJ$299,0)),0)</f>
        <v>0</v>
      </c>
      <c r="AW81" s="28">
        <f>$J81*IFERROR(INDEX(ModelInput!$M$333:$BJ$357,MATCH($H81,ModelInput!$E$333:$E$357,0),MATCH(1+YEAR(AW$2)-YEAR($G81),ModelInput!$M$299:$BJ$299,0)),0)</f>
        <v>0</v>
      </c>
      <c r="AX81" s="28">
        <f>$J81*IFERROR(INDEX(ModelInput!$M$333:$BJ$357,MATCH($H81,ModelInput!$E$333:$E$357,0),MATCH(1+YEAR(AX$2)-YEAR($G81),ModelInput!$M$299:$BJ$299,0)),0)</f>
        <v>0</v>
      </c>
      <c r="AY81" s="28">
        <f>$J81*IFERROR(INDEX(ModelInput!$M$333:$BJ$357,MATCH($H81,ModelInput!$E$333:$E$357,0),MATCH(1+YEAR(AY$2)-YEAR($G81),ModelInput!$M$299:$BJ$299,0)),0)</f>
        <v>0</v>
      </c>
      <c r="AZ81" s="28">
        <f>$J81*IFERROR(INDEX(ModelInput!$M$333:$BJ$357,MATCH($H81,ModelInput!$E$333:$E$357,0),MATCH(1+YEAR(AZ$2)-YEAR($G81),ModelInput!$M$299:$BJ$299,0)),0)</f>
        <v>0</v>
      </c>
      <c r="BA81" s="28">
        <f>$J81*IFERROR(INDEX(ModelInput!$M$333:$BJ$357,MATCH($H81,ModelInput!$E$333:$E$357,0),MATCH(1+YEAR(BA$2)-YEAR($G81),ModelInput!$M$299:$BJ$299,0)),0)</f>
        <v>0</v>
      </c>
      <c r="BB81" s="28">
        <f>$J81*IFERROR(INDEX(ModelInput!$M$333:$BJ$357,MATCH($H81,ModelInput!$E$333:$E$357,0),MATCH(1+YEAR(BB$2)-YEAR($G81),ModelInput!$M$299:$BJ$299,0)),0)</f>
        <v>0</v>
      </c>
      <c r="BC81" s="28">
        <f>$J81*IFERROR(INDEX(ModelInput!$M$333:$BJ$357,MATCH($H81,ModelInput!$E$333:$E$357,0),MATCH(1+YEAR(BC$2)-YEAR($G81),ModelInput!$M$299:$BJ$299,0)),0)</f>
        <v>0</v>
      </c>
      <c r="BD81" s="28">
        <f>$J81*IFERROR(INDEX(ModelInput!$M$333:$BJ$357,MATCH($H81,ModelInput!$E$333:$E$357,0),MATCH(1+YEAR(BD$2)-YEAR($G81),ModelInput!$M$299:$BJ$299,0)),0)</f>
        <v>0</v>
      </c>
      <c r="BE81" s="28">
        <f>$J81*IFERROR(INDEX(ModelInput!$M$333:$BJ$357,MATCH($H81,ModelInput!$E$333:$E$357,0),MATCH(1+YEAR(BE$2)-YEAR($G81),ModelInput!$M$299:$BJ$299,0)),0)</f>
        <v>0</v>
      </c>
      <c r="BF81" s="28">
        <f>$J81*IFERROR(INDEX(ModelInput!$M$333:$BJ$357,MATCH($H81,ModelInput!$E$333:$E$357,0),MATCH(1+YEAR(BF$2)-YEAR($G81),ModelInput!$M$299:$BJ$299,0)),0)</f>
        <v>0</v>
      </c>
      <c r="BG81" s="28">
        <f>$J81*IFERROR(INDEX(ModelInput!$M$333:$BJ$357,MATCH($H81,ModelInput!$E$333:$E$357,0),MATCH(1+YEAR(BG$2)-YEAR($G81),ModelInput!$M$299:$BJ$299,0)),0)</f>
        <v>0</v>
      </c>
      <c r="BH81" s="28">
        <f>$J81*IFERROR(INDEX(ModelInput!$M$333:$BJ$357,MATCH($H81,ModelInput!$E$333:$E$357,0),MATCH(1+YEAR(BH$2)-YEAR($G81),ModelInput!$M$299:$BJ$299,0)),0)</f>
        <v>0</v>
      </c>
      <c r="BJ81" s="61" t="b">
        <f t="shared" si="7"/>
        <v>1</v>
      </c>
    </row>
    <row r="82" spans="2:63" ht="15.4">
      <c r="C82" s="29"/>
      <c r="D82" s="29"/>
      <c r="E82" s="4" t="s">
        <v>410</v>
      </c>
      <c r="G82" s="5">
        <f t="shared" si="8"/>
        <v>54878</v>
      </c>
      <c r="H82" s="86" t="str">
        <f>"SLN"&amp;YEAR(CHOOSE(Interface!$H$7,Interface!$J$33,Interface!$L$33))-MIN(YEAR(CHOOSE(Interface!$H$7,Interface!$J$33,Interface!$L$33)),YEAR(G82)-1)</f>
        <v>SLN0</v>
      </c>
      <c r="J82" s="84">
        <f>SUMIFS(Capitalisation!$108:$108,Capitalisation!$3:$3,YEAR(G82)-1)</f>
        <v>0</v>
      </c>
      <c r="L82" s="28">
        <f>$J82*IFERROR(INDEX(ModelInput!$M$333:$BJ$357,MATCH($H82,ModelInput!$E$333:$E$357,0),MATCH(1+YEAR(L$2)-YEAR($G82),ModelInput!$M$299:$BJ$299,0)),0)</f>
        <v>0</v>
      </c>
      <c r="M82" s="28">
        <f>$J82*IFERROR(INDEX(ModelInput!$M$333:$BJ$357,MATCH($H82,ModelInput!$E$333:$E$357,0),MATCH(1+YEAR(M$2)-YEAR($G82),ModelInput!$M$299:$BJ$299,0)),0)</f>
        <v>0</v>
      </c>
      <c r="N82" s="28">
        <f>$J82*IFERROR(INDEX(ModelInput!$M$333:$BJ$357,MATCH($H82,ModelInput!$E$333:$E$357,0),MATCH(1+YEAR(N$2)-YEAR($G82),ModelInput!$M$299:$BJ$299,0)),0)</f>
        <v>0</v>
      </c>
      <c r="O82" s="28">
        <f>$J82*IFERROR(INDEX(ModelInput!$M$333:$BJ$357,MATCH($H82,ModelInput!$E$333:$E$357,0),MATCH(1+YEAR(O$2)-YEAR($G82),ModelInput!$M$299:$BJ$299,0)),0)</f>
        <v>0</v>
      </c>
      <c r="P82" s="28">
        <f>$J82*IFERROR(INDEX(ModelInput!$M$333:$BJ$357,MATCH($H82,ModelInput!$E$333:$E$357,0),MATCH(1+YEAR(P$2)-YEAR($G82),ModelInput!$M$299:$BJ$299,0)),0)</f>
        <v>0</v>
      </c>
      <c r="Q82" s="28">
        <f>$J82*IFERROR(INDEX(ModelInput!$M$333:$BJ$357,MATCH($H82,ModelInput!$E$333:$E$357,0),MATCH(1+YEAR(Q$2)-YEAR($G82),ModelInput!$M$299:$BJ$299,0)),0)</f>
        <v>0</v>
      </c>
      <c r="R82" s="28">
        <f>$J82*IFERROR(INDEX(ModelInput!$M$333:$BJ$357,MATCH($H82,ModelInput!$E$333:$E$357,0),MATCH(1+YEAR(R$2)-YEAR($G82),ModelInput!$M$299:$BJ$299,0)),0)</f>
        <v>0</v>
      </c>
      <c r="S82" s="28">
        <f>$J82*IFERROR(INDEX(ModelInput!$M$333:$BJ$357,MATCH($H82,ModelInput!$E$333:$E$357,0),MATCH(1+YEAR(S$2)-YEAR($G82),ModelInput!$M$299:$BJ$299,0)),0)</f>
        <v>0</v>
      </c>
      <c r="T82" s="28">
        <f>$J82*IFERROR(INDEX(ModelInput!$M$333:$BJ$357,MATCH($H82,ModelInput!$E$333:$E$357,0),MATCH(1+YEAR(T$2)-YEAR($G82),ModelInput!$M$299:$BJ$299,0)),0)</f>
        <v>0</v>
      </c>
      <c r="U82" s="28">
        <f>$J82*IFERROR(INDEX(ModelInput!$M$333:$BJ$357,MATCH($H82,ModelInput!$E$333:$E$357,0),MATCH(1+YEAR(U$2)-YEAR($G82),ModelInput!$M$299:$BJ$299,0)),0)</f>
        <v>0</v>
      </c>
      <c r="V82" s="28">
        <f>$J82*IFERROR(INDEX(ModelInput!$M$333:$BJ$357,MATCH($H82,ModelInput!$E$333:$E$357,0),MATCH(1+YEAR(V$2)-YEAR($G82),ModelInput!$M$299:$BJ$299,0)),0)</f>
        <v>0</v>
      </c>
      <c r="W82" s="28">
        <f>$J82*IFERROR(INDEX(ModelInput!$M$333:$BJ$357,MATCH($H82,ModelInput!$E$333:$E$357,0),MATCH(1+YEAR(W$2)-YEAR($G82),ModelInput!$M$299:$BJ$299,0)),0)</f>
        <v>0</v>
      </c>
      <c r="X82" s="28">
        <f>$J82*IFERROR(INDEX(ModelInput!$M$333:$BJ$357,MATCH($H82,ModelInput!$E$333:$E$357,0),MATCH(1+YEAR(X$2)-YEAR($G82),ModelInput!$M$299:$BJ$299,0)),0)</f>
        <v>0</v>
      </c>
      <c r="Y82" s="28">
        <f>$J82*IFERROR(INDEX(ModelInput!$M$333:$BJ$357,MATCH($H82,ModelInput!$E$333:$E$357,0),MATCH(1+YEAR(Y$2)-YEAR($G82),ModelInput!$M$299:$BJ$299,0)),0)</f>
        <v>0</v>
      </c>
      <c r="Z82" s="28">
        <f>$J82*IFERROR(INDEX(ModelInput!$M$333:$BJ$357,MATCH($H82,ModelInput!$E$333:$E$357,0),MATCH(1+YEAR(Z$2)-YEAR($G82),ModelInput!$M$299:$BJ$299,0)),0)</f>
        <v>0</v>
      </c>
      <c r="AA82" s="28">
        <f>$J82*IFERROR(INDEX(ModelInput!$M$333:$BJ$357,MATCH($H82,ModelInput!$E$333:$E$357,0),MATCH(1+YEAR(AA$2)-YEAR($G82),ModelInput!$M$299:$BJ$299,0)),0)</f>
        <v>0</v>
      </c>
      <c r="AB82" s="28">
        <f>$J82*IFERROR(INDEX(ModelInput!$M$333:$BJ$357,MATCH($H82,ModelInput!$E$333:$E$357,0),MATCH(1+YEAR(AB$2)-YEAR($G82),ModelInput!$M$299:$BJ$299,0)),0)</f>
        <v>0</v>
      </c>
      <c r="AC82" s="28">
        <f>$J82*IFERROR(INDEX(ModelInput!$M$333:$BJ$357,MATCH($H82,ModelInput!$E$333:$E$357,0),MATCH(1+YEAR(AC$2)-YEAR($G82),ModelInput!$M$299:$BJ$299,0)),0)</f>
        <v>0</v>
      </c>
      <c r="AD82" s="28">
        <f>$J82*IFERROR(INDEX(ModelInput!$M$333:$BJ$357,MATCH($H82,ModelInput!$E$333:$E$357,0),MATCH(1+YEAR(AD$2)-YEAR($G82),ModelInput!$M$299:$BJ$299,0)),0)</f>
        <v>0</v>
      </c>
      <c r="AE82" s="28">
        <f>$J82*IFERROR(INDEX(ModelInput!$M$333:$BJ$357,MATCH($H82,ModelInput!$E$333:$E$357,0),MATCH(1+YEAR(AE$2)-YEAR($G82),ModelInput!$M$299:$BJ$299,0)),0)</f>
        <v>0</v>
      </c>
      <c r="AF82" s="28">
        <f>$J82*IFERROR(INDEX(ModelInput!$M$333:$BJ$357,MATCH($H82,ModelInput!$E$333:$E$357,0),MATCH(1+YEAR(AF$2)-YEAR($G82),ModelInput!$M$299:$BJ$299,0)),0)</f>
        <v>0</v>
      </c>
      <c r="AG82" s="28">
        <f>$J82*IFERROR(INDEX(ModelInput!$M$333:$BJ$357,MATCH($H82,ModelInput!$E$333:$E$357,0),MATCH(1+YEAR(AG$2)-YEAR($G82),ModelInput!$M$299:$BJ$299,0)),0)</f>
        <v>0</v>
      </c>
      <c r="AH82" s="28">
        <f>$J82*IFERROR(INDEX(ModelInput!$M$333:$BJ$357,MATCH($H82,ModelInput!$E$333:$E$357,0),MATCH(1+YEAR(AH$2)-YEAR($G82),ModelInput!$M$299:$BJ$299,0)),0)</f>
        <v>0</v>
      </c>
      <c r="AI82" s="28">
        <f>$J82*IFERROR(INDEX(ModelInput!$M$333:$BJ$357,MATCH($H82,ModelInput!$E$333:$E$357,0),MATCH(1+YEAR(AI$2)-YEAR($G82),ModelInput!$M$299:$BJ$299,0)),0)</f>
        <v>0</v>
      </c>
      <c r="AJ82" s="28">
        <f>$J82*IFERROR(INDEX(ModelInput!$M$333:$BJ$357,MATCH($H82,ModelInput!$E$333:$E$357,0),MATCH(1+YEAR(AJ$2)-YEAR($G82),ModelInput!$M$299:$BJ$299,0)),0)</f>
        <v>0</v>
      </c>
      <c r="AK82" s="28">
        <f>$J82*IFERROR(INDEX(ModelInput!$M$333:$BJ$357,MATCH($H82,ModelInput!$E$333:$E$357,0),MATCH(1+YEAR(AK$2)-YEAR($G82),ModelInput!$M$299:$BJ$299,0)),0)</f>
        <v>0</v>
      </c>
      <c r="AL82" s="28">
        <f>$J82*IFERROR(INDEX(ModelInput!$M$333:$BJ$357,MATCH($H82,ModelInput!$E$333:$E$357,0),MATCH(1+YEAR(AL$2)-YEAR($G82),ModelInput!$M$299:$BJ$299,0)),0)</f>
        <v>0</v>
      </c>
      <c r="AM82" s="28">
        <f>$J82*IFERROR(INDEX(ModelInput!$M$333:$BJ$357,MATCH($H82,ModelInput!$E$333:$E$357,0),MATCH(1+YEAR(AM$2)-YEAR($G82),ModelInput!$M$299:$BJ$299,0)),0)</f>
        <v>0</v>
      </c>
      <c r="AN82" s="28">
        <f>$J82*IFERROR(INDEX(ModelInput!$M$333:$BJ$357,MATCH($H82,ModelInput!$E$333:$E$357,0),MATCH(1+YEAR(AN$2)-YEAR($G82),ModelInput!$M$299:$BJ$299,0)),0)</f>
        <v>0</v>
      </c>
      <c r="AO82" s="28">
        <f>$J82*IFERROR(INDEX(ModelInput!$M$333:$BJ$357,MATCH($H82,ModelInput!$E$333:$E$357,0),MATCH(1+YEAR(AO$2)-YEAR($G82),ModelInput!$M$299:$BJ$299,0)),0)</f>
        <v>0</v>
      </c>
      <c r="AP82" s="28">
        <f>$J82*IFERROR(INDEX(ModelInput!$M$333:$BJ$357,MATCH($H82,ModelInput!$E$333:$E$357,0),MATCH(1+YEAR(AP$2)-YEAR($G82),ModelInput!$M$299:$BJ$299,0)),0)</f>
        <v>0</v>
      </c>
      <c r="AQ82" s="28">
        <f>$J82*IFERROR(INDEX(ModelInput!$M$333:$BJ$357,MATCH($H82,ModelInput!$E$333:$E$357,0),MATCH(1+YEAR(AQ$2)-YEAR($G82),ModelInput!$M$299:$BJ$299,0)),0)</f>
        <v>0</v>
      </c>
      <c r="AR82" s="28">
        <f>$J82*IFERROR(INDEX(ModelInput!$M$333:$BJ$357,MATCH($H82,ModelInput!$E$333:$E$357,0),MATCH(1+YEAR(AR$2)-YEAR($G82),ModelInput!$M$299:$BJ$299,0)),0)</f>
        <v>0</v>
      </c>
      <c r="AS82" s="28">
        <f>$J82*IFERROR(INDEX(ModelInput!$M$333:$BJ$357,MATCH($H82,ModelInput!$E$333:$E$357,0),MATCH(1+YEAR(AS$2)-YEAR($G82),ModelInput!$M$299:$BJ$299,0)),0)</f>
        <v>0</v>
      </c>
      <c r="AT82" s="28">
        <f>$J82*IFERROR(INDEX(ModelInput!$M$333:$BJ$357,MATCH($H82,ModelInput!$E$333:$E$357,0),MATCH(1+YEAR(AT$2)-YEAR($G82),ModelInput!$M$299:$BJ$299,0)),0)</f>
        <v>0</v>
      </c>
      <c r="AU82" s="28">
        <f>$J82*IFERROR(INDEX(ModelInput!$M$333:$BJ$357,MATCH($H82,ModelInput!$E$333:$E$357,0),MATCH(1+YEAR(AU$2)-YEAR($G82),ModelInput!$M$299:$BJ$299,0)),0)</f>
        <v>0</v>
      </c>
      <c r="AV82" s="28">
        <f>$J82*IFERROR(INDEX(ModelInput!$M$333:$BJ$357,MATCH($H82,ModelInput!$E$333:$E$357,0),MATCH(1+YEAR(AV$2)-YEAR($G82),ModelInput!$M$299:$BJ$299,0)),0)</f>
        <v>0</v>
      </c>
      <c r="AW82" s="28">
        <f>$J82*IFERROR(INDEX(ModelInput!$M$333:$BJ$357,MATCH($H82,ModelInput!$E$333:$E$357,0),MATCH(1+YEAR(AW$2)-YEAR($G82),ModelInput!$M$299:$BJ$299,0)),0)</f>
        <v>0</v>
      </c>
      <c r="AX82" s="28">
        <f>$J82*IFERROR(INDEX(ModelInput!$M$333:$BJ$357,MATCH($H82,ModelInput!$E$333:$E$357,0),MATCH(1+YEAR(AX$2)-YEAR($G82),ModelInput!$M$299:$BJ$299,0)),0)</f>
        <v>0</v>
      </c>
      <c r="AY82" s="28">
        <f>$J82*IFERROR(INDEX(ModelInput!$M$333:$BJ$357,MATCH($H82,ModelInput!$E$333:$E$357,0),MATCH(1+YEAR(AY$2)-YEAR($G82),ModelInput!$M$299:$BJ$299,0)),0)</f>
        <v>0</v>
      </c>
      <c r="AZ82" s="28">
        <f>$J82*IFERROR(INDEX(ModelInput!$M$333:$BJ$357,MATCH($H82,ModelInput!$E$333:$E$357,0),MATCH(1+YEAR(AZ$2)-YEAR($G82),ModelInput!$M$299:$BJ$299,0)),0)</f>
        <v>0</v>
      </c>
      <c r="BA82" s="28">
        <f>$J82*IFERROR(INDEX(ModelInput!$M$333:$BJ$357,MATCH($H82,ModelInput!$E$333:$E$357,0),MATCH(1+YEAR(BA$2)-YEAR($G82),ModelInput!$M$299:$BJ$299,0)),0)</f>
        <v>0</v>
      </c>
      <c r="BB82" s="28">
        <f>$J82*IFERROR(INDEX(ModelInput!$M$333:$BJ$357,MATCH($H82,ModelInput!$E$333:$E$357,0),MATCH(1+YEAR(BB$2)-YEAR($G82),ModelInput!$M$299:$BJ$299,0)),0)</f>
        <v>0</v>
      </c>
      <c r="BC82" s="28">
        <f>$J82*IFERROR(INDEX(ModelInput!$M$333:$BJ$357,MATCH($H82,ModelInput!$E$333:$E$357,0),MATCH(1+YEAR(BC$2)-YEAR($G82),ModelInput!$M$299:$BJ$299,0)),0)</f>
        <v>0</v>
      </c>
      <c r="BD82" s="28">
        <f>$J82*IFERROR(INDEX(ModelInput!$M$333:$BJ$357,MATCH($H82,ModelInput!$E$333:$E$357,0),MATCH(1+YEAR(BD$2)-YEAR($G82),ModelInput!$M$299:$BJ$299,0)),0)</f>
        <v>0</v>
      </c>
      <c r="BE82" s="28">
        <f>$J82*IFERROR(INDEX(ModelInput!$M$333:$BJ$357,MATCH($H82,ModelInput!$E$333:$E$357,0),MATCH(1+YEAR(BE$2)-YEAR($G82),ModelInput!$M$299:$BJ$299,0)),0)</f>
        <v>0</v>
      </c>
      <c r="BF82" s="28">
        <f>$J82*IFERROR(INDEX(ModelInput!$M$333:$BJ$357,MATCH($H82,ModelInput!$E$333:$E$357,0),MATCH(1+YEAR(BF$2)-YEAR($G82),ModelInput!$M$299:$BJ$299,0)),0)</f>
        <v>0</v>
      </c>
      <c r="BG82" s="28">
        <f>$J82*IFERROR(INDEX(ModelInput!$M$333:$BJ$357,MATCH($H82,ModelInput!$E$333:$E$357,0),MATCH(1+YEAR(BG$2)-YEAR($G82),ModelInput!$M$299:$BJ$299,0)),0)</f>
        <v>0</v>
      </c>
      <c r="BH82" s="28">
        <f>$J82*IFERROR(INDEX(ModelInput!$M$333:$BJ$357,MATCH($H82,ModelInput!$E$333:$E$357,0),MATCH(1+YEAR(BH$2)-YEAR($G82),ModelInput!$M$299:$BJ$299,0)),0)</f>
        <v>0</v>
      </c>
      <c r="BJ82" s="61" t="b">
        <f t="shared" si="7"/>
        <v>1</v>
      </c>
    </row>
    <row r="83" spans="2:63" ht="15.4">
      <c r="C83" s="29"/>
      <c r="D83" s="29"/>
      <c r="E83" s="4" t="s">
        <v>410</v>
      </c>
      <c r="G83" s="5">
        <f t="shared" si="8"/>
        <v>55243</v>
      </c>
      <c r="H83" s="86" t="str">
        <f>"SLN"&amp;YEAR(CHOOSE(Interface!$H$7,Interface!$J$33,Interface!$L$33))-MIN(YEAR(CHOOSE(Interface!$H$7,Interface!$J$33,Interface!$L$33)),YEAR(G83)-1)</f>
        <v>SLN0</v>
      </c>
      <c r="J83" s="84">
        <f>SUMIFS(Capitalisation!$108:$108,Capitalisation!$3:$3,YEAR(G83)-1)</f>
        <v>0</v>
      </c>
      <c r="L83" s="28">
        <f>$J83*IFERROR(INDEX(ModelInput!$M$333:$BJ$357,MATCH($H83,ModelInput!$E$333:$E$357,0),MATCH(1+YEAR(L$2)-YEAR($G83),ModelInput!$M$299:$BJ$299,0)),0)</f>
        <v>0</v>
      </c>
      <c r="M83" s="28">
        <f>$J83*IFERROR(INDEX(ModelInput!$M$333:$BJ$357,MATCH($H83,ModelInput!$E$333:$E$357,0),MATCH(1+YEAR(M$2)-YEAR($G83),ModelInput!$M$299:$BJ$299,0)),0)</f>
        <v>0</v>
      </c>
      <c r="N83" s="28">
        <f>$J83*IFERROR(INDEX(ModelInput!$M$333:$BJ$357,MATCH($H83,ModelInput!$E$333:$E$357,0),MATCH(1+YEAR(N$2)-YEAR($G83),ModelInput!$M$299:$BJ$299,0)),0)</f>
        <v>0</v>
      </c>
      <c r="O83" s="28">
        <f>$J83*IFERROR(INDEX(ModelInput!$M$333:$BJ$357,MATCH($H83,ModelInput!$E$333:$E$357,0),MATCH(1+YEAR(O$2)-YEAR($G83),ModelInput!$M$299:$BJ$299,0)),0)</f>
        <v>0</v>
      </c>
      <c r="P83" s="28">
        <f>$J83*IFERROR(INDEX(ModelInput!$M$333:$BJ$357,MATCH($H83,ModelInput!$E$333:$E$357,0),MATCH(1+YEAR(P$2)-YEAR($G83),ModelInput!$M$299:$BJ$299,0)),0)</f>
        <v>0</v>
      </c>
      <c r="Q83" s="28">
        <f>$J83*IFERROR(INDEX(ModelInput!$M$333:$BJ$357,MATCH($H83,ModelInput!$E$333:$E$357,0),MATCH(1+YEAR(Q$2)-YEAR($G83),ModelInput!$M$299:$BJ$299,0)),0)</f>
        <v>0</v>
      </c>
      <c r="R83" s="28">
        <f>$J83*IFERROR(INDEX(ModelInput!$M$333:$BJ$357,MATCH($H83,ModelInput!$E$333:$E$357,0),MATCH(1+YEAR(R$2)-YEAR($G83),ModelInput!$M$299:$BJ$299,0)),0)</f>
        <v>0</v>
      </c>
      <c r="S83" s="28">
        <f>$J83*IFERROR(INDEX(ModelInput!$M$333:$BJ$357,MATCH($H83,ModelInput!$E$333:$E$357,0),MATCH(1+YEAR(S$2)-YEAR($G83),ModelInput!$M$299:$BJ$299,0)),0)</f>
        <v>0</v>
      </c>
      <c r="T83" s="28">
        <f>$J83*IFERROR(INDEX(ModelInput!$M$333:$BJ$357,MATCH($H83,ModelInput!$E$333:$E$357,0),MATCH(1+YEAR(T$2)-YEAR($G83),ModelInput!$M$299:$BJ$299,0)),0)</f>
        <v>0</v>
      </c>
      <c r="U83" s="28">
        <f>$J83*IFERROR(INDEX(ModelInput!$M$333:$BJ$357,MATCH($H83,ModelInput!$E$333:$E$357,0),MATCH(1+YEAR(U$2)-YEAR($G83),ModelInput!$M$299:$BJ$299,0)),0)</f>
        <v>0</v>
      </c>
      <c r="V83" s="28">
        <f>$J83*IFERROR(INDEX(ModelInput!$M$333:$BJ$357,MATCH($H83,ModelInput!$E$333:$E$357,0),MATCH(1+YEAR(V$2)-YEAR($G83),ModelInput!$M$299:$BJ$299,0)),0)</f>
        <v>0</v>
      </c>
      <c r="W83" s="28">
        <f>$J83*IFERROR(INDEX(ModelInput!$M$333:$BJ$357,MATCH($H83,ModelInput!$E$333:$E$357,0),MATCH(1+YEAR(W$2)-YEAR($G83),ModelInput!$M$299:$BJ$299,0)),0)</f>
        <v>0</v>
      </c>
      <c r="X83" s="28">
        <f>$J83*IFERROR(INDEX(ModelInput!$M$333:$BJ$357,MATCH($H83,ModelInput!$E$333:$E$357,0),MATCH(1+YEAR(X$2)-YEAR($G83),ModelInput!$M$299:$BJ$299,0)),0)</f>
        <v>0</v>
      </c>
      <c r="Y83" s="28">
        <f>$J83*IFERROR(INDEX(ModelInput!$M$333:$BJ$357,MATCH($H83,ModelInput!$E$333:$E$357,0),MATCH(1+YEAR(Y$2)-YEAR($G83),ModelInput!$M$299:$BJ$299,0)),0)</f>
        <v>0</v>
      </c>
      <c r="Z83" s="28">
        <f>$J83*IFERROR(INDEX(ModelInput!$M$333:$BJ$357,MATCH($H83,ModelInput!$E$333:$E$357,0),MATCH(1+YEAR(Z$2)-YEAR($G83),ModelInput!$M$299:$BJ$299,0)),0)</f>
        <v>0</v>
      </c>
      <c r="AA83" s="28">
        <f>$J83*IFERROR(INDEX(ModelInput!$M$333:$BJ$357,MATCH($H83,ModelInput!$E$333:$E$357,0),MATCH(1+YEAR(AA$2)-YEAR($G83),ModelInput!$M$299:$BJ$299,0)),0)</f>
        <v>0</v>
      </c>
      <c r="AB83" s="28">
        <f>$J83*IFERROR(INDEX(ModelInput!$M$333:$BJ$357,MATCH($H83,ModelInput!$E$333:$E$357,0),MATCH(1+YEAR(AB$2)-YEAR($G83),ModelInput!$M$299:$BJ$299,0)),0)</f>
        <v>0</v>
      </c>
      <c r="AC83" s="28">
        <f>$J83*IFERROR(INDEX(ModelInput!$M$333:$BJ$357,MATCH($H83,ModelInput!$E$333:$E$357,0),MATCH(1+YEAR(AC$2)-YEAR($G83),ModelInput!$M$299:$BJ$299,0)),0)</f>
        <v>0</v>
      </c>
      <c r="AD83" s="28">
        <f>$J83*IFERROR(INDEX(ModelInput!$M$333:$BJ$357,MATCH($H83,ModelInput!$E$333:$E$357,0),MATCH(1+YEAR(AD$2)-YEAR($G83),ModelInput!$M$299:$BJ$299,0)),0)</f>
        <v>0</v>
      </c>
      <c r="AE83" s="28">
        <f>$J83*IFERROR(INDEX(ModelInput!$M$333:$BJ$357,MATCH($H83,ModelInput!$E$333:$E$357,0),MATCH(1+YEAR(AE$2)-YEAR($G83),ModelInput!$M$299:$BJ$299,0)),0)</f>
        <v>0</v>
      </c>
      <c r="AF83" s="28">
        <f>$J83*IFERROR(INDEX(ModelInput!$M$333:$BJ$357,MATCH($H83,ModelInput!$E$333:$E$357,0),MATCH(1+YEAR(AF$2)-YEAR($G83),ModelInput!$M$299:$BJ$299,0)),0)</f>
        <v>0</v>
      </c>
      <c r="AG83" s="28">
        <f>$J83*IFERROR(INDEX(ModelInput!$M$333:$BJ$357,MATCH($H83,ModelInput!$E$333:$E$357,0),MATCH(1+YEAR(AG$2)-YEAR($G83),ModelInput!$M$299:$BJ$299,0)),0)</f>
        <v>0</v>
      </c>
      <c r="AH83" s="28">
        <f>$J83*IFERROR(INDEX(ModelInput!$M$333:$BJ$357,MATCH($H83,ModelInput!$E$333:$E$357,0),MATCH(1+YEAR(AH$2)-YEAR($G83),ModelInput!$M$299:$BJ$299,0)),0)</f>
        <v>0</v>
      </c>
      <c r="AI83" s="28">
        <f>$J83*IFERROR(INDEX(ModelInput!$M$333:$BJ$357,MATCH($H83,ModelInput!$E$333:$E$357,0),MATCH(1+YEAR(AI$2)-YEAR($G83),ModelInput!$M$299:$BJ$299,0)),0)</f>
        <v>0</v>
      </c>
      <c r="AJ83" s="28">
        <f>$J83*IFERROR(INDEX(ModelInput!$M$333:$BJ$357,MATCH($H83,ModelInput!$E$333:$E$357,0),MATCH(1+YEAR(AJ$2)-YEAR($G83),ModelInput!$M$299:$BJ$299,0)),0)</f>
        <v>0</v>
      </c>
      <c r="AK83" s="28">
        <f>$J83*IFERROR(INDEX(ModelInput!$M$333:$BJ$357,MATCH($H83,ModelInput!$E$333:$E$357,0),MATCH(1+YEAR(AK$2)-YEAR($G83),ModelInput!$M$299:$BJ$299,0)),0)</f>
        <v>0</v>
      </c>
      <c r="AL83" s="28">
        <f>$J83*IFERROR(INDEX(ModelInput!$M$333:$BJ$357,MATCH($H83,ModelInput!$E$333:$E$357,0),MATCH(1+YEAR(AL$2)-YEAR($G83),ModelInput!$M$299:$BJ$299,0)),0)</f>
        <v>0</v>
      </c>
      <c r="AM83" s="28">
        <f>$J83*IFERROR(INDEX(ModelInput!$M$333:$BJ$357,MATCH($H83,ModelInput!$E$333:$E$357,0),MATCH(1+YEAR(AM$2)-YEAR($G83),ModelInput!$M$299:$BJ$299,0)),0)</f>
        <v>0</v>
      </c>
      <c r="AN83" s="28">
        <f>$J83*IFERROR(INDEX(ModelInput!$M$333:$BJ$357,MATCH($H83,ModelInput!$E$333:$E$357,0),MATCH(1+YEAR(AN$2)-YEAR($G83),ModelInput!$M$299:$BJ$299,0)),0)</f>
        <v>0</v>
      </c>
      <c r="AO83" s="28">
        <f>$J83*IFERROR(INDEX(ModelInput!$M$333:$BJ$357,MATCH($H83,ModelInput!$E$333:$E$357,0),MATCH(1+YEAR(AO$2)-YEAR($G83),ModelInput!$M$299:$BJ$299,0)),0)</f>
        <v>0</v>
      </c>
      <c r="AP83" s="28">
        <f>$J83*IFERROR(INDEX(ModelInput!$M$333:$BJ$357,MATCH($H83,ModelInput!$E$333:$E$357,0),MATCH(1+YEAR(AP$2)-YEAR($G83),ModelInput!$M$299:$BJ$299,0)),0)</f>
        <v>0</v>
      </c>
      <c r="AQ83" s="28">
        <f>$J83*IFERROR(INDEX(ModelInput!$M$333:$BJ$357,MATCH($H83,ModelInput!$E$333:$E$357,0),MATCH(1+YEAR(AQ$2)-YEAR($G83),ModelInput!$M$299:$BJ$299,0)),0)</f>
        <v>0</v>
      </c>
      <c r="AR83" s="28">
        <f>$J83*IFERROR(INDEX(ModelInput!$M$333:$BJ$357,MATCH($H83,ModelInput!$E$333:$E$357,0),MATCH(1+YEAR(AR$2)-YEAR($G83),ModelInput!$M$299:$BJ$299,0)),0)</f>
        <v>0</v>
      </c>
      <c r="AS83" s="28">
        <f>$J83*IFERROR(INDEX(ModelInput!$M$333:$BJ$357,MATCH($H83,ModelInput!$E$333:$E$357,0),MATCH(1+YEAR(AS$2)-YEAR($G83),ModelInput!$M$299:$BJ$299,0)),0)</f>
        <v>0</v>
      </c>
      <c r="AT83" s="28">
        <f>$J83*IFERROR(INDEX(ModelInput!$M$333:$BJ$357,MATCH($H83,ModelInput!$E$333:$E$357,0),MATCH(1+YEAR(AT$2)-YEAR($G83),ModelInput!$M$299:$BJ$299,0)),0)</f>
        <v>0</v>
      </c>
      <c r="AU83" s="28">
        <f>$J83*IFERROR(INDEX(ModelInput!$M$333:$BJ$357,MATCH($H83,ModelInput!$E$333:$E$357,0),MATCH(1+YEAR(AU$2)-YEAR($G83),ModelInput!$M$299:$BJ$299,0)),0)</f>
        <v>0</v>
      </c>
      <c r="AV83" s="28">
        <f>$J83*IFERROR(INDEX(ModelInput!$M$333:$BJ$357,MATCH($H83,ModelInput!$E$333:$E$357,0),MATCH(1+YEAR(AV$2)-YEAR($G83),ModelInput!$M$299:$BJ$299,0)),0)</f>
        <v>0</v>
      </c>
      <c r="AW83" s="28">
        <f>$J83*IFERROR(INDEX(ModelInput!$M$333:$BJ$357,MATCH($H83,ModelInput!$E$333:$E$357,0),MATCH(1+YEAR(AW$2)-YEAR($G83),ModelInput!$M$299:$BJ$299,0)),0)</f>
        <v>0</v>
      </c>
      <c r="AX83" s="28">
        <f>$J83*IFERROR(INDEX(ModelInput!$M$333:$BJ$357,MATCH($H83,ModelInput!$E$333:$E$357,0),MATCH(1+YEAR(AX$2)-YEAR($G83),ModelInput!$M$299:$BJ$299,0)),0)</f>
        <v>0</v>
      </c>
      <c r="AY83" s="28">
        <f>$J83*IFERROR(INDEX(ModelInput!$M$333:$BJ$357,MATCH($H83,ModelInput!$E$333:$E$357,0),MATCH(1+YEAR(AY$2)-YEAR($G83),ModelInput!$M$299:$BJ$299,0)),0)</f>
        <v>0</v>
      </c>
      <c r="AZ83" s="28">
        <f>$J83*IFERROR(INDEX(ModelInput!$M$333:$BJ$357,MATCH($H83,ModelInput!$E$333:$E$357,0),MATCH(1+YEAR(AZ$2)-YEAR($G83),ModelInput!$M$299:$BJ$299,0)),0)</f>
        <v>0</v>
      </c>
      <c r="BA83" s="28">
        <f>$J83*IFERROR(INDEX(ModelInput!$M$333:$BJ$357,MATCH($H83,ModelInput!$E$333:$E$357,0),MATCH(1+YEAR(BA$2)-YEAR($G83),ModelInput!$M$299:$BJ$299,0)),0)</f>
        <v>0</v>
      </c>
      <c r="BB83" s="28">
        <f>$J83*IFERROR(INDEX(ModelInput!$M$333:$BJ$357,MATCH($H83,ModelInput!$E$333:$E$357,0),MATCH(1+YEAR(BB$2)-YEAR($G83),ModelInput!$M$299:$BJ$299,0)),0)</f>
        <v>0</v>
      </c>
      <c r="BC83" s="28">
        <f>$J83*IFERROR(INDEX(ModelInput!$M$333:$BJ$357,MATCH($H83,ModelInput!$E$333:$E$357,0),MATCH(1+YEAR(BC$2)-YEAR($G83),ModelInput!$M$299:$BJ$299,0)),0)</f>
        <v>0</v>
      </c>
      <c r="BD83" s="28">
        <f>$J83*IFERROR(INDEX(ModelInput!$M$333:$BJ$357,MATCH($H83,ModelInput!$E$333:$E$357,0),MATCH(1+YEAR(BD$2)-YEAR($G83),ModelInput!$M$299:$BJ$299,0)),0)</f>
        <v>0</v>
      </c>
      <c r="BE83" s="28">
        <f>$J83*IFERROR(INDEX(ModelInput!$M$333:$BJ$357,MATCH($H83,ModelInput!$E$333:$E$357,0),MATCH(1+YEAR(BE$2)-YEAR($G83),ModelInput!$M$299:$BJ$299,0)),0)</f>
        <v>0</v>
      </c>
      <c r="BF83" s="28">
        <f>$J83*IFERROR(INDEX(ModelInput!$M$333:$BJ$357,MATCH($H83,ModelInput!$E$333:$E$357,0),MATCH(1+YEAR(BF$2)-YEAR($G83),ModelInput!$M$299:$BJ$299,0)),0)</f>
        <v>0</v>
      </c>
      <c r="BG83" s="28">
        <f>$J83*IFERROR(INDEX(ModelInput!$M$333:$BJ$357,MATCH($H83,ModelInput!$E$333:$E$357,0),MATCH(1+YEAR(BG$2)-YEAR($G83),ModelInput!$M$299:$BJ$299,0)),0)</f>
        <v>0</v>
      </c>
      <c r="BH83" s="28">
        <f>$J83*IFERROR(INDEX(ModelInput!$M$333:$BJ$357,MATCH($H83,ModelInput!$E$333:$E$357,0),MATCH(1+YEAR(BH$2)-YEAR($G83),ModelInput!$M$299:$BJ$299,0)),0)</f>
        <v>0</v>
      </c>
      <c r="BJ83" s="61" t="b">
        <f t="shared" si="7"/>
        <v>1</v>
      </c>
    </row>
    <row r="84" spans="2:63" ht="15.4">
      <c r="C84" s="29"/>
      <c r="D84" s="29"/>
    </row>
    <row r="85" spans="2:63" ht="15.4">
      <c r="B85" s="7">
        <f>MAX($B$5:B84)+1</f>
        <v>2</v>
      </c>
      <c r="C85" s="7" t="s">
        <v>411</v>
      </c>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8"/>
      <c r="BJ85" s="8"/>
      <c r="BK85" s="8" t="s">
        <v>0</v>
      </c>
    </row>
    <row r="86" spans="2:63" ht="15.4">
      <c r="C86" s="29"/>
      <c r="D86" s="29"/>
    </row>
    <row r="87" spans="2:63" ht="15.4">
      <c r="C87" s="29"/>
      <c r="D87" s="29"/>
      <c r="E87" s="4" t="s">
        <v>33</v>
      </c>
      <c r="J87" s="87">
        <f>SUM(L87:BH87)</f>
        <v>0</v>
      </c>
      <c r="L87" s="85">
        <f>SUM(L56:L83,L24:L52)</f>
        <v>0</v>
      </c>
      <c r="M87" s="85">
        <f>SUM(M56:M83,M24:M52)</f>
        <v>0</v>
      </c>
      <c r="N87" s="85">
        <f t="shared" ref="N87:BH87" si="9">SUM(N56:N83,N24:N52)</f>
        <v>0</v>
      </c>
      <c r="O87" s="85">
        <f t="shared" si="9"/>
        <v>0</v>
      </c>
      <c r="P87" s="85">
        <f t="shared" si="9"/>
        <v>0</v>
      </c>
      <c r="Q87" s="85">
        <f t="shared" si="9"/>
        <v>0</v>
      </c>
      <c r="R87" s="85">
        <f t="shared" si="9"/>
        <v>0</v>
      </c>
      <c r="S87" s="85">
        <f t="shared" si="9"/>
        <v>0</v>
      </c>
      <c r="T87" s="85">
        <f t="shared" si="9"/>
        <v>0</v>
      </c>
      <c r="U87" s="85">
        <f t="shared" si="9"/>
        <v>0</v>
      </c>
      <c r="V87" s="85">
        <f t="shared" si="9"/>
        <v>0</v>
      </c>
      <c r="W87" s="85">
        <f t="shared" si="9"/>
        <v>0</v>
      </c>
      <c r="X87" s="85">
        <f t="shared" si="9"/>
        <v>0</v>
      </c>
      <c r="Y87" s="85">
        <f t="shared" si="9"/>
        <v>0</v>
      </c>
      <c r="Z87" s="85">
        <f t="shared" si="9"/>
        <v>0</v>
      </c>
      <c r="AA87" s="85">
        <f t="shared" si="9"/>
        <v>0</v>
      </c>
      <c r="AB87" s="85">
        <f t="shared" si="9"/>
        <v>0</v>
      </c>
      <c r="AC87" s="85">
        <f t="shared" si="9"/>
        <v>0</v>
      </c>
      <c r="AD87" s="85">
        <f t="shared" si="9"/>
        <v>0</v>
      </c>
      <c r="AE87" s="85">
        <f t="shared" si="9"/>
        <v>0</v>
      </c>
      <c r="AF87" s="85">
        <f t="shared" si="9"/>
        <v>0</v>
      </c>
      <c r="AG87" s="85">
        <f t="shared" si="9"/>
        <v>0</v>
      </c>
      <c r="AH87" s="85">
        <f t="shared" si="9"/>
        <v>0</v>
      </c>
      <c r="AI87" s="85">
        <f t="shared" si="9"/>
        <v>0</v>
      </c>
      <c r="AJ87" s="85">
        <f t="shared" si="9"/>
        <v>0</v>
      </c>
      <c r="AK87" s="85">
        <f t="shared" si="9"/>
        <v>0</v>
      </c>
      <c r="AL87" s="85">
        <f t="shared" si="9"/>
        <v>0</v>
      </c>
      <c r="AM87" s="85">
        <f t="shared" si="9"/>
        <v>0</v>
      </c>
      <c r="AN87" s="85">
        <f t="shared" si="9"/>
        <v>0</v>
      </c>
      <c r="AO87" s="85">
        <f t="shared" si="9"/>
        <v>0</v>
      </c>
      <c r="AP87" s="85">
        <f t="shared" si="9"/>
        <v>0</v>
      </c>
      <c r="AQ87" s="85">
        <f t="shared" si="9"/>
        <v>0</v>
      </c>
      <c r="AR87" s="85">
        <f t="shared" si="9"/>
        <v>0</v>
      </c>
      <c r="AS87" s="85">
        <f>SUM(AS56:AS83,AS24:AS52)</f>
        <v>0</v>
      </c>
      <c r="AT87" s="85">
        <f t="shared" si="9"/>
        <v>0</v>
      </c>
      <c r="AU87" s="85">
        <f t="shared" si="9"/>
        <v>0</v>
      </c>
      <c r="AV87" s="85">
        <f t="shared" si="9"/>
        <v>0</v>
      </c>
      <c r="AW87" s="85">
        <f t="shared" si="9"/>
        <v>0</v>
      </c>
      <c r="AX87" s="85">
        <f t="shared" si="9"/>
        <v>0</v>
      </c>
      <c r="AY87" s="85">
        <f t="shared" si="9"/>
        <v>0</v>
      </c>
      <c r="AZ87" s="85">
        <f t="shared" si="9"/>
        <v>0</v>
      </c>
      <c r="BA87" s="85">
        <f t="shared" si="9"/>
        <v>0</v>
      </c>
      <c r="BB87" s="85">
        <f t="shared" si="9"/>
        <v>0</v>
      </c>
      <c r="BC87" s="85">
        <f t="shared" si="9"/>
        <v>0</v>
      </c>
      <c r="BD87" s="85">
        <f t="shared" si="9"/>
        <v>0</v>
      </c>
      <c r="BE87" s="85">
        <f t="shared" si="9"/>
        <v>0</v>
      </c>
      <c r="BF87" s="85">
        <f t="shared" si="9"/>
        <v>0</v>
      </c>
      <c r="BG87" s="85">
        <f t="shared" si="9"/>
        <v>0</v>
      </c>
      <c r="BH87" s="85">
        <f t="shared" si="9"/>
        <v>0</v>
      </c>
      <c r="BJ87" s="61" t="b">
        <f>ABS(SUM(L87:BH87)-J87)&lt;0.00001</f>
        <v>1</v>
      </c>
    </row>
    <row r="88" spans="2:63" ht="15.4">
      <c r="C88" s="29"/>
      <c r="D88" s="29"/>
    </row>
    <row r="89" spans="2:63" s="10" customFormat="1" ht="15.4">
      <c r="B89" s="30" t="s">
        <v>48</v>
      </c>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1"/>
      <c r="BJ89" s="31"/>
      <c r="BK89" s="31"/>
    </row>
    <row r="90" spans="2:63" ht="15.4"/>
    <row r="91" spans="2:63" ht="15" customHeight="1"/>
  </sheetData>
  <phoneticPr fontId="16" type="noConversion"/>
  <conditionalFormatting sqref="H1">
    <cfRule type="containsText" dxfId="12" priority="1" operator="containsText" text="FALSE">
      <formula>NOT(ISERROR(SEARCH("FALSE",H1)))</formula>
    </cfRule>
  </conditionalFormatting>
  <conditionalFormatting sqref="L18:BH18">
    <cfRule type="containsText" dxfId="11" priority="2" operator="containsText" text="FALSE">
      <formula>NOT(ISERROR(SEARCH("FALSE",L18)))</formula>
    </cfRule>
  </conditionalFormatting>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1A3EC-628A-4ED1-8BB3-710754D43252}">
  <sheetPr codeName="Sheet8">
    <tabColor rgb="FFCCC0DA"/>
    <pageSetUpPr autoPageBreaks="0"/>
  </sheetPr>
  <dimension ref="A1:CY146"/>
  <sheetViews>
    <sheetView zoomScale="85" zoomScaleNormal="85" workbookViewId="0"/>
  </sheetViews>
  <sheetFormatPr defaultColWidth="0" defaultRowHeight="15" customHeight="1" zeroHeight="1"/>
  <cols>
    <col min="1" max="4" width="3.125" style="4" customWidth="1"/>
    <col min="5" max="5" width="43.5" style="4" customWidth="1"/>
    <col min="6" max="6" width="2.75" style="4" customWidth="1"/>
    <col min="7" max="7" width="15.75" style="4" customWidth="1"/>
    <col min="8" max="8" width="10.75" style="6" customWidth="1"/>
    <col min="9" max="9" width="2.75" style="6" customWidth="1"/>
    <col min="10" max="10" width="17.25" style="6" customWidth="1"/>
    <col min="11" max="18" width="9.25" style="4" customWidth="1"/>
    <col min="19" max="19" width="11.25" style="4" customWidth="1"/>
    <col min="20" max="64" width="9.25" style="4" customWidth="1"/>
    <col min="65" max="16384" width="9.25" style="4" hidden="1"/>
  </cols>
  <sheetData>
    <row r="1" spans="1:63" s="1" customFormat="1" ht="15.4">
      <c r="A1" s="1" t="s">
        <v>31</v>
      </c>
      <c r="G1" s="281" t="s">
        <v>176</v>
      </c>
      <c r="H1" s="281" t="b">
        <f>AND(L132:BH138)</f>
        <v>1</v>
      </c>
      <c r="I1" s="2"/>
      <c r="J1" s="2"/>
      <c r="K1" s="3">
        <f t="shared" ref="K1:BH1" si="0">DATE(K3-1,4,1)</f>
        <v>43922</v>
      </c>
      <c r="L1" s="3">
        <f t="shared" si="0"/>
        <v>44287</v>
      </c>
      <c r="M1" s="3">
        <f t="shared" si="0"/>
        <v>44652</v>
      </c>
      <c r="N1" s="3">
        <f t="shared" si="0"/>
        <v>45017</v>
      </c>
      <c r="O1" s="3">
        <f t="shared" si="0"/>
        <v>45383</v>
      </c>
      <c r="P1" s="3">
        <f t="shared" si="0"/>
        <v>45748</v>
      </c>
      <c r="Q1" s="3">
        <f t="shared" si="0"/>
        <v>46113</v>
      </c>
      <c r="R1" s="3">
        <f t="shared" si="0"/>
        <v>46478</v>
      </c>
      <c r="S1" s="3">
        <f t="shared" si="0"/>
        <v>46844</v>
      </c>
      <c r="T1" s="3">
        <f t="shared" si="0"/>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row>
    <row r="2" spans="1:63" s="1" customFormat="1" ht="15.4">
      <c r="H2" s="2"/>
      <c r="I2" s="2"/>
      <c r="J2" s="2"/>
      <c r="K2" s="3">
        <f t="shared" ref="K2:BH2" si="1">DATE(K3,3,31)</f>
        <v>44286</v>
      </c>
      <c r="L2" s="3">
        <f t="shared" si="1"/>
        <v>44651</v>
      </c>
      <c r="M2" s="3">
        <f t="shared" si="1"/>
        <v>45016</v>
      </c>
      <c r="N2" s="3">
        <f t="shared" si="1"/>
        <v>45382</v>
      </c>
      <c r="O2" s="3">
        <f t="shared" si="1"/>
        <v>45747</v>
      </c>
      <c r="P2" s="3">
        <f t="shared" si="1"/>
        <v>46112</v>
      </c>
      <c r="Q2" s="3">
        <f t="shared" si="1"/>
        <v>46477</v>
      </c>
      <c r="R2" s="3">
        <f t="shared" si="1"/>
        <v>46843</v>
      </c>
      <c r="S2" s="3">
        <f t="shared" si="1"/>
        <v>47208</v>
      </c>
      <c r="T2" s="3">
        <f t="shared" si="1"/>
        <v>47573</v>
      </c>
      <c r="U2" s="3">
        <f t="shared" si="1"/>
        <v>47938</v>
      </c>
      <c r="V2" s="3">
        <f t="shared" si="1"/>
        <v>48304</v>
      </c>
      <c r="W2" s="3">
        <f t="shared" si="1"/>
        <v>48669</v>
      </c>
      <c r="X2" s="3">
        <f t="shared" si="1"/>
        <v>49034</v>
      </c>
      <c r="Y2" s="3">
        <f t="shared" si="1"/>
        <v>49399</v>
      </c>
      <c r="Z2" s="3">
        <f t="shared" si="1"/>
        <v>49765</v>
      </c>
      <c r="AA2" s="3">
        <f t="shared" si="1"/>
        <v>50130</v>
      </c>
      <c r="AB2" s="3">
        <f t="shared" si="1"/>
        <v>50495</v>
      </c>
      <c r="AC2" s="3">
        <f t="shared" si="1"/>
        <v>50860</v>
      </c>
      <c r="AD2" s="3">
        <f t="shared" si="1"/>
        <v>51226</v>
      </c>
      <c r="AE2" s="3">
        <f t="shared" si="1"/>
        <v>51591</v>
      </c>
      <c r="AF2" s="3">
        <f t="shared" si="1"/>
        <v>51956</v>
      </c>
      <c r="AG2" s="3">
        <f t="shared" si="1"/>
        <v>52321</v>
      </c>
      <c r="AH2" s="3">
        <f t="shared" si="1"/>
        <v>52687</v>
      </c>
      <c r="AI2" s="3">
        <f t="shared" si="1"/>
        <v>53052</v>
      </c>
      <c r="AJ2" s="3">
        <f t="shared" si="1"/>
        <v>53417</v>
      </c>
      <c r="AK2" s="3">
        <f t="shared" si="1"/>
        <v>53782</v>
      </c>
      <c r="AL2" s="3">
        <f t="shared" si="1"/>
        <v>54148</v>
      </c>
      <c r="AM2" s="3">
        <f t="shared" si="1"/>
        <v>54513</v>
      </c>
      <c r="AN2" s="3">
        <f t="shared" si="1"/>
        <v>54878</v>
      </c>
      <c r="AO2" s="3">
        <f t="shared" si="1"/>
        <v>55243</v>
      </c>
      <c r="AP2" s="3">
        <f t="shared" si="1"/>
        <v>55609</v>
      </c>
      <c r="AQ2" s="3">
        <f t="shared" si="1"/>
        <v>55974</v>
      </c>
      <c r="AR2" s="3">
        <f t="shared" si="1"/>
        <v>56339</v>
      </c>
      <c r="AS2" s="3">
        <f t="shared" si="1"/>
        <v>56704</v>
      </c>
      <c r="AT2" s="3">
        <f t="shared" si="1"/>
        <v>57070</v>
      </c>
      <c r="AU2" s="3">
        <f t="shared" si="1"/>
        <v>57435</v>
      </c>
      <c r="AV2" s="3">
        <f t="shared" si="1"/>
        <v>57800</v>
      </c>
      <c r="AW2" s="3">
        <f t="shared" si="1"/>
        <v>58165</v>
      </c>
      <c r="AX2" s="3">
        <f t="shared" si="1"/>
        <v>58531</v>
      </c>
      <c r="AY2" s="3">
        <f t="shared" si="1"/>
        <v>58896</v>
      </c>
      <c r="AZ2" s="3">
        <f t="shared" si="1"/>
        <v>59261</v>
      </c>
      <c r="BA2" s="3">
        <f t="shared" si="1"/>
        <v>59626</v>
      </c>
      <c r="BB2" s="3">
        <f t="shared" si="1"/>
        <v>59992</v>
      </c>
      <c r="BC2" s="3">
        <f t="shared" si="1"/>
        <v>60357</v>
      </c>
      <c r="BD2" s="3">
        <f t="shared" si="1"/>
        <v>60722</v>
      </c>
      <c r="BE2" s="3">
        <f t="shared" si="1"/>
        <v>61087</v>
      </c>
      <c r="BF2" s="3">
        <f t="shared" si="1"/>
        <v>61453</v>
      </c>
      <c r="BG2" s="3">
        <f t="shared" si="1"/>
        <v>61818</v>
      </c>
      <c r="BH2" s="3">
        <f t="shared" si="1"/>
        <v>62183</v>
      </c>
    </row>
    <row r="3" spans="1:63" s="1" customFormat="1" ht="15.4">
      <c r="E3" s="1" t="s">
        <v>50</v>
      </c>
      <c r="G3" s="1" t="s">
        <v>120</v>
      </c>
      <c r="H3" s="1" t="s">
        <v>177</v>
      </c>
      <c r="J3" s="1" t="s">
        <v>314</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BI3" s="2"/>
    </row>
    <row r="4" spans="1:63" ht="15.4">
      <c r="H4" s="4"/>
      <c r="I4" s="4"/>
      <c r="J4" s="4"/>
      <c r="X4" s="5"/>
      <c r="Y4" s="5"/>
      <c r="Z4" s="5"/>
      <c r="AA4" s="5"/>
      <c r="AB4" s="5"/>
      <c r="AC4" s="5"/>
      <c r="AD4" s="5"/>
      <c r="BI4" s="6"/>
    </row>
    <row r="5" spans="1:63" ht="15.4">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63" ht="15.4">
      <c r="H6" s="4"/>
      <c r="I6" s="4"/>
      <c r="J6" s="4"/>
    </row>
    <row r="7" spans="1:63" ht="15.4">
      <c r="E7" s="4" t="s">
        <v>180</v>
      </c>
      <c r="G7" s="4" t="s">
        <v>181</v>
      </c>
      <c r="J7" s="4"/>
      <c r="K7" s="79"/>
      <c r="L7" s="79">
        <f>ModelInput!L7</f>
        <v>0</v>
      </c>
      <c r="M7" s="79">
        <f>ModelInput!M7</f>
        <v>0</v>
      </c>
      <c r="N7" s="79">
        <f>ModelInput!N7</f>
        <v>0</v>
      </c>
      <c r="O7" s="79">
        <f>ModelInput!O7</f>
        <v>1</v>
      </c>
      <c r="P7" s="79">
        <f>ModelInput!P7</f>
        <v>0</v>
      </c>
      <c r="Q7" s="79">
        <f>ModelInput!Q7</f>
        <v>0</v>
      </c>
      <c r="R7" s="79">
        <f>ModelInput!R7</f>
        <v>0</v>
      </c>
      <c r="S7" s="79">
        <f>ModelInput!S7</f>
        <v>0</v>
      </c>
      <c r="T7" s="79">
        <f>ModelInput!T7</f>
        <v>0</v>
      </c>
      <c r="U7" s="79">
        <f>ModelInput!U7</f>
        <v>0</v>
      </c>
      <c r="V7" s="79">
        <f>ModelInput!V7</f>
        <v>0</v>
      </c>
      <c r="W7" s="79">
        <f>ModelInput!W7</f>
        <v>0</v>
      </c>
      <c r="X7" s="79">
        <f>ModelInput!X7</f>
        <v>0</v>
      </c>
      <c r="Y7" s="79">
        <f>ModelInput!Y7</f>
        <v>0</v>
      </c>
      <c r="Z7" s="79">
        <f>ModelInput!Z7</f>
        <v>0</v>
      </c>
      <c r="AA7" s="79">
        <f>ModelInput!AA7</f>
        <v>0</v>
      </c>
      <c r="AB7" s="79">
        <f>ModelInput!AB7</f>
        <v>0</v>
      </c>
      <c r="AC7" s="79">
        <f>ModelInput!AC7</f>
        <v>0</v>
      </c>
      <c r="AD7" s="79">
        <f>ModelInput!AD7</f>
        <v>0</v>
      </c>
      <c r="AE7" s="79">
        <f>ModelInput!AE7</f>
        <v>0</v>
      </c>
      <c r="AF7" s="79">
        <f>ModelInput!AF7</f>
        <v>0</v>
      </c>
      <c r="AG7" s="79">
        <f>ModelInput!AG7</f>
        <v>0</v>
      </c>
      <c r="AH7" s="79">
        <f>ModelInput!AH7</f>
        <v>0</v>
      </c>
      <c r="AI7" s="79">
        <f>ModelInput!AI7</f>
        <v>0</v>
      </c>
      <c r="AJ7" s="79">
        <f>ModelInput!AJ7</f>
        <v>0</v>
      </c>
      <c r="AK7" s="79">
        <f>ModelInput!AK7</f>
        <v>0</v>
      </c>
      <c r="AL7" s="79">
        <f>ModelInput!AL7</f>
        <v>0</v>
      </c>
      <c r="AM7" s="79">
        <f>ModelInput!AM7</f>
        <v>0</v>
      </c>
      <c r="AN7" s="79">
        <f>ModelInput!AN7</f>
        <v>0</v>
      </c>
      <c r="AO7" s="79">
        <f>ModelInput!AO7</f>
        <v>0</v>
      </c>
      <c r="AP7" s="79">
        <f>ModelInput!AP7</f>
        <v>0</v>
      </c>
      <c r="AQ7" s="79">
        <f>ModelInput!AQ7</f>
        <v>0</v>
      </c>
      <c r="AR7" s="79">
        <f>ModelInput!AR7</f>
        <v>0</v>
      </c>
      <c r="AS7" s="79">
        <f>ModelInput!AS7</f>
        <v>0</v>
      </c>
      <c r="AT7" s="79">
        <f>ModelInput!AT7</f>
        <v>0</v>
      </c>
      <c r="AU7" s="79">
        <f>ModelInput!AU7</f>
        <v>0</v>
      </c>
      <c r="AV7" s="79">
        <f>ModelInput!AV7</f>
        <v>0</v>
      </c>
      <c r="AW7" s="79">
        <f>ModelInput!AW7</f>
        <v>0</v>
      </c>
      <c r="AX7" s="79">
        <f>ModelInput!AX7</f>
        <v>0</v>
      </c>
      <c r="AY7" s="79">
        <f>ModelInput!AY7</f>
        <v>0</v>
      </c>
      <c r="AZ7" s="79">
        <f>ModelInput!AZ7</f>
        <v>0</v>
      </c>
      <c r="BA7" s="79">
        <f>ModelInput!BA7</f>
        <v>0</v>
      </c>
      <c r="BB7" s="79">
        <f>ModelInput!BB7</f>
        <v>0</v>
      </c>
      <c r="BC7" s="79">
        <f>ModelInput!BC7</f>
        <v>0</v>
      </c>
      <c r="BD7" s="79">
        <f>ModelInput!BD7</f>
        <v>0</v>
      </c>
      <c r="BE7" s="79">
        <f>ModelInput!BE7</f>
        <v>0</v>
      </c>
      <c r="BF7" s="79">
        <f>ModelInput!BF7</f>
        <v>0</v>
      </c>
      <c r="BG7" s="79">
        <f>ModelInput!BG7</f>
        <v>0</v>
      </c>
      <c r="BH7" s="79">
        <f>ModelInput!BH7</f>
        <v>0</v>
      </c>
      <c r="BI7" s="6"/>
      <c r="BJ7" s="6"/>
      <c r="BK7" s="6"/>
    </row>
    <row r="8" spans="1:63" ht="15.4">
      <c r="E8" s="4" t="s">
        <v>182</v>
      </c>
      <c r="G8" s="4" t="s">
        <v>181</v>
      </c>
      <c r="J8" s="4"/>
      <c r="K8" s="79"/>
      <c r="L8" s="79">
        <f>ModelInput!L8</f>
        <v>0</v>
      </c>
      <c r="M8" s="79">
        <f>ModelInput!M8</f>
        <v>0</v>
      </c>
      <c r="N8" s="79">
        <f>ModelInput!N8</f>
        <v>0</v>
      </c>
      <c r="O8" s="79">
        <f>ModelInput!O8</f>
        <v>1</v>
      </c>
      <c r="P8" s="79">
        <f>ModelInput!P8</f>
        <v>0</v>
      </c>
      <c r="Q8" s="79">
        <f>ModelInput!Q8</f>
        <v>0</v>
      </c>
      <c r="R8" s="79">
        <f>ModelInput!R8</f>
        <v>0</v>
      </c>
      <c r="S8" s="79">
        <f>ModelInput!S8</f>
        <v>0</v>
      </c>
      <c r="T8" s="79">
        <f>ModelInput!T8</f>
        <v>0</v>
      </c>
      <c r="U8" s="79">
        <f>ModelInput!U8</f>
        <v>0</v>
      </c>
      <c r="V8" s="79">
        <f>ModelInput!V8</f>
        <v>0</v>
      </c>
      <c r="W8" s="79">
        <f>ModelInput!W8</f>
        <v>0</v>
      </c>
      <c r="X8" s="79">
        <f>ModelInput!X8</f>
        <v>0</v>
      </c>
      <c r="Y8" s="79">
        <f>ModelInput!Y8</f>
        <v>0</v>
      </c>
      <c r="Z8" s="79">
        <f>ModelInput!Z8</f>
        <v>0</v>
      </c>
      <c r="AA8" s="79">
        <f>ModelInput!AA8</f>
        <v>0</v>
      </c>
      <c r="AB8" s="79">
        <f>ModelInput!AB8</f>
        <v>0</v>
      </c>
      <c r="AC8" s="79">
        <f>ModelInput!AC8</f>
        <v>0</v>
      </c>
      <c r="AD8" s="79">
        <f>ModelInput!AD8</f>
        <v>0</v>
      </c>
      <c r="AE8" s="79">
        <f>ModelInput!AE8</f>
        <v>0</v>
      </c>
      <c r="AF8" s="79">
        <f>ModelInput!AF8</f>
        <v>0</v>
      </c>
      <c r="AG8" s="79">
        <f>ModelInput!AG8</f>
        <v>0</v>
      </c>
      <c r="AH8" s="79">
        <f>ModelInput!AH8</f>
        <v>0</v>
      </c>
      <c r="AI8" s="79">
        <f>ModelInput!AI8</f>
        <v>0</v>
      </c>
      <c r="AJ8" s="79">
        <f>ModelInput!AJ8</f>
        <v>0</v>
      </c>
      <c r="AK8" s="79">
        <f>ModelInput!AK8</f>
        <v>0</v>
      </c>
      <c r="AL8" s="79">
        <f>ModelInput!AL8</f>
        <v>0</v>
      </c>
      <c r="AM8" s="79">
        <f>ModelInput!AM8</f>
        <v>0</v>
      </c>
      <c r="AN8" s="79">
        <f>ModelInput!AN8</f>
        <v>0</v>
      </c>
      <c r="AO8" s="79">
        <f>ModelInput!AO8</f>
        <v>0</v>
      </c>
      <c r="AP8" s="79">
        <f>ModelInput!AP8</f>
        <v>0</v>
      </c>
      <c r="AQ8" s="79">
        <f>ModelInput!AQ8</f>
        <v>0</v>
      </c>
      <c r="AR8" s="79">
        <f>ModelInput!AR8</f>
        <v>0</v>
      </c>
      <c r="AS8" s="79">
        <f>ModelInput!AS8</f>
        <v>0</v>
      </c>
      <c r="AT8" s="79">
        <f>ModelInput!AT8</f>
        <v>0</v>
      </c>
      <c r="AU8" s="79">
        <f>ModelInput!AU8</f>
        <v>0</v>
      </c>
      <c r="AV8" s="79">
        <f>ModelInput!AV8</f>
        <v>0</v>
      </c>
      <c r="AW8" s="79">
        <f>ModelInput!AW8</f>
        <v>0</v>
      </c>
      <c r="AX8" s="79">
        <f>ModelInput!AX8</f>
        <v>0</v>
      </c>
      <c r="AY8" s="79">
        <f>ModelInput!AY8</f>
        <v>0</v>
      </c>
      <c r="AZ8" s="79">
        <f>ModelInput!AZ8</f>
        <v>0</v>
      </c>
      <c r="BA8" s="79">
        <f>ModelInput!BA8</f>
        <v>0</v>
      </c>
      <c r="BB8" s="79">
        <f>ModelInput!BB8</f>
        <v>0</v>
      </c>
      <c r="BC8" s="79">
        <f>ModelInput!BC8</f>
        <v>0</v>
      </c>
      <c r="BD8" s="79">
        <f>ModelInput!BD8</f>
        <v>0</v>
      </c>
      <c r="BE8" s="79">
        <f>ModelInput!BE8</f>
        <v>0</v>
      </c>
      <c r="BF8" s="79">
        <f>ModelInput!BF8</f>
        <v>0</v>
      </c>
      <c r="BG8" s="79">
        <f>ModelInput!BG8</f>
        <v>0</v>
      </c>
      <c r="BH8" s="79">
        <f>ModelInput!BH8</f>
        <v>0</v>
      </c>
      <c r="BI8" s="6"/>
      <c r="BJ8" s="6"/>
      <c r="BK8" s="6"/>
    </row>
    <row r="9" spans="1:63" ht="15.4">
      <c r="E9" s="4" t="s">
        <v>183</v>
      </c>
      <c r="G9" s="4" t="s">
        <v>181</v>
      </c>
      <c r="J9" s="4"/>
      <c r="K9" s="80"/>
      <c r="L9" s="80">
        <f>ModelInput!L9</f>
        <v>0</v>
      </c>
      <c r="M9" s="80">
        <f>ModelInput!M9</f>
        <v>0</v>
      </c>
      <c r="N9" s="80">
        <f>ModelInput!N9</f>
        <v>0</v>
      </c>
      <c r="O9" s="80">
        <f>ModelInput!O9</f>
        <v>1</v>
      </c>
      <c r="P9" s="80">
        <f>ModelInput!P9</f>
        <v>1</v>
      </c>
      <c r="Q9" s="80">
        <f>ModelInput!Q9</f>
        <v>1</v>
      </c>
      <c r="R9" s="80">
        <f>ModelInput!R9</f>
        <v>1</v>
      </c>
      <c r="S9" s="80">
        <f>ModelInput!S9</f>
        <v>1</v>
      </c>
      <c r="T9" s="80">
        <f>ModelInput!T9</f>
        <v>1</v>
      </c>
      <c r="U9" s="80">
        <f>ModelInput!U9</f>
        <v>1</v>
      </c>
      <c r="V9" s="80">
        <f>ModelInput!V9</f>
        <v>1</v>
      </c>
      <c r="W9" s="80">
        <f>ModelInput!W9</f>
        <v>1</v>
      </c>
      <c r="X9" s="80">
        <f>ModelInput!X9</f>
        <v>1</v>
      </c>
      <c r="Y9" s="80">
        <f>ModelInput!Y9</f>
        <v>1</v>
      </c>
      <c r="Z9" s="80">
        <f>ModelInput!Z9</f>
        <v>1</v>
      </c>
      <c r="AA9" s="80">
        <f>ModelInput!AA9</f>
        <v>1</v>
      </c>
      <c r="AB9" s="80">
        <f>ModelInput!AB9</f>
        <v>1</v>
      </c>
      <c r="AC9" s="80">
        <f>ModelInput!AC9</f>
        <v>1</v>
      </c>
      <c r="AD9" s="80">
        <f>ModelInput!AD9</f>
        <v>1</v>
      </c>
      <c r="AE9" s="80">
        <f>ModelInput!AE9</f>
        <v>1</v>
      </c>
      <c r="AF9" s="80">
        <f>ModelInput!AF9</f>
        <v>1</v>
      </c>
      <c r="AG9" s="80">
        <f>ModelInput!AG9</f>
        <v>1</v>
      </c>
      <c r="AH9" s="80">
        <f>ModelInput!AH9</f>
        <v>1</v>
      </c>
      <c r="AI9" s="80">
        <f>ModelInput!AI9</f>
        <v>1</v>
      </c>
      <c r="AJ9" s="80">
        <f>ModelInput!AJ9</f>
        <v>1</v>
      </c>
      <c r="AK9" s="80">
        <f>ModelInput!AK9</f>
        <v>1</v>
      </c>
      <c r="AL9" s="80">
        <f>ModelInput!AL9</f>
        <v>1</v>
      </c>
      <c r="AM9" s="80">
        <f>ModelInput!AM9</f>
        <v>1</v>
      </c>
      <c r="AN9" s="80">
        <f>ModelInput!AN9</f>
        <v>1</v>
      </c>
      <c r="AO9" s="80">
        <f>ModelInput!AO9</f>
        <v>0</v>
      </c>
      <c r="AP9" s="80">
        <f>ModelInput!AP9</f>
        <v>0</v>
      </c>
      <c r="AQ9" s="80">
        <f>ModelInput!AQ9</f>
        <v>0</v>
      </c>
      <c r="AR9" s="80">
        <f>ModelInput!AR9</f>
        <v>0</v>
      </c>
      <c r="AS9" s="80">
        <f>ModelInput!AS9</f>
        <v>0</v>
      </c>
      <c r="AT9" s="80">
        <f>ModelInput!AT9</f>
        <v>0</v>
      </c>
      <c r="AU9" s="80">
        <f>ModelInput!AU9</f>
        <v>0</v>
      </c>
      <c r="AV9" s="80">
        <f>ModelInput!AV9</f>
        <v>0</v>
      </c>
      <c r="AW9" s="80">
        <f>ModelInput!AW9</f>
        <v>0</v>
      </c>
      <c r="AX9" s="80">
        <f>ModelInput!AX9</f>
        <v>0</v>
      </c>
      <c r="AY9" s="80">
        <f>ModelInput!AY9</f>
        <v>0</v>
      </c>
      <c r="AZ9" s="80">
        <f>ModelInput!AZ9</f>
        <v>0</v>
      </c>
      <c r="BA9" s="80">
        <f>ModelInput!BA9</f>
        <v>0</v>
      </c>
      <c r="BB9" s="80">
        <f>ModelInput!BB9</f>
        <v>0</v>
      </c>
      <c r="BC9" s="80">
        <f>ModelInput!BC9</f>
        <v>0</v>
      </c>
      <c r="BD9" s="80">
        <f>ModelInput!BD9</f>
        <v>0</v>
      </c>
      <c r="BE9" s="80">
        <f>ModelInput!BE9</f>
        <v>0</v>
      </c>
      <c r="BF9" s="80">
        <f>ModelInput!BF9</f>
        <v>0</v>
      </c>
      <c r="BG9" s="80">
        <f>ModelInput!BG9</f>
        <v>0</v>
      </c>
      <c r="BH9" s="80">
        <f>ModelInput!BH9</f>
        <v>0</v>
      </c>
      <c r="BI9" s="6"/>
      <c r="BJ9" s="6"/>
      <c r="BK9" s="6"/>
    </row>
    <row r="10" spans="1:63" ht="15.4">
      <c r="E10" s="4" t="s">
        <v>187</v>
      </c>
      <c r="G10" s="4" t="s">
        <v>181</v>
      </c>
      <c r="J10" s="4"/>
      <c r="K10" s="80"/>
      <c r="L10" s="80">
        <f>ModelInput!L12</f>
        <v>0</v>
      </c>
      <c r="M10" s="80">
        <f>ModelInput!M12</f>
        <v>0</v>
      </c>
      <c r="N10" s="80">
        <f>ModelInput!N12</f>
        <v>0</v>
      </c>
      <c r="O10" s="80">
        <f>ModelInput!O12</f>
        <v>1</v>
      </c>
      <c r="P10" s="80">
        <f>ModelInput!P12</f>
        <v>0</v>
      </c>
      <c r="Q10" s="80">
        <f>ModelInput!Q12</f>
        <v>0</v>
      </c>
      <c r="R10" s="80">
        <f>ModelInput!R12</f>
        <v>0</v>
      </c>
      <c r="S10" s="80">
        <f>ModelInput!S12</f>
        <v>0</v>
      </c>
      <c r="T10" s="80">
        <f>ModelInput!T12</f>
        <v>0</v>
      </c>
      <c r="U10" s="80">
        <f>ModelInput!U12</f>
        <v>0</v>
      </c>
      <c r="V10" s="80">
        <f>ModelInput!V12</f>
        <v>0</v>
      </c>
      <c r="W10" s="80">
        <f>ModelInput!W12</f>
        <v>0</v>
      </c>
      <c r="X10" s="80">
        <f>ModelInput!X12</f>
        <v>0</v>
      </c>
      <c r="Y10" s="80">
        <f>ModelInput!Y12</f>
        <v>0</v>
      </c>
      <c r="Z10" s="80">
        <f>ModelInput!Z12</f>
        <v>0</v>
      </c>
      <c r="AA10" s="80">
        <f>ModelInput!AA12</f>
        <v>0</v>
      </c>
      <c r="AB10" s="80">
        <f>ModelInput!AB12</f>
        <v>0</v>
      </c>
      <c r="AC10" s="80">
        <f>ModelInput!AC12</f>
        <v>0</v>
      </c>
      <c r="AD10" s="80">
        <f>ModelInput!AD12</f>
        <v>0</v>
      </c>
      <c r="AE10" s="80">
        <f>ModelInput!AE12</f>
        <v>0</v>
      </c>
      <c r="AF10" s="80">
        <f>ModelInput!AF12</f>
        <v>0</v>
      </c>
      <c r="AG10" s="80">
        <f>ModelInput!AG12</f>
        <v>0</v>
      </c>
      <c r="AH10" s="80">
        <f>ModelInput!AH12</f>
        <v>0</v>
      </c>
      <c r="AI10" s="80">
        <f>ModelInput!AI12</f>
        <v>0</v>
      </c>
      <c r="AJ10" s="80">
        <f>ModelInput!AJ12</f>
        <v>0</v>
      </c>
      <c r="AK10" s="80">
        <f>ModelInput!AK12</f>
        <v>0</v>
      </c>
      <c r="AL10" s="80">
        <f>ModelInput!AL12</f>
        <v>0</v>
      </c>
      <c r="AM10" s="80">
        <f>ModelInput!AM12</f>
        <v>0</v>
      </c>
      <c r="AN10" s="80">
        <f>ModelInput!AN12</f>
        <v>0</v>
      </c>
      <c r="AO10" s="80">
        <f>ModelInput!AO12</f>
        <v>0</v>
      </c>
      <c r="AP10" s="80">
        <f>ModelInput!AP12</f>
        <v>0</v>
      </c>
      <c r="AQ10" s="80">
        <f>ModelInput!AQ12</f>
        <v>0</v>
      </c>
      <c r="AR10" s="80">
        <f>ModelInput!AR12</f>
        <v>0</v>
      </c>
      <c r="AS10" s="80">
        <f>ModelInput!AS12</f>
        <v>0</v>
      </c>
      <c r="AT10" s="80">
        <f>ModelInput!AT12</f>
        <v>0</v>
      </c>
      <c r="AU10" s="80">
        <f>ModelInput!AU12</f>
        <v>0</v>
      </c>
      <c r="AV10" s="80">
        <f>ModelInput!AV12</f>
        <v>0</v>
      </c>
      <c r="AW10" s="80">
        <f>ModelInput!AW12</f>
        <v>0</v>
      </c>
      <c r="AX10" s="80">
        <f>ModelInput!AX12</f>
        <v>0</v>
      </c>
      <c r="AY10" s="80">
        <f>ModelInput!AY12</f>
        <v>0</v>
      </c>
      <c r="AZ10" s="80">
        <f>ModelInput!AZ12</f>
        <v>0</v>
      </c>
      <c r="BA10" s="80">
        <f>ModelInput!BA12</f>
        <v>0</v>
      </c>
      <c r="BB10" s="80">
        <f>ModelInput!BB12</f>
        <v>0</v>
      </c>
      <c r="BC10" s="80">
        <f>ModelInput!BC12</f>
        <v>0</v>
      </c>
      <c r="BD10" s="80">
        <f>ModelInput!BD12</f>
        <v>0</v>
      </c>
      <c r="BE10" s="80">
        <f>ModelInput!BE12</f>
        <v>0</v>
      </c>
      <c r="BF10" s="80">
        <f>ModelInput!BF12</f>
        <v>0</v>
      </c>
      <c r="BG10" s="80">
        <f>ModelInput!BG12</f>
        <v>0</v>
      </c>
      <c r="BH10" s="80">
        <f>ModelInput!BH12</f>
        <v>0</v>
      </c>
      <c r="BI10" s="6"/>
      <c r="BJ10" s="6"/>
      <c r="BK10" s="6"/>
    </row>
    <row r="11" spans="1:63" ht="15.4">
      <c r="E11" s="4" t="s">
        <v>188</v>
      </c>
      <c r="G11" s="4" t="s">
        <v>181</v>
      </c>
      <c r="J11" s="4"/>
      <c r="K11" s="80"/>
      <c r="L11" s="80">
        <f>ModelInput!L13</f>
        <v>0</v>
      </c>
      <c r="M11" s="80">
        <f>ModelInput!M13</f>
        <v>0</v>
      </c>
      <c r="N11" s="80">
        <f>ModelInput!N13</f>
        <v>0</v>
      </c>
      <c r="O11" s="80">
        <f>ModelInput!O13</f>
        <v>0</v>
      </c>
      <c r="P11" s="80">
        <f>ModelInput!P13</f>
        <v>0</v>
      </c>
      <c r="Q11" s="80">
        <f>ModelInput!Q13</f>
        <v>0</v>
      </c>
      <c r="R11" s="80">
        <f>ModelInput!R13</f>
        <v>0</v>
      </c>
      <c r="S11" s="80">
        <f>ModelInput!S13</f>
        <v>0</v>
      </c>
      <c r="T11" s="80">
        <f>ModelInput!T13</f>
        <v>0</v>
      </c>
      <c r="U11" s="80">
        <f>ModelInput!U13</f>
        <v>0</v>
      </c>
      <c r="V11" s="80">
        <f>ModelInput!V13</f>
        <v>0</v>
      </c>
      <c r="W11" s="80">
        <f>ModelInput!W13</f>
        <v>0</v>
      </c>
      <c r="X11" s="80">
        <f>ModelInput!X13</f>
        <v>0</v>
      </c>
      <c r="Y11" s="80">
        <f>ModelInput!Y13</f>
        <v>0</v>
      </c>
      <c r="Z11" s="80">
        <f>ModelInput!Z13</f>
        <v>0</v>
      </c>
      <c r="AA11" s="80">
        <f>ModelInput!AA13</f>
        <v>0</v>
      </c>
      <c r="AB11" s="80">
        <f>ModelInput!AB13</f>
        <v>0</v>
      </c>
      <c r="AC11" s="80">
        <f>ModelInput!AC13</f>
        <v>0</v>
      </c>
      <c r="AD11" s="80">
        <f>ModelInput!AD13</f>
        <v>0</v>
      </c>
      <c r="AE11" s="80">
        <f>ModelInput!AE13</f>
        <v>0</v>
      </c>
      <c r="AF11" s="80">
        <f>ModelInput!AF13</f>
        <v>0</v>
      </c>
      <c r="AG11" s="80">
        <f>ModelInput!AG13</f>
        <v>0</v>
      </c>
      <c r="AH11" s="80">
        <f>ModelInput!AH13</f>
        <v>0</v>
      </c>
      <c r="AI11" s="80">
        <f>ModelInput!AI13</f>
        <v>0</v>
      </c>
      <c r="AJ11" s="80">
        <f>ModelInput!AJ13</f>
        <v>0</v>
      </c>
      <c r="AK11" s="80">
        <f>ModelInput!AK13</f>
        <v>0</v>
      </c>
      <c r="AL11" s="80">
        <f>ModelInput!AL13</f>
        <v>0</v>
      </c>
      <c r="AM11" s="80">
        <f>ModelInput!AM13</f>
        <v>0</v>
      </c>
      <c r="AN11" s="80">
        <f>ModelInput!AN13</f>
        <v>1</v>
      </c>
      <c r="AO11" s="80">
        <f>ModelInput!AO13</f>
        <v>0</v>
      </c>
      <c r="AP11" s="80">
        <f>ModelInput!AP13</f>
        <v>0</v>
      </c>
      <c r="AQ11" s="80">
        <f>ModelInput!AQ13</f>
        <v>0</v>
      </c>
      <c r="AR11" s="80">
        <f>ModelInput!AR13</f>
        <v>0</v>
      </c>
      <c r="AS11" s="80">
        <f>ModelInput!AS13</f>
        <v>0</v>
      </c>
      <c r="AT11" s="80">
        <f>ModelInput!AT13</f>
        <v>0</v>
      </c>
      <c r="AU11" s="80">
        <f>ModelInput!AU13</f>
        <v>0</v>
      </c>
      <c r="AV11" s="80">
        <f>ModelInput!AV13</f>
        <v>0</v>
      </c>
      <c r="AW11" s="80">
        <f>ModelInput!AW13</f>
        <v>0</v>
      </c>
      <c r="AX11" s="80">
        <f>ModelInput!AX13</f>
        <v>0</v>
      </c>
      <c r="AY11" s="80">
        <f>ModelInput!AY13</f>
        <v>0</v>
      </c>
      <c r="AZ11" s="80">
        <f>ModelInput!AZ13</f>
        <v>0</v>
      </c>
      <c r="BA11" s="80">
        <f>ModelInput!BA13</f>
        <v>0</v>
      </c>
      <c r="BB11" s="80">
        <f>ModelInput!BB13</f>
        <v>0</v>
      </c>
      <c r="BC11" s="80">
        <f>ModelInput!BC13</f>
        <v>0</v>
      </c>
      <c r="BD11" s="80">
        <f>ModelInput!BD13</f>
        <v>0</v>
      </c>
      <c r="BE11" s="80">
        <f>ModelInput!BE13</f>
        <v>0</v>
      </c>
      <c r="BF11" s="80">
        <f>ModelInput!BF13</f>
        <v>0</v>
      </c>
      <c r="BG11" s="80">
        <f>ModelInput!BG13</f>
        <v>0</v>
      </c>
      <c r="BH11" s="80">
        <f>ModelInput!BH13</f>
        <v>0</v>
      </c>
      <c r="BI11" s="6"/>
      <c r="BJ11" s="6"/>
      <c r="BK11" s="6"/>
    </row>
    <row r="12" spans="1:63" ht="15.4">
      <c r="E12" s="4" t="s">
        <v>202</v>
      </c>
      <c r="G12" s="4" t="s">
        <v>91</v>
      </c>
      <c r="J12" s="4"/>
      <c r="K12" s="81"/>
      <c r="L12" s="81">
        <f>ModelInput!L19</f>
        <v>0</v>
      </c>
      <c r="M12" s="81">
        <f>ModelInput!M19</f>
        <v>0</v>
      </c>
      <c r="N12" s="81">
        <f>ModelInput!N19</f>
        <v>0</v>
      </c>
      <c r="O12" s="81">
        <f>ModelInput!O19</f>
        <v>0</v>
      </c>
      <c r="P12" s="81">
        <f>ModelInput!P19</f>
        <v>0</v>
      </c>
      <c r="Q12" s="81">
        <f>ModelInput!Q19</f>
        <v>0</v>
      </c>
      <c r="R12" s="81">
        <f>ModelInput!R19</f>
        <v>0</v>
      </c>
      <c r="S12" s="81">
        <f>ModelInput!S19</f>
        <v>0</v>
      </c>
      <c r="T12" s="81">
        <f>ModelInput!T19</f>
        <v>0</v>
      </c>
      <c r="U12" s="81">
        <f>ModelInput!U19</f>
        <v>0</v>
      </c>
      <c r="V12" s="81">
        <f>ModelInput!V19</f>
        <v>0</v>
      </c>
      <c r="W12" s="81">
        <f>ModelInput!W19</f>
        <v>0</v>
      </c>
      <c r="X12" s="81">
        <f>ModelInput!X19</f>
        <v>0</v>
      </c>
      <c r="Y12" s="81">
        <f>ModelInput!Y19</f>
        <v>0</v>
      </c>
      <c r="Z12" s="81">
        <f>ModelInput!Z19</f>
        <v>0</v>
      </c>
      <c r="AA12" s="81">
        <f>ModelInput!AA19</f>
        <v>0</v>
      </c>
      <c r="AB12" s="81">
        <f>ModelInput!AB19</f>
        <v>0</v>
      </c>
      <c r="AC12" s="81">
        <f>ModelInput!AC19</f>
        <v>0</v>
      </c>
      <c r="AD12" s="81">
        <f>ModelInput!AD19</f>
        <v>0</v>
      </c>
      <c r="AE12" s="81">
        <f>ModelInput!AE19</f>
        <v>0</v>
      </c>
      <c r="AF12" s="81">
        <f>ModelInput!AF19</f>
        <v>0</v>
      </c>
      <c r="AG12" s="81">
        <f>ModelInput!AG19</f>
        <v>0</v>
      </c>
      <c r="AH12" s="81">
        <f>ModelInput!AH19</f>
        <v>0</v>
      </c>
      <c r="AI12" s="81">
        <f>ModelInput!AI19</f>
        <v>0</v>
      </c>
      <c r="AJ12" s="81">
        <f>ModelInput!AJ19</f>
        <v>0</v>
      </c>
      <c r="AK12" s="81">
        <f>ModelInput!AK19</f>
        <v>0</v>
      </c>
      <c r="AL12" s="81">
        <f>ModelInput!AL19</f>
        <v>0</v>
      </c>
      <c r="AM12" s="81">
        <f>ModelInput!AM19</f>
        <v>0</v>
      </c>
      <c r="AN12" s="81">
        <f>ModelInput!AN19</f>
        <v>0</v>
      </c>
      <c r="AO12" s="81">
        <f>ModelInput!AO19</f>
        <v>0</v>
      </c>
      <c r="AP12" s="81">
        <f>ModelInput!AP19</f>
        <v>0</v>
      </c>
      <c r="AQ12" s="81">
        <f>ModelInput!AQ19</f>
        <v>0</v>
      </c>
      <c r="AR12" s="81">
        <f>ModelInput!AR19</f>
        <v>0</v>
      </c>
      <c r="AS12" s="81">
        <f>ModelInput!AS19</f>
        <v>0</v>
      </c>
      <c r="AT12" s="81">
        <f>ModelInput!AT19</f>
        <v>0</v>
      </c>
      <c r="AU12" s="81">
        <f>ModelInput!AU19</f>
        <v>0</v>
      </c>
      <c r="AV12" s="81">
        <f>ModelInput!AV19</f>
        <v>0</v>
      </c>
      <c r="AW12" s="81">
        <f>ModelInput!AW19</f>
        <v>0</v>
      </c>
      <c r="AX12" s="81">
        <f>ModelInput!AX19</f>
        <v>0</v>
      </c>
      <c r="AY12" s="81">
        <f>ModelInput!AY19</f>
        <v>0</v>
      </c>
      <c r="AZ12" s="81">
        <f>ModelInput!AZ19</f>
        <v>0</v>
      </c>
      <c r="BA12" s="81">
        <f>ModelInput!BA19</f>
        <v>0</v>
      </c>
      <c r="BB12" s="81">
        <f>ModelInput!BB19</f>
        <v>0</v>
      </c>
      <c r="BC12" s="81">
        <f>ModelInput!BC19</f>
        <v>0</v>
      </c>
      <c r="BD12" s="81">
        <f>ModelInput!BD19</f>
        <v>0</v>
      </c>
      <c r="BE12" s="81">
        <f>ModelInput!BE19</f>
        <v>0</v>
      </c>
      <c r="BF12" s="81">
        <f>ModelInput!BF19</f>
        <v>0</v>
      </c>
      <c r="BG12" s="81">
        <f>ModelInput!BG19</f>
        <v>0</v>
      </c>
      <c r="BH12" s="81">
        <f>ModelInput!BH19</f>
        <v>0</v>
      </c>
      <c r="BI12" s="6"/>
      <c r="BJ12" s="6"/>
      <c r="BK12" s="6"/>
    </row>
    <row r="13" spans="1:63" ht="15.4">
      <c r="E13" s="4" t="s">
        <v>203</v>
      </c>
      <c r="G13" s="4" t="s">
        <v>91</v>
      </c>
      <c r="J13" s="4"/>
      <c r="K13" s="81"/>
      <c r="L13" s="81">
        <f>ModelInput!L20</f>
        <v>0</v>
      </c>
      <c r="M13" s="81">
        <f>ModelInput!M20</f>
        <v>0</v>
      </c>
      <c r="N13" s="81">
        <f>ModelInput!N20</f>
        <v>0</v>
      </c>
      <c r="O13" s="81">
        <f>ModelInput!O20</f>
        <v>0</v>
      </c>
      <c r="P13" s="81">
        <f>ModelInput!P20</f>
        <v>0</v>
      </c>
      <c r="Q13" s="81">
        <f>ModelInput!Q20</f>
        <v>0</v>
      </c>
      <c r="R13" s="81">
        <f>ModelInput!R20</f>
        <v>0</v>
      </c>
      <c r="S13" s="81">
        <f>ModelInput!S20</f>
        <v>0</v>
      </c>
      <c r="T13" s="81">
        <f>ModelInput!T20</f>
        <v>0</v>
      </c>
      <c r="U13" s="81">
        <f>ModelInput!U20</f>
        <v>0</v>
      </c>
      <c r="V13" s="81">
        <f>ModelInput!V20</f>
        <v>0</v>
      </c>
      <c r="W13" s="81">
        <f>ModelInput!W20</f>
        <v>0</v>
      </c>
      <c r="X13" s="81">
        <f>ModelInput!X20</f>
        <v>0</v>
      </c>
      <c r="Y13" s="81">
        <f>ModelInput!Y20</f>
        <v>0</v>
      </c>
      <c r="Z13" s="81">
        <f>ModelInput!Z20</f>
        <v>0</v>
      </c>
      <c r="AA13" s="81">
        <f>ModelInput!AA20</f>
        <v>0</v>
      </c>
      <c r="AB13" s="81">
        <f>ModelInput!AB20</f>
        <v>0</v>
      </c>
      <c r="AC13" s="81">
        <f>ModelInput!AC20</f>
        <v>0</v>
      </c>
      <c r="AD13" s="81">
        <f>ModelInput!AD20</f>
        <v>0</v>
      </c>
      <c r="AE13" s="81">
        <f>ModelInput!AE20</f>
        <v>0</v>
      </c>
      <c r="AF13" s="81">
        <f>ModelInput!AF20</f>
        <v>0</v>
      </c>
      <c r="AG13" s="81">
        <f>ModelInput!AG20</f>
        <v>0</v>
      </c>
      <c r="AH13" s="81">
        <f>ModelInput!AH20</f>
        <v>0</v>
      </c>
      <c r="AI13" s="81">
        <f>ModelInput!AI20</f>
        <v>0</v>
      </c>
      <c r="AJ13" s="81">
        <f>ModelInput!AJ20</f>
        <v>0</v>
      </c>
      <c r="AK13" s="81">
        <f>ModelInput!AK20</f>
        <v>0</v>
      </c>
      <c r="AL13" s="81">
        <f>ModelInput!AL20</f>
        <v>0</v>
      </c>
      <c r="AM13" s="81">
        <f>ModelInput!AM20</f>
        <v>0</v>
      </c>
      <c r="AN13" s="81">
        <f>ModelInput!AN20</f>
        <v>0</v>
      </c>
      <c r="AO13" s="81">
        <f>ModelInput!AO20</f>
        <v>0</v>
      </c>
      <c r="AP13" s="81">
        <f>ModelInput!AP20</f>
        <v>0</v>
      </c>
      <c r="AQ13" s="81">
        <f>ModelInput!AQ20</f>
        <v>0</v>
      </c>
      <c r="AR13" s="81">
        <f>ModelInput!AR20</f>
        <v>0</v>
      </c>
      <c r="AS13" s="81">
        <f>ModelInput!AS20</f>
        <v>0</v>
      </c>
      <c r="AT13" s="81">
        <f>ModelInput!AT20</f>
        <v>0</v>
      </c>
      <c r="AU13" s="81">
        <f>ModelInput!AU20</f>
        <v>0</v>
      </c>
      <c r="AV13" s="81">
        <f>ModelInput!AV20</f>
        <v>0</v>
      </c>
      <c r="AW13" s="81">
        <f>ModelInput!AW20</f>
        <v>0</v>
      </c>
      <c r="AX13" s="81">
        <f>ModelInput!AX20</f>
        <v>0</v>
      </c>
      <c r="AY13" s="81">
        <f>ModelInput!AY20</f>
        <v>0</v>
      </c>
      <c r="AZ13" s="81">
        <f>ModelInput!AZ20</f>
        <v>0</v>
      </c>
      <c r="BA13" s="81">
        <f>ModelInput!BA20</f>
        <v>0</v>
      </c>
      <c r="BB13" s="81">
        <f>ModelInput!BB20</f>
        <v>0</v>
      </c>
      <c r="BC13" s="81">
        <f>ModelInput!BC20</f>
        <v>0</v>
      </c>
      <c r="BD13" s="81">
        <f>ModelInput!BD20</f>
        <v>0</v>
      </c>
      <c r="BE13" s="81">
        <f>ModelInput!BE20</f>
        <v>0</v>
      </c>
      <c r="BF13" s="81">
        <f>ModelInput!BF20</f>
        <v>0</v>
      </c>
      <c r="BG13" s="81">
        <f>ModelInput!BG20</f>
        <v>0</v>
      </c>
      <c r="BH13" s="81">
        <f>ModelInput!BH20</f>
        <v>0</v>
      </c>
      <c r="BI13" s="6"/>
      <c r="BJ13" s="6"/>
      <c r="BK13" s="6"/>
    </row>
    <row r="14" spans="1:63" ht="15.4">
      <c r="E14" s="4" t="s">
        <v>204</v>
      </c>
      <c r="G14" s="4" t="s">
        <v>91</v>
      </c>
      <c r="J14" s="4"/>
      <c r="K14" s="82"/>
      <c r="L14" s="82">
        <f>ModelInput!L24</f>
        <v>0</v>
      </c>
      <c r="M14" s="82">
        <f>ModelInput!M24</f>
        <v>0</v>
      </c>
      <c r="N14" s="82">
        <f>ModelInput!N24</f>
        <v>0</v>
      </c>
      <c r="O14" s="82">
        <f>ModelInput!O24</f>
        <v>0.38356164383561642</v>
      </c>
      <c r="P14" s="82">
        <f>ModelInput!P24</f>
        <v>1</v>
      </c>
      <c r="Q14" s="82">
        <f>ModelInput!Q24</f>
        <v>1</v>
      </c>
      <c r="R14" s="82">
        <f>ModelInput!R24</f>
        <v>1</v>
      </c>
      <c r="S14" s="82">
        <f>ModelInput!S24</f>
        <v>1</v>
      </c>
      <c r="T14" s="82">
        <f>ModelInput!T24</f>
        <v>1</v>
      </c>
      <c r="U14" s="82">
        <f>ModelInput!U24</f>
        <v>1</v>
      </c>
      <c r="V14" s="82">
        <f>ModelInput!V24</f>
        <v>1</v>
      </c>
      <c r="W14" s="82">
        <f>ModelInput!W24</f>
        <v>1</v>
      </c>
      <c r="X14" s="82">
        <f>ModelInput!X24</f>
        <v>1</v>
      </c>
      <c r="Y14" s="82">
        <f>ModelInput!Y24</f>
        <v>1</v>
      </c>
      <c r="Z14" s="82">
        <f>ModelInput!Z24</f>
        <v>1</v>
      </c>
      <c r="AA14" s="82">
        <f>ModelInput!AA24</f>
        <v>1</v>
      </c>
      <c r="AB14" s="82">
        <f>ModelInput!AB24</f>
        <v>1</v>
      </c>
      <c r="AC14" s="82">
        <f>ModelInput!AC24</f>
        <v>1</v>
      </c>
      <c r="AD14" s="82">
        <f>ModelInput!AD24</f>
        <v>1</v>
      </c>
      <c r="AE14" s="82">
        <f>ModelInput!AE24</f>
        <v>1</v>
      </c>
      <c r="AF14" s="82">
        <f>ModelInput!AF24</f>
        <v>1</v>
      </c>
      <c r="AG14" s="82">
        <f>ModelInput!AG24</f>
        <v>1</v>
      </c>
      <c r="AH14" s="82">
        <f>ModelInput!AH24</f>
        <v>1</v>
      </c>
      <c r="AI14" s="82">
        <f>ModelInput!AI24</f>
        <v>1</v>
      </c>
      <c r="AJ14" s="82">
        <f>ModelInput!AJ24</f>
        <v>1</v>
      </c>
      <c r="AK14" s="82">
        <f>ModelInput!AK24</f>
        <v>1</v>
      </c>
      <c r="AL14" s="82">
        <f>ModelInput!AL24</f>
        <v>1</v>
      </c>
      <c r="AM14" s="82">
        <f>ModelInput!AM24</f>
        <v>1</v>
      </c>
      <c r="AN14" s="82">
        <f>ModelInput!AN24</f>
        <v>0.61643835616438358</v>
      </c>
      <c r="AO14" s="82">
        <f>ModelInput!AO24</f>
        <v>0</v>
      </c>
      <c r="AP14" s="82">
        <f>ModelInput!AP24</f>
        <v>0</v>
      </c>
      <c r="AQ14" s="82">
        <f>ModelInput!AQ24</f>
        <v>0</v>
      </c>
      <c r="AR14" s="82">
        <f>ModelInput!AR24</f>
        <v>0</v>
      </c>
      <c r="AS14" s="82">
        <f>ModelInput!AS24</f>
        <v>0</v>
      </c>
      <c r="AT14" s="82">
        <f>ModelInput!AT24</f>
        <v>0</v>
      </c>
      <c r="AU14" s="82">
        <f>ModelInput!AU24</f>
        <v>0</v>
      </c>
      <c r="AV14" s="82">
        <f>ModelInput!AV24</f>
        <v>0</v>
      </c>
      <c r="AW14" s="82">
        <f>ModelInput!AW24</f>
        <v>0</v>
      </c>
      <c r="AX14" s="82">
        <f>ModelInput!AX24</f>
        <v>0</v>
      </c>
      <c r="AY14" s="82">
        <f>ModelInput!AY24</f>
        <v>0</v>
      </c>
      <c r="AZ14" s="82">
        <f>ModelInput!AZ24</f>
        <v>0</v>
      </c>
      <c r="BA14" s="82">
        <f>ModelInput!BA24</f>
        <v>0</v>
      </c>
      <c r="BB14" s="82">
        <f>ModelInput!BB24</f>
        <v>0</v>
      </c>
      <c r="BC14" s="82">
        <f>ModelInput!BC24</f>
        <v>0</v>
      </c>
      <c r="BD14" s="82">
        <f>ModelInput!BD24</f>
        <v>0</v>
      </c>
      <c r="BE14" s="82">
        <f>ModelInput!BE24</f>
        <v>0</v>
      </c>
      <c r="BF14" s="82">
        <f>ModelInput!BF24</f>
        <v>0</v>
      </c>
      <c r="BG14" s="82">
        <f>ModelInput!BG24</f>
        <v>0</v>
      </c>
      <c r="BH14" s="82">
        <f>ModelInput!BH24</f>
        <v>0</v>
      </c>
      <c r="BI14" s="6"/>
      <c r="BJ14" s="6"/>
      <c r="BK14" s="6"/>
    </row>
    <row r="15" spans="1:63" ht="15.4">
      <c r="E15" s="4" t="s">
        <v>205</v>
      </c>
      <c r="G15" s="4" t="s">
        <v>206</v>
      </c>
      <c r="J15" s="4"/>
      <c r="K15" s="82"/>
      <c r="L15" s="80">
        <f>ModelInput!L25</f>
        <v>0</v>
      </c>
      <c r="M15" s="80">
        <f>ModelInput!M25</f>
        <v>0</v>
      </c>
      <c r="N15" s="80">
        <f>ModelInput!N25</f>
        <v>0</v>
      </c>
      <c r="O15" s="80">
        <f>ModelInput!O25</f>
        <v>1</v>
      </c>
      <c r="P15" s="80">
        <f>ModelInput!P25</f>
        <v>2</v>
      </c>
      <c r="Q15" s="80">
        <f>ModelInput!Q25</f>
        <v>3</v>
      </c>
      <c r="R15" s="80">
        <f>ModelInput!R25</f>
        <v>4</v>
      </c>
      <c r="S15" s="80">
        <f>ModelInput!S25</f>
        <v>5</v>
      </c>
      <c r="T15" s="80">
        <f>ModelInput!T25</f>
        <v>6</v>
      </c>
      <c r="U15" s="80">
        <f>ModelInput!U25</f>
        <v>7</v>
      </c>
      <c r="V15" s="80">
        <f>ModelInput!V25</f>
        <v>8</v>
      </c>
      <c r="W15" s="80">
        <f>ModelInput!W25</f>
        <v>9</v>
      </c>
      <c r="X15" s="80">
        <f>ModelInput!X25</f>
        <v>10</v>
      </c>
      <c r="Y15" s="80">
        <f>ModelInput!Y25</f>
        <v>11</v>
      </c>
      <c r="Z15" s="80">
        <f>ModelInput!Z25</f>
        <v>12</v>
      </c>
      <c r="AA15" s="80">
        <f>ModelInput!AA25</f>
        <v>13</v>
      </c>
      <c r="AB15" s="80">
        <f>ModelInput!AB25</f>
        <v>14</v>
      </c>
      <c r="AC15" s="80">
        <f>ModelInput!AC25</f>
        <v>15</v>
      </c>
      <c r="AD15" s="80">
        <f>ModelInput!AD25</f>
        <v>16</v>
      </c>
      <c r="AE15" s="80">
        <f>ModelInput!AE25</f>
        <v>17</v>
      </c>
      <c r="AF15" s="80">
        <f>ModelInput!AF25</f>
        <v>18</v>
      </c>
      <c r="AG15" s="80">
        <f>ModelInput!AG25</f>
        <v>19</v>
      </c>
      <c r="AH15" s="80">
        <f>ModelInput!AH25</f>
        <v>20</v>
      </c>
      <c r="AI15" s="80">
        <f>ModelInput!AI25</f>
        <v>21</v>
      </c>
      <c r="AJ15" s="80">
        <f>ModelInput!AJ25</f>
        <v>22</v>
      </c>
      <c r="AK15" s="80">
        <f>ModelInput!AK25</f>
        <v>23</v>
      </c>
      <c r="AL15" s="80">
        <f>ModelInput!AL25</f>
        <v>24</v>
      </c>
      <c r="AM15" s="80">
        <f>ModelInput!AM25</f>
        <v>25</v>
      </c>
      <c r="AN15" s="80">
        <f>ModelInput!AN25</f>
        <v>26</v>
      </c>
      <c r="AO15" s="80">
        <f>ModelInput!AO25</f>
        <v>0</v>
      </c>
      <c r="AP15" s="80">
        <f>ModelInput!AP25</f>
        <v>0</v>
      </c>
      <c r="AQ15" s="80">
        <f>ModelInput!AQ25</f>
        <v>0</v>
      </c>
      <c r="AR15" s="80">
        <f>ModelInput!AR25</f>
        <v>0</v>
      </c>
      <c r="AS15" s="80">
        <f>ModelInput!AS25</f>
        <v>0</v>
      </c>
      <c r="AT15" s="80">
        <f>ModelInput!AT25</f>
        <v>0</v>
      </c>
      <c r="AU15" s="80">
        <f>ModelInput!AU25</f>
        <v>0</v>
      </c>
      <c r="AV15" s="80">
        <f>ModelInput!AV25</f>
        <v>0</v>
      </c>
      <c r="AW15" s="80">
        <f>ModelInput!AW25</f>
        <v>0</v>
      </c>
      <c r="AX15" s="80">
        <f>ModelInput!AX25</f>
        <v>0</v>
      </c>
      <c r="AY15" s="80">
        <f>ModelInput!AY25</f>
        <v>0</v>
      </c>
      <c r="AZ15" s="80">
        <f>ModelInput!AZ25</f>
        <v>0</v>
      </c>
      <c r="BA15" s="80">
        <f>ModelInput!BA25</f>
        <v>0</v>
      </c>
      <c r="BB15" s="80">
        <f>ModelInput!BB25</f>
        <v>0</v>
      </c>
      <c r="BC15" s="80">
        <f>ModelInput!BC25</f>
        <v>0</v>
      </c>
      <c r="BD15" s="80">
        <f>ModelInput!BD25</f>
        <v>0</v>
      </c>
      <c r="BE15" s="80">
        <f>ModelInput!BE25</f>
        <v>0</v>
      </c>
      <c r="BF15" s="80">
        <f>ModelInput!BF25</f>
        <v>0</v>
      </c>
      <c r="BG15" s="80">
        <f>ModelInput!BG25</f>
        <v>0</v>
      </c>
      <c r="BH15" s="80">
        <f>ModelInput!BH25</f>
        <v>0</v>
      </c>
      <c r="BI15" s="6"/>
      <c r="BJ15" s="6"/>
      <c r="BK15" s="6"/>
    </row>
    <row r="16" spans="1:63" s="88" customFormat="1" ht="15.4">
      <c r="E16" s="88" t="s">
        <v>321</v>
      </c>
      <c r="G16" s="88" t="s">
        <v>320</v>
      </c>
      <c r="H16" s="6"/>
      <c r="I16" s="16"/>
      <c r="K16" s="82"/>
      <c r="L16" s="80">
        <f ca="1">ModelInput!L27</f>
        <v>0</v>
      </c>
      <c r="M16" s="80">
        <f ca="1">ModelInput!M27</f>
        <v>0</v>
      </c>
      <c r="N16" s="80">
        <f ca="1">ModelInput!N27</f>
        <v>0</v>
      </c>
      <c r="O16" s="80">
        <f ca="1">ModelInput!O27</f>
        <v>0</v>
      </c>
      <c r="P16" s="80">
        <f ca="1">ModelInput!P27</f>
        <v>0</v>
      </c>
      <c r="Q16" s="80">
        <f ca="1">ModelInput!Q27</f>
        <v>0</v>
      </c>
      <c r="R16" s="80">
        <f ca="1">ModelInput!R27</f>
        <v>0</v>
      </c>
      <c r="S16" s="80">
        <f ca="1">ModelInput!S27</f>
        <v>1</v>
      </c>
      <c r="T16" s="80">
        <f ca="1">ModelInput!T27</f>
        <v>0</v>
      </c>
      <c r="U16" s="80">
        <f ca="1">ModelInput!U27</f>
        <v>0</v>
      </c>
      <c r="V16" s="80">
        <f ca="1">ModelInput!V27</f>
        <v>0</v>
      </c>
      <c r="W16" s="80">
        <f ca="1">ModelInput!W27</f>
        <v>0</v>
      </c>
      <c r="X16" s="80">
        <f ca="1">ModelInput!X27</f>
        <v>1</v>
      </c>
      <c r="Y16" s="80">
        <f ca="1">ModelInput!Y27</f>
        <v>0</v>
      </c>
      <c r="Z16" s="80">
        <f ca="1">ModelInput!Z27</f>
        <v>0</v>
      </c>
      <c r="AA16" s="80">
        <f ca="1">ModelInput!AA27</f>
        <v>0</v>
      </c>
      <c r="AB16" s="80">
        <f ca="1">ModelInput!AB27</f>
        <v>0</v>
      </c>
      <c r="AC16" s="80">
        <f ca="1">ModelInput!AC27</f>
        <v>1</v>
      </c>
      <c r="AD16" s="80">
        <f ca="1">ModelInput!AD27</f>
        <v>0</v>
      </c>
      <c r="AE16" s="80">
        <f ca="1">ModelInput!AE27</f>
        <v>0</v>
      </c>
      <c r="AF16" s="80">
        <f ca="1">ModelInput!AF27</f>
        <v>0</v>
      </c>
      <c r="AG16" s="80">
        <f ca="1">ModelInput!AG27</f>
        <v>0</v>
      </c>
      <c r="AH16" s="80">
        <f ca="1">ModelInput!AH27</f>
        <v>1</v>
      </c>
      <c r="AI16" s="80">
        <f ca="1">ModelInput!AI27</f>
        <v>0</v>
      </c>
      <c r="AJ16" s="80">
        <f ca="1">ModelInput!AJ27</f>
        <v>0</v>
      </c>
      <c r="AK16" s="80">
        <f ca="1">ModelInput!AK27</f>
        <v>0</v>
      </c>
      <c r="AL16" s="80">
        <f ca="1">ModelInput!AL27</f>
        <v>0</v>
      </c>
      <c r="AM16" s="80">
        <f ca="1">ModelInput!AM27</f>
        <v>1</v>
      </c>
      <c r="AN16" s="80">
        <f ca="1">ModelInput!AN27</f>
        <v>0</v>
      </c>
      <c r="AO16" s="80">
        <f ca="1">ModelInput!AO27</f>
        <v>0</v>
      </c>
      <c r="AP16" s="80">
        <f ca="1">ModelInput!AP27</f>
        <v>0</v>
      </c>
      <c r="AQ16" s="80">
        <f ca="1">ModelInput!AQ27</f>
        <v>0</v>
      </c>
      <c r="AR16" s="80">
        <f ca="1">ModelInput!AR27</f>
        <v>0</v>
      </c>
      <c r="AS16" s="80">
        <f ca="1">ModelInput!AS27</f>
        <v>0</v>
      </c>
      <c r="AT16" s="80">
        <f ca="1">ModelInput!AT27</f>
        <v>0</v>
      </c>
      <c r="AU16" s="80">
        <f ca="1">ModelInput!AU27</f>
        <v>0</v>
      </c>
      <c r="AV16" s="80">
        <f ca="1">ModelInput!AV27</f>
        <v>0</v>
      </c>
      <c r="AW16" s="80">
        <f ca="1">ModelInput!AW27</f>
        <v>0</v>
      </c>
      <c r="AX16" s="80">
        <f ca="1">ModelInput!AX27</f>
        <v>0</v>
      </c>
      <c r="AY16" s="80">
        <f ca="1">ModelInput!AY27</f>
        <v>0</v>
      </c>
      <c r="AZ16" s="80">
        <f ca="1">ModelInput!AZ27</f>
        <v>0</v>
      </c>
      <c r="BA16" s="80">
        <f ca="1">ModelInput!BA27</f>
        <v>0</v>
      </c>
      <c r="BB16" s="80">
        <f ca="1">ModelInput!BB27</f>
        <v>0</v>
      </c>
      <c r="BC16" s="80">
        <f ca="1">ModelInput!BC27</f>
        <v>0</v>
      </c>
      <c r="BD16" s="80">
        <f ca="1">ModelInput!BD27</f>
        <v>0</v>
      </c>
      <c r="BE16" s="80">
        <f ca="1">ModelInput!BE27</f>
        <v>0</v>
      </c>
      <c r="BF16" s="80">
        <f ca="1">ModelInput!BF27</f>
        <v>0</v>
      </c>
      <c r="BG16" s="80">
        <f ca="1">ModelInput!BG27</f>
        <v>0</v>
      </c>
      <c r="BH16" s="80">
        <f ca="1">ModelInput!BH27</f>
        <v>0</v>
      </c>
      <c r="BI16" s="16"/>
      <c r="BJ16" s="16"/>
      <c r="BK16" s="16"/>
    </row>
    <row r="17" spans="1:63" s="88" customFormat="1" ht="15.4">
      <c r="E17" s="88" t="s">
        <v>209</v>
      </c>
      <c r="G17" s="4" t="s">
        <v>206</v>
      </c>
      <c r="I17" s="16"/>
      <c r="K17" s="82"/>
      <c r="L17" s="80">
        <f ca="1">ModelInput!L28</f>
        <v>0</v>
      </c>
      <c r="M17" s="80">
        <f ca="1">ModelInput!M28</f>
        <v>0</v>
      </c>
      <c r="N17" s="80">
        <f ca="1">ModelInput!N28</f>
        <v>0</v>
      </c>
      <c r="O17" s="80">
        <f ca="1">ModelInput!O28</f>
        <v>2</v>
      </c>
      <c r="P17" s="80">
        <f ca="1">ModelInput!P28</f>
        <v>2</v>
      </c>
      <c r="Q17" s="80">
        <f ca="1">ModelInput!Q28</f>
        <v>2</v>
      </c>
      <c r="R17" s="80">
        <f ca="1">ModelInput!R28</f>
        <v>2</v>
      </c>
      <c r="S17" s="80">
        <f ca="1">ModelInput!S28</f>
        <v>3</v>
      </c>
      <c r="T17" s="80">
        <f ca="1">ModelInput!T28</f>
        <v>3</v>
      </c>
      <c r="U17" s="80">
        <f ca="1">ModelInput!U28</f>
        <v>3</v>
      </c>
      <c r="V17" s="80">
        <f ca="1">ModelInput!V28</f>
        <v>3</v>
      </c>
      <c r="W17" s="80">
        <f ca="1">ModelInput!W28</f>
        <v>3</v>
      </c>
      <c r="X17" s="80">
        <f ca="1">ModelInput!X28</f>
        <v>4</v>
      </c>
      <c r="Y17" s="80">
        <f ca="1">ModelInput!Y28</f>
        <v>4</v>
      </c>
      <c r="Z17" s="80">
        <f ca="1">ModelInput!Z28</f>
        <v>4</v>
      </c>
      <c r="AA17" s="80">
        <f ca="1">ModelInput!AA28</f>
        <v>4</v>
      </c>
      <c r="AB17" s="80">
        <f ca="1">ModelInput!AB28</f>
        <v>4</v>
      </c>
      <c r="AC17" s="80">
        <f ca="1">ModelInput!AC28</f>
        <v>5</v>
      </c>
      <c r="AD17" s="80">
        <f ca="1">ModelInput!AD28</f>
        <v>5</v>
      </c>
      <c r="AE17" s="80">
        <f ca="1">ModelInput!AE28</f>
        <v>5</v>
      </c>
      <c r="AF17" s="80">
        <f ca="1">ModelInput!AF28</f>
        <v>5</v>
      </c>
      <c r="AG17" s="80">
        <f ca="1">ModelInput!AG28</f>
        <v>5</v>
      </c>
      <c r="AH17" s="80">
        <f ca="1">ModelInput!AH28</f>
        <v>6</v>
      </c>
      <c r="AI17" s="80">
        <f ca="1">ModelInput!AI28</f>
        <v>6</v>
      </c>
      <c r="AJ17" s="80">
        <f ca="1">ModelInput!AJ28</f>
        <v>6</v>
      </c>
      <c r="AK17" s="80">
        <f ca="1">ModelInput!AK28</f>
        <v>6</v>
      </c>
      <c r="AL17" s="80">
        <f ca="1">ModelInput!AL28</f>
        <v>6</v>
      </c>
      <c r="AM17" s="80">
        <f ca="1">ModelInput!AM28</f>
        <v>7</v>
      </c>
      <c r="AN17" s="80">
        <f ca="1">ModelInput!AN28</f>
        <v>7</v>
      </c>
      <c r="AO17" s="80">
        <f ca="1">ModelInput!AO28</f>
        <v>0</v>
      </c>
      <c r="AP17" s="80">
        <f ca="1">ModelInput!AP28</f>
        <v>0</v>
      </c>
      <c r="AQ17" s="80">
        <f ca="1">ModelInput!AQ28</f>
        <v>0</v>
      </c>
      <c r="AR17" s="80">
        <f ca="1">ModelInput!AR28</f>
        <v>0</v>
      </c>
      <c r="AS17" s="80">
        <f ca="1">ModelInput!AS28</f>
        <v>0</v>
      </c>
      <c r="AT17" s="80">
        <f ca="1">ModelInput!AT28</f>
        <v>0</v>
      </c>
      <c r="AU17" s="80">
        <f ca="1">ModelInput!AU28</f>
        <v>0</v>
      </c>
      <c r="AV17" s="80">
        <f ca="1">ModelInput!AV28</f>
        <v>0</v>
      </c>
      <c r="AW17" s="80">
        <f ca="1">ModelInput!AW28</f>
        <v>0</v>
      </c>
      <c r="AX17" s="80">
        <f ca="1">ModelInput!AX28</f>
        <v>0</v>
      </c>
      <c r="AY17" s="80">
        <f ca="1">ModelInput!AY28</f>
        <v>0</v>
      </c>
      <c r="AZ17" s="80">
        <f ca="1">ModelInput!AZ28</f>
        <v>0</v>
      </c>
      <c r="BA17" s="80">
        <f ca="1">ModelInput!BA28</f>
        <v>0</v>
      </c>
      <c r="BB17" s="80">
        <f ca="1">ModelInput!BB28</f>
        <v>0</v>
      </c>
      <c r="BC17" s="80">
        <f ca="1">ModelInput!BC28</f>
        <v>0</v>
      </c>
      <c r="BD17" s="80">
        <f ca="1">ModelInput!BD28</f>
        <v>0</v>
      </c>
      <c r="BE17" s="80">
        <f ca="1">ModelInput!BE28</f>
        <v>0</v>
      </c>
      <c r="BF17" s="80">
        <f ca="1">ModelInput!BF28</f>
        <v>0</v>
      </c>
      <c r="BG17" s="80">
        <f ca="1">ModelInput!BG28</f>
        <v>0</v>
      </c>
      <c r="BH17" s="80">
        <f ca="1">ModelInput!BH28</f>
        <v>0</v>
      </c>
      <c r="BI17" s="16"/>
      <c r="BJ17" s="16"/>
      <c r="BK17" s="16"/>
    </row>
    <row r="18" spans="1:63" s="88" customFormat="1" ht="15.4">
      <c r="A18" s="307"/>
      <c r="E18" s="4" t="s">
        <v>211</v>
      </c>
      <c r="G18" s="4" t="s">
        <v>181</v>
      </c>
      <c r="I18" s="16"/>
      <c r="K18" s="82"/>
      <c r="L18" s="80">
        <f>ModelInput!L43</f>
        <v>0</v>
      </c>
      <c r="M18" s="80">
        <f>ModelInput!M43</f>
        <v>0</v>
      </c>
      <c r="N18" s="80">
        <f>ModelInput!N43</f>
        <v>0</v>
      </c>
      <c r="O18" s="80">
        <f>ModelInput!O43</f>
        <v>0</v>
      </c>
      <c r="P18" s="80">
        <f>ModelInput!P43</f>
        <v>0</v>
      </c>
      <c r="Q18" s="80">
        <f>ModelInput!Q43</f>
        <v>0</v>
      </c>
      <c r="R18" s="80">
        <f>ModelInput!R43</f>
        <v>0</v>
      </c>
      <c r="S18" s="80">
        <f>ModelInput!S43</f>
        <v>0</v>
      </c>
      <c r="T18" s="80">
        <f>ModelInput!T43</f>
        <v>0</v>
      </c>
      <c r="U18" s="80">
        <f>ModelInput!U43</f>
        <v>0</v>
      </c>
      <c r="V18" s="80">
        <f>ModelInput!V43</f>
        <v>0</v>
      </c>
      <c r="W18" s="80">
        <f>ModelInput!W43</f>
        <v>0</v>
      </c>
      <c r="X18" s="80">
        <f>ModelInput!X43</f>
        <v>0</v>
      </c>
      <c r="Y18" s="80">
        <f>ModelInput!Y43</f>
        <v>0</v>
      </c>
      <c r="Z18" s="80">
        <f>ModelInput!Z43</f>
        <v>0</v>
      </c>
      <c r="AA18" s="80">
        <f>ModelInput!AA43</f>
        <v>0</v>
      </c>
      <c r="AB18" s="80">
        <f>ModelInput!AB43</f>
        <v>0</v>
      </c>
      <c r="AC18" s="80">
        <f>ModelInput!AC43</f>
        <v>0</v>
      </c>
      <c r="AD18" s="80">
        <f>ModelInput!AD43</f>
        <v>0</v>
      </c>
      <c r="AE18" s="80">
        <f>ModelInput!AE43</f>
        <v>0</v>
      </c>
      <c r="AF18" s="80">
        <f>ModelInput!AF43</f>
        <v>0</v>
      </c>
      <c r="AG18" s="80">
        <f>ModelInput!AG43</f>
        <v>0</v>
      </c>
      <c r="AH18" s="80">
        <f>ModelInput!AH43</f>
        <v>0</v>
      </c>
      <c r="AI18" s="80">
        <f>ModelInput!AI43</f>
        <v>0</v>
      </c>
      <c r="AJ18" s="80">
        <f>ModelInput!AJ43</f>
        <v>0</v>
      </c>
      <c r="AK18" s="80">
        <f>ModelInput!AK43</f>
        <v>0</v>
      </c>
      <c r="AL18" s="80">
        <f>ModelInput!AL43</f>
        <v>0</v>
      </c>
      <c r="AM18" s="80">
        <f>ModelInput!AM43</f>
        <v>0</v>
      </c>
      <c r="AN18" s="80">
        <f>ModelInput!AN43</f>
        <v>0</v>
      </c>
      <c r="AO18" s="80">
        <f>ModelInput!AO43</f>
        <v>0</v>
      </c>
      <c r="AP18" s="80">
        <f>ModelInput!AP43</f>
        <v>0</v>
      </c>
      <c r="AQ18" s="80">
        <f>ModelInput!AQ43</f>
        <v>0</v>
      </c>
      <c r="AR18" s="80">
        <f>ModelInput!AR43</f>
        <v>0</v>
      </c>
      <c r="AS18" s="80">
        <f>ModelInput!AS43</f>
        <v>0</v>
      </c>
      <c r="AT18" s="80">
        <f>ModelInput!AT43</f>
        <v>0</v>
      </c>
      <c r="AU18" s="80">
        <f>ModelInput!AU43</f>
        <v>0</v>
      </c>
      <c r="AV18" s="80">
        <f>ModelInput!AV43</f>
        <v>0</v>
      </c>
      <c r="AW18" s="80">
        <f>ModelInput!AW43</f>
        <v>0</v>
      </c>
      <c r="AX18" s="80">
        <f>ModelInput!AX43</f>
        <v>0</v>
      </c>
      <c r="AY18" s="80">
        <f>ModelInput!AY43</f>
        <v>0</v>
      </c>
      <c r="AZ18" s="80">
        <f>ModelInput!AZ43</f>
        <v>0</v>
      </c>
      <c r="BA18" s="80">
        <f>ModelInput!BA43</f>
        <v>0</v>
      </c>
      <c r="BB18" s="80">
        <f>ModelInput!BB43</f>
        <v>0</v>
      </c>
      <c r="BC18" s="80">
        <f>ModelInput!BC43</f>
        <v>0</v>
      </c>
      <c r="BD18" s="80">
        <f>ModelInput!BD43</f>
        <v>0</v>
      </c>
      <c r="BE18" s="80">
        <f>ModelInput!BE43</f>
        <v>0</v>
      </c>
      <c r="BF18" s="80">
        <f>ModelInput!BF43</f>
        <v>0</v>
      </c>
      <c r="BG18" s="80">
        <f>ModelInput!BG43</f>
        <v>0</v>
      </c>
      <c r="BH18" s="80">
        <f>ModelInput!BH43</f>
        <v>0</v>
      </c>
      <c r="BI18" s="16"/>
      <c r="BJ18" s="16"/>
      <c r="BK18" s="16"/>
    </row>
    <row r="19" spans="1:63" s="88" customFormat="1" ht="15.4">
      <c r="G19" s="4"/>
      <c r="I19" s="16"/>
      <c r="K19" s="82"/>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16"/>
      <c r="BJ19" s="16"/>
      <c r="BK19" s="16"/>
    </row>
    <row r="20" spans="1:63" ht="15.4">
      <c r="E20" s="4" t="s">
        <v>16</v>
      </c>
      <c r="G20" s="4" t="s">
        <v>192</v>
      </c>
      <c r="J20" s="4"/>
      <c r="K20" s="9"/>
      <c r="L20" s="61" t="str">
        <f>ModelInput!L30</f>
        <v>NA</v>
      </c>
      <c r="M20" s="61" t="str">
        <f>ModelInput!M30</f>
        <v>NA</v>
      </c>
      <c r="N20" s="61" t="str">
        <f>ModelInput!N30</f>
        <v>NA</v>
      </c>
      <c r="O20" s="61" t="b">
        <f>ModelInput!O30</f>
        <v>1</v>
      </c>
      <c r="P20" s="61" t="b">
        <f>ModelInput!P30</f>
        <v>1</v>
      </c>
      <c r="Q20" s="61" t="b">
        <f>ModelInput!Q30</f>
        <v>1</v>
      </c>
      <c r="R20" s="61" t="b">
        <f>ModelInput!R30</f>
        <v>1</v>
      </c>
      <c r="S20" s="61" t="b">
        <f>ModelInput!S30</f>
        <v>1</v>
      </c>
      <c r="T20" s="61" t="b">
        <f>ModelInput!T30</f>
        <v>1</v>
      </c>
      <c r="U20" s="61" t="b">
        <f>ModelInput!U30</f>
        <v>1</v>
      </c>
      <c r="V20" s="61" t="b">
        <f>ModelInput!V30</f>
        <v>1</v>
      </c>
      <c r="W20" s="61" t="b">
        <f>ModelInput!W30</f>
        <v>1</v>
      </c>
      <c r="X20" s="61" t="b">
        <f>ModelInput!X30</f>
        <v>1</v>
      </c>
      <c r="Y20" s="61" t="b">
        <f>ModelInput!Y30</f>
        <v>1</v>
      </c>
      <c r="Z20" s="61" t="b">
        <f>ModelInput!Z30</f>
        <v>1</v>
      </c>
      <c r="AA20" s="61" t="b">
        <f>ModelInput!AA30</f>
        <v>1</v>
      </c>
      <c r="AB20" s="61" t="b">
        <f>ModelInput!AB30</f>
        <v>1</v>
      </c>
      <c r="AC20" s="61" t="b">
        <f>ModelInput!AC30</f>
        <v>1</v>
      </c>
      <c r="AD20" s="61" t="b">
        <f>ModelInput!AD30</f>
        <v>1</v>
      </c>
      <c r="AE20" s="61" t="b">
        <f>ModelInput!AE30</f>
        <v>1</v>
      </c>
      <c r="AF20" s="61" t="b">
        <f>ModelInput!AF30</f>
        <v>1</v>
      </c>
      <c r="AG20" s="61" t="b">
        <f>ModelInput!AG30</f>
        <v>1</v>
      </c>
      <c r="AH20" s="61" t="b">
        <f>ModelInput!AH30</f>
        <v>1</v>
      </c>
      <c r="AI20" s="61" t="b">
        <f>ModelInput!AI30</f>
        <v>1</v>
      </c>
      <c r="AJ20" s="61" t="b">
        <f>ModelInput!AJ30</f>
        <v>1</v>
      </c>
      <c r="AK20" s="61" t="b">
        <f>ModelInput!AK30</f>
        <v>1</v>
      </c>
      <c r="AL20" s="61" t="b">
        <f>ModelInput!AL30</f>
        <v>1</v>
      </c>
      <c r="AM20" s="61" t="b">
        <f>ModelInput!AM30</f>
        <v>1</v>
      </c>
      <c r="AN20" s="61" t="b">
        <f>ModelInput!AN30</f>
        <v>1</v>
      </c>
      <c r="AO20" s="61" t="str">
        <f>ModelInput!AO30</f>
        <v>NA</v>
      </c>
      <c r="AP20" s="61" t="str">
        <f>ModelInput!AP30</f>
        <v>NA</v>
      </c>
      <c r="AQ20" s="61" t="str">
        <f>ModelInput!AQ30</f>
        <v>NA</v>
      </c>
      <c r="AR20" s="61" t="str">
        <f>ModelInput!AR30</f>
        <v>NA</v>
      </c>
      <c r="AS20" s="61" t="str">
        <f>ModelInput!AS30</f>
        <v>NA</v>
      </c>
      <c r="AT20" s="61" t="str">
        <f>ModelInput!AT30</f>
        <v>NA</v>
      </c>
      <c r="AU20" s="61" t="str">
        <f>ModelInput!AU30</f>
        <v>NA</v>
      </c>
      <c r="AV20" s="61" t="str">
        <f>ModelInput!AV30</f>
        <v>NA</v>
      </c>
      <c r="AW20" s="61" t="str">
        <f>ModelInput!AW30</f>
        <v>NA</v>
      </c>
      <c r="AX20" s="61" t="str">
        <f>ModelInput!AX30</f>
        <v>NA</v>
      </c>
      <c r="AY20" s="61" t="str">
        <f>ModelInput!AY30</f>
        <v>NA</v>
      </c>
      <c r="AZ20" s="61" t="str">
        <f>ModelInput!AZ30</f>
        <v>NA</v>
      </c>
      <c r="BA20" s="61" t="str">
        <f>ModelInput!BA30</f>
        <v>NA</v>
      </c>
      <c r="BB20" s="61" t="str">
        <f>ModelInput!BB30</f>
        <v>NA</v>
      </c>
      <c r="BC20" s="61" t="str">
        <f>ModelInput!BC30</f>
        <v>NA</v>
      </c>
      <c r="BD20" s="61" t="str">
        <f>ModelInput!BD30</f>
        <v>NA</v>
      </c>
      <c r="BE20" s="61" t="str">
        <f>ModelInput!BE30</f>
        <v>NA</v>
      </c>
      <c r="BF20" s="61" t="str">
        <f>ModelInput!BF30</f>
        <v>NA</v>
      </c>
      <c r="BG20" s="61" t="str">
        <f>ModelInput!BG30</f>
        <v>NA</v>
      </c>
      <c r="BH20" s="61" t="str">
        <f>ModelInput!BH30</f>
        <v>NA</v>
      </c>
      <c r="BI20" s="6"/>
      <c r="BJ20" s="6"/>
      <c r="BK20" s="6"/>
    </row>
    <row r="21" spans="1:63" ht="15.4">
      <c r="J21" s="4"/>
      <c r="K21" s="9"/>
      <c r="L21" s="9"/>
      <c r="M21" s="9"/>
      <c r="N21" s="9"/>
      <c r="O21" s="9"/>
      <c r="P21" s="9"/>
      <c r="Q21" s="9"/>
      <c r="R21" s="46"/>
      <c r="S21" s="9"/>
      <c r="T21" s="9"/>
      <c r="U21" s="9"/>
      <c r="V21" s="9"/>
      <c r="W21" s="9"/>
      <c r="X21" s="10"/>
      <c r="Y21" s="10"/>
      <c r="Z21" s="10"/>
      <c r="AA21" s="10"/>
      <c r="AB21" s="10"/>
      <c r="AC21" s="10"/>
      <c r="AD21" s="10"/>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6"/>
      <c r="BJ21" s="6"/>
      <c r="BK21" s="6"/>
    </row>
    <row r="22" spans="1:63" ht="15.4">
      <c r="B22" s="7">
        <f>MAX($B$5:B20)+1</f>
        <v>1</v>
      </c>
      <c r="C22" s="7" t="s">
        <v>412</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8"/>
      <c r="BJ22" s="8"/>
      <c r="BK22" s="8"/>
    </row>
    <row r="23" spans="1:63" ht="15.4">
      <c r="B23" s="232" t="s">
        <v>413</v>
      </c>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row>
    <row r="24" spans="1:63" ht="15.4">
      <c r="C24" s="38">
        <f>MAX($B$4:C23)+0.1</f>
        <v>1.1000000000000001</v>
      </c>
      <c r="D24" s="37" t="s">
        <v>212</v>
      </c>
      <c r="E24" s="33"/>
      <c r="F24" s="33"/>
      <c r="G24" s="32"/>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row>
    <row r="25" spans="1:63" ht="15.4">
      <c r="E25" s="135"/>
      <c r="F25" s="135"/>
      <c r="J25" s="4"/>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6"/>
      <c r="BJ25" s="6"/>
      <c r="BK25" s="6"/>
    </row>
    <row r="26" spans="1:63" ht="15.4">
      <c r="E26" s="135" t="s">
        <v>136</v>
      </c>
      <c r="G26" s="4" t="s">
        <v>101</v>
      </c>
      <c r="H26" s="135" t="s">
        <v>213</v>
      </c>
      <c r="J26" s="4"/>
      <c r="L26" s="101">
        <f>ModelInput!L47</f>
        <v>0</v>
      </c>
      <c r="M26" s="101">
        <f>ModelInput!M47</f>
        <v>0</v>
      </c>
      <c r="N26" s="101">
        <f>ModelInput!N47</f>
        <v>0</v>
      </c>
      <c r="O26" s="101">
        <f>ModelInput!O47</f>
        <v>0</v>
      </c>
      <c r="P26" s="101">
        <f>ModelInput!P47</f>
        <v>0</v>
      </c>
      <c r="Q26" s="101">
        <f>ModelInput!Q47</f>
        <v>0</v>
      </c>
      <c r="R26" s="101">
        <f>ModelInput!R47</f>
        <v>0</v>
      </c>
      <c r="S26" s="101">
        <f>ModelInput!S47</f>
        <v>0</v>
      </c>
      <c r="T26" s="101">
        <f>ModelInput!T47</f>
        <v>0</v>
      </c>
      <c r="U26" s="101">
        <f>ModelInput!U47</f>
        <v>0</v>
      </c>
      <c r="V26" s="101">
        <f>ModelInput!V47</f>
        <v>0</v>
      </c>
      <c r="W26" s="101">
        <f>ModelInput!W47</f>
        <v>0</v>
      </c>
      <c r="X26" s="101">
        <f>ModelInput!X47</f>
        <v>0</v>
      </c>
      <c r="Y26" s="101">
        <f>ModelInput!Y47</f>
        <v>0</v>
      </c>
      <c r="Z26" s="101">
        <f>ModelInput!Z47</f>
        <v>0</v>
      </c>
      <c r="AA26" s="101">
        <f>ModelInput!AA47</f>
        <v>0</v>
      </c>
      <c r="AB26" s="101">
        <f>ModelInput!AB47</f>
        <v>0</v>
      </c>
      <c r="AC26" s="101">
        <f>ModelInput!AC47</f>
        <v>0</v>
      </c>
      <c r="AD26" s="101">
        <f>ModelInput!AD47</f>
        <v>0</v>
      </c>
      <c r="AE26" s="101">
        <f>ModelInput!AE47</f>
        <v>0</v>
      </c>
      <c r="AF26" s="101">
        <f>ModelInput!AF47</f>
        <v>0</v>
      </c>
      <c r="AG26" s="101">
        <f>ModelInput!AG47</f>
        <v>0</v>
      </c>
      <c r="AH26" s="101">
        <f>ModelInput!AH47</f>
        <v>0</v>
      </c>
      <c r="AI26" s="101">
        <f>ModelInput!AI47</f>
        <v>0</v>
      </c>
      <c r="AJ26" s="101">
        <f>ModelInput!AJ47</f>
        <v>0</v>
      </c>
      <c r="AK26" s="101">
        <f>ModelInput!AK47</f>
        <v>0</v>
      </c>
      <c r="AL26" s="101">
        <f>ModelInput!AL47</f>
        <v>0</v>
      </c>
      <c r="AM26" s="101">
        <f>ModelInput!AM47</f>
        <v>0</v>
      </c>
      <c r="AN26" s="101">
        <f>ModelInput!AN47</f>
        <v>0</v>
      </c>
      <c r="AO26" s="101">
        <f>ModelInput!AO47</f>
        <v>0</v>
      </c>
      <c r="AP26" s="101">
        <f>ModelInput!AP47</f>
        <v>0</v>
      </c>
      <c r="AQ26" s="101">
        <f>ModelInput!AQ47</f>
        <v>0</v>
      </c>
      <c r="AR26" s="101">
        <f>ModelInput!AR47</f>
        <v>0</v>
      </c>
      <c r="AS26" s="101">
        <f>ModelInput!AS47</f>
        <v>0</v>
      </c>
      <c r="AT26" s="101">
        <f>ModelInput!AT47</f>
        <v>0</v>
      </c>
      <c r="AU26" s="101">
        <f>ModelInput!AU47</f>
        <v>0</v>
      </c>
      <c r="AV26" s="101">
        <f>ModelInput!AV47</f>
        <v>0</v>
      </c>
      <c r="AW26" s="101">
        <f>ModelInput!AW47</f>
        <v>0</v>
      </c>
      <c r="AX26" s="101">
        <f>ModelInput!AX47</f>
        <v>0</v>
      </c>
      <c r="AY26" s="101">
        <f>ModelInput!AY47</f>
        <v>0</v>
      </c>
      <c r="AZ26" s="101">
        <f>ModelInput!AZ47</f>
        <v>0</v>
      </c>
      <c r="BA26" s="101">
        <f>ModelInput!BA47</f>
        <v>0</v>
      </c>
      <c r="BB26" s="101">
        <f>ModelInput!BB47</f>
        <v>0</v>
      </c>
      <c r="BC26" s="101">
        <f>ModelInput!BC47</f>
        <v>0</v>
      </c>
      <c r="BD26" s="101">
        <f>ModelInput!BD47</f>
        <v>0</v>
      </c>
      <c r="BE26" s="101">
        <f>ModelInput!BE47</f>
        <v>0</v>
      </c>
      <c r="BF26" s="101">
        <f>ModelInput!BF47</f>
        <v>0</v>
      </c>
      <c r="BG26" s="101">
        <f>ModelInput!BG47</f>
        <v>0</v>
      </c>
      <c r="BH26" s="101">
        <f>ModelInput!BH47</f>
        <v>0</v>
      </c>
      <c r="BI26" s="6"/>
      <c r="BJ26" s="6"/>
      <c r="BK26" s="6"/>
    </row>
    <row r="27" spans="1:63" ht="15.4">
      <c r="E27" s="135" t="s">
        <v>137</v>
      </c>
      <c r="G27" s="4" t="s">
        <v>101</v>
      </c>
      <c r="H27" s="135" t="s">
        <v>213</v>
      </c>
      <c r="J27" s="4"/>
      <c r="L27" s="101">
        <f>ModelInput!L48</f>
        <v>0</v>
      </c>
      <c r="M27" s="101">
        <f>ModelInput!M48</f>
        <v>0</v>
      </c>
      <c r="N27" s="101">
        <f>ModelInput!N48</f>
        <v>0</v>
      </c>
      <c r="O27" s="101">
        <f>ModelInput!O48</f>
        <v>0</v>
      </c>
      <c r="P27" s="101">
        <f>ModelInput!P48</f>
        <v>0</v>
      </c>
      <c r="Q27" s="101">
        <f>ModelInput!Q48</f>
        <v>0</v>
      </c>
      <c r="R27" s="101">
        <f>ModelInput!R48</f>
        <v>0</v>
      </c>
      <c r="S27" s="101">
        <f>ModelInput!S48</f>
        <v>0</v>
      </c>
      <c r="T27" s="101">
        <f>ModelInput!T48</f>
        <v>0</v>
      </c>
      <c r="U27" s="101">
        <f>ModelInput!U48</f>
        <v>0</v>
      </c>
      <c r="V27" s="101">
        <f>ModelInput!V48</f>
        <v>0</v>
      </c>
      <c r="W27" s="101">
        <f>ModelInput!W48</f>
        <v>0</v>
      </c>
      <c r="X27" s="101">
        <f>ModelInput!X48</f>
        <v>0</v>
      </c>
      <c r="Y27" s="101">
        <f>ModelInput!Y48</f>
        <v>0</v>
      </c>
      <c r="Z27" s="101">
        <f>ModelInput!Z48</f>
        <v>0</v>
      </c>
      <c r="AA27" s="101">
        <f>ModelInput!AA48</f>
        <v>0</v>
      </c>
      <c r="AB27" s="101">
        <f>ModelInput!AB48</f>
        <v>0</v>
      </c>
      <c r="AC27" s="101">
        <f>ModelInput!AC48</f>
        <v>0</v>
      </c>
      <c r="AD27" s="101">
        <f>ModelInput!AD48</f>
        <v>0</v>
      </c>
      <c r="AE27" s="101">
        <f>ModelInput!AE48</f>
        <v>0</v>
      </c>
      <c r="AF27" s="101">
        <f>ModelInput!AF48</f>
        <v>0</v>
      </c>
      <c r="AG27" s="101">
        <f>ModelInput!AG48</f>
        <v>0</v>
      </c>
      <c r="AH27" s="101">
        <f>ModelInput!AH48</f>
        <v>0</v>
      </c>
      <c r="AI27" s="101">
        <f>ModelInput!AI48</f>
        <v>0</v>
      </c>
      <c r="AJ27" s="101">
        <f>ModelInput!AJ48</f>
        <v>0</v>
      </c>
      <c r="AK27" s="101">
        <f>ModelInput!AK48</f>
        <v>0</v>
      </c>
      <c r="AL27" s="101">
        <f>ModelInput!AL48</f>
        <v>0</v>
      </c>
      <c r="AM27" s="101">
        <f>ModelInput!AM48</f>
        <v>0</v>
      </c>
      <c r="AN27" s="101">
        <f>ModelInput!AN48</f>
        <v>0</v>
      </c>
      <c r="AO27" s="101">
        <f>ModelInput!AO48</f>
        <v>0</v>
      </c>
      <c r="AP27" s="101">
        <f>ModelInput!AP48</f>
        <v>0</v>
      </c>
      <c r="AQ27" s="101">
        <f>ModelInput!AQ48</f>
        <v>0</v>
      </c>
      <c r="AR27" s="101">
        <f>ModelInput!AR48</f>
        <v>0</v>
      </c>
      <c r="AS27" s="101">
        <f>ModelInput!AS48</f>
        <v>0</v>
      </c>
      <c r="AT27" s="101">
        <f>ModelInput!AT48</f>
        <v>0</v>
      </c>
      <c r="AU27" s="101">
        <f>ModelInput!AU48</f>
        <v>0</v>
      </c>
      <c r="AV27" s="101">
        <f>ModelInput!AV48</f>
        <v>0</v>
      </c>
      <c r="AW27" s="101">
        <f>ModelInput!AW48</f>
        <v>0</v>
      </c>
      <c r="AX27" s="101">
        <f>ModelInput!AX48</f>
        <v>0</v>
      </c>
      <c r="AY27" s="101">
        <f>ModelInput!AY48</f>
        <v>0</v>
      </c>
      <c r="AZ27" s="101">
        <f>ModelInput!AZ48</f>
        <v>0</v>
      </c>
      <c r="BA27" s="101">
        <f>ModelInput!BA48</f>
        <v>0</v>
      </c>
      <c r="BB27" s="101">
        <f>ModelInput!BB48</f>
        <v>0</v>
      </c>
      <c r="BC27" s="101">
        <f>ModelInput!BC48</f>
        <v>0</v>
      </c>
      <c r="BD27" s="101">
        <f>ModelInput!BD48</f>
        <v>0</v>
      </c>
      <c r="BE27" s="101">
        <f>ModelInput!BE48</f>
        <v>0</v>
      </c>
      <c r="BF27" s="101">
        <f>ModelInput!BF48</f>
        <v>0</v>
      </c>
      <c r="BG27" s="101">
        <f>ModelInput!BG48</f>
        <v>0</v>
      </c>
      <c r="BH27" s="101">
        <f>ModelInput!BH48</f>
        <v>0</v>
      </c>
      <c r="BI27" s="6"/>
      <c r="BJ27" s="6"/>
      <c r="BK27" s="6"/>
    </row>
    <row r="28" spans="1:63" ht="15.4">
      <c r="E28" s="135" t="s">
        <v>138</v>
      </c>
      <c r="G28" s="4" t="s">
        <v>101</v>
      </c>
      <c r="H28" s="135" t="s">
        <v>213</v>
      </c>
      <c r="J28" s="4"/>
      <c r="L28" s="101">
        <f>ModelInput!L49</f>
        <v>0</v>
      </c>
      <c r="M28" s="101">
        <f>ModelInput!M49</f>
        <v>0</v>
      </c>
      <c r="N28" s="101">
        <f>ModelInput!N49</f>
        <v>0</v>
      </c>
      <c r="O28" s="101">
        <f>ModelInput!O49</f>
        <v>0</v>
      </c>
      <c r="P28" s="101">
        <f>ModelInput!P49</f>
        <v>0</v>
      </c>
      <c r="Q28" s="101">
        <f>ModelInput!Q49</f>
        <v>0</v>
      </c>
      <c r="R28" s="101">
        <f>ModelInput!R49</f>
        <v>0</v>
      </c>
      <c r="S28" s="101">
        <f>ModelInput!S49</f>
        <v>0</v>
      </c>
      <c r="T28" s="101">
        <f>ModelInput!T49</f>
        <v>0</v>
      </c>
      <c r="U28" s="101">
        <f>ModelInput!U49</f>
        <v>0</v>
      </c>
      <c r="V28" s="101">
        <f>ModelInput!V49</f>
        <v>0</v>
      </c>
      <c r="W28" s="101">
        <f>ModelInput!W49</f>
        <v>0</v>
      </c>
      <c r="X28" s="101">
        <f>ModelInput!X49</f>
        <v>0</v>
      </c>
      <c r="Y28" s="101">
        <f>ModelInput!Y49</f>
        <v>0</v>
      </c>
      <c r="Z28" s="101">
        <f>ModelInput!Z49</f>
        <v>0</v>
      </c>
      <c r="AA28" s="101">
        <f>ModelInput!AA49</f>
        <v>0</v>
      </c>
      <c r="AB28" s="101">
        <f>ModelInput!AB49</f>
        <v>0</v>
      </c>
      <c r="AC28" s="101">
        <f>ModelInput!AC49</f>
        <v>0</v>
      </c>
      <c r="AD28" s="101">
        <f>ModelInput!AD49</f>
        <v>0</v>
      </c>
      <c r="AE28" s="101">
        <f>ModelInput!AE49</f>
        <v>0</v>
      </c>
      <c r="AF28" s="101">
        <f>ModelInput!AF49</f>
        <v>0</v>
      </c>
      <c r="AG28" s="101">
        <f>ModelInput!AG49</f>
        <v>0</v>
      </c>
      <c r="AH28" s="101">
        <f>ModelInput!AH49</f>
        <v>0</v>
      </c>
      <c r="AI28" s="101">
        <f>ModelInput!AI49</f>
        <v>0</v>
      </c>
      <c r="AJ28" s="101">
        <f>ModelInput!AJ49</f>
        <v>0</v>
      </c>
      <c r="AK28" s="101">
        <f>ModelInput!AK49</f>
        <v>0</v>
      </c>
      <c r="AL28" s="101">
        <f>ModelInput!AL49</f>
        <v>0</v>
      </c>
      <c r="AM28" s="101">
        <f>ModelInput!AM49</f>
        <v>0</v>
      </c>
      <c r="AN28" s="101">
        <f>ModelInput!AN49</f>
        <v>0</v>
      </c>
      <c r="AO28" s="101">
        <f>ModelInput!AO49</f>
        <v>0</v>
      </c>
      <c r="AP28" s="101">
        <f>ModelInput!AP49</f>
        <v>0</v>
      </c>
      <c r="AQ28" s="101">
        <f>ModelInput!AQ49</f>
        <v>0</v>
      </c>
      <c r="AR28" s="101">
        <f>ModelInput!AR49</f>
        <v>0</v>
      </c>
      <c r="AS28" s="101">
        <f>ModelInput!AS49</f>
        <v>0</v>
      </c>
      <c r="AT28" s="101">
        <f>ModelInput!AT49</f>
        <v>0</v>
      </c>
      <c r="AU28" s="101">
        <f>ModelInput!AU49</f>
        <v>0</v>
      </c>
      <c r="AV28" s="101">
        <f>ModelInput!AV49</f>
        <v>0</v>
      </c>
      <c r="AW28" s="101">
        <f>ModelInput!AW49</f>
        <v>0</v>
      </c>
      <c r="AX28" s="101">
        <f>ModelInput!AX49</f>
        <v>0</v>
      </c>
      <c r="AY28" s="101">
        <f>ModelInput!AY49</f>
        <v>0</v>
      </c>
      <c r="AZ28" s="101">
        <f>ModelInput!AZ49</f>
        <v>0</v>
      </c>
      <c r="BA28" s="101">
        <f>ModelInput!BA49</f>
        <v>0</v>
      </c>
      <c r="BB28" s="101">
        <f>ModelInput!BB49</f>
        <v>0</v>
      </c>
      <c r="BC28" s="101">
        <f>ModelInput!BC49</f>
        <v>0</v>
      </c>
      <c r="BD28" s="101">
        <f>ModelInput!BD49</f>
        <v>0</v>
      </c>
      <c r="BE28" s="101">
        <f>ModelInput!BE49</f>
        <v>0</v>
      </c>
      <c r="BF28" s="101">
        <f>ModelInput!BF49</f>
        <v>0</v>
      </c>
      <c r="BG28" s="101">
        <f>ModelInput!BG49</f>
        <v>0</v>
      </c>
      <c r="BH28" s="101">
        <f>ModelInput!BH49</f>
        <v>0</v>
      </c>
      <c r="BI28" s="6"/>
      <c r="BJ28" s="6"/>
      <c r="BK28" s="6"/>
    </row>
    <row r="29" spans="1:63" ht="15.4">
      <c r="E29" s="135" t="s">
        <v>233</v>
      </c>
      <c r="G29" s="4" t="s">
        <v>101</v>
      </c>
      <c r="H29" s="135" t="s">
        <v>215</v>
      </c>
      <c r="J29" s="6" t="s">
        <v>414</v>
      </c>
      <c r="L29" s="101">
        <f>ModelInput!L50</f>
        <v>0</v>
      </c>
      <c r="M29" s="101">
        <f>ModelInput!M50</f>
        <v>0</v>
      </c>
      <c r="N29" s="101">
        <f>ModelInput!N50</f>
        <v>0</v>
      </c>
      <c r="O29" s="101">
        <f>ModelInput!O50</f>
        <v>0</v>
      </c>
      <c r="P29" s="101">
        <f>ModelInput!P50</f>
        <v>0</v>
      </c>
      <c r="Q29" s="101">
        <f>ModelInput!Q50</f>
        <v>0</v>
      </c>
      <c r="R29" s="101">
        <f>ModelInput!R50</f>
        <v>0</v>
      </c>
      <c r="S29" s="101">
        <f>ModelInput!S50</f>
        <v>0</v>
      </c>
      <c r="T29" s="101">
        <f>ModelInput!T50</f>
        <v>0</v>
      </c>
      <c r="U29" s="101">
        <f>ModelInput!U50</f>
        <v>0</v>
      </c>
      <c r="V29" s="101">
        <f>ModelInput!V50</f>
        <v>0</v>
      </c>
      <c r="W29" s="101">
        <f>ModelInput!W50</f>
        <v>0</v>
      </c>
      <c r="X29" s="101">
        <f>ModelInput!X50</f>
        <v>0</v>
      </c>
      <c r="Y29" s="101">
        <f>ModelInput!Y50</f>
        <v>0</v>
      </c>
      <c r="Z29" s="101">
        <f>ModelInput!Z50</f>
        <v>0</v>
      </c>
      <c r="AA29" s="101">
        <f>ModelInput!AA50</f>
        <v>0</v>
      </c>
      <c r="AB29" s="101">
        <f>ModelInput!AB50</f>
        <v>0</v>
      </c>
      <c r="AC29" s="101">
        <f>ModelInput!AC50</f>
        <v>0</v>
      </c>
      <c r="AD29" s="101">
        <f>ModelInput!AD50</f>
        <v>0</v>
      </c>
      <c r="AE29" s="101">
        <f>ModelInput!AE50</f>
        <v>0</v>
      </c>
      <c r="AF29" s="101">
        <f>ModelInput!AF50</f>
        <v>0</v>
      </c>
      <c r="AG29" s="101">
        <f>ModelInput!AG50</f>
        <v>0</v>
      </c>
      <c r="AH29" s="101">
        <f>ModelInput!AH50</f>
        <v>0</v>
      </c>
      <c r="AI29" s="101">
        <f>ModelInput!AI50</f>
        <v>0</v>
      </c>
      <c r="AJ29" s="101">
        <f>ModelInput!AJ50</f>
        <v>0</v>
      </c>
      <c r="AK29" s="101">
        <f>ModelInput!AK50</f>
        <v>0</v>
      </c>
      <c r="AL29" s="101">
        <f>ModelInput!AL50</f>
        <v>0</v>
      </c>
      <c r="AM29" s="101">
        <f>ModelInput!AM50</f>
        <v>0</v>
      </c>
      <c r="AN29" s="101">
        <f>ModelInput!AN50</f>
        <v>0</v>
      </c>
      <c r="AO29" s="101">
        <f>ModelInput!AO50</f>
        <v>0</v>
      </c>
      <c r="AP29" s="101">
        <f>ModelInput!AP50</f>
        <v>0</v>
      </c>
      <c r="AQ29" s="101">
        <f>ModelInput!AQ50</f>
        <v>0</v>
      </c>
      <c r="AR29" s="101">
        <f>ModelInput!AR50</f>
        <v>0</v>
      </c>
      <c r="AS29" s="101">
        <f>ModelInput!AS50</f>
        <v>0</v>
      </c>
      <c r="AT29" s="101">
        <f>ModelInput!AT50</f>
        <v>0</v>
      </c>
      <c r="AU29" s="101">
        <f>ModelInput!AU50</f>
        <v>0</v>
      </c>
      <c r="AV29" s="101">
        <f>ModelInput!AV50</f>
        <v>0</v>
      </c>
      <c r="AW29" s="101">
        <f>ModelInput!AW50</f>
        <v>0</v>
      </c>
      <c r="AX29" s="101">
        <f>ModelInput!AX50</f>
        <v>0</v>
      </c>
      <c r="AY29" s="101">
        <f>ModelInput!AY50</f>
        <v>0</v>
      </c>
      <c r="AZ29" s="101">
        <f>ModelInput!AZ50</f>
        <v>0</v>
      </c>
      <c r="BA29" s="101">
        <f>ModelInput!BA50</f>
        <v>0</v>
      </c>
      <c r="BB29" s="101">
        <f>ModelInput!BB50</f>
        <v>0</v>
      </c>
      <c r="BC29" s="101">
        <f>ModelInput!BC50</f>
        <v>0</v>
      </c>
      <c r="BD29" s="101">
        <f>ModelInput!BD50</f>
        <v>0</v>
      </c>
      <c r="BE29" s="101">
        <f>ModelInput!BE50</f>
        <v>0</v>
      </c>
      <c r="BF29" s="101">
        <f>ModelInput!BF50</f>
        <v>0</v>
      </c>
      <c r="BG29" s="101">
        <f>ModelInput!BG50</f>
        <v>0</v>
      </c>
      <c r="BH29" s="101">
        <f>ModelInput!BH50</f>
        <v>0</v>
      </c>
      <c r="BI29" s="6"/>
      <c r="BJ29" s="6"/>
      <c r="BK29" s="6"/>
    </row>
    <row r="30" spans="1:63" ht="15.4">
      <c r="E30" s="135" t="s">
        <v>415</v>
      </c>
      <c r="G30" s="4" t="s">
        <v>101</v>
      </c>
      <c r="H30" s="135" t="s">
        <v>215</v>
      </c>
      <c r="J30" s="6" t="s">
        <v>416</v>
      </c>
      <c r="L30" s="101">
        <f>ModelInput!L51</f>
        <v>0</v>
      </c>
      <c r="M30" s="101">
        <f>ModelInput!M51</f>
        <v>0</v>
      </c>
      <c r="N30" s="101">
        <f>ModelInput!N51</f>
        <v>0</v>
      </c>
      <c r="O30" s="101">
        <f>ModelInput!O51</f>
        <v>0</v>
      </c>
      <c r="P30" s="101">
        <f>ModelInput!P51</f>
        <v>0</v>
      </c>
      <c r="Q30" s="101">
        <f>ModelInput!Q51</f>
        <v>0</v>
      </c>
      <c r="R30" s="101">
        <f>ModelInput!R51</f>
        <v>0</v>
      </c>
      <c r="S30" s="101">
        <f>ModelInput!S51</f>
        <v>0</v>
      </c>
      <c r="T30" s="101">
        <f>ModelInput!T51</f>
        <v>0</v>
      </c>
      <c r="U30" s="101">
        <f>ModelInput!U51</f>
        <v>0</v>
      </c>
      <c r="V30" s="101">
        <f>ModelInput!V51</f>
        <v>0</v>
      </c>
      <c r="W30" s="101">
        <f>ModelInput!W51</f>
        <v>0</v>
      </c>
      <c r="X30" s="101">
        <f>ModelInput!X51</f>
        <v>0</v>
      </c>
      <c r="Y30" s="101">
        <f>ModelInput!Y51</f>
        <v>0</v>
      </c>
      <c r="Z30" s="101">
        <f>ModelInput!Z51</f>
        <v>0</v>
      </c>
      <c r="AA30" s="101">
        <f>ModelInput!AA51</f>
        <v>0</v>
      </c>
      <c r="AB30" s="101">
        <f>ModelInput!AB51</f>
        <v>0</v>
      </c>
      <c r="AC30" s="101">
        <f>ModelInput!AC51</f>
        <v>0</v>
      </c>
      <c r="AD30" s="101">
        <f>ModelInput!AD51</f>
        <v>0</v>
      </c>
      <c r="AE30" s="101">
        <f>ModelInput!AE51</f>
        <v>0</v>
      </c>
      <c r="AF30" s="101">
        <f>ModelInput!AF51</f>
        <v>0</v>
      </c>
      <c r="AG30" s="101">
        <f>ModelInput!AG51</f>
        <v>0</v>
      </c>
      <c r="AH30" s="101">
        <f>ModelInput!AH51</f>
        <v>0</v>
      </c>
      <c r="AI30" s="101">
        <f>ModelInput!AI51</f>
        <v>0</v>
      </c>
      <c r="AJ30" s="101">
        <f>ModelInput!AJ51</f>
        <v>0</v>
      </c>
      <c r="AK30" s="101">
        <f>ModelInput!AK51</f>
        <v>0</v>
      </c>
      <c r="AL30" s="101">
        <f>ModelInput!AL51</f>
        <v>0</v>
      </c>
      <c r="AM30" s="101">
        <f>ModelInput!AM51</f>
        <v>0</v>
      </c>
      <c r="AN30" s="101">
        <f>ModelInput!AN51</f>
        <v>0</v>
      </c>
      <c r="AO30" s="101">
        <f>ModelInput!AO51</f>
        <v>0</v>
      </c>
      <c r="AP30" s="101">
        <f>ModelInput!AP51</f>
        <v>0</v>
      </c>
      <c r="AQ30" s="101">
        <f>ModelInput!AQ51</f>
        <v>0</v>
      </c>
      <c r="AR30" s="101">
        <f>ModelInput!AR51</f>
        <v>0</v>
      </c>
      <c r="AS30" s="101">
        <f>ModelInput!AS51</f>
        <v>0</v>
      </c>
      <c r="AT30" s="101">
        <f>ModelInput!AT51</f>
        <v>0</v>
      </c>
      <c r="AU30" s="101">
        <f>ModelInput!AU51</f>
        <v>0</v>
      </c>
      <c r="AV30" s="101">
        <f>ModelInput!AV51</f>
        <v>0</v>
      </c>
      <c r="AW30" s="101">
        <f>ModelInput!AW51</f>
        <v>0</v>
      </c>
      <c r="AX30" s="101">
        <f>ModelInput!AX51</f>
        <v>0</v>
      </c>
      <c r="AY30" s="101">
        <f>ModelInput!AY51</f>
        <v>0</v>
      </c>
      <c r="AZ30" s="101">
        <f>ModelInput!AZ51</f>
        <v>0</v>
      </c>
      <c r="BA30" s="101">
        <f>ModelInput!BA51</f>
        <v>0</v>
      </c>
      <c r="BB30" s="101">
        <f>ModelInput!BB51</f>
        <v>0</v>
      </c>
      <c r="BC30" s="101">
        <f>ModelInput!BC51</f>
        <v>0</v>
      </c>
      <c r="BD30" s="101">
        <f>ModelInput!BD51</f>
        <v>0</v>
      </c>
      <c r="BE30" s="101">
        <f>ModelInput!BE51</f>
        <v>0</v>
      </c>
      <c r="BF30" s="101">
        <f>ModelInput!BF51</f>
        <v>0</v>
      </c>
      <c r="BG30" s="101">
        <f>ModelInput!BG51</f>
        <v>0</v>
      </c>
      <c r="BH30" s="101">
        <f>ModelInput!BH51</f>
        <v>0</v>
      </c>
      <c r="BI30" s="6"/>
      <c r="BJ30" s="6"/>
      <c r="BK30" s="6"/>
    </row>
    <row r="31" spans="1:63" ht="15.4">
      <c r="E31" s="117" t="s">
        <v>280</v>
      </c>
      <c r="G31" s="89" t="s">
        <v>101</v>
      </c>
      <c r="H31" s="135"/>
      <c r="J31" s="4"/>
      <c r="L31" s="139">
        <f t="shared" ref="L31:AQ31" si="2">SUM(L26:L30)</f>
        <v>0</v>
      </c>
      <c r="M31" s="139">
        <f t="shared" si="2"/>
        <v>0</v>
      </c>
      <c r="N31" s="139">
        <f t="shared" si="2"/>
        <v>0</v>
      </c>
      <c r="O31" s="139">
        <f t="shared" si="2"/>
        <v>0</v>
      </c>
      <c r="P31" s="139">
        <f t="shared" si="2"/>
        <v>0</v>
      </c>
      <c r="Q31" s="139">
        <f t="shared" si="2"/>
        <v>0</v>
      </c>
      <c r="R31" s="139">
        <f t="shared" si="2"/>
        <v>0</v>
      </c>
      <c r="S31" s="139">
        <f t="shared" si="2"/>
        <v>0</v>
      </c>
      <c r="T31" s="139">
        <f t="shared" si="2"/>
        <v>0</v>
      </c>
      <c r="U31" s="139">
        <f t="shared" si="2"/>
        <v>0</v>
      </c>
      <c r="V31" s="139">
        <f t="shared" si="2"/>
        <v>0</v>
      </c>
      <c r="W31" s="139">
        <f t="shared" si="2"/>
        <v>0</v>
      </c>
      <c r="X31" s="139">
        <f t="shared" si="2"/>
        <v>0</v>
      </c>
      <c r="Y31" s="139">
        <f t="shared" si="2"/>
        <v>0</v>
      </c>
      <c r="Z31" s="139">
        <f t="shared" si="2"/>
        <v>0</v>
      </c>
      <c r="AA31" s="139">
        <f t="shared" si="2"/>
        <v>0</v>
      </c>
      <c r="AB31" s="139">
        <f t="shared" si="2"/>
        <v>0</v>
      </c>
      <c r="AC31" s="139">
        <f t="shared" si="2"/>
        <v>0</v>
      </c>
      <c r="AD31" s="139">
        <f t="shared" si="2"/>
        <v>0</v>
      </c>
      <c r="AE31" s="139">
        <f t="shared" si="2"/>
        <v>0</v>
      </c>
      <c r="AF31" s="139">
        <f t="shared" si="2"/>
        <v>0</v>
      </c>
      <c r="AG31" s="139">
        <f t="shared" si="2"/>
        <v>0</v>
      </c>
      <c r="AH31" s="139">
        <f t="shared" si="2"/>
        <v>0</v>
      </c>
      <c r="AI31" s="139">
        <f t="shared" si="2"/>
        <v>0</v>
      </c>
      <c r="AJ31" s="139">
        <f t="shared" si="2"/>
        <v>0</v>
      </c>
      <c r="AK31" s="139">
        <f t="shared" si="2"/>
        <v>0</v>
      </c>
      <c r="AL31" s="139">
        <f t="shared" si="2"/>
        <v>0</v>
      </c>
      <c r="AM31" s="139">
        <f t="shared" si="2"/>
        <v>0</v>
      </c>
      <c r="AN31" s="139">
        <f t="shared" si="2"/>
        <v>0</v>
      </c>
      <c r="AO31" s="139">
        <f t="shared" si="2"/>
        <v>0</v>
      </c>
      <c r="AP31" s="139">
        <f t="shared" si="2"/>
        <v>0</v>
      </c>
      <c r="AQ31" s="139">
        <f t="shared" si="2"/>
        <v>0</v>
      </c>
      <c r="AR31" s="139">
        <f t="shared" ref="AR31:BH31" si="3">SUM(AR26:AR30)</f>
        <v>0</v>
      </c>
      <c r="AS31" s="139">
        <f t="shared" si="3"/>
        <v>0</v>
      </c>
      <c r="AT31" s="139">
        <f t="shared" si="3"/>
        <v>0</v>
      </c>
      <c r="AU31" s="139">
        <f t="shared" si="3"/>
        <v>0</v>
      </c>
      <c r="AV31" s="139">
        <f t="shared" si="3"/>
        <v>0</v>
      </c>
      <c r="AW31" s="139">
        <f t="shared" si="3"/>
        <v>0</v>
      </c>
      <c r="AX31" s="139">
        <f t="shared" si="3"/>
        <v>0</v>
      </c>
      <c r="AY31" s="139">
        <f t="shared" si="3"/>
        <v>0</v>
      </c>
      <c r="AZ31" s="139">
        <f t="shared" si="3"/>
        <v>0</v>
      </c>
      <c r="BA31" s="139">
        <f t="shared" si="3"/>
        <v>0</v>
      </c>
      <c r="BB31" s="139">
        <f t="shared" si="3"/>
        <v>0</v>
      </c>
      <c r="BC31" s="139">
        <f t="shared" si="3"/>
        <v>0</v>
      </c>
      <c r="BD31" s="139">
        <f t="shared" si="3"/>
        <v>0</v>
      </c>
      <c r="BE31" s="139">
        <f t="shared" si="3"/>
        <v>0</v>
      </c>
      <c r="BF31" s="139">
        <f t="shared" si="3"/>
        <v>0</v>
      </c>
      <c r="BG31" s="139">
        <f t="shared" si="3"/>
        <v>0</v>
      </c>
      <c r="BH31" s="139">
        <f t="shared" si="3"/>
        <v>0</v>
      </c>
      <c r="BI31" s="6"/>
      <c r="BJ31" s="6"/>
      <c r="BK31" s="6"/>
    </row>
    <row r="32" spans="1:63" ht="15.4">
      <c r="J32" s="4"/>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6"/>
      <c r="BJ32" s="6"/>
      <c r="BK32" s="6"/>
    </row>
    <row r="33" spans="1:63" ht="15.4">
      <c r="C33" s="38">
        <f>MAX($B$4:C32)+0.1</f>
        <v>1.2000000000000002</v>
      </c>
      <c r="D33" s="37" t="s">
        <v>217</v>
      </c>
      <c r="E33" s="33"/>
      <c r="F33" s="33"/>
      <c r="G33" s="32"/>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row>
    <row r="34" spans="1:63" ht="15.4">
      <c r="C34" s="6"/>
      <c r="E34" s="20"/>
      <c r="F34" s="20"/>
      <c r="J34" s="4"/>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6"/>
      <c r="BJ34" s="6"/>
      <c r="BK34" s="6"/>
    </row>
    <row r="35" spans="1:63" ht="15.4">
      <c r="E35" s="20" t="s">
        <v>139</v>
      </c>
      <c r="G35" s="4" t="s">
        <v>101</v>
      </c>
      <c r="H35" s="135" t="s">
        <v>213</v>
      </c>
      <c r="J35" s="4"/>
      <c r="L35" s="101">
        <f>ModelInput!L55</f>
        <v>0</v>
      </c>
      <c r="M35" s="101">
        <f>ModelInput!M55</f>
        <v>0</v>
      </c>
      <c r="N35" s="101">
        <f>ModelInput!N55</f>
        <v>0</v>
      </c>
      <c r="O35" s="101">
        <f>ModelInput!O55</f>
        <v>0</v>
      </c>
      <c r="P35" s="101">
        <f>ModelInput!P55</f>
        <v>0</v>
      </c>
      <c r="Q35" s="101">
        <f>ModelInput!Q55</f>
        <v>0</v>
      </c>
      <c r="R35" s="101">
        <f>ModelInput!R55</f>
        <v>0</v>
      </c>
      <c r="S35" s="101">
        <f>ModelInput!S55</f>
        <v>0</v>
      </c>
      <c r="T35" s="101">
        <f>ModelInput!T55</f>
        <v>0</v>
      </c>
      <c r="U35" s="101">
        <f>ModelInput!U55</f>
        <v>0</v>
      </c>
      <c r="V35" s="101">
        <f>ModelInput!V55</f>
        <v>0</v>
      </c>
      <c r="W35" s="101">
        <f>ModelInput!W55</f>
        <v>0</v>
      </c>
      <c r="X35" s="101">
        <f>ModelInput!X55</f>
        <v>0</v>
      </c>
      <c r="Y35" s="101">
        <f>ModelInput!Y55</f>
        <v>0</v>
      </c>
      <c r="Z35" s="101">
        <f>ModelInput!Z55</f>
        <v>0</v>
      </c>
      <c r="AA35" s="101">
        <f>ModelInput!AA55</f>
        <v>0</v>
      </c>
      <c r="AB35" s="101">
        <f>ModelInput!AB55</f>
        <v>0</v>
      </c>
      <c r="AC35" s="101">
        <f>ModelInput!AC55</f>
        <v>0</v>
      </c>
      <c r="AD35" s="101">
        <f>ModelInput!AD55</f>
        <v>0</v>
      </c>
      <c r="AE35" s="101">
        <f>ModelInput!AE55</f>
        <v>0</v>
      </c>
      <c r="AF35" s="101">
        <f>ModelInput!AF55</f>
        <v>0</v>
      </c>
      <c r="AG35" s="101">
        <f>ModelInput!AG55</f>
        <v>0</v>
      </c>
      <c r="AH35" s="101">
        <f>ModelInput!AH55</f>
        <v>0</v>
      </c>
      <c r="AI35" s="101">
        <f>ModelInput!AI55</f>
        <v>0</v>
      </c>
      <c r="AJ35" s="101">
        <f>ModelInput!AJ55</f>
        <v>0</v>
      </c>
      <c r="AK35" s="101">
        <f>ModelInput!AK55</f>
        <v>0</v>
      </c>
      <c r="AL35" s="101">
        <f>ModelInput!AL55</f>
        <v>0</v>
      </c>
      <c r="AM35" s="101">
        <f>ModelInput!AM55</f>
        <v>0</v>
      </c>
      <c r="AN35" s="101">
        <f>ModelInput!AN55</f>
        <v>0</v>
      </c>
      <c r="AO35" s="101">
        <f>ModelInput!AO55</f>
        <v>0</v>
      </c>
      <c r="AP35" s="101">
        <f>ModelInput!AP55</f>
        <v>0</v>
      </c>
      <c r="AQ35" s="101">
        <f>ModelInput!AQ55</f>
        <v>0</v>
      </c>
      <c r="AR35" s="101">
        <f>ModelInput!AR55</f>
        <v>0</v>
      </c>
      <c r="AS35" s="101">
        <f>ModelInput!AS55</f>
        <v>0</v>
      </c>
      <c r="AT35" s="101">
        <f>ModelInput!AT55</f>
        <v>0</v>
      </c>
      <c r="AU35" s="101">
        <f>ModelInput!AU55</f>
        <v>0</v>
      </c>
      <c r="AV35" s="101">
        <f>ModelInput!AV55</f>
        <v>0</v>
      </c>
      <c r="AW35" s="101">
        <f>ModelInput!AW55</f>
        <v>0</v>
      </c>
      <c r="AX35" s="101">
        <f>ModelInput!AX55</f>
        <v>0</v>
      </c>
      <c r="AY35" s="101">
        <f>ModelInput!AY55</f>
        <v>0</v>
      </c>
      <c r="AZ35" s="101">
        <f>ModelInput!AZ55</f>
        <v>0</v>
      </c>
      <c r="BA35" s="101">
        <f>ModelInput!BA55</f>
        <v>0</v>
      </c>
      <c r="BB35" s="101">
        <f>ModelInput!BB55</f>
        <v>0</v>
      </c>
      <c r="BC35" s="101">
        <f>ModelInput!BC55</f>
        <v>0</v>
      </c>
      <c r="BD35" s="101">
        <f>ModelInput!BD55</f>
        <v>0</v>
      </c>
      <c r="BE35" s="101">
        <f>ModelInput!BE55</f>
        <v>0</v>
      </c>
      <c r="BF35" s="101">
        <f>ModelInput!BF55</f>
        <v>0</v>
      </c>
      <c r="BG35" s="101">
        <f>ModelInput!BG55</f>
        <v>0</v>
      </c>
      <c r="BH35" s="101">
        <f>ModelInput!BH55</f>
        <v>0</v>
      </c>
      <c r="BI35" s="6"/>
      <c r="BJ35" s="6"/>
      <c r="BK35" s="6"/>
    </row>
    <row r="36" spans="1:63" ht="15.4">
      <c r="E36" s="135" t="s">
        <v>140</v>
      </c>
      <c r="G36" s="4" t="s">
        <v>101</v>
      </c>
      <c r="H36" s="135" t="s">
        <v>213</v>
      </c>
      <c r="J36" s="4"/>
      <c r="L36" s="101">
        <f>ModelInput!L56</f>
        <v>0</v>
      </c>
      <c r="M36" s="101">
        <f>ModelInput!M56</f>
        <v>0</v>
      </c>
      <c r="N36" s="101">
        <f>ModelInput!N56</f>
        <v>0</v>
      </c>
      <c r="O36" s="101">
        <f>ModelInput!O56</f>
        <v>0</v>
      </c>
      <c r="P36" s="101">
        <f>ModelInput!P56</f>
        <v>0</v>
      </c>
      <c r="Q36" s="101">
        <f>ModelInput!Q56</f>
        <v>0</v>
      </c>
      <c r="R36" s="101">
        <f>ModelInput!R56</f>
        <v>0</v>
      </c>
      <c r="S36" s="101">
        <f>ModelInput!S56</f>
        <v>0</v>
      </c>
      <c r="T36" s="101">
        <f>ModelInput!T56</f>
        <v>0</v>
      </c>
      <c r="U36" s="101">
        <f>ModelInput!U56</f>
        <v>0</v>
      </c>
      <c r="V36" s="101">
        <f>ModelInput!V56</f>
        <v>0</v>
      </c>
      <c r="W36" s="101">
        <f>ModelInput!W56</f>
        <v>0</v>
      </c>
      <c r="X36" s="101">
        <f>ModelInput!X56</f>
        <v>0</v>
      </c>
      <c r="Y36" s="101">
        <f>ModelInput!Y56</f>
        <v>0</v>
      </c>
      <c r="Z36" s="101">
        <f>ModelInput!Z56</f>
        <v>0</v>
      </c>
      <c r="AA36" s="101">
        <f>ModelInput!AA56</f>
        <v>0</v>
      </c>
      <c r="AB36" s="101">
        <f>ModelInput!AB56</f>
        <v>0</v>
      </c>
      <c r="AC36" s="101">
        <f>ModelInput!AC56</f>
        <v>0</v>
      </c>
      <c r="AD36" s="101">
        <f>ModelInput!AD56</f>
        <v>0</v>
      </c>
      <c r="AE36" s="101">
        <f>ModelInput!AE56</f>
        <v>0</v>
      </c>
      <c r="AF36" s="101">
        <f>ModelInput!AF56</f>
        <v>0</v>
      </c>
      <c r="AG36" s="101">
        <f>ModelInput!AG56</f>
        <v>0</v>
      </c>
      <c r="AH36" s="101">
        <f>ModelInput!AH56</f>
        <v>0</v>
      </c>
      <c r="AI36" s="101">
        <f>ModelInput!AI56</f>
        <v>0</v>
      </c>
      <c r="AJ36" s="101">
        <f>ModelInput!AJ56</f>
        <v>0</v>
      </c>
      <c r="AK36" s="101">
        <f>ModelInput!AK56</f>
        <v>0</v>
      </c>
      <c r="AL36" s="101">
        <f>ModelInput!AL56</f>
        <v>0</v>
      </c>
      <c r="AM36" s="101">
        <f>ModelInput!AM56</f>
        <v>0</v>
      </c>
      <c r="AN36" s="101">
        <f>ModelInput!AN56</f>
        <v>0</v>
      </c>
      <c r="AO36" s="101">
        <f>ModelInput!AO56</f>
        <v>0</v>
      </c>
      <c r="AP36" s="101">
        <f>ModelInput!AP56</f>
        <v>0</v>
      </c>
      <c r="AQ36" s="101">
        <f>ModelInput!AQ56</f>
        <v>0</v>
      </c>
      <c r="AR36" s="101">
        <f>ModelInput!AR56</f>
        <v>0</v>
      </c>
      <c r="AS36" s="101">
        <f>ModelInput!AS56</f>
        <v>0</v>
      </c>
      <c r="AT36" s="101">
        <f>ModelInput!AT56</f>
        <v>0</v>
      </c>
      <c r="AU36" s="101">
        <f>ModelInput!AU56</f>
        <v>0</v>
      </c>
      <c r="AV36" s="101">
        <f>ModelInput!AV56</f>
        <v>0</v>
      </c>
      <c r="AW36" s="101">
        <f>ModelInput!AW56</f>
        <v>0</v>
      </c>
      <c r="AX36" s="101">
        <f>ModelInput!AX56</f>
        <v>0</v>
      </c>
      <c r="AY36" s="101">
        <f>ModelInput!AY56</f>
        <v>0</v>
      </c>
      <c r="AZ36" s="101">
        <f>ModelInput!AZ56</f>
        <v>0</v>
      </c>
      <c r="BA36" s="101">
        <f>ModelInput!BA56</f>
        <v>0</v>
      </c>
      <c r="BB36" s="101">
        <f>ModelInput!BB56</f>
        <v>0</v>
      </c>
      <c r="BC36" s="101">
        <f>ModelInput!BC56</f>
        <v>0</v>
      </c>
      <c r="BD36" s="101">
        <f>ModelInput!BD56</f>
        <v>0</v>
      </c>
      <c r="BE36" s="101">
        <f>ModelInput!BE56</f>
        <v>0</v>
      </c>
      <c r="BF36" s="101">
        <f>ModelInput!BF56</f>
        <v>0</v>
      </c>
      <c r="BG36" s="101">
        <f>ModelInput!BG56</f>
        <v>0</v>
      </c>
      <c r="BH36" s="101">
        <f>ModelInput!BH56</f>
        <v>0</v>
      </c>
      <c r="BI36" s="6"/>
      <c r="BJ36" s="6"/>
      <c r="BK36" s="6"/>
    </row>
    <row r="37" spans="1:63" ht="15.4">
      <c r="E37" s="135" t="s">
        <v>218</v>
      </c>
      <c r="G37" s="4" t="s">
        <v>101</v>
      </c>
      <c r="H37" s="135" t="s">
        <v>213</v>
      </c>
      <c r="J37" s="4"/>
      <c r="L37" s="101">
        <f>ModelInput!L57</f>
        <v>0</v>
      </c>
      <c r="M37" s="101">
        <f>ModelInput!M57</f>
        <v>0</v>
      </c>
      <c r="N37" s="101">
        <f>ModelInput!N57</f>
        <v>0</v>
      </c>
      <c r="O37" s="101">
        <f>ModelInput!O57</f>
        <v>0</v>
      </c>
      <c r="P37" s="101">
        <f>ModelInput!P57</f>
        <v>0</v>
      </c>
      <c r="Q37" s="101">
        <f>ModelInput!Q57</f>
        <v>0</v>
      </c>
      <c r="R37" s="101">
        <f>ModelInput!R57</f>
        <v>0</v>
      </c>
      <c r="S37" s="101">
        <f>ModelInput!S57</f>
        <v>0</v>
      </c>
      <c r="T37" s="101">
        <f>ModelInput!T57</f>
        <v>0</v>
      </c>
      <c r="U37" s="101">
        <f>ModelInput!U57</f>
        <v>0</v>
      </c>
      <c r="V37" s="101">
        <f>ModelInput!V57</f>
        <v>0</v>
      </c>
      <c r="W37" s="101">
        <f>ModelInput!W57</f>
        <v>0</v>
      </c>
      <c r="X37" s="101">
        <f>ModelInput!X57</f>
        <v>0</v>
      </c>
      <c r="Y37" s="101">
        <f>ModelInput!Y57</f>
        <v>0</v>
      </c>
      <c r="Z37" s="101">
        <f>ModelInput!Z57</f>
        <v>0</v>
      </c>
      <c r="AA37" s="101">
        <f>ModelInput!AA57</f>
        <v>0</v>
      </c>
      <c r="AB37" s="101">
        <f>ModelInput!AB57</f>
        <v>0</v>
      </c>
      <c r="AC37" s="101">
        <f>ModelInput!AC57</f>
        <v>0</v>
      </c>
      <c r="AD37" s="101">
        <f>ModelInput!AD57</f>
        <v>0</v>
      </c>
      <c r="AE37" s="101">
        <f>ModelInput!AE57</f>
        <v>0</v>
      </c>
      <c r="AF37" s="101">
        <f>ModelInput!AF57</f>
        <v>0</v>
      </c>
      <c r="AG37" s="101">
        <f>ModelInput!AG57</f>
        <v>0</v>
      </c>
      <c r="AH37" s="101">
        <f>ModelInput!AH57</f>
        <v>0</v>
      </c>
      <c r="AI37" s="101">
        <f>ModelInput!AI57</f>
        <v>0</v>
      </c>
      <c r="AJ37" s="101">
        <f>ModelInput!AJ57</f>
        <v>0</v>
      </c>
      <c r="AK37" s="101">
        <f>ModelInput!AK57</f>
        <v>0</v>
      </c>
      <c r="AL37" s="101">
        <f>ModelInput!AL57</f>
        <v>0</v>
      </c>
      <c r="AM37" s="101">
        <f>ModelInput!AM57</f>
        <v>0</v>
      </c>
      <c r="AN37" s="101">
        <f>ModelInput!AN57</f>
        <v>0</v>
      </c>
      <c r="AO37" s="101">
        <f>ModelInput!AO57</f>
        <v>0</v>
      </c>
      <c r="AP37" s="101">
        <f>ModelInput!AP57</f>
        <v>0</v>
      </c>
      <c r="AQ37" s="101">
        <f>ModelInput!AQ57</f>
        <v>0</v>
      </c>
      <c r="AR37" s="101">
        <f>ModelInput!AR57</f>
        <v>0</v>
      </c>
      <c r="AS37" s="101">
        <f>ModelInput!AS57</f>
        <v>0</v>
      </c>
      <c r="AT37" s="101">
        <f>ModelInput!AT57</f>
        <v>0</v>
      </c>
      <c r="AU37" s="101">
        <f>ModelInput!AU57</f>
        <v>0</v>
      </c>
      <c r="AV37" s="101">
        <f>ModelInput!AV57</f>
        <v>0</v>
      </c>
      <c r="AW37" s="101">
        <f>ModelInput!AW57</f>
        <v>0</v>
      </c>
      <c r="AX37" s="101">
        <f>ModelInput!AX57</f>
        <v>0</v>
      </c>
      <c r="AY37" s="101">
        <f>ModelInput!AY57</f>
        <v>0</v>
      </c>
      <c r="AZ37" s="101">
        <f>ModelInput!AZ57</f>
        <v>0</v>
      </c>
      <c r="BA37" s="101">
        <f>ModelInput!BA57</f>
        <v>0</v>
      </c>
      <c r="BB37" s="101">
        <f>ModelInput!BB57</f>
        <v>0</v>
      </c>
      <c r="BC37" s="101">
        <f>ModelInput!BC57</f>
        <v>0</v>
      </c>
      <c r="BD37" s="101">
        <f>ModelInput!BD57</f>
        <v>0</v>
      </c>
      <c r="BE37" s="101">
        <f>ModelInput!BE57</f>
        <v>0</v>
      </c>
      <c r="BF37" s="101">
        <f>ModelInput!BF57</f>
        <v>0</v>
      </c>
      <c r="BG37" s="101">
        <f>ModelInput!BG57</f>
        <v>0</v>
      </c>
      <c r="BH37" s="101">
        <f>ModelInput!BH57</f>
        <v>0</v>
      </c>
      <c r="BI37" s="6"/>
      <c r="BJ37" s="6"/>
      <c r="BK37" s="6"/>
    </row>
    <row r="38" spans="1:63" ht="15.4">
      <c r="E38" s="135" t="s">
        <v>235</v>
      </c>
      <c r="G38" s="4" t="s">
        <v>101</v>
      </c>
      <c r="H38" s="135" t="s">
        <v>215</v>
      </c>
      <c r="J38" s="6" t="s">
        <v>417</v>
      </c>
      <c r="L38" s="101">
        <f>ModelInput!L58</f>
        <v>0</v>
      </c>
      <c r="M38" s="101">
        <f>ModelInput!M58</f>
        <v>0</v>
      </c>
      <c r="N38" s="101">
        <f>ModelInput!N58</f>
        <v>0</v>
      </c>
      <c r="O38" s="101">
        <f>ModelInput!O58</f>
        <v>0</v>
      </c>
      <c r="P38" s="101">
        <f>ModelInput!P58</f>
        <v>0</v>
      </c>
      <c r="Q38" s="101">
        <f>ModelInput!Q58</f>
        <v>0</v>
      </c>
      <c r="R38" s="101">
        <f>ModelInput!R58</f>
        <v>0</v>
      </c>
      <c r="S38" s="101">
        <f>ModelInput!S58</f>
        <v>0</v>
      </c>
      <c r="T38" s="101">
        <f>ModelInput!T58</f>
        <v>0</v>
      </c>
      <c r="U38" s="101">
        <f>ModelInput!U58</f>
        <v>0</v>
      </c>
      <c r="V38" s="101">
        <f>ModelInput!V58</f>
        <v>0</v>
      </c>
      <c r="W38" s="101">
        <f>ModelInput!W58</f>
        <v>0</v>
      </c>
      <c r="X38" s="101">
        <f>ModelInput!X58</f>
        <v>0</v>
      </c>
      <c r="Y38" s="101">
        <f>ModelInput!Y58</f>
        <v>0</v>
      </c>
      <c r="Z38" s="101">
        <f>ModelInput!Z58</f>
        <v>0</v>
      </c>
      <c r="AA38" s="101">
        <f>ModelInput!AA58</f>
        <v>0</v>
      </c>
      <c r="AB38" s="101">
        <f>ModelInput!AB58</f>
        <v>0</v>
      </c>
      <c r="AC38" s="101">
        <f>ModelInput!AC58</f>
        <v>0</v>
      </c>
      <c r="AD38" s="101">
        <f>ModelInput!AD58</f>
        <v>0</v>
      </c>
      <c r="AE38" s="101">
        <f>ModelInput!AE58</f>
        <v>0</v>
      </c>
      <c r="AF38" s="101">
        <f>ModelInput!AF58</f>
        <v>0</v>
      </c>
      <c r="AG38" s="101">
        <f>ModelInput!AG58</f>
        <v>0</v>
      </c>
      <c r="AH38" s="101">
        <f>ModelInput!AH58</f>
        <v>0</v>
      </c>
      <c r="AI38" s="101">
        <f>ModelInput!AI58</f>
        <v>0</v>
      </c>
      <c r="AJ38" s="101">
        <f>ModelInput!AJ58</f>
        <v>0</v>
      </c>
      <c r="AK38" s="101">
        <f>ModelInput!AK58</f>
        <v>0</v>
      </c>
      <c r="AL38" s="101">
        <f>ModelInput!AL58</f>
        <v>0</v>
      </c>
      <c r="AM38" s="101">
        <f>ModelInput!AM58</f>
        <v>0</v>
      </c>
      <c r="AN38" s="101">
        <f>ModelInput!AN58</f>
        <v>0</v>
      </c>
      <c r="AO38" s="101">
        <f>ModelInput!AO58</f>
        <v>0</v>
      </c>
      <c r="AP38" s="101">
        <f>ModelInput!AP58</f>
        <v>0</v>
      </c>
      <c r="AQ38" s="101">
        <f>ModelInput!AQ58</f>
        <v>0</v>
      </c>
      <c r="AR38" s="101">
        <f>ModelInput!AR58</f>
        <v>0</v>
      </c>
      <c r="AS38" s="101">
        <f>ModelInput!AS58</f>
        <v>0</v>
      </c>
      <c r="AT38" s="101">
        <f>ModelInput!AT58</f>
        <v>0</v>
      </c>
      <c r="AU38" s="101">
        <f>ModelInput!AU58</f>
        <v>0</v>
      </c>
      <c r="AV38" s="101">
        <f>ModelInput!AV58</f>
        <v>0</v>
      </c>
      <c r="AW38" s="101">
        <f>ModelInput!AW58</f>
        <v>0</v>
      </c>
      <c r="AX38" s="101">
        <f>ModelInput!AX58</f>
        <v>0</v>
      </c>
      <c r="AY38" s="101">
        <f>ModelInput!AY58</f>
        <v>0</v>
      </c>
      <c r="AZ38" s="101">
        <f>ModelInput!AZ58</f>
        <v>0</v>
      </c>
      <c r="BA38" s="101">
        <f>ModelInput!BA58</f>
        <v>0</v>
      </c>
      <c r="BB38" s="101">
        <f>ModelInput!BB58</f>
        <v>0</v>
      </c>
      <c r="BC38" s="101">
        <f>ModelInput!BC58</f>
        <v>0</v>
      </c>
      <c r="BD38" s="101">
        <f>ModelInput!BD58</f>
        <v>0</v>
      </c>
      <c r="BE38" s="101">
        <f>ModelInput!BE58</f>
        <v>0</v>
      </c>
      <c r="BF38" s="101">
        <f>ModelInput!BF58</f>
        <v>0</v>
      </c>
      <c r="BG38" s="101">
        <f>ModelInput!BG58</f>
        <v>0</v>
      </c>
      <c r="BH38" s="101">
        <f>ModelInput!BH58</f>
        <v>0</v>
      </c>
      <c r="BI38" s="6"/>
      <c r="BJ38" s="6"/>
      <c r="BK38" s="6"/>
    </row>
    <row r="39" spans="1:63" ht="15.4">
      <c r="D39" s="135"/>
      <c r="E39" s="135" t="s">
        <v>418</v>
      </c>
      <c r="G39" s="4" t="s">
        <v>101</v>
      </c>
      <c r="H39" s="135" t="s">
        <v>215</v>
      </c>
      <c r="J39" s="6" t="s">
        <v>419</v>
      </c>
      <c r="L39" s="101">
        <f>ModelInput!L59</f>
        <v>0</v>
      </c>
      <c r="M39" s="101">
        <f>ModelInput!M59</f>
        <v>0</v>
      </c>
      <c r="N39" s="101">
        <f>ModelInput!N59</f>
        <v>0</v>
      </c>
      <c r="O39" s="101">
        <f>ModelInput!O59</f>
        <v>0</v>
      </c>
      <c r="P39" s="101">
        <f>ModelInput!P59</f>
        <v>0</v>
      </c>
      <c r="Q39" s="101">
        <f>ModelInput!Q59</f>
        <v>0</v>
      </c>
      <c r="R39" s="101">
        <f>ModelInput!R59</f>
        <v>0</v>
      </c>
      <c r="S39" s="101">
        <f>ModelInput!S59</f>
        <v>0</v>
      </c>
      <c r="T39" s="101">
        <f>ModelInput!T59</f>
        <v>0</v>
      </c>
      <c r="U39" s="101">
        <f>ModelInput!U59</f>
        <v>0</v>
      </c>
      <c r="V39" s="101">
        <f>ModelInput!V59</f>
        <v>0</v>
      </c>
      <c r="W39" s="101">
        <f>ModelInput!W59</f>
        <v>0</v>
      </c>
      <c r="X39" s="101">
        <f>ModelInput!X59</f>
        <v>0</v>
      </c>
      <c r="Y39" s="101">
        <f>ModelInput!Y59</f>
        <v>0</v>
      </c>
      <c r="Z39" s="101">
        <f>ModelInput!Z59</f>
        <v>0</v>
      </c>
      <c r="AA39" s="101">
        <f>ModelInput!AA59</f>
        <v>0</v>
      </c>
      <c r="AB39" s="101">
        <f>ModelInput!AB59</f>
        <v>0</v>
      </c>
      <c r="AC39" s="101">
        <f>ModelInput!AC59</f>
        <v>0</v>
      </c>
      <c r="AD39" s="101">
        <f>ModelInput!AD59</f>
        <v>0</v>
      </c>
      <c r="AE39" s="101">
        <f>ModelInput!AE59</f>
        <v>0</v>
      </c>
      <c r="AF39" s="101">
        <f>ModelInput!AF59</f>
        <v>0</v>
      </c>
      <c r="AG39" s="101">
        <f>ModelInput!AG59</f>
        <v>0</v>
      </c>
      <c r="AH39" s="101">
        <f>ModelInput!AH59</f>
        <v>0</v>
      </c>
      <c r="AI39" s="101">
        <f>ModelInput!AI59</f>
        <v>0</v>
      </c>
      <c r="AJ39" s="101">
        <f>ModelInput!AJ59</f>
        <v>0</v>
      </c>
      <c r="AK39" s="101">
        <f>ModelInput!AK59</f>
        <v>0</v>
      </c>
      <c r="AL39" s="101">
        <f>ModelInput!AL59</f>
        <v>0</v>
      </c>
      <c r="AM39" s="101">
        <f>ModelInput!AM59</f>
        <v>0</v>
      </c>
      <c r="AN39" s="101">
        <f>ModelInput!AN59</f>
        <v>0</v>
      </c>
      <c r="AO39" s="101">
        <f>ModelInput!AO59</f>
        <v>0</v>
      </c>
      <c r="AP39" s="101">
        <f>ModelInput!AP59</f>
        <v>0</v>
      </c>
      <c r="AQ39" s="101">
        <f>ModelInput!AQ59</f>
        <v>0</v>
      </c>
      <c r="AR39" s="101">
        <f>ModelInput!AR59</f>
        <v>0</v>
      </c>
      <c r="AS39" s="101">
        <f>ModelInput!AS59</f>
        <v>0</v>
      </c>
      <c r="AT39" s="101">
        <f>ModelInput!AT59</f>
        <v>0</v>
      </c>
      <c r="AU39" s="101">
        <f>ModelInput!AU59</f>
        <v>0</v>
      </c>
      <c r="AV39" s="101">
        <f>ModelInput!AV59</f>
        <v>0</v>
      </c>
      <c r="AW39" s="101">
        <f>ModelInput!AW59</f>
        <v>0</v>
      </c>
      <c r="AX39" s="101">
        <f>ModelInput!AX59</f>
        <v>0</v>
      </c>
      <c r="AY39" s="101">
        <f>ModelInput!AY59</f>
        <v>0</v>
      </c>
      <c r="AZ39" s="101">
        <f>ModelInput!AZ59</f>
        <v>0</v>
      </c>
      <c r="BA39" s="101">
        <f>ModelInput!BA59</f>
        <v>0</v>
      </c>
      <c r="BB39" s="101">
        <f>ModelInput!BB59</f>
        <v>0</v>
      </c>
      <c r="BC39" s="101">
        <f>ModelInput!BC59</f>
        <v>0</v>
      </c>
      <c r="BD39" s="101">
        <f>ModelInput!BD59</f>
        <v>0</v>
      </c>
      <c r="BE39" s="101">
        <f>ModelInput!BE59</f>
        <v>0</v>
      </c>
      <c r="BF39" s="101">
        <f>ModelInput!BF59</f>
        <v>0</v>
      </c>
      <c r="BG39" s="101">
        <f>ModelInput!BG59</f>
        <v>0</v>
      </c>
      <c r="BH39" s="101">
        <f>ModelInput!BH59</f>
        <v>0</v>
      </c>
      <c r="BI39" s="6"/>
      <c r="BJ39" s="6"/>
      <c r="BK39" s="6"/>
    </row>
    <row r="40" spans="1:63" ht="15.4">
      <c r="E40" s="117" t="s">
        <v>280</v>
      </c>
      <c r="G40" s="89" t="s">
        <v>101</v>
      </c>
      <c r="H40" s="135"/>
      <c r="J40" s="4"/>
      <c r="L40" s="139">
        <f t="shared" ref="L40:AQ40" si="4">SUM(L35:L39)</f>
        <v>0</v>
      </c>
      <c r="M40" s="139">
        <f t="shared" si="4"/>
        <v>0</v>
      </c>
      <c r="N40" s="139">
        <f t="shared" si="4"/>
        <v>0</v>
      </c>
      <c r="O40" s="139">
        <f t="shared" si="4"/>
        <v>0</v>
      </c>
      <c r="P40" s="139">
        <f t="shared" si="4"/>
        <v>0</v>
      </c>
      <c r="Q40" s="139">
        <f t="shared" si="4"/>
        <v>0</v>
      </c>
      <c r="R40" s="139">
        <f t="shared" si="4"/>
        <v>0</v>
      </c>
      <c r="S40" s="139">
        <f t="shared" si="4"/>
        <v>0</v>
      </c>
      <c r="T40" s="139">
        <f t="shared" si="4"/>
        <v>0</v>
      </c>
      <c r="U40" s="139">
        <f t="shared" si="4"/>
        <v>0</v>
      </c>
      <c r="V40" s="139">
        <f t="shared" si="4"/>
        <v>0</v>
      </c>
      <c r="W40" s="139">
        <f t="shared" si="4"/>
        <v>0</v>
      </c>
      <c r="X40" s="139">
        <f t="shared" si="4"/>
        <v>0</v>
      </c>
      <c r="Y40" s="139">
        <f t="shared" si="4"/>
        <v>0</v>
      </c>
      <c r="Z40" s="139">
        <f t="shared" si="4"/>
        <v>0</v>
      </c>
      <c r="AA40" s="139">
        <f t="shared" si="4"/>
        <v>0</v>
      </c>
      <c r="AB40" s="139">
        <f t="shared" si="4"/>
        <v>0</v>
      </c>
      <c r="AC40" s="139">
        <f t="shared" si="4"/>
        <v>0</v>
      </c>
      <c r="AD40" s="139">
        <f t="shared" si="4"/>
        <v>0</v>
      </c>
      <c r="AE40" s="139">
        <f t="shared" si="4"/>
        <v>0</v>
      </c>
      <c r="AF40" s="139">
        <f t="shared" si="4"/>
        <v>0</v>
      </c>
      <c r="AG40" s="139">
        <f t="shared" si="4"/>
        <v>0</v>
      </c>
      <c r="AH40" s="139">
        <f t="shared" si="4"/>
        <v>0</v>
      </c>
      <c r="AI40" s="139">
        <f t="shared" si="4"/>
        <v>0</v>
      </c>
      <c r="AJ40" s="139">
        <f t="shared" si="4"/>
        <v>0</v>
      </c>
      <c r="AK40" s="139">
        <f t="shared" si="4"/>
        <v>0</v>
      </c>
      <c r="AL40" s="139">
        <f t="shared" si="4"/>
        <v>0</v>
      </c>
      <c r="AM40" s="139">
        <f t="shared" si="4"/>
        <v>0</v>
      </c>
      <c r="AN40" s="139">
        <f t="shared" si="4"/>
        <v>0</v>
      </c>
      <c r="AO40" s="139">
        <f t="shared" si="4"/>
        <v>0</v>
      </c>
      <c r="AP40" s="139">
        <f t="shared" si="4"/>
        <v>0</v>
      </c>
      <c r="AQ40" s="139">
        <f t="shared" si="4"/>
        <v>0</v>
      </c>
      <c r="AR40" s="139">
        <f t="shared" ref="AR40:BH40" si="5">SUM(AR35:AR39)</f>
        <v>0</v>
      </c>
      <c r="AS40" s="139">
        <f t="shared" si="5"/>
        <v>0</v>
      </c>
      <c r="AT40" s="139">
        <f t="shared" si="5"/>
        <v>0</v>
      </c>
      <c r="AU40" s="139">
        <f t="shared" si="5"/>
        <v>0</v>
      </c>
      <c r="AV40" s="139">
        <f t="shared" si="5"/>
        <v>0</v>
      </c>
      <c r="AW40" s="139">
        <f t="shared" si="5"/>
        <v>0</v>
      </c>
      <c r="AX40" s="139">
        <f t="shared" si="5"/>
        <v>0</v>
      </c>
      <c r="AY40" s="139">
        <f t="shared" si="5"/>
        <v>0</v>
      </c>
      <c r="AZ40" s="139">
        <f t="shared" si="5"/>
        <v>0</v>
      </c>
      <c r="BA40" s="139">
        <f t="shared" si="5"/>
        <v>0</v>
      </c>
      <c r="BB40" s="139">
        <f t="shared" si="5"/>
        <v>0</v>
      </c>
      <c r="BC40" s="139">
        <f t="shared" si="5"/>
        <v>0</v>
      </c>
      <c r="BD40" s="139">
        <f t="shared" si="5"/>
        <v>0</v>
      </c>
      <c r="BE40" s="139">
        <f t="shared" si="5"/>
        <v>0</v>
      </c>
      <c r="BF40" s="139">
        <f t="shared" si="5"/>
        <v>0</v>
      </c>
      <c r="BG40" s="139">
        <f t="shared" si="5"/>
        <v>0</v>
      </c>
      <c r="BH40" s="139">
        <f t="shared" si="5"/>
        <v>0</v>
      </c>
      <c r="BI40" s="6"/>
      <c r="BJ40" s="6"/>
      <c r="BK40" s="6"/>
    </row>
    <row r="41" spans="1:63" ht="15.4">
      <c r="J41" s="4"/>
      <c r="L41" s="111"/>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6"/>
      <c r="BJ41" s="6"/>
      <c r="BK41" s="6"/>
    </row>
    <row r="42" spans="1:63" ht="15.4">
      <c r="C42" s="38">
        <f>MAX($B$4:C41)+0.1</f>
        <v>1.3000000000000003</v>
      </c>
      <c r="D42" s="37" t="s">
        <v>221</v>
      </c>
      <c r="E42" s="33"/>
      <c r="F42" s="33"/>
      <c r="G42" s="32"/>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row>
    <row r="43" spans="1:63" ht="15.4">
      <c r="E43" s="135"/>
      <c r="F43" s="135"/>
      <c r="J43" s="4"/>
      <c r="L43" s="111"/>
      <c r="M43" s="111"/>
      <c r="N43" s="111"/>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6"/>
      <c r="BJ43" s="6"/>
      <c r="BK43" s="6"/>
    </row>
    <row r="44" spans="1:63" ht="15.4">
      <c r="E44" s="20" t="s">
        <v>141</v>
      </c>
      <c r="F44" s="135"/>
      <c r="G44" s="4" t="s">
        <v>101</v>
      </c>
      <c r="J44" s="4"/>
      <c r="L44" s="101">
        <f>ModelInput!L63</f>
        <v>0</v>
      </c>
      <c r="M44" s="101">
        <f>ModelInput!M63</f>
        <v>0</v>
      </c>
      <c r="N44" s="101">
        <f>ModelInput!N63</f>
        <v>0</v>
      </c>
      <c r="O44" s="101">
        <f>ModelInput!O63</f>
        <v>0</v>
      </c>
      <c r="P44" s="101">
        <f>ModelInput!P63</f>
        <v>0</v>
      </c>
      <c r="Q44" s="101">
        <f>ModelInput!Q63</f>
        <v>0</v>
      </c>
      <c r="R44" s="101">
        <f>ModelInput!R63</f>
        <v>0</v>
      </c>
      <c r="S44" s="101">
        <f>ModelInput!S63</f>
        <v>0</v>
      </c>
      <c r="T44" s="101">
        <f>ModelInput!T63</f>
        <v>0</v>
      </c>
      <c r="U44" s="101">
        <f>ModelInput!U63</f>
        <v>0</v>
      </c>
      <c r="V44" s="101">
        <f>ModelInput!V63</f>
        <v>0</v>
      </c>
      <c r="W44" s="101">
        <f>ModelInput!W63</f>
        <v>0</v>
      </c>
      <c r="X44" s="101">
        <f>ModelInput!X63</f>
        <v>0</v>
      </c>
      <c r="Y44" s="101">
        <f>ModelInput!Y63</f>
        <v>0</v>
      </c>
      <c r="Z44" s="101">
        <f>ModelInput!Z63</f>
        <v>0</v>
      </c>
      <c r="AA44" s="101">
        <f>ModelInput!AA63</f>
        <v>0</v>
      </c>
      <c r="AB44" s="101">
        <f>ModelInput!AB63</f>
        <v>0</v>
      </c>
      <c r="AC44" s="101">
        <f>ModelInput!AC63</f>
        <v>0</v>
      </c>
      <c r="AD44" s="101">
        <f>ModelInput!AD63</f>
        <v>0</v>
      </c>
      <c r="AE44" s="101">
        <f>ModelInput!AE63</f>
        <v>0</v>
      </c>
      <c r="AF44" s="101">
        <f>ModelInput!AF63</f>
        <v>0</v>
      </c>
      <c r="AG44" s="101">
        <f>ModelInput!AG63</f>
        <v>0</v>
      </c>
      <c r="AH44" s="101">
        <f>ModelInput!AH63</f>
        <v>0</v>
      </c>
      <c r="AI44" s="101">
        <f>ModelInput!AI63</f>
        <v>0</v>
      </c>
      <c r="AJ44" s="101">
        <f>ModelInput!AJ63</f>
        <v>0</v>
      </c>
      <c r="AK44" s="101">
        <f>ModelInput!AK63</f>
        <v>0</v>
      </c>
      <c r="AL44" s="101">
        <f>ModelInput!AL63</f>
        <v>0</v>
      </c>
      <c r="AM44" s="101">
        <f>ModelInput!AM63</f>
        <v>0</v>
      </c>
      <c r="AN44" s="101">
        <f>ModelInput!AN63</f>
        <v>0</v>
      </c>
      <c r="AO44" s="101">
        <f>ModelInput!AO63</f>
        <v>0</v>
      </c>
      <c r="AP44" s="101">
        <f>ModelInput!AP63</f>
        <v>0</v>
      </c>
      <c r="AQ44" s="101">
        <f>ModelInput!AQ63</f>
        <v>0</v>
      </c>
      <c r="AR44" s="101">
        <f>ModelInput!AR63</f>
        <v>0</v>
      </c>
      <c r="AS44" s="101">
        <f>ModelInput!AS63</f>
        <v>0</v>
      </c>
      <c r="AT44" s="101">
        <f>ModelInput!AT63</f>
        <v>0</v>
      </c>
      <c r="AU44" s="101">
        <f>ModelInput!AU63</f>
        <v>0</v>
      </c>
      <c r="AV44" s="101">
        <f>ModelInput!AV63</f>
        <v>0</v>
      </c>
      <c r="AW44" s="101">
        <f>ModelInput!AW63</f>
        <v>0</v>
      </c>
      <c r="AX44" s="101">
        <f>ModelInput!AX63</f>
        <v>0</v>
      </c>
      <c r="AY44" s="101">
        <f>ModelInput!AY63</f>
        <v>0</v>
      </c>
      <c r="AZ44" s="101">
        <f>ModelInput!AZ63</f>
        <v>0</v>
      </c>
      <c r="BA44" s="101">
        <f>ModelInput!BA63</f>
        <v>0</v>
      </c>
      <c r="BB44" s="101">
        <f>ModelInput!BB63</f>
        <v>0</v>
      </c>
      <c r="BC44" s="101">
        <f>ModelInput!BC63</f>
        <v>0</v>
      </c>
      <c r="BD44" s="101">
        <f>ModelInput!BD63</f>
        <v>0</v>
      </c>
      <c r="BE44" s="101">
        <f>ModelInput!BE63</f>
        <v>0</v>
      </c>
      <c r="BF44" s="101">
        <f>ModelInput!BF63</f>
        <v>0</v>
      </c>
      <c r="BG44" s="101">
        <f>ModelInput!BG63</f>
        <v>0</v>
      </c>
      <c r="BH44" s="101">
        <f>ModelInput!BH63</f>
        <v>0</v>
      </c>
      <c r="BI44" s="6"/>
      <c r="BJ44" s="6"/>
      <c r="BK44" s="6"/>
    </row>
    <row r="45" spans="1:63" ht="15.4">
      <c r="E45" s="20" t="s">
        <v>142</v>
      </c>
      <c r="F45" s="135"/>
      <c r="G45" s="4" t="s">
        <v>101</v>
      </c>
      <c r="L45" s="101">
        <f>ModelInput!L64</f>
        <v>0</v>
      </c>
      <c r="M45" s="101">
        <f>ModelInput!M64</f>
        <v>0</v>
      </c>
      <c r="N45" s="101">
        <f>ModelInput!N64</f>
        <v>0</v>
      </c>
      <c r="O45" s="101">
        <f>ModelInput!O64</f>
        <v>0</v>
      </c>
      <c r="P45" s="101">
        <f>ModelInput!P64</f>
        <v>0</v>
      </c>
      <c r="Q45" s="101">
        <f>ModelInput!Q64</f>
        <v>0</v>
      </c>
      <c r="R45" s="101">
        <f>ModelInput!R64</f>
        <v>0</v>
      </c>
      <c r="S45" s="101">
        <f>ModelInput!S64</f>
        <v>0</v>
      </c>
      <c r="T45" s="101">
        <f>ModelInput!T64</f>
        <v>0</v>
      </c>
      <c r="U45" s="101">
        <f>ModelInput!U64</f>
        <v>0</v>
      </c>
      <c r="V45" s="101">
        <f>ModelInput!V64</f>
        <v>0</v>
      </c>
      <c r="W45" s="101">
        <f>ModelInput!W64</f>
        <v>0</v>
      </c>
      <c r="X45" s="101">
        <f>ModelInput!X64</f>
        <v>0</v>
      </c>
      <c r="Y45" s="101">
        <f>ModelInput!Y64</f>
        <v>0</v>
      </c>
      <c r="Z45" s="101">
        <f>ModelInput!Z64</f>
        <v>0</v>
      </c>
      <c r="AA45" s="101">
        <f>ModelInput!AA64</f>
        <v>0</v>
      </c>
      <c r="AB45" s="101">
        <f>ModelInput!AB64</f>
        <v>0</v>
      </c>
      <c r="AC45" s="101">
        <f>ModelInput!AC64</f>
        <v>0</v>
      </c>
      <c r="AD45" s="101">
        <f>ModelInput!AD64</f>
        <v>0</v>
      </c>
      <c r="AE45" s="101">
        <f>ModelInput!AE64</f>
        <v>0</v>
      </c>
      <c r="AF45" s="101">
        <f>ModelInput!AF64</f>
        <v>0</v>
      </c>
      <c r="AG45" s="101">
        <f>ModelInput!AG64</f>
        <v>0</v>
      </c>
      <c r="AH45" s="101">
        <f>ModelInput!AH64</f>
        <v>0</v>
      </c>
      <c r="AI45" s="101">
        <f>ModelInput!AI64</f>
        <v>0</v>
      </c>
      <c r="AJ45" s="101">
        <f>ModelInput!AJ64</f>
        <v>0</v>
      </c>
      <c r="AK45" s="101">
        <f>ModelInput!AK64</f>
        <v>0</v>
      </c>
      <c r="AL45" s="101">
        <f>ModelInput!AL64</f>
        <v>0</v>
      </c>
      <c r="AM45" s="101">
        <f>ModelInput!AM64</f>
        <v>0</v>
      </c>
      <c r="AN45" s="101">
        <f>ModelInput!AN64</f>
        <v>0</v>
      </c>
      <c r="AO45" s="101">
        <f>ModelInput!AO64</f>
        <v>0</v>
      </c>
      <c r="AP45" s="101">
        <f>ModelInput!AP64</f>
        <v>0</v>
      </c>
      <c r="AQ45" s="101">
        <f>ModelInput!AQ64</f>
        <v>0</v>
      </c>
      <c r="AR45" s="101">
        <f>ModelInput!AR64</f>
        <v>0</v>
      </c>
      <c r="AS45" s="101">
        <f>ModelInput!AS64</f>
        <v>0</v>
      </c>
      <c r="AT45" s="101">
        <f>ModelInput!AT64</f>
        <v>0</v>
      </c>
      <c r="AU45" s="101">
        <f>ModelInput!AU64</f>
        <v>0</v>
      </c>
      <c r="AV45" s="101">
        <f>ModelInput!AV64</f>
        <v>0</v>
      </c>
      <c r="AW45" s="101">
        <f>ModelInput!AW64</f>
        <v>0</v>
      </c>
      <c r="AX45" s="101">
        <f>ModelInput!AX64</f>
        <v>0</v>
      </c>
      <c r="AY45" s="101">
        <f>ModelInput!AY64</f>
        <v>0</v>
      </c>
      <c r="AZ45" s="101">
        <f>ModelInput!AZ64</f>
        <v>0</v>
      </c>
      <c r="BA45" s="101">
        <f>ModelInput!BA64</f>
        <v>0</v>
      </c>
      <c r="BB45" s="101">
        <f>ModelInput!BB64</f>
        <v>0</v>
      </c>
      <c r="BC45" s="101">
        <f>ModelInput!BC64</f>
        <v>0</v>
      </c>
      <c r="BD45" s="101">
        <f>ModelInput!BD64</f>
        <v>0</v>
      </c>
      <c r="BE45" s="101">
        <f>ModelInput!BE64</f>
        <v>0</v>
      </c>
      <c r="BF45" s="101">
        <f>ModelInput!BF64</f>
        <v>0</v>
      </c>
      <c r="BG45" s="101">
        <f>ModelInput!BG64</f>
        <v>0</v>
      </c>
      <c r="BH45" s="101">
        <f>ModelInput!BH64</f>
        <v>0</v>
      </c>
      <c r="BI45" s="6"/>
      <c r="BJ45" s="6"/>
      <c r="BK45" s="6"/>
    </row>
    <row r="46" spans="1:63" ht="16.149999999999999">
      <c r="E46" s="135" t="s">
        <v>228</v>
      </c>
      <c r="G46" s="4" t="s">
        <v>101</v>
      </c>
      <c r="J46" s="6" t="s">
        <v>420</v>
      </c>
      <c r="L46" s="101">
        <f>ModelInput!L65</f>
        <v>0</v>
      </c>
      <c r="M46" s="101">
        <f>ModelInput!M65</f>
        <v>0</v>
      </c>
      <c r="N46" s="101">
        <f>ModelInput!N65</f>
        <v>0</v>
      </c>
      <c r="O46" s="101">
        <f>ModelInput!O65</f>
        <v>0</v>
      </c>
      <c r="P46" s="101">
        <f>ModelInput!P65</f>
        <v>0</v>
      </c>
      <c r="Q46" s="101">
        <f>ModelInput!Q65</f>
        <v>0</v>
      </c>
      <c r="R46" s="101">
        <f>ModelInput!R65</f>
        <v>0</v>
      </c>
      <c r="S46" s="101">
        <f>ModelInput!S65</f>
        <v>0</v>
      </c>
      <c r="T46" s="101">
        <f>ModelInput!T65</f>
        <v>0</v>
      </c>
      <c r="U46" s="101">
        <f>ModelInput!U65</f>
        <v>0</v>
      </c>
      <c r="V46" s="101">
        <f>ModelInput!V65</f>
        <v>0</v>
      </c>
      <c r="W46" s="101">
        <f>ModelInput!W65</f>
        <v>0</v>
      </c>
      <c r="X46" s="101">
        <f>ModelInput!X65</f>
        <v>0</v>
      </c>
      <c r="Y46" s="101">
        <f>ModelInput!Y65</f>
        <v>0</v>
      </c>
      <c r="Z46" s="101">
        <f>ModelInput!Z65</f>
        <v>0</v>
      </c>
      <c r="AA46" s="101">
        <f>ModelInput!AA65</f>
        <v>0</v>
      </c>
      <c r="AB46" s="101">
        <f>ModelInput!AB65</f>
        <v>0</v>
      </c>
      <c r="AC46" s="101">
        <f>ModelInput!AC65</f>
        <v>0</v>
      </c>
      <c r="AD46" s="101">
        <f>ModelInput!AD65</f>
        <v>0</v>
      </c>
      <c r="AE46" s="101">
        <f>ModelInput!AE65</f>
        <v>0</v>
      </c>
      <c r="AF46" s="101">
        <f>ModelInput!AF65</f>
        <v>0</v>
      </c>
      <c r="AG46" s="101">
        <f>ModelInput!AG65</f>
        <v>0</v>
      </c>
      <c r="AH46" s="101">
        <f>ModelInput!AH65</f>
        <v>0</v>
      </c>
      <c r="AI46" s="101">
        <f>ModelInput!AI65</f>
        <v>0</v>
      </c>
      <c r="AJ46" s="101">
        <f>ModelInput!AJ65</f>
        <v>0</v>
      </c>
      <c r="AK46" s="101">
        <f>ModelInput!AK65</f>
        <v>0</v>
      </c>
      <c r="AL46" s="101">
        <f>ModelInput!AL65</f>
        <v>0</v>
      </c>
      <c r="AM46" s="101">
        <f>ModelInput!AM65</f>
        <v>0</v>
      </c>
      <c r="AN46" s="101">
        <f>ModelInput!AN65</f>
        <v>0</v>
      </c>
      <c r="AO46" s="101">
        <f>ModelInput!AO65</f>
        <v>0</v>
      </c>
      <c r="AP46" s="101">
        <f>ModelInput!AP65</f>
        <v>0</v>
      </c>
      <c r="AQ46" s="101">
        <f>ModelInput!AQ65</f>
        <v>0</v>
      </c>
      <c r="AR46" s="101">
        <f>ModelInput!AR65</f>
        <v>0</v>
      </c>
      <c r="AS46" s="101">
        <f>ModelInput!AS65</f>
        <v>0</v>
      </c>
      <c r="AT46" s="101">
        <f>ModelInput!AT65</f>
        <v>0</v>
      </c>
      <c r="AU46" s="101">
        <f>ModelInput!AU65</f>
        <v>0</v>
      </c>
      <c r="AV46" s="101">
        <f>ModelInput!AV65</f>
        <v>0</v>
      </c>
      <c r="AW46" s="101">
        <f>ModelInput!AW65</f>
        <v>0</v>
      </c>
      <c r="AX46" s="101">
        <f>ModelInput!AX65</f>
        <v>0</v>
      </c>
      <c r="AY46" s="101">
        <f>ModelInput!AY65</f>
        <v>0</v>
      </c>
      <c r="AZ46" s="101">
        <f>ModelInput!AZ65</f>
        <v>0</v>
      </c>
      <c r="BA46" s="101">
        <f>ModelInput!BA65</f>
        <v>0</v>
      </c>
      <c r="BB46" s="101">
        <f>ModelInput!BB65</f>
        <v>0</v>
      </c>
      <c r="BC46" s="101">
        <f>ModelInput!BC65</f>
        <v>0</v>
      </c>
      <c r="BD46" s="101">
        <f>ModelInput!BD65</f>
        <v>0</v>
      </c>
      <c r="BE46" s="101">
        <f>ModelInput!BE65</f>
        <v>0</v>
      </c>
      <c r="BF46" s="101">
        <f>ModelInput!BF65</f>
        <v>0</v>
      </c>
      <c r="BG46" s="101">
        <f>ModelInput!BG65</f>
        <v>0</v>
      </c>
      <c r="BH46" s="101">
        <f>ModelInput!BH65</f>
        <v>0</v>
      </c>
      <c r="BI46" s="6"/>
      <c r="BJ46" s="6"/>
      <c r="BK46" s="6"/>
    </row>
    <row r="47" spans="1:63" ht="16.149999999999999">
      <c r="E47" s="135" t="s">
        <v>229</v>
      </c>
      <c r="G47" s="4" t="s">
        <v>101</v>
      </c>
      <c r="J47" s="6" t="s">
        <v>421</v>
      </c>
      <c r="L47" s="101">
        <f>ModelInput!L66</f>
        <v>0</v>
      </c>
      <c r="M47" s="101">
        <f>ModelInput!M66</f>
        <v>0</v>
      </c>
      <c r="N47" s="101">
        <f>ModelInput!N66</f>
        <v>0</v>
      </c>
      <c r="O47" s="101">
        <f>ModelInput!O66</f>
        <v>0</v>
      </c>
      <c r="P47" s="101">
        <f>ModelInput!P66</f>
        <v>0</v>
      </c>
      <c r="Q47" s="101">
        <f>ModelInput!Q66</f>
        <v>0</v>
      </c>
      <c r="R47" s="101">
        <f>ModelInput!R66</f>
        <v>0</v>
      </c>
      <c r="S47" s="101">
        <f>ModelInput!S66</f>
        <v>0</v>
      </c>
      <c r="T47" s="101">
        <f>ModelInput!T66</f>
        <v>0</v>
      </c>
      <c r="U47" s="101">
        <f>ModelInput!U66</f>
        <v>0</v>
      </c>
      <c r="V47" s="101">
        <f>ModelInput!V66</f>
        <v>0</v>
      </c>
      <c r="W47" s="101">
        <f>ModelInput!W66</f>
        <v>0</v>
      </c>
      <c r="X47" s="101">
        <f>ModelInput!X66</f>
        <v>0</v>
      </c>
      <c r="Y47" s="101">
        <f>ModelInput!Y66</f>
        <v>0</v>
      </c>
      <c r="Z47" s="101">
        <f>ModelInput!Z66</f>
        <v>0</v>
      </c>
      <c r="AA47" s="101">
        <f>ModelInput!AA66</f>
        <v>0</v>
      </c>
      <c r="AB47" s="101">
        <f>ModelInput!AB66</f>
        <v>0</v>
      </c>
      <c r="AC47" s="101">
        <f>ModelInput!AC66</f>
        <v>0</v>
      </c>
      <c r="AD47" s="101">
        <f>ModelInput!AD66</f>
        <v>0</v>
      </c>
      <c r="AE47" s="101">
        <f>ModelInput!AE66</f>
        <v>0</v>
      </c>
      <c r="AF47" s="101">
        <f>ModelInput!AF66</f>
        <v>0</v>
      </c>
      <c r="AG47" s="101">
        <f>ModelInput!AG66</f>
        <v>0</v>
      </c>
      <c r="AH47" s="101">
        <f>ModelInput!AH66</f>
        <v>0</v>
      </c>
      <c r="AI47" s="101">
        <f>ModelInput!AI66</f>
        <v>0</v>
      </c>
      <c r="AJ47" s="101">
        <f>ModelInput!AJ66</f>
        <v>0</v>
      </c>
      <c r="AK47" s="101">
        <f>ModelInput!AK66</f>
        <v>0</v>
      </c>
      <c r="AL47" s="101">
        <f>ModelInput!AL66</f>
        <v>0</v>
      </c>
      <c r="AM47" s="101">
        <f>ModelInput!AM66</f>
        <v>0</v>
      </c>
      <c r="AN47" s="101">
        <f>ModelInput!AN66</f>
        <v>0</v>
      </c>
      <c r="AO47" s="101">
        <f>ModelInput!AO66</f>
        <v>0</v>
      </c>
      <c r="AP47" s="101">
        <f>ModelInput!AP66</f>
        <v>0</v>
      </c>
      <c r="AQ47" s="101">
        <f>ModelInput!AQ66</f>
        <v>0</v>
      </c>
      <c r="AR47" s="101">
        <f>ModelInput!AR66</f>
        <v>0</v>
      </c>
      <c r="AS47" s="101">
        <f>ModelInput!AS66</f>
        <v>0</v>
      </c>
      <c r="AT47" s="101">
        <f>ModelInput!AT66</f>
        <v>0</v>
      </c>
      <c r="AU47" s="101">
        <f>ModelInput!AU66</f>
        <v>0</v>
      </c>
      <c r="AV47" s="101">
        <f>ModelInput!AV66</f>
        <v>0</v>
      </c>
      <c r="AW47" s="101">
        <f>ModelInput!AW66</f>
        <v>0</v>
      </c>
      <c r="AX47" s="101">
        <f>ModelInput!AX66</f>
        <v>0</v>
      </c>
      <c r="AY47" s="101">
        <f>ModelInput!AY66</f>
        <v>0</v>
      </c>
      <c r="AZ47" s="101">
        <f>ModelInput!AZ66</f>
        <v>0</v>
      </c>
      <c r="BA47" s="101">
        <f>ModelInput!BA66</f>
        <v>0</v>
      </c>
      <c r="BB47" s="101">
        <f>ModelInput!BB66</f>
        <v>0</v>
      </c>
      <c r="BC47" s="101">
        <f>ModelInput!BC66</f>
        <v>0</v>
      </c>
      <c r="BD47" s="101">
        <f>ModelInput!BD66</f>
        <v>0</v>
      </c>
      <c r="BE47" s="101">
        <f>ModelInput!BE66</f>
        <v>0</v>
      </c>
      <c r="BF47" s="101">
        <f>ModelInput!BF66</f>
        <v>0</v>
      </c>
      <c r="BG47" s="101">
        <f>ModelInput!BG66</f>
        <v>0</v>
      </c>
      <c r="BH47" s="101">
        <f>ModelInput!BH66</f>
        <v>0</v>
      </c>
      <c r="BI47" s="6"/>
      <c r="BJ47" s="6"/>
      <c r="BK47" s="6"/>
    </row>
    <row r="48" spans="1:63" ht="15.4">
      <c r="A48" s="307"/>
      <c r="E48" s="135" t="s">
        <v>146</v>
      </c>
      <c r="G48" s="4" t="s">
        <v>101</v>
      </c>
      <c r="J48" s="6" t="s">
        <v>422</v>
      </c>
      <c r="L48" s="101">
        <f>ModelInput!L67</f>
        <v>0</v>
      </c>
      <c r="M48" s="101">
        <f>ModelInput!M67</f>
        <v>0</v>
      </c>
      <c r="N48" s="101">
        <f>ModelInput!N67</f>
        <v>0</v>
      </c>
      <c r="O48" s="101">
        <f>ModelInput!O67</f>
        <v>0</v>
      </c>
      <c r="P48" s="101">
        <f>ModelInput!P67</f>
        <v>0</v>
      </c>
      <c r="Q48" s="101">
        <f>ModelInput!Q67</f>
        <v>0</v>
      </c>
      <c r="R48" s="101">
        <f>ModelInput!R67</f>
        <v>0</v>
      </c>
      <c r="S48" s="101">
        <f>ModelInput!S67</f>
        <v>0</v>
      </c>
      <c r="T48" s="101">
        <f>ModelInput!T67</f>
        <v>0</v>
      </c>
      <c r="U48" s="101">
        <f>ModelInput!U67</f>
        <v>0</v>
      </c>
      <c r="V48" s="101">
        <f>ModelInput!V67</f>
        <v>0</v>
      </c>
      <c r="W48" s="101">
        <f>ModelInput!W67</f>
        <v>0</v>
      </c>
      <c r="X48" s="101">
        <f>ModelInput!X67</f>
        <v>0</v>
      </c>
      <c r="Y48" s="101">
        <f>ModelInput!Y67</f>
        <v>0</v>
      </c>
      <c r="Z48" s="101">
        <f>ModelInput!Z67</f>
        <v>0</v>
      </c>
      <c r="AA48" s="101">
        <f>ModelInput!AA67</f>
        <v>0</v>
      </c>
      <c r="AB48" s="101">
        <f>ModelInput!AB67</f>
        <v>0</v>
      </c>
      <c r="AC48" s="101">
        <f>ModelInput!AC67</f>
        <v>0</v>
      </c>
      <c r="AD48" s="101">
        <f>ModelInput!AD67</f>
        <v>0</v>
      </c>
      <c r="AE48" s="101">
        <f>ModelInput!AE67</f>
        <v>0</v>
      </c>
      <c r="AF48" s="101">
        <f>ModelInput!AF67</f>
        <v>0</v>
      </c>
      <c r="AG48" s="101">
        <f>ModelInput!AG67</f>
        <v>0</v>
      </c>
      <c r="AH48" s="101">
        <f>ModelInput!AH67</f>
        <v>0</v>
      </c>
      <c r="AI48" s="101">
        <f>ModelInput!AI67</f>
        <v>0</v>
      </c>
      <c r="AJ48" s="101">
        <f>ModelInput!AJ67</f>
        <v>0</v>
      </c>
      <c r="AK48" s="101">
        <f>ModelInput!AK67</f>
        <v>0</v>
      </c>
      <c r="AL48" s="101">
        <f>ModelInput!AL67</f>
        <v>0</v>
      </c>
      <c r="AM48" s="101">
        <f>ModelInput!AM67</f>
        <v>0</v>
      </c>
      <c r="AN48" s="101">
        <f>ModelInput!AN67</f>
        <v>0</v>
      </c>
      <c r="AO48" s="101">
        <f>ModelInput!AO67</f>
        <v>0</v>
      </c>
      <c r="AP48" s="101">
        <f>ModelInput!AP67</f>
        <v>0</v>
      </c>
      <c r="AQ48" s="101">
        <f>ModelInput!AQ67</f>
        <v>0</v>
      </c>
      <c r="AR48" s="101">
        <f>ModelInput!AR67</f>
        <v>0</v>
      </c>
      <c r="AS48" s="101">
        <f>ModelInput!AS67</f>
        <v>0</v>
      </c>
      <c r="AT48" s="101">
        <f>ModelInput!AT67</f>
        <v>0</v>
      </c>
      <c r="AU48" s="101">
        <f>ModelInput!AU67</f>
        <v>0</v>
      </c>
      <c r="AV48" s="101">
        <f>ModelInput!AV67</f>
        <v>0</v>
      </c>
      <c r="AW48" s="101">
        <f>ModelInput!AW67</f>
        <v>0</v>
      </c>
      <c r="AX48" s="101">
        <f>ModelInput!AX67</f>
        <v>0</v>
      </c>
      <c r="AY48" s="101">
        <f>ModelInput!AY67</f>
        <v>0</v>
      </c>
      <c r="AZ48" s="101">
        <f>ModelInput!AZ67</f>
        <v>0</v>
      </c>
      <c r="BA48" s="101">
        <f>ModelInput!BA67</f>
        <v>0</v>
      </c>
      <c r="BB48" s="101">
        <f>ModelInput!BB67</f>
        <v>0</v>
      </c>
      <c r="BC48" s="101">
        <f>ModelInput!BC67</f>
        <v>0</v>
      </c>
      <c r="BD48" s="101">
        <f>ModelInput!BD67</f>
        <v>0</v>
      </c>
      <c r="BE48" s="101">
        <f>ModelInput!BE67</f>
        <v>0</v>
      </c>
      <c r="BF48" s="101">
        <f>ModelInput!BF67</f>
        <v>0</v>
      </c>
      <c r="BG48" s="101">
        <f>ModelInput!BG67</f>
        <v>0</v>
      </c>
      <c r="BH48" s="101">
        <f>ModelInput!BH67</f>
        <v>0</v>
      </c>
      <c r="BI48" s="6"/>
      <c r="BJ48" s="6"/>
      <c r="BK48" s="6"/>
    </row>
    <row r="49" spans="1:103" ht="15.4">
      <c r="A49" s="307"/>
      <c r="E49" s="117" t="s">
        <v>280</v>
      </c>
      <c r="G49" s="89" t="s">
        <v>101</v>
      </c>
      <c r="H49" s="135"/>
      <c r="J49" s="4"/>
      <c r="L49" s="139">
        <f>SUM(L44:L48)</f>
        <v>0</v>
      </c>
      <c r="M49" s="139">
        <f t="shared" ref="M49:BH49" si="6">SUM(M44:M48)</f>
        <v>0</v>
      </c>
      <c r="N49" s="139">
        <f t="shared" si="6"/>
        <v>0</v>
      </c>
      <c r="O49" s="139">
        <f t="shared" si="6"/>
        <v>0</v>
      </c>
      <c r="P49" s="139">
        <f t="shared" si="6"/>
        <v>0</v>
      </c>
      <c r="Q49" s="139">
        <f t="shared" si="6"/>
        <v>0</v>
      </c>
      <c r="R49" s="139">
        <f t="shared" si="6"/>
        <v>0</v>
      </c>
      <c r="S49" s="139">
        <f t="shared" si="6"/>
        <v>0</v>
      </c>
      <c r="T49" s="139">
        <f t="shared" si="6"/>
        <v>0</v>
      </c>
      <c r="U49" s="139">
        <f t="shared" si="6"/>
        <v>0</v>
      </c>
      <c r="V49" s="139">
        <f t="shared" si="6"/>
        <v>0</v>
      </c>
      <c r="W49" s="139">
        <f t="shared" si="6"/>
        <v>0</v>
      </c>
      <c r="X49" s="139">
        <f t="shared" si="6"/>
        <v>0</v>
      </c>
      <c r="Y49" s="139">
        <f t="shared" si="6"/>
        <v>0</v>
      </c>
      <c r="Z49" s="139">
        <f t="shared" si="6"/>
        <v>0</v>
      </c>
      <c r="AA49" s="139">
        <f t="shared" si="6"/>
        <v>0</v>
      </c>
      <c r="AB49" s="139">
        <f t="shared" si="6"/>
        <v>0</v>
      </c>
      <c r="AC49" s="139">
        <f t="shared" si="6"/>
        <v>0</v>
      </c>
      <c r="AD49" s="139">
        <f t="shared" si="6"/>
        <v>0</v>
      </c>
      <c r="AE49" s="139">
        <f t="shared" si="6"/>
        <v>0</v>
      </c>
      <c r="AF49" s="139">
        <f t="shared" si="6"/>
        <v>0</v>
      </c>
      <c r="AG49" s="139">
        <f t="shared" si="6"/>
        <v>0</v>
      </c>
      <c r="AH49" s="139">
        <f t="shared" si="6"/>
        <v>0</v>
      </c>
      <c r="AI49" s="139">
        <f t="shared" si="6"/>
        <v>0</v>
      </c>
      <c r="AJ49" s="139">
        <f t="shared" si="6"/>
        <v>0</v>
      </c>
      <c r="AK49" s="139">
        <f t="shared" si="6"/>
        <v>0</v>
      </c>
      <c r="AL49" s="139">
        <f t="shared" si="6"/>
        <v>0</v>
      </c>
      <c r="AM49" s="139">
        <f t="shared" si="6"/>
        <v>0</v>
      </c>
      <c r="AN49" s="139">
        <f t="shared" si="6"/>
        <v>0</v>
      </c>
      <c r="AO49" s="139">
        <f t="shared" si="6"/>
        <v>0</v>
      </c>
      <c r="AP49" s="139">
        <f t="shared" si="6"/>
        <v>0</v>
      </c>
      <c r="AQ49" s="139">
        <f t="shared" si="6"/>
        <v>0</v>
      </c>
      <c r="AR49" s="139">
        <f t="shared" si="6"/>
        <v>0</v>
      </c>
      <c r="AS49" s="139">
        <f t="shared" si="6"/>
        <v>0</v>
      </c>
      <c r="AT49" s="139">
        <f t="shared" si="6"/>
        <v>0</v>
      </c>
      <c r="AU49" s="139">
        <f t="shared" si="6"/>
        <v>0</v>
      </c>
      <c r="AV49" s="139">
        <f t="shared" si="6"/>
        <v>0</v>
      </c>
      <c r="AW49" s="139">
        <f t="shared" si="6"/>
        <v>0</v>
      </c>
      <c r="AX49" s="139">
        <f t="shared" si="6"/>
        <v>0</v>
      </c>
      <c r="AY49" s="139">
        <f t="shared" si="6"/>
        <v>0</v>
      </c>
      <c r="AZ49" s="139">
        <f t="shared" si="6"/>
        <v>0</v>
      </c>
      <c r="BA49" s="139">
        <f t="shared" si="6"/>
        <v>0</v>
      </c>
      <c r="BB49" s="139">
        <f t="shared" si="6"/>
        <v>0</v>
      </c>
      <c r="BC49" s="139">
        <f t="shared" si="6"/>
        <v>0</v>
      </c>
      <c r="BD49" s="139">
        <f t="shared" si="6"/>
        <v>0</v>
      </c>
      <c r="BE49" s="139">
        <f t="shared" si="6"/>
        <v>0</v>
      </c>
      <c r="BF49" s="139">
        <f t="shared" si="6"/>
        <v>0</v>
      </c>
      <c r="BG49" s="139">
        <f t="shared" si="6"/>
        <v>0</v>
      </c>
      <c r="BH49" s="139">
        <f t="shared" si="6"/>
        <v>0</v>
      </c>
      <c r="BI49" s="6"/>
      <c r="BJ49" s="6"/>
      <c r="BK49" s="6"/>
    </row>
    <row r="50" spans="1:103" ht="15.4">
      <c r="E50" s="117"/>
      <c r="G50" s="89"/>
      <c r="H50" s="135"/>
      <c r="J50" s="4"/>
      <c r="L50" s="272"/>
      <c r="M50" s="272"/>
      <c r="N50" s="272"/>
      <c r="O50" s="272"/>
      <c r="P50" s="272"/>
      <c r="Q50" s="272"/>
      <c r="R50" s="272"/>
      <c r="S50" s="272"/>
      <c r="T50" s="272"/>
      <c r="U50" s="272"/>
      <c r="V50" s="272"/>
      <c r="W50" s="272"/>
      <c r="X50" s="272"/>
      <c r="Y50" s="272"/>
      <c r="Z50" s="272"/>
      <c r="AA50" s="272"/>
      <c r="AB50" s="272"/>
      <c r="AC50" s="272"/>
      <c r="AD50" s="272"/>
      <c r="AE50" s="272"/>
      <c r="AF50" s="272"/>
      <c r="AG50" s="272"/>
      <c r="AH50" s="272"/>
      <c r="AI50" s="272"/>
      <c r="AJ50" s="272"/>
      <c r="AK50" s="272"/>
      <c r="AL50" s="272"/>
      <c r="AM50" s="272"/>
      <c r="AN50" s="272"/>
      <c r="AO50" s="272"/>
      <c r="AP50" s="272"/>
      <c r="AQ50" s="272"/>
      <c r="AR50" s="272"/>
      <c r="AS50" s="272"/>
      <c r="AT50" s="272"/>
      <c r="AU50" s="272"/>
      <c r="AV50" s="272"/>
      <c r="AW50" s="272"/>
      <c r="AX50" s="272"/>
      <c r="AY50" s="272"/>
      <c r="AZ50" s="272"/>
      <c r="BA50" s="272"/>
      <c r="BB50" s="272"/>
      <c r="BC50" s="272"/>
      <c r="BD50" s="272"/>
      <c r="BE50" s="272"/>
      <c r="BF50" s="272"/>
      <c r="BG50" s="272"/>
      <c r="BH50" s="272"/>
      <c r="BI50" s="6"/>
      <c r="BJ50" s="6"/>
      <c r="BK50" s="6"/>
    </row>
    <row r="51" spans="1:103" ht="15.4">
      <c r="C51" s="38">
        <f>MAX($B$4:C49)+0.1</f>
        <v>1.4000000000000004</v>
      </c>
      <c r="D51" s="37" t="s">
        <v>423</v>
      </c>
      <c r="E51" s="33"/>
      <c r="F51" s="33"/>
      <c r="G51" s="32"/>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row>
    <row r="52" spans="1:103" ht="15.4">
      <c r="E52" s="135"/>
      <c r="F52" s="135"/>
      <c r="J52" s="4"/>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6"/>
      <c r="BJ52" s="6"/>
      <c r="BK52" s="6"/>
    </row>
    <row r="53" spans="1:103" ht="15.4">
      <c r="E53" s="20" t="s">
        <v>103</v>
      </c>
      <c r="F53" s="135"/>
      <c r="G53" s="4" t="s">
        <v>101</v>
      </c>
      <c r="L53" s="101">
        <f>ModelInput!L236</f>
        <v>0</v>
      </c>
      <c r="M53" s="101">
        <f>ModelInput!M236</f>
        <v>0</v>
      </c>
      <c r="N53" s="101">
        <f>ModelInput!N236</f>
        <v>0</v>
      </c>
      <c r="O53" s="101">
        <f>ModelInput!O236</f>
        <v>0</v>
      </c>
      <c r="P53" s="101">
        <f>ModelInput!P236</f>
        <v>0</v>
      </c>
      <c r="Q53" s="101">
        <f>ModelInput!Q236</f>
        <v>0</v>
      </c>
      <c r="R53" s="101">
        <f>ModelInput!R236</f>
        <v>0</v>
      </c>
      <c r="S53" s="101">
        <f>ModelInput!S236</f>
        <v>0</v>
      </c>
      <c r="T53" s="101">
        <f>ModelInput!T236</f>
        <v>0</v>
      </c>
      <c r="U53" s="101">
        <f>ModelInput!U236</f>
        <v>0</v>
      </c>
      <c r="V53" s="101">
        <f>ModelInput!V236</f>
        <v>0</v>
      </c>
      <c r="W53" s="101">
        <f>ModelInput!W236</f>
        <v>0</v>
      </c>
      <c r="X53" s="101">
        <f>ModelInput!X236</f>
        <v>0</v>
      </c>
      <c r="Y53" s="101">
        <f>ModelInput!Y236</f>
        <v>0</v>
      </c>
      <c r="Z53" s="101">
        <f>ModelInput!Z236</f>
        <v>0</v>
      </c>
      <c r="AA53" s="101">
        <f>ModelInput!AA236</f>
        <v>0</v>
      </c>
      <c r="AB53" s="101">
        <f>ModelInput!AB236</f>
        <v>0</v>
      </c>
      <c r="AC53" s="101">
        <f>ModelInput!AC236</f>
        <v>0</v>
      </c>
      <c r="AD53" s="101">
        <f>ModelInput!AD236</f>
        <v>0</v>
      </c>
      <c r="AE53" s="101">
        <f>ModelInput!AE236</f>
        <v>0</v>
      </c>
      <c r="AF53" s="101">
        <f>ModelInput!AF236</f>
        <v>0</v>
      </c>
      <c r="AG53" s="101">
        <f>ModelInput!AG236</f>
        <v>0</v>
      </c>
      <c r="AH53" s="101">
        <f>ModelInput!AH236</f>
        <v>0</v>
      </c>
      <c r="AI53" s="101">
        <f>ModelInput!AI236</f>
        <v>0</v>
      </c>
      <c r="AJ53" s="101">
        <f>ModelInput!AJ236</f>
        <v>0</v>
      </c>
      <c r="AK53" s="101">
        <f>ModelInput!AK236</f>
        <v>0</v>
      </c>
      <c r="AL53" s="101">
        <f>ModelInput!AL236</f>
        <v>0</v>
      </c>
      <c r="AM53" s="101">
        <f>ModelInput!AM236</f>
        <v>0</v>
      </c>
      <c r="AN53" s="101">
        <f>ModelInput!AN236</f>
        <v>0</v>
      </c>
      <c r="AO53" s="101">
        <f>ModelInput!AO236</f>
        <v>0</v>
      </c>
      <c r="AP53" s="101">
        <f>ModelInput!AP236</f>
        <v>0</v>
      </c>
      <c r="AQ53" s="101">
        <f>ModelInput!AQ236</f>
        <v>0</v>
      </c>
      <c r="AR53" s="101">
        <f>ModelInput!AR236</f>
        <v>0</v>
      </c>
      <c r="AS53" s="101">
        <f>ModelInput!AS236</f>
        <v>0</v>
      </c>
      <c r="AT53" s="101">
        <f>ModelInput!AT236</f>
        <v>0</v>
      </c>
      <c r="AU53" s="101">
        <f>ModelInput!AU236</f>
        <v>0</v>
      </c>
      <c r="AV53" s="101">
        <f>ModelInput!AV236</f>
        <v>0</v>
      </c>
      <c r="AW53" s="101">
        <f>ModelInput!AW236</f>
        <v>0</v>
      </c>
      <c r="AX53" s="101">
        <f>ModelInput!AX236</f>
        <v>0</v>
      </c>
      <c r="AY53" s="101">
        <f>ModelInput!AY236</f>
        <v>0</v>
      </c>
      <c r="AZ53" s="101">
        <f>ModelInput!AZ236</f>
        <v>0</v>
      </c>
      <c r="BA53" s="101">
        <f>ModelInput!BA236</f>
        <v>0</v>
      </c>
      <c r="BB53" s="101">
        <f>ModelInput!BB236</f>
        <v>0</v>
      </c>
      <c r="BC53" s="101">
        <f>ModelInput!BC236</f>
        <v>0</v>
      </c>
      <c r="BD53" s="101">
        <f>ModelInput!BD236</f>
        <v>0</v>
      </c>
      <c r="BE53" s="101">
        <f>ModelInput!BE236</f>
        <v>0</v>
      </c>
      <c r="BF53" s="101">
        <f>ModelInput!BF236</f>
        <v>0</v>
      </c>
      <c r="BG53" s="101">
        <f>ModelInput!BG236</f>
        <v>0</v>
      </c>
      <c r="BH53" s="101">
        <f>ModelInput!BH236</f>
        <v>0</v>
      </c>
      <c r="BI53" s="6"/>
      <c r="BJ53" s="6"/>
      <c r="BK53" s="6"/>
    </row>
    <row r="54" spans="1:103" ht="15.4">
      <c r="E54" s="135" t="s">
        <v>424</v>
      </c>
      <c r="G54" s="4" t="s">
        <v>101</v>
      </c>
      <c r="L54" s="101">
        <f>ModelInput!L216</f>
        <v>0</v>
      </c>
      <c r="M54" s="101">
        <f>ModelInput!M216</f>
        <v>0</v>
      </c>
      <c r="N54" s="101">
        <f>ModelInput!N216</f>
        <v>0</v>
      </c>
      <c r="O54" s="101">
        <f>ModelInput!O216</f>
        <v>0</v>
      </c>
      <c r="P54" s="101">
        <f>ModelInput!P216</f>
        <v>0</v>
      </c>
      <c r="Q54" s="101">
        <f>ModelInput!Q216</f>
        <v>0</v>
      </c>
      <c r="R54" s="101">
        <f>ModelInput!R216</f>
        <v>0</v>
      </c>
      <c r="S54" s="101">
        <f>ModelInput!S216</f>
        <v>0</v>
      </c>
      <c r="T54" s="101">
        <f>ModelInput!T216</f>
        <v>0</v>
      </c>
      <c r="U54" s="101">
        <f>ModelInput!U216</f>
        <v>0</v>
      </c>
      <c r="V54" s="101">
        <f>ModelInput!V216</f>
        <v>0</v>
      </c>
      <c r="W54" s="101">
        <f>ModelInput!W216</f>
        <v>0</v>
      </c>
      <c r="X54" s="101">
        <f>ModelInput!X216</f>
        <v>0</v>
      </c>
      <c r="Y54" s="101">
        <f>ModelInput!Y216</f>
        <v>0</v>
      </c>
      <c r="Z54" s="101">
        <f>ModelInput!Z216</f>
        <v>0</v>
      </c>
      <c r="AA54" s="101">
        <f>ModelInput!AA216</f>
        <v>0</v>
      </c>
      <c r="AB54" s="101">
        <f>ModelInput!AB216</f>
        <v>0</v>
      </c>
      <c r="AC54" s="101">
        <f>ModelInput!AC216</f>
        <v>0</v>
      </c>
      <c r="AD54" s="101">
        <f>ModelInput!AD216</f>
        <v>0</v>
      </c>
      <c r="AE54" s="101">
        <f>ModelInput!AE216</f>
        <v>0</v>
      </c>
      <c r="AF54" s="101">
        <f>ModelInput!AF216</f>
        <v>0</v>
      </c>
      <c r="AG54" s="101">
        <f>ModelInput!AG216</f>
        <v>0</v>
      </c>
      <c r="AH54" s="101">
        <f>ModelInput!AH216</f>
        <v>0</v>
      </c>
      <c r="AI54" s="101">
        <f>ModelInput!AI216</f>
        <v>0</v>
      </c>
      <c r="AJ54" s="101">
        <f>ModelInput!AJ216</f>
        <v>0</v>
      </c>
      <c r="AK54" s="101">
        <f>ModelInput!AK216</f>
        <v>0</v>
      </c>
      <c r="AL54" s="101">
        <f>ModelInput!AL216</f>
        <v>0</v>
      </c>
      <c r="AM54" s="101">
        <f>ModelInput!AM216</f>
        <v>0</v>
      </c>
      <c r="AN54" s="101">
        <f>ModelInput!AN216</f>
        <v>0</v>
      </c>
      <c r="AO54" s="101">
        <f>ModelInput!AO216</f>
        <v>0</v>
      </c>
      <c r="AP54" s="101">
        <f>ModelInput!AP216</f>
        <v>0</v>
      </c>
      <c r="AQ54" s="101">
        <f>ModelInput!AQ216</f>
        <v>0</v>
      </c>
      <c r="AR54" s="101">
        <f>ModelInput!AR216</f>
        <v>0</v>
      </c>
      <c r="AS54" s="101">
        <f>ModelInput!AS216</f>
        <v>0</v>
      </c>
      <c r="AT54" s="101">
        <f>ModelInput!AT216</f>
        <v>0</v>
      </c>
      <c r="AU54" s="101">
        <f>ModelInput!AU216</f>
        <v>0</v>
      </c>
      <c r="AV54" s="101">
        <f>ModelInput!AV216</f>
        <v>0</v>
      </c>
      <c r="AW54" s="101">
        <f>ModelInput!AW216</f>
        <v>0</v>
      </c>
      <c r="AX54" s="101">
        <f>ModelInput!AX216</f>
        <v>0</v>
      </c>
      <c r="AY54" s="101">
        <f>ModelInput!AY216</f>
        <v>0</v>
      </c>
      <c r="AZ54" s="101">
        <f>ModelInput!AZ216</f>
        <v>0</v>
      </c>
      <c r="BA54" s="101">
        <f>ModelInput!BA216</f>
        <v>0</v>
      </c>
      <c r="BB54" s="101">
        <f>ModelInput!BB216</f>
        <v>0</v>
      </c>
      <c r="BC54" s="101">
        <f>ModelInput!BC216</f>
        <v>0</v>
      </c>
      <c r="BD54" s="101">
        <f>ModelInput!BD216</f>
        <v>0</v>
      </c>
      <c r="BE54" s="101">
        <f>ModelInput!BE216</f>
        <v>0</v>
      </c>
      <c r="BF54" s="101">
        <f>ModelInput!BF216</f>
        <v>0</v>
      </c>
      <c r="BG54" s="101">
        <f>ModelInput!BG216</f>
        <v>0</v>
      </c>
      <c r="BH54" s="101">
        <f>ModelInput!BH216</f>
        <v>0</v>
      </c>
      <c r="BI54" s="6"/>
      <c r="BJ54" s="6"/>
      <c r="BK54" s="6"/>
    </row>
    <row r="55" spans="1:103" ht="15.4">
      <c r="E55" s="135" t="s">
        <v>425</v>
      </c>
      <c r="G55" s="4" t="s">
        <v>101</v>
      </c>
      <c r="L55" s="101">
        <f>ModelInput!L232</f>
        <v>0</v>
      </c>
      <c r="M55" s="101">
        <f>ModelInput!M232</f>
        <v>0</v>
      </c>
      <c r="N55" s="101">
        <f>ModelInput!N232</f>
        <v>0</v>
      </c>
      <c r="O55" s="101">
        <f>ModelInput!O232</f>
        <v>0</v>
      </c>
      <c r="P55" s="101">
        <f>ModelInput!P232</f>
        <v>0</v>
      </c>
      <c r="Q55" s="101">
        <f>ModelInput!Q232</f>
        <v>0</v>
      </c>
      <c r="R55" s="101">
        <f>ModelInput!R232</f>
        <v>0</v>
      </c>
      <c r="S55" s="101">
        <f>ModelInput!S232</f>
        <v>0</v>
      </c>
      <c r="T55" s="101">
        <f>ModelInput!T232</f>
        <v>0</v>
      </c>
      <c r="U55" s="101">
        <f>ModelInput!U232</f>
        <v>0</v>
      </c>
      <c r="V55" s="101">
        <f>ModelInput!V232</f>
        <v>0</v>
      </c>
      <c r="W55" s="101">
        <f>ModelInput!W232</f>
        <v>0</v>
      </c>
      <c r="X55" s="101">
        <f>ModelInput!X232</f>
        <v>0</v>
      </c>
      <c r="Y55" s="101">
        <f>ModelInput!Y232</f>
        <v>0</v>
      </c>
      <c r="Z55" s="101">
        <f>ModelInput!Z232</f>
        <v>0</v>
      </c>
      <c r="AA55" s="101">
        <f>ModelInput!AA232</f>
        <v>0</v>
      </c>
      <c r="AB55" s="101">
        <f>ModelInput!AB232</f>
        <v>0</v>
      </c>
      <c r="AC55" s="101">
        <f>ModelInput!AC232</f>
        <v>0</v>
      </c>
      <c r="AD55" s="101">
        <f>ModelInput!AD232</f>
        <v>0</v>
      </c>
      <c r="AE55" s="101">
        <f>ModelInput!AE232</f>
        <v>0</v>
      </c>
      <c r="AF55" s="101">
        <f>ModelInput!AF232</f>
        <v>0</v>
      </c>
      <c r="AG55" s="101">
        <f>ModelInput!AG232</f>
        <v>0</v>
      </c>
      <c r="AH55" s="101">
        <f>ModelInput!AH232</f>
        <v>0</v>
      </c>
      <c r="AI55" s="101">
        <f>ModelInput!AI232</f>
        <v>0</v>
      </c>
      <c r="AJ55" s="101">
        <f>ModelInput!AJ232</f>
        <v>0</v>
      </c>
      <c r="AK55" s="101">
        <f>ModelInput!AK232</f>
        <v>0</v>
      </c>
      <c r="AL55" s="101">
        <f>ModelInput!AL232</f>
        <v>0</v>
      </c>
      <c r="AM55" s="101">
        <f>ModelInput!AM232</f>
        <v>0</v>
      </c>
      <c r="AN55" s="101">
        <f>ModelInput!AN232</f>
        <v>0</v>
      </c>
      <c r="AO55" s="101">
        <f>ModelInput!AO232</f>
        <v>0</v>
      </c>
      <c r="AP55" s="101">
        <f>ModelInput!AP232</f>
        <v>0</v>
      </c>
      <c r="AQ55" s="101">
        <f>ModelInput!AQ232</f>
        <v>0</v>
      </c>
      <c r="AR55" s="101">
        <f>ModelInput!AR232</f>
        <v>0</v>
      </c>
      <c r="AS55" s="101">
        <f>ModelInput!AS232</f>
        <v>0</v>
      </c>
      <c r="AT55" s="101">
        <f>ModelInput!AT232</f>
        <v>0</v>
      </c>
      <c r="AU55" s="101">
        <f>ModelInput!AU232</f>
        <v>0</v>
      </c>
      <c r="AV55" s="101">
        <f>ModelInput!AV232</f>
        <v>0</v>
      </c>
      <c r="AW55" s="101">
        <f>ModelInput!AW232</f>
        <v>0</v>
      </c>
      <c r="AX55" s="101">
        <f>ModelInput!AX232</f>
        <v>0</v>
      </c>
      <c r="AY55" s="101">
        <f>ModelInput!AY232</f>
        <v>0</v>
      </c>
      <c r="AZ55" s="101">
        <f>ModelInput!AZ232</f>
        <v>0</v>
      </c>
      <c r="BA55" s="101">
        <f>ModelInput!BA232</f>
        <v>0</v>
      </c>
      <c r="BB55" s="101">
        <f>ModelInput!BB232</f>
        <v>0</v>
      </c>
      <c r="BC55" s="101">
        <f>ModelInput!BC232</f>
        <v>0</v>
      </c>
      <c r="BD55" s="101">
        <f>ModelInput!BD232</f>
        <v>0</v>
      </c>
      <c r="BE55" s="101">
        <f>ModelInput!BE232</f>
        <v>0</v>
      </c>
      <c r="BF55" s="101">
        <f>ModelInput!BF232</f>
        <v>0</v>
      </c>
      <c r="BG55" s="101">
        <f>ModelInput!BG232</f>
        <v>0</v>
      </c>
      <c r="BH55" s="101">
        <f>ModelInput!BH232</f>
        <v>0</v>
      </c>
      <c r="BI55" s="6"/>
      <c r="BJ55" s="6"/>
      <c r="BK55" s="6"/>
    </row>
    <row r="56" spans="1:103" ht="15.4">
      <c r="E56" s="135"/>
      <c r="F56" s="135"/>
      <c r="J56" s="4"/>
      <c r="K56" s="9"/>
      <c r="L56" s="101"/>
      <c r="M56" s="9"/>
      <c r="N56" s="9"/>
      <c r="O56" s="9"/>
      <c r="P56" s="9"/>
      <c r="Q56" s="9"/>
      <c r="R56" s="46"/>
      <c r="S56" s="9"/>
      <c r="T56" s="9"/>
      <c r="U56" s="9"/>
      <c r="V56" s="9"/>
      <c r="W56" s="9"/>
      <c r="X56" s="10"/>
      <c r="Y56" s="10"/>
      <c r="Z56" s="10"/>
      <c r="AA56" s="10"/>
      <c r="AB56" s="10"/>
      <c r="AC56" s="10"/>
      <c r="AD56" s="10"/>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6"/>
      <c r="BJ56" s="6"/>
      <c r="BK56" s="6"/>
    </row>
    <row r="57" spans="1:103" ht="15.4">
      <c r="B57" s="7">
        <f>MAX($B$5:B56)+1</f>
        <v>2</v>
      </c>
      <c r="C57" s="7" t="s">
        <v>426</v>
      </c>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8"/>
      <c r="BJ57" s="8"/>
      <c r="BK57" s="8"/>
    </row>
    <row r="58" spans="1:103" ht="15.4">
      <c r="L58" s="19"/>
      <c r="M58" s="19"/>
      <c r="N58" s="282"/>
      <c r="O58" s="282"/>
      <c r="P58" s="282"/>
      <c r="Q58" s="282"/>
      <c r="R58" s="282"/>
      <c r="S58" s="282"/>
      <c r="T58" s="282"/>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row>
    <row r="59" spans="1:103" ht="15.4">
      <c r="C59" s="38">
        <f>MAX($B$4:C58)+0.1</f>
        <v>2.1</v>
      </c>
      <c r="D59" s="37" t="s">
        <v>427</v>
      </c>
      <c r="E59" s="33"/>
      <c r="F59" s="33"/>
      <c r="G59" s="32"/>
      <c r="H59" s="34"/>
      <c r="I59" s="34"/>
      <c r="J59" s="34"/>
      <c r="K59" s="35"/>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22"/>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2"/>
      <c r="CX59" s="32"/>
      <c r="CY59" s="32"/>
    </row>
    <row r="60" spans="1:103" ht="15.4">
      <c r="C60" s="68" t="s">
        <v>428</v>
      </c>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row>
    <row r="61" spans="1:103" ht="15.4">
      <c r="C61" s="68" t="s">
        <v>429</v>
      </c>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row>
    <row r="62" spans="1:103" ht="15.4">
      <c r="E62" s="20" t="s">
        <v>202</v>
      </c>
      <c r="F62" s="135"/>
      <c r="G62" s="6" t="s">
        <v>91</v>
      </c>
      <c r="K62" s="81"/>
      <c r="L62" s="81">
        <f t="shared" ref="L62:AQ62" si="7">IF(L15=1,1,L12)</f>
        <v>0</v>
      </c>
      <c r="M62" s="81">
        <f t="shared" si="7"/>
        <v>0</v>
      </c>
      <c r="N62" s="81">
        <f t="shared" si="7"/>
        <v>0</v>
      </c>
      <c r="O62" s="81">
        <f t="shared" si="7"/>
        <v>1</v>
      </c>
      <c r="P62" s="81">
        <f t="shared" si="7"/>
        <v>0</v>
      </c>
      <c r="Q62" s="81">
        <f t="shared" si="7"/>
        <v>0</v>
      </c>
      <c r="R62" s="81">
        <f t="shared" si="7"/>
        <v>0</v>
      </c>
      <c r="S62" s="81">
        <f t="shared" si="7"/>
        <v>0</v>
      </c>
      <c r="T62" s="81">
        <f t="shared" si="7"/>
        <v>0</v>
      </c>
      <c r="U62" s="81">
        <f t="shared" si="7"/>
        <v>0</v>
      </c>
      <c r="V62" s="81">
        <f t="shared" si="7"/>
        <v>0</v>
      </c>
      <c r="W62" s="81">
        <f t="shared" si="7"/>
        <v>0</v>
      </c>
      <c r="X62" s="81">
        <f t="shared" si="7"/>
        <v>0</v>
      </c>
      <c r="Y62" s="81">
        <f t="shared" si="7"/>
        <v>0</v>
      </c>
      <c r="Z62" s="81">
        <f t="shared" si="7"/>
        <v>0</v>
      </c>
      <c r="AA62" s="81">
        <f t="shared" si="7"/>
        <v>0</v>
      </c>
      <c r="AB62" s="81">
        <f t="shared" si="7"/>
        <v>0</v>
      </c>
      <c r="AC62" s="81">
        <f t="shared" si="7"/>
        <v>0</v>
      </c>
      <c r="AD62" s="81">
        <f t="shared" si="7"/>
        <v>0</v>
      </c>
      <c r="AE62" s="81">
        <f t="shared" si="7"/>
        <v>0</v>
      </c>
      <c r="AF62" s="81">
        <f t="shared" si="7"/>
        <v>0</v>
      </c>
      <c r="AG62" s="81">
        <f t="shared" si="7"/>
        <v>0</v>
      </c>
      <c r="AH62" s="81">
        <f t="shared" si="7"/>
        <v>0</v>
      </c>
      <c r="AI62" s="81">
        <f t="shared" si="7"/>
        <v>0</v>
      </c>
      <c r="AJ62" s="81">
        <f t="shared" si="7"/>
        <v>0</v>
      </c>
      <c r="AK62" s="81">
        <f t="shared" si="7"/>
        <v>0</v>
      </c>
      <c r="AL62" s="81">
        <f t="shared" si="7"/>
        <v>0</v>
      </c>
      <c r="AM62" s="81">
        <f t="shared" si="7"/>
        <v>0</v>
      </c>
      <c r="AN62" s="81">
        <f t="shared" si="7"/>
        <v>0</v>
      </c>
      <c r="AO62" s="81">
        <f t="shared" si="7"/>
        <v>0</v>
      </c>
      <c r="AP62" s="81">
        <f t="shared" si="7"/>
        <v>0</v>
      </c>
      <c r="AQ62" s="81">
        <f t="shared" si="7"/>
        <v>0</v>
      </c>
      <c r="AR62" s="81">
        <f t="shared" ref="AR62:BH62" si="8">IF(AR15=1,1,AR12)</f>
        <v>0</v>
      </c>
      <c r="AS62" s="81">
        <f t="shared" si="8"/>
        <v>0</v>
      </c>
      <c r="AT62" s="81">
        <f t="shared" si="8"/>
        <v>0</v>
      </c>
      <c r="AU62" s="81">
        <f t="shared" si="8"/>
        <v>0</v>
      </c>
      <c r="AV62" s="81">
        <f t="shared" si="8"/>
        <v>0</v>
      </c>
      <c r="AW62" s="81">
        <f t="shared" si="8"/>
        <v>0</v>
      </c>
      <c r="AX62" s="81">
        <f t="shared" si="8"/>
        <v>0</v>
      </c>
      <c r="AY62" s="81">
        <f t="shared" si="8"/>
        <v>0</v>
      </c>
      <c r="AZ62" s="81">
        <f t="shared" si="8"/>
        <v>0</v>
      </c>
      <c r="BA62" s="81">
        <f t="shared" si="8"/>
        <v>0</v>
      </c>
      <c r="BB62" s="81">
        <f t="shared" si="8"/>
        <v>0</v>
      </c>
      <c r="BC62" s="81">
        <f t="shared" si="8"/>
        <v>0</v>
      </c>
      <c r="BD62" s="81">
        <f t="shared" si="8"/>
        <v>0</v>
      </c>
      <c r="BE62" s="81">
        <f t="shared" si="8"/>
        <v>0</v>
      </c>
      <c r="BF62" s="81">
        <f t="shared" si="8"/>
        <v>0</v>
      </c>
      <c r="BG62" s="81">
        <f t="shared" si="8"/>
        <v>0</v>
      </c>
      <c r="BH62" s="81">
        <f t="shared" si="8"/>
        <v>0</v>
      </c>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row>
    <row r="63" spans="1:103" ht="14.25" customHeight="1">
      <c r="C63" s="110"/>
      <c r="D63" s="24"/>
      <c r="E63" s="20"/>
      <c r="F63" s="20"/>
      <c r="H63" s="6" t="s">
        <v>132</v>
      </c>
      <c r="K63" s="275"/>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row>
    <row r="64" spans="1:103" ht="15.4">
      <c r="A64" s="307"/>
      <c r="C64" s="29"/>
      <c r="D64" s="29"/>
      <c r="E64" s="135" t="s">
        <v>136</v>
      </c>
      <c r="F64" s="94"/>
      <c r="G64" s="4" t="s">
        <v>101</v>
      </c>
      <c r="H64" s="143" t="str">
        <f>CHOOSE(Interface!$H$7,Interface!$J$56,Interface!$L$56)</f>
        <v>Operations</v>
      </c>
      <c r="L64" s="28">
        <f>IF(L$18=0,L26*IF(SUM(L$7:L$8)&gt;1,CHOOSE(MATCH($H64,Scenarios!$E$29:$E$31,0),L$62/(L$62+L$81),L$62/(L$81+L$62+L$100),0),L$62),ModelInput!L71)</f>
        <v>0</v>
      </c>
      <c r="M64" s="28">
        <f>IF(M$18=0,M26*IF(SUM(M$7:M$8)&gt;1,CHOOSE(MATCH($H64,Scenarios!$E$29:$E$31,0),M$62/(M$62+M$81),M$62/(M$81+M$62+M$100),0),M$62),ModelInput!M71)</f>
        <v>0</v>
      </c>
      <c r="N64" s="28">
        <f>IF(N$18=0,N26*IF(SUM(N$7:N$8)&gt;1,CHOOSE(MATCH($H64,Scenarios!$E$29:$E$31,0),N$62/(N$62+N$81),N$62/(N$81+N$62+N$100),0),N$62),ModelInput!N71)</f>
        <v>0</v>
      </c>
      <c r="O64" s="28">
        <f>IF(O$18=0,O26*IF(SUM(O$7:O$8)&gt;1,CHOOSE(MATCH($H64,Scenarios!$E$29:$E$31,0),O$62/(O$62+O$81),O$62/(O$81+O$62+O$100),0),O$62),ModelInput!O71)</f>
        <v>0</v>
      </c>
      <c r="P64" s="28">
        <f>IF(P$18=0,P26*IF(SUM(P$7:P$8)&gt;1,CHOOSE(MATCH($H64,Scenarios!$E$29:$E$31,0),P$62/(P$62+P$81),P$62/(P$81+P$62+P$100),0),P$62),ModelInput!P71)</f>
        <v>0</v>
      </c>
      <c r="Q64" s="28">
        <f>IF(Q$18=0,Q26*IF(SUM(Q$7:Q$8)&gt;1,CHOOSE(MATCH($H64,Scenarios!$E$29:$E$31,0),Q$62/(Q$62+Q$81),Q$62/(Q$81+Q$62+Q$100),0),Q$62),ModelInput!Q71)</f>
        <v>0</v>
      </c>
      <c r="R64" s="28">
        <f>IF(R$18=0,R26*IF(SUM(R$7:R$8)&gt;1,CHOOSE(MATCH($H64,Scenarios!$E$29:$E$31,0),R$62/(R$62+R$81),R$62/(R$81+R$62+R$100),0),R$62),ModelInput!R71)</f>
        <v>0</v>
      </c>
      <c r="S64" s="28">
        <f>IF(S$18=0,S26*IF(SUM(S$7:S$8)&gt;1,CHOOSE(MATCH($H64,Scenarios!$E$29:$E$31,0),S$62/(S$62+S$81),S$62/(S$81+S$62+S$100),0),S$62),ModelInput!S71)</f>
        <v>0</v>
      </c>
      <c r="T64" s="28">
        <f>IF(T$18=0,T26*IF(SUM(T$7:T$8)&gt;1,CHOOSE(MATCH($H64,Scenarios!$E$29:$E$31,0),T$62/(T$62+T$81),T$62/(T$81+T$62+T$100),0),T$62),ModelInput!T71)</f>
        <v>0</v>
      </c>
      <c r="U64" s="28">
        <f>IF(U$18=0,U26*IF(SUM(U$7:U$8)&gt;1,CHOOSE(MATCH($H64,Scenarios!$E$29:$E$31,0),U$62/(U$62+U$81),U$62/(U$81+U$62+U$100),0),U$62),ModelInput!U71)</f>
        <v>0</v>
      </c>
      <c r="V64" s="28">
        <f>IF(V$18=0,V26*IF(SUM(V$7:V$8)&gt;1,CHOOSE(MATCH($H64,Scenarios!$E$29:$E$31,0),V$62/(V$62+V$81),V$62/(V$81+V$62+V$100),0),V$62),ModelInput!V71)</f>
        <v>0</v>
      </c>
      <c r="W64" s="28">
        <f>IF(W$18=0,W26*IF(SUM(W$7:W$8)&gt;1,CHOOSE(MATCH($H64,Scenarios!$E$29:$E$31,0),W$62/(W$62+W$81),W$62/(W$81+W$62+W$100),0),W$62),ModelInput!W71)</f>
        <v>0</v>
      </c>
      <c r="X64" s="28">
        <f>IF(X$18=0,X26*IF(SUM(X$7:X$8)&gt;1,CHOOSE(MATCH($H64,Scenarios!$E$29:$E$31,0),X$62/(X$62+X$81),X$62/(X$81+X$62+X$100),0),X$62),ModelInput!X71)</f>
        <v>0</v>
      </c>
      <c r="Y64" s="28">
        <f>IF(Y$18=0,Y26*IF(SUM(Y$7:Y$8)&gt;1,CHOOSE(MATCH($H64,Scenarios!$E$29:$E$31,0),Y$62/(Y$62+Y$81),Y$62/(Y$81+Y$62+Y$100),0),Y$62),ModelInput!Y71)</f>
        <v>0</v>
      </c>
      <c r="Z64" s="28">
        <f>IF(Z$18=0,Z26*IF(SUM(Z$7:Z$8)&gt;1,CHOOSE(MATCH($H64,Scenarios!$E$29:$E$31,0),Z$62/(Z$62+Z$81),Z$62/(Z$81+Z$62+Z$100),0),Z$62),ModelInput!Z71)</f>
        <v>0</v>
      </c>
      <c r="AA64" s="28">
        <f>IF(AA$18=0,AA26*IF(SUM(AA$7:AA$8)&gt;1,CHOOSE(MATCH($H64,Scenarios!$E$29:$E$31,0),AA$62/(AA$62+AA$81),AA$62/(AA$81+AA$62+AA$100),0),AA$62),ModelInput!AA71)</f>
        <v>0</v>
      </c>
      <c r="AB64" s="28">
        <f>IF(AB$18=0,AB26*IF(SUM(AB$7:AB$8)&gt;1,CHOOSE(MATCH($H64,Scenarios!$E$29:$E$31,0),AB$62/(AB$62+AB$81),AB$62/(AB$81+AB$62+AB$100),0),AB$62),ModelInput!AB71)</f>
        <v>0</v>
      </c>
      <c r="AC64" s="28">
        <f>IF(AC$18=0,AC26*IF(SUM(AC$7:AC$8)&gt;1,CHOOSE(MATCH($H64,Scenarios!$E$29:$E$31,0),AC$62/(AC$62+AC$81),AC$62/(AC$81+AC$62+AC$100),0),AC$62),ModelInput!AC71)</f>
        <v>0</v>
      </c>
      <c r="AD64" s="28">
        <f>IF(AD$18=0,AD26*IF(SUM(AD$7:AD$8)&gt;1,CHOOSE(MATCH($H64,Scenarios!$E$29:$E$31,0),AD$62/(AD$62+AD$81),AD$62/(AD$81+AD$62+AD$100),0),AD$62),ModelInput!AD71)</f>
        <v>0</v>
      </c>
      <c r="AE64" s="28">
        <f>IF(AE$18=0,AE26*IF(SUM(AE$7:AE$8)&gt;1,CHOOSE(MATCH($H64,Scenarios!$E$29:$E$31,0),AE$62/(AE$62+AE$81),AE$62/(AE$81+AE$62+AE$100),0),AE$62),ModelInput!AE71)</f>
        <v>0</v>
      </c>
      <c r="AF64" s="28">
        <f>IF(AF$18=0,AF26*IF(SUM(AF$7:AF$8)&gt;1,CHOOSE(MATCH($H64,Scenarios!$E$29:$E$31,0),AF$62/(AF$62+AF$81),AF$62/(AF$81+AF$62+AF$100),0),AF$62),ModelInput!AF71)</f>
        <v>0</v>
      </c>
      <c r="AG64" s="28">
        <f>IF(AG$18=0,AG26*IF(SUM(AG$7:AG$8)&gt;1,CHOOSE(MATCH($H64,Scenarios!$E$29:$E$31,0),AG$62/(AG$62+AG$81),AG$62/(AG$81+AG$62+AG$100),0),AG$62),ModelInput!AG71)</f>
        <v>0</v>
      </c>
      <c r="AH64" s="28">
        <f>IF(AH$18=0,AH26*IF(SUM(AH$7:AH$8)&gt;1,CHOOSE(MATCH($H64,Scenarios!$E$29:$E$31,0),AH$62/(AH$62+AH$81),AH$62/(AH$81+AH$62+AH$100),0),AH$62),ModelInput!AH71)</f>
        <v>0</v>
      </c>
      <c r="AI64" s="28">
        <f>IF(AI$18=0,AI26*IF(SUM(AI$7:AI$8)&gt;1,CHOOSE(MATCH($H64,Scenarios!$E$29:$E$31,0),AI$62/(AI$62+AI$81),AI$62/(AI$81+AI$62+AI$100),0),AI$62),ModelInput!AI71)</f>
        <v>0</v>
      </c>
      <c r="AJ64" s="28">
        <f>IF(AJ$18=0,AJ26*IF(SUM(AJ$7:AJ$8)&gt;1,CHOOSE(MATCH($H64,Scenarios!$E$29:$E$31,0),AJ$62/(AJ$62+AJ$81),AJ$62/(AJ$81+AJ$62+AJ$100),0),AJ$62),ModelInput!AJ71)</f>
        <v>0</v>
      </c>
      <c r="AK64" s="28">
        <f>IF(AK$18=0,AK26*IF(SUM(AK$7:AK$8)&gt;1,CHOOSE(MATCH($H64,Scenarios!$E$29:$E$31,0),AK$62/(AK$62+AK$81),AK$62/(AK$81+AK$62+AK$100),0),AK$62),ModelInput!AK71)</f>
        <v>0</v>
      </c>
      <c r="AL64" s="28">
        <f>IF(AL$18=0,AL26*IF(SUM(AL$7:AL$8)&gt;1,CHOOSE(MATCH($H64,Scenarios!$E$29:$E$31,0),AL$62/(AL$62+AL$81),AL$62/(AL$81+AL$62+AL$100),0),AL$62),ModelInput!AL71)</f>
        <v>0</v>
      </c>
      <c r="AM64" s="28">
        <f>IF(AM$18=0,AM26*IF(SUM(AM$7:AM$8)&gt;1,CHOOSE(MATCH($H64,Scenarios!$E$29:$E$31,0),AM$62/(AM$62+AM$81),AM$62/(AM$81+AM$62+AM$100),0),AM$62),ModelInput!AM71)</f>
        <v>0</v>
      </c>
      <c r="AN64" s="28">
        <f>IF(AN$18=0,AN26*IF(SUM(AN$7:AN$8)&gt;1,CHOOSE(MATCH($H64,Scenarios!$E$29:$E$31,0),AN$62/(AN$62+AN$81),AN$62/(AN$81+AN$62+AN$100),0),AN$62),ModelInput!AN71)</f>
        <v>0</v>
      </c>
      <c r="AO64" s="28">
        <f>IF(AO$18=0,AO26*IF(SUM(AO$7:AO$8)&gt;1,CHOOSE(MATCH($H64,Scenarios!$E$29:$E$31,0),AO$62/(AO$62+AO$81),AO$62/(AO$81+AO$62+AO$100),0),AO$62),ModelInput!AO71)</f>
        <v>0</v>
      </c>
      <c r="AP64" s="28">
        <f>IF(AP$18=0,AP26*IF(SUM(AP$7:AP$8)&gt;1,CHOOSE(MATCH($H64,Scenarios!$E$29:$E$31,0),AP$62/(AP$62+AP$81),AP$62/(AP$81+AP$62+AP$100),0),AP$62),ModelInput!AP71)</f>
        <v>0</v>
      </c>
      <c r="AQ64" s="28">
        <f>IF(AQ$18=0,AQ26*IF(SUM(AQ$7:AQ$8)&gt;1,CHOOSE(MATCH($H64,Scenarios!$E$29:$E$31,0),AQ$62/(AQ$62+AQ$81),AQ$62/(AQ$81+AQ$62+AQ$100),0),AQ$62),ModelInput!AQ71)</f>
        <v>0</v>
      </c>
      <c r="AR64" s="28">
        <f>IF(AR$18=0,AR26*IF(SUM(AR$7:AR$8)&gt;1,CHOOSE(MATCH($H64,Scenarios!$E$29:$E$31,0),AR$62/(AR$62+AR$81),AR$62/(AR$81+AR$62+AR$100),0),AR$62),ModelInput!AR71)</f>
        <v>0</v>
      </c>
      <c r="AS64" s="28">
        <f>IF(AS$18=0,AS26*IF(SUM(AS$7:AS$8)&gt;1,CHOOSE(MATCH($H64,Scenarios!$E$29:$E$31,0),AS$62/(AS$62+AS$81),AS$62/(AS$81+AS$62+AS$100),0),AS$62),ModelInput!AS71)</f>
        <v>0</v>
      </c>
      <c r="AT64" s="28">
        <f>IF(AT$18=0,AT26*IF(SUM(AT$7:AT$8)&gt;1,CHOOSE(MATCH($H64,Scenarios!$E$29:$E$31,0),AT$62/(AT$62+AT$81),AT$62/(AT$81+AT$62+AT$100),0),AT$62),ModelInput!AT71)</f>
        <v>0</v>
      </c>
      <c r="AU64" s="28">
        <f>IF(AU$18=0,AU26*IF(SUM(AU$7:AU$8)&gt;1,CHOOSE(MATCH($H64,Scenarios!$E$29:$E$31,0),AU$62/(AU$62+AU$81),AU$62/(AU$81+AU$62+AU$100),0),AU$62),ModelInput!AU71)</f>
        <v>0</v>
      </c>
      <c r="AV64" s="28">
        <f>IF(AV$18=0,AV26*IF(SUM(AV$7:AV$8)&gt;1,CHOOSE(MATCH($H64,Scenarios!$E$29:$E$31,0),AV$62/(AV$62+AV$81),AV$62/(AV$81+AV$62+AV$100),0),AV$62),ModelInput!AV71)</f>
        <v>0</v>
      </c>
      <c r="AW64" s="28">
        <f>IF(AW$18=0,AW26*IF(SUM(AW$7:AW$8)&gt;1,CHOOSE(MATCH($H64,Scenarios!$E$29:$E$31,0),AW$62/(AW$62+AW$81),AW$62/(AW$81+AW$62+AW$100),0),AW$62),ModelInput!AW71)</f>
        <v>0</v>
      </c>
      <c r="AX64" s="28">
        <f>IF(AX$18=0,AX26*IF(SUM(AX$7:AX$8)&gt;1,CHOOSE(MATCH($H64,Scenarios!$E$29:$E$31,0),AX$62/(AX$62+AX$81),AX$62/(AX$81+AX$62+AX$100),0),AX$62),ModelInput!AX71)</f>
        <v>0</v>
      </c>
      <c r="AY64" s="28">
        <f>IF(AY$18=0,AY26*IF(SUM(AY$7:AY$8)&gt;1,CHOOSE(MATCH($H64,Scenarios!$E$29:$E$31,0),AY$62/(AY$62+AY$81),AY$62/(AY$81+AY$62+AY$100),0),AY$62),ModelInput!AY71)</f>
        <v>0</v>
      </c>
      <c r="AZ64" s="28">
        <f>IF(AZ$18=0,AZ26*IF(SUM(AZ$7:AZ$8)&gt;1,CHOOSE(MATCH($H64,Scenarios!$E$29:$E$31,0),AZ$62/(AZ$62+AZ$81),AZ$62/(AZ$81+AZ$62+AZ$100),0),AZ$62),ModelInput!AZ71)</f>
        <v>0</v>
      </c>
      <c r="BA64" s="28">
        <f>IF(BA$18=0,BA26*IF(SUM(BA$7:BA$8)&gt;1,CHOOSE(MATCH($H64,Scenarios!$E$29:$E$31,0),BA$62/(BA$62+BA$81),BA$62/(BA$81+BA$62+BA$100),0),BA$62),ModelInput!BA71)</f>
        <v>0</v>
      </c>
      <c r="BB64" s="28">
        <f>IF(BB$18=0,BB26*IF(SUM(BB$7:BB$8)&gt;1,CHOOSE(MATCH($H64,Scenarios!$E$29:$E$31,0),BB$62/(BB$62+BB$81),BB$62/(BB$81+BB$62+BB$100),0),BB$62),ModelInput!BB71)</f>
        <v>0</v>
      </c>
      <c r="BC64" s="28">
        <f>IF(BC$18=0,BC26*IF(SUM(BC$7:BC$8)&gt;1,CHOOSE(MATCH($H64,Scenarios!$E$29:$E$31,0),BC$62/(BC$62+BC$81),BC$62/(BC$81+BC$62+BC$100),0),BC$62),ModelInput!BC71)</f>
        <v>0</v>
      </c>
      <c r="BD64" s="28">
        <f>IF(BD$18=0,BD26*IF(SUM(BD$7:BD$8)&gt;1,CHOOSE(MATCH($H64,Scenarios!$E$29:$E$31,0),BD$62/(BD$62+BD$81),BD$62/(BD$81+BD$62+BD$100),0),BD$62),ModelInput!BD71)</f>
        <v>0</v>
      </c>
      <c r="BE64" s="28">
        <f>IF(BE$18=0,BE26*IF(SUM(BE$7:BE$8)&gt;1,CHOOSE(MATCH($H64,Scenarios!$E$29:$E$31,0),BE$62/(BE$62+BE$81),BE$62/(BE$81+BE$62+BE$100),0),BE$62),ModelInput!BE71)</f>
        <v>0</v>
      </c>
      <c r="BF64" s="28">
        <f>IF(BF$18=0,BF26*IF(SUM(BF$7:BF$8)&gt;1,CHOOSE(MATCH($H64,Scenarios!$E$29:$E$31,0),BF$62/(BF$62+BF$81),BF$62/(BF$81+BF$62+BF$100),0),BF$62),ModelInput!BF71)</f>
        <v>0</v>
      </c>
      <c r="BG64" s="28">
        <f>IF(BG$18=0,BG26*IF(SUM(BG$7:BG$8)&gt;1,CHOOSE(MATCH($H64,Scenarios!$E$29:$E$31,0),BG$62/(BG$62+BG$81),BG$62/(BG$81+BG$62+BG$100),0),BG$62),ModelInput!BG71)</f>
        <v>0</v>
      </c>
      <c r="BH64" s="28">
        <f>IF(BH$18=0,BH26*IF(SUM(BH$7:BH$8)&gt;1,CHOOSE(MATCH($H64,Scenarios!$E$29:$E$31,0),BH$62/(BH$62+BH$81),BH$62/(BH$81+BH$62+BH$100),0),BH$62),ModelInput!BH71)</f>
        <v>0</v>
      </c>
      <c r="BI64" s="28"/>
      <c r="BJ64" s="28"/>
      <c r="BK64" s="28"/>
      <c r="BL64" s="28"/>
    </row>
    <row r="65" spans="1:103" ht="15.4">
      <c r="A65" s="307"/>
      <c r="C65" s="29"/>
      <c r="D65" s="29"/>
      <c r="E65" s="135" t="s">
        <v>137</v>
      </c>
      <c r="F65" s="94"/>
      <c r="G65" s="4" t="s">
        <v>101</v>
      </c>
      <c r="H65" s="143" t="str">
        <f>CHOOSE(Interface!$H$7,Interface!$J$56,Interface!$L$56)</f>
        <v>Operations</v>
      </c>
      <c r="L65" s="28">
        <f>IF(L$18=0,L27*IF(SUM(L$7:L$8)&gt;1, CHOOSE(MATCH($H65,Scenarios!$E$29:$E$31,0), L$62/(L$62+L$81), L$62/(L$81+L$62+L$100), 0), L$62),ModelInput!L72)</f>
        <v>0</v>
      </c>
      <c r="M65" s="28">
        <f>IF(M$18=0,M27*IF(SUM(M$7:M$8)&gt;1, CHOOSE(MATCH($H65,Scenarios!$E$29:$E$31,0), M$62/(M$62+M$81), M$62/(M$81+M$62+M$100), 0), M$62),ModelInput!M72)</f>
        <v>0</v>
      </c>
      <c r="N65" s="28">
        <f>IF(N$18=0,N27*IF(SUM(N$7:N$8)&gt;1, CHOOSE(MATCH($H65,Scenarios!$E$29:$E$31,0), N$62/(N$62+N$81), N$62/(N$81+N$62+N$100), 0), N$62),ModelInput!N72)</f>
        <v>0</v>
      </c>
      <c r="O65" s="28">
        <f>IF(O$18=0,O27*IF(SUM(O$7:O$8)&gt;1, CHOOSE(MATCH($H65,Scenarios!$E$29:$E$31,0), O$62/(O$62+O$81), O$62/(O$81+O$62+O$100), 0), O$62),ModelInput!O72)</f>
        <v>0</v>
      </c>
      <c r="P65" s="28">
        <f>IF(P$18=0,P27*IF(SUM(P$7:P$8)&gt;1, CHOOSE(MATCH($H65,Scenarios!$E$29:$E$31,0), P$62/(P$62+P$81), P$62/(P$81+P$62+P$100), 0), P$62),ModelInput!P72)</f>
        <v>0</v>
      </c>
      <c r="Q65" s="28">
        <f>IF(Q$18=0,Q27*IF(SUM(Q$7:Q$8)&gt;1, CHOOSE(MATCH($H65,Scenarios!$E$29:$E$31,0), Q$62/(Q$62+Q$81), Q$62/(Q$81+Q$62+Q$100), 0), Q$62),ModelInput!Q72)</f>
        <v>0</v>
      </c>
      <c r="R65" s="28">
        <f>IF(R$18=0,R27*IF(SUM(R$7:R$8)&gt;1, CHOOSE(MATCH($H65,Scenarios!$E$29:$E$31,0), R$62/(R$62+R$81), R$62/(R$81+R$62+R$100), 0), R$62),ModelInput!R72)</f>
        <v>0</v>
      </c>
      <c r="S65" s="28">
        <f>IF(S$18=0,S27*IF(SUM(S$7:S$8)&gt;1, CHOOSE(MATCH($H65,Scenarios!$E$29:$E$31,0), S$62/(S$62+S$81), S$62/(S$81+S$62+S$100), 0), S$62),ModelInput!S72)</f>
        <v>0</v>
      </c>
      <c r="T65" s="28">
        <f>IF(T$18=0,T27*IF(SUM(T$7:T$8)&gt;1, CHOOSE(MATCH($H65,Scenarios!$E$29:$E$31,0), T$62/(T$62+T$81), T$62/(T$81+T$62+T$100), 0), T$62),ModelInput!T72)</f>
        <v>0</v>
      </c>
      <c r="U65" s="28">
        <f>IF(U$18=0,U27*IF(SUM(U$7:U$8)&gt;1, CHOOSE(MATCH($H65,Scenarios!$E$29:$E$31,0), U$62/(U$62+U$81), U$62/(U$81+U$62+U$100), 0), U$62),ModelInput!U72)</f>
        <v>0</v>
      </c>
      <c r="V65" s="28">
        <f>IF(V$18=0,V27*IF(SUM(V$7:V$8)&gt;1, CHOOSE(MATCH($H65,Scenarios!$E$29:$E$31,0), V$62/(V$62+V$81), V$62/(V$81+V$62+V$100), 0), V$62),ModelInput!V72)</f>
        <v>0</v>
      </c>
      <c r="W65" s="28">
        <f>IF(W$18=0,W27*IF(SUM(W$7:W$8)&gt;1, CHOOSE(MATCH($H65,Scenarios!$E$29:$E$31,0), W$62/(W$62+W$81), W$62/(W$81+W$62+W$100), 0), W$62),ModelInput!W72)</f>
        <v>0</v>
      </c>
      <c r="X65" s="28">
        <f>IF(X$18=0,X27*IF(SUM(X$7:X$8)&gt;1, CHOOSE(MATCH($H65,Scenarios!$E$29:$E$31,0), X$62/(X$62+X$81), X$62/(X$81+X$62+X$100), 0), X$62),ModelInput!X72)</f>
        <v>0</v>
      </c>
      <c r="Y65" s="28">
        <f>IF(Y$18=0,Y27*IF(SUM(Y$7:Y$8)&gt;1, CHOOSE(MATCH($H65,Scenarios!$E$29:$E$31,0), Y$62/(Y$62+Y$81), Y$62/(Y$81+Y$62+Y$100), 0), Y$62),ModelInput!Y72)</f>
        <v>0</v>
      </c>
      <c r="Z65" s="28">
        <f>IF(Z$18=0,Z27*IF(SUM(Z$7:Z$8)&gt;1, CHOOSE(MATCH($H65,Scenarios!$E$29:$E$31,0), Z$62/(Z$62+Z$81), Z$62/(Z$81+Z$62+Z$100), 0), Z$62),ModelInput!Z72)</f>
        <v>0</v>
      </c>
      <c r="AA65" s="28">
        <f>IF(AA$18=0,AA27*IF(SUM(AA$7:AA$8)&gt;1, CHOOSE(MATCH($H65,Scenarios!$E$29:$E$31,0), AA$62/(AA$62+AA$81), AA$62/(AA$81+AA$62+AA$100), 0), AA$62),ModelInput!AA72)</f>
        <v>0</v>
      </c>
      <c r="AB65" s="28">
        <f>IF(AB$18=0,AB27*IF(SUM(AB$7:AB$8)&gt;1, CHOOSE(MATCH($H65,Scenarios!$E$29:$E$31,0), AB$62/(AB$62+AB$81), AB$62/(AB$81+AB$62+AB$100), 0), AB$62),ModelInput!AB72)</f>
        <v>0</v>
      </c>
      <c r="AC65" s="28">
        <f>IF(AC$18=0,AC27*IF(SUM(AC$7:AC$8)&gt;1, CHOOSE(MATCH($H65,Scenarios!$E$29:$E$31,0), AC$62/(AC$62+AC$81), AC$62/(AC$81+AC$62+AC$100), 0), AC$62),ModelInput!AC72)</f>
        <v>0</v>
      </c>
      <c r="AD65" s="28">
        <f>IF(AD$18=0,AD27*IF(SUM(AD$7:AD$8)&gt;1, CHOOSE(MATCH($H65,Scenarios!$E$29:$E$31,0), AD$62/(AD$62+AD$81), AD$62/(AD$81+AD$62+AD$100), 0), AD$62),ModelInput!AD72)</f>
        <v>0</v>
      </c>
      <c r="AE65" s="28">
        <f>IF(AE$18=0,AE27*IF(SUM(AE$7:AE$8)&gt;1, CHOOSE(MATCH($H65,Scenarios!$E$29:$E$31,0), AE$62/(AE$62+AE$81), AE$62/(AE$81+AE$62+AE$100), 0), AE$62),ModelInput!AE72)</f>
        <v>0</v>
      </c>
      <c r="AF65" s="28">
        <f>IF(AF$18=0,AF27*IF(SUM(AF$7:AF$8)&gt;1, CHOOSE(MATCH($H65,Scenarios!$E$29:$E$31,0), AF$62/(AF$62+AF$81), AF$62/(AF$81+AF$62+AF$100), 0), AF$62),ModelInput!AF72)</f>
        <v>0</v>
      </c>
      <c r="AG65" s="28">
        <f>IF(AG$18=0,AG27*IF(SUM(AG$7:AG$8)&gt;1, CHOOSE(MATCH($H65,Scenarios!$E$29:$E$31,0), AG$62/(AG$62+AG$81), AG$62/(AG$81+AG$62+AG$100), 0), AG$62),ModelInput!AG72)</f>
        <v>0</v>
      </c>
      <c r="AH65" s="28">
        <f>IF(AH$18=0,AH27*IF(SUM(AH$7:AH$8)&gt;1, CHOOSE(MATCH($H65,Scenarios!$E$29:$E$31,0), AH$62/(AH$62+AH$81), AH$62/(AH$81+AH$62+AH$100), 0), AH$62),ModelInput!AH72)</f>
        <v>0</v>
      </c>
      <c r="AI65" s="28">
        <f>IF(AI$18=0,AI27*IF(SUM(AI$7:AI$8)&gt;1, CHOOSE(MATCH($H65,Scenarios!$E$29:$E$31,0), AI$62/(AI$62+AI$81), AI$62/(AI$81+AI$62+AI$100), 0), AI$62),ModelInput!AI72)</f>
        <v>0</v>
      </c>
      <c r="AJ65" s="28">
        <f>IF(AJ$18=0,AJ27*IF(SUM(AJ$7:AJ$8)&gt;1, CHOOSE(MATCH($H65,Scenarios!$E$29:$E$31,0), AJ$62/(AJ$62+AJ$81), AJ$62/(AJ$81+AJ$62+AJ$100), 0), AJ$62),ModelInput!AJ72)</f>
        <v>0</v>
      </c>
      <c r="AK65" s="28">
        <f>IF(AK$18=0,AK27*IF(SUM(AK$7:AK$8)&gt;1, CHOOSE(MATCH($H65,Scenarios!$E$29:$E$31,0), AK$62/(AK$62+AK$81), AK$62/(AK$81+AK$62+AK$100), 0), AK$62),ModelInput!AK72)</f>
        <v>0</v>
      </c>
      <c r="AL65" s="28">
        <f>IF(AL$18=0,AL27*IF(SUM(AL$7:AL$8)&gt;1, CHOOSE(MATCH($H65,Scenarios!$E$29:$E$31,0), AL$62/(AL$62+AL$81), AL$62/(AL$81+AL$62+AL$100), 0), AL$62),ModelInput!AL72)</f>
        <v>0</v>
      </c>
      <c r="AM65" s="28">
        <f>IF(AM$18=0,AM27*IF(SUM(AM$7:AM$8)&gt;1, CHOOSE(MATCH($H65,Scenarios!$E$29:$E$31,0), AM$62/(AM$62+AM$81), AM$62/(AM$81+AM$62+AM$100), 0), AM$62),ModelInput!AM72)</f>
        <v>0</v>
      </c>
      <c r="AN65" s="28">
        <f>IF(AN$18=0,AN27*IF(SUM(AN$7:AN$8)&gt;1, CHOOSE(MATCH($H65,Scenarios!$E$29:$E$31,0), AN$62/(AN$62+AN$81), AN$62/(AN$81+AN$62+AN$100), 0), AN$62),ModelInput!AN72)</f>
        <v>0</v>
      </c>
      <c r="AO65" s="28">
        <f>IF(AO$18=0,AO27*IF(SUM(AO$7:AO$8)&gt;1, CHOOSE(MATCH($H65,Scenarios!$E$29:$E$31,0), AO$62/(AO$62+AO$81), AO$62/(AO$81+AO$62+AO$100), 0), AO$62),ModelInput!AO72)</f>
        <v>0</v>
      </c>
      <c r="AP65" s="28">
        <f>IF(AP$18=0,AP27*IF(SUM(AP$7:AP$8)&gt;1, CHOOSE(MATCH($H65,Scenarios!$E$29:$E$31,0), AP$62/(AP$62+AP$81), AP$62/(AP$81+AP$62+AP$100), 0), AP$62),ModelInput!AP72)</f>
        <v>0</v>
      </c>
      <c r="AQ65" s="28">
        <f>IF(AQ$18=0,AQ27*IF(SUM(AQ$7:AQ$8)&gt;1, CHOOSE(MATCH($H65,Scenarios!$E$29:$E$31,0), AQ$62/(AQ$62+AQ$81), AQ$62/(AQ$81+AQ$62+AQ$100), 0), AQ$62),ModelInput!AQ72)</f>
        <v>0</v>
      </c>
      <c r="AR65" s="28">
        <f>IF(AR$18=0,AR27*IF(SUM(AR$7:AR$8)&gt;1, CHOOSE(MATCH($H65,Scenarios!$E$29:$E$31,0), AR$62/(AR$62+AR$81), AR$62/(AR$81+AR$62+AR$100), 0), AR$62),ModelInput!AR72)</f>
        <v>0</v>
      </c>
      <c r="AS65" s="28">
        <f>IF(AS$18=0,AS27*IF(SUM(AS$7:AS$8)&gt;1, CHOOSE(MATCH($H65,Scenarios!$E$29:$E$31,0), AS$62/(AS$62+AS$81), AS$62/(AS$81+AS$62+AS$100), 0), AS$62),ModelInput!AS72)</f>
        <v>0</v>
      </c>
      <c r="AT65" s="28">
        <f>IF(AT$18=0,AT27*IF(SUM(AT$7:AT$8)&gt;1, CHOOSE(MATCH($H65,Scenarios!$E$29:$E$31,0), AT$62/(AT$62+AT$81), AT$62/(AT$81+AT$62+AT$100), 0), AT$62),ModelInput!AT72)</f>
        <v>0</v>
      </c>
      <c r="AU65" s="28">
        <f>IF(AU$18=0,AU27*IF(SUM(AU$7:AU$8)&gt;1, CHOOSE(MATCH($H65,Scenarios!$E$29:$E$31,0), AU$62/(AU$62+AU$81), AU$62/(AU$81+AU$62+AU$100), 0), AU$62),ModelInput!AU72)</f>
        <v>0</v>
      </c>
      <c r="AV65" s="28">
        <f>IF(AV$18=0,AV27*IF(SUM(AV$7:AV$8)&gt;1, CHOOSE(MATCH($H65,Scenarios!$E$29:$E$31,0), AV$62/(AV$62+AV$81), AV$62/(AV$81+AV$62+AV$100), 0), AV$62),ModelInput!AV72)</f>
        <v>0</v>
      </c>
      <c r="AW65" s="28">
        <f>IF(AW$18=0,AW27*IF(SUM(AW$7:AW$8)&gt;1, CHOOSE(MATCH($H65,Scenarios!$E$29:$E$31,0), AW$62/(AW$62+AW$81), AW$62/(AW$81+AW$62+AW$100), 0), AW$62),ModelInput!AW72)</f>
        <v>0</v>
      </c>
      <c r="AX65" s="28">
        <f>IF(AX$18=0,AX27*IF(SUM(AX$7:AX$8)&gt;1, CHOOSE(MATCH($H65,Scenarios!$E$29:$E$31,0), AX$62/(AX$62+AX$81), AX$62/(AX$81+AX$62+AX$100), 0), AX$62),ModelInput!AX72)</f>
        <v>0</v>
      </c>
      <c r="AY65" s="28">
        <f>IF(AY$18=0,AY27*IF(SUM(AY$7:AY$8)&gt;1, CHOOSE(MATCH($H65,Scenarios!$E$29:$E$31,0), AY$62/(AY$62+AY$81), AY$62/(AY$81+AY$62+AY$100), 0), AY$62),ModelInput!AY72)</f>
        <v>0</v>
      </c>
      <c r="AZ65" s="28">
        <f>IF(AZ$18=0,AZ27*IF(SUM(AZ$7:AZ$8)&gt;1, CHOOSE(MATCH($H65,Scenarios!$E$29:$E$31,0), AZ$62/(AZ$62+AZ$81), AZ$62/(AZ$81+AZ$62+AZ$100), 0), AZ$62),ModelInput!AZ72)</f>
        <v>0</v>
      </c>
      <c r="BA65" s="28">
        <f>IF(BA$18=0,BA27*IF(SUM(BA$7:BA$8)&gt;1, CHOOSE(MATCH($H65,Scenarios!$E$29:$E$31,0), BA$62/(BA$62+BA$81), BA$62/(BA$81+BA$62+BA$100), 0), BA$62),ModelInput!BA72)</f>
        <v>0</v>
      </c>
      <c r="BB65" s="28">
        <f>IF(BB$18=0,BB27*IF(SUM(BB$7:BB$8)&gt;1, CHOOSE(MATCH($H65,Scenarios!$E$29:$E$31,0), BB$62/(BB$62+BB$81), BB$62/(BB$81+BB$62+BB$100), 0), BB$62),ModelInput!BB72)</f>
        <v>0</v>
      </c>
      <c r="BC65" s="28">
        <f>IF(BC$18=0,BC27*IF(SUM(BC$7:BC$8)&gt;1, CHOOSE(MATCH($H65,Scenarios!$E$29:$E$31,0), BC$62/(BC$62+BC$81), BC$62/(BC$81+BC$62+BC$100), 0), BC$62),ModelInput!BC72)</f>
        <v>0</v>
      </c>
      <c r="BD65" s="28">
        <f>IF(BD$18=0,BD27*IF(SUM(BD$7:BD$8)&gt;1, CHOOSE(MATCH($H65,Scenarios!$E$29:$E$31,0), BD$62/(BD$62+BD$81), BD$62/(BD$81+BD$62+BD$100), 0), BD$62),ModelInput!BD72)</f>
        <v>0</v>
      </c>
      <c r="BE65" s="28">
        <f>IF(BE$18=0,BE27*IF(SUM(BE$7:BE$8)&gt;1, CHOOSE(MATCH($H65,Scenarios!$E$29:$E$31,0), BE$62/(BE$62+BE$81), BE$62/(BE$81+BE$62+BE$100), 0), BE$62),ModelInput!BE72)</f>
        <v>0</v>
      </c>
      <c r="BF65" s="28">
        <f>IF(BF$18=0,BF27*IF(SUM(BF$7:BF$8)&gt;1, CHOOSE(MATCH($H65,Scenarios!$E$29:$E$31,0), BF$62/(BF$62+BF$81), BF$62/(BF$81+BF$62+BF$100), 0), BF$62),ModelInput!BF72)</f>
        <v>0</v>
      </c>
      <c r="BG65" s="28">
        <f>IF(BG$18=0,BG27*IF(SUM(BG$7:BG$8)&gt;1, CHOOSE(MATCH($H65,Scenarios!$E$29:$E$31,0), BG$62/(BG$62+BG$81), BG$62/(BG$81+BG$62+BG$100), 0), BG$62),ModelInput!BG72)</f>
        <v>0</v>
      </c>
      <c r="BH65" s="28">
        <f>IF(BH$18=0,BH27*IF(SUM(BH$7:BH$8)&gt;1, CHOOSE(MATCH($H65,Scenarios!$E$29:$E$31,0), BH$62/(BH$62+BH$81), BH$62/(BH$81+BH$62+BH$100), 0), BH$62),ModelInput!BH72)</f>
        <v>0</v>
      </c>
      <c r="BI65" s="28"/>
      <c r="BJ65" s="28"/>
      <c r="BK65" s="28"/>
      <c r="BL65" s="28"/>
    </row>
    <row r="66" spans="1:103" ht="15.4">
      <c r="A66" s="307"/>
      <c r="C66" s="29"/>
      <c r="D66" s="29"/>
      <c r="E66" s="135" t="s">
        <v>138</v>
      </c>
      <c r="F66" s="94"/>
      <c r="G66" s="4" t="s">
        <v>101</v>
      </c>
      <c r="H66" s="143" t="str">
        <f>CHOOSE(Interface!$H$7,Interface!$J$56,Interface!$L$56)</f>
        <v>Operations</v>
      </c>
      <c r="L66" s="28">
        <f>IF(L$18=0,L28*IF(SUM(L$7:L$8)&gt;1, CHOOSE(MATCH($H66,Scenarios!$E$29:$E$31,0), L$62/(L$62+L$81), L$62/(L$81+L$62+L$100), 0), L$62),ModelInput!L73)</f>
        <v>0</v>
      </c>
      <c r="M66" s="28">
        <f>IF(M$18=0,M28*IF(SUM(M$7:M$8)&gt;1, CHOOSE(MATCH($H66,Scenarios!$E$29:$E$31,0), M$62/(M$62+M$81), M$62/(M$81+M$62+M$100), 0), M$62),ModelInput!M73)</f>
        <v>0</v>
      </c>
      <c r="N66" s="28">
        <f>IF(N$18=0,N28*IF(SUM(N$7:N$8)&gt;1, CHOOSE(MATCH($H66,Scenarios!$E$29:$E$31,0), N$62/(N$62+N$81), N$62/(N$81+N$62+N$100), 0), N$62),ModelInput!N73)</f>
        <v>0</v>
      </c>
      <c r="O66" s="28">
        <f>IF(O$18=0,O28*IF(SUM(O$7:O$8)&gt;1, CHOOSE(MATCH($H66,Scenarios!$E$29:$E$31,0), O$62/(O$62+O$81), O$62/(O$81+O$62+O$100), 0), O$62),ModelInput!O73)</f>
        <v>0</v>
      </c>
      <c r="P66" s="28">
        <f>IF(P$18=0,P28*IF(SUM(P$7:P$8)&gt;1, CHOOSE(MATCH($H66,Scenarios!$E$29:$E$31,0), P$62/(P$62+P$81), P$62/(P$81+P$62+P$100), 0), P$62),ModelInput!P73)</f>
        <v>0</v>
      </c>
      <c r="Q66" s="28">
        <f>IF(Q$18=0,Q28*IF(SUM(Q$7:Q$8)&gt;1, CHOOSE(MATCH($H66,Scenarios!$E$29:$E$31,0), Q$62/(Q$62+Q$81), Q$62/(Q$81+Q$62+Q$100), 0), Q$62),ModelInput!Q73)</f>
        <v>0</v>
      </c>
      <c r="R66" s="28">
        <f>IF(R$18=0,R28*IF(SUM(R$7:R$8)&gt;1, CHOOSE(MATCH($H66,Scenarios!$E$29:$E$31,0), R$62/(R$62+R$81), R$62/(R$81+R$62+R$100), 0), R$62),ModelInput!R73)</f>
        <v>0</v>
      </c>
      <c r="S66" s="28">
        <f>IF(S$18=0,S28*IF(SUM(S$7:S$8)&gt;1, CHOOSE(MATCH($H66,Scenarios!$E$29:$E$31,0), S$62/(S$62+S$81), S$62/(S$81+S$62+S$100), 0), S$62),ModelInput!S73)</f>
        <v>0</v>
      </c>
      <c r="T66" s="28">
        <f>IF(T$18=0,T28*IF(SUM(T$7:T$8)&gt;1, CHOOSE(MATCH($H66,Scenarios!$E$29:$E$31,0), T$62/(T$62+T$81), T$62/(T$81+T$62+T$100), 0), T$62),ModelInput!T73)</f>
        <v>0</v>
      </c>
      <c r="U66" s="28">
        <f>IF(U$18=0,U28*IF(SUM(U$7:U$8)&gt;1, CHOOSE(MATCH($H66,Scenarios!$E$29:$E$31,0), U$62/(U$62+U$81), U$62/(U$81+U$62+U$100), 0), U$62),ModelInput!U73)</f>
        <v>0</v>
      </c>
      <c r="V66" s="28">
        <f>IF(V$18=0,V28*IF(SUM(V$7:V$8)&gt;1, CHOOSE(MATCH($H66,Scenarios!$E$29:$E$31,0), V$62/(V$62+V$81), V$62/(V$81+V$62+V$100), 0), V$62),ModelInput!V73)</f>
        <v>0</v>
      </c>
      <c r="W66" s="28">
        <f>IF(W$18=0,W28*IF(SUM(W$7:W$8)&gt;1, CHOOSE(MATCH($H66,Scenarios!$E$29:$E$31,0), W$62/(W$62+W$81), W$62/(W$81+W$62+W$100), 0), W$62),ModelInput!W73)</f>
        <v>0</v>
      </c>
      <c r="X66" s="28">
        <f>IF(X$18=0,X28*IF(SUM(X$7:X$8)&gt;1, CHOOSE(MATCH($H66,Scenarios!$E$29:$E$31,0), X$62/(X$62+X$81), X$62/(X$81+X$62+X$100), 0), X$62),ModelInput!X73)</f>
        <v>0</v>
      </c>
      <c r="Y66" s="28">
        <f>IF(Y$18=0,Y28*IF(SUM(Y$7:Y$8)&gt;1, CHOOSE(MATCH($H66,Scenarios!$E$29:$E$31,0), Y$62/(Y$62+Y$81), Y$62/(Y$81+Y$62+Y$100), 0), Y$62),ModelInput!Y73)</f>
        <v>0</v>
      </c>
      <c r="Z66" s="28">
        <f>IF(Z$18=0,Z28*IF(SUM(Z$7:Z$8)&gt;1, CHOOSE(MATCH($H66,Scenarios!$E$29:$E$31,0), Z$62/(Z$62+Z$81), Z$62/(Z$81+Z$62+Z$100), 0), Z$62),ModelInput!Z73)</f>
        <v>0</v>
      </c>
      <c r="AA66" s="28">
        <f>IF(AA$18=0,AA28*IF(SUM(AA$7:AA$8)&gt;1, CHOOSE(MATCH($H66,Scenarios!$E$29:$E$31,0), AA$62/(AA$62+AA$81), AA$62/(AA$81+AA$62+AA$100), 0), AA$62),ModelInput!AA73)</f>
        <v>0</v>
      </c>
      <c r="AB66" s="28">
        <f>IF(AB$18=0,AB28*IF(SUM(AB$7:AB$8)&gt;1, CHOOSE(MATCH($H66,Scenarios!$E$29:$E$31,0), AB$62/(AB$62+AB$81), AB$62/(AB$81+AB$62+AB$100), 0), AB$62),ModelInput!AB73)</f>
        <v>0</v>
      </c>
      <c r="AC66" s="28">
        <f>IF(AC$18=0,AC28*IF(SUM(AC$7:AC$8)&gt;1, CHOOSE(MATCH($H66,Scenarios!$E$29:$E$31,0), AC$62/(AC$62+AC$81), AC$62/(AC$81+AC$62+AC$100), 0), AC$62),ModelInput!AC73)</f>
        <v>0</v>
      </c>
      <c r="AD66" s="28">
        <f>IF(AD$18=0,AD28*IF(SUM(AD$7:AD$8)&gt;1, CHOOSE(MATCH($H66,Scenarios!$E$29:$E$31,0), AD$62/(AD$62+AD$81), AD$62/(AD$81+AD$62+AD$100), 0), AD$62),ModelInput!AD73)</f>
        <v>0</v>
      </c>
      <c r="AE66" s="28">
        <f>IF(AE$18=0,AE28*IF(SUM(AE$7:AE$8)&gt;1, CHOOSE(MATCH($H66,Scenarios!$E$29:$E$31,0), AE$62/(AE$62+AE$81), AE$62/(AE$81+AE$62+AE$100), 0), AE$62),ModelInput!AE73)</f>
        <v>0</v>
      </c>
      <c r="AF66" s="28">
        <f>IF(AF$18=0,AF28*IF(SUM(AF$7:AF$8)&gt;1, CHOOSE(MATCH($H66,Scenarios!$E$29:$E$31,0), AF$62/(AF$62+AF$81), AF$62/(AF$81+AF$62+AF$100), 0), AF$62),ModelInput!AF73)</f>
        <v>0</v>
      </c>
      <c r="AG66" s="28">
        <f>IF(AG$18=0,AG28*IF(SUM(AG$7:AG$8)&gt;1, CHOOSE(MATCH($H66,Scenarios!$E$29:$E$31,0), AG$62/(AG$62+AG$81), AG$62/(AG$81+AG$62+AG$100), 0), AG$62),ModelInput!AG73)</f>
        <v>0</v>
      </c>
      <c r="AH66" s="28">
        <f>IF(AH$18=0,AH28*IF(SUM(AH$7:AH$8)&gt;1, CHOOSE(MATCH($H66,Scenarios!$E$29:$E$31,0), AH$62/(AH$62+AH$81), AH$62/(AH$81+AH$62+AH$100), 0), AH$62),ModelInput!AH73)</f>
        <v>0</v>
      </c>
      <c r="AI66" s="28">
        <f>IF(AI$18=0,AI28*IF(SUM(AI$7:AI$8)&gt;1, CHOOSE(MATCH($H66,Scenarios!$E$29:$E$31,0), AI$62/(AI$62+AI$81), AI$62/(AI$81+AI$62+AI$100), 0), AI$62),ModelInput!AI73)</f>
        <v>0</v>
      </c>
      <c r="AJ66" s="28">
        <f>IF(AJ$18=0,AJ28*IF(SUM(AJ$7:AJ$8)&gt;1, CHOOSE(MATCH($H66,Scenarios!$E$29:$E$31,0), AJ$62/(AJ$62+AJ$81), AJ$62/(AJ$81+AJ$62+AJ$100), 0), AJ$62),ModelInput!AJ73)</f>
        <v>0</v>
      </c>
      <c r="AK66" s="28">
        <f>IF(AK$18=0,AK28*IF(SUM(AK$7:AK$8)&gt;1, CHOOSE(MATCH($H66,Scenarios!$E$29:$E$31,0), AK$62/(AK$62+AK$81), AK$62/(AK$81+AK$62+AK$100), 0), AK$62),ModelInput!AK73)</f>
        <v>0</v>
      </c>
      <c r="AL66" s="28">
        <f>IF(AL$18=0,AL28*IF(SUM(AL$7:AL$8)&gt;1, CHOOSE(MATCH($H66,Scenarios!$E$29:$E$31,0), AL$62/(AL$62+AL$81), AL$62/(AL$81+AL$62+AL$100), 0), AL$62),ModelInput!AL73)</f>
        <v>0</v>
      </c>
      <c r="AM66" s="28">
        <f>IF(AM$18=0,AM28*IF(SUM(AM$7:AM$8)&gt;1, CHOOSE(MATCH($H66,Scenarios!$E$29:$E$31,0), AM$62/(AM$62+AM$81), AM$62/(AM$81+AM$62+AM$100), 0), AM$62),ModelInput!AM73)</f>
        <v>0</v>
      </c>
      <c r="AN66" s="28">
        <f>IF(AN$18=0,AN28*IF(SUM(AN$7:AN$8)&gt;1, CHOOSE(MATCH($H66,Scenarios!$E$29:$E$31,0), AN$62/(AN$62+AN$81), AN$62/(AN$81+AN$62+AN$100), 0), AN$62),ModelInput!AN73)</f>
        <v>0</v>
      </c>
      <c r="AO66" s="28">
        <f>IF(AO$18=0,AO28*IF(SUM(AO$7:AO$8)&gt;1, CHOOSE(MATCH($H66,Scenarios!$E$29:$E$31,0), AO$62/(AO$62+AO$81), AO$62/(AO$81+AO$62+AO$100), 0), AO$62),ModelInput!AO73)</f>
        <v>0</v>
      </c>
      <c r="AP66" s="28">
        <f>IF(AP$18=0,AP28*IF(SUM(AP$7:AP$8)&gt;1, CHOOSE(MATCH($H66,Scenarios!$E$29:$E$31,0), AP$62/(AP$62+AP$81), AP$62/(AP$81+AP$62+AP$100), 0), AP$62),ModelInput!AP73)</f>
        <v>0</v>
      </c>
      <c r="AQ66" s="28">
        <f>IF(AQ$18=0,AQ28*IF(SUM(AQ$7:AQ$8)&gt;1, CHOOSE(MATCH($H66,Scenarios!$E$29:$E$31,0), AQ$62/(AQ$62+AQ$81), AQ$62/(AQ$81+AQ$62+AQ$100), 0), AQ$62),ModelInput!AQ73)</f>
        <v>0</v>
      </c>
      <c r="AR66" s="28">
        <f>IF(AR$18=0,AR28*IF(SUM(AR$7:AR$8)&gt;1, CHOOSE(MATCH($H66,Scenarios!$E$29:$E$31,0), AR$62/(AR$62+AR$81), AR$62/(AR$81+AR$62+AR$100), 0), AR$62),ModelInput!AR73)</f>
        <v>0</v>
      </c>
      <c r="AS66" s="28">
        <f>IF(AS$18=0,AS28*IF(SUM(AS$7:AS$8)&gt;1, CHOOSE(MATCH($H66,Scenarios!$E$29:$E$31,0), AS$62/(AS$62+AS$81), AS$62/(AS$81+AS$62+AS$100), 0), AS$62),ModelInput!AS73)</f>
        <v>0</v>
      </c>
      <c r="AT66" s="28">
        <f>IF(AT$18=0,AT28*IF(SUM(AT$7:AT$8)&gt;1, CHOOSE(MATCH($H66,Scenarios!$E$29:$E$31,0), AT$62/(AT$62+AT$81), AT$62/(AT$81+AT$62+AT$100), 0), AT$62),ModelInput!AT73)</f>
        <v>0</v>
      </c>
      <c r="AU66" s="28">
        <f>IF(AU$18=0,AU28*IF(SUM(AU$7:AU$8)&gt;1, CHOOSE(MATCH($H66,Scenarios!$E$29:$E$31,0), AU$62/(AU$62+AU$81), AU$62/(AU$81+AU$62+AU$100), 0), AU$62),ModelInput!AU73)</f>
        <v>0</v>
      </c>
      <c r="AV66" s="28">
        <f>IF(AV$18=0,AV28*IF(SUM(AV$7:AV$8)&gt;1, CHOOSE(MATCH($H66,Scenarios!$E$29:$E$31,0), AV$62/(AV$62+AV$81), AV$62/(AV$81+AV$62+AV$100), 0), AV$62),ModelInput!AV73)</f>
        <v>0</v>
      </c>
      <c r="AW66" s="28">
        <f>IF(AW$18=0,AW28*IF(SUM(AW$7:AW$8)&gt;1, CHOOSE(MATCH($H66,Scenarios!$E$29:$E$31,0), AW$62/(AW$62+AW$81), AW$62/(AW$81+AW$62+AW$100), 0), AW$62),ModelInput!AW73)</f>
        <v>0</v>
      </c>
      <c r="AX66" s="28">
        <f>IF(AX$18=0,AX28*IF(SUM(AX$7:AX$8)&gt;1, CHOOSE(MATCH($H66,Scenarios!$E$29:$E$31,0), AX$62/(AX$62+AX$81), AX$62/(AX$81+AX$62+AX$100), 0), AX$62),ModelInput!AX73)</f>
        <v>0</v>
      </c>
      <c r="AY66" s="28">
        <f>IF(AY$18=0,AY28*IF(SUM(AY$7:AY$8)&gt;1, CHOOSE(MATCH($H66,Scenarios!$E$29:$E$31,0), AY$62/(AY$62+AY$81), AY$62/(AY$81+AY$62+AY$100), 0), AY$62),ModelInput!AY73)</f>
        <v>0</v>
      </c>
      <c r="AZ66" s="28">
        <f>IF(AZ$18=0,AZ28*IF(SUM(AZ$7:AZ$8)&gt;1, CHOOSE(MATCH($H66,Scenarios!$E$29:$E$31,0), AZ$62/(AZ$62+AZ$81), AZ$62/(AZ$81+AZ$62+AZ$100), 0), AZ$62),ModelInput!AZ73)</f>
        <v>0</v>
      </c>
      <c r="BA66" s="28">
        <f>IF(BA$18=0,BA28*IF(SUM(BA$7:BA$8)&gt;1, CHOOSE(MATCH($H66,Scenarios!$E$29:$E$31,0), BA$62/(BA$62+BA$81), BA$62/(BA$81+BA$62+BA$100), 0), BA$62),ModelInput!BA73)</f>
        <v>0</v>
      </c>
      <c r="BB66" s="28">
        <f>IF(BB$18=0,BB28*IF(SUM(BB$7:BB$8)&gt;1, CHOOSE(MATCH($H66,Scenarios!$E$29:$E$31,0), BB$62/(BB$62+BB$81), BB$62/(BB$81+BB$62+BB$100), 0), BB$62),ModelInput!BB73)</f>
        <v>0</v>
      </c>
      <c r="BC66" s="28">
        <f>IF(BC$18=0,BC28*IF(SUM(BC$7:BC$8)&gt;1, CHOOSE(MATCH($H66,Scenarios!$E$29:$E$31,0), BC$62/(BC$62+BC$81), BC$62/(BC$81+BC$62+BC$100), 0), BC$62),ModelInput!BC73)</f>
        <v>0</v>
      </c>
      <c r="BD66" s="28">
        <f>IF(BD$18=0,BD28*IF(SUM(BD$7:BD$8)&gt;1, CHOOSE(MATCH($H66,Scenarios!$E$29:$E$31,0), BD$62/(BD$62+BD$81), BD$62/(BD$81+BD$62+BD$100), 0), BD$62),ModelInput!BD73)</f>
        <v>0</v>
      </c>
      <c r="BE66" s="28">
        <f>IF(BE$18=0,BE28*IF(SUM(BE$7:BE$8)&gt;1, CHOOSE(MATCH($H66,Scenarios!$E$29:$E$31,0), BE$62/(BE$62+BE$81), BE$62/(BE$81+BE$62+BE$100), 0), BE$62),ModelInput!BE73)</f>
        <v>0</v>
      </c>
      <c r="BF66" s="28">
        <f>IF(BF$18=0,BF28*IF(SUM(BF$7:BF$8)&gt;1, CHOOSE(MATCH($H66,Scenarios!$E$29:$E$31,0), BF$62/(BF$62+BF$81), BF$62/(BF$81+BF$62+BF$100), 0), BF$62),ModelInput!BF73)</f>
        <v>0</v>
      </c>
      <c r="BG66" s="28">
        <f>IF(BG$18=0,BG28*IF(SUM(BG$7:BG$8)&gt;1, CHOOSE(MATCH($H66,Scenarios!$E$29:$E$31,0), BG$62/(BG$62+BG$81), BG$62/(BG$81+BG$62+BG$100), 0), BG$62),ModelInput!BG73)</f>
        <v>0</v>
      </c>
      <c r="BH66" s="28">
        <f>IF(BH$18=0,BH28*IF(SUM(BH$7:BH$8)&gt;1, CHOOSE(MATCH($H66,Scenarios!$E$29:$E$31,0), BH$62/(BH$62+BH$81), BH$62/(BH$81+BH$62+BH$100), 0), BH$62),ModelInput!BH73)</f>
        <v>0</v>
      </c>
      <c r="BI66" s="28"/>
      <c r="BJ66" s="28"/>
      <c r="BK66" s="28"/>
      <c r="BL66" s="28"/>
    </row>
    <row r="67" spans="1:103" ht="15.4">
      <c r="A67" s="307"/>
      <c r="C67" s="29"/>
      <c r="D67" s="29"/>
      <c r="E67" s="20" t="s">
        <v>139</v>
      </c>
      <c r="F67" s="94"/>
      <c r="G67" s="4" t="s">
        <v>101</v>
      </c>
      <c r="H67" s="20"/>
      <c r="L67" s="28">
        <f>IF(L$18=0, L35*(IF(SUM(L7:L8)&gt;=1,L62/(L62+L81),0)),ModelInput!L74)</f>
        <v>0</v>
      </c>
      <c r="M67" s="28">
        <f>IF(M$18=0, M35*(IF(SUM(M7:M8)&gt;=1,M62/(M62+M81),0)),ModelInput!M74)</f>
        <v>0</v>
      </c>
      <c r="N67" s="28">
        <f>IF(N$18=0, N35*(IF(SUM(N7:N8)&gt;=1,N62/(N62+N81),0)),ModelInput!N74)</f>
        <v>0</v>
      </c>
      <c r="O67" s="28">
        <f>IF(O$18=0, O35*(IF(SUM(O7:O8)&gt;=1,O62/(O62+O81),0)),ModelInput!O74)</f>
        <v>0</v>
      </c>
      <c r="P67" s="28">
        <f>IF(P$18=0, P35*(IF(SUM(P7:P8)&gt;=1,P62/(P62+P81),0)),ModelInput!P74)</f>
        <v>0</v>
      </c>
      <c r="Q67" s="28">
        <f>IF(Q$18=0, Q35*(IF(SUM(Q7:Q8)&gt;=1,Q62/(Q62+Q81),0)),ModelInput!Q74)</f>
        <v>0</v>
      </c>
      <c r="R67" s="28">
        <f>IF(R$18=0, R35*(IF(SUM(R7:R8)&gt;=1,R62/(R62+R81),0)),ModelInput!R74)</f>
        <v>0</v>
      </c>
      <c r="S67" s="28">
        <f>IF(S$18=0, S35*(IF(SUM(S7:S8)&gt;=1,S62/(S62+S81),0)),ModelInput!S74)</f>
        <v>0</v>
      </c>
      <c r="T67" s="28">
        <f>IF(T$18=0, T35*(IF(SUM(T7:T8)&gt;=1,T62/(T62+T81),0)),ModelInput!T74)</f>
        <v>0</v>
      </c>
      <c r="U67" s="28">
        <f>IF(U$18=0, U35*(IF(SUM(U7:U8)&gt;=1,U62/(U62+U81),0)),ModelInput!U74)</f>
        <v>0</v>
      </c>
      <c r="V67" s="28">
        <f>IF(V$18=0, V35*(IF(SUM(V7:V8)&gt;=1,V62/(V62+V81),0)),ModelInput!V74)</f>
        <v>0</v>
      </c>
      <c r="W67" s="28">
        <f>IF(W$18=0, W35*(IF(SUM(W7:W8)&gt;=1,W62/(W62+W81),0)),ModelInput!W74)</f>
        <v>0</v>
      </c>
      <c r="X67" s="28">
        <f>IF(X$18=0, X35*(IF(SUM(X7:X8)&gt;=1,X62/(X62+X81),0)),ModelInput!X74)</f>
        <v>0</v>
      </c>
      <c r="Y67" s="28">
        <f>IF(Y$18=0, Y35*(IF(SUM(Y7:Y8)&gt;=1,Y62/(Y62+Y81),0)),ModelInput!Y74)</f>
        <v>0</v>
      </c>
      <c r="Z67" s="28">
        <f>IF(Z$18=0, Z35*(IF(SUM(Z7:Z8)&gt;=1,Z62/(Z62+Z81),0)),ModelInput!Z74)</f>
        <v>0</v>
      </c>
      <c r="AA67" s="28">
        <f>IF(AA$18=0, AA35*(IF(SUM(AA7:AA8)&gt;=1,AA62/(AA62+AA81),0)),ModelInput!AA74)</f>
        <v>0</v>
      </c>
      <c r="AB67" s="28">
        <f>IF(AB$18=0, AB35*(IF(SUM(AB7:AB8)&gt;=1,AB62/(AB62+AB81),0)),ModelInput!AB74)</f>
        <v>0</v>
      </c>
      <c r="AC67" s="28">
        <f>IF(AC$18=0, AC35*(IF(SUM(AC7:AC8)&gt;=1,AC62/(AC62+AC81),0)),ModelInput!AC74)</f>
        <v>0</v>
      </c>
      <c r="AD67" s="28">
        <f>IF(AD$18=0, AD35*(IF(SUM(AD7:AD8)&gt;=1,AD62/(AD62+AD81),0)),ModelInput!AD74)</f>
        <v>0</v>
      </c>
      <c r="AE67" s="28">
        <f>IF(AE$18=0, AE35*(IF(SUM(AE7:AE8)&gt;=1,AE62/(AE62+AE81),0)),ModelInput!AE74)</f>
        <v>0</v>
      </c>
      <c r="AF67" s="28">
        <f>IF(AF$18=0, AF35*(IF(SUM(AF7:AF8)&gt;=1,AF62/(AF62+AF81),0)),ModelInput!AF74)</f>
        <v>0</v>
      </c>
      <c r="AG67" s="28">
        <f>IF(AG$18=0, AG35*(IF(SUM(AG7:AG8)&gt;=1,AG62/(AG62+AG81),0)),ModelInput!AG74)</f>
        <v>0</v>
      </c>
      <c r="AH67" s="28">
        <f>IF(AH$18=0, AH35*(IF(SUM(AH7:AH8)&gt;=1,AH62/(AH62+AH81),0)),ModelInput!AH74)</f>
        <v>0</v>
      </c>
      <c r="AI67" s="28">
        <f>IF(AI$18=0, AI35*(IF(SUM(AI7:AI8)&gt;=1,AI62/(AI62+AI81),0)),ModelInput!AI74)</f>
        <v>0</v>
      </c>
      <c r="AJ67" s="28">
        <f>IF(AJ$18=0, AJ35*(IF(SUM(AJ7:AJ8)&gt;=1,AJ62/(AJ62+AJ81),0)),ModelInput!AJ74)</f>
        <v>0</v>
      </c>
      <c r="AK67" s="28">
        <f>IF(AK$18=0, AK35*(IF(SUM(AK7:AK8)&gt;=1,AK62/(AK62+AK81),0)),ModelInput!AK74)</f>
        <v>0</v>
      </c>
      <c r="AL67" s="28">
        <f>IF(AL$18=0, AL35*(IF(SUM(AL7:AL8)&gt;=1,AL62/(AL62+AL81),0)),ModelInput!AL74)</f>
        <v>0</v>
      </c>
      <c r="AM67" s="28">
        <f>IF(AM$18=0, AM35*(IF(SUM(AM7:AM8)&gt;=1,AM62/(AM62+AM81),0)),ModelInput!AM74)</f>
        <v>0</v>
      </c>
      <c r="AN67" s="28">
        <f>IF(AN$18=0, AN35*(IF(SUM(AN7:AN8)&gt;=1,AN62/(AN62+AN81),0)),ModelInput!AN74)</f>
        <v>0</v>
      </c>
      <c r="AO67" s="28">
        <f>IF(AO$18=0, AO35*(IF(SUM(AO7:AO8)&gt;=1,AO62/(AO62+AO81),0)),ModelInput!AO74)</f>
        <v>0</v>
      </c>
      <c r="AP67" s="28">
        <f>IF(AP$18=0, AP35*(IF(SUM(AP7:AP8)&gt;=1,AP62/(AP62+AP81),0)),ModelInput!AP74)</f>
        <v>0</v>
      </c>
      <c r="AQ67" s="28">
        <f>IF(AQ$18=0, AQ35*(IF(SUM(AQ7:AQ8)&gt;=1,AQ62/(AQ62+AQ81),0)),ModelInput!AQ74)</f>
        <v>0</v>
      </c>
      <c r="AR67" s="28">
        <f>IF(AR$18=0, AR35*(IF(SUM(AR7:AR8)&gt;=1,AR62/(AR62+AR81),0)),ModelInput!AR74)</f>
        <v>0</v>
      </c>
      <c r="AS67" s="28">
        <f>IF(AS$18=0, AS35*(IF(SUM(AS7:AS8)&gt;=1,AS62/(AS62+AS81),0)),ModelInput!AS74)</f>
        <v>0</v>
      </c>
      <c r="AT67" s="28">
        <f>IF(AT$18=0, AT35*(IF(SUM(AT7:AT8)&gt;=1,AT62/(AT62+AT81),0)),ModelInput!AT74)</f>
        <v>0</v>
      </c>
      <c r="AU67" s="28">
        <f>IF(AU$18=0, AU35*(IF(SUM(AU7:AU8)&gt;=1,AU62/(AU62+AU81),0)),ModelInput!AU74)</f>
        <v>0</v>
      </c>
      <c r="AV67" s="28">
        <f>IF(AV$18=0, AV35*(IF(SUM(AV7:AV8)&gt;=1,AV62/(AV62+AV81),0)),ModelInput!AV74)</f>
        <v>0</v>
      </c>
      <c r="AW67" s="28">
        <f>IF(AW$18=0, AW35*(IF(SUM(AW7:AW8)&gt;=1,AW62/(AW62+AW81),0)),ModelInput!AW74)</f>
        <v>0</v>
      </c>
      <c r="AX67" s="28">
        <f>IF(AX$18=0, AX35*(IF(SUM(AX7:AX8)&gt;=1,AX62/(AX62+AX81),0)),ModelInput!AX74)</f>
        <v>0</v>
      </c>
      <c r="AY67" s="28">
        <f>IF(AY$18=0, AY35*(IF(SUM(AY7:AY8)&gt;=1,AY62/(AY62+AY81),0)),ModelInput!AY74)</f>
        <v>0</v>
      </c>
      <c r="AZ67" s="28">
        <f>IF(AZ$18=0, AZ35*(IF(SUM(AZ7:AZ8)&gt;=1,AZ62/(AZ62+AZ81),0)),ModelInput!AZ74)</f>
        <v>0</v>
      </c>
      <c r="BA67" s="28">
        <f>IF(BA$18=0, BA35*(IF(SUM(BA7:BA8)&gt;=1,BA62/(BA62+BA81),0)),ModelInput!BA74)</f>
        <v>0</v>
      </c>
      <c r="BB67" s="28">
        <f>IF(BB$18=0, BB35*(IF(SUM(BB7:BB8)&gt;=1,BB62/(BB62+BB81),0)),ModelInput!BB74)</f>
        <v>0</v>
      </c>
      <c r="BC67" s="28">
        <f>IF(BC$18=0, BC35*(IF(SUM(BC7:BC8)&gt;=1,BC62/(BC62+BC81),0)),ModelInput!BC74)</f>
        <v>0</v>
      </c>
      <c r="BD67" s="28">
        <f>IF(BD$18=0, BD35*(IF(SUM(BD7:BD8)&gt;=1,BD62/(BD62+BD81),0)),ModelInput!BD74)</f>
        <v>0</v>
      </c>
      <c r="BE67" s="28">
        <f>IF(BE$18=0, BE35*(IF(SUM(BE7:BE8)&gt;=1,BE62/(BE62+BE81),0)),ModelInput!BE74)</f>
        <v>0</v>
      </c>
      <c r="BF67" s="28">
        <f>IF(BF$18=0, BF35*(IF(SUM(BF7:BF8)&gt;=1,BF62/(BF62+BF81),0)),ModelInput!BF74)</f>
        <v>0</v>
      </c>
      <c r="BG67" s="28">
        <f>IF(BG$18=0, BG35*(IF(SUM(BG7:BG8)&gt;=1,BG62/(BG62+BG81),0)),ModelInput!BG74)</f>
        <v>0</v>
      </c>
      <c r="BH67" s="28">
        <f>IF(BH$18=0, BH35*(IF(SUM(BH7:BH8)&gt;=1,BH62/(BH62+BH81),0)),ModelInput!BH74)</f>
        <v>0</v>
      </c>
      <c r="BI67" s="28"/>
      <c r="BJ67" s="28"/>
      <c r="BK67" s="28"/>
      <c r="BL67" s="28"/>
    </row>
    <row r="68" spans="1:103" ht="16.149999999999999">
      <c r="A68" s="307"/>
      <c r="C68" s="29"/>
      <c r="D68" s="29"/>
      <c r="E68" s="20" t="s">
        <v>430</v>
      </c>
      <c r="F68" s="94"/>
      <c r="G68" s="4" t="s">
        <v>101</v>
      </c>
      <c r="J68" s="6" t="s">
        <v>431</v>
      </c>
      <c r="L68" s="225">
        <f>SUM(L64:L67)</f>
        <v>0</v>
      </c>
      <c r="M68" s="225">
        <f t="shared" ref="M68:BH68" si="9">SUM(M64:M67)</f>
        <v>0</v>
      </c>
      <c r="N68" s="225">
        <f t="shared" si="9"/>
        <v>0</v>
      </c>
      <c r="O68" s="225">
        <f t="shared" si="9"/>
        <v>0</v>
      </c>
      <c r="P68" s="225">
        <f t="shared" si="9"/>
        <v>0</v>
      </c>
      <c r="Q68" s="225">
        <f t="shared" si="9"/>
        <v>0</v>
      </c>
      <c r="R68" s="225">
        <f t="shared" si="9"/>
        <v>0</v>
      </c>
      <c r="S68" s="225">
        <f t="shared" si="9"/>
        <v>0</v>
      </c>
      <c r="T68" s="225">
        <f t="shared" si="9"/>
        <v>0</v>
      </c>
      <c r="U68" s="225">
        <f t="shared" si="9"/>
        <v>0</v>
      </c>
      <c r="V68" s="225">
        <f t="shared" si="9"/>
        <v>0</v>
      </c>
      <c r="W68" s="225">
        <f t="shared" si="9"/>
        <v>0</v>
      </c>
      <c r="X68" s="225">
        <f t="shared" si="9"/>
        <v>0</v>
      </c>
      <c r="Y68" s="225">
        <f t="shared" si="9"/>
        <v>0</v>
      </c>
      <c r="Z68" s="225">
        <f t="shared" si="9"/>
        <v>0</v>
      </c>
      <c r="AA68" s="225">
        <f t="shared" si="9"/>
        <v>0</v>
      </c>
      <c r="AB68" s="225">
        <f t="shared" si="9"/>
        <v>0</v>
      </c>
      <c r="AC68" s="225">
        <f t="shared" si="9"/>
        <v>0</v>
      </c>
      <c r="AD68" s="225">
        <f t="shared" si="9"/>
        <v>0</v>
      </c>
      <c r="AE68" s="225">
        <f t="shared" si="9"/>
        <v>0</v>
      </c>
      <c r="AF68" s="225">
        <f t="shared" si="9"/>
        <v>0</v>
      </c>
      <c r="AG68" s="225">
        <f t="shared" si="9"/>
        <v>0</v>
      </c>
      <c r="AH68" s="225">
        <f t="shared" si="9"/>
        <v>0</v>
      </c>
      <c r="AI68" s="225">
        <f t="shared" si="9"/>
        <v>0</v>
      </c>
      <c r="AJ68" s="225">
        <f t="shared" si="9"/>
        <v>0</v>
      </c>
      <c r="AK68" s="225">
        <f t="shared" si="9"/>
        <v>0</v>
      </c>
      <c r="AL68" s="225">
        <f t="shared" si="9"/>
        <v>0</v>
      </c>
      <c r="AM68" s="225">
        <f t="shared" si="9"/>
        <v>0</v>
      </c>
      <c r="AN68" s="225">
        <f t="shared" si="9"/>
        <v>0</v>
      </c>
      <c r="AO68" s="225">
        <f t="shared" si="9"/>
        <v>0</v>
      </c>
      <c r="AP68" s="225">
        <f t="shared" si="9"/>
        <v>0</v>
      </c>
      <c r="AQ68" s="225">
        <f t="shared" si="9"/>
        <v>0</v>
      </c>
      <c r="AR68" s="225">
        <f t="shared" si="9"/>
        <v>0</v>
      </c>
      <c r="AS68" s="225">
        <f t="shared" si="9"/>
        <v>0</v>
      </c>
      <c r="AT68" s="225">
        <f t="shared" si="9"/>
        <v>0</v>
      </c>
      <c r="AU68" s="225">
        <f t="shared" si="9"/>
        <v>0</v>
      </c>
      <c r="AV68" s="225">
        <f t="shared" si="9"/>
        <v>0</v>
      </c>
      <c r="AW68" s="225">
        <f t="shared" si="9"/>
        <v>0</v>
      </c>
      <c r="AX68" s="225">
        <f t="shared" si="9"/>
        <v>0</v>
      </c>
      <c r="AY68" s="225">
        <f t="shared" si="9"/>
        <v>0</v>
      </c>
      <c r="AZ68" s="225">
        <f t="shared" si="9"/>
        <v>0</v>
      </c>
      <c r="BA68" s="225">
        <f t="shared" si="9"/>
        <v>0</v>
      </c>
      <c r="BB68" s="225">
        <f t="shared" si="9"/>
        <v>0</v>
      </c>
      <c r="BC68" s="225">
        <f t="shared" si="9"/>
        <v>0</v>
      </c>
      <c r="BD68" s="225">
        <f t="shared" si="9"/>
        <v>0</v>
      </c>
      <c r="BE68" s="225">
        <f t="shared" si="9"/>
        <v>0</v>
      </c>
      <c r="BF68" s="225">
        <f t="shared" si="9"/>
        <v>0</v>
      </c>
      <c r="BG68" s="225">
        <f t="shared" si="9"/>
        <v>0</v>
      </c>
      <c r="BH68" s="225">
        <f t="shared" si="9"/>
        <v>0</v>
      </c>
      <c r="BI68" s="28"/>
      <c r="BJ68" s="28"/>
      <c r="BK68" s="28"/>
      <c r="BL68" s="28"/>
    </row>
    <row r="69" spans="1:103" ht="16.149999999999999">
      <c r="A69" s="307"/>
      <c r="C69" s="29"/>
      <c r="D69" s="29"/>
      <c r="E69" s="20" t="s">
        <v>432</v>
      </c>
      <c r="F69" s="94"/>
      <c r="G69" s="4" t="s">
        <v>101</v>
      </c>
      <c r="J69" s="6" t="s">
        <v>433</v>
      </c>
      <c r="L69" s="28">
        <f>ModelInput!L238</f>
        <v>0</v>
      </c>
      <c r="M69" s="28">
        <f>ModelInput!M238</f>
        <v>0</v>
      </c>
      <c r="N69" s="28">
        <f>ModelInput!N238</f>
        <v>0</v>
      </c>
      <c r="O69" s="28">
        <f>ModelInput!O238</f>
        <v>0</v>
      </c>
      <c r="P69" s="28">
        <f>ModelInput!P238</f>
        <v>0</v>
      </c>
      <c r="Q69" s="28">
        <f>ModelInput!Q238</f>
        <v>0</v>
      </c>
      <c r="R69" s="28">
        <f>ModelInput!R238</f>
        <v>0</v>
      </c>
      <c r="S69" s="28">
        <f>ModelInput!S238</f>
        <v>0</v>
      </c>
      <c r="T69" s="28">
        <f>ModelInput!T238</f>
        <v>0</v>
      </c>
      <c r="U69" s="28">
        <f>ModelInput!U238</f>
        <v>0</v>
      </c>
      <c r="V69" s="28">
        <f>ModelInput!V238</f>
        <v>0</v>
      </c>
      <c r="W69" s="28">
        <f>ModelInput!W238</f>
        <v>0</v>
      </c>
      <c r="X69" s="28">
        <f>ModelInput!X238</f>
        <v>0</v>
      </c>
      <c r="Y69" s="28">
        <f>ModelInput!Y238</f>
        <v>0</v>
      </c>
      <c r="Z69" s="28">
        <f>ModelInput!Z238</f>
        <v>0</v>
      </c>
      <c r="AA69" s="28">
        <f>ModelInput!AA238</f>
        <v>0</v>
      </c>
      <c r="AB69" s="28">
        <f>ModelInput!AB238</f>
        <v>0</v>
      </c>
      <c r="AC69" s="28">
        <f>ModelInput!AC238</f>
        <v>0</v>
      </c>
      <c r="AD69" s="28">
        <f>ModelInput!AD238</f>
        <v>0</v>
      </c>
      <c r="AE69" s="28">
        <f>ModelInput!AE238</f>
        <v>0</v>
      </c>
      <c r="AF69" s="28">
        <f>ModelInput!AF238</f>
        <v>0</v>
      </c>
      <c r="AG69" s="28">
        <f>ModelInput!AG238</f>
        <v>0</v>
      </c>
      <c r="AH69" s="28">
        <f>ModelInput!AH238</f>
        <v>0</v>
      </c>
      <c r="AI69" s="28">
        <f>ModelInput!AI238</f>
        <v>0</v>
      </c>
      <c r="AJ69" s="28">
        <f>ModelInput!AJ238</f>
        <v>0</v>
      </c>
      <c r="AK69" s="28">
        <f>ModelInput!AK238</f>
        <v>0</v>
      </c>
      <c r="AL69" s="28">
        <f>ModelInput!AL238</f>
        <v>0</v>
      </c>
      <c r="AM69" s="28">
        <f>ModelInput!AM238</f>
        <v>0</v>
      </c>
      <c r="AN69" s="28">
        <f>ModelInput!AN238</f>
        <v>0</v>
      </c>
      <c r="AO69" s="28">
        <f>ModelInput!AO238</f>
        <v>0</v>
      </c>
      <c r="AP69" s="28">
        <f>ModelInput!AP238</f>
        <v>0</v>
      </c>
      <c r="AQ69" s="28">
        <f>ModelInput!AQ238</f>
        <v>0</v>
      </c>
      <c r="AR69" s="28">
        <f>ModelInput!AR238</f>
        <v>0</v>
      </c>
      <c r="AS69" s="28">
        <f>ModelInput!AS238</f>
        <v>0</v>
      </c>
      <c r="AT69" s="28">
        <f>ModelInput!AT238</f>
        <v>0</v>
      </c>
      <c r="AU69" s="28">
        <f>ModelInput!AU238</f>
        <v>0</v>
      </c>
      <c r="AV69" s="28">
        <f>ModelInput!AV238</f>
        <v>0</v>
      </c>
      <c r="AW69" s="28">
        <f>ModelInput!AW238</f>
        <v>0</v>
      </c>
      <c r="AX69" s="28">
        <f>ModelInput!AX238</f>
        <v>0</v>
      </c>
      <c r="AY69" s="28">
        <f>ModelInput!AY238</f>
        <v>0</v>
      </c>
      <c r="AZ69" s="28">
        <f>ModelInput!AZ238</f>
        <v>0</v>
      </c>
      <c r="BA69" s="28">
        <f>ModelInput!BA238</f>
        <v>0</v>
      </c>
      <c r="BB69" s="28">
        <f>ModelInput!BB238</f>
        <v>0</v>
      </c>
      <c r="BC69" s="28">
        <f>ModelInput!BC238</f>
        <v>0</v>
      </c>
      <c r="BD69" s="28">
        <f>ModelInput!BD238</f>
        <v>0</v>
      </c>
      <c r="BE69" s="28">
        <f>ModelInput!BE238</f>
        <v>0</v>
      </c>
      <c r="BF69" s="28">
        <f>ModelInput!BF238</f>
        <v>0</v>
      </c>
      <c r="BG69" s="28">
        <f>ModelInput!BG238</f>
        <v>0</v>
      </c>
      <c r="BH69" s="28">
        <f>ModelInput!BH238</f>
        <v>0</v>
      </c>
      <c r="BI69" s="28"/>
      <c r="BJ69" s="28"/>
      <c r="BK69" s="28"/>
      <c r="BL69" s="28"/>
    </row>
    <row r="70" spans="1:103" ht="16.149999999999999">
      <c r="A70" s="307"/>
      <c r="C70" s="29"/>
      <c r="D70" s="29"/>
      <c r="E70" s="20" t="s">
        <v>227</v>
      </c>
      <c r="F70" s="94"/>
      <c r="G70" s="4" t="s">
        <v>101</v>
      </c>
      <c r="J70" s="6" t="s">
        <v>434</v>
      </c>
      <c r="L70" s="28">
        <f>IF(L$18=0,L37*L62,ModelInput!L75)</f>
        <v>0</v>
      </c>
      <c r="M70" s="28">
        <f>IF(M$18=0,M37*M62,ModelInput!M75)</f>
        <v>0</v>
      </c>
      <c r="N70" s="28">
        <f>IF(N$18=0,N37*N62,ModelInput!N75)</f>
        <v>0</v>
      </c>
      <c r="O70" s="28">
        <f>IF(O$18=0,O37*O62,ModelInput!O75)</f>
        <v>0</v>
      </c>
      <c r="P70" s="28">
        <f>IF(P$18=0,P37*P62,ModelInput!P75)</f>
        <v>0</v>
      </c>
      <c r="Q70" s="28">
        <f>IF(Q$18=0,Q37*Q62,ModelInput!Q75)</f>
        <v>0</v>
      </c>
      <c r="R70" s="28">
        <f>IF(R$18=0,R37*R62,ModelInput!R75)</f>
        <v>0</v>
      </c>
      <c r="S70" s="28">
        <f>IF(S$18=0,S37*S62,ModelInput!S75)</f>
        <v>0</v>
      </c>
      <c r="T70" s="28">
        <f>IF(T$18=0,T37*T62,ModelInput!T75)</f>
        <v>0</v>
      </c>
      <c r="U70" s="28">
        <f>IF(U$18=0,U37*U62,ModelInput!U75)</f>
        <v>0</v>
      </c>
      <c r="V70" s="28">
        <f>IF(V$18=0,V37*V62,ModelInput!V75)</f>
        <v>0</v>
      </c>
      <c r="W70" s="28">
        <f>IF(W$18=0,W37*W62,ModelInput!W75)</f>
        <v>0</v>
      </c>
      <c r="X70" s="28">
        <f>IF(X$18=0,X37*X62,ModelInput!X75)</f>
        <v>0</v>
      </c>
      <c r="Y70" s="28">
        <f>IF(Y$18=0,Y37*Y62,ModelInput!Y75)</f>
        <v>0</v>
      </c>
      <c r="Z70" s="28">
        <f>IF(Z$18=0,Z37*Z62,ModelInput!Z75)</f>
        <v>0</v>
      </c>
      <c r="AA70" s="28">
        <f>IF(AA$18=0,AA37*AA62,ModelInput!AA75)</f>
        <v>0</v>
      </c>
      <c r="AB70" s="28">
        <f>IF(AB$18=0,AB37*AB62,ModelInput!AB75)</f>
        <v>0</v>
      </c>
      <c r="AC70" s="28">
        <f>IF(AC$18=0,AC37*AC62,ModelInput!AC75)</f>
        <v>0</v>
      </c>
      <c r="AD70" s="28">
        <f>IF(AD$18=0,AD37*AD62,ModelInput!AD75)</f>
        <v>0</v>
      </c>
      <c r="AE70" s="28">
        <f>IF(AE$18=0,AE37*AE62,ModelInput!AE75)</f>
        <v>0</v>
      </c>
      <c r="AF70" s="28">
        <f>IF(AF$18=0,AF37*AF62,ModelInput!AF75)</f>
        <v>0</v>
      </c>
      <c r="AG70" s="28">
        <f>IF(AG$18=0,AG37*AG62,ModelInput!AG75)</f>
        <v>0</v>
      </c>
      <c r="AH70" s="28">
        <f>IF(AH$18=0,AH37*AH62,ModelInput!AH75)</f>
        <v>0</v>
      </c>
      <c r="AI70" s="28">
        <f>IF(AI$18=0,AI37*AI62,ModelInput!AI75)</f>
        <v>0</v>
      </c>
      <c r="AJ70" s="28">
        <f>IF(AJ$18=0,AJ37*AJ62,ModelInput!AJ75)</f>
        <v>0</v>
      </c>
      <c r="AK70" s="28">
        <f>IF(AK$18=0,AK37*AK62,ModelInput!AK75)</f>
        <v>0</v>
      </c>
      <c r="AL70" s="28">
        <f>IF(AL$18=0,AL37*AL62,ModelInput!AL75)</f>
        <v>0</v>
      </c>
      <c r="AM70" s="28">
        <f>IF(AM$18=0,AM37*AM62,ModelInput!AM75)</f>
        <v>0</v>
      </c>
      <c r="AN70" s="28">
        <f>IF(AN$18=0,AN37*AN62,ModelInput!AN75)</f>
        <v>0</v>
      </c>
      <c r="AO70" s="28">
        <f>IF(AO$18=0,AO37*AO62,ModelInput!AO75)</f>
        <v>0</v>
      </c>
      <c r="AP70" s="28">
        <f>IF(AP$18=0,AP37*AP62,ModelInput!AP75)</f>
        <v>0</v>
      </c>
      <c r="AQ70" s="28">
        <f>IF(AQ$18=0,AQ37*AQ62,ModelInput!AQ75)</f>
        <v>0</v>
      </c>
      <c r="AR70" s="28">
        <f>IF(AR$18=0,AR37*AR62,ModelInput!AR75)</f>
        <v>0</v>
      </c>
      <c r="AS70" s="28">
        <f>IF(AS$18=0,AS37*AS62,ModelInput!AS75)</f>
        <v>0</v>
      </c>
      <c r="AT70" s="28">
        <f>IF(AT$18=0,AT37*AT62,ModelInput!AT75)</f>
        <v>0</v>
      </c>
      <c r="AU70" s="28">
        <f>IF(AU$18=0,AU37*AU62,ModelInput!AU75)</f>
        <v>0</v>
      </c>
      <c r="AV70" s="28">
        <f>IF(AV$18=0,AV37*AV62,ModelInput!AV75)</f>
        <v>0</v>
      </c>
      <c r="AW70" s="28">
        <f>IF(AW$18=0,AW37*AW62,ModelInput!AW75)</f>
        <v>0</v>
      </c>
      <c r="AX70" s="28">
        <f>IF(AX$18=0,AX37*AX62,ModelInput!AX75)</f>
        <v>0</v>
      </c>
      <c r="AY70" s="28">
        <f>IF(AY$18=0,AY37*AY62,ModelInput!AY75)</f>
        <v>0</v>
      </c>
      <c r="AZ70" s="28">
        <f>IF(AZ$18=0,AZ37*AZ62,ModelInput!AZ75)</f>
        <v>0</v>
      </c>
      <c r="BA70" s="28">
        <f>IF(BA$18=0,BA37*BA62,ModelInput!BA75)</f>
        <v>0</v>
      </c>
      <c r="BB70" s="28">
        <f>IF(BB$18=0,BB37*BB62,ModelInput!BB75)</f>
        <v>0</v>
      </c>
      <c r="BC70" s="28">
        <f>IF(BC$18=0,BC37*BC62,ModelInput!BC75)</f>
        <v>0</v>
      </c>
      <c r="BD70" s="28">
        <f>IF(BD$18=0,BD37*BD62,ModelInput!BD75)</f>
        <v>0</v>
      </c>
      <c r="BE70" s="28">
        <f>IF(BE$18=0,BE37*BE62,ModelInput!BE75)</f>
        <v>0</v>
      </c>
      <c r="BF70" s="28">
        <f>IF(BF$18=0,BF37*BF62,ModelInput!BF75)</f>
        <v>0</v>
      </c>
      <c r="BG70" s="28">
        <f>IF(BG$18=0,BG37*BG62,ModelInput!BG75)</f>
        <v>0</v>
      </c>
      <c r="BH70" s="28">
        <f>IF(BH$18=0,BH37*BH62,ModelInput!BH75)</f>
        <v>0</v>
      </c>
      <c r="BI70" s="28"/>
      <c r="BJ70" s="28"/>
      <c r="BK70" s="28"/>
      <c r="BL70" s="28"/>
    </row>
    <row r="71" spans="1:103" ht="16.149999999999999">
      <c r="A71" s="307"/>
      <c r="C71" s="29"/>
      <c r="D71" s="29"/>
      <c r="E71" s="20" t="s">
        <v>435</v>
      </c>
      <c r="F71" s="94"/>
      <c r="G71" s="4" t="s">
        <v>101</v>
      </c>
      <c r="H71" s="143" t="str">
        <f>CHOOSE(Interface!$H$7,Interface!$J$57,Interface!$L$57)</f>
        <v>Operations</v>
      </c>
      <c r="J71" s="6" t="s">
        <v>436</v>
      </c>
      <c r="L71" s="28">
        <f>IF(L$18=0,SUM(L46:L47)*IF(SUM(L7:L8)&gt;1,CHOOSE(MATCH($H$71,Scenarios!$E$29:$E$31,0),L62/(L62+L81),L62/(L81+L62+L100),0),L62),SUM(ModelInput!L76:L77))</f>
        <v>0</v>
      </c>
      <c r="M71" s="28">
        <f>IF(M$18=0,SUM(M46:M47)*IF(SUM(M7:M8)&gt;1,CHOOSE(MATCH($H$71,Scenarios!$E$29:$E$31,0),M62/(M62+M81),M62/(M81+M62+M100),0),M62),SUM(ModelInput!M76:M77))</f>
        <v>0</v>
      </c>
      <c r="N71" s="28">
        <f>IF(N$18=0,SUM(N46:N47)*IF(SUM(N7:N8)&gt;1,CHOOSE(MATCH($H$71,Scenarios!$E$29:$E$31,0),N62/(N62+N81),N62/(N81+N62+N100),0),N62),SUM(ModelInput!N76:N77))</f>
        <v>0</v>
      </c>
      <c r="O71" s="28">
        <f>IF(O$18=0,SUM(O46:O47)*IF(SUM(O7:O8)&gt;1,CHOOSE(MATCH($H$71,Scenarios!$E$29:$E$31,0),O62/(O62+O81),O62/(O81+O62+O100),0),O62),SUM(ModelInput!O76:O77))</f>
        <v>0</v>
      </c>
      <c r="P71" s="28">
        <f>IF(P$18=0,SUM(P46:P47)*IF(SUM(P7:P8)&gt;1,CHOOSE(MATCH($H$71,Scenarios!$E$29:$E$31,0),P62/(P62+P81),P62/(P81+P62+P100),0),P62),SUM(ModelInput!P76:P77))</f>
        <v>0</v>
      </c>
      <c r="Q71" s="28">
        <f>IF(Q$18=0,SUM(Q46:Q47)*IF(SUM(Q7:Q8)&gt;1,CHOOSE(MATCH($H$71,Scenarios!$E$29:$E$31,0),Q62/(Q62+Q81),Q62/(Q81+Q62+Q100),0),Q62),SUM(ModelInput!Q76:Q77))</f>
        <v>0</v>
      </c>
      <c r="R71" s="28">
        <f>IF(R$18=0,SUM(R46:R47)*IF(SUM(R7:R8)&gt;1,CHOOSE(MATCH($H$71,Scenarios!$E$29:$E$31,0),R62/(R62+R81),R62/(R81+R62+R100),0),R62),SUM(ModelInput!R76:R77))</f>
        <v>0</v>
      </c>
      <c r="S71" s="28">
        <f>IF(S$18=0,SUM(S46:S47)*IF(SUM(S7:S8)&gt;1,CHOOSE(MATCH($H$71,Scenarios!$E$29:$E$31,0),S62/(S62+S81),S62/(S81+S62+S100),0),S62),SUM(ModelInput!S76:S77))</f>
        <v>0</v>
      </c>
      <c r="T71" s="28">
        <f>IF(T$18=0,SUM(T46:T47)*IF(SUM(T7:T8)&gt;1,CHOOSE(MATCH($H$71,Scenarios!$E$29:$E$31,0),T62/(T62+T81),T62/(T81+T62+T100),0),T62),SUM(ModelInput!T76:T77))</f>
        <v>0</v>
      </c>
      <c r="U71" s="28">
        <f>IF(U$18=0,SUM(U46:U47)*IF(SUM(U7:U8)&gt;1,CHOOSE(MATCH($H$71,Scenarios!$E$29:$E$31,0),U62/(U62+U81),U62/(U81+U62+U100),0),U62),SUM(ModelInput!U76:U77))</f>
        <v>0</v>
      </c>
      <c r="V71" s="28">
        <f>IF(V$18=0,SUM(V46:V47)*IF(SUM(V7:V8)&gt;1,CHOOSE(MATCH($H$71,Scenarios!$E$29:$E$31,0),V62/(V62+V81),V62/(V81+V62+V100),0),V62),SUM(ModelInput!V76:V77))</f>
        <v>0</v>
      </c>
      <c r="W71" s="28">
        <f>IF(W$18=0,SUM(W46:W47)*IF(SUM(W7:W8)&gt;1,CHOOSE(MATCH($H$71,Scenarios!$E$29:$E$31,0),W62/(W62+W81),W62/(W81+W62+W100),0),W62),SUM(ModelInput!W76:W77))</f>
        <v>0</v>
      </c>
      <c r="X71" s="28">
        <f>IF(X$18=0,SUM(X46:X47)*IF(SUM(X7:X8)&gt;1,CHOOSE(MATCH($H$71,Scenarios!$E$29:$E$31,0),X62/(X62+X81),X62/(X81+X62+X100),0),X62),SUM(ModelInput!X76:X77))</f>
        <v>0</v>
      </c>
      <c r="Y71" s="28">
        <f>IF(Y$18=0,SUM(Y46:Y47)*IF(SUM(Y7:Y8)&gt;1,CHOOSE(MATCH($H$71,Scenarios!$E$29:$E$31,0),Y62/(Y62+Y81),Y62/(Y81+Y62+Y100),0),Y62),SUM(ModelInput!Y76:Y77))</f>
        <v>0</v>
      </c>
      <c r="Z71" s="28">
        <f>IF(Z$18=0,SUM(Z46:Z47)*IF(SUM(Z7:Z8)&gt;1,CHOOSE(MATCH($H$71,Scenarios!$E$29:$E$31,0),Z62/(Z62+Z81),Z62/(Z81+Z62+Z100),0),Z62),SUM(ModelInput!Z76:Z77))</f>
        <v>0</v>
      </c>
      <c r="AA71" s="28">
        <f>IF(AA$18=0,SUM(AA46:AA47)*IF(SUM(AA7:AA8)&gt;1,CHOOSE(MATCH($H$71,Scenarios!$E$29:$E$31,0),AA62/(AA62+AA81),AA62/(AA81+AA62+AA100),0),AA62),SUM(ModelInput!AA76:AA77))</f>
        <v>0</v>
      </c>
      <c r="AB71" s="28">
        <f>IF(AB$18=0,SUM(AB46:AB47)*IF(SUM(AB7:AB8)&gt;1,CHOOSE(MATCH($H$71,Scenarios!$E$29:$E$31,0),AB62/(AB62+AB81),AB62/(AB81+AB62+AB100),0),AB62),SUM(ModelInput!AB76:AB77))</f>
        <v>0</v>
      </c>
      <c r="AC71" s="28">
        <f>IF(AC$18=0,SUM(AC46:AC47)*IF(SUM(AC7:AC8)&gt;1,CHOOSE(MATCH($H$71,Scenarios!$E$29:$E$31,0),AC62/(AC62+AC81),AC62/(AC81+AC62+AC100),0),AC62),SUM(ModelInput!AC76:AC77))</f>
        <v>0</v>
      </c>
      <c r="AD71" s="28">
        <f>IF(AD$18=0,SUM(AD46:AD47)*IF(SUM(AD7:AD8)&gt;1,CHOOSE(MATCH($H$71,Scenarios!$E$29:$E$31,0),AD62/(AD62+AD81),AD62/(AD81+AD62+AD100),0),AD62),SUM(ModelInput!AD76:AD77))</f>
        <v>0</v>
      </c>
      <c r="AE71" s="28">
        <f>IF(AE$18=0,SUM(AE46:AE47)*IF(SUM(AE7:AE8)&gt;1,CHOOSE(MATCH($H$71,Scenarios!$E$29:$E$31,0),AE62/(AE62+AE81),AE62/(AE81+AE62+AE100),0),AE62),SUM(ModelInput!AE76:AE77))</f>
        <v>0</v>
      </c>
      <c r="AF71" s="28">
        <f>IF(AF$18=0,SUM(AF46:AF47)*IF(SUM(AF7:AF8)&gt;1,CHOOSE(MATCH($H$71,Scenarios!$E$29:$E$31,0),AF62/(AF62+AF81),AF62/(AF81+AF62+AF100),0),AF62),SUM(ModelInput!AF76:AF77))</f>
        <v>0</v>
      </c>
      <c r="AG71" s="28">
        <f>IF(AG$18=0,SUM(AG46:AG47)*IF(SUM(AG7:AG8)&gt;1,CHOOSE(MATCH($H$71,Scenarios!$E$29:$E$31,0),AG62/(AG62+AG81),AG62/(AG81+AG62+AG100),0),AG62),SUM(ModelInput!AG76:AG77))</f>
        <v>0</v>
      </c>
      <c r="AH71" s="28">
        <f>IF(AH$18=0,SUM(AH46:AH47)*IF(SUM(AH7:AH8)&gt;1,CHOOSE(MATCH($H$71,Scenarios!$E$29:$E$31,0),AH62/(AH62+AH81),AH62/(AH81+AH62+AH100),0),AH62),SUM(ModelInput!AH76:AH77))</f>
        <v>0</v>
      </c>
      <c r="AI71" s="28">
        <f>IF(AI$18=0,SUM(AI46:AI47)*IF(SUM(AI7:AI8)&gt;1,CHOOSE(MATCH($H$71,Scenarios!$E$29:$E$31,0),AI62/(AI62+AI81),AI62/(AI81+AI62+AI100),0),AI62),SUM(ModelInput!AI76:AI77))</f>
        <v>0</v>
      </c>
      <c r="AJ71" s="28">
        <f>IF(AJ$18=0,SUM(AJ46:AJ47)*IF(SUM(AJ7:AJ8)&gt;1,CHOOSE(MATCH($H$71,Scenarios!$E$29:$E$31,0),AJ62/(AJ62+AJ81),AJ62/(AJ81+AJ62+AJ100),0),AJ62),SUM(ModelInput!AJ76:AJ77))</f>
        <v>0</v>
      </c>
      <c r="AK71" s="28">
        <f>IF(AK$18=0,SUM(AK46:AK47)*IF(SUM(AK7:AK8)&gt;1,CHOOSE(MATCH($H$71,Scenarios!$E$29:$E$31,0),AK62/(AK62+AK81),AK62/(AK81+AK62+AK100),0),AK62),SUM(ModelInput!AK76:AK77))</f>
        <v>0</v>
      </c>
      <c r="AL71" s="28">
        <f>IF(AL$18=0,SUM(AL46:AL47)*IF(SUM(AL7:AL8)&gt;1,CHOOSE(MATCH($H$71,Scenarios!$E$29:$E$31,0),AL62/(AL62+AL81),AL62/(AL81+AL62+AL100),0),AL62),SUM(ModelInput!AL76:AL77))</f>
        <v>0</v>
      </c>
      <c r="AM71" s="28">
        <f>IF(AM$18=0,SUM(AM46:AM47)*IF(SUM(AM7:AM8)&gt;1,CHOOSE(MATCH($H$71,Scenarios!$E$29:$E$31,0),AM62/(AM62+AM81),AM62/(AM81+AM62+AM100),0),AM62),SUM(ModelInput!AM76:AM77))</f>
        <v>0</v>
      </c>
      <c r="AN71" s="28">
        <f>IF(AN$18=0,SUM(AN46:AN47)*IF(SUM(AN7:AN8)&gt;1,CHOOSE(MATCH($H$71,Scenarios!$E$29:$E$31,0),AN62/(AN62+AN81),AN62/(AN81+AN62+AN100),0),AN62),SUM(ModelInput!AN76:AN77))</f>
        <v>0</v>
      </c>
      <c r="AO71" s="28">
        <f>IF(AO$18=0,SUM(AO46:AO47)*IF(SUM(AO7:AO8)&gt;1,CHOOSE(MATCH($H$71,Scenarios!$E$29:$E$31,0),AO62/(AO62+AO81),AO62/(AO81+AO62+AO100),0),AO62),SUM(ModelInput!AO76:AO77))</f>
        <v>0</v>
      </c>
      <c r="AP71" s="28">
        <f>IF(AP$18=0,SUM(AP46:AP47)*IF(SUM(AP7:AP8)&gt;1,CHOOSE(MATCH($H$71,Scenarios!$E$29:$E$31,0),AP62/(AP62+AP81),AP62/(AP81+AP62+AP100),0),AP62),SUM(ModelInput!AP76:AP77))</f>
        <v>0</v>
      </c>
      <c r="AQ71" s="28">
        <f>IF(AQ$18=0,SUM(AQ46:AQ47)*IF(SUM(AQ7:AQ8)&gt;1,CHOOSE(MATCH($H$71,Scenarios!$E$29:$E$31,0),AQ62/(AQ62+AQ81),AQ62/(AQ81+AQ62+AQ100),0),AQ62),SUM(ModelInput!AQ76:AQ77))</f>
        <v>0</v>
      </c>
      <c r="AR71" s="28">
        <f>IF(AR$18=0,SUM(AR46:AR47)*IF(SUM(AR7:AR8)&gt;1,CHOOSE(MATCH($H$71,Scenarios!$E$29:$E$31,0),AR62/(AR62+AR81),AR62/(AR81+AR62+AR100),0),AR62),SUM(ModelInput!AR76:AR77))</f>
        <v>0</v>
      </c>
      <c r="AS71" s="28">
        <f>IF(AS$18=0,SUM(AS46:AS47)*IF(SUM(AS7:AS8)&gt;1,CHOOSE(MATCH($H$71,Scenarios!$E$29:$E$31,0),AS62/(AS62+AS81),AS62/(AS81+AS62+AS100),0),AS62),SUM(ModelInput!AS76:AS77))</f>
        <v>0</v>
      </c>
      <c r="AT71" s="28">
        <f>IF(AT$18=0,SUM(AT46:AT47)*IF(SUM(AT7:AT8)&gt;1,CHOOSE(MATCH($H$71,Scenarios!$E$29:$E$31,0),AT62/(AT62+AT81),AT62/(AT81+AT62+AT100),0),AT62),SUM(ModelInput!AT76:AT77))</f>
        <v>0</v>
      </c>
      <c r="AU71" s="28">
        <f>IF(AU$18=0,SUM(AU46:AU47)*IF(SUM(AU7:AU8)&gt;1,CHOOSE(MATCH($H$71,Scenarios!$E$29:$E$31,0),AU62/(AU62+AU81),AU62/(AU81+AU62+AU100),0),AU62),SUM(ModelInput!AU76:AU77))</f>
        <v>0</v>
      </c>
      <c r="AV71" s="28">
        <f>IF(AV$18=0,SUM(AV46:AV47)*IF(SUM(AV7:AV8)&gt;1,CHOOSE(MATCH($H$71,Scenarios!$E$29:$E$31,0),AV62/(AV62+AV81),AV62/(AV81+AV62+AV100),0),AV62),SUM(ModelInput!AV76:AV77))</f>
        <v>0</v>
      </c>
      <c r="AW71" s="28">
        <f>IF(AW$18=0,SUM(AW46:AW47)*IF(SUM(AW7:AW8)&gt;1,CHOOSE(MATCH($H$71,Scenarios!$E$29:$E$31,0),AW62/(AW62+AW81),AW62/(AW81+AW62+AW100),0),AW62),SUM(ModelInput!AW76:AW77))</f>
        <v>0</v>
      </c>
      <c r="AX71" s="28">
        <f>IF(AX$18=0,SUM(AX46:AX47)*IF(SUM(AX7:AX8)&gt;1,CHOOSE(MATCH($H$71,Scenarios!$E$29:$E$31,0),AX62/(AX62+AX81),AX62/(AX81+AX62+AX100),0),AX62),SUM(ModelInput!AX76:AX77))</f>
        <v>0</v>
      </c>
      <c r="AY71" s="28">
        <f>IF(AY$18=0,SUM(AY46:AY47)*IF(SUM(AY7:AY8)&gt;1,CHOOSE(MATCH($H$71,Scenarios!$E$29:$E$31,0),AY62/(AY62+AY81),AY62/(AY81+AY62+AY100),0),AY62),SUM(ModelInput!AY76:AY77))</f>
        <v>0</v>
      </c>
      <c r="AZ71" s="28">
        <f>IF(AZ$18=0,SUM(AZ46:AZ47)*IF(SUM(AZ7:AZ8)&gt;1,CHOOSE(MATCH($H$71,Scenarios!$E$29:$E$31,0),AZ62/(AZ62+AZ81),AZ62/(AZ81+AZ62+AZ100),0),AZ62),SUM(ModelInput!AZ76:AZ77))</f>
        <v>0</v>
      </c>
      <c r="BA71" s="28">
        <f>IF(BA$18=0,SUM(BA46:BA47)*IF(SUM(BA7:BA8)&gt;1,CHOOSE(MATCH($H$71,Scenarios!$E$29:$E$31,0),BA62/(BA62+BA81),BA62/(BA81+BA62+BA100),0),BA62),SUM(ModelInput!BA76:BA77))</f>
        <v>0</v>
      </c>
      <c r="BB71" s="28">
        <f>IF(BB$18=0,SUM(BB46:BB47)*IF(SUM(BB7:BB8)&gt;1,CHOOSE(MATCH($H$71,Scenarios!$E$29:$E$31,0),BB62/(BB62+BB81),BB62/(BB81+BB62+BB100),0),BB62),SUM(ModelInput!BB76:BB77))</f>
        <v>0</v>
      </c>
      <c r="BC71" s="28">
        <f>IF(BC$18=0,SUM(BC46:BC47)*IF(SUM(BC7:BC8)&gt;1,CHOOSE(MATCH($H$71,Scenarios!$E$29:$E$31,0),BC62/(BC62+BC81),BC62/(BC81+BC62+BC100),0),BC62),SUM(ModelInput!BC76:BC77))</f>
        <v>0</v>
      </c>
      <c r="BD71" s="28">
        <f>IF(BD$18=0,SUM(BD46:BD47)*IF(SUM(BD7:BD8)&gt;1,CHOOSE(MATCH($H$71,Scenarios!$E$29:$E$31,0),BD62/(BD62+BD81),BD62/(BD81+BD62+BD100),0),BD62),SUM(ModelInput!BD76:BD77))</f>
        <v>0</v>
      </c>
      <c r="BE71" s="28">
        <f>IF(BE$18=0,SUM(BE46:BE47)*IF(SUM(BE7:BE8)&gt;1,CHOOSE(MATCH($H$71,Scenarios!$E$29:$E$31,0),BE62/(BE62+BE81),BE62/(BE81+BE62+BE100),0),BE62),SUM(ModelInput!BE76:BE77))</f>
        <v>0</v>
      </c>
      <c r="BF71" s="28">
        <f>IF(BF$18=0,SUM(BF46:BF47)*IF(SUM(BF7:BF8)&gt;1,CHOOSE(MATCH($H$71,Scenarios!$E$29:$E$31,0),BF62/(BF62+BF81),BF62/(BF81+BF62+BF100),0),BF62),SUM(ModelInput!BF76:BF77))</f>
        <v>0</v>
      </c>
      <c r="BG71" s="28">
        <f>IF(BG$18=0,SUM(BG46:BG47)*IF(SUM(BG7:BG8)&gt;1,CHOOSE(MATCH($H$71,Scenarios!$E$29:$E$31,0),BG62/(BG62+BG81),BG62/(BG81+BG62+BG100),0),BG62),SUM(ModelInput!BG76:BG77))</f>
        <v>0</v>
      </c>
      <c r="BH71" s="28">
        <f>IF(BH$18=0,SUM(BH46:BH47)*IF(SUM(BH7:BH8)&gt;1,CHOOSE(MATCH($H$71,Scenarios!$E$29:$E$31,0),BH62/(BH62+BH81),BH62/(BH81+BH62+BH100),0),BH62),SUM(ModelInput!BH76:BH77))</f>
        <v>0</v>
      </c>
    </row>
    <row r="72" spans="1:103" ht="16.149999999999999">
      <c r="A72" s="307"/>
      <c r="C72" s="29"/>
      <c r="D72" s="29"/>
      <c r="E72" s="20" t="s">
        <v>437</v>
      </c>
      <c r="F72" s="94"/>
      <c r="G72" s="4" t="s">
        <v>101</v>
      </c>
      <c r="J72" s="6" t="s">
        <v>438</v>
      </c>
      <c r="K72" s="207"/>
      <c r="L72" s="28">
        <f>ModelInput!L234</f>
        <v>0</v>
      </c>
      <c r="M72" s="28">
        <f>ModelInput!M234</f>
        <v>0</v>
      </c>
      <c r="N72" s="28">
        <f>ModelInput!N234</f>
        <v>0</v>
      </c>
      <c r="O72" s="28">
        <f>ModelInput!O234</f>
        <v>0</v>
      </c>
      <c r="P72" s="28">
        <f>ModelInput!P234</f>
        <v>0</v>
      </c>
      <c r="Q72" s="28">
        <f>ModelInput!Q234</f>
        <v>0</v>
      </c>
      <c r="R72" s="28">
        <f>ModelInput!R234</f>
        <v>0</v>
      </c>
      <c r="S72" s="28">
        <f>ModelInput!S234</f>
        <v>0</v>
      </c>
      <c r="T72" s="28">
        <f>ModelInput!T234</f>
        <v>0</v>
      </c>
      <c r="U72" s="28">
        <f>ModelInput!U234</f>
        <v>0</v>
      </c>
      <c r="V72" s="28">
        <f>ModelInput!V234</f>
        <v>0</v>
      </c>
      <c r="W72" s="28">
        <f>ModelInput!W234</f>
        <v>0</v>
      </c>
      <c r="X72" s="28">
        <f>ModelInput!X234</f>
        <v>0</v>
      </c>
      <c r="Y72" s="28">
        <f>ModelInput!Y234</f>
        <v>0</v>
      </c>
      <c r="Z72" s="28">
        <f>ModelInput!Z234</f>
        <v>0</v>
      </c>
      <c r="AA72" s="28">
        <f>ModelInput!AA234</f>
        <v>0</v>
      </c>
      <c r="AB72" s="28">
        <f>ModelInput!AB234</f>
        <v>0</v>
      </c>
      <c r="AC72" s="28">
        <f>ModelInput!AC234</f>
        <v>0</v>
      </c>
      <c r="AD72" s="28">
        <f>ModelInput!AD234</f>
        <v>0</v>
      </c>
      <c r="AE72" s="28">
        <f>ModelInput!AE234</f>
        <v>0</v>
      </c>
      <c r="AF72" s="28">
        <f>ModelInput!AF234</f>
        <v>0</v>
      </c>
      <c r="AG72" s="28">
        <f>ModelInput!AG234</f>
        <v>0</v>
      </c>
      <c r="AH72" s="28">
        <f>ModelInput!AH234</f>
        <v>0</v>
      </c>
      <c r="AI72" s="28">
        <f>ModelInput!AI234</f>
        <v>0</v>
      </c>
      <c r="AJ72" s="28">
        <f>ModelInput!AJ234</f>
        <v>0</v>
      </c>
      <c r="AK72" s="28">
        <f>ModelInput!AK234</f>
        <v>0</v>
      </c>
      <c r="AL72" s="28">
        <f>ModelInput!AL234</f>
        <v>0</v>
      </c>
      <c r="AM72" s="28">
        <f>ModelInput!AM234</f>
        <v>0</v>
      </c>
      <c r="AN72" s="28">
        <f>ModelInput!AN234</f>
        <v>0</v>
      </c>
      <c r="AO72" s="28">
        <f>ModelInput!AO234</f>
        <v>0</v>
      </c>
      <c r="AP72" s="28">
        <f>ModelInput!AP234</f>
        <v>0</v>
      </c>
      <c r="AQ72" s="28">
        <f>ModelInput!AQ234</f>
        <v>0</v>
      </c>
      <c r="AR72" s="28">
        <f>ModelInput!AR234</f>
        <v>0</v>
      </c>
      <c r="AS72" s="28">
        <f>ModelInput!AS234</f>
        <v>0</v>
      </c>
      <c r="AT72" s="28">
        <f>ModelInput!AT234</f>
        <v>0</v>
      </c>
      <c r="AU72" s="28">
        <f>ModelInput!AU234</f>
        <v>0</v>
      </c>
      <c r="AV72" s="28">
        <f>ModelInput!AV234</f>
        <v>0</v>
      </c>
      <c r="AW72" s="28">
        <f>ModelInput!AW234</f>
        <v>0</v>
      </c>
      <c r="AX72" s="28">
        <f>ModelInput!AX234</f>
        <v>0</v>
      </c>
      <c r="AY72" s="28">
        <f>ModelInput!AY234</f>
        <v>0</v>
      </c>
      <c r="AZ72" s="28">
        <f>ModelInput!AZ234</f>
        <v>0</v>
      </c>
      <c r="BA72" s="28">
        <f>ModelInput!BA234</f>
        <v>0</v>
      </c>
      <c r="BB72" s="28">
        <f>ModelInput!BB234</f>
        <v>0</v>
      </c>
      <c r="BC72" s="28">
        <f>ModelInput!BC234</f>
        <v>0</v>
      </c>
      <c r="BD72" s="28">
        <f>ModelInput!BD234</f>
        <v>0</v>
      </c>
      <c r="BE72" s="28">
        <f>ModelInput!BE234</f>
        <v>0</v>
      </c>
      <c r="BF72" s="28">
        <f>ModelInput!BF234</f>
        <v>0</v>
      </c>
      <c r="BG72" s="28">
        <f>ModelInput!BG234</f>
        <v>0</v>
      </c>
      <c r="BH72" s="28">
        <f>ModelInput!BH234</f>
        <v>0</v>
      </c>
    </row>
    <row r="73" spans="1:103" ht="16.149999999999999">
      <c r="A73" s="307"/>
      <c r="C73" s="29"/>
      <c r="D73" s="29"/>
      <c r="E73" s="20" t="s">
        <v>230</v>
      </c>
      <c r="F73" s="94"/>
      <c r="G73" s="4" t="s">
        <v>101</v>
      </c>
      <c r="H73" s="143" t="str">
        <f>CHOOSE(Interface!$H$7,Interface!$J$58,Interface!$L$58)</f>
        <v>Operations</v>
      </c>
      <c r="J73" s="6" t="s">
        <v>439</v>
      </c>
      <c r="L73" s="28">
        <f>IF(L$18=0,L54*IF(SUM(L$7:L$8)&gt;1, CHOOSE(MATCH($H73,Scenarios!$E$29:$E$31,0), L$62/(L$62+L$81), L$62/(L$81+L$62+L$100), 0), L$62),ModelInput!L78)</f>
        <v>0</v>
      </c>
      <c r="M73" s="28">
        <f>IF(M$18=0,M54*IF(SUM(M$7:M$8)&gt;1, CHOOSE(MATCH($H73,Scenarios!$E$29:$E$31,0), M$62/(M$62+M$81), M$62/(M$81+M$62+M$100), 0), M$62),ModelInput!M78)</f>
        <v>0</v>
      </c>
      <c r="N73" s="28">
        <f>IF(N$18=0,N54*IF(SUM(N$7:N$8)&gt;1, CHOOSE(MATCH($H73,Scenarios!$E$29:$E$31,0), N$62/(N$62+N$81), N$62/(N$81+N$62+N$100), 0), N$62),ModelInput!N78)</f>
        <v>0</v>
      </c>
      <c r="O73" s="28">
        <f>IF(O$18=0,O54*IF(SUM(O$7:O$8)&gt;1, CHOOSE(MATCH($H73,Scenarios!$E$29:$E$31,0), O$62/(O$62+O$81), O$62/(O$81+O$62+O$100), 0), O$62),ModelInput!O78)</f>
        <v>0</v>
      </c>
      <c r="P73" s="28">
        <f>IF(P$18=0,P54*IF(SUM(P$7:P$8)&gt;1, CHOOSE(MATCH($H73,Scenarios!$E$29:$E$31,0), P$62/(P$62+P$81), P$62/(P$81+P$62+P$100), 0), P$62),ModelInput!P78)</f>
        <v>0</v>
      </c>
      <c r="Q73" s="28">
        <f>IF(Q$18=0,Q54*IF(SUM(Q$7:Q$8)&gt;1, CHOOSE(MATCH($H73,Scenarios!$E$29:$E$31,0), Q$62/(Q$62+Q$81), Q$62/(Q$81+Q$62+Q$100), 0), Q$62),ModelInput!Q78)</f>
        <v>0</v>
      </c>
      <c r="R73" s="28">
        <f>IF(R$18=0,R54*IF(SUM(R$7:R$8)&gt;1, CHOOSE(MATCH($H73,Scenarios!$E$29:$E$31,0), R$62/(R$62+R$81), R$62/(R$81+R$62+R$100), 0), R$62),ModelInput!R78)</f>
        <v>0</v>
      </c>
      <c r="S73" s="28">
        <f>IF(S$18=0,S54*IF(SUM(S$7:S$8)&gt;1, CHOOSE(MATCH($H73,Scenarios!$E$29:$E$31,0), S$62/(S$62+S$81), S$62/(S$81+S$62+S$100), 0), S$62),ModelInput!S78)</f>
        <v>0</v>
      </c>
      <c r="T73" s="28">
        <f>IF(T$18=0,T54*IF(SUM(T$7:T$8)&gt;1, CHOOSE(MATCH($H73,Scenarios!$E$29:$E$31,0), T$62/(T$62+T$81), T$62/(T$81+T$62+T$100), 0), T$62),ModelInput!T78)</f>
        <v>0</v>
      </c>
      <c r="U73" s="28">
        <f>IF(U$18=0,U54*IF(SUM(U$7:U$8)&gt;1, CHOOSE(MATCH($H73,Scenarios!$E$29:$E$31,0), U$62/(U$62+U$81), U$62/(U$81+U$62+U$100), 0), U$62),ModelInput!U78)</f>
        <v>0</v>
      </c>
      <c r="V73" s="28">
        <f>IF(V$18=0,V54*IF(SUM(V$7:V$8)&gt;1, CHOOSE(MATCH($H73,Scenarios!$E$29:$E$31,0), V$62/(V$62+V$81), V$62/(V$81+V$62+V$100), 0), V$62),ModelInput!V78)</f>
        <v>0</v>
      </c>
      <c r="W73" s="28">
        <f>IF(W$18=0,W54*IF(SUM(W$7:W$8)&gt;1, CHOOSE(MATCH($H73,Scenarios!$E$29:$E$31,0), W$62/(W$62+W$81), W$62/(W$81+W$62+W$100), 0), W$62),ModelInput!W78)</f>
        <v>0</v>
      </c>
      <c r="X73" s="28">
        <f>IF(X$18=0,X54*IF(SUM(X$7:X$8)&gt;1, CHOOSE(MATCH($H73,Scenarios!$E$29:$E$31,0), X$62/(X$62+X$81), X$62/(X$81+X$62+X$100), 0), X$62),ModelInput!X78)</f>
        <v>0</v>
      </c>
      <c r="Y73" s="28">
        <f>IF(Y$18=0,Y54*IF(SUM(Y$7:Y$8)&gt;1, CHOOSE(MATCH($H73,Scenarios!$E$29:$E$31,0), Y$62/(Y$62+Y$81), Y$62/(Y$81+Y$62+Y$100), 0), Y$62),ModelInput!Y78)</f>
        <v>0</v>
      </c>
      <c r="Z73" s="28">
        <f>IF(Z$18=0,Z54*IF(SUM(Z$7:Z$8)&gt;1, CHOOSE(MATCH($H73,Scenarios!$E$29:$E$31,0), Z$62/(Z$62+Z$81), Z$62/(Z$81+Z$62+Z$100), 0), Z$62),ModelInput!Z78)</f>
        <v>0</v>
      </c>
      <c r="AA73" s="28">
        <f>IF(AA$18=0,AA54*IF(SUM(AA$7:AA$8)&gt;1, CHOOSE(MATCH($H73,Scenarios!$E$29:$E$31,0), AA$62/(AA$62+AA$81), AA$62/(AA$81+AA$62+AA$100), 0), AA$62),ModelInput!AA78)</f>
        <v>0</v>
      </c>
      <c r="AB73" s="28">
        <f>IF(AB$18=0,AB54*IF(SUM(AB$7:AB$8)&gt;1, CHOOSE(MATCH($H73,Scenarios!$E$29:$E$31,0), AB$62/(AB$62+AB$81), AB$62/(AB$81+AB$62+AB$100), 0), AB$62),ModelInput!AB78)</f>
        <v>0</v>
      </c>
      <c r="AC73" s="28">
        <f>IF(AC$18=0,AC54*IF(SUM(AC$7:AC$8)&gt;1, CHOOSE(MATCH($H73,Scenarios!$E$29:$E$31,0), AC$62/(AC$62+AC$81), AC$62/(AC$81+AC$62+AC$100), 0), AC$62),ModelInput!AC78)</f>
        <v>0</v>
      </c>
      <c r="AD73" s="28">
        <f>IF(AD$18=0,AD54*IF(SUM(AD$7:AD$8)&gt;1, CHOOSE(MATCH($H73,Scenarios!$E$29:$E$31,0), AD$62/(AD$62+AD$81), AD$62/(AD$81+AD$62+AD$100), 0), AD$62),ModelInput!AD78)</f>
        <v>0</v>
      </c>
      <c r="AE73" s="28">
        <f>IF(AE$18=0,AE54*IF(SUM(AE$7:AE$8)&gt;1, CHOOSE(MATCH($H73,Scenarios!$E$29:$E$31,0), AE$62/(AE$62+AE$81), AE$62/(AE$81+AE$62+AE$100), 0), AE$62),ModelInput!AE78)</f>
        <v>0</v>
      </c>
      <c r="AF73" s="28">
        <f>IF(AF$18=0,AF54*IF(SUM(AF$7:AF$8)&gt;1, CHOOSE(MATCH($H73,Scenarios!$E$29:$E$31,0), AF$62/(AF$62+AF$81), AF$62/(AF$81+AF$62+AF$100), 0), AF$62),ModelInput!AF78)</f>
        <v>0</v>
      </c>
      <c r="AG73" s="28">
        <f>IF(AG$18=0,AG54*IF(SUM(AG$7:AG$8)&gt;1, CHOOSE(MATCH($H73,Scenarios!$E$29:$E$31,0), AG$62/(AG$62+AG$81), AG$62/(AG$81+AG$62+AG$100), 0), AG$62),ModelInput!AG78)</f>
        <v>0</v>
      </c>
      <c r="AH73" s="28">
        <f>IF(AH$18=0,AH54*IF(SUM(AH$7:AH$8)&gt;1, CHOOSE(MATCH($H73,Scenarios!$E$29:$E$31,0), AH$62/(AH$62+AH$81), AH$62/(AH$81+AH$62+AH$100), 0), AH$62),ModelInput!AH78)</f>
        <v>0</v>
      </c>
      <c r="AI73" s="28">
        <f>IF(AI$18=0,AI54*IF(SUM(AI$7:AI$8)&gt;1, CHOOSE(MATCH($H73,Scenarios!$E$29:$E$31,0), AI$62/(AI$62+AI$81), AI$62/(AI$81+AI$62+AI$100), 0), AI$62),ModelInput!AI78)</f>
        <v>0</v>
      </c>
      <c r="AJ73" s="28">
        <f>IF(AJ$18=0,AJ54*IF(SUM(AJ$7:AJ$8)&gt;1, CHOOSE(MATCH($H73,Scenarios!$E$29:$E$31,0), AJ$62/(AJ$62+AJ$81), AJ$62/(AJ$81+AJ$62+AJ$100), 0), AJ$62),ModelInput!AJ78)</f>
        <v>0</v>
      </c>
      <c r="AK73" s="28">
        <f>IF(AK$18=0,AK54*IF(SUM(AK$7:AK$8)&gt;1, CHOOSE(MATCH($H73,Scenarios!$E$29:$E$31,0), AK$62/(AK$62+AK$81), AK$62/(AK$81+AK$62+AK$100), 0), AK$62),ModelInput!AK78)</f>
        <v>0</v>
      </c>
      <c r="AL73" s="28">
        <f>IF(AL$18=0,AL54*IF(SUM(AL$7:AL$8)&gt;1, CHOOSE(MATCH($H73,Scenarios!$E$29:$E$31,0), AL$62/(AL$62+AL$81), AL$62/(AL$81+AL$62+AL$100), 0), AL$62),ModelInput!AL78)</f>
        <v>0</v>
      </c>
      <c r="AM73" s="28">
        <f>IF(AM$18=0,AM54*IF(SUM(AM$7:AM$8)&gt;1, CHOOSE(MATCH($H73,Scenarios!$E$29:$E$31,0), AM$62/(AM$62+AM$81), AM$62/(AM$81+AM$62+AM$100), 0), AM$62),ModelInput!AM78)</f>
        <v>0</v>
      </c>
      <c r="AN73" s="28">
        <f>IF(AN$18=0,AN54*IF(SUM(AN$7:AN$8)&gt;1, CHOOSE(MATCH($H73,Scenarios!$E$29:$E$31,0), AN$62/(AN$62+AN$81), AN$62/(AN$81+AN$62+AN$100), 0), AN$62),ModelInput!AN78)</f>
        <v>0</v>
      </c>
      <c r="AO73" s="28">
        <f>IF(AO$18=0,AO54*IF(SUM(AO$7:AO$8)&gt;1, CHOOSE(MATCH($H73,Scenarios!$E$29:$E$31,0), AO$62/(AO$62+AO$81), AO$62/(AO$81+AO$62+AO$100), 0), AO$62),ModelInput!AO78)</f>
        <v>0</v>
      </c>
      <c r="AP73" s="28">
        <f>IF(AP$18=0,AP54*IF(SUM(AP$7:AP$8)&gt;1, CHOOSE(MATCH($H73,Scenarios!$E$29:$E$31,0), AP$62/(AP$62+AP$81), AP$62/(AP$81+AP$62+AP$100), 0), AP$62),ModelInput!AP78)</f>
        <v>0</v>
      </c>
      <c r="AQ73" s="28">
        <f>IF(AQ$18=0,AQ54*IF(SUM(AQ$7:AQ$8)&gt;1, CHOOSE(MATCH($H73,Scenarios!$E$29:$E$31,0), AQ$62/(AQ$62+AQ$81), AQ$62/(AQ$81+AQ$62+AQ$100), 0), AQ$62),ModelInput!AQ78)</f>
        <v>0</v>
      </c>
      <c r="AR73" s="28">
        <f>IF(AR$18=0,AR54*IF(SUM(AR$7:AR$8)&gt;1, CHOOSE(MATCH($H73,Scenarios!$E$29:$E$31,0), AR$62/(AR$62+AR$81), AR$62/(AR$81+AR$62+AR$100), 0), AR$62),ModelInput!AR78)</f>
        <v>0</v>
      </c>
      <c r="AS73" s="28">
        <f>IF(AS$18=0,AS54*IF(SUM(AS$7:AS$8)&gt;1, CHOOSE(MATCH($H73,Scenarios!$E$29:$E$31,0), AS$62/(AS$62+AS$81), AS$62/(AS$81+AS$62+AS$100), 0), AS$62),ModelInput!AS78)</f>
        <v>0</v>
      </c>
      <c r="AT73" s="28">
        <f>IF(AT$18=0,AT54*IF(SUM(AT$7:AT$8)&gt;1, CHOOSE(MATCH($H73,Scenarios!$E$29:$E$31,0), AT$62/(AT$62+AT$81), AT$62/(AT$81+AT$62+AT$100), 0), AT$62),ModelInput!AT78)</f>
        <v>0</v>
      </c>
      <c r="AU73" s="28">
        <f>IF(AU$18=0,AU54*IF(SUM(AU$7:AU$8)&gt;1, CHOOSE(MATCH($H73,Scenarios!$E$29:$E$31,0), AU$62/(AU$62+AU$81), AU$62/(AU$81+AU$62+AU$100), 0), AU$62),ModelInput!AU78)</f>
        <v>0</v>
      </c>
      <c r="AV73" s="28">
        <f>IF(AV$18=0,AV54*IF(SUM(AV$7:AV$8)&gt;1, CHOOSE(MATCH($H73,Scenarios!$E$29:$E$31,0), AV$62/(AV$62+AV$81), AV$62/(AV$81+AV$62+AV$100), 0), AV$62),ModelInput!AV78)</f>
        <v>0</v>
      </c>
      <c r="AW73" s="28">
        <f>IF(AW$18=0,AW54*IF(SUM(AW$7:AW$8)&gt;1, CHOOSE(MATCH($H73,Scenarios!$E$29:$E$31,0), AW$62/(AW$62+AW$81), AW$62/(AW$81+AW$62+AW$100), 0), AW$62),ModelInput!AW78)</f>
        <v>0</v>
      </c>
      <c r="AX73" s="28">
        <f>IF(AX$18=0,AX54*IF(SUM(AX$7:AX$8)&gt;1, CHOOSE(MATCH($H73,Scenarios!$E$29:$E$31,0), AX$62/(AX$62+AX$81), AX$62/(AX$81+AX$62+AX$100), 0), AX$62),ModelInput!AX78)</f>
        <v>0</v>
      </c>
      <c r="AY73" s="28">
        <f>IF(AY$18=0,AY54*IF(SUM(AY$7:AY$8)&gt;1, CHOOSE(MATCH($H73,Scenarios!$E$29:$E$31,0), AY$62/(AY$62+AY$81), AY$62/(AY$81+AY$62+AY$100), 0), AY$62),ModelInput!AY78)</f>
        <v>0</v>
      </c>
      <c r="AZ73" s="28">
        <f>IF(AZ$18=0,AZ54*IF(SUM(AZ$7:AZ$8)&gt;1, CHOOSE(MATCH($H73,Scenarios!$E$29:$E$31,0), AZ$62/(AZ$62+AZ$81), AZ$62/(AZ$81+AZ$62+AZ$100), 0), AZ$62),ModelInput!AZ78)</f>
        <v>0</v>
      </c>
      <c r="BA73" s="28">
        <f>IF(BA$18=0,BA54*IF(SUM(BA$7:BA$8)&gt;1, CHOOSE(MATCH($H73,Scenarios!$E$29:$E$31,0), BA$62/(BA$62+BA$81), BA$62/(BA$81+BA$62+BA$100), 0), BA$62),ModelInput!BA78)</f>
        <v>0</v>
      </c>
      <c r="BB73" s="28">
        <f>IF(BB$18=0,BB54*IF(SUM(BB$7:BB$8)&gt;1, CHOOSE(MATCH($H73,Scenarios!$E$29:$E$31,0), BB$62/(BB$62+BB$81), BB$62/(BB$81+BB$62+BB$100), 0), BB$62),ModelInput!BB78)</f>
        <v>0</v>
      </c>
      <c r="BC73" s="28">
        <f>IF(BC$18=0,BC54*IF(SUM(BC$7:BC$8)&gt;1, CHOOSE(MATCH($H73,Scenarios!$E$29:$E$31,0), BC$62/(BC$62+BC$81), BC$62/(BC$81+BC$62+BC$100), 0), BC$62),ModelInput!BC78)</f>
        <v>0</v>
      </c>
      <c r="BD73" s="28">
        <f>IF(BD$18=0,BD54*IF(SUM(BD$7:BD$8)&gt;1, CHOOSE(MATCH($H73,Scenarios!$E$29:$E$31,0), BD$62/(BD$62+BD$81), BD$62/(BD$81+BD$62+BD$100), 0), BD$62),ModelInput!BD78)</f>
        <v>0</v>
      </c>
      <c r="BE73" s="28">
        <f>IF(BE$18=0,BE54*IF(SUM(BE$7:BE$8)&gt;1, CHOOSE(MATCH($H73,Scenarios!$E$29:$E$31,0), BE$62/(BE$62+BE$81), BE$62/(BE$81+BE$62+BE$100), 0), BE$62),ModelInput!BE78)</f>
        <v>0</v>
      </c>
      <c r="BF73" s="28">
        <f>IF(BF$18=0,BF54*IF(SUM(BF$7:BF$8)&gt;1, CHOOSE(MATCH($H73,Scenarios!$E$29:$E$31,0), BF$62/(BF$62+BF$81), BF$62/(BF$81+BF$62+BF$100), 0), BF$62),ModelInput!BF78)</f>
        <v>0</v>
      </c>
      <c r="BG73" s="28">
        <f>IF(BG$18=0,BG54*IF(SUM(BG$7:BG$8)&gt;1, CHOOSE(MATCH($H73,Scenarios!$E$29:$E$31,0), BG$62/(BG$62+BG$81), BG$62/(BG$81+BG$62+BG$100), 0), BG$62),ModelInput!BG78)</f>
        <v>0</v>
      </c>
      <c r="BH73" s="28">
        <f>IF(BH$18=0,BH54*IF(SUM(BH$7:BH$8)&gt;1, CHOOSE(MATCH($H73,Scenarios!$E$29:$E$31,0), BH$62/(BH$62+BH$81), BH$62/(BH$81+BH$62+BH$100), 0), BH$62),ModelInput!BH78)</f>
        <v>0</v>
      </c>
    </row>
    <row r="74" spans="1:103" ht="15.4">
      <c r="A74" s="307"/>
      <c r="C74" s="29"/>
      <c r="D74" s="29"/>
      <c r="E74" s="135" t="s">
        <v>146</v>
      </c>
      <c r="F74" s="94"/>
      <c r="G74" s="4" t="s">
        <v>101</v>
      </c>
      <c r="H74" s="143" t="str">
        <f>CHOOSE(Interface!$H$7,Interface!$J$59,Interface!$L$59)</f>
        <v>Operations</v>
      </c>
      <c r="J74" s="6" t="s">
        <v>422</v>
      </c>
      <c r="L74" s="28">
        <f>IF(L$18=0,(L48*IF(SUM(L7:L8)&gt;1,CHOOSE(MATCH($H$74,Scenarios!$E$29:$E$31,0),L62/(L62+L81),L62/(L81+L62+L100),0),L62)),ModelInput!L79)</f>
        <v>0</v>
      </c>
      <c r="M74" s="28">
        <f>IF(M$18=0,(M48*IF(SUM(M7:M8)&gt;1,CHOOSE(MATCH($H$74,Scenarios!$E$29:$E$31,0),M62/(M62+M81),M62/(M81+M62+M100),0),M62)),ModelInput!M79)</f>
        <v>0</v>
      </c>
      <c r="N74" s="28">
        <f>IF(N$18=0,(N48*IF(SUM(N7:N8)&gt;1,CHOOSE(MATCH($H$74,Scenarios!$E$29:$E$31,0),N62/(N62+N81),N62/(N81+N62+N100),0),N62)),ModelInput!N79)</f>
        <v>0</v>
      </c>
      <c r="O74" s="28">
        <f>IF(O$18=0,(O48*IF(SUM(O7:O8)&gt;1,CHOOSE(MATCH($H$74,Scenarios!$E$29:$E$31,0),O62/(O62+O81),O62/(O81+O62+O100),0),O62)),ModelInput!O79)</f>
        <v>0</v>
      </c>
      <c r="P74" s="28">
        <f>IF(P$18=0,(P48*IF(SUM(P7:P8)&gt;1,CHOOSE(MATCH($H$74,Scenarios!$E$29:$E$31,0),P62/(P62+P81),P62/(P81+P62+P100),0),P62)),ModelInput!P79)</f>
        <v>0</v>
      </c>
      <c r="Q74" s="28">
        <f>IF(Q$18=0,(Q48*IF(SUM(Q7:Q8)&gt;1,CHOOSE(MATCH($H$74,Scenarios!$E$29:$E$31,0),Q62/(Q62+Q81),Q62/(Q81+Q62+Q100),0),Q62)),ModelInput!Q79)</f>
        <v>0</v>
      </c>
      <c r="R74" s="28">
        <f>IF(R$18=0,(R48*IF(SUM(R7:R8)&gt;1,CHOOSE(MATCH($H$74,Scenarios!$E$29:$E$31,0),R62/(R62+R81),R62/(R81+R62+R100),0),R62)),ModelInput!R79)</f>
        <v>0</v>
      </c>
      <c r="S74" s="28">
        <f>IF(S$18=0,(S48*IF(SUM(S7:S8)&gt;1,CHOOSE(MATCH($H$74,Scenarios!$E$29:$E$31,0),S62/(S62+S81),S62/(S81+S62+S100),0),S62)),ModelInput!S79)</f>
        <v>0</v>
      </c>
      <c r="T74" s="28">
        <f>IF(T$18=0,(T48*IF(SUM(T7:T8)&gt;1,CHOOSE(MATCH($H$74,Scenarios!$E$29:$E$31,0),T62/(T62+T81),T62/(T81+T62+T100),0),T62)),ModelInput!T79)</f>
        <v>0</v>
      </c>
      <c r="U74" s="28">
        <f>IF(U$18=0,(U48*IF(SUM(U7:U8)&gt;1,CHOOSE(MATCH($H$74,Scenarios!$E$29:$E$31,0),U62/(U62+U81),U62/(U81+U62+U100),0),U62)),ModelInput!U79)</f>
        <v>0</v>
      </c>
      <c r="V74" s="28">
        <f>IF(V$18=0,(V48*IF(SUM(V7:V8)&gt;1,CHOOSE(MATCH($H$74,Scenarios!$E$29:$E$31,0),V62/(V62+V81),V62/(V81+V62+V100),0),V62)),ModelInput!V79)</f>
        <v>0</v>
      </c>
      <c r="W74" s="28">
        <f>IF(W$18=0,(W48*IF(SUM(W7:W8)&gt;1,CHOOSE(MATCH($H$74,Scenarios!$E$29:$E$31,0),W62/(W62+W81),W62/(W81+W62+W100),0),W62)),ModelInput!W79)</f>
        <v>0</v>
      </c>
      <c r="X74" s="28">
        <f>IF(X$18=0,(X48*IF(SUM(X7:X8)&gt;1,CHOOSE(MATCH($H$74,Scenarios!$E$29:$E$31,0),X62/(X62+X81),X62/(X81+X62+X100),0),X62)),ModelInput!X79)</f>
        <v>0</v>
      </c>
      <c r="Y74" s="28">
        <f>IF(Y$18=0,(Y48*IF(SUM(Y7:Y8)&gt;1,CHOOSE(MATCH($H$74,Scenarios!$E$29:$E$31,0),Y62/(Y62+Y81),Y62/(Y81+Y62+Y100),0),Y62)),ModelInput!Y79)</f>
        <v>0</v>
      </c>
      <c r="Z74" s="28">
        <f>IF(Z$18=0,(Z48*IF(SUM(Z7:Z8)&gt;1,CHOOSE(MATCH($H$74,Scenarios!$E$29:$E$31,0),Z62/(Z62+Z81),Z62/(Z81+Z62+Z100),0),Z62)),ModelInput!Z79)</f>
        <v>0</v>
      </c>
      <c r="AA74" s="28">
        <f>IF(AA$18=0,(AA48*IF(SUM(AA7:AA8)&gt;1,CHOOSE(MATCH($H$74,Scenarios!$E$29:$E$31,0),AA62/(AA62+AA81),AA62/(AA81+AA62+AA100),0),AA62)),ModelInput!AA79)</f>
        <v>0</v>
      </c>
      <c r="AB74" s="28">
        <f>IF(AB$18=0,(AB48*IF(SUM(AB7:AB8)&gt;1,CHOOSE(MATCH($H$74,Scenarios!$E$29:$E$31,0),AB62/(AB62+AB81),AB62/(AB81+AB62+AB100),0),AB62)),ModelInput!AB79)</f>
        <v>0</v>
      </c>
      <c r="AC74" s="28">
        <f>IF(AC$18=0,(AC48*IF(SUM(AC7:AC8)&gt;1,CHOOSE(MATCH($H$74,Scenarios!$E$29:$E$31,0),AC62/(AC62+AC81),AC62/(AC81+AC62+AC100),0),AC62)),ModelInput!AC79)</f>
        <v>0</v>
      </c>
      <c r="AD74" s="28">
        <f>IF(AD$18=0,(AD48*IF(SUM(AD7:AD8)&gt;1,CHOOSE(MATCH($H$74,Scenarios!$E$29:$E$31,0),AD62/(AD62+AD81),AD62/(AD81+AD62+AD100),0),AD62)),ModelInput!AD79)</f>
        <v>0</v>
      </c>
      <c r="AE74" s="28">
        <f>IF(AE$18=0,(AE48*IF(SUM(AE7:AE8)&gt;1,CHOOSE(MATCH($H$74,Scenarios!$E$29:$E$31,0),AE62/(AE62+AE81),AE62/(AE81+AE62+AE100),0),AE62)),ModelInput!AE79)</f>
        <v>0</v>
      </c>
      <c r="AF74" s="28">
        <f>IF(AF$18=0,(AF48*IF(SUM(AF7:AF8)&gt;1,CHOOSE(MATCH($H$74,Scenarios!$E$29:$E$31,0),AF62/(AF62+AF81),AF62/(AF81+AF62+AF100),0),AF62)),ModelInput!AF79)</f>
        <v>0</v>
      </c>
      <c r="AG74" s="28">
        <f>IF(AG$18=0,(AG48*IF(SUM(AG7:AG8)&gt;1,CHOOSE(MATCH($H$74,Scenarios!$E$29:$E$31,0),AG62/(AG62+AG81),AG62/(AG81+AG62+AG100),0),AG62)),ModelInput!AG79)</f>
        <v>0</v>
      </c>
      <c r="AH74" s="28">
        <f>IF(AH$18=0,(AH48*IF(SUM(AH7:AH8)&gt;1,CHOOSE(MATCH($H$74,Scenarios!$E$29:$E$31,0),AH62/(AH62+AH81),AH62/(AH81+AH62+AH100),0),AH62)),ModelInput!AH79)</f>
        <v>0</v>
      </c>
      <c r="AI74" s="28">
        <f>IF(AI$18=0,(AI48*IF(SUM(AI7:AI8)&gt;1,CHOOSE(MATCH($H$74,Scenarios!$E$29:$E$31,0),AI62/(AI62+AI81),AI62/(AI81+AI62+AI100),0),AI62)),ModelInput!AI79)</f>
        <v>0</v>
      </c>
      <c r="AJ74" s="28">
        <f>IF(AJ$18=0,(AJ48*IF(SUM(AJ7:AJ8)&gt;1,CHOOSE(MATCH($H$74,Scenarios!$E$29:$E$31,0),AJ62/(AJ62+AJ81),AJ62/(AJ81+AJ62+AJ100),0),AJ62)),ModelInput!AJ79)</f>
        <v>0</v>
      </c>
      <c r="AK74" s="28">
        <f>IF(AK$18=0,(AK48*IF(SUM(AK7:AK8)&gt;1,CHOOSE(MATCH($H$74,Scenarios!$E$29:$E$31,0),AK62/(AK62+AK81),AK62/(AK81+AK62+AK100),0),AK62)),ModelInput!AK79)</f>
        <v>0</v>
      </c>
      <c r="AL74" s="28">
        <f>IF(AL$18=0,(AL48*IF(SUM(AL7:AL8)&gt;1,CHOOSE(MATCH($H$74,Scenarios!$E$29:$E$31,0),AL62/(AL62+AL81),AL62/(AL81+AL62+AL100),0),AL62)),ModelInput!AL79)</f>
        <v>0</v>
      </c>
      <c r="AM74" s="28">
        <f>IF(AM$18=0,(AM48*IF(SUM(AM7:AM8)&gt;1,CHOOSE(MATCH($H$74,Scenarios!$E$29:$E$31,0),AM62/(AM62+AM81),AM62/(AM81+AM62+AM100),0),AM62)),ModelInput!AM79)</f>
        <v>0</v>
      </c>
      <c r="AN74" s="28">
        <f>IF(AN$18=0,(AN48*IF(SUM(AN7:AN8)&gt;1,CHOOSE(MATCH($H$74,Scenarios!$E$29:$E$31,0),AN62/(AN62+AN81),AN62/(AN81+AN62+AN100),0),AN62)),ModelInput!AN79)</f>
        <v>0</v>
      </c>
      <c r="AO74" s="28">
        <f>IF(AO$18=0,(AO48*IF(SUM(AO7:AO8)&gt;1,CHOOSE(MATCH($H$74,Scenarios!$E$29:$E$31,0),AO62/(AO62+AO81),AO62/(AO81+AO62+AO100),0),AO62)),ModelInput!AO79)</f>
        <v>0</v>
      </c>
      <c r="AP74" s="28">
        <f>IF(AP$18=0,(AP48*IF(SUM(AP7:AP8)&gt;1,CHOOSE(MATCH($H$74,Scenarios!$E$29:$E$31,0),AP62/(AP62+AP81),AP62/(AP81+AP62+AP100),0),AP62)),ModelInput!AP79)</f>
        <v>0</v>
      </c>
      <c r="AQ74" s="28">
        <f>IF(AQ$18=0,(AQ48*IF(SUM(AQ7:AQ8)&gt;1,CHOOSE(MATCH($H$74,Scenarios!$E$29:$E$31,0),AQ62/(AQ62+AQ81),AQ62/(AQ81+AQ62+AQ100),0),AQ62)),ModelInput!AQ79)</f>
        <v>0</v>
      </c>
      <c r="AR74" s="28">
        <f>IF(AR$18=0,(AR48*IF(SUM(AR7:AR8)&gt;1,CHOOSE(MATCH($H$74,Scenarios!$E$29:$E$31,0),AR62/(AR62+AR81),AR62/(AR81+AR62+AR100),0),AR62)),ModelInput!AR79)</f>
        <v>0</v>
      </c>
      <c r="AS74" s="28">
        <f>IF(AS$18=0,(AS48*IF(SUM(AS7:AS8)&gt;1,CHOOSE(MATCH($H$74,Scenarios!$E$29:$E$31,0),AS62/(AS62+AS81),AS62/(AS81+AS62+AS100),0),AS62)),ModelInput!AS79)</f>
        <v>0</v>
      </c>
      <c r="AT74" s="28">
        <f>IF(AT$18=0,(AT48*IF(SUM(AT7:AT8)&gt;1,CHOOSE(MATCH($H$74,Scenarios!$E$29:$E$31,0),AT62/(AT62+AT81),AT62/(AT81+AT62+AT100),0),AT62)),ModelInput!AT79)</f>
        <v>0</v>
      </c>
      <c r="AU74" s="28">
        <f>IF(AU$18=0,(AU48*IF(SUM(AU7:AU8)&gt;1,CHOOSE(MATCH($H$74,Scenarios!$E$29:$E$31,0),AU62/(AU62+AU81),AU62/(AU81+AU62+AU100),0),AU62)),ModelInput!AU79)</f>
        <v>0</v>
      </c>
      <c r="AV74" s="28">
        <f>IF(AV$18=0,(AV48*IF(SUM(AV7:AV8)&gt;1,CHOOSE(MATCH($H$74,Scenarios!$E$29:$E$31,0),AV62/(AV62+AV81),AV62/(AV81+AV62+AV100),0),AV62)),ModelInput!AV79)</f>
        <v>0</v>
      </c>
      <c r="AW74" s="28">
        <f>IF(AW$18=0,(AW48*IF(SUM(AW7:AW8)&gt;1,CHOOSE(MATCH($H$74,Scenarios!$E$29:$E$31,0),AW62/(AW62+AW81),AW62/(AW81+AW62+AW100),0),AW62)),ModelInput!AW79)</f>
        <v>0</v>
      </c>
      <c r="AX74" s="28">
        <f>IF(AX$18=0,(AX48*IF(SUM(AX7:AX8)&gt;1,CHOOSE(MATCH($H$74,Scenarios!$E$29:$E$31,0),AX62/(AX62+AX81),AX62/(AX81+AX62+AX100),0),AX62)),ModelInput!AX79)</f>
        <v>0</v>
      </c>
      <c r="AY74" s="28">
        <f>IF(AY$18=0,(AY48*IF(SUM(AY7:AY8)&gt;1,CHOOSE(MATCH($H$74,Scenarios!$E$29:$E$31,0),AY62/(AY62+AY81),AY62/(AY81+AY62+AY100),0),AY62)),ModelInput!AY79)</f>
        <v>0</v>
      </c>
      <c r="AZ74" s="28">
        <f>IF(AZ$18=0,(AZ48*IF(SUM(AZ7:AZ8)&gt;1,CHOOSE(MATCH($H$74,Scenarios!$E$29:$E$31,0),AZ62/(AZ62+AZ81),AZ62/(AZ81+AZ62+AZ100),0),AZ62)),ModelInput!AZ79)</f>
        <v>0</v>
      </c>
      <c r="BA74" s="28">
        <f>IF(BA$18=0,(BA48*IF(SUM(BA7:BA8)&gt;1,CHOOSE(MATCH($H$74,Scenarios!$E$29:$E$31,0),BA62/(BA62+BA81),BA62/(BA81+BA62+BA100),0),BA62)),ModelInput!BA79)</f>
        <v>0</v>
      </c>
      <c r="BB74" s="28">
        <f>IF(BB$18=0,(BB48*IF(SUM(BB7:BB8)&gt;1,CHOOSE(MATCH($H$74,Scenarios!$E$29:$E$31,0),BB62/(BB62+BB81),BB62/(BB81+BB62+BB100),0),BB62)),ModelInput!BB79)</f>
        <v>0</v>
      </c>
      <c r="BC74" s="28">
        <f>IF(BC$18=0,(BC48*IF(SUM(BC7:BC8)&gt;1,CHOOSE(MATCH($H$74,Scenarios!$E$29:$E$31,0),BC62/(BC62+BC81),BC62/(BC81+BC62+BC100),0),BC62)),ModelInput!BC79)</f>
        <v>0</v>
      </c>
      <c r="BD74" s="28">
        <f>IF(BD$18=0,(BD48*IF(SUM(BD7:BD8)&gt;1,CHOOSE(MATCH($H$74,Scenarios!$E$29:$E$31,0),BD62/(BD62+BD81),BD62/(BD81+BD62+BD100),0),BD62)),ModelInput!BD79)</f>
        <v>0</v>
      </c>
      <c r="BE74" s="28">
        <f>IF(BE$18=0,(BE48*IF(SUM(BE7:BE8)&gt;1,CHOOSE(MATCH($H$74,Scenarios!$E$29:$E$31,0),BE62/(BE62+BE81),BE62/(BE81+BE62+BE100),0),BE62)),ModelInput!BE79)</f>
        <v>0</v>
      </c>
      <c r="BF74" s="28">
        <f>IF(BF$18=0,(BF48*IF(SUM(BF7:BF8)&gt;1,CHOOSE(MATCH($H$74,Scenarios!$E$29:$E$31,0),BF62/(BF62+BF81),BF62/(BF81+BF62+BF100),0),BF62)),ModelInput!BF79)</f>
        <v>0</v>
      </c>
      <c r="BG74" s="28">
        <f>IF(BG$18=0,(BG48*IF(SUM(BG7:BG8)&gt;1,CHOOSE(MATCH($H$74,Scenarios!$E$29:$E$31,0),BG62/(BG62+BG81),BG62/(BG81+BG62+BG100),0),BG62)),ModelInput!BG79)</f>
        <v>0</v>
      </c>
      <c r="BH74" s="28">
        <f>IF(BH$18=0,(BH48*IF(SUM(BH7:BH8)&gt;1,CHOOSE(MATCH($H$74,Scenarios!$E$29:$E$31,0),BH62/(BH62+BH81),BH62/(BH81+BH62+BH100),0),BH62)),ModelInput!BH79)</f>
        <v>0</v>
      </c>
    </row>
    <row r="75" spans="1:103" ht="16.149999999999999">
      <c r="A75" s="307"/>
      <c r="C75" s="29"/>
      <c r="D75" s="29"/>
      <c r="E75" s="20" t="s">
        <v>368</v>
      </c>
      <c r="F75" s="94"/>
      <c r="G75" s="4" t="s">
        <v>101</v>
      </c>
      <c r="H75" s="135"/>
      <c r="J75" s="6" t="s">
        <v>440</v>
      </c>
      <c r="L75" s="28">
        <f>ModelInput!L229</f>
        <v>0</v>
      </c>
      <c r="M75" s="28">
        <f>ModelInput!M229</f>
        <v>0</v>
      </c>
      <c r="N75" s="28">
        <f>ModelInput!N229</f>
        <v>0</v>
      </c>
      <c r="O75" s="28">
        <f>ModelInput!O229</f>
        <v>0</v>
      </c>
      <c r="P75" s="28">
        <f>ModelInput!P229</f>
        <v>0</v>
      </c>
      <c r="Q75" s="28">
        <f>ModelInput!Q229</f>
        <v>0</v>
      </c>
      <c r="R75" s="28">
        <f>ModelInput!R229</f>
        <v>0</v>
      </c>
      <c r="S75" s="28">
        <f>ModelInput!S229</f>
        <v>0</v>
      </c>
      <c r="T75" s="28">
        <f>ModelInput!T229</f>
        <v>0</v>
      </c>
      <c r="U75" s="28">
        <f>ModelInput!U229</f>
        <v>0</v>
      </c>
      <c r="V75" s="28">
        <f>ModelInput!V229</f>
        <v>0</v>
      </c>
      <c r="W75" s="28">
        <f>ModelInput!W229</f>
        <v>0</v>
      </c>
      <c r="X75" s="28">
        <f>ModelInput!X229</f>
        <v>0</v>
      </c>
      <c r="Y75" s="28">
        <f>ModelInput!Y229</f>
        <v>0</v>
      </c>
      <c r="Z75" s="28">
        <f>ModelInput!Z229</f>
        <v>0</v>
      </c>
      <c r="AA75" s="28">
        <f>ModelInput!AA229</f>
        <v>0</v>
      </c>
      <c r="AB75" s="28">
        <f>ModelInput!AB229</f>
        <v>0</v>
      </c>
      <c r="AC75" s="28">
        <f>ModelInput!AC229</f>
        <v>0</v>
      </c>
      <c r="AD75" s="28">
        <f>ModelInput!AD229</f>
        <v>0</v>
      </c>
      <c r="AE75" s="28">
        <f>ModelInput!AE229</f>
        <v>0</v>
      </c>
      <c r="AF75" s="28">
        <f>ModelInput!AF229</f>
        <v>0</v>
      </c>
      <c r="AG75" s="28">
        <f>ModelInput!AG229</f>
        <v>0</v>
      </c>
      <c r="AH75" s="28">
        <f>ModelInput!AH229</f>
        <v>0</v>
      </c>
      <c r="AI75" s="28">
        <f>ModelInput!AI229</f>
        <v>0</v>
      </c>
      <c r="AJ75" s="28">
        <f>ModelInput!AJ229</f>
        <v>0</v>
      </c>
      <c r="AK75" s="28">
        <f>ModelInput!AK229</f>
        <v>0</v>
      </c>
      <c r="AL75" s="28">
        <f>ModelInput!AL229</f>
        <v>0</v>
      </c>
      <c r="AM75" s="28">
        <f>ModelInput!AM229</f>
        <v>0</v>
      </c>
      <c r="AN75" s="28">
        <f>ModelInput!AN229</f>
        <v>0</v>
      </c>
      <c r="AO75" s="28">
        <f>ModelInput!AO229</f>
        <v>0</v>
      </c>
      <c r="AP75" s="28">
        <f>ModelInput!AP229</f>
        <v>0</v>
      </c>
      <c r="AQ75" s="28">
        <f>ModelInput!AQ229</f>
        <v>0</v>
      </c>
      <c r="AR75" s="28">
        <f>ModelInput!AR229</f>
        <v>0</v>
      </c>
      <c r="AS75" s="28">
        <f>ModelInput!AS229</f>
        <v>0</v>
      </c>
      <c r="AT75" s="28">
        <f>ModelInput!AT229</f>
        <v>0</v>
      </c>
      <c r="AU75" s="28">
        <f>ModelInput!AU229</f>
        <v>0</v>
      </c>
      <c r="AV75" s="28">
        <f>ModelInput!AV229</f>
        <v>0</v>
      </c>
      <c r="AW75" s="28">
        <f>ModelInput!AW229</f>
        <v>0</v>
      </c>
      <c r="AX75" s="28">
        <f>ModelInput!AX229</f>
        <v>0</v>
      </c>
      <c r="AY75" s="28">
        <f>ModelInput!AY229</f>
        <v>0</v>
      </c>
      <c r="AZ75" s="28">
        <f>ModelInput!AZ229</f>
        <v>0</v>
      </c>
      <c r="BA75" s="28">
        <f>ModelInput!BA229</f>
        <v>0</v>
      </c>
      <c r="BB75" s="28">
        <f>ModelInput!BB229</f>
        <v>0</v>
      </c>
      <c r="BC75" s="28">
        <f>ModelInput!BC229</f>
        <v>0</v>
      </c>
      <c r="BD75" s="28">
        <f>ModelInput!BD229</f>
        <v>0</v>
      </c>
      <c r="BE75" s="28">
        <f>ModelInput!BE229</f>
        <v>0</v>
      </c>
      <c r="BF75" s="28">
        <f>ModelInput!BF229</f>
        <v>0</v>
      </c>
      <c r="BG75" s="28">
        <f>ModelInput!BG229</f>
        <v>0</v>
      </c>
      <c r="BH75" s="28">
        <f>ModelInput!BH229</f>
        <v>0</v>
      </c>
    </row>
    <row r="76" spans="1:103" s="89" customFormat="1" ht="15.4">
      <c r="A76" s="307"/>
      <c r="C76" s="114"/>
      <c r="D76" s="114"/>
      <c r="E76" s="94" t="s">
        <v>280</v>
      </c>
      <c r="F76" s="94"/>
      <c r="G76" s="89" t="s">
        <v>101</v>
      </c>
      <c r="H76" s="135"/>
      <c r="I76" s="41"/>
      <c r="J76" s="87"/>
      <c r="L76" s="107">
        <f>SUM(L68:L74)-L75</f>
        <v>0</v>
      </c>
      <c r="M76" s="107">
        <f t="shared" ref="M76:BH76" si="10">SUM(M68:M74)-M75</f>
        <v>0</v>
      </c>
      <c r="N76" s="107">
        <f t="shared" si="10"/>
        <v>0</v>
      </c>
      <c r="O76" s="107">
        <f t="shared" si="10"/>
        <v>0</v>
      </c>
      <c r="P76" s="107">
        <f t="shared" si="10"/>
        <v>0</v>
      </c>
      <c r="Q76" s="107">
        <f t="shared" si="10"/>
        <v>0</v>
      </c>
      <c r="R76" s="107">
        <f t="shared" si="10"/>
        <v>0</v>
      </c>
      <c r="S76" s="107">
        <f t="shared" si="10"/>
        <v>0</v>
      </c>
      <c r="T76" s="107">
        <f t="shared" si="10"/>
        <v>0</v>
      </c>
      <c r="U76" s="107">
        <f t="shared" si="10"/>
        <v>0</v>
      </c>
      <c r="V76" s="107">
        <f t="shared" si="10"/>
        <v>0</v>
      </c>
      <c r="W76" s="107">
        <f t="shared" si="10"/>
        <v>0</v>
      </c>
      <c r="X76" s="107">
        <f t="shared" si="10"/>
        <v>0</v>
      </c>
      <c r="Y76" s="107">
        <f t="shared" si="10"/>
        <v>0</v>
      </c>
      <c r="Z76" s="107">
        <f t="shared" si="10"/>
        <v>0</v>
      </c>
      <c r="AA76" s="107">
        <f t="shared" si="10"/>
        <v>0</v>
      </c>
      <c r="AB76" s="107">
        <f t="shared" si="10"/>
        <v>0</v>
      </c>
      <c r="AC76" s="107">
        <f t="shared" si="10"/>
        <v>0</v>
      </c>
      <c r="AD76" s="107">
        <f t="shared" si="10"/>
        <v>0</v>
      </c>
      <c r="AE76" s="107">
        <f t="shared" si="10"/>
        <v>0</v>
      </c>
      <c r="AF76" s="107">
        <f t="shared" si="10"/>
        <v>0</v>
      </c>
      <c r="AG76" s="107">
        <f t="shared" si="10"/>
        <v>0</v>
      </c>
      <c r="AH76" s="107">
        <f t="shared" si="10"/>
        <v>0</v>
      </c>
      <c r="AI76" s="107">
        <f t="shared" si="10"/>
        <v>0</v>
      </c>
      <c r="AJ76" s="107">
        <f t="shared" si="10"/>
        <v>0</v>
      </c>
      <c r="AK76" s="107">
        <f t="shared" si="10"/>
        <v>0</v>
      </c>
      <c r="AL76" s="107">
        <f t="shared" si="10"/>
        <v>0</v>
      </c>
      <c r="AM76" s="107">
        <f t="shared" si="10"/>
        <v>0</v>
      </c>
      <c r="AN76" s="107">
        <f t="shared" si="10"/>
        <v>0</v>
      </c>
      <c r="AO76" s="107">
        <f t="shared" si="10"/>
        <v>0</v>
      </c>
      <c r="AP76" s="107">
        <f t="shared" si="10"/>
        <v>0</v>
      </c>
      <c r="AQ76" s="107">
        <f t="shared" si="10"/>
        <v>0</v>
      </c>
      <c r="AR76" s="107">
        <f t="shared" si="10"/>
        <v>0</v>
      </c>
      <c r="AS76" s="107">
        <f t="shared" si="10"/>
        <v>0</v>
      </c>
      <c r="AT76" s="107">
        <f t="shared" si="10"/>
        <v>0</v>
      </c>
      <c r="AU76" s="107">
        <f t="shared" si="10"/>
        <v>0</v>
      </c>
      <c r="AV76" s="107">
        <f t="shared" si="10"/>
        <v>0</v>
      </c>
      <c r="AW76" s="107">
        <f t="shared" si="10"/>
        <v>0</v>
      </c>
      <c r="AX76" s="107">
        <f t="shared" si="10"/>
        <v>0</v>
      </c>
      <c r="AY76" s="107">
        <f t="shared" si="10"/>
        <v>0</v>
      </c>
      <c r="AZ76" s="107">
        <f t="shared" si="10"/>
        <v>0</v>
      </c>
      <c r="BA76" s="107">
        <f t="shared" si="10"/>
        <v>0</v>
      </c>
      <c r="BB76" s="107">
        <f t="shared" si="10"/>
        <v>0</v>
      </c>
      <c r="BC76" s="107">
        <f t="shared" si="10"/>
        <v>0</v>
      </c>
      <c r="BD76" s="107">
        <f t="shared" si="10"/>
        <v>0</v>
      </c>
      <c r="BE76" s="107">
        <f t="shared" si="10"/>
        <v>0</v>
      </c>
      <c r="BF76" s="107">
        <f t="shared" si="10"/>
        <v>0</v>
      </c>
      <c r="BG76" s="107">
        <f t="shared" si="10"/>
        <v>0</v>
      </c>
      <c r="BH76" s="107">
        <f t="shared" si="10"/>
        <v>0</v>
      </c>
    </row>
    <row r="77" spans="1:103" ht="15.4">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row>
    <row r="78" spans="1:103" ht="15.4">
      <c r="C78" s="38">
        <f>MAX($B$4:C77)+0.1</f>
        <v>2.2000000000000002</v>
      </c>
      <c r="D78" s="37" t="s">
        <v>441</v>
      </c>
      <c r="E78" s="33"/>
      <c r="F78" s="33"/>
      <c r="G78" s="32"/>
      <c r="H78" s="34"/>
      <c r="I78" s="34"/>
      <c r="J78" s="34"/>
      <c r="K78" s="35"/>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22"/>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2"/>
      <c r="CX78" s="32"/>
      <c r="CY78" s="32"/>
    </row>
    <row r="79" spans="1:103" ht="15.4">
      <c r="C79" s="68" t="s">
        <v>428</v>
      </c>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row>
    <row r="80" spans="1:103" ht="15.4">
      <c r="C80" s="68" t="s">
        <v>429</v>
      </c>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row>
    <row r="81" spans="1:100" ht="15.4">
      <c r="E81" s="20" t="s">
        <v>203</v>
      </c>
      <c r="F81" s="135"/>
      <c r="G81" s="6" t="s">
        <v>91</v>
      </c>
      <c r="K81" s="81"/>
      <c r="L81" s="81">
        <f t="shared" ref="L81:AQ81" si="11">L13</f>
        <v>0</v>
      </c>
      <c r="M81" s="81">
        <f t="shared" si="11"/>
        <v>0</v>
      </c>
      <c r="N81" s="81">
        <f t="shared" si="11"/>
        <v>0</v>
      </c>
      <c r="O81" s="81">
        <f t="shared" si="11"/>
        <v>0</v>
      </c>
      <c r="P81" s="81">
        <f t="shared" si="11"/>
        <v>0</v>
      </c>
      <c r="Q81" s="81">
        <f t="shared" si="11"/>
        <v>0</v>
      </c>
      <c r="R81" s="81">
        <f t="shared" si="11"/>
        <v>0</v>
      </c>
      <c r="S81" s="81">
        <f t="shared" si="11"/>
        <v>0</v>
      </c>
      <c r="T81" s="81">
        <f t="shared" si="11"/>
        <v>0</v>
      </c>
      <c r="U81" s="81">
        <f t="shared" si="11"/>
        <v>0</v>
      </c>
      <c r="V81" s="81">
        <f t="shared" si="11"/>
        <v>0</v>
      </c>
      <c r="W81" s="81">
        <f t="shared" si="11"/>
        <v>0</v>
      </c>
      <c r="X81" s="81">
        <f t="shared" si="11"/>
        <v>0</v>
      </c>
      <c r="Y81" s="81">
        <f t="shared" si="11"/>
        <v>0</v>
      </c>
      <c r="Z81" s="81">
        <f t="shared" si="11"/>
        <v>0</v>
      </c>
      <c r="AA81" s="81">
        <f t="shared" si="11"/>
        <v>0</v>
      </c>
      <c r="AB81" s="81">
        <f t="shared" si="11"/>
        <v>0</v>
      </c>
      <c r="AC81" s="81">
        <f t="shared" si="11"/>
        <v>0</v>
      </c>
      <c r="AD81" s="81">
        <f t="shared" si="11"/>
        <v>0</v>
      </c>
      <c r="AE81" s="81">
        <f t="shared" si="11"/>
        <v>0</v>
      </c>
      <c r="AF81" s="81">
        <f t="shared" si="11"/>
        <v>0</v>
      </c>
      <c r="AG81" s="81">
        <f t="shared" si="11"/>
        <v>0</v>
      </c>
      <c r="AH81" s="81">
        <f t="shared" si="11"/>
        <v>0</v>
      </c>
      <c r="AI81" s="81">
        <f t="shared" si="11"/>
        <v>0</v>
      </c>
      <c r="AJ81" s="81">
        <f t="shared" si="11"/>
        <v>0</v>
      </c>
      <c r="AK81" s="81">
        <f t="shared" si="11"/>
        <v>0</v>
      </c>
      <c r="AL81" s="81">
        <f t="shared" si="11"/>
        <v>0</v>
      </c>
      <c r="AM81" s="81">
        <f t="shared" si="11"/>
        <v>0</v>
      </c>
      <c r="AN81" s="81">
        <f t="shared" si="11"/>
        <v>0</v>
      </c>
      <c r="AO81" s="81">
        <f t="shared" si="11"/>
        <v>0</v>
      </c>
      <c r="AP81" s="81">
        <f t="shared" si="11"/>
        <v>0</v>
      </c>
      <c r="AQ81" s="81">
        <f t="shared" si="11"/>
        <v>0</v>
      </c>
      <c r="AR81" s="81">
        <f t="shared" ref="AR81:BH81" si="12">AR13</f>
        <v>0</v>
      </c>
      <c r="AS81" s="81">
        <f t="shared" si="12"/>
        <v>0</v>
      </c>
      <c r="AT81" s="81">
        <f t="shared" si="12"/>
        <v>0</v>
      </c>
      <c r="AU81" s="81">
        <f t="shared" si="12"/>
        <v>0</v>
      </c>
      <c r="AV81" s="81">
        <f t="shared" si="12"/>
        <v>0</v>
      </c>
      <c r="AW81" s="81">
        <f t="shared" si="12"/>
        <v>0</v>
      </c>
      <c r="AX81" s="81">
        <f t="shared" si="12"/>
        <v>0</v>
      </c>
      <c r="AY81" s="81">
        <f t="shared" si="12"/>
        <v>0</v>
      </c>
      <c r="AZ81" s="81">
        <f t="shared" si="12"/>
        <v>0</v>
      </c>
      <c r="BA81" s="81">
        <f t="shared" si="12"/>
        <v>0</v>
      </c>
      <c r="BB81" s="81">
        <f t="shared" si="12"/>
        <v>0</v>
      </c>
      <c r="BC81" s="81">
        <f t="shared" si="12"/>
        <v>0</v>
      </c>
      <c r="BD81" s="81">
        <f t="shared" si="12"/>
        <v>0</v>
      </c>
      <c r="BE81" s="81">
        <f t="shared" si="12"/>
        <v>0</v>
      </c>
      <c r="BF81" s="81">
        <f t="shared" si="12"/>
        <v>0</v>
      </c>
      <c r="BG81" s="81">
        <f t="shared" si="12"/>
        <v>0</v>
      </c>
      <c r="BH81" s="81">
        <f t="shared" si="12"/>
        <v>0</v>
      </c>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19"/>
      <c r="CV81" s="19"/>
    </row>
    <row r="82" spans="1:100" ht="14.25" customHeight="1">
      <c r="C82" s="110"/>
      <c r="D82" s="24"/>
      <c r="E82" s="20"/>
      <c r="F82" s="20"/>
      <c r="H82" s="6" t="s">
        <v>132</v>
      </c>
      <c r="K82" s="275"/>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row>
    <row r="83" spans="1:100" ht="15.4">
      <c r="A83" s="307"/>
      <c r="C83" s="29"/>
      <c r="D83" s="29"/>
      <c r="E83" s="135" t="s">
        <v>136</v>
      </c>
      <c r="F83" s="94"/>
      <c r="G83" s="4" t="s">
        <v>101</v>
      </c>
      <c r="H83" s="143" t="str">
        <f>CHOOSE(Interface!$H$7,Interface!$J$56,Interface!$L$56)</f>
        <v>Operations</v>
      </c>
      <c r="L83" s="215">
        <f>IF(L$18=0,L26*IF(SUM(L$7:L$8)&gt;1,CHOOSE(MATCH($H83,Scenarios!$E$29:$E$31,0),L$81/(L$81+L$62),L$81/(L$81+L$62+L$100),0),L$81),ModelInput!L83)</f>
        <v>0</v>
      </c>
      <c r="M83" s="215">
        <f>IF(M$18=0,M26*IF(SUM(M$7:M$8)&gt;1,CHOOSE(MATCH($H83,Scenarios!$E$29:$E$31,0),M$81/(M$81+M$62),M$81/(M$81+M$62+M$100),0),M$81),ModelInput!M83)</f>
        <v>0</v>
      </c>
      <c r="N83" s="215">
        <f>IF(N$18=0,N26*IF(SUM(N$7:N$8)&gt;1,CHOOSE(MATCH($H83,Scenarios!$E$29:$E$31,0),N$81/(N$81+N$62),N$81/(N$81+N$62+N$100),0),N$81),ModelInput!N83)</f>
        <v>0</v>
      </c>
      <c r="O83" s="215">
        <f>IF(O$18=0,O26*IF(SUM(O$7:O$8)&gt;1,CHOOSE(MATCH($H83,Scenarios!$E$29:$E$31,0),O$81/(O$81+O$62),O$81/(O$81+O$62+O$100),0),O$81),ModelInput!O83)</f>
        <v>0</v>
      </c>
      <c r="P83" s="215">
        <f>IF(P$18=0,P26*IF(SUM(P$7:P$8)&gt;1,CHOOSE(MATCH($H83,Scenarios!$E$29:$E$31,0),P$81/(P$81+P$62),P$81/(P$81+P$62+P$100),0),P$81),ModelInput!P83)</f>
        <v>0</v>
      </c>
      <c r="Q83" s="215">
        <f>IF(Q$18=0,Q26*IF(SUM(Q$7:Q$8)&gt;1,CHOOSE(MATCH($H83,Scenarios!$E$29:$E$31,0),Q$81/(Q$81+Q$62),Q$81/(Q$81+Q$62+Q$100),0),Q$81),ModelInput!Q83)</f>
        <v>0</v>
      </c>
      <c r="R83" s="215">
        <f>IF(R$18=0,R26*IF(SUM(R$7:R$8)&gt;1,CHOOSE(MATCH($H83,Scenarios!$E$29:$E$31,0),R$81/(R$81+R$62),R$81/(R$81+R$62+R$100),0),R$81),ModelInput!R83)</f>
        <v>0</v>
      </c>
      <c r="S83" s="215">
        <f>IF(S$18=0,S26*IF(SUM(S$7:S$8)&gt;1,CHOOSE(MATCH($H83,Scenarios!$E$29:$E$31,0),S$81/(S$81+S$62),S$81/(S$81+S$62+S$100),0),S$81),ModelInput!S83)</f>
        <v>0</v>
      </c>
      <c r="T83" s="215">
        <f>IF(T$18=0,T26*IF(SUM(T$7:T$8)&gt;1,CHOOSE(MATCH($H83,Scenarios!$E$29:$E$31,0),T$81/(T$81+T$62),T$81/(T$81+T$62+T$100),0),T$81),ModelInput!T83)</f>
        <v>0</v>
      </c>
      <c r="U83" s="215">
        <f>IF(U$18=0,U26*IF(SUM(U$7:U$8)&gt;1,CHOOSE(MATCH($H83,Scenarios!$E$29:$E$31,0),U$81/(U$81+U$62),U$81/(U$81+U$62+U$100),0),U$81),ModelInput!U83)</f>
        <v>0</v>
      </c>
      <c r="V83" s="215">
        <f>IF(V$18=0,V26*IF(SUM(V$7:V$8)&gt;1,CHOOSE(MATCH($H83,Scenarios!$E$29:$E$31,0),V$81/(V$81+V$62),V$81/(V$81+V$62+V$100),0),V$81),ModelInput!V83)</f>
        <v>0</v>
      </c>
      <c r="W83" s="215">
        <f>IF(W$18=0,W26*IF(SUM(W$7:W$8)&gt;1,CHOOSE(MATCH($H83,Scenarios!$E$29:$E$31,0),W$81/(W$81+W$62),W$81/(W$81+W$62+W$100),0),W$81),ModelInput!W83)</f>
        <v>0</v>
      </c>
      <c r="X83" s="215">
        <f>IF(X$18=0,X26*IF(SUM(X$7:X$8)&gt;1,CHOOSE(MATCH($H83,Scenarios!$E$29:$E$31,0),X$81/(X$81+X$62),X$81/(X$81+X$62+X$100),0),X$81),ModelInput!X83)</f>
        <v>0</v>
      </c>
      <c r="Y83" s="215">
        <f>IF(Y$18=0,Y26*IF(SUM(Y$7:Y$8)&gt;1,CHOOSE(MATCH($H83,Scenarios!$E$29:$E$31,0),Y$81/(Y$81+Y$62),Y$81/(Y$81+Y$62+Y$100),0),Y$81),ModelInput!Y83)</f>
        <v>0</v>
      </c>
      <c r="Z83" s="215">
        <f>IF(Z$18=0,Z26*IF(SUM(Z$7:Z$8)&gt;1,CHOOSE(MATCH($H83,Scenarios!$E$29:$E$31,0),Z$81/(Z$81+Z$62),Z$81/(Z$81+Z$62+Z$100),0),Z$81),ModelInput!Z83)</f>
        <v>0</v>
      </c>
      <c r="AA83" s="215">
        <f>IF(AA$18=0,AA26*IF(SUM(AA$7:AA$8)&gt;1,CHOOSE(MATCH($H83,Scenarios!$E$29:$E$31,0),AA$81/(AA$81+AA$62),AA$81/(AA$81+AA$62+AA$100),0),AA$81),ModelInput!AA83)</f>
        <v>0</v>
      </c>
      <c r="AB83" s="215">
        <f>IF(AB$18=0,AB26*IF(SUM(AB$7:AB$8)&gt;1,CHOOSE(MATCH($H83,Scenarios!$E$29:$E$31,0),AB$81/(AB$81+AB$62),AB$81/(AB$81+AB$62+AB$100),0),AB$81),ModelInput!AB83)</f>
        <v>0</v>
      </c>
      <c r="AC83" s="215">
        <f>IF(AC$18=0,AC26*IF(SUM(AC$7:AC$8)&gt;1,CHOOSE(MATCH($H83,Scenarios!$E$29:$E$31,0),AC$81/(AC$81+AC$62),AC$81/(AC$81+AC$62+AC$100),0),AC$81),ModelInput!AC83)</f>
        <v>0</v>
      </c>
      <c r="AD83" s="215">
        <f>IF(AD$18=0,AD26*IF(SUM(AD$7:AD$8)&gt;1,CHOOSE(MATCH($H83,Scenarios!$E$29:$E$31,0),AD$81/(AD$81+AD$62),AD$81/(AD$81+AD$62+AD$100),0),AD$81),ModelInput!AD83)</f>
        <v>0</v>
      </c>
      <c r="AE83" s="215">
        <f>IF(AE$18=0,AE26*IF(SUM(AE$7:AE$8)&gt;1,CHOOSE(MATCH($H83,Scenarios!$E$29:$E$31,0),AE$81/(AE$81+AE$62),AE$81/(AE$81+AE$62+AE$100),0),AE$81),ModelInput!AE83)</f>
        <v>0</v>
      </c>
      <c r="AF83" s="215">
        <f>IF(AF$18=0,AF26*IF(SUM(AF$7:AF$8)&gt;1,CHOOSE(MATCH($H83,Scenarios!$E$29:$E$31,0),AF$81/(AF$81+AF$62),AF$81/(AF$81+AF$62+AF$100),0),AF$81),ModelInput!AF83)</f>
        <v>0</v>
      </c>
      <c r="AG83" s="215">
        <f>IF(AG$18=0,AG26*IF(SUM(AG$7:AG$8)&gt;1,CHOOSE(MATCH($H83,Scenarios!$E$29:$E$31,0),AG$81/(AG$81+AG$62),AG$81/(AG$81+AG$62+AG$100),0),AG$81),ModelInput!AG83)</f>
        <v>0</v>
      </c>
      <c r="AH83" s="215">
        <f>IF(AH$18=0,AH26*IF(SUM(AH$7:AH$8)&gt;1,CHOOSE(MATCH($H83,Scenarios!$E$29:$E$31,0),AH$81/(AH$81+AH$62),AH$81/(AH$81+AH$62+AH$100),0),AH$81),ModelInput!AH83)</f>
        <v>0</v>
      </c>
      <c r="AI83" s="215">
        <f>IF(AI$18=0,AI26*IF(SUM(AI$7:AI$8)&gt;1,CHOOSE(MATCH($H83,Scenarios!$E$29:$E$31,0),AI$81/(AI$81+AI$62),AI$81/(AI$81+AI$62+AI$100),0),AI$81),ModelInput!AI83)</f>
        <v>0</v>
      </c>
      <c r="AJ83" s="215">
        <f>IF(AJ$18=0,AJ26*IF(SUM(AJ$7:AJ$8)&gt;1,CHOOSE(MATCH($H83,Scenarios!$E$29:$E$31,0),AJ$81/(AJ$81+AJ$62),AJ$81/(AJ$81+AJ$62+AJ$100),0),AJ$81),ModelInput!AJ83)</f>
        <v>0</v>
      </c>
      <c r="AK83" s="215">
        <f>IF(AK$18=0,AK26*IF(SUM(AK$7:AK$8)&gt;1,CHOOSE(MATCH($H83,Scenarios!$E$29:$E$31,0),AK$81/(AK$81+AK$62),AK$81/(AK$81+AK$62+AK$100),0),AK$81),ModelInput!AK83)</f>
        <v>0</v>
      </c>
      <c r="AL83" s="215">
        <f>IF(AL$18=0,AL26*IF(SUM(AL$7:AL$8)&gt;1,CHOOSE(MATCH($H83,Scenarios!$E$29:$E$31,0),AL$81/(AL$81+AL$62),AL$81/(AL$81+AL$62+AL$100),0),AL$81),ModelInput!AL83)</f>
        <v>0</v>
      </c>
      <c r="AM83" s="215">
        <f>IF(AM$18=0,AM26*IF(SUM(AM$7:AM$8)&gt;1,CHOOSE(MATCH($H83,Scenarios!$E$29:$E$31,0),AM$81/(AM$81+AM$62),AM$81/(AM$81+AM$62+AM$100),0),AM$81),ModelInput!AM83)</f>
        <v>0</v>
      </c>
      <c r="AN83" s="215">
        <f>IF(AN$18=0,AN26*IF(SUM(AN$7:AN$8)&gt;1,CHOOSE(MATCH($H83,Scenarios!$E$29:$E$31,0),AN$81/(AN$81+AN$62),AN$81/(AN$81+AN$62+AN$100),0),AN$81),ModelInput!AN83)</f>
        <v>0</v>
      </c>
      <c r="AO83" s="215">
        <f>IF(AO$18=0,AO26*IF(SUM(AO$7:AO$8)&gt;1,CHOOSE(MATCH($H83,Scenarios!$E$29:$E$31,0),AO$81/(AO$81+AO$62),AO$81/(AO$81+AO$62+AO$100),0),AO$81),ModelInput!AO83)</f>
        <v>0</v>
      </c>
      <c r="AP83" s="215">
        <f>IF(AP$18=0,AP26*IF(SUM(AP$7:AP$8)&gt;1,CHOOSE(MATCH($H83,Scenarios!$E$29:$E$31,0),AP$81/(AP$81+AP$62),AP$81/(AP$81+AP$62+AP$100),0),AP$81),ModelInput!AP83)</f>
        <v>0</v>
      </c>
      <c r="AQ83" s="215">
        <f>IF(AQ$18=0,AQ26*IF(SUM(AQ$7:AQ$8)&gt;1,CHOOSE(MATCH($H83,Scenarios!$E$29:$E$31,0),AQ$81/(AQ$81+AQ$62),AQ$81/(AQ$81+AQ$62+AQ$100),0),AQ$81),ModelInput!AQ83)</f>
        <v>0</v>
      </c>
      <c r="AR83" s="215">
        <f>IF(AR$18=0,AR26*IF(SUM(AR$7:AR$8)&gt;1,CHOOSE(MATCH($H83,Scenarios!$E$29:$E$31,0),AR$81/(AR$81+AR$62),AR$81/(AR$81+AR$62+AR$100),0),AR$81),ModelInput!AR83)</f>
        <v>0</v>
      </c>
      <c r="AS83" s="215">
        <f>IF(AS$18=0,AS26*IF(SUM(AS$7:AS$8)&gt;1,CHOOSE(MATCH($H83,Scenarios!$E$29:$E$31,0),AS$81/(AS$81+AS$62),AS$81/(AS$81+AS$62+AS$100),0),AS$81),ModelInput!AS83)</f>
        <v>0</v>
      </c>
      <c r="AT83" s="215">
        <f>IF(AT$18=0,AT26*IF(SUM(AT$7:AT$8)&gt;1,CHOOSE(MATCH($H83,Scenarios!$E$29:$E$31,0),AT$81/(AT$81+AT$62),AT$81/(AT$81+AT$62+AT$100),0),AT$81),ModelInput!AT83)</f>
        <v>0</v>
      </c>
      <c r="AU83" s="215">
        <f>IF(AU$18=0,AU26*IF(SUM(AU$7:AU$8)&gt;1,CHOOSE(MATCH($H83,Scenarios!$E$29:$E$31,0),AU$81/(AU$81+AU$62),AU$81/(AU$81+AU$62+AU$100),0),AU$81),ModelInput!AU83)</f>
        <v>0</v>
      </c>
      <c r="AV83" s="215">
        <f>IF(AV$18=0,AV26*IF(SUM(AV$7:AV$8)&gt;1,CHOOSE(MATCH($H83,Scenarios!$E$29:$E$31,0),AV$81/(AV$81+AV$62),AV$81/(AV$81+AV$62+AV$100),0),AV$81),ModelInput!AV83)</f>
        <v>0</v>
      </c>
      <c r="AW83" s="215">
        <f>IF(AW$18=0,AW26*IF(SUM(AW$7:AW$8)&gt;1,CHOOSE(MATCH($H83,Scenarios!$E$29:$E$31,0),AW$81/(AW$81+AW$62),AW$81/(AW$81+AW$62+AW$100),0),AW$81),ModelInput!AW83)</f>
        <v>0</v>
      </c>
      <c r="AX83" s="215">
        <f>IF(AX$18=0,AX26*IF(SUM(AX$7:AX$8)&gt;1,CHOOSE(MATCH($H83,Scenarios!$E$29:$E$31,0),AX$81/(AX$81+AX$62),AX$81/(AX$81+AX$62+AX$100),0),AX$81),ModelInput!AX83)</f>
        <v>0</v>
      </c>
      <c r="AY83" s="215">
        <f>IF(AY$18=0,AY26*IF(SUM(AY$7:AY$8)&gt;1,CHOOSE(MATCH($H83,Scenarios!$E$29:$E$31,0),AY$81/(AY$81+AY$62),AY$81/(AY$81+AY$62+AY$100),0),AY$81),ModelInput!AY83)</f>
        <v>0</v>
      </c>
      <c r="AZ83" s="215">
        <f>IF(AZ$18=0,AZ26*IF(SUM(AZ$7:AZ$8)&gt;1,CHOOSE(MATCH($H83,Scenarios!$E$29:$E$31,0),AZ$81/(AZ$81+AZ$62),AZ$81/(AZ$81+AZ$62+AZ$100),0),AZ$81),ModelInput!AZ83)</f>
        <v>0</v>
      </c>
      <c r="BA83" s="215">
        <f>IF(BA$18=0,BA26*IF(SUM(BA$7:BA$8)&gt;1,CHOOSE(MATCH($H83,Scenarios!$E$29:$E$31,0),BA$81/(BA$81+BA$62),BA$81/(BA$81+BA$62+BA$100),0),BA$81),ModelInput!BA83)</f>
        <v>0</v>
      </c>
      <c r="BB83" s="215">
        <f>IF(BB$18=0,BB26*IF(SUM(BB$7:BB$8)&gt;1,CHOOSE(MATCH($H83,Scenarios!$E$29:$E$31,0),BB$81/(BB$81+BB$62),BB$81/(BB$81+BB$62+BB$100),0),BB$81),ModelInput!BB83)</f>
        <v>0</v>
      </c>
      <c r="BC83" s="215">
        <f>IF(BC$18=0,BC26*IF(SUM(BC$7:BC$8)&gt;1,CHOOSE(MATCH($H83,Scenarios!$E$29:$E$31,0),BC$81/(BC$81+BC$62),BC$81/(BC$81+BC$62+BC$100),0),BC$81),ModelInput!BC83)</f>
        <v>0</v>
      </c>
      <c r="BD83" s="215">
        <f>IF(BD$18=0,BD26*IF(SUM(BD$7:BD$8)&gt;1,CHOOSE(MATCH($H83,Scenarios!$E$29:$E$31,0),BD$81/(BD$81+BD$62),BD$81/(BD$81+BD$62+BD$100),0),BD$81),ModelInput!BD83)</f>
        <v>0</v>
      </c>
      <c r="BE83" s="215">
        <f>IF(BE$18=0,BE26*IF(SUM(BE$7:BE$8)&gt;1,CHOOSE(MATCH($H83,Scenarios!$E$29:$E$31,0),BE$81/(BE$81+BE$62),BE$81/(BE$81+BE$62+BE$100),0),BE$81),ModelInput!BE83)</f>
        <v>0</v>
      </c>
      <c r="BF83" s="215">
        <f>IF(BF$18=0,BF26*IF(SUM(BF$7:BF$8)&gt;1,CHOOSE(MATCH($H83,Scenarios!$E$29:$E$31,0),BF$81/(BF$81+BF$62),BF$81/(BF$81+BF$62+BF$100),0),BF$81),ModelInput!BF83)</f>
        <v>0</v>
      </c>
      <c r="BG83" s="215">
        <f>IF(BG$18=0,BG26*IF(SUM(BG$7:BG$8)&gt;1,CHOOSE(MATCH($H83,Scenarios!$E$29:$E$31,0),BG$81/(BG$81+BG$62),BG$81/(BG$81+BG$62+BG$100),0),BG$81),ModelInput!BG83)</f>
        <v>0</v>
      </c>
      <c r="BH83" s="215">
        <f>IF(BH$18=0,BH26*IF(SUM(BH$7:BH$8)&gt;1,CHOOSE(MATCH($H83,Scenarios!$E$29:$E$31,0),BH$81/(BH$81+BH$62),BH$81/(BH$81+BH$62+BH$100),0),BH$81),ModelInput!BH83)</f>
        <v>0</v>
      </c>
      <c r="BI83" s="28"/>
      <c r="BJ83" s="28"/>
      <c r="BK83" s="28"/>
      <c r="BL83" s="28"/>
    </row>
    <row r="84" spans="1:100" ht="15.4">
      <c r="A84" s="307"/>
      <c r="C84" s="29"/>
      <c r="D84" s="29"/>
      <c r="E84" s="135" t="s">
        <v>137</v>
      </c>
      <c r="F84" s="94"/>
      <c r="G84" s="4" t="s">
        <v>101</v>
      </c>
      <c r="H84" s="143" t="str">
        <f>CHOOSE(Interface!$H$7,Interface!$J$56,Interface!$L$56)</f>
        <v>Operations</v>
      </c>
      <c r="L84" s="215">
        <f>IF(L$18=0,L27*IF(SUM(L$7:L$8)&gt;1, CHOOSE(MATCH($H84,Scenarios!$E$29:$E$31,0), L$81/(L$81+L$62),L$81/(L$81+L$62+L$100),0),L$81),ModelInput!L84)</f>
        <v>0</v>
      </c>
      <c r="M84" s="215">
        <f>IF(M$18=0,M27*IF(SUM(M$7:M$8)&gt;1, CHOOSE(MATCH($H84,Scenarios!$E$29:$E$31,0), M$81/(M$81+M$62),M$81/(M$81+M$62+M$100),0),M$81),ModelInput!M84)</f>
        <v>0</v>
      </c>
      <c r="N84" s="215">
        <f>IF(N$18=0,N27*IF(SUM(N$7:N$8)&gt;1, CHOOSE(MATCH($H84,Scenarios!$E$29:$E$31,0), N$81/(N$81+N$62),N$81/(N$81+N$62+N$100),0),N$81),ModelInput!N84)</f>
        <v>0</v>
      </c>
      <c r="O84" s="215">
        <f>IF(O$18=0,O27*IF(SUM(O$7:O$8)&gt;1, CHOOSE(MATCH($H84,Scenarios!$E$29:$E$31,0), O$81/(O$81+O$62),O$81/(O$81+O$62+O$100),0),O$81),ModelInput!O84)</f>
        <v>0</v>
      </c>
      <c r="P84" s="215">
        <f>IF(P$18=0,P27*IF(SUM(P$7:P$8)&gt;1, CHOOSE(MATCH($H84,Scenarios!$E$29:$E$31,0), P$81/(P$81+P$62),P$81/(P$81+P$62+P$100),0),P$81),ModelInput!P84)</f>
        <v>0</v>
      </c>
      <c r="Q84" s="215">
        <f>IF(Q$18=0,Q27*IF(SUM(Q$7:Q$8)&gt;1, CHOOSE(MATCH($H84,Scenarios!$E$29:$E$31,0), Q$81/(Q$81+Q$62),Q$81/(Q$81+Q$62+Q$100),0),Q$81),ModelInput!Q84)</f>
        <v>0</v>
      </c>
      <c r="R84" s="215">
        <f>IF(R$18=0,R27*IF(SUM(R$7:R$8)&gt;1, CHOOSE(MATCH($H84,Scenarios!$E$29:$E$31,0), R$81/(R$81+R$62),R$81/(R$81+R$62+R$100),0),R$81),ModelInput!R84)</f>
        <v>0</v>
      </c>
      <c r="S84" s="215">
        <f>IF(S$18=0,S27*IF(SUM(S$7:S$8)&gt;1, CHOOSE(MATCH($H84,Scenarios!$E$29:$E$31,0), S$81/(S$81+S$62),S$81/(S$81+S$62+S$100),0),S$81),ModelInput!S84)</f>
        <v>0</v>
      </c>
      <c r="T84" s="215">
        <f>IF(T$18=0,T27*IF(SUM(T$7:T$8)&gt;1, CHOOSE(MATCH($H84,Scenarios!$E$29:$E$31,0), T$81/(T$81+T$62),T$81/(T$81+T$62+T$100),0),T$81),ModelInput!T84)</f>
        <v>0</v>
      </c>
      <c r="U84" s="215">
        <f>IF(U$18=0,U27*IF(SUM(U$7:U$8)&gt;1, CHOOSE(MATCH($H84,Scenarios!$E$29:$E$31,0), U$81/(U$81+U$62),U$81/(U$81+U$62+U$100),0),U$81),ModelInput!U84)</f>
        <v>0</v>
      </c>
      <c r="V84" s="215">
        <f>IF(V$18=0,V27*IF(SUM(V$7:V$8)&gt;1, CHOOSE(MATCH($H84,Scenarios!$E$29:$E$31,0), V$81/(V$81+V$62),V$81/(V$81+V$62+V$100),0),V$81),ModelInput!V84)</f>
        <v>0</v>
      </c>
      <c r="W84" s="215">
        <f>IF(W$18=0,W27*IF(SUM(W$7:W$8)&gt;1, CHOOSE(MATCH($H84,Scenarios!$E$29:$E$31,0), W$81/(W$81+W$62),W$81/(W$81+W$62+W$100),0),W$81),ModelInput!W84)</f>
        <v>0</v>
      </c>
      <c r="X84" s="215">
        <f>IF(X$18=0,X27*IF(SUM(X$7:X$8)&gt;1, CHOOSE(MATCH($H84,Scenarios!$E$29:$E$31,0), X$81/(X$81+X$62),X$81/(X$81+X$62+X$100),0),X$81),ModelInput!X84)</f>
        <v>0</v>
      </c>
      <c r="Y84" s="215">
        <f>IF(Y$18=0,Y27*IF(SUM(Y$7:Y$8)&gt;1, CHOOSE(MATCH($H84,Scenarios!$E$29:$E$31,0), Y$81/(Y$81+Y$62),Y$81/(Y$81+Y$62+Y$100),0),Y$81),ModelInput!Y84)</f>
        <v>0</v>
      </c>
      <c r="Z84" s="215">
        <f>IF(Z$18=0,Z27*IF(SUM(Z$7:Z$8)&gt;1, CHOOSE(MATCH($H84,Scenarios!$E$29:$E$31,0), Z$81/(Z$81+Z$62),Z$81/(Z$81+Z$62+Z$100),0),Z$81),ModelInput!Z84)</f>
        <v>0</v>
      </c>
      <c r="AA84" s="215">
        <f>IF(AA$18=0,AA27*IF(SUM(AA$7:AA$8)&gt;1, CHOOSE(MATCH($H84,Scenarios!$E$29:$E$31,0), AA$81/(AA$81+AA$62),AA$81/(AA$81+AA$62+AA$100),0),AA$81),ModelInput!AA84)</f>
        <v>0</v>
      </c>
      <c r="AB84" s="215">
        <f>IF(AB$18=0,AB27*IF(SUM(AB$7:AB$8)&gt;1, CHOOSE(MATCH($H84,Scenarios!$E$29:$E$31,0), AB$81/(AB$81+AB$62),AB$81/(AB$81+AB$62+AB$100),0),AB$81),ModelInput!AB84)</f>
        <v>0</v>
      </c>
      <c r="AC84" s="215">
        <f>IF(AC$18=0,AC27*IF(SUM(AC$7:AC$8)&gt;1, CHOOSE(MATCH($H84,Scenarios!$E$29:$E$31,0), AC$81/(AC$81+AC$62),AC$81/(AC$81+AC$62+AC$100),0),AC$81),ModelInput!AC84)</f>
        <v>0</v>
      </c>
      <c r="AD84" s="215">
        <f>IF(AD$18=0,AD27*IF(SUM(AD$7:AD$8)&gt;1, CHOOSE(MATCH($H84,Scenarios!$E$29:$E$31,0), AD$81/(AD$81+AD$62),AD$81/(AD$81+AD$62+AD$100),0),AD$81),ModelInput!AD84)</f>
        <v>0</v>
      </c>
      <c r="AE84" s="215">
        <f>IF(AE$18=0,AE27*IF(SUM(AE$7:AE$8)&gt;1, CHOOSE(MATCH($H84,Scenarios!$E$29:$E$31,0), AE$81/(AE$81+AE$62),AE$81/(AE$81+AE$62+AE$100),0),AE$81),ModelInput!AE84)</f>
        <v>0</v>
      </c>
      <c r="AF84" s="215">
        <f>IF(AF$18=0,AF27*IF(SUM(AF$7:AF$8)&gt;1, CHOOSE(MATCH($H84,Scenarios!$E$29:$E$31,0), AF$81/(AF$81+AF$62),AF$81/(AF$81+AF$62+AF$100),0),AF$81),ModelInput!AF84)</f>
        <v>0</v>
      </c>
      <c r="AG84" s="215">
        <f>IF(AG$18=0,AG27*IF(SUM(AG$7:AG$8)&gt;1, CHOOSE(MATCH($H84,Scenarios!$E$29:$E$31,0), AG$81/(AG$81+AG$62),AG$81/(AG$81+AG$62+AG$100),0),AG$81),ModelInput!AG84)</f>
        <v>0</v>
      </c>
      <c r="AH84" s="215">
        <f>IF(AH$18=0,AH27*IF(SUM(AH$7:AH$8)&gt;1, CHOOSE(MATCH($H84,Scenarios!$E$29:$E$31,0), AH$81/(AH$81+AH$62),AH$81/(AH$81+AH$62+AH$100),0),AH$81),ModelInput!AH84)</f>
        <v>0</v>
      </c>
      <c r="AI84" s="215">
        <f>IF(AI$18=0,AI27*IF(SUM(AI$7:AI$8)&gt;1, CHOOSE(MATCH($H84,Scenarios!$E$29:$E$31,0), AI$81/(AI$81+AI$62),AI$81/(AI$81+AI$62+AI$100),0),AI$81),ModelInput!AI84)</f>
        <v>0</v>
      </c>
      <c r="AJ84" s="215">
        <f>IF(AJ$18=0,AJ27*IF(SUM(AJ$7:AJ$8)&gt;1, CHOOSE(MATCH($H84,Scenarios!$E$29:$E$31,0), AJ$81/(AJ$81+AJ$62),AJ$81/(AJ$81+AJ$62+AJ$100),0),AJ$81),ModelInput!AJ84)</f>
        <v>0</v>
      </c>
      <c r="AK84" s="215">
        <f>IF(AK$18=0,AK27*IF(SUM(AK$7:AK$8)&gt;1, CHOOSE(MATCH($H84,Scenarios!$E$29:$E$31,0), AK$81/(AK$81+AK$62),AK$81/(AK$81+AK$62+AK$100),0),AK$81),ModelInput!AK84)</f>
        <v>0</v>
      </c>
      <c r="AL84" s="215">
        <f>IF(AL$18=0,AL27*IF(SUM(AL$7:AL$8)&gt;1, CHOOSE(MATCH($H84,Scenarios!$E$29:$E$31,0), AL$81/(AL$81+AL$62),AL$81/(AL$81+AL$62+AL$100),0),AL$81),ModelInput!AL84)</f>
        <v>0</v>
      </c>
      <c r="AM84" s="215">
        <f>IF(AM$18=0,AM27*IF(SUM(AM$7:AM$8)&gt;1, CHOOSE(MATCH($H84,Scenarios!$E$29:$E$31,0), AM$81/(AM$81+AM$62),AM$81/(AM$81+AM$62+AM$100),0),AM$81),ModelInput!AM84)</f>
        <v>0</v>
      </c>
      <c r="AN84" s="215">
        <f>IF(AN$18=0,AN27*IF(SUM(AN$7:AN$8)&gt;1, CHOOSE(MATCH($H84,Scenarios!$E$29:$E$31,0), AN$81/(AN$81+AN$62),AN$81/(AN$81+AN$62+AN$100),0),AN$81),ModelInput!AN84)</f>
        <v>0</v>
      </c>
      <c r="AO84" s="215">
        <f>IF(AO$18=0,AO27*IF(SUM(AO$7:AO$8)&gt;1, CHOOSE(MATCH($H84,Scenarios!$E$29:$E$31,0), AO$81/(AO$81+AO$62),AO$81/(AO$81+AO$62+AO$100),0),AO$81),ModelInput!AO84)</f>
        <v>0</v>
      </c>
      <c r="AP84" s="215">
        <f>IF(AP$18=0,AP27*IF(SUM(AP$7:AP$8)&gt;1, CHOOSE(MATCH($H84,Scenarios!$E$29:$E$31,0), AP$81/(AP$81+AP$62),AP$81/(AP$81+AP$62+AP$100),0),AP$81),ModelInput!AP84)</f>
        <v>0</v>
      </c>
      <c r="AQ84" s="215">
        <f>IF(AQ$18=0,AQ27*IF(SUM(AQ$7:AQ$8)&gt;1, CHOOSE(MATCH($H84,Scenarios!$E$29:$E$31,0), AQ$81/(AQ$81+AQ$62),AQ$81/(AQ$81+AQ$62+AQ$100),0),AQ$81),ModelInput!AQ84)</f>
        <v>0</v>
      </c>
      <c r="AR84" s="215">
        <f>IF(AR$18=0,AR27*IF(SUM(AR$7:AR$8)&gt;1, CHOOSE(MATCH($H84,Scenarios!$E$29:$E$31,0), AR$81/(AR$81+AR$62),AR$81/(AR$81+AR$62+AR$100),0),AR$81),ModelInput!AR84)</f>
        <v>0</v>
      </c>
      <c r="AS84" s="215">
        <f>IF(AS$18=0,AS27*IF(SUM(AS$7:AS$8)&gt;1, CHOOSE(MATCH($H84,Scenarios!$E$29:$E$31,0), AS$81/(AS$81+AS$62),AS$81/(AS$81+AS$62+AS$100),0),AS$81),ModelInput!AS84)</f>
        <v>0</v>
      </c>
      <c r="AT84" s="215">
        <f>IF(AT$18=0,AT27*IF(SUM(AT$7:AT$8)&gt;1, CHOOSE(MATCH($H84,Scenarios!$E$29:$E$31,0), AT$81/(AT$81+AT$62),AT$81/(AT$81+AT$62+AT$100),0),AT$81),ModelInput!AT84)</f>
        <v>0</v>
      </c>
      <c r="AU84" s="215">
        <f>IF(AU$18=0,AU27*IF(SUM(AU$7:AU$8)&gt;1, CHOOSE(MATCH($H84,Scenarios!$E$29:$E$31,0), AU$81/(AU$81+AU$62),AU$81/(AU$81+AU$62+AU$100),0),AU$81),ModelInput!AU84)</f>
        <v>0</v>
      </c>
      <c r="AV84" s="215">
        <f>IF(AV$18=0,AV27*IF(SUM(AV$7:AV$8)&gt;1, CHOOSE(MATCH($H84,Scenarios!$E$29:$E$31,0), AV$81/(AV$81+AV$62),AV$81/(AV$81+AV$62+AV$100),0),AV$81),ModelInput!AV84)</f>
        <v>0</v>
      </c>
      <c r="AW84" s="215">
        <f>IF(AW$18=0,AW27*IF(SUM(AW$7:AW$8)&gt;1, CHOOSE(MATCH($H84,Scenarios!$E$29:$E$31,0), AW$81/(AW$81+AW$62),AW$81/(AW$81+AW$62+AW$100),0),AW$81),ModelInput!AW84)</f>
        <v>0</v>
      </c>
      <c r="AX84" s="215">
        <f>IF(AX$18=0,AX27*IF(SUM(AX$7:AX$8)&gt;1, CHOOSE(MATCH($H84,Scenarios!$E$29:$E$31,0), AX$81/(AX$81+AX$62),AX$81/(AX$81+AX$62+AX$100),0),AX$81),ModelInput!AX84)</f>
        <v>0</v>
      </c>
      <c r="AY84" s="215">
        <f>IF(AY$18=0,AY27*IF(SUM(AY$7:AY$8)&gt;1, CHOOSE(MATCH($H84,Scenarios!$E$29:$E$31,0), AY$81/(AY$81+AY$62),AY$81/(AY$81+AY$62+AY$100),0),AY$81),ModelInput!AY84)</f>
        <v>0</v>
      </c>
      <c r="AZ84" s="215">
        <f>IF(AZ$18=0,AZ27*IF(SUM(AZ$7:AZ$8)&gt;1, CHOOSE(MATCH($H84,Scenarios!$E$29:$E$31,0), AZ$81/(AZ$81+AZ$62),AZ$81/(AZ$81+AZ$62+AZ$100),0),AZ$81),ModelInput!AZ84)</f>
        <v>0</v>
      </c>
      <c r="BA84" s="215">
        <f>IF(BA$18=0,BA27*IF(SUM(BA$7:BA$8)&gt;1, CHOOSE(MATCH($H84,Scenarios!$E$29:$E$31,0), BA$81/(BA$81+BA$62),BA$81/(BA$81+BA$62+BA$100),0),BA$81),ModelInput!BA84)</f>
        <v>0</v>
      </c>
      <c r="BB84" s="215">
        <f>IF(BB$18=0,BB27*IF(SUM(BB$7:BB$8)&gt;1, CHOOSE(MATCH($H84,Scenarios!$E$29:$E$31,0), BB$81/(BB$81+BB$62),BB$81/(BB$81+BB$62+BB$100),0),BB$81),ModelInput!BB84)</f>
        <v>0</v>
      </c>
      <c r="BC84" s="215">
        <f>IF(BC$18=0,BC27*IF(SUM(BC$7:BC$8)&gt;1, CHOOSE(MATCH($H84,Scenarios!$E$29:$E$31,0), BC$81/(BC$81+BC$62),BC$81/(BC$81+BC$62+BC$100),0),BC$81),ModelInput!BC84)</f>
        <v>0</v>
      </c>
      <c r="BD84" s="215">
        <f>IF(BD$18=0,BD27*IF(SUM(BD$7:BD$8)&gt;1, CHOOSE(MATCH($H84,Scenarios!$E$29:$E$31,0), BD$81/(BD$81+BD$62),BD$81/(BD$81+BD$62+BD$100),0),BD$81),ModelInput!BD84)</f>
        <v>0</v>
      </c>
      <c r="BE84" s="215">
        <f>IF(BE$18=0,BE27*IF(SUM(BE$7:BE$8)&gt;1, CHOOSE(MATCH($H84,Scenarios!$E$29:$E$31,0), BE$81/(BE$81+BE$62),BE$81/(BE$81+BE$62+BE$100),0),BE$81),ModelInput!BE84)</f>
        <v>0</v>
      </c>
      <c r="BF84" s="215">
        <f>IF(BF$18=0,BF27*IF(SUM(BF$7:BF$8)&gt;1, CHOOSE(MATCH($H84,Scenarios!$E$29:$E$31,0), BF$81/(BF$81+BF$62),BF$81/(BF$81+BF$62+BF$100),0),BF$81),ModelInput!BF84)</f>
        <v>0</v>
      </c>
      <c r="BG84" s="215">
        <f>IF(BG$18=0,BG27*IF(SUM(BG$7:BG$8)&gt;1, CHOOSE(MATCH($H84,Scenarios!$E$29:$E$31,0), BG$81/(BG$81+BG$62),BG$81/(BG$81+BG$62+BG$100),0),BG$81),ModelInput!BG84)</f>
        <v>0</v>
      </c>
      <c r="BH84" s="215">
        <f>IF(BH$18=0,BH27*IF(SUM(BH$7:BH$8)&gt;1, CHOOSE(MATCH($H84,Scenarios!$E$29:$E$31,0), BH$81/(BH$81+BH$62),BH$81/(BH$81+BH$62+BH$100),0),BH$81),ModelInput!BH84)</f>
        <v>0</v>
      </c>
      <c r="BI84" s="28"/>
      <c r="BJ84" s="28"/>
      <c r="BK84" s="28"/>
      <c r="BL84" s="28"/>
    </row>
    <row r="85" spans="1:100" ht="15.4">
      <c r="A85" s="307"/>
      <c r="C85" s="29"/>
      <c r="D85" s="29"/>
      <c r="E85" s="135" t="s">
        <v>138</v>
      </c>
      <c r="F85" s="94"/>
      <c r="G85" s="4" t="s">
        <v>101</v>
      </c>
      <c r="H85" s="143" t="str">
        <f>CHOOSE(Interface!$H$7,Interface!$J$56,Interface!$L$56)</f>
        <v>Operations</v>
      </c>
      <c r="L85" s="215">
        <f>IF(L$18=0,L28*IF(SUM(L$7:L$8)&gt;1, CHOOSE(MATCH($H85,Scenarios!$E$29:$E$31,0), L$81/(L$81+L$62),L$81/(L$81+L$62+L$100),0),L$81),ModelInput!L85)</f>
        <v>0</v>
      </c>
      <c r="M85" s="215">
        <f>IF(M$18=0,M28*IF(SUM(M$7:M$8)&gt;1, CHOOSE(MATCH($H85,Scenarios!$E$29:$E$31,0), M$81/(M$81+M$62),M$81/(M$81+M$62+M$100),0),M$81),ModelInput!M85)</f>
        <v>0</v>
      </c>
      <c r="N85" s="215">
        <f>IF(N$18=0,N28*IF(SUM(N$7:N$8)&gt;1, CHOOSE(MATCH($H85,Scenarios!$E$29:$E$31,0), N$81/(N$81+N$62),N$81/(N$81+N$62+N$100),0),N$81),ModelInput!N85)</f>
        <v>0</v>
      </c>
      <c r="O85" s="215">
        <f>IF(O$18=0,O28*IF(SUM(O$7:O$8)&gt;1, CHOOSE(MATCH($H85,Scenarios!$E$29:$E$31,0), O$81/(O$81+O$62),O$81/(O$81+O$62+O$100),0),O$81),ModelInput!O85)</f>
        <v>0</v>
      </c>
      <c r="P85" s="215">
        <f>IF(P$18=0,P28*IF(SUM(P$7:P$8)&gt;1, CHOOSE(MATCH($H85,Scenarios!$E$29:$E$31,0), P$81/(P$81+P$62),P$81/(P$81+P$62+P$100),0),P$81),ModelInput!P85)</f>
        <v>0</v>
      </c>
      <c r="Q85" s="215">
        <f>IF(Q$18=0,Q28*IF(SUM(Q$7:Q$8)&gt;1, CHOOSE(MATCH($H85,Scenarios!$E$29:$E$31,0), Q$81/(Q$81+Q$62),Q$81/(Q$81+Q$62+Q$100),0),Q$81),ModelInput!Q85)</f>
        <v>0</v>
      </c>
      <c r="R85" s="215">
        <f>IF(R$18=0,R28*IF(SUM(R$7:R$8)&gt;1, CHOOSE(MATCH($H85,Scenarios!$E$29:$E$31,0), R$81/(R$81+R$62),R$81/(R$81+R$62+R$100),0),R$81),ModelInput!R85)</f>
        <v>0</v>
      </c>
      <c r="S85" s="215">
        <f>IF(S$18=0,S28*IF(SUM(S$7:S$8)&gt;1, CHOOSE(MATCH($H85,Scenarios!$E$29:$E$31,0), S$81/(S$81+S$62),S$81/(S$81+S$62+S$100),0),S$81),ModelInput!S85)</f>
        <v>0</v>
      </c>
      <c r="T85" s="215">
        <f>IF(T$18=0,T28*IF(SUM(T$7:T$8)&gt;1, CHOOSE(MATCH($H85,Scenarios!$E$29:$E$31,0), T$81/(T$81+T$62),T$81/(T$81+T$62+T$100),0),T$81),ModelInput!T85)</f>
        <v>0</v>
      </c>
      <c r="U85" s="215">
        <f>IF(U$18=0,U28*IF(SUM(U$7:U$8)&gt;1, CHOOSE(MATCH($H85,Scenarios!$E$29:$E$31,0), U$81/(U$81+U$62),U$81/(U$81+U$62+U$100),0),U$81),ModelInput!U85)</f>
        <v>0</v>
      </c>
      <c r="V85" s="215">
        <f>IF(V$18=0,V28*IF(SUM(V$7:V$8)&gt;1, CHOOSE(MATCH($H85,Scenarios!$E$29:$E$31,0), V$81/(V$81+V$62),V$81/(V$81+V$62+V$100),0),V$81),ModelInput!V85)</f>
        <v>0</v>
      </c>
      <c r="W85" s="215">
        <f>IF(W$18=0,W28*IF(SUM(W$7:W$8)&gt;1, CHOOSE(MATCH($H85,Scenarios!$E$29:$E$31,0), W$81/(W$81+W$62),W$81/(W$81+W$62+W$100),0),W$81),ModelInput!W85)</f>
        <v>0</v>
      </c>
      <c r="X85" s="215">
        <f>IF(X$18=0,X28*IF(SUM(X$7:X$8)&gt;1, CHOOSE(MATCH($H85,Scenarios!$E$29:$E$31,0), X$81/(X$81+X$62),X$81/(X$81+X$62+X$100),0),X$81),ModelInput!X85)</f>
        <v>0</v>
      </c>
      <c r="Y85" s="215">
        <f>IF(Y$18=0,Y28*IF(SUM(Y$7:Y$8)&gt;1, CHOOSE(MATCH($H85,Scenarios!$E$29:$E$31,0), Y$81/(Y$81+Y$62),Y$81/(Y$81+Y$62+Y$100),0),Y$81),ModelInput!Y85)</f>
        <v>0</v>
      </c>
      <c r="Z85" s="215">
        <f>IF(Z$18=0,Z28*IF(SUM(Z$7:Z$8)&gt;1, CHOOSE(MATCH($H85,Scenarios!$E$29:$E$31,0), Z$81/(Z$81+Z$62),Z$81/(Z$81+Z$62+Z$100),0),Z$81),ModelInput!Z85)</f>
        <v>0</v>
      </c>
      <c r="AA85" s="215">
        <f>IF(AA$18=0,AA28*IF(SUM(AA$7:AA$8)&gt;1, CHOOSE(MATCH($H85,Scenarios!$E$29:$E$31,0), AA$81/(AA$81+AA$62),AA$81/(AA$81+AA$62+AA$100),0),AA$81),ModelInput!AA85)</f>
        <v>0</v>
      </c>
      <c r="AB85" s="215">
        <f>IF(AB$18=0,AB28*IF(SUM(AB$7:AB$8)&gt;1, CHOOSE(MATCH($H85,Scenarios!$E$29:$E$31,0), AB$81/(AB$81+AB$62),AB$81/(AB$81+AB$62+AB$100),0),AB$81),ModelInput!AB85)</f>
        <v>0</v>
      </c>
      <c r="AC85" s="215">
        <f>IF(AC$18=0,AC28*IF(SUM(AC$7:AC$8)&gt;1, CHOOSE(MATCH($H85,Scenarios!$E$29:$E$31,0), AC$81/(AC$81+AC$62),AC$81/(AC$81+AC$62+AC$100),0),AC$81),ModelInput!AC85)</f>
        <v>0</v>
      </c>
      <c r="AD85" s="215">
        <f>IF(AD$18=0,AD28*IF(SUM(AD$7:AD$8)&gt;1, CHOOSE(MATCH($H85,Scenarios!$E$29:$E$31,0), AD$81/(AD$81+AD$62),AD$81/(AD$81+AD$62+AD$100),0),AD$81),ModelInput!AD85)</f>
        <v>0</v>
      </c>
      <c r="AE85" s="215">
        <f>IF(AE$18=0,AE28*IF(SUM(AE$7:AE$8)&gt;1, CHOOSE(MATCH($H85,Scenarios!$E$29:$E$31,0), AE$81/(AE$81+AE$62),AE$81/(AE$81+AE$62+AE$100),0),AE$81),ModelInput!AE85)</f>
        <v>0</v>
      </c>
      <c r="AF85" s="215">
        <f>IF(AF$18=0,AF28*IF(SUM(AF$7:AF$8)&gt;1, CHOOSE(MATCH($H85,Scenarios!$E$29:$E$31,0), AF$81/(AF$81+AF$62),AF$81/(AF$81+AF$62+AF$100),0),AF$81),ModelInput!AF85)</f>
        <v>0</v>
      </c>
      <c r="AG85" s="215">
        <f>IF(AG$18=0,AG28*IF(SUM(AG$7:AG$8)&gt;1, CHOOSE(MATCH($H85,Scenarios!$E$29:$E$31,0), AG$81/(AG$81+AG$62),AG$81/(AG$81+AG$62+AG$100),0),AG$81),ModelInput!AG85)</f>
        <v>0</v>
      </c>
      <c r="AH85" s="215">
        <f>IF(AH$18=0,AH28*IF(SUM(AH$7:AH$8)&gt;1, CHOOSE(MATCH($H85,Scenarios!$E$29:$E$31,0), AH$81/(AH$81+AH$62),AH$81/(AH$81+AH$62+AH$100),0),AH$81),ModelInput!AH85)</f>
        <v>0</v>
      </c>
      <c r="AI85" s="215">
        <f>IF(AI$18=0,AI28*IF(SUM(AI$7:AI$8)&gt;1, CHOOSE(MATCH($H85,Scenarios!$E$29:$E$31,0), AI$81/(AI$81+AI$62),AI$81/(AI$81+AI$62+AI$100),0),AI$81),ModelInput!AI85)</f>
        <v>0</v>
      </c>
      <c r="AJ85" s="215">
        <f>IF(AJ$18=0,AJ28*IF(SUM(AJ$7:AJ$8)&gt;1, CHOOSE(MATCH($H85,Scenarios!$E$29:$E$31,0), AJ$81/(AJ$81+AJ$62),AJ$81/(AJ$81+AJ$62+AJ$100),0),AJ$81),ModelInput!AJ85)</f>
        <v>0</v>
      </c>
      <c r="AK85" s="215">
        <f>IF(AK$18=0,AK28*IF(SUM(AK$7:AK$8)&gt;1, CHOOSE(MATCH($H85,Scenarios!$E$29:$E$31,0), AK$81/(AK$81+AK$62),AK$81/(AK$81+AK$62+AK$100),0),AK$81),ModelInput!AK85)</f>
        <v>0</v>
      </c>
      <c r="AL85" s="215">
        <f>IF(AL$18=0,AL28*IF(SUM(AL$7:AL$8)&gt;1, CHOOSE(MATCH($H85,Scenarios!$E$29:$E$31,0), AL$81/(AL$81+AL$62),AL$81/(AL$81+AL$62+AL$100),0),AL$81),ModelInput!AL85)</f>
        <v>0</v>
      </c>
      <c r="AM85" s="215">
        <f>IF(AM$18=0,AM28*IF(SUM(AM$7:AM$8)&gt;1, CHOOSE(MATCH($H85,Scenarios!$E$29:$E$31,0), AM$81/(AM$81+AM$62),AM$81/(AM$81+AM$62+AM$100),0),AM$81),ModelInput!AM85)</f>
        <v>0</v>
      </c>
      <c r="AN85" s="215">
        <f>IF(AN$18=0,AN28*IF(SUM(AN$7:AN$8)&gt;1, CHOOSE(MATCH($H85,Scenarios!$E$29:$E$31,0), AN$81/(AN$81+AN$62),AN$81/(AN$81+AN$62+AN$100),0),AN$81),ModelInput!AN85)</f>
        <v>0</v>
      </c>
      <c r="AO85" s="215">
        <f>IF(AO$18=0,AO28*IF(SUM(AO$7:AO$8)&gt;1, CHOOSE(MATCH($H85,Scenarios!$E$29:$E$31,0), AO$81/(AO$81+AO$62),AO$81/(AO$81+AO$62+AO$100),0),AO$81),ModelInput!AO85)</f>
        <v>0</v>
      </c>
      <c r="AP85" s="215">
        <f>IF(AP$18=0,AP28*IF(SUM(AP$7:AP$8)&gt;1, CHOOSE(MATCH($H85,Scenarios!$E$29:$E$31,0), AP$81/(AP$81+AP$62),AP$81/(AP$81+AP$62+AP$100),0),AP$81),ModelInput!AP85)</f>
        <v>0</v>
      </c>
      <c r="AQ85" s="215">
        <f>IF(AQ$18=0,AQ28*IF(SUM(AQ$7:AQ$8)&gt;1, CHOOSE(MATCH($H85,Scenarios!$E$29:$E$31,0), AQ$81/(AQ$81+AQ$62),AQ$81/(AQ$81+AQ$62+AQ$100),0),AQ$81),ModelInput!AQ85)</f>
        <v>0</v>
      </c>
      <c r="AR85" s="215">
        <f>IF(AR$18=0,AR28*IF(SUM(AR$7:AR$8)&gt;1, CHOOSE(MATCH($H85,Scenarios!$E$29:$E$31,0), AR$81/(AR$81+AR$62),AR$81/(AR$81+AR$62+AR$100),0),AR$81),ModelInput!AR85)</f>
        <v>0</v>
      </c>
      <c r="AS85" s="215">
        <f>IF(AS$18=0,AS28*IF(SUM(AS$7:AS$8)&gt;1, CHOOSE(MATCH($H85,Scenarios!$E$29:$E$31,0), AS$81/(AS$81+AS$62),AS$81/(AS$81+AS$62+AS$100),0),AS$81),ModelInput!AS85)</f>
        <v>0</v>
      </c>
      <c r="AT85" s="215">
        <f>IF(AT$18=0,AT28*IF(SUM(AT$7:AT$8)&gt;1, CHOOSE(MATCH($H85,Scenarios!$E$29:$E$31,0), AT$81/(AT$81+AT$62),AT$81/(AT$81+AT$62+AT$100),0),AT$81),ModelInput!AT85)</f>
        <v>0</v>
      </c>
      <c r="AU85" s="215">
        <f>IF(AU$18=0,AU28*IF(SUM(AU$7:AU$8)&gt;1, CHOOSE(MATCH($H85,Scenarios!$E$29:$E$31,0), AU$81/(AU$81+AU$62),AU$81/(AU$81+AU$62+AU$100),0),AU$81),ModelInput!AU85)</f>
        <v>0</v>
      </c>
      <c r="AV85" s="215">
        <f>IF(AV$18=0,AV28*IF(SUM(AV$7:AV$8)&gt;1, CHOOSE(MATCH($H85,Scenarios!$E$29:$E$31,0), AV$81/(AV$81+AV$62),AV$81/(AV$81+AV$62+AV$100),0),AV$81),ModelInput!AV85)</f>
        <v>0</v>
      </c>
      <c r="AW85" s="215">
        <f>IF(AW$18=0,AW28*IF(SUM(AW$7:AW$8)&gt;1, CHOOSE(MATCH($H85,Scenarios!$E$29:$E$31,0), AW$81/(AW$81+AW$62),AW$81/(AW$81+AW$62+AW$100),0),AW$81),ModelInput!AW85)</f>
        <v>0</v>
      </c>
      <c r="AX85" s="215">
        <f>IF(AX$18=0,AX28*IF(SUM(AX$7:AX$8)&gt;1, CHOOSE(MATCH($H85,Scenarios!$E$29:$E$31,0), AX$81/(AX$81+AX$62),AX$81/(AX$81+AX$62+AX$100),0),AX$81),ModelInput!AX85)</f>
        <v>0</v>
      </c>
      <c r="AY85" s="215">
        <f>IF(AY$18=0,AY28*IF(SUM(AY$7:AY$8)&gt;1, CHOOSE(MATCH($H85,Scenarios!$E$29:$E$31,0), AY$81/(AY$81+AY$62),AY$81/(AY$81+AY$62+AY$100),0),AY$81),ModelInput!AY85)</f>
        <v>0</v>
      </c>
      <c r="AZ85" s="215">
        <f>IF(AZ$18=0,AZ28*IF(SUM(AZ$7:AZ$8)&gt;1, CHOOSE(MATCH($H85,Scenarios!$E$29:$E$31,0), AZ$81/(AZ$81+AZ$62),AZ$81/(AZ$81+AZ$62+AZ$100),0),AZ$81),ModelInput!AZ85)</f>
        <v>0</v>
      </c>
      <c r="BA85" s="215">
        <f>IF(BA$18=0,BA28*IF(SUM(BA$7:BA$8)&gt;1, CHOOSE(MATCH($H85,Scenarios!$E$29:$E$31,0), BA$81/(BA$81+BA$62),BA$81/(BA$81+BA$62+BA$100),0),BA$81),ModelInput!BA85)</f>
        <v>0</v>
      </c>
      <c r="BB85" s="215">
        <f>IF(BB$18=0,BB28*IF(SUM(BB$7:BB$8)&gt;1, CHOOSE(MATCH($H85,Scenarios!$E$29:$E$31,0), BB$81/(BB$81+BB$62),BB$81/(BB$81+BB$62+BB$100),0),BB$81),ModelInput!BB85)</f>
        <v>0</v>
      </c>
      <c r="BC85" s="215">
        <f>IF(BC$18=0,BC28*IF(SUM(BC$7:BC$8)&gt;1, CHOOSE(MATCH($H85,Scenarios!$E$29:$E$31,0), BC$81/(BC$81+BC$62),BC$81/(BC$81+BC$62+BC$100),0),BC$81),ModelInput!BC85)</f>
        <v>0</v>
      </c>
      <c r="BD85" s="215">
        <f>IF(BD$18=0,BD28*IF(SUM(BD$7:BD$8)&gt;1, CHOOSE(MATCH($H85,Scenarios!$E$29:$E$31,0), BD$81/(BD$81+BD$62),BD$81/(BD$81+BD$62+BD$100),0),BD$81),ModelInput!BD85)</f>
        <v>0</v>
      </c>
      <c r="BE85" s="215">
        <f>IF(BE$18=0,BE28*IF(SUM(BE$7:BE$8)&gt;1, CHOOSE(MATCH($H85,Scenarios!$E$29:$E$31,0), BE$81/(BE$81+BE$62),BE$81/(BE$81+BE$62+BE$100),0),BE$81),ModelInput!BE85)</f>
        <v>0</v>
      </c>
      <c r="BF85" s="215">
        <f>IF(BF$18=0,BF28*IF(SUM(BF$7:BF$8)&gt;1, CHOOSE(MATCH($H85,Scenarios!$E$29:$E$31,0), BF$81/(BF$81+BF$62),BF$81/(BF$81+BF$62+BF$100),0),BF$81),ModelInput!BF85)</f>
        <v>0</v>
      </c>
      <c r="BG85" s="215">
        <f>IF(BG$18=0,BG28*IF(SUM(BG$7:BG$8)&gt;1, CHOOSE(MATCH($H85,Scenarios!$E$29:$E$31,0), BG$81/(BG$81+BG$62),BG$81/(BG$81+BG$62+BG$100),0),BG$81),ModelInput!BG85)</f>
        <v>0</v>
      </c>
      <c r="BH85" s="215">
        <f>IF(BH$18=0,BH28*IF(SUM(BH$7:BH$8)&gt;1, CHOOSE(MATCH($H85,Scenarios!$E$29:$E$31,0), BH$81/(BH$81+BH$62),BH$81/(BH$81+BH$62+BH$100),0),BH$81),ModelInput!BH85)</f>
        <v>0</v>
      </c>
      <c r="BI85" s="28"/>
      <c r="BJ85" s="28"/>
      <c r="BK85" s="28"/>
      <c r="BL85" s="28"/>
    </row>
    <row r="86" spans="1:100" ht="15.4">
      <c r="A86" s="307"/>
      <c r="C86" s="29"/>
      <c r="D86" s="29"/>
      <c r="E86" s="20" t="s">
        <v>139</v>
      </c>
      <c r="F86" s="94"/>
      <c r="G86" s="4" t="s">
        <v>101</v>
      </c>
      <c r="H86" s="20"/>
      <c r="L86" s="215">
        <f>IF(L$18=0, L35*(IF(SUM(L7:L8)&gt;=1,L81/(L81+L62),0)),ModelInput!L86)</f>
        <v>0</v>
      </c>
      <c r="M86" s="215">
        <f>IF(M$18=0, M35*(IF(SUM(M7:M8)&gt;=1,M81/(M81+M62),0)),ModelInput!M86)</f>
        <v>0</v>
      </c>
      <c r="N86" s="215">
        <f>IF(N$18=0, N35*(IF(SUM(N7:N8)&gt;=1,N81/(N81+N62),0)),ModelInput!N86)</f>
        <v>0</v>
      </c>
      <c r="O86" s="215">
        <f>IF(O$18=0, O35*(IF(SUM(O7:O8)&gt;=1,O81/(O81+O62),0)),ModelInput!O86)</f>
        <v>0</v>
      </c>
      <c r="P86" s="215">
        <f>IF(P$18=0, P35*(IF(SUM(P7:P8)&gt;=1,P81/(P81+P62),0)),ModelInput!P86)</f>
        <v>0</v>
      </c>
      <c r="Q86" s="215">
        <f>IF(Q$18=0, Q35*(IF(SUM(Q7:Q8)&gt;=1,Q81/(Q81+Q62),0)),ModelInput!Q86)</f>
        <v>0</v>
      </c>
      <c r="R86" s="215">
        <f>IF(R$18=0, R35*(IF(SUM(R7:R8)&gt;=1,R81/(R81+R62),0)),ModelInput!R86)</f>
        <v>0</v>
      </c>
      <c r="S86" s="215">
        <f>IF(S$18=0, S35*(IF(SUM(S7:S8)&gt;=1,S81/(S81+S62),0)),ModelInput!S86)</f>
        <v>0</v>
      </c>
      <c r="T86" s="215">
        <f>IF(T$18=0, T35*(IF(SUM(T7:T8)&gt;=1,T81/(T81+T62),0)),ModelInput!T86)</f>
        <v>0</v>
      </c>
      <c r="U86" s="215">
        <f>IF(U$18=0, U35*(IF(SUM(U7:U8)&gt;=1,U81/(U81+U62),0)),ModelInput!U86)</f>
        <v>0</v>
      </c>
      <c r="V86" s="215">
        <f>IF(V$18=0, V35*(IF(SUM(V7:V8)&gt;=1,V81/(V81+V62),0)),ModelInput!V86)</f>
        <v>0</v>
      </c>
      <c r="W86" s="215">
        <f>IF(W$18=0, W35*(IF(SUM(W7:W8)&gt;=1,W81/(W81+W62),0)),ModelInput!W86)</f>
        <v>0</v>
      </c>
      <c r="X86" s="215">
        <f>IF(X$18=0, X35*(IF(SUM(X7:X8)&gt;=1,X81/(X81+X62),0)),ModelInput!X86)</f>
        <v>0</v>
      </c>
      <c r="Y86" s="215">
        <f>IF(Y$18=0, Y35*(IF(SUM(Y7:Y8)&gt;=1,Y81/(Y81+Y62),0)),ModelInput!Y86)</f>
        <v>0</v>
      </c>
      <c r="Z86" s="215">
        <f>IF(Z$18=0, Z35*(IF(SUM(Z7:Z8)&gt;=1,Z81/(Z81+Z62),0)),ModelInput!Z86)</f>
        <v>0</v>
      </c>
      <c r="AA86" s="215">
        <f>IF(AA$18=0, AA35*(IF(SUM(AA7:AA8)&gt;=1,AA81/(AA81+AA62),0)),ModelInput!AA86)</f>
        <v>0</v>
      </c>
      <c r="AB86" s="215">
        <f>IF(AB$18=0, AB35*(IF(SUM(AB7:AB8)&gt;=1,AB81/(AB81+AB62),0)),ModelInput!AB86)</f>
        <v>0</v>
      </c>
      <c r="AC86" s="215">
        <f>IF(AC$18=0, AC35*(IF(SUM(AC7:AC8)&gt;=1,AC81/(AC81+AC62),0)),ModelInput!AC86)</f>
        <v>0</v>
      </c>
      <c r="AD86" s="215">
        <f>IF(AD$18=0, AD35*(IF(SUM(AD7:AD8)&gt;=1,AD81/(AD81+AD62),0)),ModelInput!AD86)</f>
        <v>0</v>
      </c>
      <c r="AE86" s="215">
        <f>IF(AE$18=0, AE35*(IF(SUM(AE7:AE8)&gt;=1,AE81/(AE81+AE62),0)),ModelInput!AE86)</f>
        <v>0</v>
      </c>
      <c r="AF86" s="215">
        <f>IF(AF$18=0, AF35*(IF(SUM(AF7:AF8)&gt;=1,AF81/(AF81+AF62),0)),ModelInput!AF86)</f>
        <v>0</v>
      </c>
      <c r="AG86" s="215">
        <f>IF(AG$18=0, AG35*(IF(SUM(AG7:AG8)&gt;=1,AG81/(AG81+AG62),0)),ModelInput!AG86)</f>
        <v>0</v>
      </c>
      <c r="AH86" s="215">
        <f>IF(AH$18=0, AH35*(IF(SUM(AH7:AH8)&gt;=1,AH81/(AH81+AH62),0)),ModelInput!AH86)</f>
        <v>0</v>
      </c>
      <c r="AI86" s="215">
        <f>IF(AI$18=0, AI35*(IF(SUM(AI7:AI8)&gt;=1,AI81/(AI81+AI62),0)),ModelInput!AI86)</f>
        <v>0</v>
      </c>
      <c r="AJ86" s="215">
        <f>IF(AJ$18=0, AJ35*(IF(SUM(AJ7:AJ8)&gt;=1,AJ81/(AJ81+AJ62),0)),ModelInput!AJ86)</f>
        <v>0</v>
      </c>
      <c r="AK86" s="215">
        <f>IF(AK$18=0, AK35*(IF(SUM(AK7:AK8)&gt;=1,AK81/(AK81+AK62),0)),ModelInput!AK86)</f>
        <v>0</v>
      </c>
      <c r="AL86" s="215">
        <f>IF(AL$18=0, AL35*(IF(SUM(AL7:AL8)&gt;=1,AL81/(AL81+AL62),0)),ModelInput!AL86)</f>
        <v>0</v>
      </c>
      <c r="AM86" s="215">
        <f>IF(AM$18=0, AM35*(IF(SUM(AM7:AM8)&gt;=1,AM81/(AM81+AM62),0)),ModelInput!AM86)</f>
        <v>0</v>
      </c>
      <c r="AN86" s="215">
        <f>IF(AN$18=0, AN35*(IF(SUM(AN7:AN8)&gt;=1,AN81/(AN81+AN62),0)),ModelInput!AN86)</f>
        <v>0</v>
      </c>
      <c r="AO86" s="215">
        <f>IF(AO$18=0, AO35*(IF(SUM(AO7:AO8)&gt;=1,AO81/(AO81+AO62),0)),ModelInput!AO86)</f>
        <v>0</v>
      </c>
      <c r="AP86" s="215">
        <f>IF(AP$18=0, AP35*(IF(SUM(AP7:AP8)&gt;=1,AP81/(AP81+AP62),0)),ModelInput!AP86)</f>
        <v>0</v>
      </c>
      <c r="AQ86" s="215">
        <f>IF(AQ$18=0, AQ35*(IF(SUM(AQ7:AQ8)&gt;=1,AQ81/(AQ81+AQ62),0)),ModelInput!AQ86)</f>
        <v>0</v>
      </c>
      <c r="AR86" s="215">
        <f>IF(AR$18=0, AR35*(IF(SUM(AR7:AR8)&gt;=1,AR81/(AR81+AR62),0)),ModelInput!AR86)</f>
        <v>0</v>
      </c>
      <c r="AS86" s="215">
        <f>IF(AS$18=0, AS35*(IF(SUM(AS7:AS8)&gt;=1,AS81/(AS81+AS62),0)),ModelInput!AS86)</f>
        <v>0</v>
      </c>
      <c r="AT86" s="215">
        <f>IF(AT$18=0, AT35*(IF(SUM(AT7:AT8)&gt;=1,AT81/(AT81+AT62),0)),ModelInput!AT86)</f>
        <v>0</v>
      </c>
      <c r="AU86" s="215">
        <f>IF(AU$18=0, AU35*(IF(SUM(AU7:AU8)&gt;=1,AU81/(AU81+AU62),0)),ModelInput!AU86)</f>
        <v>0</v>
      </c>
      <c r="AV86" s="215">
        <f>IF(AV$18=0, AV35*(IF(SUM(AV7:AV8)&gt;=1,AV81/(AV81+AV62),0)),ModelInput!AV86)</f>
        <v>0</v>
      </c>
      <c r="AW86" s="215">
        <f>IF(AW$18=0, AW35*(IF(SUM(AW7:AW8)&gt;=1,AW81/(AW81+AW62),0)),ModelInput!AW86)</f>
        <v>0</v>
      </c>
      <c r="AX86" s="215">
        <f>IF(AX$18=0, AX35*(IF(SUM(AX7:AX8)&gt;=1,AX81/(AX81+AX62),0)),ModelInput!AX86)</f>
        <v>0</v>
      </c>
      <c r="AY86" s="215">
        <f>IF(AY$18=0, AY35*(IF(SUM(AY7:AY8)&gt;=1,AY81/(AY81+AY62),0)),ModelInput!AY86)</f>
        <v>0</v>
      </c>
      <c r="AZ86" s="215">
        <f>IF(AZ$18=0, AZ35*(IF(SUM(AZ7:AZ8)&gt;=1,AZ81/(AZ81+AZ62),0)),ModelInput!AZ86)</f>
        <v>0</v>
      </c>
      <c r="BA86" s="215">
        <f>IF(BA$18=0, BA35*(IF(SUM(BA7:BA8)&gt;=1,BA81/(BA81+BA62),0)),ModelInput!BA86)</f>
        <v>0</v>
      </c>
      <c r="BB86" s="215">
        <f>IF(BB$18=0, BB35*(IF(SUM(BB7:BB8)&gt;=1,BB81/(BB81+BB62),0)),ModelInput!BB86)</f>
        <v>0</v>
      </c>
      <c r="BC86" s="215">
        <f>IF(BC$18=0, BC35*(IF(SUM(BC7:BC8)&gt;=1,BC81/(BC81+BC62),0)),ModelInput!BC86)</f>
        <v>0</v>
      </c>
      <c r="BD86" s="215">
        <f>IF(BD$18=0, BD35*(IF(SUM(BD7:BD8)&gt;=1,BD81/(BD81+BD62),0)),ModelInput!BD86)</f>
        <v>0</v>
      </c>
      <c r="BE86" s="215">
        <f>IF(BE$18=0, BE35*(IF(SUM(BE7:BE8)&gt;=1,BE81/(BE81+BE62),0)),ModelInput!BE86)</f>
        <v>0</v>
      </c>
      <c r="BF86" s="215">
        <f>IF(BF$18=0, BF35*(IF(SUM(BF7:BF8)&gt;=1,BF81/(BF81+BF62),0)),ModelInput!BF86)</f>
        <v>0</v>
      </c>
      <c r="BG86" s="215">
        <f>IF(BG$18=0, BG35*(IF(SUM(BG7:BG8)&gt;=1,BG81/(BG81+BG62),0)),ModelInput!BG86)</f>
        <v>0</v>
      </c>
      <c r="BH86" s="215">
        <f>IF(BH$18=0, BH35*(IF(SUM(BH7:BH8)&gt;=1,BH81/(BH81+BH62),0)),ModelInput!BH86)</f>
        <v>0</v>
      </c>
      <c r="BI86" s="28"/>
      <c r="BJ86" s="28"/>
      <c r="BK86" s="28"/>
      <c r="BL86" s="28"/>
    </row>
    <row r="87" spans="1:100" ht="16.149999999999999">
      <c r="A87" s="307"/>
      <c r="C87" s="29"/>
      <c r="D87" s="29"/>
      <c r="E87" s="20" t="s">
        <v>430</v>
      </c>
      <c r="F87" s="94"/>
      <c r="G87" s="4" t="s">
        <v>101</v>
      </c>
      <c r="J87" s="6" t="s">
        <v>431</v>
      </c>
      <c r="L87" s="225">
        <f>SUM(L83:L86)</f>
        <v>0</v>
      </c>
      <c r="M87" s="225">
        <f t="shared" ref="M87:BH87" si="13">SUM(M83:M86)</f>
        <v>0</v>
      </c>
      <c r="N87" s="225">
        <f t="shared" si="13"/>
        <v>0</v>
      </c>
      <c r="O87" s="225">
        <f t="shared" si="13"/>
        <v>0</v>
      </c>
      <c r="P87" s="225">
        <f t="shared" si="13"/>
        <v>0</v>
      </c>
      <c r="Q87" s="225">
        <f t="shared" si="13"/>
        <v>0</v>
      </c>
      <c r="R87" s="225">
        <f t="shared" si="13"/>
        <v>0</v>
      </c>
      <c r="S87" s="225">
        <f t="shared" si="13"/>
        <v>0</v>
      </c>
      <c r="T87" s="225">
        <f t="shared" si="13"/>
        <v>0</v>
      </c>
      <c r="U87" s="225">
        <f t="shared" si="13"/>
        <v>0</v>
      </c>
      <c r="V87" s="225">
        <f t="shared" si="13"/>
        <v>0</v>
      </c>
      <c r="W87" s="225">
        <f t="shared" si="13"/>
        <v>0</v>
      </c>
      <c r="X87" s="225">
        <f t="shared" si="13"/>
        <v>0</v>
      </c>
      <c r="Y87" s="225">
        <f t="shared" si="13"/>
        <v>0</v>
      </c>
      <c r="Z87" s="225">
        <f t="shared" si="13"/>
        <v>0</v>
      </c>
      <c r="AA87" s="225">
        <f t="shared" si="13"/>
        <v>0</v>
      </c>
      <c r="AB87" s="225">
        <f t="shared" si="13"/>
        <v>0</v>
      </c>
      <c r="AC87" s="225">
        <f t="shared" si="13"/>
        <v>0</v>
      </c>
      <c r="AD87" s="225">
        <f t="shared" si="13"/>
        <v>0</v>
      </c>
      <c r="AE87" s="225">
        <f t="shared" si="13"/>
        <v>0</v>
      </c>
      <c r="AF87" s="225">
        <f t="shared" si="13"/>
        <v>0</v>
      </c>
      <c r="AG87" s="225">
        <f t="shared" si="13"/>
        <v>0</v>
      </c>
      <c r="AH87" s="225">
        <f t="shared" si="13"/>
        <v>0</v>
      </c>
      <c r="AI87" s="225">
        <f t="shared" si="13"/>
        <v>0</v>
      </c>
      <c r="AJ87" s="225">
        <f t="shared" si="13"/>
        <v>0</v>
      </c>
      <c r="AK87" s="225">
        <f t="shared" si="13"/>
        <v>0</v>
      </c>
      <c r="AL87" s="225">
        <f t="shared" si="13"/>
        <v>0</v>
      </c>
      <c r="AM87" s="225">
        <f t="shared" si="13"/>
        <v>0</v>
      </c>
      <c r="AN87" s="225">
        <f t="shared" si="13"/>
        <v>0</v>
      </c>
      <c r="AO87" s="225">
        <f t="shared" si="13"/>
        <v>0</v>
      </c>
      <c r="AP87" s="225">
        <f t="shared" si="13"/>
        <v>0</v>
      </c>
      <c r="AQ87" s="225">
        <f t="shared" si="13"/>
        <v>0</v>
      </c>
      <c r="AR87" s="225">
        <f t="shared" si="13"/>
        <v>0</v>
      </c>
      <c r="AS87" s="225">
        <f t="shared" si="13"/>
        <v>0</v>
      </c>
      <c r="AT87" s="225">
        <f t="shared" si="13"/>
        <v>0</v>
      </c>
      <c r="AU87" s="225">
        <f t="shared" si="13"/>
        <v>0</v>
      </c>
      <c r="AV87" s="225">
        <f t="shared" si="13"/>
        <v>0</v>
      </c>
      <c r="AW87" s="225">
        <f t="shared" si="13"/>
        <v>0</v>
      </c>
      <c r="AX87" s="225">
        <f t="shared" si="13"/>
        <v>0</v>
      </c>
      <c r="AY87" s="225">
        <f t="shared" si="13"/>
        <v>0</v>
      </c>
      <c r="AZ87" s="225">
        <f t="shared" si="13"/>
        <v>0</v>
      </c>
      <c r="BA87" s="225">
        <f t="shared" si="13"/>
        <v>0</v>
      </c>
      <c r="BB87" s="225">
        <f t="shared" si="13"/>
        <v>0</v>
      </c>
      <c r="BC87" s="225">
        <f t="shared" si="13"/>
        <v>0</v>
      </c>
      <c r="BD87" s="225">
        <f t="shared" si="13"/>
        <v>0</v>
      </c>
      <c r="BE87" s="225">
        <f t="shared" si="13"/>
        <v>0</v>
      </c>
      <c r="BF87" s="225">
        <f t="shared" si="13"/>
        <v>0</v>
      </c>
      <c r="BG87" s="225">
        <f t="shared" si="13"/>
        <v>0</v>
      </c>
      <c r="BH87" s="225">
        <f t="shared" si="13"/>
        <v>0</v>
      </c>
      <c r="BI87" s="28"/>
      <c r="BJ87" s="28"/>
      <c r="BK87" s="28"/>
      <c r="BL87" s="28"/>
    </row>
    <row r="88" spans="1:100" ht="16.149999999999999">
      <c r="A88" s="307"/>
      <c r="C88" s="29"/>
      <c r="D88" s="29"/>
      <c r="E88" s="20" t="s">
        <v>432</v>
      </c>
      <c r="F88" s="94"/>
      <c r="G88" s="4" t="s">
        <v>101</v>
      </c>
      <c r="J88" s="6" t="s">
        <v>433</v>
      </c>
      <c r="L88" s="28">
        <f>ModelInput!L239</f>
        <v>0</v>
      </c>
      <c r="M88" s="28">
        <f>ModelInput!M239</f>
        <v>0</v>
      </c>
      <c r="N88" s="28">
        <f>ModelInput!N239</f>
        <v>0</v>
      </c>
      <c r="O88" s="28">
        <f>ModelInput!O239</f>
        <v>0</v>
      </c>
      <c r="P88" s="28">
        <f>ModelInput!P239</f>
        <v>0</v>
      </c>
      <c r="Q88" s="28">
        <f>ModelInput!Q239</f>
        <v>0</v>
      </c>
      <c r="R88" s="28">
        <f>ModelInput!R239</f>
        <v>0</v>
      </c>
      <c r="S88" s="28">
        <f>ModelInput!S239</f>
        <v>0</v>
      </c>
      <c r="T88" s="28">
        <f>ModelInput!T239</f>
        <v>0</v>
      </c>
      <c r="U88" s="28">
        <f>ModelInput!U239</f>
        <v>0</v>
      </c>
      <c r="V88" s="28">
        <f>ModelInput!V239</f>
        <v>0</v>
      </c>
      <c r="W88" s="28">
        <f>ModelInput!W239</f>
        <v>0</v>
      </c>
      <c r="X88" s="28">
        <f>ModelInput!X239</f>
        <v>0</v>
      </c>
      <c r="Y88" s="28">
        <f>ModelInput!Y239</f>
        <v>0</v>
      </c>
      <c r="Z88" s="28">
        <f>ModelInput!Z239</f>
        <v>0</v>
      </c>
      <c r="AA88" s="28">
        <f>ModelInput!AA239</f>
        <v>0</v>
      </c>
      <c r="AB88" s="28">
        <f>ModelInput!AB239</f>
        <v>0</v>
      </c>
      <c r="AC88" s="28">
        <f>ModelInput!AC239</f>
        <v>0</v>
      </c>
      <c r="AD88" s="28">
        <f>ModelInput!AD239</f>
        <v>0</v>
      </c>
      <c r="AE88" s="28">
        <f>ModelInput!AE239</f>
        <v>0</v>
      </c>
      <c r="AF88" s="28">
        <f>ModelInput!AF239</f>
        <v>0</v>
      </c>
      <c r="AG88" s="28">
        <f>ModelInput!AG239</f>
        <v>0</v>
      </c>
      <c r="AH88" s="28">
        <f>ModelInput!AH239</f>
        <v>0</v>
      </c>
      <c r="AI88" s="28">
        <f>ModelInput!AI239</f>
        <v>0</v>
      </c>
      <c r="AJ88" s="28">
        <f>ModelInput!AJ239</f>
        <v>0</v>
      </c>
      <c r="AK88" s="28">
        <f>ModelInput!AK239</f>
        <v>0</v>
      </c>
      <c r="AL88" s="28">
        <f>ModelInput!AL239</f>
        <v>0</v>
      </c>
      <c r="AM88" s="28">
        <f>ModelInput!AM239</f>
        <v>0</v>
      </c>
      <c r="AN88" s="28">
        <f>ModelInput!AN239</f>
        <v>0</v>
      </c>
      <c r="AO88" s="28">
        <f>ModelInput!AO239</f>
        <v>0</v>
      </c>
      <c r="AP88" s="28">
        <f>ModelInput!AP239</f>
        <v>0</v>
      </c>
      <c r="AQ88" s="28">
        <f>ModelInput!AQ239</f>
        <v>0</v>
      </c>
      <c r="AR88" s="28">
        <f>ModelInput!AR239</f>
        <v>0</v>
      </c>
      <c r="AS88" s="28">
        <f>ModelInput!AS239</f>
        <v>0</v>
      </c>
      <c r="AT88" s="28">
        <f>ModelInput!AT239</f>
        <v>0</v>
      </c>
      <c r="AU88" s="28">
        <f>ModelInput!AU239</f>
        <v>0</v>
      </c>
      <c r="AV88" s="28">
        <f>ModelInput!AV239</f>
        <v>0</v>
      </c>
      <c r="AW88" s="28">
        <f>ModelInput!AW239</f>
        <v>0</v>
      </c>
      <c r="AX88" s="28">
        <f>ModelInput!AX239</f>
        <v>0</v>
      </c>
      <c r="AY88" s="28">
        <f>ModelInput!AY239</f>
        <v>0</v>
      </c>
      <c r="AZ88" s="28">
        <f>ModelInput!AZ239</f>
        <v>0</v>
      </c>
      <c r="BA88" s="28">
        <f>ModelInput!BA239</f>
        <v>0</v>
      </c>
      <c r="BB88" s="28">
        <f>ModelInput!BB239</f>
        <v>0</v>
      </c>
      <c r="BC88" s="28">
        <f>ModelInput!BC239</f>
        <v>0</v>
      </c>
      <c r="BD88" s="28">
        <f>ModelInput!BD239</f>
        <v>0</v>
      </c>
      <c r="BE88" s="28">
        <f>ModelInput!BE239</f>
        <v>0</v>
      </c>
      <c r="BF88" s="28">
        <f>ModelInput!BF239</f>
        <v>0</v>
      </c>
      <c r="BG88" s="28">
        <f>ModelInput!BG239</f>
        <v>0</v>
      </c>
      <c r="BH88" s="28">
        <f>ModelInput!BH239</f>
        <v>0</v>
      </c>
      <c r="BI88" s="28"/>
      <c r="BJ88" s="28"/>
      <c r="BK88" s="28"/>
      <c r="BL88" s="28"/>
    </row>
    <row r="89" spans="1:100" ht="16.149999999999999">
      <c r="A89" s="307"/>
      <c r="C89" s="29"/>
      <c r="D89" s="29"/>
      <c r="E89" s="20" t="s">
        <v>227</v>
      </c>
      <c r="F89" s="94"/>
      <c r="G89" s="4" t="s">
        <v>101</v>
      </c>
      <c r="J89" s="6" t="s">
        <v>434</v>
      </c>
      <c r="L89" s="28">
        <f>IF(L$18=0,L37*L81,ModelInput!L87)</f>
        <v>0</v>
      </c>
      <c r="M89" s="28">
        <f>IF(M$18=0,M37*M81,ModelInput!M87)</f>
        <v>0</v>
      </c>
      <c r="N89" s="28">
        <f>IF(N$18=0,N37*N81,ModelInput!N87)</f>
        <v>0</v>
      </c>
      <c r="O89" s="28">
        <f>IF(O$18=0,O37*O81,ModelInput!O87)</f>
        <v>0</v>
      </c>
      <c r="P89" s="28">
        <f>IF(P$18=0,P37*P81,ModelInput!P87)</f>
        <v>0</v>
      </c>
      <c r="Q89" s="28">
        <f>IF(Q$18=0,Q37*Q81,ModelInput!Q87)</f>
        <v>0</v>
      </c>
      <c r="R89" s="28">
        <f>IF(R$18=0,R37*R81,ModelInput!R87)</f>
        <v>0</v>
      </c>
      <c r="S89" s="28">
        <f>IF(S$18=0,S37*S81,ModelInput!S87)</f>
        <v>0</v>
      </c>
      <c r="T89" s="28">
        <f>IF(T$18=0,T37*T81,ModelInput!T87)</f>
        <v>0</v>
      </c>
      <c r="U89" s="28">
        <f>IF(U$18=0,U37*U81,ModelInput!U87)</f>
        <v>0</v>
      </c>
      <c r="V89" s="28">
        <f>IF(V$18=0,V37*V81,ModelInput!V87)</f>
        <v>0</v>
      </c>
      <c r="W89" s="28">
        <f>IF(W$18=0,W37*W81,ModelInput!W87)</f>
        <v>0</v>
      </c>
      <c r="X89" s="28">
        <f>IF(X$18=0,X37*X81,ModelInput!X87)</f>
        <v>0</v>
      </c>
      <c r="Y89" s="28">
        <f>IF(Y$18=0,Y37*Y81,ModelInput!Y87)</f>
        <v>0</v>
      </c>
      <c r="Z89" s="28">
        <f>IF(Z$18=0,Z37*Z81,ModelInput!Z87)</f>
        <v>0</v>
      </c>
      <c r="AA89" s="28">
        <f>IF(AA$18=0,AA37*AA81,ModelInput!AA87)</f>
        <v>0</v>
      </c>
      <c r="AB89" s="28">
        <f>IF(AB$18=0,AB37*AB81,ModelInput!AB87)</f>
        <v>0</v>
      </c>
      <c r="AC89" s="28">
        <f>IF(AC$18=0,AC37*AC81,ModelInput!AC87)</f>
        <v>0</v>
      </c>
      <c r="AD89" s="28">
        <f>IF(AD$18=0,AD37*AD81,ModelInput!AD87)</f>
        <v>0</v>
      </c>
      <c r="AE89" s="28">
        <f>IF(AE$18=0,AE37*AE81,ModelInput!AE87)</f>
        <v>0</v>
      </c>
      <c r="AF89" s="28">
        <f>IF(AF$18=0,AF37*AF81,ModelInput!AF87)</f>
        <v>0</v>
      </c>
      <c r="AG89" s="28">
        <f>IF(AG$18=0,AG37*AG81,ModelInput!AG87)</f>
        <v>0</v>
      </c>
      <c r="AH89" s="28">
        <f>IF(AH$18=0,AH37*AH81,ModelInput!AH87)</f>
        <v>0</v>
      </c>
      <c r="AI89" s="28">
        <f>IF(AI$18=0,AI37*AI81,ModelInput!AI87)</f>
        <v>0</v>
      </c>
      <c r="AJ89" s="28">
        <f>IF(AJ$18=0,AJ37*AJ81,ModelInput!AJ87)</f>
        <v>0</v>
      </c>
      <c r="AK89" s="28">
        <f>IF(AK$18=0,AK37*AK81,ModelInput!AK87)</f>
        <v>0</v>
      </c>
      <c r="AL89" s="28">
        <f>IF(AL$18=0,AL37*AL81,ModelInput!AL87)</f>
        <v>0</v>
      </c>
      <c r="AM89" s="28">
        <f>IF(AM$18=0,AM37*AM81,ModelInput!AM87)</f>
        <v>0</v>
      </c>
      <c r="AN89" s="28">
        <f>IF(AN$18=0,AN37*AN81,ModelInput!AN87)</f>
        <v>0</v>
      </c>
      <c r="AO89" s="28">
        <f>IF(AO$18=0,AO37*AO81,ModelInput!AO87)</f>
        <v>0</v>
      </c>
      <c r="AP89" s="28">
        <f>IF(AP$18=0,AP37*AP81,ModelInput!AP87)</f>
        <v>0</v>
      </c>
      <c r="AQ89" s="28">
        <f>IF(AQ$18=0,AQ37*AQ81,ModelInput!AQ87)</f>
        <v>0</v>
      </c>
      <c r="AR89" s="28">
        <f>IF(AR$18=0,AR37*AR81,ModelInput!AR87)</f>
        <v>0</v>
      </c>
      <c r="AS89" s="28">
        <f>IF(AS$18=0,AS37*AS81,ModelInput!AS87)</f>
        <v>0</v>
      </c>
      <c r="AT89" s="28">
        <f>IF(AT$18=0,AT37*AT81,ModelInput!AT87)</f>
        <v>0</v>
      </c>
      <c r="AU89" s="28">
        <f>IF(AU$18=0,AU37*AU81,ModelInput!AU87)</f>
        <v>0</v>
      </c>
      <c r="AV89" s="28">
        <f>IF(AV$18=0,AV37*AV81,ModelInput!AV87)</f>
        <v>0</v>
      </c>
      <c r="AW89" s="28">
        <f>IF(AW$18=0,AW37*AW81,ModelInput!AW87)</f>
        <v>0</v>
      </c>
      <c r="AX89" s="28">
        <f>IF(AX$18=0,AX37*AX81,ModelInput!AX87)</f>
        <v>0</v>
      </c>
      <c r="AY89" s="28">
        <f>IF(AY$18=0,AY37*AY81,ModelInput!AY87)</f>
        <v>0</v>
      </c>
      <c r="AZ89" s="28">
        <f>IF(AZ$18=0,AZ37*AZ81,ModelInput!AZ87)</f>
        <v>0</v>
      </c>
      <c r="BA89" s="28">
        <f>IF(BA$18=0,BA37*BA81,ModelInput!BA87)</f>
        <v>0</v>
      </c>
      <c r="BB89" s="28">
        <f>IF(BB$18=0,BB37*BB81,ModelInput!BB87)</f>
        <v>0</v>
      </c>
      <c r="BC89" s="28">
        <f>IF(BC$18=0,BC37*BC81,ModelInput!BC87)</f>
        <v>0</v>
      </c>
      <c r="BD89" s="28">
        <f>IF(BD$18=0,BD37*BD81,ModelInput!BD87)</f>
        <v>0</v>
      </c>
      <c r="BE89" s="28">
        <f>IF(BE$18=0,BE37*BE81,ModelInput!BE87)</f>
        <v>0</v>
      </c>
      <c r="BF89" s="28">
        <f>IF(BF$18=0,BF37*BF81,ModelInput!BF87)</f>
        <v>0</v>
      </c>
      <c r="BG89" s="28">
        <f>IF(BG$18=0,BG37*BG81,ModelInput!BG87)</f>
        <v>0</v>
      </c>
      <c r="BH89" s="28">
        <f>IF(BH$18=0,BH37*BH81,ModelInput!BH87)</f>
        <v>0</v>
      </c>
      <c r="BI89" s="28"/>
      <c r="BJ89" s="28"/>
      <c r="BK89" s="28"/>
      <c r="BL89" s="28"/>
    </row>
    <row r="90" spans="1:100" ht="16.149999999999999">
      <c r="A90" s="307"/>
      <c r="C90" s="29"/>
      <c r="D90" s="29"/>
      <c r="E90" s="20" t="s">
        <v>435</v>
      </c>
      <c r="F90" s="94"/>
      <c r="G90" s="4" t="s">
        <v>101</v>
      </c>
      <c r="H90" s="143" t="str">
        <f>CHOOSE(Interface!$H$7,Interface!$J$57,Interface!$L$57)</f>
        <v>Operations</v>
      </c>
      <c r="J90" s="6" t="s">
        <v>436</v>
      </c>
      <c r="L90" s="28">
        <f>IF(L$18=0,SUM(L46:L47)*IF(SUM(L7:L8)&gt;1,CHOOSE(MATCH($H$90,Scenarios!$E$29:$E$31,0),L$81/(L$81+L$62),L$81/(L$81+L$62+L$100),0),L$81),SUM(ModelInput!L88:L89))</f>
        <v>0</v>
      </c>
      <c r="M90" s="28">
        <f>IF(M$18=0,SUM(M46:M47)*IF(SUM(M7:M8)&gt;1,CHOOSE(MATCH($H$90,Scenarios!$E$29:$E$31,0),M$81/(M$81+M$62),M$81/(M$81+M$62+M$100),0),M$81),SUM(ModelInput!M88:M89))</f>
        <v>0</v>
      </c>
      <c r="N90" s="28">
        <f>IF(N$18=0,SUM(N46:N47)*IF(SUM(N7:N8)&gt;1,CHOOSE(MATCH($H$90,Scenarios!$E$29:$E$31,0),N$81/(N$81+N$62),N$81/(N$81+N$62+N$100),0),N$81),SUM(ModelInput!N88:N89))</f>
        <v>0</v>
      </c>
      <c r="O90" s="28">
        <f>IF(O$18=0,SUM(O46:O47)*IF(SUM(O7:O8)&gt;1,CHOOSE(MATCH($H$90,Scenarios!$E$29:$E$31,0),O$81/(O$81+O$62),O$81/(O$81+O$62+O$100),0),O$81),SUM(ModelInput!O88:O89))</f>
        <v>0</v>
      </c>
      <c r="P90" s="28">
        <f>IF(P$18=0,SUM(P46:P47)*IF(SUM(P7:P8)&gt;1,CHOOSE(MATCH($H$90,Scenarios!$E$29:$E$31,0),P$81/(P$81+P$62),P$81/(P$81+P$62+P$100),0),P$81),SUM(ModelInput!P88:P89))</f>
        <v>0</v>
      </c>
      <c r="Q90" s="28">
        <f>IF(Q$18=0,SUM(Q46:Q47)*IF(SUM(Q7:Q8)&gt;1,CHOOSE(MATCH($H$90,Scenarios!$E$29:$E$31,0),Q$81/(Q$81+Q$62),Q$81/(Q$81+Q$62+Q$100),0),Q$81),SUM(ModelInput!Q88:Q89))</f>
        <v>0</v>
      </c>
      <c r="R90" s="28">
        <f>IF(R$18=0,SUM(R46:R47)*IF(SUM(R7:R8)&gt;1,CHOOSE(MATCH($H$90,Scenarios!$E$29:$E$31,0),R$81/(R$81+R$62),R$81/(R$81+R$62+R$100),0),R$81),SUM(ModelInput!R88:R89))</f>
        <v>0</v>
      </c>
      <c r="S90" s="28">
        <f>IF(S$18=0,SUM(S46:S47)*IF(SUM(S7:S8)&gt;1,CHOOSE(MATCH($H$90,Scenarios!$E$29:$E$31,0),S$81/(S$81+S$62),S$81/(S$81+S$62+S$100),0),S$81),SUM(ModelInput!S88:S89))</f>
        <v>0</v>
      </c>
      <c r="T90" s="28">
        <f>IF(T$18=0,SUM(T46:T47)*IF(SUM(T7:T8)&gt;1,CHOOSE(MATCH($H$90,Scenarios!$E$29:$E$31,0),T$81/(T$81+T$62),T$81/(T$81+T$62+T$100),0),T$81),SUM(ModelInput!T88:T89))</f>
        <v>0</v>
      </c>
      <c r="U90" s="28">
        <f>IF(U$18=0,SUM(U46:U47)*IF(SUM(U7:U8)&gt;1,CHOOSE(MATCH($H$90,Scenarios!$E$29:$E$31,0),U$81/(U$81+U$62),U$81/(U$81+U$62+U$100),0),U$81),SUM(ModelInput!U88:U89))</f>
        <v>0</v>
      </c>
      <c r="V90" s="28">
        <f>IF(V$18=0,SUM(V46:V47)*IF(SUM(V7:V8)&gt;1,CHOOSE(MATCH($H$90,Scenarios!$E$29:$E$31,0),V$81/(V$81+V$62),V$81/(V$81+V$62+V$100),0),V$81),SUM(ModelInput!V88:V89))</f>
        <v>0</v>
      </c>
      <c r="W90" s="28">
        <f>IF(W$18=0,SUM(W46:W47)*IF(SUM(W7:W8)&gt;1,CHOOSE(MATCH($H$90,Scenarios!$E$29:$E$31,0),W$81/(W$81+W$62),W$81/(W$81+W$62+W$100),0),W$81),SUM(ModelInput!W88:W89))</f>
        <v>0</v>
      </c>
      <c r="X90" s="28">
        <f>IF(X$18=0,SUM(X46:X47)*IF(SUM(X7:X8)&gt;1,CHOOSE(MATCH($H$90,Scenarios!$E$29:$E$31,0),X$81/(X$81+X$62),X$81/(X$81+X$62+X$100),0),X$81),SUM(ModelInput!X88:X89))</f>
        <v>0</v>
      </c>
      <c r="Y90" s="28">
        <f>IF(Y$18=0,SUM(Y46:Y47)*IF(SUM(Y7:Y8)&gt;1,CHOOSE(MATCH($H$90,Scenarios!$E$29:$E$31,0),Y$81/(Y$81+Y$62),Y$81/(Y$81+Y$62+Y$100),0),Y$81),SUM(ModelInput!Y88:Y89))</f>
        <v>0</v>
      </c>
      <c r="Z90" s="28">
        <f>IF(Z$18=0,SUM(Z46:Z47)*IF(SUM(Z7:Z8)&gt;1,CHOOSE(MATCH($H$90,Scenarios!$E$29:$E$31,0),Z$81/(Z$81+Z$62),Z$81/(Z$81+Z$62+Z$100),0),Z$81),SUM(ModelInput!Z88:Z89))</f>
        <v>0</v>
      </c>
      <c r="AA90" s="28">
        <f>IF(AA$18=0,SUM(AA46:AA47)*IF(SUM(AA7:AA8)&gt;1,CHOOSE(MATCH($H$90,Scenarios!$E$29:$E$31,0),AA$81/(AA$81+AA$62),AA$81/(AA$81+AA$62+AA$100),0),AA$81),SUM(ModelInput!AA88:AA89))</f>
        <v>0</v>
      </c>
      <c r="AB90" s="28">
        <f>IF(AB$18=0,SUM(AB46:AB47)*IF(SUM(AB7:AB8)&gt;1,CHOOSE(MATCH($H$90,Scenarios!$E$29:$E$31,0),AB$81/(AB$81+AB$62),AB$81/(AB$81+AB$62+AB$100),0),AB$81),SUM(ModelInput!AB88:AB89))</f>
        <v>0</v>
      </c>
      <c r="AC90" s="28">
        <f>IF(AC$18=0,SUM(AC46:AC47)*IF(SUM(AC7:AC8)&gt;1,CHOOSE(MATCH($H$90,Scenarios!$E$29:$E$31,0),AC$81/(AC$81+AC$62),AC$81/(AC$81+AC$62+AC$100),0),AC$81),SUM(ModelInput!AC88:AC89))</f>
        <v>0</v>
      </c>
      <c r="AD90" s="28">
        <f>IF(AD$18=0,SUM(AD46:AD47)*IF(SUM(AD7:AD8)&gt;1,CHOOSE(MATCH($H$90,Scenarios!$E$29:$E$31,0),AD$81/(AD$81+AD$62),AD$81/(AD$81+AD$62+AD$100),0),AD$81),SUM(ModelInput!AD88:AD89))</f>
        <v>0</v>
      </c>
      <c r="AE90" s="28">
        <f>IF(AE$18=0,SUM(AE46:AE47)*IF(SUM(AE7:AE8)&gt;1,CHOOSE(MATCH($H$90,Scenarios!$E$29:$E$31,0),AE$81/(AE$81+AE$62),AE$81/(AE$81+AE$62+AE$100),0),AE$81),SUM(ModelInput!AE88:AE89))</f>
        <v>0</v>
      </c>
      <c r="AF90" s="28">
        <f>IF(AF$18=0,SUM(AF46:AF47)*IF(SUM(AF7:AF8)&gt;1,CHOOSE(MATCH($H$90,Scenarios!$E$29:$E$31,0),AF$81/(AF$81+AF$62),AF$81/(AF$81+AF$62+AF$100),0),AF$81),SUM(ModelInput!AF88:AF89))</f>
        <v>0</v>
      </c>
      <c r="AG90" s="28">
        <f>IF(AG$18=0,SUM(AG46:AG47)*IF(SUM(AG7:AG8)&gt;1,CHOOSE(MATCH($H$90,Scenarios!$E$29:$E$31,0),AG$81/(AG$81+AG$62),AG$81/(AG$81+AG$62+AG$100),0),AG$81),SUM(ModelInput!AG88:AG89))</f>
        <v>0</v>
      </c>
      <c r="AH90" s="28">
        <f>IF(AH$18=0,SUM(AH46:AH47)*IF(SUM(AH7:AH8)&gt;1,CHOOSE(MATCH($H$90,Scenarios!$E$29:$E$31,0),AH$81/(AH$81+AH$62),AH$81/(AH$81+AH$62+AH$100),0),AH$81),SUM(ModelInput!AH88:AH89))</f>
        <v>0</v>
      </c>
      <c r="AI90" s="28">
        <f>IF(AI$18=0,SUM(AI46:AI47)*IF(SUM(AI7:AI8)&gt;1,CHOOSE(MATCH($H$90,Scenarios!$E$29:$E$31,0),AI$81/(AI$81+AI$62),AI$81/(AI$81+AI$62+AI$100),0),AI$81),SUM(ModelInput!AI88:AI89))</f>
        <v>0</v>
      </c>
      <c r="AJ90" s="28">
        <f>IF(AJ$18=0,SUM(AJ46:AJ47)*IF(SUM(AJ7:AJ8)&gt;1,CHOOSE(MATCH($H$90,Scenarios!$E$29:$E$31,0),AJ$81/(AJ$81+AJ$62),AJ$81/(AJ$81+AJ$62+AJ$100),0),AJ$81),SUM(ModelInput!AJ88:AJ89))</f>
        <v>0</v>
      </c>
      <c r="AK90" s="28">
        <f>IF(AK$18=0,SUM(AK46:AK47)*IF(SUM(AK7:AK8)&gt;1,CHOOSE(MATCH($H$90,Scenarios!$E$29:$E$31,0),AK$81/(AK$81+AK$62),AK$81/(AK$81+AK$62+AK$100),0),AK$81),SUM(ModelInput!AK88:AK89))</f>
        <v>0</v>
      </c>
      <c r="AL90" s="28">
        <f>IF(AL$18=0,SUM(AL46:AL47)*IF(SUM(AL7:AL8)&gt;1,CHOOSE(MATCH($H$90,Scenarios!$E$29:$E$31,0),AL$81/(AL$81+AL$62),AL$81/(AL$81+AL$62+AL$100),0),AL$81),SUM(ModelInput!AL88:AL89))</f>
        <v>0</v>
      </c>
      <c r="AM90" s="28">
        <f>IF(AM$18=0,SUM(AM46:AM47)*IF(SUM(AM7:AM8)&gt;1,CHOOSE(MATCH($H$90,Scenarios!$E$29:$E$31,0),AM$81/(AM$81+AM$62),AM$81/(AM$81+AM$62+AM$100),0),AM$81),SUM(ModelInput!AM88:AM89))</f>
        <v>0</v>
      </c>
      <c r="AN90" s="28">
        <f>IF(AN$18=0,SUM(AN46:AN47)*IF(SUM(AN7:AN8)&gt;1,CHOOSE(MATCH($H$90,Scenarios!$E$29:$E$31,0),AN$81/(AN$81+AN$62),AN$81/(AN$81+AN$62+AN$100),0),AN$81),SUM(ModelInput!AN88:AN89))</f>
        <v>0</v>
      </c>
      <c r="AO90" s="28">
        <f>IF(AO$18=0,SUM(AO46:AO47)*IF(SUM(AO7:AO8)&gt;1,CHOOSE(MATCH($H$90,Scenarios!$E$29:$E$31,0),AO$81/(AO$81+AO$62),AO$81/(AO$81+AO$62+AO$100),0),AO$81),SUM(ModelInput!AO88:AO89))</f>
        <v>0</v>
      </c>
      <c r="AP90" s="28">
        <f>IF(AP$18=0,SUM(AP46:AP47)*IF(SUM(AP7:AP8)&gt;1,CHOOSE(MATCH($H$90,Scenarios!$E$29:$E$31,0),AP$81/(AP$81+AP$62),AP$81/(AP$81+AP$62+AP$100),0),AP$81),SUM(ModelInput!AP88:AP89))</f>
        <v>0</v>
      </c>
      <c r="AQ90" s="28">
        <f>IF(AQ$18=0,SUM(AQ46:AQ47)*IF(SUM(AQ7:AQ8)&gt;1,CHOOSE(MATCH($H$90,Scenarios!$E$29:$E$31,0),AQ$81/(AQ$81+AQ$62),AQ$81/(AQ$81+AQ$62+AQ$100),0),AQ$81),SUM(ModelInput!AQ88:AQ89))</f>
        <v>0</v>
      </c>
      <c r="AR90" s="28">
        <f>IF(AR$18=0,SUM(AR46:AR47)*IF(SUM(AR7:AR8)&gt;1,CHOOSE(MATCH($H$90,Scenarios!$E$29:$E$31,0),AR$81/(AR$81+AR$62),AR$81/(AR$81+AR$62+AR$100),0),AR$81),SUM(ModelInput!AR88:AR89))</f>
        <v>0</v>
      </c>
      <c r="AS90" s="28">
        <f>IF(AS$18=0,SUM(AS46:AS47)*IF(SUM(AS7:AS8)&gt;1,CHOOSE(MATCH($H$90,Scenarios!$E$29:$E$31,0),AS$81/(AS$81+AS$62),AS$81/(AS$81+AS$62+AS$100),0),AS$81),SUM(ModelInput!AS88:AS89))</f>
        <v>0</v>
      </c>
      <c r="AT90" s="28">
        <f>IF(AT$18=0,SUM(AT46:AT47)*IF(SUM(AT7:AT8)&gt;1,CHOOSE(MATCH($H$90,Scenarios!$E$29:$E$31,0),AT$81/(AT$81+AT$62),AT$81/(AT$81+AT$62+AT$100),0),AT$81),SUM(ModelInput!AT88:AT89))</f>
        <v>0</v>
      </c>
      <c r="AU90" s="28">
        <f>IF(AU$18=0,SUM(AU46:AU47)*IF(SUM(AU7:AU8)&gt;1,CHOOSE(MATCH($H$90,Scenarios!$E$29:$E$31,0),AU$81/(AU$81+AU$62),AU$81/(AU$81+AU$62+AU$100),0),AU$81),SUM(ModelInput!AU88:AU89))</f>
        <v>0</v>
      </c>
      <c r="AV90" s="28">
        <f>IF(AV$18=0,SUM(AV46:AV47)*IF(SUM(AV7:AV8)&gt;1,CHOOSE(MATCH($H$90,Scenarios!$E$29:$E$31,0),AV$81/(AV$81+AV$62),AV$81/(AV$81+AV$62+AV$100),0),AV$81),SUM(ModelInput!AV88:AV89))</f>
        <v>0</v>
      </c>
      <c r="AW90" s="28">
        <f>IF(AW$18=0,SUM(AW46:AW47)*IF(SUM(AW7:AW8)&gt;1,CHOOSE(MATCH($H$90,Scenarios!$E$29:$E$31,0),AW$81/(AW$81+AW$62),AW$81/(AW$81+AW$62+AW$100),0),AW$81),SUM(ModelInput!AW88:AW89))</f>
        <v>0</v>
      </c>
      <c r="AX90" s="28">
        <f>IF(AX$18=0,SUM(AX46:AX47)*IF(SUM(AX7:AX8)&gt;1,CHOOSE(MATCH($H$90,Scenarios!$E$29:$E$31,0),AX$81/(AX$81+AX$62),AX$81/(AX$81+AX$62+AX$100),0),AX$81),SUM(ModelInput!AX88:AX89))</f>
        <v>0</v>
      </c>
      <c r="AY90" s="28">
        <f>IF(AY$18=0,SUM(AY46:AY47)*IF(SUM(AY7:AY8)&gt;1,CHOOSE(MATCH($H$90,Scenarios!$E$29:$E$31,0),AY$81/(AY$81+AY$62),AY$81/(AY$81+AY$62+AY$100),0),AY$81),SUM(ModelInput!AY88:AY89))</f>
        <v>0</v>
      </c>
      <c r="AZ90" s="28">
        <f>IF(AZ$18=0,SUM(AZ46:AZ47)*IF(SUM(AZ7:AZ8)&gt;1,CHOOSE(MATCH($H$90,Scenarios!$E$29:$E$31,0),AZ$81/(AZ$81+AZ$62),AZ$81/(AZ$81+AZ$62+AZ$100),0),AZ$81),SUM(ModelInput!AZ88:AZ89))</f>
        <v>0</v>
      </c>
      <c r="BA90" s="28">
        <f>IF(BA$18=0,SUM(BA46:BA47)*IF(SUM(BA7:BA8)&gt;1,CHOOSE(MATCH($H$90,Scenarios!$E$29:$E$31,0),BA$81/(BA$81+BA$62),BA$81/(BA$81+BA$62+BA$100),0),BA$81),SUM(ModelInput!BA88:BA89))</f>
        <v>0</v>
      </c>
      <c r="BB90" s="28">
        <f>IF(BB$18=0,SUM(BB46:BB47)*IF(SUM(BB7:BB8)&gt;1,CHOOSE(MATCH($H$90,Scenarios!$E$29:$E$31,0),BB$81/(BB$81+BB$62),BB$81/(BB$81+BB$62+BB$100),0),BB$81),SUM(ModelInput!BB88:BB89))</f>
        <v>0</v>
      </c>
      <c r="BC90" s="28">
        <f>IF(BC$18=0,SUM(BC46:BC47)*IF(SUM(BC7:BC8)&gt;1,CHOOSE(MATCH($H$90,Scenarios!$E$29:$E$31,0),BC$81/(BC$81+BC$62),BC$81/(BC$81+BC$62+BC$100),0),BC$81),SUM(ModelInput!BC88:BC89))</f>
        <v>0</v>
      </c>
      <c r="BD90" s="28">
        <f>IF(BD$18=0,SUM(BD46:BD47)*IF(SUM(BD7:BD8)&gt;1,CHOOSE(MATCH($H$90,Scenarios!$E$29:$E$31,0),BD$81/(BD$81+BD$62),BD$81/(BD$81+BD$62+BD$100),0),BD$81),SUM(ModelInput!BD88:BD89))</f>
        <v>0</v>
      </c>
      <c r="BE90" s="28">
        <f>IF(BE$18=0,SUM(BE46:BE47)*IF(SUM(BE7:BE8)&gt;1,CHOOSE(MATCH($H$90,Scenarios!$E$29:$E$31,0),BE$81/(BE$81+BE$62),BE$81/(BE$81+BE$62+BE$100),0),BE$81),SUM(ModelInput!BE88:BE89))</f>
        <v>0</v>
      </c>
      <c r="BF90" s="28">
        <f>IF(BF$18=0,SUM(BF46:BF47)*IF(SUM(BF7:BF8)&gt;1,CHOOSE(MATCH($H$90,Scenarios!$E$29:$E$31,0),BF$81/(BF$81+BF$62),BF$81/(BF$81+BF$62+BF$100),0),BF$81),SUM(ModelInput!BF88:BF89))</f>
        <v>0</v>
      </c>
      <c r="BG90" s="28">
        <f>IF(BG$18=0,SUM(BG46:BG47)*IF(SUM(BG7:BG8)&gt;1,CHOOSE(MATCH($H$90,Scenarios!$E$29:$E$31,0),BG$81/(BG$81+BG$62),BG$81/(BG$81+BG$62+BG$100),0),BG$81),SUM(ModelInput!BG88:BG89))</f>
        <v>0</v>
      </c>
      <c r="BH90" s="28">
        <f>IF(BH$18=0,SUM(BH46:BH47)*IF(SUM(BH7:BH8)&gt;1,CHOOSE(MATCH($H$90,Scenarios!$E$29:$E$31,0),BH$81/(BH$81+BH$62),BH$81/(BH$81+BH$62+BH$100),0),BH$81),SUM(ModelInput!BH88:BH89))</f>
        <v>0</v>
      </c>
    </row>
    <row r="91" spans="1:100" ht="16.149999999999999">
      <c r="A91" s="307"/>
      <c r="C91" s="29"/>
      <c r="D91" s="29"/>
      <c r="E91" s="20" t="s">
        <v>437</v>
      </c>
      <c r="F91" s="94"/>
      <c r="G91" s="4" t="s">
        <v>101</v>
      </c>
      <c r="J91" s="6" t="s">
        <v>438</v>
      </c>
      <c r="K91" s="207"/>
      <c r="L91" s="28">
        <f>ModelInput!L235</f>
        <v>0</v>
      </c>
      <c r="M91" s="28">
        <f>ModelInput!M235</f>
        <v>0</v>
      </c>
      <c r="N91" s="28">
        <f>ModelInput!N235</f>
        <v>0</v>
      </c>
      <c r="O91" s="28">
        <f>ModelInput!O235</f>
        <v>0</v>
      </c>
      <c r="P91" s="28">
        <f>ModelInput!P235</f>
        <v>0</v>
      </c>
      <c r="Q91" s="28">
        <f>ModelInput!Q235</f>
        <v>0</v>
      </c>
      <c r="R91" s="28">
        <f>ModelInput!R235</f>
        <v>0</v>
      </c>
      <c r="S91" s="28">
        <f>ModelInput!S235</f>
        <v>0</v>
      </c>
      <c r="T91" s="28">
        <f>ModelInput!T235</f>
        <v>0</v>
      </c>
      <c r="U91" s="28">
        <f>ModelInput!U235</f>
        <v>0</v>
      </c>
      <c r="V91" s="28">
        <f>ModelInput!V235</f>
        <v>0</v>
      </c>
      <c r="W91" s="28">
        <f>ModelInput!W235</f>
        <v>0</v>
      </c>
      <c r="X91" s="28">
        <f>ModelInput!X235</f>
        <v>0</v>
      </c>
      <c r="Y91" s="28">
        <f>ModelInput!Y235</f>
        <v>0</v>
      </c>
      <c r="Z91" s="28">
        <f>ModelInput!Z235</f>
        <v>0</v>
      </c>
      <c r="AA91" s="28">
        <f>ModelInput!AA235</f>
        <v>0</v>
      </c>
      <c r="AB91" s="28">
        <f>ModelInput!AB235</f>
        <v>0</v>
      </c>
      <c r="AC91" s="28">
        <f>ModelInput!AC235</f>
        <v>0</v>
      </c>
      <c r="AD91" s="28">
        <f>ModelInput!AD235</f>
        <v>0</v>
      </c>
      <c r="AE91" s="28">
        <f>ModelInput!AE235</f>
        <v>0</v>
      </c>
      <c r="AF91" s="28">
        <f>ModelInput!AF235</f>
        <v>0</v>
      </c>
      <c r="AG91" s="28">
        <f>ModelInput!AG235</f>
        <v>0</v>
      </c>
      <c r="AH91" s="28">
        <f>ModelInput!AH235</f>
        <v>0</v>
      </c>
      <c r="AI91" s="28">
        <f>ModelInput!AI235</f>
        <v>0</v>
      </c>
      <c r="AJ91" s="28">
        <f>ModelInput!AJ235</f>
        <v>0</v>
      </c>
      <c r="AK91" s="28">
        <f>ModelInput!AK235</f>
        <v>0</v>
      </c>
      <c r="AL91" s="28">
        <f>ModelInput!AL235</f>
        <v>0</v>
      </c>
      <c r="AM91" s="28">
        <f>ModelInput!AM235</f>
        <v>0</v>
      </c>
      <c r="AN91" s="28">
        <f>ModelInput!AN235</f>
        <v>0</v>
      </c>
      <c r="AO91" s="28">
        <f>ModelInput!AO235</f>
        <v>0</v>
      </c>
      <c r="AP91" s="28">
        <f>ModelInput!AP235</f>
        <v>0</v>
      </c>
      <c r="AQ91" s="28">
        <f>ModelInput!AQ235</f>
        <v>0</v>
      </c>
      <c r="AR91" s="28">
        <f>ModelInput!AR235</f>
        <v>0</v>
      </c>
      <c r="AS91" s="28">
        <f>ModelInput!AS235</f>
        <v>0</v>
      </c>
      <c r="AT91" s="28">
        <f>ModelInput!AT235</f>
        <v>0</v>
      </c>
      <c r="AU91" s="28">
        <f>ModelInput!AU235</f>
        <v>0</v>
      </c>
      <c r="AV91" s="28">
        <f>ModelInput!AV235</f>
        <v>0</v>
      </c>
      <c r="AW91" s="28">
        <f>ModelInput!AW235</f>
        <v>0</v>
      </c>
      <c r="AX91" s="28">
        <f>ModelInput!AX235</f>
        <v>0</v>
      </c>
      <c r="AY91" s="28">
        <f>ModelInput!AY235</f>
        <v>0</v>
      </c>
      <c r="AZ91" s="28">
        <f>ModelInput!AZ235</f>
        <v>0</v>
      </c>
      <c r="BA91" s="28">
        <f>ModelInput!BA235</f>
        <v>0</v>
      </c>
      <c r="BB91" s="28">
        <f>ModelInput!BB235</f>
        <v>0</v>
      </c>
      <c r="BC91" s="28">
        <f>ModelInput!BC235</f>
        <v>0</v>
      </c>
      <c r="BD91" s="28">
        <f>ModelInput!BD235</f>
        <v>0</v>
      </c>
      <c r="BE91" s="28">
        <f>ModelInput!BE235</f>
        <v>0</v>
      </c>
      <c r="BF91" s="28">
        <f>ModelInput!BF235</f>
        <v>0</v>
      </c>
      <c r="BG91" s="28">
        <f>ModelInput!BG235</f>
        <v>0</v>
      </c>
      <c r="BH91" s="28">
        <f>ModelInput!BH235</f>
        <v>0</v>
      </c>
    </row>
    <row r="92" spans="1:100" ht="16.149999999999999">
      <c r="A92" s="307"/>
      <c r="C92" s="29"/>
      <c r="D92" s="29"/>
      <c r="E92" s="20" t="s">
        <v>230</v>
      </c>
      <c r="F92" s="94"/>
      <c r="G92" s="4" t="s">
        <v>101</v>
      </c>
      <c r="H92" s="143" t="str">
        <f>CHOOSE(Interface!$H$7,Interface!$J$58,Interface!$L$58)</f>
        <v>Operations</v>
      </c>
      <c r="J92" s="6" t="s">
        <v>439</v>
      </c>
      <c r="L92" s="28">
        <f>IF(L$18=0,L54*IF(SUM(L$7:L$8)&gt;1,CHOOSE(MATCH($H92,Scenarios!$E$29:$E$31,0),L81/(L81+L62),L81/(L81+L62+L100),0),L81),ModelInput!L90)</f>
        <v>0</v>
      </c>
      <c r="M92" s="28">
        <f>IF(M$18=0,M54*IF(SUM(M$7:M$8)&gt;1,CHOOSE(MATCH($H92,Scenarios!$E$29:$E$31,0),M81/(M81+M62),M81/(M81+M62+M100),0),M81),ModelInput!M90)</f>
        <v>0</v>
      </c>
      <c r="N92" s="28">
        <f>IF(N$18=0,N54*IF(SUM(N$7:N$8)&gt;1,CHOOSE(MATCH($H92,Scenarios!$E$29:$E$31,0),N81/(N81+N62),N81/(N81+N62+N100),0),N81),ModelInput!N90)</f>
        <v>0</v>
      </c>
      <c r="O92" s="28">
        <f>IF(O$18=0,O54*IF(SUM(O$7:O$8)&gt;1,CHOOSE(MATCH($H92,Scenarios!$E$29:$E$31,0),O81/(O81+O62),O81/(O81+O62+O100),0),O81),ModelInput!O90)</f>
        <v>0</v>
      </c>
      <c r="P92" s="28">
        <f>IF(P$18=0,P54*IF(SUM(P$7:P$8)&gt;1,CHOOSE(MATCH($H92,Scenarios!$E$29:$E$31,0),P81/(P81+P62),P81/(P81+P62+P100),0),P81),ModelInput!P90)</f>
        <v>0</v>
      </c>
      <c r="Q92" s="28">
        <f>IF(Q$18=0,Q54*IF(SUM(Q$7:Q$8)&gt;1,CHOOSE(MATCH($H92,Scenarios!$E$29:$E$31,0),Q81/(Q81+Q62),Q81/(Q81+Q62+Q100),0),Q81),ModelInput!Q90)</f>
        <v>0</v>
      </c>
      <c r="R92" s="28">
        <f>IF(R$18=0,R54*IF(SUM(R$7:R$8)&gt;1,CHOOSE(MATCH($H92,Scenarios!$E$29:$E$31,0),R81/(R81+R62),R81/(R81+R62+R100),0),R81),ModelInput!R90)</f>
        <v>0</v>
      </c>
      <c r="S92" s="28">
        <f>IF(S$18=0,S54*IF(SUM(S$7:S$8)&gt;1,CHOOSE(MATCH($H92,Scenarios!$E$29:$E$31,0),S81/(S81+S62),S81/(S81+S62+S100),0),S81),ModelInput!S90)</f>
        <v>0</v>
      </c>
      <c r="T92" s="28">
        <f>IF(T$18=0,T54*IF(SUM(T$7:T$8)&gt;1,CHOOSE(MATCH($H92,Scenarios!$E$29:$E$31,0),T81/(T81+T62),T81/(T81+T62+T100),0),T81),ModelInput!T90)</f>
        <v>0</v>
      </c>
      <c r="U92" s="28">
        <f>IF(U$18=0,U54*IF(SUM(U$7:U$8)&gt;1,CHOOSE(MATCH($H92,Scenarios!$E$29:$E$31,0),U81/(U81+U62),U81/(U81+U62+U100),0),U81),ModelInput!U90)</f>
        <v>0</v>
      </c>
      <c r="V92" s="28">
        <f>IF(V$18=0,V54*IF(SUM(V$7:V$8)&gt;1,CHOOSE(MATCH($H92,Scenarios!$E$29:$E$31,0),V81/(V81+V62),V81/(V81+V62+V100),0),V81),ModelInput!V90)</f>
        <v>0</v>
      </c>
      <c r="W92" s="28">
        <f>IF(W$18=0,W54*IF(SUM(W$7:W$8)&gt;1,CHOOSE(MATCH($H92,Scenarios!$E$29:$E$31,0),W81/(W81+W62),W81/(W81+W62+W100),0),W81),ModelInput!W90)</f>
        <v>0</v>
      </c>
      <c r="X92" s="28">
        <f>IF(X$18=0,X54*IF(SUM(X$7:X$8)&gt;1,CHOOSE(MATCH($H92,Scenarios!$E$29:$E$31,0),X81/(X81+X62),X81/(X81+X62+X100),0),X81),ModelInput!X90)</f>
        <v>0</v>
      </c>
      <c r="Y92" s="28">
        <f>IF(Y$18=0,Y54*IF(SUM(Y$7:Y$8)&gt;1,CHOOSE(MATCH($H92,Scenarios!$E$29:$E$31,0),Y81/(Y81+Y62),Y81/(Y81+Y62+Y100),0),Y81),ModelInput!Y90)</f>
        <v>0</v>
      </c>
      <c r="Z92" s="28">
        <f>IF(Z$18=0,Z54*IF(SUM(Z$7:Z$8)&gt;1,CHOOSE(MATCH($H92,Scenarios!$E$29:$E$31,0),Z81/(Z81+Z62),Z81/(Z81+Z62+Z100),0),Z81),ModelInput!Z90)</f>
        <v>0</v>
      </c>
      <c r="AA92" s="28">
        <f>IF(AA$18=0,AA54*IF(SUM(AA$7:AA$8)&gt;1,CHOOSE(MATCH($H92,Scenarios!$E$29:$E$31,0),AA81/(AA81+AA62),AA81/(AA81+AA62+AA100),0),AA81),ModelInput!AA90)</f>
        <v>0</v>
      </c>
      <c r="AB92" s="28">
        <f>IF(AB$18=0,AB54*IF(SUM(AB$7:AB$8)&gt;1,CHOOSE(MATCH($H92,Scenarios!$E$29:$E$31,0),AB81/(AB81+AB62),AB81/(AB81+AB62+AB100),0),AB81),ModelInput!AB90)</f>
        <v>0</v>
      </c>
      <c r="AC92" s="28">
        <f>IF(AC$18=0,AC54*IF(SUM(AC$7:AC$8)&gt;1,CHOOSE(MATCH($H92,Scenarios!$E$29:$E$31,0),AC81/(AC81+AC62),AC81/(AC81+AC62+AC100),0),AC81),ModelInput!AC90)</f>
        <v>0</v>
      </c>
      <c r="AD92" s="28">
        <f>IF(AD$18=0,AD54*IF(SUM(AD$7:AD$8)&gt;1,CHOOSE(MATCH($H92,Scenarios!$E$29:$E$31,0),AD81/(AD81+AD62),AD81/(AD81+AD62+AD100),0),AD81),ModelInput!AD90)</f>
        <v>0</v>
      </c>
      <c r="AE92" s="28">
        <f>IF(AE$18=0,AE54*IF(SUM(AE$7:AE$8)&gt;1,CHOOSE(MATCH($H92,Scenarios!$E$29:$E$31,0),AE81/(AE81+AE62),AE81/(AE81+AE62+AE100),0),AE81),ModelInput!AE90)</f>
        <v>0</v>
      </c>
      <c r="AF92" s="28">
        <f>IF(AF$18=0,AF54*IF(SUM(AF$7:AF$8)&gt;1,CHOOSE(MATCH($H92,Scenarios!$E$29:$E$31,0),AF81/(AF81+AF62),AF81/(AF81+AF62+AF100),0),AF81),ModelInput!AF90)</f>
        <v>0</v>
      </c>
      <c r="AG92" s="28">
        <f>IF(AG$18=0,AG54*IF(SUM(AG$7:AG$8)&gt;1,CHOOSE(MATCH($H92,Scenarios!$E$29:$E$31,0),AG81/(AG81+AG62),AG81/(AG81+AG62+AG100),0),AG81),ModelInput!AG90)</f>
        <v>0</v>
      </c>
      <c r="AH92" s="28">
        <f>IF(AH$18=0,AH54*IF(SUM(AH$7:AH$8)&gt;1,CHOOSE(MATCH($H92,Scenarios!$E$29:$E$31,0),AH81/(AH81+AH62),AH81/(AH81+AH62+AH100),0),AH81),ModelInput!AH90)</f>
        <v>0</v>
      </c>
      <c r="AI92" s="28">
        <f>IF(AI$18=0,AI54*IF(SUM(AI$7:AI$8)&gt;1,CHOOSE(MATCH($H92,Scenarios!$E$29:$E$31,0),AI81/(AI81+AI62),AI81/(AI81+AI62+AI100),0),AI81),ModelInput!AI90)</f>
        <v>0</v>
      </c>
      <c r="AJ92" s="28">
        <f>IF(AJ$18=0,AJ54*IF(SUM(AJ$7:AJ$8)&gt;1,CHOOSE(MATCH($H92,Scenarios!$E$29:$E$31,0),AJ81/(AJ81+AJ62),AJ81/(AJ81+AJ62+AJ100),0),AJ81),ModelInput!AJ90)</f>
        <v>0</v>
      </c>
      <c r="AK92" s="28">
        <f>IF(AK$18=0,AK54*IF(SUM(AK$7:AK$8)&gt;1,CHOOSE(MATCH($H92,Scenarios!$E$29:$E$31,0),AK81/(AK81+AK62),AK81/(AK81+AK62+AK100),0),AK81),ModelInput!AK90)</f>
        <v>0</v>
      </c>
      <c r="AL92" s="28">
        <f>IF(AL$18=0,AL54*IF(SUM(AL$7:AL$8)&gt;1,CHOOSE(MATCH($H92,Scenarios!$E$29:$E$31,0),AL81/(AL81+AL62),AL81/(AL81+AL62+AL100),0),AL81),ModelInput!AL90)</f>
        <v>0</v>
      </c>
      <c r="AM92" s="28">
        <f>IF(AM$18=0,AM54*IF(SUM(AM$7:AM$8)&gt;1,CHOOSE(MATCH($H92,Scenarios!$E$29:$E$31,0),AM81/(AM81+AM62),AM81/(AM81+AM62+AM100),0),AM81),ModelInput!AM90)</f>
        <v>0</v>
      </c>
      <c r="AN92" s="28">
        <f>IF(AN$18=0,AN54*IF(SUM(AN$7:AN$8)&gt;1,CHOOSE(MATCH($H92,Scenarios!$E$29:$E$31,0),AN81/(AN81+AN62),AN81/(AN81+AN62+AN100),0),AN81),ModelInput!AN90)</f>
        <v>0</v>
      </c>
      <c r="AO92" s="28">
        <f>IF(AO$18=0,AO54*IF(SUM(AO$7:AO$8)&gt;1,CHOOSE(MATCH($H92,Scenarios!$E$29:$E$31,0),AO81/(AO81+AO62),AO81/(AO81+AO62+AO100),0),AO81),ModelInput!AO90)</f>
        <v>0</v>
      </c>
      <c r="AP92" s="28">
        <f>IF(AP$18=0,AP54*IF(SUM(AP$7:AP$8)&gt;1,CHOOSE(MATCH($H92,Scenarios!$E$29:$E$31,0),AP81/(AP81+AP62),AP81/(AP81+AP62+AP100),0),AP81),ModelInput!AP90)</f>
        <v>0</v>
      </c>
      <c r="AQ92" s="28">
        <f>IF(AQ$18=0,AQ54*IF(SUM(AQ$7:AQ$8)&gt;1,CHOOSE(MATCH($H92,Scenarios!$E$29:$E$31,0),AQ81/(AQ81+AQ62),AQ81/(AQ81+AQ62+AQ100),0),AQ81),ModelInput!AQ90)</f>
        <v>0</v>
      </c>
      <c r="AR92" s="28">
        <f>IF(AR$18=0,AR54*IF(SUM(AR$7:AR$8)&gt;1,CHOOSE(MATCH($H92,Scenarios!$E$29:$E$31,0),AR81/(AR81+AR62),AR81/(AR81+AR62+AR100),0),AR81),ModelInput!AR90)</f>
        <v>0</v>
      </c>
      <c r="AS92" s="28">
        <f>IF(AS$18=0,AS54*IF(SUM(AS$7:AS$8)&gt;1,CHOOSE(MATCH($H92,Scenarios!$E$29:$E$31,0),AS81/(AS81+AS62),AS81/(AS81+AS62+AS100),0),AS81),ModelInput!AS90)</f>
        <v>0</v>
      </c>
      <c r="AT92" s="28">
        <f>IF(AT$18=0,AT54*IF(SUM(AT$7:AT$8)&gt;1,CHOOSE(MATCH($H92,Scenarios!$E$29:$E$31,0),AT81/(AT81+AT62),AT81/(AT81+AT62+AT100),0),AT81),ModelInput!AT90)</f>
        <v>0</v>
      </c>
      <c r="AU92" s="28">
        <f>IF(AU$18=0,AU54*IF(SUM(AU$7:AU$8)&gt;1,CHOOSE(MATCH($H92,Scenarios!$E$29:$E$31,0),AU81/(AU81+AU62),AU81/(AU81+AU62+AU100),0),AU81),ModelInput!AU90)</f>
        <v>0</v>
      </c>
      <c r="AV92" s="28">
        <f>IF(AV$18=0,AV54*IF(SUM(AV$7:AV$8)&gt;1,CHOOSE(MATCH($H92,Scenarios!$E$29:$E$31,0),AV81/(AV81+AV62),AV81/(AV81+AV62+AV100),0),AV81),ModelInput!AV90)</f>
        <v>0</v>
      </c>
      <c r="AW92" s="28">
        <f>IF(AW$18=0,AW54*IF(SUM(AW$7:AW$8)&gt;1,CHOOSE(MATCH($H92,Scenarios!$E$29:$E$31,0),AW81/(AW81+AW62),AW81/(AW81+AW62+AW100),0),AW81),ModelInput!AW90)</f>
        <v>0</v>
      </c>
      <c r="AX92" s="28">
        <f>IF(AX$18=0,AX54*IF(SUM(AX$7:AX$8)&gt;1,CHOOSE(MATCH($H92,Scenarios!$E$29:$E$31,0),AX81/(AX81+AX62),AX81/(AX81+AX62+AX100),0),AX81),ModelInput!AX90)</f>
        <v>0</v>
      </c>
      <c r="AY92" s="28">
        <f>IF(AY$18=0,AY54*IF(SUM(AY$7:AY$8)&gt;1,CHOOSE(MATCH($H92,Scenarios!$E$29:$E$31,0),AY81/(AY81+AY62),AY81/(AY81+AY62+AY100),0),AY81),ModelInput!AY90)</f>
        <v>0</v>
      </c>
      <c r="AZ92" s="28">
        <f>IF(AZ$18=0,AZ54*IF(SUM(AZ$7:AZ$8)&gt;1,CHOOSE(MATCH($H92,Scenarios!$E$29:$E$31,0),AZ81/(AZ81+AZ62),AZ81/(AZ81+AZ62+AZ100),0),AZ81),ModelInput!AZ90)</f>
        <v>0</v>
      </c>
      <c r="BA92" s="28">
        <f>IF(BA$18=0,BA54*IF(SUM(BA$7:BA$8)&gt;1,CHOOSE(MATCH($H92,Scenarios!$E$29:$E$31,0),BA81/(BA81+BA62),BA81/(BA81+BA62+BA100),0),BA81),ModelInput!BA90)</f>
        <v>0</v>
      </c>
      <c r="BB92" s="28">
        <f>IF(BB$18=0,BB54*IF(SUM(BB$7:BB$8)&gt;1,CHOOSE(MATCH($H92,Scenarios!$E$29:$E$31,0),BB81/(BB81+BB62),BB81/(BB81+BB62+BB100),0),BB81),ModelInput!BB90)</f>
        <v>0</v>
      </c>
      <c r="BC92" s="28">
        <f>IF(BC$18=0,BC54*IF(SUM(BC$7:BC$8)&gt;1,CHOOSE(MATCH($H92,Scenarios!$E$29:$E$31,0),BC81/(BC81+BC62),BC81/(BC81+BC62+BC100),0),BC81),ModelInput!BC90)</f>
        <v>0</v>
      </c>
      <c r="BD92" s="28">
        <f>IF(BD$18=0,BD54*IF(SUM(BD$7:BD$8)&gt;1,CHOOSE(MATCH($H92,Scenarios!$E$29:$E$31,0),BD81/(BD81+BD62),BD81/(BD81+BD62+BD100),0),BD81),ModelInput!BD90)</f>
        <v>0</v>
      </c>
      <c r="BE92" s="28">
        <f>IF(BE$18=0,BE54*IF(SUM(BE$7:BE$8)&gt;1,CHOOSE(MATCH($H92,Scenarios!$E$29:$E$31,0),BE81/(BE81+BE62),BE81/(BE81+BE62+BE100),0),BE81),ModelInput!BE90)</f>
        <v>0</v>
      </c>
      <c r="BF92" s="28">
        <f>IF(BF$18=0,BF54*IF(SUM(BF$7:BF$8)&gt;1,CHOOSE(MATCH($H92,Scenarios!$E$29:$E$31,0),BF81/(BF81+BF62),BF81/(BF81+BF62+BF100),0),BF81),ModelInput!BF90)</f>
        <v>0</v>
      </c>
      <c r="BG92" s="28">
        <f>IF(BG$18=0,BG54*IF(SUM(BG$7:BG$8)&gt;1,CHOOSE(MATCH($H92,Scenarios!$E$29:$E$31,0),BG81/(BG81+BG62),BG81/(BG81+BG62+BG100),0),BG81),ModelInput!BG90)</f>
        <v>0</v>
      </c>
      <c r="BH92" s="28">
        <f>IF(BH$18=0,BH54*IF(SUM(BH$7:BH$8)&gt;1,CHOOSE(MATCH($H92,Scenarios!$E$29:$E$31,0),BH81/(BH81+BH62),BH81/(BH81+BH62+BH100),0),BH81),ModelInput!BH90)</f>
        <v>0</v>
      </c>
    </row>
    <row r="93" spans="1:100" ht="15.4">
      <c r="A93" s="307"/>
      <c r="C93" s="29"/>
      <c r="D93" s="29"/>
      <c r="E93" s="135" t="s">
        <v>146</v>
      </c>
      <c r="F93" s="94"/>
      <c r="G93" s="4" t="s">
        <v>101</v>
      </c>
      <c r="H93" s="143" t="str">
        <f>CHOOSE(Interface!$H$7,Interface!$J$59,Interface!$L$59)</f>
        <v>Operations</v>
      </c>
      <c r="J93" s="6" t="s">
        <v>422</v>
      </c>
      <c r="L93" s="28">
        <f>IF(L$18=0,(L48*IF(SUM(L7:L8)&gt;1,CHOOSE(MATCH($H$93,Scenarios!$E$29:$E$31,0),L$81/(L$62+L$81),L$81/(L$62+L$81+L$100),0),L81)),ModelInput!L91)</f>
        <v>0</v>
      </c>
      <c r="M93" s="28">
        <f>IF(M$18=0,(M48*IF(SUM(M7:M8)&gt;1,CHOOSE(MATCH($H$93,Scenarios!$E$29:$E$31,0),M$81/(M$62+M$81),M$81/(M$62+M$81+M$100),0),M81)),ModelInput!M91)</f>
        <v>0</v>
      </c>
      <c r="N93" s="28">
        <f>IF(N$18=0,(N48*IF(SUM(N7:N8)&gt;1,CHOOSE(MATCH($H$93,Scenarios!$E$29:$E$31,0),N$81/(N$62+N$81),N$81/(N$62+N$81+N$100),0),N81)),ModelInput!N91)</f>
        <v>0</v>
      </c>
      <c r="O93" s="28">
        <f>IF(O$18=0,(O48*IF(SUM(O7:O8)&gt;1,CHOOSE(MATCH($H$93,Scenarios!$E$29:$E$31,0),O$81/(O$62+O$81),O$81/(O$62+O$81+O$100),0),O81)),ModelInput!O91)</f>
        <v>0</v>
      </c>
      <c r="P93" s="28">
        <f>IF(P$18=0,(P48*IF(SUM(P7:P8)&gt;1,CHOOSE(MATCH($H$93,Scenarios!$E$29:$E$31,0),P$81/(P$62+P$81),P$81/(P$62+P$81+P$100),0),P81)),ModelInput!P91)</f>
        <v>0</v>
      </c>
      <c r="Q93" s="28">
        <f>IF(Q$18=0,(Q48*IF(SUM(Q7:Q8)&gt;1,CHOOSE(MATCH($H$93,Scenarios!$E$29:$E$31,0),Q$81/(Q$62+Q$81),Q$81/(Q$62+Q$81+Q$100),0),Q81)),ModelInput!Q91)</f>
        <v>0</v>
      </c>
      <c r="R93" s="28">
        <f>IF(R$18=0,(R48*IF(SUM(R7:R8)&gt;1,CHOOSE(MATCH($H$93,Scenarios!$E$29:$E$31,0),R$81/(R$62+R$81),R$81/(R$62+R$81+R$100),0),R81)),ModelInput!R91)</f>
        <v>0</v>
      </c>
      <c r="S93" s="28">
        <f>IF(S$18=0,(S48*IF(SUM(S7:S8)&gt;1,CHOOSE(MATCH($H$93,Scenarios!$E$29:$E$31,0),S$81/(S$62+S$81),S$81/(S$62+S$81+S$100),0),S81)),ModelInput!S91)</f>
        <v>0</v>
      </c>
      <c r="T93" s="28">
        <f>IF(T$18=0,(T48*IF(SUM(T7:T8)&gt;1,CHOOSE(MATCH($H$93,Scenarios!$E$29:$E$31,0),T$81/(T$62+T$81),T$81/(T$62+T$81+T$100),0),T81)),ModelInput!T91)</f>
        <v>0</v>
      </c>
      <c r="U93" s="28">
        <f>IF(U$18=0,(U48*IF(SUM(U7:U8)&gt;1,CHOOSE(MATCH($H$93,Scenarios!$E$29:$E$31,0),U$81/(U$62+U$81),U$81/(U$62+U$81+U$100),0),U81)),ModelInput!U91)</f>
        <v>0</v>
      </c>
      <c r="V93" s="28">
        <f>IF(V$18=0,(V48*IF(SUM(V7:V8)&gt;1,CHOOSE(MATCH($H$93,Scenarios!$E$29:$E$31,0),V$81/(V$62+V$81),V$81/(V$62+V$81+V$100),0),V81)),ModelInput!V91)</f>
        <v>0</v>
      </c>
      <c r="W93" s="28">
        <f>IF(W$18=0,(W48*IF(SUM(W7:W8)&gt;1,CHOOSE(MATCH($H$93,Scenarios!$E$29:$E$31,0),W$81/(W$62+W$81),W$81/(W$62+W$81+W$100),0),W81)),ModelInput!W91)</f>
        <v>0</v>
      </c>
      <c r="X93" s="28">
        <f>IF(X$18=0,(X48*IF(SUM(X7:X8)&gt;1,CHOOSE(MATCH($H$93,Scenarios!$E$29:$E$31,0),X$81/(X$62+X$81),X$81/(X$62+X$81+X$100),0),X81)),ModelInput!X91)</f>
        <v>0</v>
      </c>
      <c r="Y93" s="28">
        <f>IF(Y$18=0,(Y48*IF(SUM(Y7:Y8)&gt;1,CHOOSE(MATCH($H$93,Scenarios!$E$29:$E$31,0),Y$81/(Y$62+Y$81),Y$81/(Y$62+Y$81+Y$100),0),Y81)),ModelInput!Y91)</f>
        <v>0</v>
      </c>
      <c r="Z93" s="28">
        <f>IF(Z$18=0,(Z48*IF(SUM(Z7:Z8)&gt;1,CHOOSE(MATCH($H$93,Scenarios!$E$29:$E$31,0),Z$81/(Z$62+Z$81),Z$81/(Z$62+Z$81+Z$100),0),Z81)),ModelInput!Z91)</f>
        <v>0</v>
      </c>
      <c r="AA93" s="28">
        <f>IF(AA$18=0,(AA48*IF(SUM(AA7:AA8)&gt;1,CHOOSE(MATCH($H$93,Scenarios!$E$29:$E$31,0),AA$81/(AA$62+AA$81),AA$81/(AA$62+AA$81+AA$100),0),AA81)),ModelInput!AA91)</f>
        <v>0</v>
      </c>
      <c r="AB93" s="28">
        <f>IF(AB$18=0,(AB48*IF(SUM(AB7:AB8)&gt;1,CHOOSE(MATCH($H$93,Scenarios!$E$29:$E$31,0),AB$81/(AB$62+AB$81),AB$81/(AB$62+AB$81+AB$100),0),AB81)),ModelInput!AB91)</f>
        <v>0</v>
      </c>
      <c r="AC93" s="28">
        <f>IF(AC$18=0,(AC48*IF(SUM(AC7:AC8)&gt;1,CHOOSE(MATCH($H$93,Scenarios!$E$29:$E$31,0),AC$81/(AC$62+AC$81),AC$81/(AC$62+AC$81+AC$100),0),AC81)),ModelInput!AC91)</f>
        <v>0</v>
      </c>
      <c r="AD93" s="28">
        <f>IF(AD$18=0,(AD48*IF(SUM(AD7:AD8)&gt;1,CHOOSE(MATCH($H$93,Scenarios!$E$29:$E$31,0),AD$81/(AD$62+AD$81),AD$81/(AD$62+AD$81+AD$100),0),AD81)),ModelInput!AD91)</f>
        <v>0</v>
      </c>
      <c r="AE93" s="28">
        <f>IF(AE$18=0,(AE48*IF(SUM(AE7:AE8)&gt;1,CHOOSE(MATCH($H$93,Scenarios!$E$29:$E$31,0),AE$81/(AE$62+AE$81),AE$81/(AE$62+AE$81+AE$100),0),AE81)),ModelInput!AE91)</f>
        <v>0</v>
      </c>
      <c r="AF93" s="28">
        <f>IF(AF$18=0,(AF48*IF(SUM(AF7:AF8)&gt;1,CHOOSE(MATCH($H$93,Scenarios!$E$29:$E$31,0),AF$81/(AF$62+AF$81),AF$81/(AF$62+AF$81+AF$100),0),AF81)),ModelInput!AF91)</f>
        <v>0</v>
      </c>
      <c r="AG93" s="28">
        <f>IF(AG$18=0,(AG48*IF(SUM(AG7:AG8)&gt;1,CHOOSE(MATCH($H$93,Scenarios!$E$29:$E$31,0),AG$81/(AG$62+AG$81),AG$81/(AG$62+AG$81+AG$100),0),AG81)),ModelInput!AG91)</f>
        <v>0</v>
      </c>
      <c r="AH93" s="28">
        <f>IF(AH$18=0,(AH48*IF(SUM(AH7:AH8)&gt;1,CHOOSE(MATCH($H$93,Scenarios!$E$29:$E$31,0),AH$81/(AH$62+AH$81),AH$81/(AH$62+AH$81+AH$100),0),AH81)),ModelInput!AH91)</f>
        <v>0</v>
      </c>
      <c r="AI93" s="28">
        <f>IF(AI$18=0,(AI48*IF(SUM(AI7:AI8)&gt;1,CHOOSE(MATCH($H$93,Scenarios!$E$29:$E$31,0),AI$81/(AI$62+AI$81),AI$81/(AI$62+AI$81+AI$100),0),AI81)),ModelInput!AI91)</f>
        <v>0</v>
      </c>
      <c r="AJ93" s="28">
        <f>IF(AJ$18=0,(AJ48*IF(SUM(AJ7:AJ8)&gt;1,CHOOSE(MATCH($H$93,Scenarios!$E$29:$E$31,0),AJ$81/(AJ$62+AJ$81),AJ$81/(AJ$62+AJ$81+AJ$100),0),AJ81)),ModelInput!AJ91)</f>
        <v>0</v>
      </c>
      <c r="AK93" s="28">
        <f>IF(AK$18=0,(AK48*IF(SUM(AK7:AK8)&gt;1,CHOOSE(MATCH($H$93,Scenarios!$E$29:$E$31,0),AK$81/(AK$62+AK$81),AK$81/(AK$62+AK$81+AK$100),0),AK81)),ModelInput!AK91)</f>
        <v>0</v>
      </c>
      <c r="AL93" s="28">
        <f>IF(AL$18=0,(AL48*IF(SUM(AL7:AL8)&gt;1,CHOOSE(MATCH($H$93,Scenarios!$E$29:$E$31,0),AL$81/(AL$62+AL$81),AL$81/(AL$62+AL$81+AL$100),0),AL81)),ModelInput!AL91)</f>
        <v>0</v>
      </c>
      <c r="AM93" s="28">
        <f>IF(AM$18=0,(AM48*IF(SUM(AM7:AM8)&gt;1,CHOOSE(MATCH($H$93,Scenarios!$E$29:$E$31,0),AM$81/(AM$62+AM$81),AM$81/(AM$62+AM$81+AM$100),0),AM81)),ModelInput!AM91)</f>
        <v>0</v>
      </c>
      <c r="AN93" s="28">
        <f>IF(AN$18=0,(AN48*IF(SUM(AN7:AN8)&gt;1,CHOOSE(MATCH($H$93,Scenarios!$E$29:$E$31,0),AN$81/(AN$62+AN$81),AN$81/(AN$62+AN$81+AN$100),0),AN81)),ModelInput!AN91)</f>
        <v>0</v>
      </c>
      <c r="AO93" s="28">
        <f>IF(AO$18=0,(AO48*IF(SUM(AO7:AO8)&gt;1,CHOOSE(MATCH($H$93,Scenarios!$E$29:$E$31,0),AO$81/(AO$62+AO$81),AO$81/(AO$62+AO$81+AO$100),0),AO81)),ModelInput!AO91)</f>
        <v>0</v>
      </c>
      <c r="AP93" s="28">
        <f>IF(AP$18=0,(AP48*IF(SUM(AP7:AP8)&gt;1,CHOOSE(MATCH($H$93,Scenarios!$E$29:$E$31,0),AP$81/(AP$62+AP$81),AP$81/(AP$62+AP$81+AP$100),0),AP81)),ModelInput!AP91)</f>
        <v>0</v>
      </c>
      <c r="AQ93" s="28">
        <f>IF(AQ$18=0,(AQ48*IF(SUM(AQ7:AQ8)&gt;1,CHOOSE(MATCH($H$93,Scenarios!$E$29:$E$31,0),AQ$81/(AQ$62+AQ$81),AQ$81/(AQ$62+AQ$81+AQ$100),0),AQ81)),ModelInput!AQ91)</f>
        <v>0</v>
      </c>
      <c r="AR93" s="28">
        <f>IF(AR$18=0,(AR48*IF(SUM(AR7:AR8)&gt;1,CHOOSE(MATCH($H$93,Scenarios!$E$29:$E$31,0),AR$81/(AR$62+AR$81),AR$81/(AR$62+AR$81+AR$100),0),AR81)),ModelInput!AR91)</f>
        <v>0</v>
      </c>
      <c r="AS93" s="28">
        <f>IF(AS$18=0,(AS48*IF(SUM(AS7:AS8)&gt;1,CHOOSE(MATCH($H$93,Scenarios!$E$29:$E$31,0),AS$81/(AS$62+AS$81),AS$81/(AS$62+AS$81+AS$100),0),AS81)),ModelInput!AS91)</f>
        <v>0</v>
      </c>
      <c r="AT93" s="28">
        <f>IF(AT$18=0,(AT48*IF(SUM(AT7:AT8)&gt;1,CHOOSE(MATCH($H$93,Scenarios!$E$29:$E$31,0),AT$81/(AT$62+AT$81),AT$81/(AT$62+AT$81+AT$100),0),AT81)),ModelInput!AT91)</f>
        <v>0</v>
      </c>
      <c r="AU93" s="28">
        <f>IF(AU$18=0,(AU48*IF(SUM(AU7:AU8)&gt;1,CHOOSE(MATCH($H$93,Scenarios!$E$29:$E$31,0),AU$81/(AU$62+AU$81),AU$81/(AU$62+AU$81+AU$100),0),AU81)),ModelInput!AU91)</f>
        <v>0</v>
      </c>
      <c r="AV93" s="28">
        <f>IF(AV$18=0,(AV48*IF(SUM(AV7:AV8)&gt;1,CHOOSE(MATCH($H$93,Scenarios!$E$29:$E$31,0),AV$81/(AV$62+AV$81),AV$81/(AV$62+AV$81+AV$100),0),AV81)),ModelInput!AV91)</f>
        <v>0</v>
      </c>
      <c r="AW93" s="28">
        <f>IF(AW$18=0,(AW48*IF(SUM(AW7:AW8)&gt;1,CHOOSE(MATCH($H$93,Scenarios!$E$29:$E$31,0),AW$81/(AW$62+AW$81),AW$81/(AW$62+AW$81+AW$100),0),AW81)),ModelInput!AW91)</f>
        <v>0</v>
      </c>
      <c r="AX93" s="28">
        <f>IF(AX$18=0,(AX48*IF(SUM(AX7:AX8)&gt;1,CHOOSE(MATCH($H$93,Scenarios!$E$29:$E$31,0),AX$81/(AX$62+AX$81),AX$81/(AX$62+AX$81+AX$100),0),AX81)),ModelInput!AX91)</f>
        <v>0</v>
      </c>
      <c r="AY93" s="28">
        <f>IF(AY$18=0,(AY48*IF(SUM(AY7:AY8)&gt;1,CHOOSE(MATCH($H$93,Scenarios!$E$29:$E$31,0),AY$81/(AY$62+AY$81),AY$81/(AY$62+AY$81+AY$100),0),AY81)),ModelInput!AY91)</f>
        <v>0</v>
      </c>
      <c r="AZ93" s="28">
        <f>IF(AZ$18=0,(AZ48*IF(SUM(AZ7:AZ8)&gt;1,CHOOSE(MATCH($H$93,Scenarios!$E$29:$E$31,0),AZ$81/(AZ$62+AZ$81),AZ$81/(AZ$62+AZ$81+AZ$100),0),AZ81)),ModelInput!AZ91)</f>
        <v>0</v>
      </c>
      <c r="BA93" s="28">
        <f>IF(BA$18=0,(BA48*IF(SUM(BA7:BA8)&gt;1,CHOOSE(MATCH($H$93,Scenarios!$E$29:$E$31,0),BA$81/(BA$62+BA$81),BA$81/(BA$62+BA$81+BA$100),0),BA81)),ModelInput!BA91)</f>
        <v>0</v>
      </c>
      <c r="BB93" s="28">
        <f>IF(BB$18=0,(BB48*IF(SUM(BB7:BB8)&gt;1,CHOOSE(MATCH($H$93,Scenarios!$E$29:$E$31,0),BB$81/(BB$62+BB$81),BB$81/(BB$62+BB$81+BB$100),0),BB81)),ModelInput!BB91)</f>
        <v>0</v>
      </c>
      <c r="BC93" s="28">
        <f>IF(BC$18=0,(BC48*IF(SUM(BC7:BC8)&gt;1,CHOOSE(MATCH($H$93,Scenarios!$E$29:$E$31,0),BC$81/(BC$62+BC$81),BC$81/(BC$62+BC$81+BC$100),0),BC81)),ModelInput!BC91)</f>
        <v>0</v>
      </c>
      <c r="BD93" s="28">
        <f>IF(BD$18=0,(BD48*IF(SUM(BD7:BD8)&gt;1,CHOOSE(MATCH($H$93,Scenarios!$E$29:$E$31,0),BD$81/(BD$62+BD$81),BD$81/(BD$62+BD$81+BD$100),0),BD81)),ModelInput!BD91)</f>
        <v>0</v>
      </c>
      <c r="BE93" s="28">
        <f>IF(BE$18=0,(BE48*IF(SUM(BE7:BE8)&gt;1,CHOOSE(MATCH($H$93,Scenarios!$E$29:$E$31,0),BE$81/(BE$62+BE$81),BE$81/(BE$62+BE$81+BE$100),0),BE81)),ModelInput!BE91)</f>
        <v>0</v>
      </c>
      <c r="BF93" s="28">
        <f>IF(BF$18=0,(BF48*IF(SUM(BF7:BF8)&gt;1,CHOOSE(MATCH($H$93,Scenarios!$E$29:$E$31,0),BF$81/(BF$62+BF$81),BF$81/(BF$62+BF$81+BF$100),0),BF81)),ModelInput!BF91)</f>
        <v>0</v>
      </c>
      <c r="BG93" s="28">
        <f>IF(BG$18=0,(BG48*IF(SUM(BG7:BG8)&gt;1,CHOOSE(MATCH($H$93,Scenarios!$E$29:$E$31,0),BG$81/(BG$62+BG$81),BG$81/(BG$62+BG$81+BG$100),0),BG81)),ModelInput!BG91)</f>
        <v>0</v>
      </c>
      <c r="BH93" s="28">
        <f>IF(BH$18=0,(BH48*IF(SUM(BH7:BH8)&gt;1,CHOOSE(MATCH($H$93,Scenarios!$E$29:$E$31,0),BH$81/(BH$62+BH$81),BH$81/(BH$62+BH$81+BH$100),0),BH81)),ModelInput!BH91)</f>
        <v>0</v>
      </c>
    </row>
    <row r="94" spans="1:100" ht="16.149999999999999">
      <c r="A94" s="307"/>
      <c r="C94" s="29"/>
      <c r="D94" s="29"/>
      <c r="E94" s="20" t="s">
        <v>368</v>
      </c>
      <c r="F94" s="94"/>
      <c r="G94" s="4" t="s">
        <v>101</v>
      </c>
      <c r="H94" s="135"/>
      <c r="J94" s="6" t="s">
        <v>440</v>
      </c>
      <c r="L94" s="28">
        <f>ModelInput!L230</f>
        <v>0</v>
      </c>
      <c r="M94" s="28">
        <f>ModelInput!M230</f>
        <v>0</v>
      </c>
      <c r="N94" s="28">
        <f>ModelInput!N230</f>
        <v>0</v>
      </c>
      <c r="O94" s="28">
        <f>ModelInput!O230</f>
        <v>0</v>
      </c>
      <c r="P94" s="28">
        <f>ModelInput!P230</f>
        <v>0</v>
      </c>
      <c r="Q94" s="28">
        <f>ModelInput!Q230</f>
        <v>0</v>
      </c>
      <c r="R94" s="28">
        <f>ModelInput!R230</f>
        <v>0</v>
      </c>
      <c r="S94" s="28">
        <f>ModelInput!S230</f>
        <v>0</v>
      </c>
      <c r="T94" s="28">
        <f>ModelInput!T230</f>
        <v>0</v>
      </c>
      <c r="U94" s="28">
        <f>ModelInput!U230</f>
        <v>0</v>
      </c>
      <c r="V94" s="28">
        <f>ModelInput!V230</f>
        <v>0</v>
      </c>
      <c r="W94" s="28">
        <f>ModelInput!W230</f>
        <v>0</v>
      </c>
      <c r="X94" s="28">
        <f>ModelInput!X230</f>
        <v>0</v>
      </c>
      <c r="Y94" s="28">
        <f>ModelInput!Y230</f>
        <v>0</v>
      </c>
      <c r="Z94" s="28">
        <f>ModelInput!Z230</f>
        <v>0</v>
      </c>
      <c r="AA94" s="28">
        <f>ModelInput!AA230</f>
        <v>0</v>
      </c>
      <c r="AB94" s="28">
        <f>ModelInput!AB230</f>
        <v>0</v>
      </c>
      <c r="AC94" s="28">
        <f>ModelInput!AC230</f>
        <v>0</v>
      </c>
      <c r="AD94" s="28">
        <f>ModelInput!AD230</f>
        <v>0</v>
      </c>
      <c r="AE94" s="28">
        <f>ModelInput!AE230</f>
        <v>0</v>
      </c>
      <c r="AF94" s="28">
        <f>ModelInput!AF230</f>
        <v>0</v>
      </c>
      <c r="AG94" s="28">
        <f>ModelInput!AG230</f>
        <v>0</v>
      </c>
      <c r="AH94" s="28">
        <f>ModelInput!AH230</f>
        <v>0</v>
      </c>
      <c r="AI94" s="28">
        <f>ModelInput!AI230</f>
        <v>0</v>
      </c>
      <c r="AJ94" s="28">
        <f>ModelInput!AJ230</f>
        <v>0</v>
      </c>
      <c r="AK94" s="28">
        <f>ModelInput!AK230</f>
        <v>0</v>
      </c>
      <c r="AL94" s="28">
        <f>ModelInput!AL230</f>
        <v>0</v>
      </c>
      <c r="AM94" s="28">
        <f>ModelInput!AM230</f>
        <v>0</v>
      </c>
      <c r="AN94" s="28">
        <f>ModelInput!AN230</f>
        <v>0</v>
      </c>
      <c r="AO94" s="28">
        <f>ModelInput!AO230</f>
        <v>0</v>
      </c>
      <c r="AP94" s="28">
        <f>ModelInput!AP230</f>
        <v>0</v>
      </c>
      <c r="AQ94" s="28">
        <f>ModelInput!AQ230</f>
        <v>0</v>
      </c>
      <c r="AR94" s="28">
        <f>ModelInput!AR230</f>
        <v>0</v>
      </c>
      <c r="AS94" s="28">
        <f>ModelInput!AS230</f>
        <v>0</v>
      </c>
      <c r="AT94" s="28">
        <f>ModelInput!AT230</f>
        <v>0</v>
      </c>
      <c r="AU94" s="28">
        <f>ModelInput!AU230</f>
        <v>0</v>
      </c>
      <c r="AV94" s="28">
        <f>ModelInput!AV230</f>
        <v>0</v>
      </c>
      <c r="AW94" s="28">
        <f>ModelInput!AW230</f>
        <v>0</v>
      </c>
      <c r="AX94" s="28">
        <f>ModelInput!AX230</f>
        <v>0</v>
      </c>
      <c r="AY94" s="28">
        <f>ModelInput!AY230</f>
        <v>0</v>
      </c>
      <c r="AZ94" s="28">
        <f>ModelInput!AZ230</f>
        <v>0</v>
      </c>
      <c r="BA94" s="28">
        <f>ModelInput!BA230</f>
        <v>0</v>
      </c>
      <c r="BB94" s="28">
        <f>ModelInput!BB230</f>
        <v>0</v>
      </c>
      <c r="BC94" s="28">
        <f>ModelInput!BC230</f>
        <v>0</v>
      </c>
      <c r="BD94" s="28">
        <f>ModelInput!BD230</f>
        <v>0</v>
      </c>
      <c r="BE94" s="28">
        <f>ModelInput!BE230</f>
        <v>0</v>
      </c>
      <c r="BF94" s="28">
        <f>ModelInput!BF230</f>
        <v>0</v>
      </c>
      <c r="BG94" s="28">
        <f>ModelInput!BG230</f>
        <v>0</v>
      </c>
      <c r="BH94" s="28">
        <f>ModelInput!BH230</f>
        <v>0</v>
      </c>
    </row>
    <row r="95" spans="1:100" s="89" customFormat="1" ht="15.4">
      <c r="A95" s="307"/>
      <c r="C95" s="114"/>
      <c r="D95" s="114"/>
      <c r="E95" s="94" t="s">
        <v>280</v>
      </c>
      <c r="F95" s="94"/>
      <c r="G95" s="89" t="s">
        <v>101</v>
      </c>
      <c r="H95" s="135"/>
      <c r="I95" s="41"/>
      <c r="J95" s="87"/>
      <c r="L95" s="107">
        <f>SUM(L87:L93)-L94</f>
        <v>0</v>
      </c>
      <c r="M95" s="107">
        <f t="shared" ref="M95:BH95" si="14">SUM(M87:M93)-M94</f>
        <v>0</v>
      </c>
      <c r="N95" s="107">
        <f t="shared" si="14"/>
        <v>0</v>
      </c>
      <c r="O95" s="107">
        <f t="shared" si="14"/>
        <v>0</v>
      </c>
      <c r="P95" s="107">
        <f t="shared" si="14"/>
        <v>0</v>
      </c>
      <c r="Q95" s="107">
        <f t="shared" si="14"/>
        <v>0</v>
      </c>
      <c r="R95" s="107">
        <f t="shared" si="14"/>
        <v>0</v>
      </c>
      <c r="S95" s="107">
        <f t="shared" si="14"/>
        <v>0</v>
      </c>
      <c r="T95" s="107">
        <f t="shared" si="14"/>
        <v>0</v>
      </c>
      <c r="U95" s="107">
        <f t="shared" si="14"/>
        <v>0</v>
      </c>
      <c r="V95" s="107">
        <f t="shared" si="14"/>
        <v>0</v>
      </c>
      <c r="W95" s="107">
        <f t="shared" si="14"/>
        <v>0</v>
      </c>
      <c r="X95" s="107">
        <f t="shared" si="14"/>
        <v>0</v>
      </c>
      <c r="Y95" s="107">
        <f t="shared" si="14"/>
        <v>0</v>
      </c>
      <c r="Z95" s="107">
        <f t="shared" si="14"/>
        <v>0</v>
      </c>
      <c r="AA95" s="107">
        <f t="shared" si="14"/>
        <v>0</v>
      </c>
      <c r="AB95" s="107">
        <f t="shared" si="14"/>
        <v>0</v>
      </c>
      <c r="AC95" s="107">
        <f t="shared" si="14"/>
        <v>0</v>
      </c>
      <c r="AD95" s="107">
        <f t="shared" si="14"/>
        <v>0</v>
      </c>
      <c r="AE95" s="107">
        <f t="shared" si="14"/>
        <v>0</v>
      </c>
      <c r="AF95" s="107">
        <f t="shared" si="14"/>
        <v>0</v>
      </c>
      <c r="AG95" s="107">
        <f t="shared" si="14"/>
        <v>0</v>
      </c>
      <c r="AH95" s="107">
        <f t="shared" si="14"/>
        <v>0</v>
      </c>
      <c r="AI95" s="107">
        <f t="shared" si="14"/>
        <v>0</v>
      </c>
      <c r="AJ95" s="107">
        <f t="shared" si="14"/>
        <v>0</v>
      </c>
      <c r="AK95" s="107">
        <f t="shared" si="14"/>
        <v>0</v>
      </c>
      <c r="AL95" s="107">
        <f t="shared" si="14"/>
        <v>0</v>
      </c>
      <c r="AM95" s="107">
        <f t="shared" si="14"/>
        <v>0</v>
      </c>
      <c r="AN95" s="107">
        <f t="shared" si="14"/>
        <v>0</v>
      </c>
      <c r="AO95" s="107">
        <f t="shared" si="14"/>
        <v>0</v>
      </c>
      <c r="AP95" s="107">
        <f t="shared" si="14"/>
        <v>0</v>
      </c>
      <c r="AQ95" s="107">
        <f t="shared" si="14"/>
        <v>0</v>
      </c>
      <c r="AR95" s="107">
        <f t="shared" si="14"/>
        <v>0</v>
      </c>
      <c r="AS95" s="107">
        <f t="shared" si="14"/>
        <v>0</v>
      </c>
      <c r="AT95" s="107">
        <f t="shared" si="14"/>
        <v>0</v>
      </c>
      <c r="AU95" s="107">
        <f t="shared" si="14"/>
        <v>0</v>
      </c>
      <c r="AV95" s="107">
        <f t="shared" si="14"/>
        <v>0</v>
      </c>
      <c r="AW95" s="107">
        <f t="shared" si="14"/>
        <v>0</v>
      </c>
      <c r="AX95" s="107">
        <f t="shared" si="14"/>
        <v>0</v>
      </c>
      <c r="AY95" s="107">
        <f t="shared" si="14"/>
        <v>0</v>
      </c>
      <c r="AZ95" s="107">
        <f t="shared" si="14"/>
        <v>0</v>
      </c>
      <c r="BA95" s="107">
        <f t="shared" si="14"/>
        <v>0</v>
      </c>
      <c r="BB95" s="107">
        <f t="shared" si="14"/>
        <v>0</v>
      </c>
      <c r="BC95" s="107">
        <f t="shared" si="14"/>
        <v>0</v>
      </c>
      <c r="BD95" s="107">
        <f t="shared" si="14"/>
        <v>0</v>
      </c>
      <c r="BE95" s="107">
        <f t="shared" si="14"/>
        <v>0</v>
      </c>
      <c r="BF95" s="107">
        <f t="shared" si="14"/>
        <v>0</v>
      </c>
      <c r="BG95" s="107">
        <f t="shared" si="14"/>
        <v>0</v>
      </c>
      <c r="BH95" s="107">
        <f t="shared" si="14"/>
        <v>0</v>
      </c>
    </row>
    <row r="96" spans="1:100" ht="15.4">
      <c r="C96" s="29"/>
      <c r="D96" s="29"/>
      <c r="E96" s="20"/>
      <c r="F96" s="94"/>
      <c r="G96" s="89"/>
      <c r="J96" s="87"/>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13"/>
      <c r="AJ96" s="113"/>
      <c r="AK96" s="113"/>
      <c r="AL96" s="113"/>
      <c r="AM96" s="113"/>
      <c r="AN96" s="113"/>
      <c r="AO96" s="113"/>
      <c r="AP96" s="113"/>
      <c r="AQ96" s="113"/>
      <c r="AR96" s="113"/>
      <c r="AS96" s="113"/>
      <c r="AT96" s="113"/>
      <c r="AU96" s="113"/>
      <c r="AV96" s="113"/>
      <c r="AW96" s="113"/>
      <c r="AX96" s="113"/>
      <c r="AY96" s="113"/>
      <c r="AZ96" s="113"/>
      <c r="BA96" s="113"/>
      <c r="BB96" s="113"/>
      <c r="BC96" s="113"/>
      <c r="BD96" s="113"/>
      <c r="BE96" s="113"/>
      <c r="BF96" s="113"/>
      <c r="BG96" s="113"/>
      <c r="BH96" s="113"/>
    </row>
    <row r="97" spans="1:103" ht="15.4">
      <c r="C97" s="38">
        <f>MAX($B$4:C96)+0.1</f>
        <v>2.3000000000000003</v>
      </c>
      <c r="D97" s="37" t="s">
        <v>426</v>
      </c>
      <c r="E97" s="33"/>
      <c r="F97" s="33"/>
      <c r="G97" s="32"/>
      <c r="H97" s="34"/>
      <c r="I97" s="34"/>
      <c r="J97" s="34"/>
      <c r="K97" s="35"/>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22"/>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2"/>
      <c r="CX97" s="32"/>
      <c r="CY97" s="32"/>
    </row>
    <row r="98" spans="1:103" ht="15.4">
      <c r="C98" s="68" t="s">
        <v>442</v>
      </c>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row>
    <row r="99" spans="1:103" ht="15.4">
      <c r="C99" s="68" t="s">
        <v>429</v>
      </c>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row>
    <row r="100" spans="1:103" customFormat="1" ht="15.4">
      <c r="E100" s="20" t="s">
        <v>443</v>
      </c>
      <c r="G100" s="6" t="s">
        <v>91</v>
      </c>
      <c r="K100" s="81"/>
      <c r="L100" s="81">
        <f t="shared" ref="L100:AQ100" si="15">IF(L11=1,1,L$14)</f>
        <v>0</v>
      </c>
      <c r="M100" s="81">
        <f t="shared" si="15"/>
        <v>0</v>
      </c>
      <c r="N100" s="81">
        <f t="shared" si="15"/>
        <v>0</v>
      </c>
      <c r="O100" s="81">
        <f t="shared" si="15"/>
        <v>0.38356164383561642</v>
      </c>
      <c r="P100" s="81">
        <f t="shared" si="15"/>
        <v>1</v>
      </c>
      <c r="Q100" s="81">
        <f t="shared" si="15"/>
        <v>1</v>
      </c>
      <c r="R100" s="81">
        <f t="shared" si="15"/>
        <v>1</v>
      </c>
      <c r="S100" s="81">
        <f t="shared" si="15"/>
        <v>1</v>
      </c>
      <c r="T100" s="81">
        <f t="shared" si="15"/>
        <v>1</v>
      </c>
      <c r="U100" s="81">
        <f t="shared" si="15"/>
        <v>1</v>
      </c>
      <c r="V100" s="81">
        <f t="shared" si="15"/>
        <v>1</v>
      </c>
      <c r="W100" s="81">
        <f t="shared" si="15"/>
        <v>1</v>
      </c>
      <c r="X100" s="81">
        <f t="shared" si="15"/>
        <v>1</v>
      </c>
      <c r="Y100" s="81">
        <f t="shared" si="15"/>
        <v>1</v>
      </c>
      <c r="Z100" s="81">
        <f t="shared" si="15"/>
        <v>1</v>
      </c>
      <c r="AA100" s="81">
        <f t="shared" si="15"/>
        <v>1</v>
      </c>
      <c r="AB100" s="81">
        <f t="shared" si="15"/>
        <v>1</v>
      </c>
      <c r="AC100" s="81">
        <f t="shared" si="15"/>
        <v>1</v>
      </c>
      <c r="AD100" s="81">
        <f t="shared" si="15"/>
        <v>1</v>
      </c>
      <c r="AE100" s="81">
        <f t="shared" si="15"/>
        <v>1</v>
      </c>
      <c r="AF100" s="81">
        <f t="shared" si="15"/>
        <v>1</v>
      </c>
      <c r="AG100" s="81">
        <f t="shared" si="15"/>
        <v>1</v>
      </c>
      <c r="AH100" s="81">
        <f t="shared" si="15"/>
        <v>1</v>
      </c>
      <c r="AI100" s="81">
        <f t="shared" si="15"/>
        <v>1</v>
      </c>
      <c r="AJ100" s="81">
        <f t="shared" si="15"/>
        <v>1</v>
      </c>
      <c r="AK100" s="81">
        <f t="shared" si="15"/>
        <v>1</v>
      </c>
      <c r="AL100" s="81">
        <f t="shared" si="15"/>
        <v>1</v>
      </c>
      <c r="AM100" s="81">
        <f t="shared" si="15"/>
        <v>1</v>
      </c>
      <c r="AN100" s="81">
        <f t="shared" si="15"/>
        <v>1</v>
      </c>
      <c r="AO100" s="81">
        <f t="shared" si="15"/>
        <v>0</v>
      </c>
      <c r="AP100" s="81">
        <f t="shared" si="15"/>
        <v>0</v>
      </c>
      <c r="AQ100" s="81">
        <f t="shared" si="15"/>
        <v>0</v>
      </c>
      <c r="AR100" s="81">
        <f t="shared" ref="AR100:BH100" si="16">IF(AR11=1,1,AR$14)</f>
        <v>0</v>
      </c>
      <c r="AS100" s="81">
        <f t="shared" si="16"/>
        <v>0</v>
      </c>
      <c r="AT100" s="81">
        <f t="shared" si="16"/>
        <v>0</v>
      </c>
      <c r="AU100" s="81">
        <f t="shared" si="16"/>
        <v>0</v>
      </c>
      <c r="AV100" s="81">
        <f t="shared" si="16"/>
        <v>0</v>
      </c>
      <c r="AW100" s="81">
        <f t="shared" si="16"/>
        <v>0</v>
      </c>
      <c r="AX100" s="81">
        <f t="shared" si="16"/>
        <v>0</v>
      </c>
      <c r="AY100" s="81">
        <f t="shared" si="16"/>
        <v>0</v>
      </c>
      <c r="AZ100" s="81">
        <f t="shared" si="16"/>
        <v>0</v>
      </c>
      <c r="BA100" s="81">
        <f t="shared" si="16"/>
        <v>0</v>
      </c>
      <c r="BB100" s="81">
        <f t="shared" si="16"/>
        <v>0</v>
      </c>
      <c r="BC100" s="81">
        <f t="shared" si="16"/>
        <v>0</v>
      </c>
      <c r="BD100" s="81">
        <f t="shared" si="16"/>
        <v>0</v>
      </c>
      <c r="BE100" s="81">
        <f t="shared" si="16"/>
        <v>0</v>
      </c>
      <c r="BF100" s="81">
        <f t="shared" si="16"/>
        <v>0</v>
      </c>
      <c r="BG100" s="81">
        <f t="shared" si="16"/>
        <v>0</v>
      </c>
      <c r="BH100" s="81">
        <f t="shared" si="16"/>
        <v>0</v>
      </c>
    </row>
    <row r="101" spans="1:103" ht="15.4">
      <c r="C101" s="29"/>
      <c r="D101" s="29"/>
      <c r="E101" s="20"/>
      <c r="F101" s="94"/>
      <c r="G101" s="89"/>
      <c r="H101" s="6" t="s">
        <v>132</v>
      </c>
      <c r="J101" s="87"/>
      <c r="L101" s="113"/>
      <c r="M101" s="113"/>
      <c r="N101" s="113"/>
      <c r="O101" s="113"/>
      <c r="P101" s="113"/>
      <c r="Q101" s="113"/>
      <c r="R101" s="113"/>
      <c r="S101" s="113"/>
      <c r="T101" s="113"/>
      <c r="U101" s="113"/>
      <c r="V101" s="113"/>
      <c r="W101" s="113"/>
      <c r="X101" s="113"/>
      <c r="Y101" s="113"/>
      <c r="Z101" s="113"/>
      <c r="AA101" s="113"/>
      <c r="AB101" s="113"/>
      <c r="AC101" s="113"/>
      <c r="AD101" s="113"/>
      <c r="AE101" s="113"/>
      <c r="AF101" s="113"/>
      <c r="AG101" s="113"/>
      <c r="AH101" s="113"/>
      <c r="AI101" s="113"/>
      <c r="AJ101" s="113"/>
      <c r="AK101" s="113"/>
      <c r="AL101" s="113"/>
      <c r="AM101" s="113"/>
      <c r="AN101" s="113"/>
      <c r="AO101" s="113"/>
      <c r="AP101" s="113"/>
      <c r="AQ101" s="113"/>
      <c r="AR101" s="113"/>
      <c r="AS101" s="113"/>
      <c r="AT101" s="113"/>
      <c r="AU101" s="113"/>
      <c r="AV101" s="113"/>
      <c r="AW101" s="113"/>
      <c r="AX101" s="113"/>
      <c r="AY101" s="113"/>
      <c r="AZ101" s="113"/>
      <c r="BA101" s="113"/>
      <c r="BB101" s="113"/>
      <c r="BC101" s="113"/>
      <c r="BD101" s="113"/>
      <c r="BE101" s="113"/>
      <c r="BF101" s="113"/>
      <c r="BG101" s="113"/>
      <c r="BH101" s="113"/>
    </row>
    <row r="102" spans="1:103" ht="16.149999999999999">
      <c r="A102" s="307"/>
      <c r="C102" s="29"/>
      <c r="D102" s="29"/>
      <c r="E102" s="20" t="s">
        <v>140</v>
      </c>
      <c r="F102" s="94"/>
      <c r="G102" s="4" t="s">
        <v>101</v>
      </c>
      <c r="J102" s="6" t="s">
        <v>444</v>
      </c>
      <c r="L102" s="28">
        <f>IF(L18=0,L36*L9,ModelInput!L100)</f>
        <v>0</v>
      </c>
      <c r="M102" s="28">
        <f>IF(M18=0,M36*M9,ModelInput!M100)</f>
        <v>0</v>
      </c>
      <c r="N102" s="28">
        <f>IF(N18=0,N36*N9,ModelInput!N100)</f>
        <v>0</v>
      </c>
      <c r="O102" s="28">
        <f>IF(O18=0,O36*O9,ModelInput!O100)</f>
        <v>0</v>
      </c>
      <c r="P102" s="28">
        <f>IF(P18=0,P36*P9,ModelInput!P100)</f>
        <v>0</v>
      </c>
      <c r="Q102" s="28">
        <f>IF(Q18=0,Q36*Q9,ModelInput!Q100)</f>
        <v>0</v>
      </c>
      <c r="R102" s="28">
        <f>IF(R18=0,R36*R9,ModelInput!R100)</f>
        <v>0</v>
      </c>
      <c r="S102" s="28">
        <f>IF(S18=0,S36*S9,ModelInput!S100)</f>
        <v>0</v>
      </c>
      <c r="T102" s="28">
        <f>IF(T18=0,T36*T9,ModelInput!T100)</f>
        <v>0</v>
      </c>
      <c r="U102" s="28">
        <f>IF(U18=0,U36*U9,ModelInput!U100)</f>
        <v>0</v>
      </c>
      <c r="V102" s="28">
        <f>IF(V18=0,V36*V9,ModelInput!V100)</f>
        <v>0</v>
      </c>
      <c r="W102" s="28">
        <f>IF(W18=0,W36*W9,ModelInput!W100)</f>
        <v>0</v>
      </c>
      <c r="X102" s="28">
        <f>IF(X18=0,X36*X9,ModelInput!X100)</f>
        <v>0</v>
      </c>
      <c r="Y102" s="28">
        <f>IF(Y18=0,Y36*Y9,ModelInput!Y100)</f>
        <v>0</v>
      </c>
      <c r="Z102" s="28">
        <f>IF(Z18=0,Z36*Z9,ModelInput!Z100)</f>
        <v>0</v>
      </c>
      <c r="AA102" s="28">
        <f>IF(AA18=0,AA36*AA9,ModelInput!AA100)</f>
        <v>0</v>
      </c>
      <c r="AB102" s="28">
        <f>IF(AB18=0,AB36*AB9,ModelInput!AB100)</f>
        <v>0</v>
      </c>
      <c r="AC102" s="28">
        <f>IF(AC18=0,AC36*AC9,ModelInput!AC100)</f>
        <v>0</v>
      </c>
      <c r="AD102" s="28">
        <f>IF(AD18=0,AD36*AD9,ModelInput!AD100)</f>
        <v>0</v>
      </c>
      <c r="AE102" s="28">
        <f>IF(AE18=0,AE36*AE9,ModelInput!AE100)</f>
        <v>0</v>
      </c>
      <c r="AF102" s="28">
        <f>IF(AF18=0,AF36*AF9,ModelInput!AF100)</f>
        <v>0</v>
      </c>
      <c r="AG102" s="28">
        <f>IF(AG18=0,AG36*AG9,ModelInput!AG100)</f>
        <v>0</v>
      </c>
      <c r="AH102" s="28">
        <f>IF(AH18=0,AH36*AH9,ModelInput!AH100)</f>
        <v>0</v>
      </c>
      <c r="AI102" s="28">
        <f>IF(AI18=0,AI36*AI9,ModelInput!AI100)</f>
        <v>0</v>
      </c>
      <c r="AJ102" s="28">
        <f>IF(AJ18=0,AJ36*AJ9,ModelInput!AJ100)</f>
        <v>0</v>
      </c>
      <c r="AK102" s="28">
        <f>IF(AK18=0,AK36*AK9,ModelInput!AK100)</f>
        <v>0</v>
      </c>
      <c r="AL102" s="28">
        <f>IF(AL18=0,AL36*AL9,ModelInput!AL100)</f>
        <v>0</v>
      </c>
      <c r="AM102" s="28">
        <f>IF(AM18=0,AM36*AM9,ModelInput!AM100)</f>
        <v>0</v>
      </c>
      <c r="AN102" s="28">
        <f>IF(AN18=0,AN36*AN9,ModelInput!AN100)</f>
        <v>0</v>
      </c>
      <c r="AO102" s="28">
        <f>IF(AO18=0,AO36*AO9,ModelInput!AO100)</f>
        <v>0</v>
      </c>
      <c r="AP102" s="28">
        <f>IF(AP18=0,AP36*AP9,ModelInput!AP100)</f>
        <v>0</v>
      </c>
      <c r="AQ102" s="28">
        <f>IF(AQ18=0,AQ36*AQ9,ModelInput!AQ100)</f>
        <v>0</v>
      </c>
      <c r="AR102" s="28">
        <f>IF(AR18=0,AR36*AR9,ModelInput!AR100)</f>
        <v>0</v>
      </c>
      <c r="AS102" s="28">
        <f>IF(AS18=0,AS36*AS9,ModelInput!AS100)</f>
        <v>0</v>
      </c>
      <c r="AT102" s="28">
        <f>IF(AT18=0,AT36*AT9,ModelInput!AT100)</f>
        <v>0</v>
      </c>
      <c r="AU102" s="28">
        <f>IF(AU18=0,AU36*AU9,ModelInput!AU100)</f>
        <v>0</v>
      </c>
      <c r="AV102" s="28">
        <f>IF(AV18=0,AV36*AV9,ModelInput!AV100)</f>
        <v>0</v>
      </c>
      <c r="AW102" s="28">
        <f>IF(AW18=0,AW36*AW9,ModelInput!AW100)</f>
        <v>0</v>
      </c>
      <c r="AX102" s="28">
        <f>IF(AX18=0,AX36*AX9,ModelInput!AX100)</f>
        <v>0</v>
      </c>
      <c r="AY102" s="28">
        <f>IF(AY18=0,AY36*AY9,ModelInput!AY100)</f>
        <v>0</v>
      </c>
      <c r="AZ102" s="28">
        <f>IF(AZ18=0,AZ36*AZ9,ModelInput!AZ100)</f>
        <v>0</v>
      </c>
      <c r="BA102" s="28">
        <f>IF(BA18=0,BA36*BA9,ModelInput!BA100)</f>
        <v>0</v>
      </c>
      <c r="BB102" s="28">
        <f>IF(BB18=0,BB36*BB9,ModelInput!BB100)</f>
        <v>0</v>
      </c>
      <c r="BC102" s="28">
        <f>IF(BC18=0,BC36*BC9,ModelInput!BC100)</f>
        <v>0</v>
      </c>
      <c r="BD102" s="28">
        <f>IF(BD18=0,BD36*BD9,ModelInput!BD100)</f>
        <v>0</v>
      </c>
      <c r="BE102" s="28">
        <f>IF(BE18=0,BE36*BE9,ModelInput!BE100)</f>
        <v>0</v>
      </c>
      <c r="BF102" s="28">
        <f>IF(BF18=0,BF36*BF9,ModelInput!BF100)</f>
        <v>0</v>
      </c>
      <c r="BG102" s="28">
        <f>IF(BG18=0,BG36*BG9,ModelInput!BG100)</f>
        <v>0</v>
      </c>
      <c r="BH102" s="28">
        <f>IF(BH18=0,BH36*BH9,ModelInput!BH100)</f>
        <v>0</v>
      </c>
      <c r="BI102" s="28"/>
      <c r="BJ102" s="28"/>
      <c r="BK102" s="28"/>
      <c r="BL102" s="28"/>
    </row>
    <row r="103" spans="1:103" ht="16.149999999999999">
      <c r="A103" s="307"/>
      <c r="C103" s="29"/>
      <c r="D103" s="29"/>
      <c r="E103" s="20" t="s">
        <v>435</v>
      </c>
      <c r="F103" s="94"/>
      <c r="G103" s="4" t="s">
        <v>101</v>
      </c>
      <c r="H103" s="143" t="str">
        <f>CHOOSE(Interface!$H$7,Interface!$J$57,Interface!$L$57)</f>
        <v>Operations</v>
      </c>
      <c r="J103" s="6" t="s">
        <v>436</v>
      </c>
      <c r="L103" s="28">
        <f>IF(L18=0, SUM(L46:L47)*IF(SUM(L8:L9)&gt;1,CHOOSE(MATCH($H$103,Scenarios!$E$29:$E$31,0),0,L$100,1),L$100),SUM(ModelInput!L101:L102))</f>
        <v>0</v>
      </c>
      <c r="M103" s="28">
        <f>IF(M18=0, SUM(M46:M47)*IF(SUM(M8:M9)&gt;1,CHOOSE(MATCH($H$103,Scenarios!$E$29:$E$31,0),0,M$100,1),M$100),SUM(ModelInput!M101:M102))</f>
        <v>0</v>
      </c>
      <c r="N103" s="28">
        <f>IF(N18=0, SUM(N46:N47)*IF(SUM(N8:N9)&gt;1,CHOOSE(MATCH($H$103,Scenarios!$E$29:$E$31,0),0,N$100,1),N$100),SUM(ModelInput!N101:N102))</f>
        <v>0</v>
      </c>
      <c r="O103" s="28">
        <f>IF(O18=0, SUM(O46:O47)*IF(SUM(O8:O9)&gt;1,CHOOSE(MATCH($H$103,Scenarios!$E$29:$E$31,0),0,O$100,1),O$100),SUM(ModelInput!O101:O102))</f>
        <v>0</v>
      </c>
      <c r="P103" s="28">
        <f>IF(P18=0, SUM(P46:P47)*IF(SUM(P8:P9)&gt;1,CHOOSE(MATCH($H$103,Scenarios!$E$29:$E$31,0),0,P$100,1),P$100),SUM(ModelInput!P101:P102))</f>
        <v>0</v>
      </c>
      <c r="Q103" s="28">
        <f>IF(Q18=0, SUM(Q46:Q47)*IF(SUM(Q8:Q9)&gt;1,CHOOSE(MATCH($H$103,Scenarios!$E$29:$E$31,0),0,Q$100,1),Q$100),SUM(ModelInput!Q101:Q102))</f>
        <v>0</v>
      </c>
      <c r="R103" s="28">
        <f>IF(R18=0, SUM(R46:R47)*IF(SUM(R8:R9)&gt;1,CHOOSE(MATCH($H$103,Scenarios!$E$29:$E$31,0),0,R$100,1),R$100),SUM(ModelInput!R101:R102))</f>
        <v>0</v>
      </c>
      <c r="S103" s="28">
        <f>IF(S18=0, SUM(S46:S47)*IF(SUM(S8:S9)&gt;1,CHOOSE(MATCH($H$103,Scenarios!$E$29:$E$31,0),0,S$100,1),S$100),SUM(ModelInput!S101:S102))</f>
        <v>0</v>
      </c>
      <c r="T103" s="28">
        <f>IF(T18=0, SUM(T46:T47)*IF(SUM(T8:T9)&gt;1,CHOOSE(MATCH($H$103,Scenarios!$E$29:$E$31,0),0,T$100,1),T$100),SUM(ModelInput!T101:T102))</f>
        <v>0</v>
      </c>
      <c r="U103" s="28">
        <f>IF(U18=0, SUM(U46:U47)*IF(SUM(U8:U9)&gt;1,CHOOSE(MATCH($H$103,Scenarios!$E$29:$E$31,0),0,U$100,1),U$100),SUM(ModelInput!U101:U102))</f>
        <v>0</v>
      </c>
      <c r="V103" s="28">
        <f>IF(V18=0, SUM(V46:V47)*IF(SUM(V8:V9)&gt;1,CHOOSE(MATCH($H$103,Scenarios!$E$29:$E$31,0),0,V$100,1),V$100),SUM(ModelInput!V101:V102))</f>
        <v>0</v>
      </c>
      <c r="W103" s="28">
        <f>IF(W18=0, SUM(W46:W47)*IF(SUM(W8:W9)&gt;1,CHOOSE(MATCH($H$103,Scenarios!$E$29:$E$31,0),0,W$100,1),W$100),SUM(ModelInput!W101:W102))</f>
        <v>0</v>
      </c>
      <c r="X103" s="28">
        <f>IF(X18=0, SUM(X46:X47)*IF(SUM(X8:X9)&gt;1,CHOOSE(MATCH($H$103,Scenarios!$E$29:$E$31,0),0,X$100,1),X$100),SUM(ModelInput!X101:X102))</f>
        <v>0</v>
      </c>
      <c r="Y103" s="28">
        <f>IF(Y18=0, SUM(Y46:Y47)*IF(SUM(Y8:Y9)&gt;1,CHOOSE(MATCH($H$103,Scenarios!$E$29:$E$31,0),0,Y$100,1),Y$100),SUM(ModelInput!Y101:Y102))</f>
        <v>0</v>
      </c>
      <c r="Z103" s="28">
        <f>IF(Z18=0, SUM(Z46:Z47)*IF(SUM(Z8:Z9)&gt;1,CHOOSE(MATCH($H$103,Scenarios!$E$29:$E$31,0),0,Z$100,1),Z$100),SUM(ModelInput!Z101:Z102))</f>
        <v>0</v>
      </c>
      <c r="AA103" s="28">
        <f>IF(AA18=0, SUM(AA46:AA47)*IF(SUM(AA8:AA9)&gt;1,CHOOSE(MATCH($H$103,Scenarios!$E$29:$E$31,0),0,AA$100,1),AA$100),SUM(ModelInput!AA101:AA102))</f>
        <v>0</v>
      </c>
      <c r="AB103" s="28">
        <f>IF(AB18=0, SUM(AB46:AB47)*IF(SUM(AB8:AB9)&gt;1,CHOOSE(MATCH($H$103,Scenarios!$E$29:$E$31,0),0,AB$100,1),AB$100),SUM(ModelInput!AB101:AB102))</f>
        <v>0</v>
      </c>
      <c r="AC103" s="28">
        <f>IF(AC18=0, SUM(AC46:AC47)*IF(SUM(AC8:AC9)&gt;1,CHOOSE(MATCH($H$103,Scenarios!$E$29:$E$31,0),0,AC$100,1),AC$100),SUM(ModelInput!AC101:AC102))</f>
        <v>0</v>
      </c>
      <c r="AD103" s="28">
        <f>IF(AD18=0, SUM(AD46:AD47)*IF(SUM(AD8:AD9)&gt;1,CHOOSE(MATCH($H$103,Scenarios!$E$29:$E$31,0),0,AD$100,1),AD$100),SUM(ModelInput!AD101:AD102))</f>
        <v>0</v>
      </c>
      <c r="AE103" s="28">
        <f>IF(AE18=0, SUM(AE46:AE47)*IF(SUM(AE8:AE9)&gt;1,CHOOSE(MATCH($H$103,Scenarios!$E$29:$E$31,0),0,AE$100,1),AE$100),SUM(ModelInput!AE101:AE102))</f>
        <v>0</v>
      </c>
      <c r="AF103" s="28">
        <f>IF(AF18=0, SUM(AF46:AF47)*IF(SUM(AF8:AF9)&gt;1,CHOOSE(MATCH($H$103,Scenarios!$E$29:$E$31,0),0,AF$100,1),AF$100),SUM(ModelInput!AF101:AF102))</f>
        <v>0</v>
      </c>
      <c r="AG103" s="28">
        <f>IF(AG18=0, SUM(AG46:AG47)*IF(SUM(AG8:AG9)&gt;1,CHOOSE(MATCH($H$103,Scenarios!$E$29:$E$31,0),0,AG$100,1),AG$100),SUM(ModelInput!AG101:AG102))</f>
        <v>0</v>
      </c>
      <c r="AH103" s="28">
        <f>IF(AH18=0, SUM(AH46:AH47)*IF(SUM(AH8:AH9)&gt;1,CHOOSE(MATCH($H$103,Scenarios!$E$29:$E$31,0),0,AH$100,1),AH$100),SUM(ModelInput!AH101:AH102))</f>
        <v>0</v>
      </c>
      <c r="AI103" s="28">
        <f>IF(AI18=0, SUM(AI46:AI47)*IF(SUM(AI8:AI9)&gt;1,CHOOSE(MATCH($H$103,Scenarios!$E$29:$E$31,0),0,AI$100,1),AI$100),SUM(ModelInput!AI101:AI102))</f>
        <v>0</v>
      </c>
      <c r="AJ103" s="28">
        <f>IF(AJ18=0, SUM(AJ46:AJ47)*IF(SUM(AJ8:AJ9)&gt;1,CHOOSE(MATCH($H$103,Scenarios!$E$29:$E$31,0),0,AJ$100,1),AJ$100),SUM(ModelInput!AJ101:AJ102))</f>
        <v>0</v>
      </c>
      <c r="AK103" s="28">
        <f>IF(AK18=0, SUM(AK46:AK47)*IF(SUM(AK8:AK9)&gt;1,CHOOSE(MATCH($H$103,Scenarios!$E$29:$E$31,0),0,AK$100,1),AK$100),SUM(ModelInput!AK101:AK102))</f>
        <v>0</v>
      </c>
      <c r="AL103" s="28">
        <f>IF(AL18=0, SUM(AL46:AL47)*IF(SUM(AL8:AL9)&gt;1,CHOOSE(MATCH($H$103,Scenarios!$E$29:$E$31,0),0,AL$100,1),AL$100),SUM(ModelInput!AL101:AL102))</f>
        <v>0</v>
      </c>
      <c r="AM103" s="28">
        <f>IF(AM18=0, SUM(AM46:AM47)*IF(SUM(AM8:AM9)&gt;1,CHOOSE(MATCH($H$103,Scenarios!$E$29:$E$31,0),0,AM$100,1),AM$100),SUM(ModelInput!AM101:AM102))</f>
        <v>0</v>
      </c>
      <c r="AN103" s="28">
        <f>IF(AN18=0, SUM(AN46:AN47)*IF(SUM(AN8:AN9)&gt;1,CHOOSE(MATCH($H$103,Scenarios!$E$29:$E$31,0),0,AN$100,1),AN$100),SUM(ModelInput!AN101:AN102))</f>
        <v>0</v>
      </c>
      <c r="AO103" s="28">
        <f>IF(AO18=0, SUM(AO46:AO47)*IF(SUM(AO8:AO9)&gt;1,CHOOSE(MATCH($H$103,Scenarios!$E$29:$E$31,0),0,AO$100,1),AO$100),SUM(ModelInput!AO101:AO102))</f>
        <v>0</v>
      </c>
      <c r="AP103" s="28">
        <f>IF(AP18=0, SUM(AP46:AP47)*IF(SUM(AP8:AP9)&gt;1,CHOOSE(MATCH($H$103,Scenarios!$E$29:$E$31,0),0,AP$100,1),AP$100),SUM(ModelInput!AP101:AP102))</f>
        <v>0</v>
      </c>
      <c r="AQ103" s="28">
        <f>IF(AQ18=0, SUM(AQ46:AQ47)*IF(SUM(AQ8:AQ9)&gt;1,CHOOSE(MATCH($H$103,Scenarios!$E$29:$E$31,0),0,AQ$100,1),AQ$100),SUM(ModelInput!AQ101:AQ102))</f>
        <v>0</v>
      </c>
      <c r="AR103" s="28">
        <f>IF(AR18=0, SUM(AR46:AR47)*IF(SUM(AR8:AR9)&gt;1,CHOOSE(MATCH($H$103,Scenarios!$E$29:$E$31,0),0,AR$100,1),AR$100),SUM(ModelInput!AR101:AR102))</f>
        <v>0</v>
      </c>
      <c r="AS103" s="28">
        <f>IF(AS18=0, SUM(AS46:AS47)*IF(SUM(AS8:AS9)&gt;1,CHOOSE(MATCH($H$103,Scenarios!$E$29:$E$31,0),0,AS$100,1),AS$100),SUM(ModelInput!AS101:AS102))</f>
        <v>0</v>
      </c>
      <c r="AT103" s="28">
        <f>IF(AT18=0, SUM(AT46:AT47)*IF(SUM(AT8:AT9)&gt;1,CHOOSE(MATCH($H$103,Scenarios!$E$29:$E$31,0),0,AT$100,1),AT$100),SUM(ModelInput!AT101:AT102))</f>
        <v>0</v>
      </c>
      <c r="AU103" s="28">
        <f>IF(AU18=0, SUM(AU46:AU47)*IF(SUM(AU8:AU9)&gt;1,CHOOSE(MATCH($H$103,Scenarios!$E$29:$E$31,0),0,AU$100,1),AU$100),SUM(ModelInput!AU101:AU102))</f>
        <v>0</v>
      </c>
      <c r="AV103" s="28">
        <f>IF(AV18=0, SUM(AV46:AV47)*IF(SUM(AV8:AV9)&gt;1,CHOOSE(MATCH($H$103,Scenarios!$E$29:$E$31,0),0,AV$100,1),AV$100),SUM(ModelInput!AV101:AV102))</f>
        <v>0</v>
      </c>
      <c r="AW103" s="28">
        <f>IF(AW18=0, SUM(AW46:AW47)*IF(SUM(AW8:AW9)&gt;1,CHOOSE(MATCH($H$103,Scenarios!$E$29:$E$31,0),0,AW$100,1),AW$100),SUM(ModelInput!AW101:AW102))</f>
        <v>0</v>
      </c>
      <c r="AX103" s="28">
        <f>IF(AX18=0, SUM(AX46:AX47)*IF(SUM(AX8:AX9)&gt;1,CHOOSE(MATCH($H$103,Scenarios!$E$29:$E$31,0),0,AX$100,1),AX$100),SUM(ModelInput!AX101:AX102))</f>
        <v>0</v>
      </c>
      <c r="AY103" s="28">
        <f>IF(AY18=0, SUM(AY46:AY47)*IF(SUM(AY8:AY9)&gt;1,CHOOSE(MATCH($H$103,Scenarios!$E$29:$E$31,0),0,AY$100,1),AY$100),SUM(ModelInput!AY101:AY102))</f>
        <v>0</v>
      </c>
      <c r="AZ103" s="28">
        <f>IF(AZ18=0, SUM(AZ46:AZ47)*IF(SUM(AZ8:AZ9)&gt;1,CHOOSE(MATCH($H$103,Scenarios!$E$29:$E$31,0),0,AZ$100,1),AZ$100),SUM(ModelInput!AZ101:AZ102))</f>
        <v>0</v>
      </c>
      <c r="BA103" s="28">
        <f>IF(BA18=0, SUM(BA46:BA47)*IF(SUM(BA8:BA9)&gt;1,CHOOSE(MATCH($H$103,Scenarios!$E$29:$E$31,0),0,BA$100,1),BA$100),SUM(ModelInput!BA101:BA102))</f>
        <v>0</v>
      </c>
      <c r="BB103" s="28">
        <f>IF(BB18=0, SUM(BB46:BB47)*IF(SUM(BB8:BB9)&gt;1,CHOOSE(MATCH($H$103,Scenarios!$E$29:$E$31,0),0,BB$100,1),BB$100),SUM(ModelInput!BB101:BB102))</f>
        <v>0</v>
      </c>
      <c r="BC103" s="28">
        <f>IF(BC18=0, SUM(BC46:BC47)*IF(SUM(BC8:BC9)&gt;1,CHOOSE(MATCH($H$103,Scenarios!$E$29:$E$31,0),0,BC$100,1),BC$100),SUM(ModelInput!BC101:BC102))</f>
        <v>0</v>
      </c>
      <c r="BD103" s="28">
        <f>IF(BD18=0, SUM(BD46:BD47)*IF(SUM(BD8:BD9)&gt;1,CHOOSE(MATCH($H$103,Scenarios!$E$29:$E$31,0),0,BD$100,1),BD$100),SUM(ModelInput!BD101:BD102))</f>
        <v>0</v>
      </c>
      <c r="BE103" s="28">
        <f>IF(BE18=0, SUM(BE46:BE47)*IF(SUM(BE8:BE9)&gt;1,CHOOSE(MATCH($H$103,Scenarios!$E$29:$E$31,0),0,BE$100,1),BE$100),SUM(ModelInput!BE101:BE102))</f>
        <v>0</v>
      </c>
      <c r="BF103" s="28">
        <f>IF(BF18=0, SUM(BF46:BF47)*IF(SUM(BF8:BF9)&gt;1,CHOOSE(MATCH($H$103,Scenarios!$E$29:$E$31,0),0,BF$100,1),BF$100),SUM(ModelInput!BF101:BF102))</f>
        <v>0</v>
      </c>
      <c r="BG103" s="28">
        <f>IF(BG18=0, SUM(BG46:BG47)*IF(SUM(BG8:BG9)&gt;1,CHOOSE(MATCH($H$103,Scenarios!$E$29:$E$31,0),0,BG$100,1),BG$100),SUM(ModelInput!BG101:BG102))</f>
        <v>0</v>
      </c>
      <c r="BH103" s="28">
        <f>IF(BH18=0, SUM(BH46:BH47)*IF(SUM(BH8:BH9)&gt;1,CHOOSE(MATCH($H$103,Scenarios!$E$29:$E$31,0),0,BH$100,1),BH$100),SUM(ModelInput!BH101:BH102))</f>
        <v>0</v>
      </c>
      <c r="BI103" s="28"/>
      <c r="BJ103" s="28"/>
      <c r="BK103" s="28"/>
      <c r="BL103" s="28"/>
    </row>
    <row r="104" spans="1:103" ht="16.149999999999999">
      <c r="A104" s="307"/>
      <c r="C104" s="29"/>
      <c r="D104" s="29"/>
      <c r="E104" s="20" t="s">
        <v>445</v>
      </c>
      <c r="F104" s="94"/>
      <c r="G104" s="4" t="s">
        <v>101</v>
      </c>
      <c r="J104" s="6" t="s">
        <v>446</v>
      </c>
      <c r="L104" s="28">
        <f>IF(L18=0,L38*L9,ModelInput!L103)</f>
        <v>0</v>
      </c>
      <c r="M104" s="28">
        <f>IF(M18=0,M38*M9,ModelInput!M103)</f>
        <v>0</v>
      </c>
      <c r="N104" s="28">
        <f>IF(N18=0,N38*N9,ModelInput!N103)</f>
        <v>0</v>
      </c>
      <c r="O104" s="28">
        <f>IF(O18=0,O38*O9,ModelInput!O103)</f>
        <v>0</v>
      </c>
      <c r="P104" s="28">
        <f>IF(P18=0,P38*P9,ModelInput!P103)</f>
        <v>0</v>
      </c>
      <c r="Q104" s="28">
        <f>IF(Q18=0,Q38*Q9,ModelInput!Q103)</f>
        <v>0</v>
      </c>
      <c r="R104" s="28">
        <f>IF(R18=0,R38*R9,ModelInput!R103)</f>
        <v>0</v>
      </c>
      <c r="S104" s="28">
        <f>IF(S18=0,S38*S9,ModelInput!S103)</f>
        <v>0</v>
      </c>
      <c r="T104" s="28">
        <f>IF(T18=0,T38*T9,ModelInput!T103)</f>
        <v>0</v>
      </c>
      <c r="U104" s="28">
        <f>IF(U18=0,U38*U9,ModelInput!U103)</f>
        <v>0</v>
      </c>
      <c r="V104" s="28">
        <f>IF(V18=0,V38*V9,ModelInput!V103)</f>
        <v>0</v>
      </c>
      <c r="W104" s="28">
        <f>IF(W18=0,W38*W9,ModelInput!W103)</f>
        <v>0</v>
      </c>
      <c r="X104" s="28">
        <f>IF(X18=0,X38*X9,ModelInput!X103)</f>
        <v>0</v>
      </c>
      <c r="Y104" s="28">
        <f>IF(Y18=0,Y38*Y9,ModelInput!Y103)</f>
        <v>0</v>
      </c>
      <c r="Z104" s="28">
        <f>IF(Z18=0,Z38*Z9,ModelInput!Z103)</f>
        <v>0</v>
      </c>
      <c r="AA104" s="28">
        <f>IF(AA18=0,AA38*AA9,ModelInput!AA103)</f>
        <v>0</v>
      </c>
      <c r="AB104" s="28">
        <f>IF(AB18=0,AB38*AB9,ModelInput!AB103)</f>
        <v>0</v>
      </c>
      <c r="AC104" s="28">
        <f>IF(AC18=0,AC38*AC9,ModelInput!AC103)</f>
        <v>0</v>
      </c>
      <c r="AD104" s="28">
        <f>IF(AD18=0,AD38*AD9,ModelInput!AD103)</f>
        <v>0</v>
      </c>
      <c r="AE104" s="28">
        <f>IF(AE18=0,AE38*AE9,ModelInput!AE103)</f>
        <v>0</v>
      </c>
      <c r="AF104" s="28">
        <f>IF(AF18=0,AF38*AF9,ModelInput!AF103)</f>
        <v>0</v>
      </c>
      <c r="AG104" s="28">
        <f>IF(AG18=0,AG38*AG9,ModelInput!AG103)</f>
        <v>0</v>
      </c>
      <c r="AH104" s="28">
        <f>IF(AH18=0,AH38*AH9,ModelInput!AH103)</f>
        <v>0</v>
      </c>
      <c r="AI104" s="28">
        <f>IF(AI18=0,AI38*AI9,ModelInput!AI103)</f>
        <v>0</v>
      </c>
      <c r="AJ104" s="28">
        <f>IF(AJ18=0,AJ38*AJ9,ModelInput!AJ103)</f>
        <v>0</v>
      </c>
      <c r="AK104" s="28">
        <f>IF(AK18=0,AK38*AK9,ModelInput!AK103)</f>
        <v>0</v>
      </c>
      <c r="AL104" s="28">
        <f>IF(AL18=0,AL38*AL9,ModelInput!AL103)</f>
        <v>0</v>
      </c>
      <c r="AM104" s="28">
        <f>IF(AM18=0,AM38*AM9,ModelInput!AM103)</f>
        <v>0</v>
      </c>
      <c r="AN104" s="28">
        <f>IF(AN18=0,AN38*AN9,ModelInput!AN103)</f>
        <v>0</v>
      </c>
      <c r="AO104" s="28">
        <f>IF(AO18=0,AO38*AO9,ModelInput!AO103)</f>
        <v>0</v>
      </c>
      <c r="AP104" s="28">
        <f>IF(AP18=0,AP38*AP9,ModelInput!AP103)</f>
        <v>0</v>
      </c>
      <c r="AQ104" s="28">
        <f>IF(AQ18=0,AQ38*AQ9,ModelInput!AQ103)</f>
        <v>0</v>
      </c>
      <c r="AR104" s="28">
        <f>IF(AR18=0,AR38*AR9,ModelInput!AR103)</f>
        <v>0</v>
      </c>
      <c r="AS104" s="28">
        <f>IF(AS18=0,AS38*AS9,ModelInput!AS103)</f>
        <v>0</v>
      </c>
      <c r="AT104" s="28">
        <f>IF(AT18=0,AT38*AT9,ModelInput!AT103)</f>
        <v>0</v>
      </c>
      <c r="AU104" s="28">
        <f>IF(AU18=0,AU38*AU9,ModelInput!AU103)</f>
        <v>0</v>
      </c>
      <c r="AV104" s="28">
        <f>IF(AV18=0,AV38*AV9,ModelInput!AV103)</f>
        <v>0</v>
      </c>
      <c r="AW104" s="28">
        <f>IF(AW18=0,AW38*AW9,ModelInput!AW103)</f>
        <v>0</v>
      </c>
      <c r="AX104" s="28">
        <f>IF(AX18=0,AX38*AX9,ModelInput!AX103)</f>
        <v>0</v>
      </c>
      <c r="AY104" s="28">
        <f>IF(AY18=0,AY38*AY9,ModelInput!AY103)</f>
        <v>0</v>
      </c>
      <c r="AZ104" s="28">
        <f>IF(AZ18=0,AZ38*AZ9,ModelInput!AZ103)</f>
        <v>0</v>
      </c>
      <c r="BA104" s="28">
        <f>IF(BA18=0,BA38*BA9,ModelInput!BA103)</f>
        <v>0</v>
      </c>
      <c r="BB104" s="28">
        <f>IF(BB18=0,BB38*BB9,ModelInput!BB103)</f>
        <v>0</v>
      </c>
      <c r="BC104" s="28">
        <f>IF(BC18=0,BC38*BC9,ModelInput!BC103)</f>
        <v>0</v>
      </c>
      <c r="BD104" s="28">
        <f>IF(BD18=0,BD38*BD9,ModelInput!BD103)</f>
        <v>0</v>
      </c>
      <c r="BE104" s="28">
        <f>IF(BE18=0,BE38*BE9,ModelInput!BE103)</f>
        <v>0</v>
      </c>
      <c r="BF104" s="28">
        <f>IF(BF18=0,BF38*BF9,ModelInput!BF103)</f>
        <v>0</v>
      </c>
      <c r="BG104" s="28">
        <f>IF(BG18=0,BG38*BG9,ModelInput!BG103)</f>
        <v>0</v>
      </c>
      <c r="BH104" s="28">
        <f>IF(BH18=0,BH38*BH9,ModelInput!BH103)</f>
        <v>0</v>
      </c>
      <c r="BI104" s="28"/>
      <c r="BJ104" s="28"/>
      <c r="BK104" s="28"/>
      <c r="BL104" s="28"/>
    </row>
    <row r="105" spans="1:103" ht="16.149999999999999">
      <c r="A105" s="307"/>
      <c r="C105" s="29"/>
      <c r="D105" s="29"/>
      <c r="E105" s="20" t="s">
        <v>447</v>
      </c>
      <c r="F105" s="94"/>
      <c r="G105" s="4" t="s">
        <v>101</v>
      </c>
      <c r="J105" s="6" t="s">
        <v>448</v>
      </c>
      <c r="L105" s="28">
        <f>IF(L18=0,L39*L9,ModelInput!L104)</f>
        <v>0</v>
      </c>
      <c r="M105" s="28">
        <f>IF(M18=0,M39*M9,ModelInput!M104)</f>
        <v>0</v>
      </c>
      <c r="N105" s="28">
        <f>IF(N18=0,N39*N9,ModelInput!N104)</f>
        <v>0</v>
      </c>
      <c r="O105" s="28">
        <f>IF(O18=0,O39*O9,ModelInput!O104)</f>
        <v>0</v>
      </c>
      <c r="P105" s="28">
        <f>IF(P18=0,P39*P9,ModelInput!P104)</f>
        <v>0</v>
      </c>
      <c r="Q105" s="28">
        <f>IF(Q18=0,Q39*Q9,ModelInput!Q104)</f>
        <v>0</v>
      </c>
      <c r="R105" s="28">
        <f>IF(R18=0,R39*R9,ModelInput!R104)</f>
        <v>0</v>
      </c>
      <c r="S105" s="28">
        <f>IF(S18=0,S39*S9,ModelInput!S104)</f>
        <v>0</v>
      </c>
      <c r="T105" s="28">
        <f>IF(T18=0,T39*T9,ModelInput!T104)</f>
        <v>0</v>
      </c>
      <c r="U105" s="28">
        <f>IF(U18=0,U39*U9,ModelInput!U104)</f>
        <v>0</v>
      </c>
      <c r="V105" s="28">
        <f>IF(V18=0,V39*V9,ModelInput!V104)</f>
        <v>0</v>
      </c>
      <c r="W105" s="28">
        <f>IF(W18=0,W39*W9,ModelInput!W104)</f>
        <v>0</v>
      </c>
      <c r="X105" s="28">
        <f>IF(X18=0,X39*X9,ModelInput!X104)</f>
        <v>0</v>
      </c>
      <c r="Y105" s="28">
        <f>IF(Y18=0,Y39*Y9,ModelInput!Y104)</f>
        <v>0</v>
      </c>
      <c r="Z105" s="28">
        <f>IF(Z18=0,Z39*Z9,ModelInput!Z104)</f>
        <v>0</v>
      </c>
      <c r="AA105" s="28">
        <f>IF(AA18=0,AA39*AA9,ModelInput!AA104)</f>
        <v>0</v>
      </c>
      <c r="AB105" s="28">
        <f>IF(AB18=0,AB39*AB9,ModelInput!AB104)</f>
        <v>0</v>
      </c>
      <c r="AC105" s="28">
        <f>IF(AC18=0,AC39*AC9,ModelInput!AC104)</f>
        <v>0</v>
      </c>
      <c r="AD105" s="28">
        <f>IF(AD18=0,AD39*AD9,ModelInput!AD104)</f>
        <v>0</v>
      </c>
      <c r="AE105" s="28">
        <f>IF(AE18=0,AE39*AE9,ModelInput!AE104)</f>
        <v>0</v>
      </c>
      <c r="AF105" s="28">
        <f>IF(AF18=0,AF39*AF9,ModelInput!AF104)</f>
        <v>0</v>
      </c>
      <c r="AG105" s="28">
        <f>IF(AG18=0,AG39*AG9,ModelInput!AG104)</f>
        <v>0</v>
      </c>
      <c r="AH105" s="28">
        <f>IF(AH18=0,AH39*AH9,ModelInput!AH104)</f>
        <v>0</v>
      </c>
      <c r="AI105" s="28">
        <f>IF(AI18=0,AI39*AI9,ModelInput!AI104)</f>
        <v>0</v>
      </c>
      <c r="AJ105" s="28">
        <f>IF(AJ18=0,AJ39*AJ9,ModelInput!AJ104)</f>
        <v>0</v>
      </c>
      <c r="AK105" s="28">
        <f>IF(AK18=0,AK39*AK9,ModelInput!AK104)</f>
        <v>0</v>
      </c>
      <c r="AL105" s="28">
        <f>IF(AL18=0,AL39*AL9,ModelInput!AL104)</f>
        <v>0</v>
      </c>
      <c r="AM105" s="28">
        <f>IF(AM18=0,AM39*AM9,ModelInput!AM104)</f>
        <v>0</v>
      </c>
      <c r="AN105" s="28">
        <f>IF(AN18=0,AN39*AN9,ModelInput!AN104)</f>
        <v>0</v>
      </c>
      <c r="AO105" s="28">
        <f>IF(AO18=0,AO39*AO9,ModelInput!AO104)</f>
        <v>0</v>
      </c>
      <c r="AP105" s="28">
        <f>IF(AP18=0,AP39*AP9,ModelInput!AP104)</f>
        <v>0</v>
      </c>
      <c r="AQ105" s="28">
        <f>IF(AQ18=0,AQ39*AQ9,ModelInput!AQ104)</f>
        <v>0</v>
      </c>
      <c r="AR105" s="28">
        <f>IF(AR18=0,AR39*AR9,ModelInput!AR104)</f>
        <v>0</v>
      </c>
      <c r="AS105" s="28">
        <f>IF(AS18=0,AS39*AS9,ModelInput!AS104)</f>
        <v>0</v>
      </c>
      <c r="AT105" s="28">
        <f>IF(AT18=0,AT39*AT9,ModelInput!AT104)</f>
        <v>0</v>
      </c>
      <c r="AU105" s="28">
        <f>IF(AU18=0,AU39*AU9,ModelInput!AU104)</f>
        <v>0</v>
      </c>
      <c r="AV105" s="28">
        <f>IF(AV18=0,AV39*AV9,ModelInput!AV104)</f>
        <v>0</v>
      </c>
      <c r="AW105" s="28">
        <f>IF(AW18=0,AW39*AW9,ModelInput!AW104)</f>
        <v>0</v>
      </c>
      <c r="AX105" s="28">
        <f>IF(AX18=0,AX39*AX9,ModelInput!AX104)</f>
        <v>0</v>
      </c>
      <c r="AY105" s="28">
        <f>IF(AY18=0,AY39*AY9,ModelInput!AY104)</f>
        <v>0</v>
      </c>
      <c r="AZ105" s="28">
        <f>IF(AZ18=0,AZ39*AZ9,ModelInput!AZ104)</f>
        <v>0</v>
      </c>
      <c r="BA105" s="28">
        <f>IF(BA18=0,BA39*BA9,ModelInput!BA104)</f>
        <v>0</v>
      </c>
      <c r="BB105" s="28">
        <f>IF(BB18=0,BB39*BB9,ModelInput!BB104)</f>
        <v>0</v>
      </c>
      <c r="BC105" s="28">
        <f>IF(BC18=0,BC39*BC9,ModelInput!BC104)</f>
        <v>0</v>
      </c>
      <c r="BD105" s="28">
        <f>IF(BD18=0,BD39*BD9,ModelInput!BD104)</f>
        <v>0</v>
      </c>
      <c r="BE105" s="28">
        <f>IF(BE18=0,BE39*BE9,ModelInput!BE104)</f>
        <v>0</v>
      </c>
      <c r="BF105" s="28">
        <f>IF(BF18=0,BF39*BF9,ModelInput!BF104)</f>
        <v>0</v>
      </c>
      <c r="BG105" s="28">
        <f>IF(BG18=0,BG39*BG9,ModelInput!BG104)</f>
        <v>0</v>
      </c>
      <c r="BH105" s="28">
        <f>IF(BH18=0,BH39*BH9,ModelInput!BH104)</f>
        <v>0</v>
      </c>
      <c r="BI105" s="28"/>
      <c r="BJ105" s="28"/>
      <c r="BK105" s="28"/>
      <c r="BL105" s="28"/>
    </row>
    <row r="106" spans="1:103" ht="15.4">
      <c r="A106" s="307"/>
      <c r="C106" s="29"/>
      <c r="D106" s="29"/>
      <c r="E106" s="135" t="s">
        <v>146</v>
      </c>
      <c r="F106" s="94"/>
      <c r="G106" s="4" t="s">
        <v>101</v>
      </c>
      <c r="H106" s="143" t="str">
        <f>CHOOSE(Interface!$H$7,Interface!$J$59,Interface!$L$59)</f>
        <v>Operations</v>
      </c>
      <c r="J106" s="6" t="s">
        <v>422</v>
      </c>
      <c r="L106" s="28">
        <f>IF(L18=0,L48*IF(SUM(L8:L9)&gt;1,CHOOSE(MATCH($H$106,Scenarios!$E$29:$E$31,0),0,L100,1),L100),ModelInput!L106)</f>
        <v>0</v>
      </c>
      <c r="M106" s="28">
        <f>IF(M18=0,M48*IF(SUM(M8:M9)&gt;1,CHOOSE(MATCH($H$106,Scenarios!$E$29:$E$31,0),0,M100,1),M100),ModelInput!M106)</f>
        <v>0</v>
      </c>
      <c r="N106" s="28">
        <f>IF(N18=0,N48*IF(SUM(N8:N9)&gt;1,CHOOSE(MATCH($H$106,Scenarios!$E$29:$E$31,0),0,N100,1),N100),ModelInput!N106)</f>
        <v>0</v>
      </c>
      <c r="O106" s="28">
        <f>IF(O18=0,O48*IF(SUM(O8:O9)&gt;1,CHOOSE(MATCH($H$106,Scenarios!$E$29:$E$31,0),0,O100,1),O100),ModelInput!O106)</f>
        <v>0</v>
      </c>
      <c r="P106" s="28">
        <f>IF(P18=0,P48*IF(SUM(P8:P9)&gt;1,CHOOSE(MATCH($H$106,Scenarios!$E$29:$E$31,0),0,P100,1),P100),ModelInput!P106)</f>
        <v>0</v>
      </c>
      <c r="Q106" s="28">
        <f>IF(Q18=0,Q48*IF(SUM(Q8:Q9)&gt;1,CHOOSE(MATCH($H$106,Scenarios!$E$29:$E$31,0),0,Q100,1),Q100),ModelInput!Q106)</f>
        <v>0</v>
      </c>
      <c r="R106" s="28">
        <f>IF(R18=0,R48*IF(SUM(R8:R9)&gt;1,CHOOSE(MATCH($H$106,Scenarios!$E$29:$E$31,0),0,R100,1),R100),ModelInput!R106)</f>
        <v>0</v>
      </c>
      <c r="S106" s="28">
        <f>IF(S18=0,S48*IF(SUM(S8:S9)&gt;1,CHOOSE(MATCH($H$106,Scenarios!$E$29:$E$31,0),0,S100,1),S100),ModelInput!S106)</f>
        <v>0</v>
      </c>
      <c r="T106" s="28">
        <f>IF(T18=0,T48*IF(SUM(T8:T9)&gt;1,CHOOSE(MATCH($H$106,Scenarios!$E$29:$E$31,0),0,T100,1),T100),ModelInput!T106)</f>
        <v>0</v>
      </c>
      <c r="U106" s="28">
        <f>IF(U18=0,U48*IF(SUM(U8:U9)&gt;1,CHOOSE(MATCH($H$106,Scenarios!$E$29:$E$31,0),0,U100,1),U100),ModelInput!U106)</f>
        <v>0</v>
      </c>
      <c r="V106" s="28">
        <f>IF(V18=0,V48*IF(SUM(V8:V9)&gt;1,CHOOSE(MATCH($H$106,Scenarios!$E$29:$E$31,0),0,V100,1),V100),ModelInput!V106)</f>
        <v>0</v>
      </c>
      <c r="W106" s="28">
        <f>IF(W18=0,W48*IF(SUM(W8:W9)&gt;1,CHOOSE(MATCH($H$106,Scenarios!$E$29:$E$31,0),0,W100,1),W100),ModelInput!W106)</f>
        <v>0</v>
      </c>
      <c r="X106" s="28">
        <f>IF(X18=0,X48*IF(SUM(X8:X9)&gt;1,CHOOSE(MATCH($H$106,Scenarios!$E$29:$E$31,0),0,X100,1),X100),ModelInput!X106)</f>
        <v>0</v>
      </c>
      <c r="Y106" s="28">
        <f>IF(Y18=0,Y48*IF(SUM(Y8:Y9)&gt;1,CHOOSE(MATCH($H$106,Scenarios!$E$29:$E$31,0),0,Y100,1),Y100),ModelInput!Y106)</f>
        <v>0</v>
      </c>
      <c r="Z106" s="28">
        <f>IF(Z18=0,Z48*IF(SUM(Z8:Z9)&gt;1,CHOOSE(MATCH($H$106,Scenarios!$E$29:$E$31,0),0,Z100,1),Z100),ModelInput!Z106)</f>
        <v>0</v>
      </c>
      <c r="AA106" s="28">
        <f>IF(AA18=0,AA48*IF(SUM(AA8:AA9)&gt;1,CHOOSE(MATCH($H$106,Scenarios!$E$29:$E$31,0),0,AA100,1),AA100),ModelInput!AA106)</f>
        <v>0</v>
      </c>
      <c r="AB106" s="28">
        <f>IF(AB18=0,AB48*IF(SUM(AB8:AB9)&gt;1,CHOOSE(MATCH($H$106,Scenarios!$E$29:$E$31,0),0,AB100,1),AB100),ModelInput!AB106)</f>
        <v>0</v>
      </c>
      <c r="AC106" s="28">
        <f>IF(AC18=0,AC48*IF(SUM(AC8:AC9)&gt;1,CHOOSE(MATCH($H$106,Scenarios!$E$29:$E$31,0),0,AC100,1),AC100),ModelInput!AC106)</f>
        <v>0</v>
      </c>
      <c r="AD106" s="28">
        <f>IF(AD18=0,AD48*IF(SUM(AD8:AD9)&gt;1,CHOOSE(MATCH($H$106,Scenarios!$E$29:$E$31,0),0,AD100,1),AD100),ModelInput!AD106)</f>
        <v>0</v>
      </c>
      <c r="AE106" s="28">
        <f>IF(AE18=0,AE48*IF(SUM(AE8:AE9)&gt;1,CHOOSE(MATCH($H$106,Scenarios!$E$29:$E$31,0),0,AE100,1),AE100),ModelInput!AE106)</f>
        <v>0</v>
      </c>
      <c r="AF106" s="28">
        <f>IF(AF18=0,AF48*IF(SUM(AF8:AF9)&gt;1,CHOOSE(MATCH($H$106,Scenarios!$E$29:$E$31,0),0,AF100,1),AF100),ModelInput!AF106)</f>
        <v>0</v>
      </c>
      <c r="AG106" s="28">
        <f>IF(AG18=0,AG48*IF(SUM(AG8:AG9)&gt;1,CHOOSE(MATCH($H$106,Scenarios!$E$29:$E$31,0),0,AG100,1),AG100),ModelInput!AG106)</f>
        <v>0</v>
      </c>
      <c r="AH106" s="28">
        <f>IF(AH18=0,AH48*IF(SUM(AH8:AH9)&gt;1,CHOOSE(MATCH($H$106,Scenarios!$E$29:$E$31,0),0,AH100,1),AH100),ModelInput!AH106)</f>
        <v>0</v>
      </c>
      <c r="AI106" s="28">
        <f>IF(AI18=0,AI48*IF(SUM(AI8:AI9)&gt;1,CHOOSE(MATCH($H$106,Scenarios!$E$29:$E$31,0),0,AI100,1),AI100),ModelInput!AI106)</f>
        <v>0</v>
      </c>
      <c r="AJ106" s="28">
        <f>IF(AJ18=0,AJ48*IF(SUM(AJ8:AJ9)&gt;1,CHOOSE(MATCH($H$106,Scenarios!$E$29:$E$31,0),0,AJ100,1),AJ100),ModelInput!AJ106)</f>
        <v>0</v>
      </c>
      <c r="AK106" s="28">
        <f>IF(AK18=0,AK48*IF(SUM(AK8:AK9)&gt;1,CHOOSE(MATCH($H$106,Scenarios!$E$29:$E$31,0),0,AK100,1),AK100),ModelInput!AK106)</f>
        <v>0</v>
      </c>
      <c r="AL106" s="28">
        <f>IF(AL18=0,AL48*IF(SUM(AL8:AL9)&gt;1,CHOOSE(MATCH($H$106,Scenarios!$E$29:$E$31,0),0,AL100,1),AL100),ModelInput!AL106)</f>
        <v>0</v>
      </c>
      <c r="AM106" s="28">
        <f>IF(AM18=0,AM48*IF(SUM(AM8:AM9)&gt;1,CHOOSE(MATCH($H$106,Scenarios!$E$29:$E$31,0),0,AM100,1),AM100),ModelInput!AM106)</f>
        <v>0</v>
      </c>
      <c r="AN106" s="28">
        <f>IF(AN18=0,AN48*IF(SUM(AN8:AN9)&gt;1,CHOOSE(MATCH($H$106,Scenarios!$E$29:$E$31,0),0,AN100,1),AN100),ModelInput!AN106)</f>
        <v>0</v>
      </c>
      <c r="AO106" s="28">
        <f>IF(AO18=0,AO48*IF(SUM(AO8:AO9)&gt;1,CHOOSE(MATCH($H$106,Scenarios!$E$29:$E$31,0),0,AO100,1),AO100),ModelInput!AO106)</f>
        <v>0</v>
      </c>
      <c r="AP106" s="28">
        <f>IF(AP18=0,AP48*IF(SUM(AP8:AP9)&gt;1,CHOOSE(MATCH($H$106,Scenarios!$E$29:$E$31,0),0,AP100,1),AP100),ModelInput!AP106)</f>
        <v>0</v>
      </c>
      <c r="AQ106" s="28">
        <f>IF(AQ18=0,AQ48*IF(SUM(AQ8:AQ9)&gt;1,CHOOSE(MATCH($H$106,Scenarios!$E$29:$E$31,0),0,AQ100,1),AQ100),ModelInput!AQ106)</f>
        <v>0</v>
      </c>
      <c r="AR106" s="28">
        <f>IF(AR18=0,AR48*IF(SUM(AR8:AR9)&gt;1,CHOOSE(MATCH($H$106,Scenarios!$E$29:$E$31,0),0,AR100,1),AR100),ModelInput!AR106)</f>
        <v>0</v>
      </c>
      <c r="AS106" s="28">
        <f>IF(AS18=0,AS48*IF(SUM(AS8:AS9)&gt;1,CHOOSE(MATCH($H$106,Scenarios!$E$29:$E$31,0),0,AS100,1),AS100),ModelInput!AS106)</f>
        <v>0</v>
      </c>
      <c r="AT106" s="28">
        <f>IF(AT18=0,AT48*IF(SUM(AT8:AT9)&gt;1,CHOOSE(MATCH($H$106,Scenarios!$E$29:$E$31,0),0,AT100,1),AT100),ModelInput!AT106)</f>
        <v>0</v>
      </c>
      <c r="AU106" s="28">
        <f>IF(AU18=0,AU48*IF(SUM(AU8:AU9)&gt;1,CHOOSE(MATCH($H$106,Scenarios!$E$29:$E$31,0),0,AU100,1),AU100),ModelInput!AU106)</f>
        <v>0</v>
      </c>
      <c r="AV106" s="28">
        <f>IF(AV18=0,AV48*IF(SUM(AV8:AV9)&gt;1,CHOOSE(MATCH($H$106,Scenarios!$E$29:$E$31,0),0,AV100,1),AV100),ModelInput!AV106)</f>
        <v>0</v>
      </c>
      <c r="AW106" s="28">
        <f>IF(AW18=0,AW48*IF(SUM(AW8:AW9)&gt;1,CHOOSE(MATCH($H$106,Scenarios!$E$29:$E$31,0),0,AW100,1),AW100),ModelInput!AW106)</f>
        <v>0</v>
      </c>
      <c r="AX106" s="28">
        <f>IF(AX18=0,AX48*IF(SUM(AX8:AX9)&gt;1,CHOOSE(MATCH($H$106,Scenarios!$E$29:$E$31,0),0,AX100,1),AX100),ModelInput!AX106)</f>
        <v>0</v>
      </c>
      <c r="AY106" s="28">
        <f>IF(AY18=0,AY48*IF(SUM(AY8:AY9)&gt;1,CHOOSE(MATCH($H$106,Scenarios!$E$29:$E$31,0),0,AY100,1),AY100),ModelInput!AY106)</f>
        <v>0</v>
      </c>
      <c r="AZ106" s="28">
        <f>IF(AZ18=0,AZ48*IF(SUM(AZ8:AZ9)&gt;1,CHOOSE(MATCH($H$106,Scenarios!$E$29:$E$31,0),0,AZ100,1),AZ100),ModelInput!AZ106)</f>
        <v>0</v>
      </c>
      <c r="BA106" s="28">
        <f>IF(BA18=0,BA48*IF(SUM(BA8:BA9)&gt;1,CHOOSE(MATCH($H$106,Scenarios!$E$29:$E$31,0),0,BA100,1),BA100),ModelInput!BA106)</f>
        <v>0</v>
      </c>
      <c r="BB106" s="28">
        <f>IF(BB18=0,BB48*IF(SUM(BB8:BB9)&gt;1,CHOOSE(MATCH($H$106,Scenarios!$E$29:$E$31,0),0,BB100,1),BB100),ModelInput!BB106)</f>
        <v>0</v>
      </c>
      <c r="BC106" s="28">
        <f>IF(BC18=0,BC48*IF(SUM(BC8:BC9)&gt;1,CHOOSE(MATCH($H$106,Scenarios!$E$29:$E$31,0),0,BC100,1),BC100),ModelInput!BC106)</f>
        <v>0</v>
      </c>
      <c r="BD106" s="28">
        <f>IF(BD18=0,BD48*IF(SUM(BD8:BD9)&gt;1,CHOOSE(MATCH($H$106,Scenarios!$E$29:$E$31,0),0,BD100,1),BD100),ModelInput!BD106)</f>
        <v>0</v>
      </c>
      <c r="BE106" s="28">
        <f>IF(BE18=0,BE48*IF(SUM(BE8:BE9)&gt;1,CHOOSE(MATCH($H$106,Scenarios!$E$29:$E$31,0),0,BE100,1),BE100),ModelInput!BE106)</f>
        <v>0</v>
      </c>
      <c r="BF106" s="28">
        <f>IF(BF18=0,BF48*IF(SUM(BF8:BF9)&gt;1,CHOOSE(MATCH($H$106,Scenarios!$E$29:$E$31,0),0,BF100,1),BF100),ModelInput!BF106)</f>
        <v>0</v>
      </c>
      <c r="BG106" s="28">
        <f>IF(BG18=0,BG48*IF(SUM(BG8:BG9)&gt;1,CHOOSE(MATCH($H$106,Scenarios!$E$29:$E$31,0),0,BG100,1),BG100),ModelInput!BG106)</f>
        <v>0</v>
      </c>
      <c r="BH106" s="28">
        <f>IF(BH18=0,BH48*IF(SUM(BH8:BH9)&gt;1,CHOOSE(MATCH($H$106,Scenarios!$E$29:$E$31,0),0,BH100,1),BH100),ModelInput!BH106)</f>
        <v>0</v>
      </c>
      <c r="BI106" s="28"/>
      <c r="BJ106" s="28"/>
      <c r="BK106" s="28"/>
      <c r="BL106" s="28"/>
    </row>
    <row r="107" spans="1:103" ht="16.149999999999999">
      <c r="A107" s="307"/>
      <c r="C107" s="29"/>
      <c r="D107" s="29"/>
      <c r="E107" s="20" t="s">
        <v>368</v>
      </c>
      <c r="F107" s="94"/>
      <c r="G107" s="4" t="s">
        <v>101</v>
      </c>
      <c r="J107" s="6" t="s">
        <v>440</v>
      </c>
      <c r="L107" s="28">
        <f>ModelInput!L231</f>
        <v>0</v>
      </c>
      <c r="M107" s="28">
        <f>ModelInput!M231</f>
        <v>0</v>
      </c>
      <c r="N107" s="28">
        <f>ModelInput!N231</f>
        <v>0</v>
      </c>
      <c r="O107" s="28">
        <f>ModelInput!O231</f>
        <v>0</v>
      </c>
      <c r="P107" s="28">
        <f>ModelInput!P231</f>
        <v>0</v>
      </c>
      <c r="Q107" s="28">
        <f>ModelInput!Q231</f>
        <v>0</v>
      </c>
      <c r="R107" s="28">
        <f>ModelInput!R231</f>
        <v>0</v>
      </c>
      <c r="S107" s="28">
        <f>ModelInput!S231</f>
        <v>0</v>
      </c>
      <c r="T107" s="28">
        <f>ModelInput!T231</f>
        <v>0</v>
      </c>
      <c r="U107" s="28">
        <f>ModelInput!U231</f>
        <v>0</v>
      </c>
      <c r="V107" s="28">
        <f>ModelInput!V231</f>
        <v>0</v>
      </c>
      <c r="W107" s="28">
        <f>ModelInput!W231</f>
        <v>0</v>
      </c>
      <c r="X107" s="28">
        <f>ModelInput!X231</f>
        <v>0</v>
      </c>
      <c r="Y107" s="28">
        <f>ModelInput!Y231</f>
        <v>0</v>
      </c>
      <c r="Z107" s="28">
        <f>ModelInput!Z231</f>
        <v>0</v>
      </c>
      <c r="AA107" s="28">
        <f>ModelInput!AA231</f>
        <v>0</v>
      </c>
      <c r="AB107" s="28">
        <f>ModelInput!AB231</f>
        <v>0</v>
      </c>
      <c r="AC107" s="28">
        <f>ModelInput!AC231</f>
        <v>0</v>
      </c>
      <c r="AD107" s="28">
        <f>ModelInput!AD231</f>
        <v>0</v>
      </c>
      <c r="AE107" s="28">
        <f>ModelInput!AE231</f>
        <v>0</v>
      </c>
      <c r="AF107" s="28">
        <f>ModelInput!AF231</f>
        <v>0</v>
      </c>
      <c r="AG107" s="28">
        <f>ModelInput!AG231</f>
        <v>0</v>
      </c>
      <c r="AH107" s="28">
        <f>ModelInput!AH231</f>
        <v>0</v>
      </c>
      <c r="AI107" s="28">
        <f>ModelInput!AI231</f>
        <v>0</v>
      </c>
      <c r="AJ107" s="28">
        <f>ModelInput!AJ231</f>
        <v>0</v>
      </c>
      <c r="AK107" s="28">
        <f>ModelInput!AK231</f>
        <v>0</v>
      </c>
      <c r="AL107" s="28">
        <f>ModelInput!AL231</f>
        <v>0</v>
      </c>
      <c r="AM107" s="28">
        <f>ModelInput!AM231</f>
        <v>0</v>
      </c>
      <c r="AN107" s="28">
        <f>ModelInput!AN231</f>
        <v>0</v>
      </c>
      <c r="AO107" s="28">
        <f>ModelInput!AO231</f>
        <v>0</v>
      </c>
      <c r="AP107" s="28">
        <f>ModelInput!AP231</f>
        <v>0</v>
      </c>
      <c r="AQ107" s="28">
        <f>ModelInput!AQ231</f>
        <v>0</v>
      </c>
      <c r="AR107" s="28">
        <f>ModelInput!AR231</f>
        <v>0</v>
      </c>
      <c r="AS107" s="28">
        <f>ModelInput!AS231</f>
        <v>0</v>
      </c>
      <c r="AT107" s="28">
        <f>ModelInput!AT231</f>
        <v>0</v>
      </c>
      <c r="AU107" s="28">
        <f>ModelInput!AU231</f>
        <v>0</v>
      </c>
      <c r="AV107" s="28">
        <f>ModelInput!AV231</f>
        <v>0</v>
      </c>
      <c r="AW107" s="28">
        <f>ModelInput!AW231</f>
        <v>0</v>
      </c>
      <c r="AX107" s="28">
        <f>ModelInput!AX231</f>
        <v>0</v>
      </c>
      <c r="AY107" s="28">
        <f>ModelInput!AY231</f>
        <v>0</v>
      </c>
      <c r="AZ107" s="28">
        <f>ModelInput!AZ231</f>
        <v>0</v>
      </c>
      <c r="BA107" s="28">
        <f>ModelInput!BA231</f>
        <v>0</v>
      </c>
      <c r="BB107" s="28">
        <f>ModelInput!BB231</f>
        <v>0</v>
      </c>
      <c r="BC107" s="28">
        <f>ModelInput!BC231</f>
        <v>0</v>
      </c>
      <c r="BD107" s="28">
        <f>ModelInput!BD231</f>
        <v>0</v>
      </c>
      <c r="BE107" s="28">
        <f>ModelInput!BE231</f>
        <v>0</v>
      </c>
      <c r="BF107" s="28">
        <f>ModelInput!BF231</f>
        <v>0</v>
      </c>
      <c r="BG107" s="28">
        <f>ModelInput!BG231</f>
        <v>0</v>
      </c>
      <c r="BH107" s="28">
        <f>ModelInput!BH231</f>
        <v>0</v>
      </c>
    </row>
    <row r="108" spans="1:103" ht="15.4">
      <c r="A108" s="307"/>
      <c r="C108" s="29"/>
      <c r="D108" s="29"/>
      <c r="E108" s="94" t="s">
        <v>280</v>
      </c>
      <c r="F108" s="94"/>
      <c r="G108" s="89" t="s">
        <v>101</v>
      </c>
      <c r="J108" s="87">
        <f>SUM(L108:BH108)</f>
        <v>0</v>
      </c>
      <c r="L108" s="107">
        <f t="shared" ref="L108:BH108" si="17">SUM(L102:L106)-L107</f>
        <v>0</v>
      </c>
      <c r="M108" s="107">
        <f t="shared" si="17"/>
        <v>0</v>
      </c>
      <c r="N108" s="107">
        <f t="shared" si="17"/>
        <v>0</v>
      </c>
      <c r="O108" s="107">
        <f t="shared" si="17"/>
        <v>0</v>
      </c>
      <c r="P108" s="107">
        <f t="shared" si="17"/>
        <v>0</v>
      </c>
      <c r="Q108" s="107">
        <f t="shared" si="17"/>
        <v>0</v>
      </c>
      <c r="R108" s="107">
        <f t="shared" si="17"/>
        <v>0</v>
      </c>
      <c r="S108" s="107">
        <f t="shared" si="17"/>
        <v>0</v>
      </c>
      <c r="T108" s="107">
        <f t="shared" si="17"/>
        <v>0</v>
      </c>
      <c r="U108" s="107">
        <f t="shared" si="17"/>
        <v>0</v>
      </c>
      <c r="V108" s="107">
        <f t="shared" si="17"/>
        <v>0</v>
      </c>
      <c r="W108" s="107">
        <f t="shared" si="17"/>
        <v>0</v>
      </c>
      <c r="X108" s="107">
        <f t="shared" si="17"/>
        <v>0</v>
      </c>
      <c r="Y108" s="107">
        <f t="shared" si="17"/>
        <v>0</v>
      </c>
      <c r="Z108" s="107">
        <f t="shared" si="17"/>
        <v>0</v>
      </c>
      <c r="AA108" s="107">
        <f t="shared" si="17"/>
        <v>0</v>
      </c>
      <c r="AB108" s="107">
        <f t="shared" si="17"/>
        <v>0</v>
      </c>
      <c r="AC108" s="107">
        <f t="shared" si="17"/>
        <v>0</v>
      </c>
      <c r="AD108" s="107">
        <f t="shared" si="17"/>
        <v>0</v>
      </c>
      <c r="AE108" s="107">
        <f t="shared" si="17"/>
        <v>0</v>
      </c>
      <c r="AF108" s="107">
        <f t="shared" si="17"/>
        <v>0</v>
      </c>
      <c r="AG108" s="107">
        <f t="shared" si="17"/>
        <v>0</v>
      </c>
      <c r="AH108" s="107">
        <f t="shared" si="17"/>
        <v>0</v>
      </c>
      <c r="AI108" s="107">
        <f t="shared" si="17"/>
        <v>0</v>
      </c>
      <c r="AJ108" s="107">
        <f t="shared" si="17"/>
        <v>0</v>
      </c>
      <c r="AK108" s="107">
        <f t="shared" si="17"/>
        <v>0</v>
      </c>
      <c r="AL108" s="107">
        <f t="shared" si="17"/>
        <v>0</v>
      </c>
      <c r="AM108" s="107">
        <f t="shared" si="17"/>
        <v>0</v>
      </c>
      <c r="AN108" s="107">
        <f t="shared" si="17"/>
        <v>0</v>
      </c>
      <c r="AO108" s="107">
        <f t="shared" si="17"/>
        <v>0</v>
      </c>
      <c r="AP108" s="107">
        <f t="shared" si="17"/>
        <v>0</v>
      </c>
      <c r="AQ108" s="107">
        <f t="shared" si="17"/>
        <v>0</v>
      </c>
      <c r="AR108" s="107">
        <f t="shared" si="17"/>
        <v>0</v>
      </c>
      <c r="AS108" s="107">
        <f t="shared" si="17"/>
        <v>0</v>
      </c>
      <c r="AT108" s="107">
        <f t="shared" si="17"/>
        <v>0</v>
      </c>
      <c r="AU108" s="107">
        <f t="shared" si="17"/>
        <v>0</v>
      </c>
      <c r="AV108" s="107">
        <f t="shared" si="17"/>
        <v>0</v>
      </c>
      <c r="AW108" s="107">
        <f t="shared" si="17"/>
        <v>0</v>
      </c>
      <c r="AX108" s="107">
        <f t="shared" si="17"/>
        <v>0</v>
      </c>
      <c r="AY108" s="107">
        <f t="shared" si="17"/>
        <v>0</v>
      </c>
      <c r="AZ108" s="107">
        <f t="shared" si="17"/>
        <v>0</v>
      </c>
      <c r="BA108" s="107">
        <f t="shared" si="17"/>
        <v>0</v>
      </c>
      <c r="BB108" s="107">
        <f t="shared" si="17"/>
        <v>0</v>
      </c>
      <c r="BC108" s="107">
        <f t="shared" si="17"/>
        <v>0</v>
      </c>
      <c r="BD108" s="107">
        <f t="shared" si="17"/>
        <v>0</v>
      </c>
      <c r="BE108" s="107">
        <f t="shared" si="17"/>
        <v>0</v>
      </c>
      <c r="BF108" s="107">
        <f t="shared" si="17"/>
        <v>0</v>
      </c>
      <c r="BG108" s="107">
        <f t="shared" si="17"/>
        <v>0</v>
      </c>
      <c r="BH108" s="107">
        <f t="shared" si="17"/>
        <v>0</v>
      </c>
      <c r="BI108" s="28"/>
      <c r="BJ108" s="28"/>
      <c r="BK108" s="28"/>
      <c r="BL108" s="28"/>
    </row>
    <row r="109" spans="1:103" ht="15.4">
      <c r="C109" s="29"/>
      <c r="D109" s="29"/>
      <c r="E109" s="94"/>
      <c r="F109" s="94"/>
      <c r="G109" s="89"/>
      <c r="J109" s="87"/>
      <c r="L109" s="113"/>
      <c r="M109" s="113"/>
      <c r="N109" s="113"/>
      <c r="O109" s="113"/>
      <c r="P109" s="113"/>
      <c r="Q109" s="113"/>
      <c r="R109" s="113"/>
      <c r="S109" s="113"/>
      <c r="T109" s="113"/>
      <c r="U109" s="113"/>
      <c r="V109" s="113"/>
      <c r="W109" s="113"/>
      <c r="X109" s="113"/>
      <c r="Y109" s="113"/>
      <c r="Z109" s="113"/>
      <c r="AA109" s="113"/>
      <c r="AB109" s="113"/>
      <c r="AC109" s="113"/>
      <c r="AD109" s="113"/>
      <c r="AE109" s="113"/>
      <c r="AF109" s="113"/>
      <c r="AG109" s="113"/>
      <c r="AH109" s="113"/>
      <c r="AI109" s="113"/>
      <c r="AJ109" s="113"/>
      <c r="AK109" s="113"/>
      <c r="AL109" s="113"/>
      <c r="AM109" s="113"/>
      <c r="AN109" s="113"/>
      <c r="AO109" s="113"/>
      <c r="AP109" s="113"/>
      <c r="AQ109" s="113"/>
      <c r="AR109" s="113"/>
      <c r="AS109" s="113"/>
      <c r="AT109" s="113"/>
      <c r="AU109" s="113"/>
      <c r="AV109" s="113"/>
      <c r="AW109" s="113"/>
      <c r="AX109" s="113"/>
      <c r="AY109" s="113"/>
      <c r="AZ109" s="113"/>
      <c r="BA109" s="113"/>
      <c r="BB109" s="113"/>
      <c r="BC109" s="113"/>
      <c r="BD109" s="113"/>
      <c r="BE109" s="113"/>
      <c r="BF109" s="113"/>
      <c r="BG109" s="113"/>
      <c r="BH109" s="113"/>
      <c r="BI109" s="28"/>
      <c r="BJ109" s="28"/>
      <c r="BK109" s="28"/>
      <c r="BL109" s="28"/>
    </row>
    <row r="110" spans="1:103" ht="15.4">
      <c r="B110" s="7">
        <f>MAX($B$5:B109)+1</f>
        <v>3</v>
      </c>
      <c r="C110" s="7" t="s">
        <v>212</v>
      </c>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8"/>
      <c r="BJ110" s="8"/>
      <c r="BK110" s="8"/>
    </row>
    <row r="111" spans="1:103" ht="15.4">
      <c r="C111" s="29"/>
      <c r="D111" s="29"/>
      <c r="E111" s="94"/>
      <c r="F111" s="94"/>
      <c r="G111" s="89"/>
      <c r="J111" s="87"/>
      <c r="L111" s="113"/>
      <c r="M111" s="113"/>
      <c r="N111" s="113"/>
      <c r="O111" s="113"/>
      <c r="P111" s="113"/>
      <c r="Q111" s="113"/>
      <c r="R111" s="113"/>
      <c r="S111" s="113"/>
      <c r="T111" s="113"/>
      <c r="U111" s="113"/>
      <c r="V111" s="113"/>
      <c r="W111" s="113"/>
      <c r="X111" s="113"/>
      <c r="Y111" s="113"/>
      <c r="Z111" s="113"/>
      <c r="AA111" s="113"/>
      <c r="AB111" s="113"/>
      <c r="AC111" s="113"/>
      <c r="AD111" s="113"/>
      <c r="AE111" s="113"/>
      <c r="AF111" s="113"/>
      <c r="AG111" s="113"/>
      <c r="AH111" s="113"/>
      <c r="AI111" s="113"/>
      <c r="AJ111" s="113"/>
      <c r="AK111" s="113"/>
      <c r="AL111" s="113"/>
      <c r="AM111" s="113"/>
      <c r="AN111" s="113"/>
      <c r="AO111" s="113"/>
      <c r="AP111" s="113"/>
      <c r="AQ111" s="113"/>
      <c r="AR111" s="113"/>
      <c r="AS111" s="113"/>
      <c r="AT111" s="113"/>
      <c r="AU111" s="113"/>
      <c r="AV111" s="113"/>
      <c r="AW111" s="113"/>
      <c r="AX111" s="113"/>
      <c r="AY111" s="113"/>
      <c r="AZ111" s="113"/>
      <c r="BA111" s="113"/>
      <c r="BB111" s="113"/>
      <c r="BC111" s="113"/>
      <c r="BD111" s="113"/>
      <c r="BE111" s="113"/>
      <c r="BF111" s="113"/>
      <c r="BG111" s="113"/>
      <c r="BH111" s="113"/>
      <c r="BI111" s="28"/>
      <c r="BJ111" s="28"/>
      <c r="BK111" s="28"/>
      <c r="BL111" s="28"/>
    </row>
    <row r="112" spans="1:103" ht="15.4">
      <c r="C112" s="38">
        <f>MAX($B$4:C111)+0.1</f>
        <v>3.1</v>
      </c>
      <c r="D112" s="37" t="s">
        <v>449</v>
      </c>
      <c r="E112" s="33"/>
      <c r="F112" s="33"/>
      <c r="G112" s="32"/>
      <c r="H112" s="34"/>
      <c r="I112" s="34"/>
      <c r="J112" s="34"/>
      <c r="K112" s="35"/>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22"/>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2"/>
      <c r="CX112" s="32"/>
      <c r="CY112" s="32"/>
    </row>
    <row r="113" spans="1:67" ht="15.4">
      <c r="C113" s="68" t="s">
        <v>450</v>
      </c>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row>
    <row r="114" spans="1:67" customFormat="1" ht="15.4">
      <c r="E114" s="135" t="s">
        <v>443</v>
      </c>
      <c r="G114" s="6" t="s">
        <v>91</v>
      </c>
      <c r="H114" s="6"/>
      <c r="K114" s="81"/>
      <c r="L114" s="81">
        <f t="shared" ref="L114:AQ114" si="18">IF(L11=1,1,L$14)</f>
        <v>0</v>
      </c>
      <c r="M114" s="81">
        <f t="shared" si="18"/>
        <v>0</v>
      </c>
      <c r="N114" s="81">
        <f t="shared" si="18"/>
        <v>0</v>
      </c>
      <c r="O114" s="81">
        <f t="shared" si="18"/>
        <v>0.38356164383561642</v>
      </c>
      <c r="P114" s="81">
        <f t="shared" si="18"/>
        <v>1</v>
      </c>
      <c r="Q114" s="81">
        <f t="shared" si="18"/>
        <v>1</v>
      </c>
      <c r="R114" s="81">
        <f t="shared" si="18"/>
        <v>1</v>
      </c>
      <c r="S114" s="81">
        <f t="shared" si="18"/>
        <v>1</v>
      </c>
      <c r="T114" s="81">
        <f t="shared" si="18"/>
        <v>1</v>
      </c>
      <c r="U114" s="81">
        <f t="shared" si="18"/>
        <v>1</v>
      </c>
      <c r="V114" s="81">
        <f t="shared" si="18"/>
        <v>1</v>
      </c>
      <c r="W114" s="81">
        <f t="shared" si="18"/>
        <v>1</v>
      </c>
      <c r="X114" s="81">
        <f t="shared" si="18"/>
        <v>1</v>
      </c>
      <c r="Y114" s="81">
        <f t="shared" si="18"/>
        <v>1</v>
      </c>
      <c r="Z114" s="81">
        <f t="shared" si="18"/>
        <v>1</v>
      </c>
      <c r="AA114" s="81">
        <f t="shared" si="18"/>
        <v>1</v>
      </c>
      <c r="AB114" s="81">
        <f t="shared" si="18"/>
        <v>1</v>
      </c>
      <c r="AC114" s="81">
        <f t="shared" si="18"/>
        <v>1</v>
      </c>
      <c r="AD114" s="81">
        <f t="shared" si="18"/>
        <v>1</v>
      </c>
      <c r="AE114" s="81">
        <f t="shared" si="18"/>
        <v>1</v>
      </c>
      <c r="AF114" s="81">
        <f t="shared" si="18"/>
        <v>1</v>
      </c>
      <c r="AG114" s="81">
        <f t="shared" si="18"/>
        <v>1</v>
      </c>
      <c r="AH114" s="81">
        <f t="shared" si="18"/>
        <v>1</v>
      </c>
      <c r="AI114" s="81">
        <f t="shared" si="18"/>
        <v>1</v>
      </c>
      <c r="AJ114" s="81">
        <f t="shared" si="18"/>
        <v>1</v>
      </c>
      <c r="AK114" s="81">
        <f t="shared" si="18"/>
        <v>1</v>
      </c>
      <c r="AL114" s="81">
        <f t="shared" si="18"/>
        <v>1</v>
      </c>
      <c r="AM114" s="81">
        <f t="shared" si="18"/>
        <v>1</v>
      </c>
      <c r="AN114" s="81">
        <f t="shared" si="18"/>
        <v>1</v>
      </c>
      <c r="AO114" s="81">
        <f t="shared" si="18"/>
        <v>0</v>
      </c>
      <c r="AP114" s="81">
        <f t="shared" si="18"/>
        <v>0</v>
      </c>
      <c r="AQ114" s="81">
        <f t="shared" si="18"/>
        <v>0</v>
      </c>
      <c r="AR114" s="81">
        <f t="shared" ref="AR114:BH114" si="19">IF(AR11=1,1,AR$14)</f>
        <v>0</v>
      </c>
      <c r="AS114" s="81">
        <f t="shared" si="19"/>
        <v>0</v>
      </c>
      <c r="AT114" s="81">
        <f t="shared" si="19"/>
        <v>0</v>
      </c>
      <c r="AU114" s="81">
        <f t="shared" si="19"/>
        <v>0</v>
      </c>
      <c r="AV114" s="81">
        <f t="shared" si="19"/>
        <v>0</v>
      </c>
      <c r="AW114" s="81">
        <f t="shared" si="19"/>
        <v>0</v>
      </c>
      <c r="AX114" s="81">
        <f t="shared" si="19"/>
        <v>0</v>
      </c>
      <c r="AY114" s="81">
        <f t="shared" si="19"/>
        <v>0</v>
      </c>
      <c r="AZ114" s="81">
        <f t="shared" si="19"/>
        <v>0</v>
      </c>
      <c r="BA114" s="81">
        <f t="shared" si="19"/>
        <v>0</v>
      </c>
      <c r="BB114" s="81">
        <f t="shared" si="19"/>
        <v>0</v>
      </c>
      <c r="BC114" s="81">
        <f t="shared" si="19"/>
        <v>0</v>
      </c>
      <c r="BD114" s="81">
        <f t="shared" si="19"/>
        <v>0</v>
      </c>
      <c r="BE114" s="81">
        <f t="shared" si="19"/>
        <v>0</v>
      </c>
      <c r="BF114" s="81">
        <f t="shared" si="19"/>
        <v>0</v>
      </c>
      <c r="BG114" s="81">
        <f t="shared" si="19"/>
        <v>0</v>
      </c>
      <c r="BH114" s="81">
        <f t="shared" si="19"/>
        <v>0</v>
      </c>
    </row>
    <row r="115" spans="1:67" customFormat="1" ht="15.4">
      <c r="E115" s="135"/>
      <c r="G115" s="4"/>
      <c r="H115" s="6" t="s">
        <v>132</v>
      </c>
      <c r="J115" s="6"/>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c r="AT115" s="81"/>
      <c r="AU115" s="81"/>
      <c r="AV115" s="81"/>
      <c r="AW115" s="81"/>
      <c r="AX115" s="81"/>
      <c r="AY115" s="81"/>
      <c r="AZ115" s="81"/>
      <c r="BA115" s="81"/>
      <c r="BB115" s="81"/>
      <c r="BC115" s="81"/>
      <c r="BD115" s="81"/>
      <c r="BE115" s="81"/>
      <c r="BF115" s="81"/>
      <c r="BG115" s="81"/>
      <c r="BH115" s="81"/>
    </row>
    <row r="116" spans="1:67" customFormat="1" ht="15.4">
      <c r="A116" s="307"/>
      <c r="E116" s="135" t="s">
        <v>136</v>
      </c>
      <c r="G116" s="4" t="s">
        <v>101</v>
      </c>
      <c r="H116" s="143" t="str">
        <f>CHOOSE(Interface!$H$7,Interface!$J$56,Interface!$L$56)</f>
        <v>Operations</v>
      </c>
      <c r="J116" s="6"/>
      <c r="K116" s="81"/>
      <c r="L116" s="28">
        <f>IF(L$18=1,ModelInput!L95,L26*IF(SUM(L$8:L$9)&gt;1,CHOOSE(MATCH($H$116,Scenarios!$E$29:$E$31,0),0,L114,1),L114))</f>
        <v>0</v>
      </c>
      <c r="M116" s="28">
        <f>IF(M$18=1,ModelInput!M95,M26*IF(SUM(M$8:M$9)&gt;1,CHOOSE(MATCH($H$116,Scenarios!$E$29:$E$31,0),0,M114,1),M114))</f>
        <v>0</v>
      </c>
      <c r="N116" s="28">
        <f>IF(N$18=1,ModelInput!N95,N26*IF(SUM(N$8:N$9)&gt;1,CHOOSE(MATCH($H$116,Scenarios!$E$29:$E$31,0),0,N114,1),N114))</f>
        <v>0</v>
      </c>
      <c r="O116" s="28">
        <f>IF(O$18=1,ModelInput!O95,O26*IF(SUM(O$8:O$9)&gt;1,CHOOSE(MATCH($H$116,Scenarios!$E$29:$E$31,0),0,O114,1),O114))</f>
        <v>0</v>
      </c>
      <c r="P116" s="28">
        <f>IF(P$18=1,ModelInput!P95,P26*IF(SUM(P$8:P$9)&gt;1,CHOOSE(MATCH($H$116,Scenarios!$E$29:$E$31,0),0,P114,1),P114))</f>
        <v>0</v>
      </c>
      <c r="Q116" s="28">
        <f>IF(Q$18=1,ModelInput!Q95,Q26*IF(SUM(Q$8:Q$9)&gt;1,CHOOSE(MATCH($H$116,Scenarios!$E$29:$E$31,0),0,Q114,1),Q114))</f>
        <v>0</v>
      </c>
      <c r="R116" s="28">
        <f>IF(R$18=1,ModelInput!R95,R26*IF(SUM(R$8:R$9)&gt;1,CHOOSE(MATCH($H$116,Scenarios!$E$29:$E$31,0),0,R114,1),R114))</f>
        <v>0</v>
      </c>
      <c r="S116" s="28">
        <f>IF(S$18=1,ModelInput!S95,S26*IF(SUM(S$8:S$9)&gt;1,CHOOSE(MATCH($H$116,Scenarios!$E$29:$E$31,0),0,S114,1),S114))</f>
        <v>0</v>
      </c>
      <c r="T116" s="28">
        <f>IF(T$18=1,ModelInput!T95,T26*IF(SUM(T$8:T$9)&gt;1,CHOOSE(MATCH($H$116,Scenarios!$E$29:$E$31,0),0,T114,1),T114))</f>
        <v>0</v>
      </c>
      <c r="U116" s="28">
        <f>IF(U$18=1,ModelInput!U95,U26*IF(SUM(U$8:U$9)&gt;1,CHOOSE(MATCH($H$116,Scenarios!$E$29:$E$31,0),0,U114,1),U114))</f>
        <v>0</v>
      </c>
      <c r="V116" s="28">
        <f>IF(V$18=1,ModelInput!V95,V26*IF(SUM(V$8:V$9)&gt;1,CHOOSE(MATCH($H$116,Scenarios!$E$29:$E$31,0),0,V114,1),V114))</f>
        <v>0</v>
      </c>
      <c r="W116" s="28">
        <f>IF(W$18=1,ModelInput!W95,W26*IF(SUM(W$8:W$9)&gt;1,CHOOSE(MATCH($H$116,Scenarios!$E$29:$E$31,0),0,W114,1),W114))</f>
        <v>0</v>
      </c>
      <c r="X116" s="28">
        <f>IF(X$18=1,ModelInput!X95,X26*IF(SUM(X$8:X$9)&gt;1,CHOOSE(MATCH($H$116,Scenarios!$E$29:$E$31,0),0,X114,1),X114))</f>
        <v>0</v>
      </c>
      <c r="Y116" s="28">
        <f>IF(Y$18=1,ModelInput!Y95,Y26*IF(SUM(Y$8:Y$9)&gt;1,CHOOSE(MATCH($H$116,Scenarios!$E$29:$E$31,0),0,Y114,1),Y114))</f>
        <v>0</v>
      </c>
      <c r="Z116" s="28">
        <f>IF(Z$18=1,ModelInput!Z95,Z26*IF(SUM(Z$8:Z$9)&gt;1,CHOOSE(MATCH($H$116,Scenarios!$E$29:$E$31,0),0,Z114,1),Z114))</f>
        <v>0</v>
      </c>
      <c r="AA116" s="28">
        <f>IF(AA$18=1,ModelInput!AA95,AA26*IF(SUM(AA$8:AA$9)&gt;1,CHOOSE(MATCH($H$116,Scenarios!$E$29:$E$31,0),0,AA114,1),AA114))</f>
        <v>0</v>
      </c>
      <c r="AB116" s="28">
        <f>IF(AB$18=1,ModelInput!AB95,AB26*IF(SUM(AB$8:AB$9)&gt;1,CHOOSE(MATCH($H$116,Scenarios!$E$29:$E$31,0),0,AB114,1),AB114))</f>
        <v>0</v>
      </c>
      <c r="AC116" s="28">
        <f>IF(AC$18=1,ModelInput!AC95,AC26*IF(SUM(AC$8:AC$9)&gt;1,CHOOSE(MATCH($H$116,Scenarios!$E$29:$E$31,0),0,AC114,1),AC114))</f>
        <v>0</v>
      </c>
      <c r="AD116" s="28">
        <f>IF(AD$18=1,ModelInput!AD95,AD26*IF(SUM(AD$8:AD$9)&gt;1,CHOOSE(MATCH($H$116,Scenarios!$E$29:$E$31,0),0,AD114,1),AD114))</f>
        <v>0</v>
      </c>
      <c r="AE116" s="28">
        <f>IF(AE$18=1,ModelInput!AE95,AE26*IF(SUM(AE$8:AE$9)&gt;1,CHOOSE(MATCH($H$116,Scenarios!$E$29:$E$31,0),0,AE114,1),AE114))</f>
        <v>0</v>
      </c>
      <c r="AF116" s="28">
        <f>IF(AF$18=1,ModelInput!AF95,AF26*IF(SUM(AF$8:AF$9)&gt;1,CHOOSE(MATCH($H$116,Scenarios!$E$29:$E$31,0),0,AF114,1),AF114))</f>
        <v>0</v>
      </c>
      <c r="AG116" s="28">
        <f>IF(AG$18=1,ModelInput!AG95,AG26*IF(SUM(AG$8:AG$9)&gt;1,CHOOSE(MATCH($H$116,Scenarios!$E$29:$E$31,0),0,AG114,1),AG114))</f>
        <v>0</v>
      </c>
      <c r="AH116" s="28">
        <f>IF(AH$18=1,ModelInput!AH95,AH26*IF(SUM(AH$8:AH$9)&gt;1,CHOOSE(MATCH($H$116,Scenarios!$E$29:$E$31,0),0,AH114,1),AH114))</f>
        <v>0</v>
      </c>
      <c r="AI116" s="28">
        <f>IF(AI$18=1,ModelInput!AI95,AI26*IF(SUM(AI$8:AI$9)&gt;1,CHOOSE(MATCH($H$116,Scenarios!$E$29:$E$31,0),0,AI114,1),AI114))</f>
        <v>0</v>
      </c>
      <c r="AJ116" s="28">
        <f>IF(AJ$18=1,ModelInput!AJ95,AJ26*IF(SUM(AJ$8:AJ$9)&gt;1,CHOOSE(MATCH($H$116,Scenarios!$E$29:$E$31,0),0,AJ114,1),AJ114))</f>
        <v>0</v>
      </c>
      <c r="AK116" s="28">
        <f>IF(AK$18=1,ModelInput!AK95,AK26*IF(SUM(AK$8:AK$9)&gt;1,CHOOSE(MATCH($H$116,Scenarios!$E$29:$E$31,0),0,AK114,1),AK114))</f>
        <v>0</v>
      </c>
      <c r="AL116" s="28">
        <f>IF(AL$18=1,ModelInput!AL95,AL26*IF(SUM(AL$8:AL$9)&gt;1,CHOOSE(MATCH($H$116,Scenarios!$E$29:$E$31,0),0,AL114,1),AL114))</f>
        <v>0</v>
      </c>
      <c r="AM116" s="28">
        <f>IF(AM$18=1,ModelInput!AM95,AM26*IF(SUM(AM$8:AM$9)&gt;1,CHOOSE(MATCH($H$116,Scenarios!$E$29:$E$31,0),0,AM114,1),AM114))</f>
        <v>0</v>
      </c>
      <c r="AN116" s="28">
        <f>IF(AN$18=1,ModelInput!AN95,AN26*IF(SUM(AN$8:AN$9)&gt;1,CHOOSE(MATCH($H$116,Scenarios!$E$29:$E$31,0),0,AN114,1),AN114))</f>
        <v>0</v>
      </c>
      <c r="AO116" s="28">
        <f>IF(AO$18=1,ModelInput!AO95,AO26*IF(SUM(AO$8:AO$9)&gt;1,CHOOSE(MATCH($H$116,Scenarios!$E$29:$E$31,0),0,AO114,1),AO114))</f>
        <v>0</v>
      </c>
      <c r="AP116" s="28">
        <f>IF(AP$18=1,ModelInput!AP95,AP26*IF(SUM(AP$8:AP$9)&gt;1,CHOOSE(MATCH($H$116,Scenarios!$E$29:$E$31,0),0,AP114,1),AP114))</f>
        <v>0</v>
      </c>
      <c r="AQ116" s="28">
        <f>IF(AQ$18=1,ModelInput!AQ95,AQ26*IF(SUM(AQ$8:AQ$9)&gt;1,CHOOSE(MATCH($H$116,Scenarios!$E$29:$E$31,0),0,AQ114,1),AQ114))</f>
        <v>0</v>
      </c>
      <c r="AR116" s="28">
        <f>IF(AR$18=1,ModelInput!AR95,AR26*IF(SUM(AR$8:AR$9)&gt;1,CHOOSE(MATCH($H$116,Scenarios!$E$29:$E$31,0),0,AR114,1),AR114))</f>
        <v>0</v>
      </c>
      <c r="AS116" s="28">
        <f>IF(AS$18=1,ModelInput!AS95,AS26*IF(SUM(AS$8:AS$9)&gt;1,CHOOSE(MATCH($H$116,Scenarios!$E$29:$E$31,0),0,AS114,1),AS114))</f>
        <v>0</v>
      </c>
      <c r="AT116" s="28">
        <f>IF(AT$18=1,ModelInput!AT95,AT26*IF(SUM(AT$8:AT$9)&gt;1,CHOOSE(MATCH($H$116,Scenarios!$E$29:$E$31,0),0,AT114,1),AT114))</f>
        <v>0</v>
      </c>
      <c r="AU116" s="28">
        <f>IF(AU$18=1,ModelInput!AU95,AU26*IF(SUM(AU$8:AU$9)&gt;1,CHOOSE(MATCH($H$116,Scenarios!$E$29:$E$31,0),0,AU114,1),AU114))</f>
        <v>0</v>
      </c>
      <c r="AV116" s="28">
        <f>IF(AV$18=1,ModelInput!AV95,AV26*IF(SUM(AV$8:AV$9)&gt;1,CHOOSE(MATCH($H$116,Scenarios!$E$29:$E$31,0),0,AV114,1),AV114))</f>
        <v>0</v>
      </c>
      <c r="AW116" s="28">
        <f>IF(AW$18=1,ModelInput!AW95,AW26*IF(SUM(AW$8:AW$9)&gt;1,CHOOSE(MATCH($H$116,Scenarios!$E$29:$E$31,0),0,AW114,1),AW114))</f>
        <v>0</v>
      </c>
      <c r="AX116" s="28">
        <f>IF(AX$18=1,ModelInput!AX95,AX26*IF(SUM(AX$8:AX$9)&gt;1,CHOOSE(MATCH($H$116,Scenarios!$E$29:$E$31,0),0,AX114,1),AX114))</f>
        <v>0</v>
      </c>
      <c r="AY116" s="28">
        <f>IF(AY$18=1,ModelInput!AY95,AY26*IF(SUM(AY$8:AY$9)&gt;1,CHOOSE(MATCH($H$116,Scenarios!$E$29:$E$31,0),0,AY114,1),AY114))</f>
        <v>0</v>
      </c>
      <c r="AZ116" s="28">
        <f>IF(AZ$18=1,ModelInput!AZ95,AZ26*IF(SUM(AZ$8:AZ$9)&gt;1,CHOOSE(MATCH($H$116,Scenarios!$E$29:$E$31,0),0,AZ114,1),AZ114))</f>
        <v>0</v>
      </c>
      <c r="BA116" s="28">
        <f>IF(BA$18=1,ModelInput!BA95,BA26*IF(SUM(BA$8:BA$9)&gt;1,CHOOSE(MATCH($H$116,Scenarios!$E$29:$E$31,0),0,BA114,1),BA114))</f>
        <v>0</v>
      </c>
      <c r="BB116" s="28">
        <f>IF(BB$18=1,ModelInput!BB95,BB26*IF(SUM(BB$8:BB$9)&gt;1,CHOOSE(MATCH($H$116,Scenarios!$E$29:$E$31,0),0,BB114,1),BB114))</f>
        <v>0</v>
      </c>
      <c r="BC116" s="28">
        <f>IF(BC$18=1,ModelInput!BC95,BC26*IF(SUM(BC$8:BC$9)&gt;1,CHOOSE(MATCH($H$116,Scenarios!$E$29:$E$31,0),0,BC114,1),BC114))</f>
        <v>0</v>
      </c>
      <c r="BD116" s="28">
        <f>IF(BD$18=1,ModelInput!BD95,BD26*IF(SUM(BD$8:BD$9)&gt;1,CHOOSE(MATCH($H$116,Scenarios!$E$29:$E$31,0),0,BD114,1),BD114))</f>
        <v>0</v>
      </c>
      <c r="BE116" s="28">
        <f>IF(BE$18=1,ModelInput!BE95,BE26*IF(SUM(BE$8:BE$9)&gt;1,CHOOSE(MATCH($H$116,Scenarios!$E$29:$E$31,0),0,BE114,1),BE114))</f>
        <v>0</v>
      </c>
      <c r="BF116" s="28">
        <f>IF(BF$18=1,ModelInput!BF95,BF26*IF(SUM(BF$8:BF$9)&gt;1,CHOOSE(MATCH($H$116,Scenarios!$E$29:$E$31,0),0,BF114,1),BF114))</f>
        <v>0</v>
      </c>
      <c r="BG116" s="28">
        <f>IF(BG$18=1,ModelInput!BG95,BG26*IF(SUM(BG$8:BG$9)&gt;1,CHOOSE(MATCH($H$116,Scenarios!$E$29:$E$31,0),0,BG114,1),BG114))</f>
        <v>0</v>
      </c>
      <c r="BH116" s="28">
        <f>IF(BH$18=1,ModelInput!BH95,BH26*IF(SUM(BH$8:BH$9)&gt;1,CHOOSE(MATCH($H$116,Scenarios!$E$29:$E$31,0),0,BH114,1),BH114))</f>
        <v>0</v>
      </c>
    </row>
    <row r="117" spans="1:67" customFormat="1" ht="15.4">
      <c r="A117" s="307"/>
      <c r="E117" s="135" t="s">
        <v>137</v>
      </c>
      <c r="G117" s="4" t="s">
        <v>101</v>
      </c>
      <c r="H117" s="143" t="str">
        <f>CHOOSE(Interface!$H$7,Interface!$J$56,Interface!$L$56)</f>
        <v>Operations</v>
      </c>
      <c r="J117" s="6"/>
      <c r="K117" s="81"/>
      <c r="L117" s="28">
        <f>IF(L$18=1,ModelInput!L96,L27*IF(SUM(L$8:L$9)&gt;1,CHOOSE(MATCH($H$116,Scenarios!$E$29:$E$31,0),0,L115,1),L115))</f>
        <v>0</v>
      </c>
      <c r="M117" s="28">
        <f>IF(M$18=1,ModelInput!M96,M27*IF(SUM(M$8:M$9)&gt;1,CHOOSE(MATCH($H$116,Scenarios!$E$29:$E$31,0),0,M115,1),M115))</f>
        <v>0</v>
      </c>
      <c r="N117" s="28">
        <f>IF(N$18=1,ModelInput!N96,N27*IF(SUM(N$8:N$9)&gt;1,CHOOSE(MATCH($H$116,Scenarios!$E$29:$E$31,0),0,N115,1),N115))</f>
        <v>0</v>
      </c>
      <c r="O117" s="28">
        <f>IF(O$18=1,ModelInput!O96,O27*IF(SUM(O$8:O$9)&gt;1,CHOOSE(MATCH($H$116,Scenarios!$E$29:$E$31,0),0,O115,1),O115))</f>
        <v>0</v>
      </c>
      <c r="P117" s="28">
        <f>IF(P$18=1,ModelInput!P96,P27*IF(SUM(P$8:P$9)&gt;1,CHOOSE(MATCH($H$116,Scenarios!$E$29:$E$31,0),0,P115,1),P115))</f>
        <v>0</v>
      </c>
      <c r="Q117" s="28">
        <f>IF(Q$18=1,ModelInput!Q96,Q27*IF(SUM(Q$8:Q$9)&gt;1,CHOOSE(MATCH($H$116,Scenarios!$E$29:$E$31,0),0,Q115,1),Q115))</f>
        <v>0</v>
      </c>
      <c r="R117" s="28">
        <f>IF(R$18=1,ModelInput!R96,R27*IF(SUM(R$8:R$9)&gt;1,CHOOSE(MATCH($H$116,Scenarios!$E$29:$E$31,0),0,R115,1),R115))</f>
        <v>0</v>
      </c>
      <c r="S117" s="28">
        <f>IF(S$18=1,ModelInput!S96,S27*IF(SUM(S$8:S$9)&gt;1,CHOOSE(MATCH($H$116,Scenarios!$E$29:$E$31,0),0,S115,1),S115))</f>
        <v>0</v>
      </c>
      <c r="T117" s="28">
        <f>IF(T$18=1,ModelInput!T96,T27*IF(SUM(T$8:T$9)&gt;1,CHOOSE(MATCH($H$116,Scenarios!$E$29:$E$31,0),0,T115,1),T115))</f>
        <v>0</v>
      </c>
      <c r="U117" s="28">
        <f>IF(U$18=1,ModelInput!U96,U27*IF(SUM(U$8:U$9)&gt;1,CHOOSE(MATCH($H$116,Scenarios!$E$29:$E$31,0),0,U115,1),U115))</f>
        <v>0</v>
      </c>
      <c r="V117" s="28">
        <f>IF(V$18=1,ModelInput!V96,V27*IF(SUM(V$8:V$9)&gt;1,CHOOSE(MATCH($H$116,Scenarios!$E$29:$E$31,0),0,V115,1),V115))</f>
        <v>0</v>
      </c>
      <c r="W117" s="28">
        <f>IF(W$18=1,ModelInput!W96,W27*IF(SUM(W$8:W$9)&gt;1,CHOOSE(MATCH($H$116,Scenarios!$E$29:$E$31,0),0,W115,1),W115))</f>
        <v>0</v>
      </c>
      <c r="X117" s="28">
        <f>IF(X$18=1,ModelInput!X96,X27*IF(SUM(X$8:X$9)&gt;1,CHOOSE(MATCH($H$116,Scenarios!$E$29:$E$31,0),0,X115,1),X115))</f>
        <v>0</v>
      </c>
      <c r="Y117" s="28">
        <f>IF(Y$18=1,ModelInput!Y96,Y27*IF(SUM(Y$8:Y$9)&gt;1,CHOOSE(MATCH($H$116,Scenarios!$E$29:$E$31,0),0,Y115,1),Y115))</f>
        <v>0</v>
      </c>
      <c r="Z117" s="28">
        <f>IF(Z$18=1,ModelInput!Z96,Z27*IF(SUM(Z$8:Z$9)&gt;1,CHOOSE(MATCH($H$116,Scenarios!$E$29:$E$31,0),0,Z115,1),Z115))</f>
        <v>0</v>
      </c>
      <c r="AA117" s="28">
        <f>IF(AA$18=1,ModelInput!AA96,AA27*IF(SUM(AA$8:AA$9)&gt;1,CHOOSE(MATCH($H$116,Scenarios!$E$29:$E$31,0),0,AA115,1),AA115))</f>
        <v>0</v>
      </c>
      <c r="AB117" s="28">
        <f>IF(AB$18=1,ModelInput!AB96,AB27*IF(SUM(AB$8:AB$9)&gt;1,CHOOSE(MATCH($H$116,Scenarios!$E$29:$E$31,0),0,AB115,1),AB115))</f>
        <v>0</v>
      </c>
      <c r="AC117" s="28">
        <f>IF(AC$18=1,ModelInput!AC96,AC27*IF(SUM(AC$8:AC$9)&gt;1,CHOOSE(MATCH($H$116,Scenarios!$E$29:$E$31,0),0,AC115,1),AC115))</f>
        <v>0</v>
      </c>
      <c r="AD117" s="28">
        <f>IF(AD$18=1,ModelInput!AD96,AD27*IF(SUM(AD$8:AD$9)&gt;1,CHOOSE(MATCH($H$116,Scenarios!$E$29:$E$31,0),0,AD115,1),AD115))</f>
        <v>0</v>
      </c>
      <c r="AE117" s="28">
        <f>IF(AE$18=1,ModelInput!AE96,AE27*IF(SUM(AE$8:AE$9)&gt;1,CHOOSE(MATCH($H$116,Scenarios!$E$29:$E$31,0),0,AE115,1),AE115))</f>
        <v>0</v>
      </c>
      <c r="AF117" s="28">
        <f>IF(AF$18=1,ModelInput!AF96,AF27*IF(SUM(AF$8:AF$9)&gt;1,CHOOSE(MATCH($H$116,Scenarios!$E$29:$E$31,0),0,AF115,1),AF115))</f>
        <v>0</v>
      </c>
      <c r="AG117" s="28">
        <f>IF(AG$18=1,ModelInput!AG96,AG27*IF(SUM(AG$8:AG$9)&gt;1,CHOOSE(MATCH($H$116,Scenarios!$E$29:$E$31,0),0,AG115,1),AG115))</f>
        <v>0</v>
      </c>
      <c r="AH117" s="28">
        <f>IF(AH$18=1,ModelInput!AH96,AH27*IF(SUM(AH$8:AH$9)&gt;1,CHOOSE(MATCH($H$116,Scenarios!$E$29:$E$31,0),0,AH115,1),AH115))</f>
        <v>0</v>
      </c>
      <c r="AI117" s="28">
        <f>IF(AI$18=1,ModelInput!AI96,AI27*IF(SUM(AI$8:AI$9)&gt;1,CHOOSE(MATCH($H$116,Scenarios!$E$29:$E$31,0),0,AI115,1),AI115))</f>
        <v>0</v>
      </c>
      <c r="AJ117" s="28">
        <f>IF(AJ$18=1,ModelInput!AJ96,AJ27*IF(SUM(AJ$8:AJ$9)&gt;1,CHOOSE(MATCH($H$116,Scenarios!$E$29:$E$31,0),0,AJ115,1),AJ115))</f>
        <v>0</v>
      </c>
      <c r="AK117" s="28">
        <f>IF(AK$18=1,ModelInput!AK96,AK27*IF(SUM(AK$8:AK$9)&gt;1,CHOOSE(MATCH($H$116,Scenarios!$E$29:$E$31,0),0,AK115,1),AK115))</f>
        <v>0</v>
      </c>
      <c r="AL117" s="28">
        <f>IF(AL$18=1,ModelInput!AL96,AL27*IF(SUM(AL$8:AL$9)&gt;1,CHOOSE(MATCH($H$116,Scenarios!$E$29:$E$31,0),0,AL115,1),AL115))</f>
        <v>0</v>
      </c>
      <c r="AM117" s="28">
        <f>IF(AM$18=1,ModelInput!AM96,AM27*IF(SUM(AM$8:AM$9)&gt;1,CHOOSE(MATCH($H$116,Scenarios!$E$29:$E$31,0),0,AM115,1),AM115))</f>
        <v>0</v>
      </c>
      <c r="AN117" s="28">
        <f>IF(AN$18=1,ModelInput!AN96,AN27*IF(SUM(AN$8:AN$9)&gt;1,CHOOSE(MATCH($H$116,Scenarios!$E$29:$E$31,0),0,AN115,1),AN115))</f>
        <v>0</v>
      </c>
      <c r="AO117" s="28">
        <f>IF(AO$18=1,ModelInput!AO96,AO27*IF(SUM(AO$8:AO$9)&gt;1,CHOOSE(MATCH($H$116,Scenarios!$E$29:$E$31,0),0,AO115,1),AO115))</f>
        <v>0</v>
      </c>
      <c r="AP117" s="28">
        <f>IF(AP$18=1,ModelInput!AP96,AP27*IF(SUM(AP$8:AP$9)&gt;1,CHOOSE(MATCH($H$116,Scenarios!$E$29:$E$31,0),0,AP115,1),AP115))</f>
        <v>0</v>
      </c>
      <c r="AQ117" s="28">
        <f>IF(AQ$18=1,ModelInput!AQ96,AQ27*IF(SUM(AQ$8:AQ$9)&gt;1,CHOOSE(MATCH($H$116,Scenarios!$E$29:$E$31,0),0,AQ115,1),AQ115))</f>
        <v>0</v>
      </c>
      <c r="AR117" s="28">
        <f>IF(AR$18=1,ModelInput!AR96,AR27*IF(SUM(AR$8:AR$9)&gt;1,CHOOSE(MATCH($H$116,Scenarios!$E$29:$E$31,0),0,AR115,1),AR115))</f>
        <v>0</v>
      </c>
      <c r="AS117" s="28">
        <f>IF(AS$18=1,ModelInput!AS96,AS27*IF(SUM(AS$8:AS$9)&gt;1,CHOOSE(MATCH($H$116,Scenarios!$E$29:$E$31,0),0,AS115,1),AS115))</f>
        <v>0</v>
      </c>
      <c r="AT117" s="28">
        <f>IF(AT$18=1,ModelInput!AT96,AT27*IF(SUM(AT$8:AT$9)&gt;1,CHOOSE(MATCH($H$116,Scenarios!$E$29:$E$31,0),0,AT115,1),AT115))</f>
        <v>0</v>
      </c>
      <c r="AU117" s="28">
        <f>IF(AU$18=1,ModelInput!AU96,AU27*IF(SUM(AU$8:AU$9)&gt;1,CHOOSE(MATCH($H$116,Scenarios!$E$29:$E$31,0),0,AU115,1),AU115))</f>
        <v>0</v>
      </c>
      <c r="AV117" s="28">
        <f>IF(AV$18=1,ModelInput!AV96,AV27*IF(SUM(AV$8:AV$9)&gt;1,CHOOSE(MATCH($H$116,Scenarios!$E$29:$E$31,0),0,AV115,1),AV115))</f>
        <v>0</v>
      </c>
      <c r="AW117" s="28">
        <f>IF(AW$18=1,ModelInput!AW96,AW27*IF(SUM(AW$8:AW$9)&gt;1,CHOOSE(MATCH($H$116,Scenarios!$E$29:$E$31,0),0,AW115,1),AW115))</f>
        <v>0</v>
      </c>
      <c r="AX117" s="28">
        <f>IF(AX$18=1,ModelInput!AX96,AX27*IF(SUM(AX$8:AX$9)&gt;1,CHOOSE(MATCH($H$116,Scenarios!$E$29:$E$31,0),0,AX115,1),AX115))</f>
        <v>0</v>
      </c>
      <c r="AY117" s="28">
        <f>IF(AY$18=1,ModelInput!AY96,AY27*IF(SUM(AY$8:AY$9)&gt;1,CHOOSE(MATCH($H$116,Scenarios!$E$29:$E$31,0),0,AY115,1),AY115))</f>
        <v>0</v>
      </c>
      <c r="AZ117" s="28">
        <f>IF(AZ$18=1,ModelInput!AZ96,AZ27*IF(SUM(AZ$8:AZ$9)&gt;1,CHOOSE(MATCH($H$116,Scenarios!$E$29:$E$31,0),0,AZ115,1),AZ115))</f>
        <v>0</v>
      </c>
      <c r="BA117" s="28">
        <f>IF(BA$18=1,ModelInput!BA96,BA27*IF(SUM(BA$8:BA$9)&gt;1,CHOOSE(MATCH($H$116,Scenarios!$E$29:$E$31,0),0,BA115,1),BA115))</f>
        <v>0</v>
      </c>
      <c r="BB117" s="28">
        <f>IF(BB$18=1,ModelInput!BB96,BB27*IF(SUM(BB$8:BB$9)&gt;1,CHOOSE(MATCH($H$116,Scenarios!$E$29:$E$31,0),0,BB115,1),BB115))</f>
        <v>0</v>
      </c>
      <c r="BC117" s="28">
        <f>IF(BC$18=1,ModelInput!BC96,BC27*IF(SUM(BC$8:BC$9)&gt;1,CHOOSE(MATCH($H$116,Scenarios!$E$29:$E$31,0),0,BC115,1),BC115))</f>
        <v>0</v>
      </c>
      <c r="BD117" s="28">
        <f>IF(BD$18=1,ModelInput!BD96,BD27*IF(SUM(BD$8:BD$9)&gt;1,CHOOSE(MATCH($H$116,Scenarios!$E$29:$E$31,0),0,BD115,1),BD115))</f>
        <v>0</v>
      </c>
      <c r="BE117" s="28">
        <f>IF(BE$18=1,ModelInput!BE96,BE27*IF(SUM(BE$8:BE$9)&gt;1,CHOOSE(MATCH($H$116,Scenarios!$E$29:$E$31,0),0,BE115,1),BE115))</f>
        <v>0</v>
      </c>
      <c r="BF117" s="28">
        <f>IF(BF$18=1,ModelInput!BF96,BF27*IF(SUM(BF$8:BF$9)&gt;1,CHOOSE(MATCH($H$116,Scenarios!$E$29:$E$31,0),0,BF115,1),BF115))</f>
        <v>0</v>
      </c>
      <c r="BG117" s="28">
        <f>IF(BG$18=1,ModelInput!BG96,BG27*IF(SUM(BG$8:BG$9)&gt;1,CHOOSE(MATCH($H$116,Scenarios!$E$29:$E$31,0),0,BG115,1),BG115))</f>
        <v>0</v>
      </c>
      <c r="BH117" s="28">
        <f>IF(BH$18=1,ModelInput!BH96,BH27*IF(SUM(BH$8:BH$9)&gt;1,CHOOSE(MATCH($H$116,Scenarios!$E$29:$E$31,0),0,BH115,1),BH115))</f>
        <v>0</v>
      </c>
    </row>
    <row r="118" spans="1:67" customFormat="1" ht="15.4">
      <c r="A118" s="307"/>
      <c r="E118" s="135" t="s">
        <v>138</v>
      </c>
      <c r="G118" s="4" t="s">
        <v>101</v>
      </c>
      <c r="H118" s="143" t="str">
        <f>CHOOSE(Interface!$H$7,Interface!$J$56,Interface!$L$56)</f>
        <v>Operations</v>
      </c>
      <c r="J118" s="6"/>
      <c r="K118" s="81"/>
      <c r="L118" s="28">
        <f>IF(L$18=1,ModelInput!L97,L28*IF(SUM(L$8:L$9)&gt;1,CHOOSE(MATCH($H$116,Scenarios!$E$29:$E$31,0),0,L116,1),L116))</f>
        <v>0</v>
      </c>
      <c r="M118" s="28">
        <f>IF(M$18=1,ModelInput!M97,M28*IF(SUM(M$8:M$9)&gt;1,CHOOSE(MATCH($H$116,Scenarios!$E$29:$E$31,0),0,M116,1),M116))</f>
        <v>0</v>
      </c>
      <c r="N118" s="28">
        <f>IF(N$18=1,ModelInput!N97,N28*IF(SUM(N$8:N$9)&gt;1,CHOOSE(MATCH($H$116,Scenarios!$E$29:$E$31,0),0,N116,1),N116))</f>
        <v>0</v>
      </c>
      <c r="O118" s="28">
        <f>IF(O$18=1,ModelInput!O97,O28*IF(SUM(O$8:O$9)&gt;1,CHOOSE(MATCH($H$116,Scenarios!$E$29:$E$31,0),0,O116,1),O116))</f>
        <v>0</v>
      </c>
      <c r="P118" s="28">
        <f>IF(P$18=1,ModelInput!P97,P28*IF(SUM(P$8:P$9)&gt;1,CHOOSE(MATCH($H$116,Scenarios!$E$29:$E$31,0),0,P116,1),P116))</f>
        <v>0</v>
      </c>
      <c r="Q118" s="28">
        <f>IF(Q$18=1,ModelInput!Q97,Q28*IF(SUM(Q$8:Q$9)&gt;1,CHOOSE(MATCH($H$116,Scenarios!$E$29:$E$31,0),0,Q116,1),Q116))</f>
        <v>0</v>
      </c>
      <c r="R118" s="28">
        <f>IF(R$18=1,ModelInput!R97,R28*IF(SUM(R$8:R$9)&gt;1,CHOOSE(MATCH($H$116,Scenarios!$E$29:$E$31,0),0,R116,1),R116))</f>
        <v>0</v>
      </c>
      <c r="S118" s="28">
        <f>IF(S$18=1,ModelInput!S97,S28*IF(SUM(S$8:S$9)&gt;1,CHOOSE(MATCH($H$116,Scenarios!$E$29:$E$31,0),0,S116,1),S116))</f>
        <v>0</v>
      </c>
      <c r="T118" s="28">
        <f>IF(T$18=1,ModelInput!T97,T28*IF(SUM(T$8:T$9)&gt;1,CHOOSE(MATCH($H$116,Scenarios!$E$29:$E$31,0),0,T116,1),T116))</f>
        <v>0</v>
      </c>
      <c r="U118" s="28">
        <f>IF(U$18=1,ModelInput!U97,U28*IF(SUM(U$8:U$9)&gt;1,CHOOSE(MATCH($H$116,Scenarios!$E$29:$E$31,0),0,U116,1),U116))</f>
        <v>0</v>
      </c>
      <c r="V118" s="28">
        <f>IF(V$18=1,ModelInput!V97,V28*IF(SUM(V$8:V$9)&gt;1,CHOOSE(MATCH($H$116,Scenarios!$E$29:$E$31,0),0,V116,1),V116))</f>
        <v>0</v>
      </c>
      <c r="W118" s="28">
        <f>IF(W$18=1,ModelInput!W97,W28*IF(SUM(W$8:W$9)&gt;1,CHOOSE(MATCH($H$116,Scenarios!$E$29:$E$31,0),0,W116,1),W116))</f>
        <v>0</v>
      </c>
      <c r="X118" s="28">
        <f>IF(X$18=1,ModelInput!X97,X28*IF(SUM(X$8:X$9)&gt;1,CHOOSE(MATCH($H$116,Scenarios!$E$29:$E$31,0),0,X116,1),X116))</f>
        <v>0</v>
      </c>
      <c r="Y118" s="28">
        <f>IF(Y$18=1,ModelInput!Y97,Y28*IF(SUM(Y$8:Y$9)&gt;1,CHOOSE(MATCH($H$116,Scenarios!$E$29:$E$31,0),0,Y116,1),Y116))</f>
        <v>0</v>
      </c>
      <c r="Z118" s="28">
        <f>IF(Z$18=1,ModelInput!Z97,Z28*IF(SUM(Z$8:Z$9)&gt;1,CHOOSE(MATCH($H$116,Scenarios!$E$29:$E$31,0),0,Z116,1),Z116))</f>
        <v>0</v>
      </c>
      <c r="AA118" s="28">
        <f>IF(AA$18=1,ModelInput!AA97,AA28*IF(SUM(AA$8:AA$9)&gt;1,CHOOSE(MATCH($H$116,Scenarios!$E$29:$E$31,0),0,AA116,1),AA116))</f>
        <v>0</v>
      </c>
      <c r="AB118" s="28">
        <f>IF(AB$18=1,ModelInput!AB97,AB28*IF(SUM(AB$8:AB$9)&gt;1,CHOOSE(MATCH($H$116,Scenarios!$E$29:$E$31,0),0,AB116,1),AB116))</f>
        <v>0</v>
      </c>
      <c r="AC118" s="28">
        <f>IF(AC$18=1,ModelInput!AC97,AC28*IF(SUM(AC$8:AC$9)&gt;1,CHOOSE(MATCH($H$116,Scenarios!$E$29:$E$31,0),0,AC116,1),AC116))</f>
        <v>0</v>
      </c>
      <c r="AD118" s="28">
        <f>IF(AD$18=1,ModelInput!AD97,AD28*IF(SUM(AD$8:AD$9)&gt;1,CHOOSE(MATCH($H$116,Scenarios!$E$29:$E$31,0),0,AD116,1),AD116))</f>
        <v>0</v>
      </c>
      <c r="AE118" s="28">
        <f>IF(AE$18=1,ModelInput!AE97,AE28*IF(SUM(AE$8:AE$9)&gt;1,CHOOSE(MATCH($H$116,Scenarios!$E$29:$E$31,0),0,AE116,1),AE116))</f>
        <v>0</v>
      </c>
      <c r="AF118" s="28">
        <f>IF(AF$18=1,ModelInput!AF97,AF28*IF(SUM(AF$8:AF$9)&gt;1,CHOOSE(MATCH($H$116,Scenarios!$E$29:$E$31,0),0,AF116,1),AF116))</f>
        <v>0</v>
      </c>
      <c r="AG118" s="28">
        <f>IF(AG$18=1,ModelInput!AG97,AG28*IF(SUM(AG$8:AG$9)&gt;1,CHOOSE(MATCH($H$116,Scenarios!$E$29:$E$31,0),0,AG116,1),AG116))</f>
        <v>0</v>
      </c>
      <c r="AH118" s="28">
        <f>IF(AH$18=1,ModelInput!AH97,AH28*IF(SUM(AH$8:AH$9)&gt;1,CHOOSE(MATCH($H$116,Scenarios!$E$29:$E$31,0),0,AH116,1),AH116))</f>
        <v>0</v>
      </c>
      <c r="AI118" s="28">
        <f>IF(AI$18=1,ModelInput!AI97,AI28*IF(SUM(AI$8:AI$9)&gt;1,CHOOSE(MATCH($H$116,Scenarios!$E$29:$E$31,0),0,AI116,1),AI116))</f>
        <v>0</v>
      </c>
      <c r="AJ118" s="28">
        <f>IF(AJ$18=1,ModelInput!AJ97,AJ28*IF(SUM(AJ$8:AJ$9)&gt;1,CHOOSE(MATCH($H$116,Scenarios!$E$29:$E$31,0),0,AJ116,1),AJ116))</f>
        <v>0</v>
      </c>
      <c r="AK118" s="28">
        <f>IF(AK$18=1,ModelInput!AK97,AK28*IF(SUM(AK$8:AK$9)&gt;1,CHOOSE(MATCH($H$116,Scenarios!$E$29:$E$31,0),0,AK116,1),AK116))</f>
        <v>0</v>
      </c>
      <c r="AL118" s="28">
        <f>IF(AL$18=1,ModelInput!AL97,AL28*IF(SUM(AL$8:AL$9)&gt;1,CHOOSE(MATCH($H$116,Scenarios!$E$29:$E$31,0),0,AL116,1),AL116))</f>
        <v>0</v>
      </c>
      <c r="AM118" s="28">
        <f>IF(AM$18=1,ModelInput!AM97,AM28*IF(SUM(AM$8:AM$9)&gt;1,CHOOSE(MATCH($H$116,Scenarios!$E$29:$E$31,0),0,AM116,1),AM116))</f>
        <v>0</v>
      </c>
      <c r="AN118" s="28">
        <f>IF(AN$18=1,ModelInput!AN97,AN28*IF(SUM(AN$8:AN$9)&gt;1,CHOOSE(MATCH($H$116,Scenarios!$E$29:$E$31,0),0,AN116,1),AN116))</f>
        <v>0</v>
      </c>
      <c r="AO118" s="28">
        <f>IF(AO$18=1,ModelInput!AO97,AO28*IF(SUM(AO$8:AO$9)&gt;1,CHOOSE(MATCH($H$116,Scenarios!$E$29:$E$31,0),0,AO116,1),AO116))</f>
        <v>0</v>
      </c>
      <c r="AP118" s="28">
        <f>IF(AP$18=1,ModelInput!AP97,AP28*IF(SUM(AP$8:AP$9)&gt;1,CHOOSE(MATCH($H$116,Scenarios!$E$29:$E$31,0),0,AP116,1),AP116))</f>
        <v>0</v>
      </c>
      <c r="AQ118" s="28">
        <f>IF(AQ$18=1,ModelInput!AQ97,AQ28*IF(SUM(AQ$8:AQ$9)&gt;1,CHOOSE(MATCH($H$116,Scenarios!$E$29:$E$31,0),0,AQ116,1),AQ116))</f>
        <v>0</v>
      </c>
      <c r="AR118" s="28">
        <f>IF(AR$18=1,ModelInput!AR97,AR28*IF(SUM(AR$8:AR$9)&gt;1,CHOOSE(MATCH($H$116,Scenarios!$E$29:$E$31,0),0,AR116,1),AR116))</f>
        <v>0</v>
      </c>
      <c r="AS118" s="28">
        <f>IF(AS$18=1,ModelInput!AS97,AS28*IF(SUM(AS$8:AS$9)&gt;1,CHOOSE(MATCH($H$116,Scenarios!$E$29:$E$31,0),0,AS116,1),AS116))</f>
        <v>0</v>
      </c>
      <c r="AT118" s="28">
        <f>IF(AT$18=1,ModelInput!AT97,AT28*IF(SUM(AT$8:AT$9)&gt;1,CHOOSE(MATCH($H$116,Scenarios!$E$29:$E$31,0),0,AT116,1),AT116))</f>
        <v>0</v>
      </c>
      <c r="AU118" s="28">
        <f>IF(AU$18=1,ModelInput!AU97,AU28*IF(SUM(AU$8:AU$9)&gt;1,CHOOSE(MATCH($H$116,Scenarios!$E$29:$E$31,0),0,AU116,1),AU116))</f>
        <v>0</v>
      </c>
      <c r="AV118" s="28">
        <f>IF(AV$18=1,ModelInput!AV97,AV28*IF(SUM(AV$8:AV$9)&gt;1,CHOOSE(MATCH($H$116,Scenarios!$E$29:$E$31,0),0,AV116,1),AV116))</f>
        <v>0</v>
      </c>
      <c r="AW118" s="28">
        <f>IF(AW$18=1,ModelInput!AW97,AW28*IF(SUM(AW$8:AW$9)&gt;1,CHOOSE(MATCH($H$116,Scenarios!$E$29:$E$31,0),0,AW116,1),AW116))</f>
        <v>0</v>
      </c>
      <c r="AX118" s="28">
        <f>IF(AX$18=1,ModelInput!AX97,AX28*IF(SUM(AX$8:AX$9)&gt;1,CHOOSE(MATCH($H$116,Scenarios!$E$29:$E$31,0),0,AX116,1),AX116))</f>
        <v>0</v>
      </c>
      <c r="AY118" s="28">
        <f>IF(AY$18=1,ModelInput!AY97,AY28*IF(SUM(AY$8:AY$9)&gt;1,CHOOSE(MATCH($H$116,Scenarios!$E$29:$E$31,0),0,AY116,1),AY116))</f>
        <v>0</v>
      </c>
      <c r="AZ118" s="28">
        <f>IF(AZ$18=1,ModelInput!AZ97,AZ28*IF(SUM(AZ$8:AZ$9)&gt;1,CHOOSE(MATCH($H$116,Scenarios!$E$29:$E$31,0),0,AZ116,1),AZ116))</f>
        <v>0</v>
      </c>
      <c r="BA118" s="28">
        <f>IF(BA$18=1,ModelInput!BA97,BA28*IF(SUM(BA$8:BA$9)&gt;1,CHOOSE(MATCH($H$116,Scenarios!$E$29:$E$31,0),0,BA116,1),BA116))</f>
        <v>0</v>
      </c>
      <c r="BB118" s="28">
        <f>IF(BB$18=1,ModelInput!BB97,BB28*IF(SUM(BB$8:BB$9)&gt;1,CHOOSE(MATCH($H$116,Scenarios!$E$29:$E$31,0),0,BB116,1),BB116))</f>
        <v>0</v>
      </c>
      <c r="BC118" s="28">
        <f>IF(BC$18=1,ModelInput!BC97,BC28*IF(SUM(BC$8:BC$9)&gt;1,CHOOSE(MATCH($H$116,Scenarios!$E$29:$E$31,0),0,BC116,1),BC116))</f>
        <v>0</v>
      </c>
      <c r="BD118" s="28">
        <f>IF(BD$18=1,ModelInput!BD97,BD28*IF(SUM(BD$8:BD$9)&gt;1,CHOOSE(MATCH($H$116,Scenarios!$E$29:$E$31,0),0,BD116,1),BD116))</f>
        <v>0</v>
      </c>
      <c r="BE118" s="28">
        <f>IF(BE$18=1,ModelInput!BE97,BE28*IF(SUM(BE$8:BE$9)&gt;1,CHOOSE(MATCH($H$116,Scenarios!$E$29:$E$31,0),0,BE116,1),BE116))</f>
        <v>0</v>
      </c>
      <c r="BF118" s="28">
        <f>IF(BF$18=1,ModelInput!BF97,BF28*IF(SUM(BF$8:BF$9)&gt;1,CHOOSE(MATCH($H$116,Scenarios!$E$29:$E$31,0),0,BF116,1),BF116))</f>
        <v>0</v>
      </c>
      <c r="BG118" s="28">
        <f>IF(BG$18=1,ModelInput!BG97,BG28*IF(SUM(BG$8:BG$9)&gt;1,CHOOSE(MATCH($H$116,Scenarios!$E$29:$E$31,0),0,BG116,1),BG116))</f>
        <v>0</v>
      </c>
      <c r="BH118" s="28">
        <f>IF(BH$18=1,ModelInput!BH97,BH28*IF(SUM(BH$8:BH$9)&gt;1,CHOOSE(MATCH($H$116,Scenarios!$E$29:$E$31,0),0,BH116,1),BH116))</f>
        <v>0</v>
      </c>
    </row>
    <row r="119" spans="1:67" customFormat="1" ht="16.149999999999999">
      <c r="A119" s="307"/>
      <c r="E119" s="135" t="s">
        <v>451</v>
      </c>
      <c r="G119" s="4" t="s">
        <v>101</v>
      </c>
      <c r="H119" s="6"/>
      <c r="J119" s="6" t="s">
        <v>452</v>
      </c>
      <c r="K119" s="81"/>
      <c r="L119" s="225">
        <f>SUM(L116:L118)</f>
        <v>0</v>
      </c>
      <c r="M119" s="225">
        <f t="shared" ref="M119:BH119" si="20">SUM(M116:M118)</f>
        <v>0</v>
      </c>
      <c r="N119" s="225">
        <f t="shared" si="20"/>
        <v>0</v>
      </c>
      <c r="O119" s="225">
        <f t="shared" si="20"/>
        <v>0</v>
      </c>
      <c r="P119" s="225">
        <f t="shared" si="20"/>
        <v>0</v>
      </c>
      <c r="Q119" s="225">
        <f t="shared" si="20"/>
        <v>0</v>
      </c>
      <c r="R119" s="225">
        <f t="shared" si="20"/>
        <v>0</v>
      </c>
      <c r="S119" s="225">
        <f t="shared" si="20"/>
        <v>0</v>
      </c>
      <c r="T119" s="225">
        <f t="shared" si="20"/>
        <v>0</v>
      </c>
      <c r="U119" s="225">
        <f t="shared" si="20"/>
        <v>0</v>
      </c>
      <c r="V119" s="225">
        <f t="shared" si="20"/>
        <v>0</v>
      </c>
      <c r="W119" s="225">
        <f t="shared" si="20"/>
        <v>0</v>
      </c>
      <c r="X119" s="225">
        <f t="shared" si="20"/>
        <v>0</v>
      </c>
      <c r="Y119" s="225">
        <f t="shared" si="20"/>
        <v>0</v>
      </c>
      <c r="Z119" s="225">
        <f t="shared" si="20"/>
        <v>0</v>
      </c>
      <c r="AA119" s="225">
        <f t="shared" si="20"/>
        <v>0</v>
      </c>
      <c r="AB119" s="225">
        <f t="shared" si="20"/>
        <v>0</v>
      </c>
      <c r="AC119" s="225">
        <f t="shared" si="20"/>
        <v>0</v>
      </c>
      <c r="AD119" s="225">
        <f t="shared" si="20"/>
        <v>0</v>
      </c>
      <c r="AE119" s="225">
        <f t="shared" si="20"/>
        <v>0</v>
      </c>
      <c r="AF119" s="225">
        <f t="shared" si="20"/>
        <v>0</v>
      </c>
      <c r="AG119" s="225">
        <f t="shared" si="20"/>
        <v>0</v>
      </c>
      <c r="AH119" s="225">
        <f t="shared" si="20"/>
        <v>0</v>
      </c>
      <c r="AI119" s="225">
        <f t="shared" si="20"/>
        <v>0</v>
      </c>
      <c r="AJ119" s="225">
        <f t="shared" si="20"/>
        <v>0</v>
      </c>
      <c r="AK119" s="225">
        <f t="shared" si="20"/>
        <v>0</v>
      </c>
      <c r="AL119" s="225">
        <f t="shared" si="20"/>
        <v>0</v>
      </c>
      <c r="AM119" s="225">
        <f t="shared" si="20"/>
        <v>0</v>
      </c>
      <c r="AN119" s="225">
        <f t="shared" si="20"/>
        <v>0</v>
      </c>
      <c r="AO119" s="225">
        <f t="shared" si="20"/>
        <v>0</v>
      </c>
      <c r="AP119" s="225">
        <f t="shared" si="20"/>
        <v>0</v>
      </c>
      <c r="AQ119" s="225">
        <f t="shared" si="20"/>
        <v>0</v>
      </c>
      <c r="AR119" s="225">
        <f t="shared" si="20"/>
        <v>0</v>
      </c>
      <c r="AS119" s="225">
        <f t="shared" si="20"/>
        <v>0</v>
      </c>
      <c r="AT119" s="225">
        <f t="shared" si="20"/>
        <v>0</v>
      </c>
      <c r="AU119" s="225">
        <f t="shared" si="20"/>
        <v>0</v>
      </c>
      <c r="AV119" s="225">
        <f t="shared" si="20"/>
        <v>0</v>
      </c>
      <c r="AW119" s="225">
        <f t="shared" si="20"/>
        <v>0</v>
      </c>
      <c r="AX119" s="225">
        <f t="shared" si="20"/>
        <v>0</v>
      </c>
      <c r="AY119" s="225">
        <f t="shared" si="20"/>
        <v>0</v>
      </c>
      <c r="AZ119" s="225">
        <f t="shared" si="20"/>
        <v>0</v>
      </c>
      <c r="BA119" s="225">
        <f t="shared" si="20"/>
        <v>0</v>
      </c>
      <c r="BB119" s="225">
        <f t="shared" si="20"/>
        <v>0</v>
      </c>
      <c r="BC119" s="225">
        <f t="shared" si="20"/>
        <v>0</v>
      </c>
      <c r="BD119" s="225">
        <f t="shared" si="20"/>
        <v>0</v>
      </c>
      <c r="BE119" s="225">
        <f t="shared" si="20"/>
        <v>0</v>
      </c>
      <c r="BF119" s="225">
        <f t="shared" si="20"/>
        <v>0</v>
      </c>
      <c r="BG119" s="225">
        <f t="shared" si="20"/>
        <v>0</v>
      </c>
      <c r="BH119" s="225">
        <f t="shared" si="20"/>
        <v>0</v>
      </c>
    </row>
    <row r="120" spans="1:67" customFormat="1" ht="15.4">
      <c r="E120" s="135"/>
      <c r="G120" s="4"/>
      <c r="H120" s="6"/>
      <c r="J120" s="6"/>
      <c r="K120" s="81"/>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row>
    <row r="121" spans="1:67" customFormat="1" ht="15.4">
      <c r="A121" s="307"/>
      <c r="E121" s="135" t="s">
        <v>233</v>
      </c>
      <c r="F121" s="4"/>
      <c r="G121" s="4" t="s">
        <v>101</v>
      </c>
      <c r="H121" s="6"/>
      <c r="J121" s="6" t="s">
        <v>414</v>
      </c>
      <c r="K121" s="81"/>
      <c r="L121" s="28">
        <f>IF(L$18=1,ModelInput!L98,L29)</f>
        <v>0</v>
      </c>
      <c r="M121" s="28">
        <f>IF(M$18=1,ModelInput!M98,M29)</f>
        <v>0</v>
      </c>
      <c r="N121" s="28">
        <f>IF(N$18=1,ModelInput!N98,N29)</f>
        <v>0</v>
      </c>
      <c r="O121" s="28">
        <f>IF(O$18=1,ModelInput!O98,O29)</f>
        <v>0</v>
      </c>
      <c r="P121" s="28">
        <f>IF(P$18=1,ModelInput!P98,P29)</f>
        <v>0</v>
      </c>
      <c r="Q121" s="28">
        <f>IF(Q$18=1,ModelInput!Q98,Q29)</f>
        <v>0</v>
      </c>
      <c r="R121" s="28">
        <f>IF(R$18=1,ModelInput!R98,R29)</f>
        <v>0</v>
      </c>
      <c r="S121" s="28">
        <f>IF(S$18=1,ModelInput!S98,S29)</f>
        <v>0</v>
      </c>
      <c r="T121" s="28">
        <f>IF(T$18=1,ModelInput!T98,T29)</f>
        <v>0</v>
      </c>
      <c r="U121" s="28">
        <f>IF(U$18=1,ModelInput!U98,U29)</f>
        <v>0</v>
      </c>
      <c r="V121" s="28">
        <f>IF(V$18=1,ModelInput!V98,V29)</f>
        <v>0</v>
      </c>
      <c r="W121" s="28">
        <f>IF(W$18=1,ModelInput!W98,W29)</f>
        <v>0</v>
      </c>
      <c r="X121" s="28">
        <f>IF(X$18=1,ModelInput!X98,X29)</f>
        <v>0</v>
      </c>
      <c r="Y121" s="28">
        <f>IF(Y$18=1,ModelInput!Y98,Y29)</f>
        <v>0</v>
      </c>
      <c r="Z121" s="28">
        <f>IF(Z$18=1,ModelInput!Z98,Z29)</f>
        <v>0</v>
      </c>
      <c r="AA121" s="28">
        <f>IF(AA$18=1,ModelInput!AA98,AA29)</f>
        <v>0</v>
      </c>
      <c r="AB121" s="28">
        <f>IF(AB$18=1,ModelInput!AB98,AB29)</f>
        <v>0</v>
      </c>
      <c r="AC121" s="28">
        <f>IF(AC$18=1,ModelInput!AC98,AC29)</f>
        <v>0</v>
      </c>
      <c r="AD121" s="28">
        <f>IF(AD$18=1,ModelInput!AD98,AD29)</f>
        <v>0</v>
      </c>
      <c r="AE121" s="28">
        <f>IF(AE$18=1,ModelInput!AE98,AE29)</f>
        <v>0</v>
      </c>
      <c r="AF121" s="28">
        <f>IF(AF$18=1,ModelInput!AF98,AF29)</f>
        <v>0</v>
      </c>
      <c r="AG121" s="28">
        <f>IF(AG$18=1,ModelInput!AG98,AG29)</f>
        <v>0</v>
      </c>
      <c r="AH121" s="28">
        <f>IF(AH$18=1,ModelInput!AH98,AH29)</f>
        <v>0</v>
      </c>
      <c r="AI121" s="28">
        <f>IF(AI$18=1,ModelInput!AI98,AI29)</f>
        <v>0</v>
      </c>
      <c r="AJ121" s="28">
        <f>IF(AJ$18=1,ModelInput!AJ98,AJ29)</f>
        <v>0</v>
      </c>
      <c r="AK121" s="28">
        <f>IF(AK$18=1,ModelInput!AK98,AK29)</f>
        <v>0</v>
      </c>
      <c r="AL121" s="28">
        <f>IF(AL$18=1,ModelInput!AL98,AL29)</f>
        <v>0</v>
      </c>
      <c r="AM121" s="28">
        <f>IF(AM$18=1,ModelInput!AM98,AM29)</f>
        <v>0</v>
      </c>
      <c r="AN121" s="28">
        <f>IF(AN$18=1,ModelInput!AN98,AN29)</f>
        <v>0</v>
      </c>
      <c r="AO121" s="28">
        <f>IF(AO$18=1,ModelInput!AO98,AO29)</f>
        <v>0</v>
      </c>
      <c r="AP121" s="28">
        <f>IF(AP$18=1,ModelInput!AP98,AP29)</f>
        <v>0</v>
      </c>
      <c r="AQ121" s="28">
        <f>IF(AQ$18=1,ModelInput!AQ98,AQ29)</f>
        <v>0</v>
      </c>
      <c r="AR121" s="28">
        <f>IF(AR$18=1,ModelInput!AR98,AR29)</f>
        <v>0</v>
      </c>
      <c r="AS121" s="28">
        <f>IF(AS$18=1,ModelInput!AS98,AS29)</f>
        <v>0</v>
      </c>
      <c r="AT121" s="28">
        <f>IF(AT$18=1,ModelInput!AT98,AT29)</f>
        <v>0</v>
      </c>
      <c r="AU121" s="28">
        <f>IF(AU$18=1,ModelInput!AU98,AU29)</f>
        <v>0</v>
      </c>
      <c r="AV121" s="28">
        <f>IF(AV$18=1,ModelInput!AV98,AV29)</f>
        <v>0</v>
      </c>
      <c r="AW121" s="28">
        <f>IF(AW$18=1,ModelInput!AW98,AW29)</f>
        <v>0</v>
      </c>
      <c r="AX121" s="28">
        <f>IF(AX$18=1,ModelInput!AX98,AX29)</f>
        <v>0</v>
      </c>
      <c r="AY121" s="28">
        <f>IF(AY$18=1,ModelInput!AY98,AY29)</f>
        <v>0</v>
      </c>
      <c r="AZ121" s="28">
        <f>IF(AZ$18=1,ModelInput!AZ98,AZ29)</f>
        <v>0</v>
      </c>
      <c r="BA121" s="28">
        <f>IF(BA$18=1,ModelInput!BA98,BA29)</f>
        <v>0</v>
      </c>
      <c r="BB121" s="28">
        <f>IF(BB$18=1,ModelInput!BB98,BB29)</f>
        <v>0</v>
      </c>
      <c r="BC121" s="28">
        <f>IF(BC$18=1,ModelInput!BC98,BC29)</f>
        <v>0</v>
      </c>
      <c r="BD121" s="28">
        <f>IF(BD$18=1,ModelInput!BD98,BD29)</f>
        <v>0</v>
      </c>
      <c r="BE121" s="28">
        <f>IF(BE$18=1,ModelInput!BE98,BE29)</f>
        <v>0</v>
      </c>
      <c r="BF121" s="28">
        <f>IF(BF$18=1,ModelInput!BF98,BF29)</f>
        <v>0</v>
      </c>
      <c r="BG121" s="28">
        <f>IF(BG$18=1,ModelInput!BG98,BG29)</f>
        <v>0</v>
      </c>
      <c r="BH121" s="28">
        <f>IF(BH$18=1,ModelInput!BH98,BH29)</f>
        <v>0</v>
      </c>
    </row>
    <row r="122" spans="1:67" customFormat="1" ht="15.4">
      <c r="A122" s="307"/>
      <c r="E122" s="135" t="s">
        <v>415</v>
      </c>
      <c r="F122" s="4"/>
      <c r="G122" s="4" t="s">
        <v>101</v>
      </c>
      <c r="H122" s="6"/>
      <c r="J122" s="6" t="s">
        <v>416</v>
      </c>
      <c r="K122" s="81"/>
      <c r="L122" s="28">
        <f>IF(L$18=1,ModelInput!L99,L30)</f>
        <v>0</v>
      </c>
      <c r="M122" s="28">
        <f>IF(M$18=1,ModelInput!M99,M30)</f>
        <v>0</v>
      </c>
      <c r="N122" s="28">
        <f>IF(N$18=1,ModelInput!N99,N30)</f>
        <v>0</v>
      </c>
      <c r="O122" s="28">
        <f>IF(O$18=1,ModelInput!O99,O30)</f>
        <v>0</v>
      </c>
      <c r="P122" s="28">
        <f>IF(P$18=1,ModelInput!P99,P30)</f>
        <v>0</v>
      </c>
      <c r="Q122" s="28">
        <f>IF(Q$18=1,ModelInput!Q99,Q30)</f>
        <v>0</v>
      </c>
      <c r="R122" s="28">
        <f>IF(R$18=1,ModelInput!R99,R30)</f>
        <v>0</v>
      </c>
      <c r="S122" s="28">
        <f>IF(S$18=1,ModelInput!S99,S30)</f>
        <v>0</v>
      </c>
      <c r="T122" s="28">
        <f>IF(T$18=1,ModelInput!T99,T30)</f>
        <v>0</v>
      </c>
      <c r="U122" s="28">
        <f>IF(U$18=1,ModelInput!U99,U30)</f>
        <v>0</v>
      </c>
      <c r="V122" s="28">
        <f>IF(V$18=1,ModelInput!V99,V30)</f>
        <v>0</v>
      </c>
      <c r="W122" s="28">
        <f>IF(W$18=1,ModelInput!W99,W30)</f>
        <v>0</v>
      </c>
      <c r="X122" s="28">
        <f>IF(X$18=1,ModelInput!X99,X30)</f>
        <v>0</v>
      </c>
      <c r="Y122" s="28">
        <f>IF(Y$18=1,ModelInput!Y99,Y30)</f>
        <v>0</v>
      </c>
      <c r="Z122" s="28">
        <f>IF(Z$18=1,ModelInput!Z99,Z30)</f>
        <v>0</v>
      </c>
      <c r="AA122" s="28">
        <f>IF(AA$18=1,ModelInput!AA99,AA30)</f>
        <v>0</v>
      </c>
      <c r="AB122" s="28">
        <f>IF(AB$18=1,ModelInput!AB99,AB30)</f>
        <v>0</v>
      </c>
      <c r="AC122" s="28">
        <f>IF(AC$18=1,ModelInput!AC99,AC30)</f>
        <v>0</v>
      </c>
      <c r="AD122" s="28">
        <f>IF(AD$18=1,ModelInput!AD99,AD30)</f>
        <v>0</v>
      </c>
      <c r="AE122" s="28">
        <f>IF(AE$18=1,ModelInput!AE99,AE30)</f>
        <v>0</v>
      </c>
      <c r="AF122" s="28">
        <f>IF(AF$18=1,ModelInput!AF99,AF30)</f>
        <v>0</v>
      </c>
      <c r="AG122" s="28">
        <f>IF(AG$18=1,ModelInput!AG99,AG30)</f>
        <v>0</v>
      </c>
      <c r="AH122" s="28">
        <f>IF(AH$18=1,ModelInput!AH99,AH30)</f>
        <v>0</v>
      </c>
      <c r="AI122" s="28">
        <f>IF(AI$18=1,ModelInput!AI99,AI30)</f>
        <v>0</v>
      </c>
      <c r="AJ122" s="28">
        <f>IF(AJ$18=1,ModelInput!AJ99,AJ30)</f>
        <v>0</v>
      </c>
      <c r="AK122" s="28">
        <f>IF(AK$18=1,ModelInput!AK99,AK30)</f>
        <v>0</v>
      </c>
      <c r="AL122" s="28">
        <f>IF(AL$18=1,ModelInput!AL99,AL30)</f>
        <v>0</v>
      </c>
      <c r="AM122" s="28">
        <f>IF(AM$18=1,ModelInput!AM99,AM30)</f>
        <v>0</v>
      </c>
      <c r="AN122" s="28">
        <f>IF(AN$18=1,ModelInput!AN99,AN30)</f>
        <v>0</v>
      </c>
      <c r="AO122" s="28">
        <f>IF(AO$18=1,ModelInput!AO99,AO30)</f>
        <v>0</v>
      </c>
      <c r="AP122" s="28">
        <f>IF(AP$18=1,ModelInput!AP99,AP30)</f>
        <v>0</v>
      </c>
      <c r="AQ122" s="28">
        <f>IF(AQ$18=1,ModelInput!AQ99,AQ30)</f>
        <v>0</v>
      </c>
      <c r="AR122" s="28">
        <f>IF(AR$18=1,ModelInput!AR99,AR30)</f>
        <v>0</v>
      </c>
      <c r="AS122" s="28">
        <f>IF(AS$18=1,ModelInput!AS99,AS30)</f>
        <v>0</v>
      </c>
      <c r="AT122" s="28">
        <f>IF(AT$18=1,ModelInput!AT99,AT30)</f>
        <v>0</v>
      </c>
      <c r="AU122" s="28">
        <f>IF(AU$18=1,ModelInput!AU99,AU30)</f>
        <v>0</v>
      </c>
      <c r="AV122" s="28">
        <f>IF(AV$18=1,ModelInput!AV99,AV30)</f>
        <v>0</v>
      </c>
      <c r="AW122" s="28">
        <f>IF(AW$18=1,ModelInput!AW99,AW30)</f>
        <v>0</v>
      </c>
      <c r="AX122" s="28">
        <f>IF(AX$18=1,ModelInput!AX99,AX30)</f>
        <v>0</v>
      </c>
      <c r="AY122" s="28">
        <f>IF(AY$18=1,ModelInput!AY99,AY30)</f>
        <v>0</v>
      </c>
      <c r="AZ122" s="28">
        <f>IF(AZ$18=1,ModelInput!AZ99,AZ30)</f>
        <v>0</v>
      </c>
      <c r="BA122" s="28">
        <f>IF(BA$18=1,ModelInput!BA99,BA30)</f>
        <v>0</v>
      </c>
      <c r="BB122" s="28">
        <f>IF(BB$18=1,ModelInput!BB99,BB30)</f>
        <v>0</v>
      </c>
      <c r="BC122" s="28">
        <f>IF(BC$18=1,ModelInput!BC99,BC30)</f>
        <v>0</v>
      </c>
      <c r="BD122" s="28">
        <f>IF(BD$18=1,ModelInput!BD99,BD30)</f>
        <v>0</v>
      </c>
      <c r="BE122" s="28">
        <f>IF(BE$18=1,ModelInput!BE99,BE30)</f>
        <v>0</v>
      </c>
      <c r="BF122" s="28">
        <f>IF(BF$18=1,ModelInput!BF99,BF30)</f>
        <v>0</v>
      </c>
      <c r="BG122" s="28">
        <f>IF(BG$18=1,ModelInput!BG99,BG30)</f>
        <v>0</v>
      </c>
      <c r="BH122" s="28">
        <f>IF(BH$18=1,ModelInput!BH99,BH30)</f>
        <v>0</v>
      </c>
    </row>
    <row r="123" spans="1:67" customFormat="1" ht="15.4">
      <c r="A123" s="307"/>
      <c r="E123" s="135" t="s">
        <v>453</v>
      </c>
      <c r="G123" s="4" t="s">
        <v>101</v>
      </c>
      <c r="H123" s="6"/>
      <c r="J123" s="6"/>
      <c r="L123" s="299">
        <f t="shared" ref="L123:AQ123" si="21">SUM(L119,L121:L122)</f>
        <v>0</v>
      </c>
      <c r="M123" s="299">
        <f t="shared" si="21"/>
        <v>0</v>
      </c>
      <c r="N123" s="299">
        <f t="shared" si="21"/>
        <v>0</v>
      </c>
      <c r="O123" s="299">
        <f t="shared" si="21"/>
        <v>0</v>
      </c>
      <c r="P123" s="299">
        <f t="shared" si="21"/>
        <v>0</v>
      </c>
      <c r="Q123" s="299">
        <f t="shared" si="21"/>
        <v>0</v>
      </c>
      <c r="R123" s="299">
        <f t="shared" si="21"/>
        <v>0</v>
      </c>
      <c r="S123" s="299">
        <f t="shared" si="21"/>
        <v>0</v>
      </c>
      <c r="T123" s="299">
        <f t="shared" si="21"/>
        <v>0</v>
      </c>
      <c r="U123" s="299">
        <f t="shared" si="21"/>
        <v>0</v>
      </c>
      <c r="V123" s="299">
        <f t="shared" si="21"/>
        <v>0</v>
      </c>
      <c r="W123" s="299">
        <f t="shared" si="21"/>
        <v>0</v>
      </c>
      <c r="X123" s="299">
        <f t="shared" si="21"/>
        <v>0</v>
      </c>
      <c r="Y123" s="299">
        <f t="shared" si="21"/>
        <v>0</v>
      </c>
      <c r="Z123" s="299">
        <f t="shared" si="21"/>
        <v>0</v>
      </c>
      <c r="AA123" s="299">
        <f t="shared" si="21"/>
        <v>0</v>
      </c>
      <c r="AB123" s="299">
        <f t="shared" si="21"/>
        <v>0</v>
      </c>
      <c r="AC123" s="299">
        <f t="shared" si="21"/>
        <v>0</v>
      </c>
      <c r="AD123" s="299">
        <f t="shared" si="21"/>
        <v>0</v>
      </c>
      <c r="AE123" s="299">
        <f t="shared" si="21"/>
        <v>0</v>
      </c>
      <c r="AF123" s="299">
        <f t="shared" si="21"/>
        <v>0</v>
      </c>
      <c r="AG123" s="299">
        <f t="shared" si="21"/>
        <v>0</v>
      </c>
      <c r="AH123" s="299">
        <f t="shared" si="21"/>
        <v>0</v>
      </c>
      <c r="AI123" s="299">
        <f t="shared" si="21"/>
        <v>0</v>
      </c>
      <c r="AJ123" s="299">
        <f t="shared" si="21"/>
        <v>0</v>
      </c>
      <c r="AK123" s="299">
        <f t="shared" si="21"/>
        <v>0</v>
      </c>
      <c r="AL123" s="299">
        <f t="shared" si="21"/>
        <v>0</v>
      </c>
      <c r="AM123" s="299">
        <f t="shared" si="21"/>
        <v>0</v>
      </c>
      <c r="AN123" s="299">
        <f t="shared" si="21"/>
        <v>0</v>
      </c>
      <c r="AO123" s="299">
        <f t="shared" si="21"/>
        <v>0</v>
      </c>
      <c r="AP123" s="299">
        <f t="shared" si="21"/>
        <v>0</v>
      </c>
      <c r="AQ123" s="299">
        <f t="shared" si="21"/>
        <v>0</v>
      </c>
      <c r="AR123" s="299">
        <f t="shared" ref="AR123:BH123" si="22">SUM(AR119,AR121:AR122)</f>
        <v>0</v>
      </c>
      <c r="AS123" s="299">
        <f t="shared" si="22"/>
        <v>0</v>
      </c>
      <c r="AT123" s="299">
        <f t="shared" si="22"/>
        <v>0</v>
      </c>
      <c r="AU123" s="299">
        <f t="shared" si="22"/>
        <v>0</v>
      </c>
      <c r="AV123" s="299">
        <f t="shared" si="22"/>
        <v>0</v>
      </c>
      <c r="AW123" s="299">
        <f t="shared" si="22"/>
        <v>0</v>
      </c>
      <c r="AX123" s="299">
        <f t="shared" si="22"/>
        <v>0</v>
      </c>
      <c r="AY123" s="299">
        <f t="shared" si="22"/>
        <v>0</v>
      </c>
      <c r="AZ123" s="299">
        <f t="shared" si="22"/>
        <v>0</v>
      </c>
      <c r="BA123" s="299">
        <f t="shared" si="22"/>
        <v>0</v>
      </c>
      <c r="BB123" s="299">
        <f t="shared" si="22"/>
        <v>0</v>
      </c>
      <c r="BC123" s="299">
        <f t="shared" si="22"/>
        <v>0</v>
      </c>
      <c r="BD123" s="299">
        <f t="shared" si="22"/>
        <v>0</v>
      </c>
      <c r="BE123" s="299">
        <f t="shared" si="22"/>
        <v>0</v>
      </c>
      <c r="BF123" s="299">
        <f t="shared" si="22"/>
        <v>0</v>
      </c>
      <c r="BG123" s="299">
        <f t="shared" si="22"/>
        <v>0</v>
      </c>
      <c r="BH123" s="299">
        <f t="shared" si="22"/>
        <v>0</v>
      </c>
    </row>
    <row r="124" spans="1:67" s="89" customFormat="1" ht="15.4">
      <c r="C124" s="114"/>
      <c r="D124" s="114"/>
      <c r="H124" s="41"/>
      <c r="I124" s="41"/>
      <c r="J124" s="87"/>
      <c r="L124" s="113"/>
      <c r="M124" s="113"/>
      <c r="N124" s="113"/>
      <c r="O124" s="113"/>
      <c r="P124" s="113"/>
      <c r="Q124" s="113"/>
      <c r="R124" s="113"/>
      <c r="S124" s="113"/>
      <c r="T124" s="113"/>
      <c r="U124" s="113"/>
      <c r="V124" s="113"/>
      <c r="W124" s="113"/>
      <c r="X124" s="113"/>
      <c r="Y124" s="113"/>
      <c r="Z124" s="113"/>
      <c r="AA124" s="113"/>
      <c r="AB124" s="113"/>
      <c r="AC124" s="113"/>
      <c r="AD124" s="113"/>
      <c r="AE124" s="113"/>
      <c r="AF124" s="113"/>
      <c r="AG124" s="113"/>
      <c r="AH124" s="113"/>
      <c r="AI124" s="113"/>
      <c r="AJ124" s="113"/>
      <c r="AK124" s="113"/>
      <c r="AL124" s="113"/>
      <c r="AM124" s="113"/>
      <c r="AN124" s="113"/>
      <c r="AO124" s="113"/>
      <c r="AP124" s="113"/>
      <c r="AQ124" s="113"/>
      <c r="AR124" s="113"/>
      <c r="AS124" s="113"/>
      <c r="AT124" s="113"/>
      <c r="AU124" s="113"/>
      <c r="AV124" s="113"/>
      <c r="AW124" s="113"/>
      <c r="AX124" s="113"/>
      <c r="AY124" s="113"/>
      <c r="AZ124" s="113"/>
      <c r="BA124" s="113"/>
      <c r="BB124" s="113"/>
      <c r="BC124" s="113"/>
      <c r="BD124" s="113"/>
      <c r="BE124" s="113"/>
      <c r="BF124" s="113"/>
      <c r="BG124" s="113"/>
      <c r="BH124" s="113"/>
    </row>
    <row r="125" spans="1:67" ht="15.4">
      <c r="B125" s="7">
        <f>MAX($B$5:B124)+1</f>
        <v>4</v>
      </c>
      <c r="C125" s="7" t="s">
        <v>9</v>
      </c>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8"/>
      <c r="BJ125" s="8"/>
      <c r="BK125" s="8"/>
    </row>
    <row r="126" spans="1:67" ht="15.4">
      <c r="H126" s="4"/>
      <c r="I126" s="4"/>
      <c r="J126" s="4"/>
      <c r="BM126" s="22"/>
      <c r="BN126" s="22"/>
      <c r="BO126" s="22"/>
    </row>
    <row r="127" spans="1:67" ht="15.4">
      <c r="E127" s="135" t="s">
        <v>212</v>
      </c>
      <c r="F127" s="20"/>
      <c r="G127" s="4" t="s">
        <v>101</v>
      </c>
      <c r="J127" s="112">
        <f>SUM(L127:BH127)</f>
        <v>0</v>
      </c>
      <c r="K127" s="21"/>
      <c r="L127" s="140">
        <f>L123</f>
        <v>0</v>
      </c>
      <c r="M127" s="140">
        <f t="shared" ref="M127:BH127" si="23">M123</f>
        <v>0</v>
      </c>
      <c r="N127" s="140">
        <f t="shared" si="23"/>
        <v>0</v>
      </c>
      <c r="O127" s="140">
        <f t="shared" si="23"/>
        <v>0</v>
      </c>
      <c r="P127" s="140">
        <f t="shared" si="23"/>
        <v>0</v>
      </c>
      <c r="Q127" s="140">
        <f t="shared" si="23"/>
        <v>0</v>
      </c>
      <c r="R127" s="140">
        <f t="shared" si="23"/>
        <v>0</v>
      </c>
      <c r="S127" s="140">
        <f t="shared" si="23"/>
        <v>0</v>
      </c>
      <c r="T127" s="140">
        <f t="shared" si="23"/>
        <v>0</v>
      </c>
      <c r="U127" s="140">
        <f t="shared" si="23"/>
        <v>0</v>
      </c>
      <c r="V127" s="140">
        <f t="shared" si="23"/>
        <v>0</v>
      </c>
      <c r="W127" s="140">
        <f t="shared" si="23"/>
        <v>0</v>
      </c>
      <c r="X127" s="140">
        <f t="shared" si="23"/>
        <v>0</v>
      </c>
      <c r="Y127" s="140">
        <f t="shared" si="23"/>
        <v>0</v>
      </c>
      <c r="Z127" s="140">
        <f t="shared" si="23"/>
        <v>0</v>
      </c>
      <c r="AA127" s="140">
        <f t="shared" si="23"/>
        <v>0</v>
      </c>
      <c r="AB127" s="140">
        <f t="shared" si="23"/>
        <v>0</v>
      </c>
      <c r="AC127" s="140">
        <f t="shared" si="23"/>
        <v>0</v>
      </c>
      <c r="AD127" s="140">
        <f t="shared" si="23"/>
        <v>0</v>
      </c>
      <c r="AE127" s="140">
        <f t="shared" si="23"/>
        <v>0</v>
      </c>
      <c r="AF127" s="140">
        <f t="shared" si="23"/>
        <v>0</v>
      </c>
      <c r="AG127" s="140">
        <f t="shared" si="23"/>
        <v>0</v>
      </c>
      <c r="AH127" s="140">
        <f t="shared" si="23"/>
        <v>0</v>
      </c>
      <c r="AI127" s="140">
        <f t="shared" si="23"/>
        <v>0</v>
      </c>
      <c r="AJ127" s="140">
        <f t="shared" si="23"/>
        <v>0</v>
      </c>
      <c r="AK127" s="140">
        <f t="shared" si="23"/>
        <v>0</v>
      </c>
      <c r="AL127" s="140">
        <f t="shared" si="23"/>
        <v>0</v>
      </c>
      <c r="AM127" s="140">
        <f t="shared" si="23"/>
        <v>0</v>
      </c>
      <c r="AN127" s="140">
        <f t="shared" si="23"/>
        <v>0</v>
      </c>
      <c r="AO127" s="140">
        <f t="shared" si="23"/>
        <v>0</v>
      </c>
      <c r="AP127" s="140">
        <f t="shared" si="23"/>
        <v>0</v>
      </c>
      <c r="AQ127" s="140">
        <f t="shared" si="23"/>
        <v>0</v>
      </c>
      <c r="AR127" s="140">
        <f t="shared" si="23"/>
        <v>0</v>
      </c>
      <c r="AS127" s="140">
        <f t="shared" si="23"/>
        <v>0</v>
      </c>
      <c r="AT127" s="140">
        <f t="shared" si="23"/>
        <v>0</v>
      </c>
      <c r="AU127" s="140">
        <f t="shared" si="23"/>
        <v>0</v>
      </c>
      <c r="AV127" s="140">
        <f t="shared" si="23"/>
        <v>0</v>
      </c>
      <c r="AW127" s="140">
        <f t="shared" si="23"/>
        <v>0</v>
      </c>
      <c r="AX127" s="140">
        <f t="shared" si="23"/>
        <v>0</v>
      </c>
      <c r="AY127" s="140">
        <f t="shared" si="23"/>
        <v>0</v>
      </c>
      <c r="AZ127" s="140">
        <f t="shared" si="23"/>
        <v>0</v>
      </c>
      <c r="BA127" s="140">
        <f t="shared" si="23"/>
        <v>0</v>
      </c>
      <c r="BB127" s="140">
        <f t="shared" si="23"/>
        <v>0</v>
      </c>
      <c r="BC127" s="140">
        <f t="shared" si="23"/>
        <v>0</v>
      </c>
      <c r="BD127" s="140">
        <f t="shared" si="23"/>
        <v>0</v>
      </c>
      <c r="BE127" s="140">
        <f t="shared" si="23"/>
        <v>0</v>
      </c>
      <c r="BF127" s="140">
        <f t="shared" si="23"/>
        <v>0</v>
      </c>
      <c r="BG127" s="140">
        <f t="shared" si="23"/>
        <v>0</v>
      </c>
      <c r="BH127" s="140">
        <f t="shared" si="23"/>
        <v>0</v>
      </c>
      <c r="BI127" s="22"/>
      <c r="BJ127" s="22"/>
      <c r="BK127" s="22"/>
      <c r="BL127" s="22"/>
      <c r="BM127" s="22"/>
      <c r="BN127" s="22"/>
      <c r="BO127" s="22"/>
    </row>
    <row r="128" spans="1:67" ht="15.4">
      <c r="E128" s="20" t="s">
        <v>454</v>
      </c>
      <c r="F128" s="135"/>
      <c r="G128" s="4" t="s">
        <v>101</v>
      </c>
      <c r="H128" s="135"/>
      <c r="J128" s="112">
        <f>SUM(L128:BH128)</f>
        <v>0</v>
      </c>
      <c r="K128" s="21"/>
      <c r="L128" s="140">
        <f t="shared" ref="L128:AQ128" si="24">SUM(L44,L45)</f>
        <v>0</v>
      </c>
      <c r="M128" s="140">
        <f t="shared" si="24"/>
        <v>0</v>
      </c>
      <c r="N128" s="140">
        <f t="shared" si="24"/>
        <v>0</v>
      </c>
      <c r="O128" s="140">
        <f t="shared" si="24"/>
        <v>0</v>
      </c>
      <c r="P128" s="140">
        <f t="shared" si="24"/>
        <v>0</v>
      </c>
      <c r="Q128" s="140">
        <f t="shared" si="24"/>
        <v>0</v>
      </c>
      <c r="R128" s="140">
        <f t="shared" si="24"/>
        <v>0</v>
      </c>
      <c r="S128" s="140">
        <f t="shared" si="24"/>
        <v>0</v>
      </c>
      <c r="T128" s="140">
        <f t="shared" si="24"/>
        <v>0</v>
      </c>
      <c r="U128" s="140">
        <f t="shared" si="24"/>
        <v>0</v>
      </c>
      <c r="V128" s="140">
        <f t="shared" si="24"/>
        <v>0</v>
      </c>
      <c r="W128" s="140">
        <f t="shared" si="24"/>
        <v>0</v>
      </c>
      <c r="X128" s="140">
        <f t="shared" si="24"/>
        <v>0</v>
      </c>
      <c r="Y128" s="140">
        <f t="shared" si="24"/>
        <v>0</v>
      </c>
      <c r="Z128" s="140">
        <f t="shared" si="24"/>
        <v>0</v>
      </c>
      <c r="AA128" s="140">
        <f t="shared" si="24"/>
        <v>0</v>
      </c>
      <c r="AB128" s="140">
        <f t="shared" si="24"/>
        <v>0</v>
      </c>
      <c r="AC128" s="140">
        <f t="shared" si="24"/>
        <v>0</v>
      </c>
      <c r="AD128" s="140">
        <f t="shared" si="24"/>
        <v>0</v>
      </c>
      <c r="AE128" s="140">
        <f t="shared" si="24"/>
        <v>0</v>
      </c>
      <c r="AF128" s="140">
        <f t="shared" si="24"/>
        <v>0</v>
      </c>
      <c r="AG128" s="140">
        <f t="shared" si="24"/>
        <v>0</v>
      </c>
      <c r="AH128" s="140">
        <f t="shared" si="24"/>
        <v>0</v>
      </c>
      <c r="AI128" s="140">
        <f t="shared" si="24"/>
        <v>0</v>
      </c>
      <c r="AJ128" s="140">
        <f t="shared" si="24"/>
        <v>0</v>
      </c>
      <c r="AK128" s="140">
        <f t="shared" si="24"/>
        <v>0</v>
      </c>
      <c r="AL128" s="140">
        <f t="shared" si="24"/>
        <v>0</v>
      </c>
      <c r="AM128" s="140">
        <f t="shared" si="24"/>
        <v>0</v>
      </c>
      <c r="AN128" s="140">
        <f t="shared" si="24"/>
        <v>0</v>
      </c>
      <c r="AO128" s="140">
        <f t="shared" si="24"/>
        <v>0</v>
      </c>
      <c r="AP128" s="140">
        <f t="shared" si="24"/>
        <v>0</v>
      </c>
      <c r="AQ128" s="140">
        <f t="shared" si="24"/>
        <v>0</v>
      </c>
      <c r="AR128" s="140">
        <f t="shared" ref="AR128:BH128" si="25">SUM(AR44,AR45)</f>
        <v>0</v>
      </c>
      <c r="AS128" s="140">
        <f t="shared" si="25"/>
        <v>0</v>
      </c>
      <c r="AT128" s="140">
        <f t="shared" si="25"/>
        <v>0</v>
      </c>
      <c r="AU128" s="140">
        <f t="shared" si="25"/>
        <v>0</v>
      </c>
      <c r="AV128" s="140">
        <f t="shared" si="25"/>
        <v>0</v>
      </c>
      <c r="AW128" s="140">
        <f t="shared" si="25"/>
        <v>0</v>
      </c>
      <c r="AX128" s="140">
        <f t="shared" si="25"/>
        <v>0</v>
      </c>
      <c r="AY128" s="140">
        <f t="shared" si="25"/>
        <v>0</v>
      </c>
      <c r="AZ128" s="140">
        <f t="shared" si="25"/>
        <v>0</v>
      </c>
      <c r="BA128" s="140">
        <f t="shared" si="25"/>
        <v>0</v>
      </c>
      <c r="BB128" s="140">
        <f t="shared" si="25"/>
        <v>0</v>
      </c>
      <c r="BC128" s="140">
        <f t="shared" si="25"/>
        <v>0</v>
      </c>
      <c r="BD128" s="140">
        <f t="shared" si="25"/>
        <v>0</v>
      </c>
      <c r="BE128" s="140">
        <f t="shared" si="25"/>
        <v>0</v>
      </c>
      <c r="BF128" s="140">
        <f t="shared" si="25"/>
        <v>0</v>
      </c>
      <c r="BG128" s="140">
        <f t="shared" si="25"/>
        <v>0</v>
      </c>
      <c r="BH128" s="140">
        <f t="shared" si="25"/>
        <v>0</v>
      </c>
      <c r="BI128" s="22"/>
      <c r="BJ128" s="22"/>
      <c r="BK128" s="22"/>
      <c r="BL128" s="22"/>
      <c r="BM128" s="22"/>
      <c r="BN128" s="22"/>
      <c r="BO128" s="22"/>
    </row>
    <row r="129" spans="1:67" ht="15.4">
      <c r="E129" s="135" t="s">
        <v>427</v>
      </c>
      <c r="F129" s="20"/>
      <c r="G129" s="4" t="s">
        <v>101</v>
      </c>
      <c r="J129" s="112">
        <f t="shared" ref="J129:J131" si="26">SUM(L129:BH129)</f>
        <v>0</v>
      </c>
      <c r="K129" s="21"/>
      <c r="L129" s="140">
        <f t="shared" ref="L129:AQ129" si="27">L76</f>
        <v>0</v>
      </c>
      <c r="M129" s="140">
        <f t="shared" si="27"/>
        <v>0</v>
      </c>
      <c r="N129" s="140">
        <f t="shared" si="27"/>
        <v>0</v>
      </c>
      <c r="O129" s="140">
        <f t="shared" si="27"/>
        <v>0</v>
      </c>
      <c r="P129" s="140">
        <f t="shared" si="27"/>
        <v>0</v>
      </c>
      <c r="Q129" s="140">
        <f t="shared" si="27"/>
        <v>0</v>
      </c>
      <c r="R129" s="140">
        <f t="shared" si="27"/>
        <v>0</v>
      </c>
      <c r="S129" s="140">
        <f t="shared" si="27"/>
        <v>0</v>
      </c>
      <c r="T129" s="140">
        <f t="shared" si="27"/>
        <v>0</v>
      </c>
      <c r="U129" s="140">
        <f t="shared" si="27"/>
        <v>0</v>
      </c>
      <c r="V129" s="140">
        <f t="shared" si="27"/>
        <v>0</v>
      </c>
      <c r="W129" s="140">
        <f t="shared" si="27"/>
        <v>0</v>
      </c>
      <c r="X129" s="140">
        <f t="shared" si="27"/>
        <v>0</v>
      </c>
      <c r="Y129" s="140">
        <f t="shared" si="27"/>
        <v>0</v>
      </c>
      <c r="Z129" s="140">
        <f t="shared" si="27"/>
        <v>0</v>
      </c>
      <c r="AA129" s="140">
        <f t="shared" si="27"/>
        <v>0</v>
      </c>
      <c r="AB129" s="140">
        <f t="shared" si="27"/>
        <v>0</v>
      </c>
      <c r="AC129" s="140">
        <f t="shared" si="27"/>
        <v>0</v>
      </c>
      <c r="AD129" s="140">
        <f t="shared" si="27"/>
        <v>0</v>
      </c>
      <c r="AE129" s="140">
        <f t="shared" si="27"/>
        <v>0</v>
      </c>
      <c r="AF129" s="140">
        <f t="shared" si="27"/>
        <v>0</v>
      </c>
      <c r="AG129" s="140">
        <f t="shared" si="27"/>
        <v>0</v>
      </c>
      <c r="AH129" s="140">
        <f t="shared" si="27"/>
        <v>0</v>
      </c>
      <c r="AI129" s="140">
        <f t="shared" si="27"/>
        <v>0</v>
      </c>
      <c r="AJ129" s="140">
        <f t="shared" si="27"/>
        <v>0</v>
      </c>
      <c r="AK129" s="140">
        <f t="shared" si="27"/>
        <v>0</v>
      </c>
      <c r="AL129" s="140">
        <f t="shared" si="27"/>
        <v>0</v>
      </c>
      <c r="AM129" s="140">
        <f t="shared" si="27"/>
        <v>0</v>
      </c>
      <c r="AN129" s="140">
        <f t="shared" si="27"/>
        <v>0</v>
      </c>
      <c r="AO129" s="140">
        <f t="shared" si="27"/>
        <v>0</v>
      </c>
      <c r="AP129" s="140">
        <f t="shared" si="27"/>
        <v>0</v>
      </c>
      <c r="AQ129" s="140">
        <f t="shared" si="27"/>
        <v>0</v>
      </c>
      <c r="AR129" s="140">
        <f t="shared" ref="AR129:BH129" si="28">AR76</f>
        <v>0</v>
      </c>
      <c r="AS129" s="140">
        <f t="shared" si="28"/>
        <v>0</v>
      </c>
      <c r="AT129" s="140">
        <f t="shared" si="28"/>
        <v>0</v>
      </c>
      <c r="AU129" s="140">
        <f t="shared" si="28"/>
        <v>0</v>
      </c>
      <c r="AV129" s="140">
        <f t="shared" si="28"/>
        <v>0</v>
      </c>
      <c r="AW129" s="140">
        <f t="shared" si="28"/>
        <v>0</v>
      </c>
      <c r="AX129" s="140">
        <f t="shared" si="28"/>
        <v>0</v>
      </c>
      <c r="AY129" s="140">
        <f t="shared" si="28"/>
        <v>0</v>
      </c>
      <c r="AZ129" s="140">
        <f t="shared" si="28"/>
        <v>0</v>
      </c>
      <c r="BA129" s="140">
        <f t="shared" si="28"/>
        <v>0</v>
      </c>
      <c r="BB129" s="140">
        <f t="shared" si="28"/>
        <v>0</v>
      </c>
      <c r="BC129" s="140">
        <f t="shared" si="28"/>
        <v>0</v>
      </c>
      <c r="BD129" s="140">
        <f t="shared" si="28"/>
        <v>0</v>
      </c>
      <c r="BE129" s="140">
        <f t="shared" si="28"/>
        <v>0</v>
      </c>
      <c r="BF129" s="140">
        <f t="shared" si="28"/>
        <v>0</v>
      </c>
      <c r="BG129" s="140">
        <f t="shared" si="28"/>
        <v>0</v>
      </c>
      <c r="BH129" s="140">
        <f t="shared" si="28"/>
        <v>0</v>
      </c>
      <c r="BI129" s="22"/>
      <c r="BJ129" s="22"/>
      <c r="BK129" s="22"/>
      <c r="BL129" s="22"/>
      <c r="BM129" s="22"/>
      <c r="BN129" s="22"/>
      <c r="BO129" s="22"/>
    </row>
    <row r="130" spans="1:67" ht="15.4">
      <c r="E130" s="135" t="s">
        <v>441</v>
      </c>
      <c r="F130" s="20"/>
      <c r="G130" s="4" t="s">
        <v>101</v>
      </c>
      <c r="J130" s="112">
        <f t="shared" si="26"/>
        <v>0</v>
      </c>
      <c r="K130" s="21"/>
      <c r="L130" s="140">
        <f t="shared" ref="L130:AQ130" si="29">L95</f>
        <v>0</v>
      </c>
      <c r="M130" s="140">
        <f t="shared" si="29"/>
        <v>0</v>
      </c>
      <c r="N130" s="140">
        <f t="shared" si="29"/>
        <v>0</v>
      </c>
      <c r="O130" s="140">
        <f t="shared" si="29"/>
        <v>0</v>
      </c>
      <c r="P130" s="140">
        <f t="shared" si="29"/>
        <v>0</v>
      </c>
      <c r="Q130" s="140">
        <f t="shared" si="29"/>
        <v>0</v>
      </c>
      <c r="R130" s="140">
        <f t="shared" si="29"/>
        <v>0</v>
      </c>
      <c r="S130" s="140">
        <f t="shared" si="29"/>
        <v>0</v>
      </c>
      <c r="T130" s="140">
        <f t="shared" si="29"/>
        <v>0</v>
      </c>
      <c r="U130" s="140">
        <f t="shared" si="29"/>
        <v>0</v>
      </c>
      <c r="V130" s="140">
        <f t="shared" si="29"/>
        <v>0</v>
      </c>
      <c r="W130" s="140">
        <f t="shared" si="29"/>
        <v>0</v>
      </c>
      <c r="X130" s="140">
        <f t="shared" si="29"/>
        <v>0</v>
      </c>
      <c r="Y130" s="140">
        <f t="shared" si="29"/>
        <v>0</v>
      </c>
      <c r="Z130" s="140">
        <f t="shared" si="29"/>
        <v>0</v>
      </c>
      <c r="AA130" s="140">
        <f t="shared" si="29"/>
        <v>0</v>
      </c>
      <c r="AB130" s="140">
        <f t="shared" si="29"/>
        <v>0</v>
      </c>
      <c r="AC130" s="140">
        <f t="shared" si="29"/>
        <v>0</v>
      </c>
      <c r="AD130" s="140">
        <f t="shared" si="29"/>
        <v>0</v>
      </c>
      <c r="AE130" s="140">
        <f t="shared" si="29"/>
        <v>0</v>
      </c>
      <c r="AF130" s="140">
        <f t="shared" si="29"/>
        <v>0</v>
      </c>
      <c r="AG130" s="140">
        <f t="shared" si="29"/>
        <v>0</v>
      </c>
      <c r="AH130" s="140">
        <f t="shared" si="29"/>
        <v>0</v>
      </c>
      <c r="AI130" s="140">
        <f t="shared" si="29"/>
        <v>0</v>
      </c>
      <c r="AJ130" s="140">
        <f t="shared" si="29"/>
        <v>0</v>
      </c>
      <c r="AK130" s="140">
        <f t="shared" si="29"/>
        <v>0</v>
      </c>
      <c r="AL130" s="140">
        <f t="shared" si="29"/>
        <v>0</v>
      </c>
      <c r="AM130" s="140">
        <f t="shared" si="29"/>
        <v>0</v>
      </c>
      <c r="AN130" s="140">
        <f t="shared" si="29"/>
        <v>0</v>
      </c>
      <c r="AO130" s="140">
        <f t="shared" si="29"/>
        <v>0</v>
      </c>
      <c r="AP130" s="140">
        <f t="shared" si="29"/>
        <v>0</v>
      </c>
      <c r="AQ130" s="140">
        <f t="shared" si="29"/>
        <v>0</v>
      </c>
      <c r="AR130" s="140">
        <f t="shared" ref="AR130:BH130" si="30">AR95</f>
        <v>0</v>
      </c>
      <c r="AS130" s="140">
        <f t="shared" si="30"/>
        <v>0</v>
      </c>
      <c r="AT130" s="140">
        <f t="shared" si="30"/>
        <v>0</v>
      </c>
      <c r="AU130" s="140">
        <f t="shared" si="30"/>
        <v>0</v>
      </c>
      <c r="AV130" s="140">
        <f t="shared" si="30"/>
        <v>0</v>
      </c>
      <c r="AW130" s="140">
        <f t="shared" si="30"/>
        <v>0</v>
      </c>
      <c r="AX130" s="140">
        <f t="shared" si="30"/>
        <v>0</v>
      </c>
      <c r="AY130" s="140">
        <f t="shared" si="30"/>
        <v>0</v>
      </c>
      <c r="AZ130" s="140">
        <f t="shared" si="30"/>
        <v>0</v>
      </c>
      <c r="BA130" s="140">
        <f t="shared" si="30"/>
        <v>0</v>
      </c>
      <c r="BB130" s="140">
        <f t="shared" si="30"/>
        <v>0</v>
      </c>
      <c r="BC130" s="140">
        <f t="shared" si="30"/>
        <v>0</v>
      </c>
      <c r="BD130" s="140">
        <f t="shared" si="30"/>
        <v>0</v>
      </c>
      <c r="BE130" s="140">
        <f t="shared" si="30"/>
        <v>0</v>
      </c>
      <c r="BF130" s="140">
        <f t="shared" si="30"/>
        <v>0</v>
      </c>
      <c r="BG130" s="140">
        <f t="shared" si="30"/>
        <v>0</v>
      </c>
      <c r="BH130" s="140">
        <f t="shared" si="30"/>
        <v>0</v>
      </c>
      <c r="BI130" s="22"/>
      <c r="BJ130" s="22"/>
      <c r="BK130" s="22"/>
      <c r="BL130" s="22"/>
      <c r="BM130" s="22"/>
      <c r="BN130" s="22"/>
      <c r="BO130" s="22"/>
    </row>
    <row r="131" spans="1:67" ht="15.4">
      <c r="E131" s="135" t="s">
        <v>426</v>
      </c>
      <c r="F131" s="20"/>
      <c r="G131" s="4" t="s">
        <v>101</v>
      </c>
      <c r="J131" s="112">
        <f t="shared" si="26"/>
        <v>0</v>
      </c>
      <c r="K131" s="21"/>
      <c r="L131" s="140">
        <f>L108</f>
        <v>0</v>
      </c>
      <c r="M131" s="140">
        <f t="shared" ref="M131:BH131" si="31">M108</f>
        <v>0</v>
      </c>
      <c r="N131" s="140">
        <f t="shared" si="31"/>
        <v>0</v>
      </c>
      <c r="O131" s="140">
        <f t="shared" si="31"/>
        <v>0</v>
      </c>
      <c r="P131" s="140">
        <f t="shared" si="31"/>
        <v>0</v>
      </c>
      <c r="Q131" s="140">
        <f t="shared" si="31"/>
        <v>0</v>
      </c>
      <c r="R131" s="140">
        <f t="shared" si="31"/>
        <v>0</v>
      </c>
      <c r="S131" s="140">
        <f t="shared" si="31"/>
        <v>0</v>
      </c>
      <c r="T131" s="140">
        <f t="shared" si="31"/>
        <v>0</v>
      </c>
      <c r="U131" s="140">
        <f t="shared" si="31"/>
        <v>0</v>
      </c>
      <c r="V131" s="140">
        <f t="shared" si="31"/>
        <v>0</v>
      </c>
      <c r="W131" s="140">
        <f t="shared" si="31"/>
        <v>0</v>
      </c>
      <c r="X131" s="140">
        <f t="shared" si="31"/>
        <v>0</v>
      </c>
      <c r="Y131" s="140">
        <f t="shared" si="31"/>
        <v>0</v>
      </c>
      <c r="Z131" s="140">
        <f t="shared" si="31"/>
        <v>0</v>
      </c>
      <c r="AA131" s="140">
        <f t="shared" si="31"/>
        <v>0</v>
      </c>
      <c r="AB131" s="140">
        <f t="shared" si="31"/>
        <v>0</v>
      </c>
      <c r="AC131" s="140">
        <f t="shared" si="31"/>
        <v>0</v>
      </c>
      <c r="AD131" s="140">
        <f t="shared" si="31"/>
        <v>0</v>
      </c>
      <c r="AE131" s="140">
        <f t="shared" si="31"/>
        <v>0</v>
      </c>
      <c r="AF131" s="140">
        <f t="shared" si="31"/>
        <v>0</v>
      </c>
      <c r="AG131" s="140">
        <f t="shared" si="31"/>
        <v>0</v>
      </c>
      <c r="AH131" s="140">
        <f t="shared" si="31"/>
        <v>0</v>
      </c>
      <c r="AI131" s="140">
        <f t="shared" si="31"/>
        <v>0</v>
      </c>
      <c r="AJ131" s="140">
        <f t="shared" si="31"/>
        <v>0</v>
      </c>
      <c r="AK131" s="140">
        <f t="shared" si="31"/>
        <v>0</v>
      </c>
      <c r="AL131" s="140">
        <f t="shared" si="31"/>
        <v>0</v>
      </c>
      <c r="AM131" s="140">
        <f t="shared" si="31"/>
        <v>0</v>
      </c>
      <c r="AN131" s="140">
        <f t="shared" si="31"/>
        <v>0</v>
      </c>
      <c r="AO131" s="140">
        <f t="shared" si="31"/>
        <v>0</v>
      </c>
      <c r="AP131" s="140">
        <f t="shared" si="31"/>
        <v>0</v>
      </c>
      <c r="AQ131" s="140">
        <f t="shared" si="31"/>
        <v>0</v>
      </c>
      <c r="AR131" s="140">
        <f t="shared" si="31"/>
        <v>0</v>
      </c>
      <c r="AS131" s="140">
        <f t="shared" si="31"/>
        <v>0</v>
      </c>
      <c r="AT131" s="140">
        <f t="shared" si="31"/>
        <v>0</v>
      </c>
      <c r="AU131" s="140">
        <f t="shared" si="31"/>
        <v>0</v>
      </c>
      <c r="AV131" s="140">
        <f t="shared" si="31"/>
        <v>0</v>
      </c>
      <c r="AW131" s="140">
        <f t="shared" si="31"/>
        <v>0</v>
      </c>
      <c r="AX131" s="140">
        <f t="shared" si="31"/>
        <v>0</v>
      </c>
      <c r="AY131" s="140">
        <f t="shared" si="31"/>
        <v>0</v>
      </c>
      <c r="AZ131" s="140">
        <f t="shared" si="31"/>
        <v>0</v>
      </c>
      <c r="BA131" s="140">
        <f t="shared" si="31"/>
        <v>0</v>
      </c>
      <c r="BB131" s="140">
        <f t="shared" si="31"/>
        <v>0</v>
      </c>
      <c r="BC131" s="140">
        <f t="shared" si="31"/>
        <v>0</v>
      </c>
      <c r="BD131" s="140">
        <f t="shared" si="31"/>
        <v>0</v>
      </c>
      <c r="BE131" s="140">
        <f t="shared" si="31"/>
        <v>0</v>
      </c>
      <c r="BF131" s="140">
        <f t="shared" si="31"/>
        <v>0</v>
      </c>
      <c r="BG131" s="140">
        <f t="shared" si="31"/>
        <v>0</v>
      </c>
      <c r="BH131" s="140">
        <f t="shared" si="31"/>
        <v>0</v>
      </c>
      <c r="BI131" s="22"/>
      <c r="BJ131" s="22"/>
      <c r="BK131" s="22"/>
      <c r="BL131" s="22"/>
      <c r="BM131" s="22"/>
      <c r="BN131" s="22"/>
      <c r="BO131" s="22"/>
    </row>
    <row r="132" spans="1:67" ht="15.4">
      <c r="A132" s="307"/>
      <c r="C132" s="29"/>
      <c r="D132" s="29"/>
      <c r="J132" s="4" t="s">
        <v>455</v>
      </c>
      <c r="L132" s="61" t="b">
        <f>SUM(L127:L131,Revenue!L33)=SUM(L26:L30,L35:L39,L44:L48,L53:L54,-L55,ModelInput!L240)</f>
        <v>1</v>
      </c>
      <c r="M132" s="61" t="b">
        <f>SUM(M127:M131,Revenue!M33)=SUM(M26:M30,M35:M39,M44:M48,M53:M54,-M55,ModelInput!M240)</f>
        <v>1</v>
      </c>
      <c r="N132" s="61" t="b">
        <f>SUM(N127:N131,Revenue!N33)=SUM(N26:N30,N35:N39,N44:N48,N53:N54,-N55,ModelInput!N240)</f>
        <v>1</v>
      </c>
      <c r="O132" s="61" t="b">
        <f>SUM(O127:O131,Revenue!O33)=SUM(O26:O30,O35:O39,O44:O48,O53:O54,-O55,ModelInput!O240)</f>
        <v>1</v>
      </c>
      <c r="P132" s="61" t="b">
        <f>SUM(P127:P131,Revenue!P33)=SUM(P26:P30,P35:P39,P44:P48,P53:P54,-P55,ModelInput!P240)</f>
        <v>1</v>
      </c>
      <c r="Q132" s="61" t="b">
        <f>SUM(Q127:Q131,Revenue!Q33)=SUM(Q26:Q30,Q35:Q39,Q44:Q48,Q53:Q54,-Q55,ModelInput!Q240)</f>
        <v>1</v>
      </c>
      <c r="R132" s="61" t="b">
        <f>SUM(R127:R131,Revenue!R33)=SUM(R26:R30,R35:R39,R44:R48,R53:R54,-R55,ModelInput!R240)</f>
        <v>1</v>
      </c>
      <c r="S132" s="61" t="b">
        <f>SUM(S127:S131,Revenue!S33)=SUM(S26:S30,S35:S39,S44:S48,S53:S54,-S55,ModelInput!S240)</f>
        <v>1</v>
      </c>
      <c r="T132" s="61" t="b">
        <f>SUM(T127:T131,Revenue!T33)=SUM(T26:T30,T35:T39,T44:T48,T53:T54,-T55,ModelInput!T240)</f>
        <v>1</v>
      </c>
      <c r="U132" s="61" t="b">
        <f>SUM(U127:U131,Revenue!U33)=SUM(U26:U30,U35:U39,U44:U48,U53:U54,-U55,ModelInput!U240)</f>
        <v>1</v>
      </c>
      <c r="V132" s="61" t="b">
        <f>SUM(V127:V131,Revenue!V33)=SUM(V26:V30,V35:V39,V44:V48,V53:V54,-V55,ModelInput!V240)</f>
        <v>1</v>
      </c>
      <c r="W132" s="61" t="b">
        <f>SUM(W127:W131,Revenue!W33)=SUM(W26:W30,W35:W39,W44:W48,W53:W54,-W55,ModelInput!W240)</f>
        <v>1</v>
      </c>
      <c r="X132" s="61" t="b">
        <f>SUM(X127:X131,Revenue!X33)=SUM(X26:X30,X35:X39,X44:X48,X53:X54,-X55,ModelInput!X240)</f>
        <v>1</v>
      </c>
      <c r="Y132" s="61" t="b">
        <f>SUM(Y127:Y131,Revenue!Y33)=SUM(Y26:Y30,Y35:Y39,Y44:Y48,Y53:Y54,-Y55,ModelInput!Y240)</f>
        <v>1</v>
      </c>
      <c r="Z132" s="61" t="b">
        <f>SUM(Z127:Z131,Revenue!Z33)=SUM(Z26:Z30,Z35:Z39,Z44:Z48,Z53:Z54,-Z55,ModelInput!Z240)</f>
        <v>1</v>
      </c>
      <c r="AA132" s="61" t="b">
        <f>SUM(AA127:AA131,Revenue!AA33)=SUM(AA26:AA30,AA35:AA39,AA44:AA48,AA53:AA54,-AA55,ModelInput!AA240)</f>
        <v>1</v>
      </c>
      <c r="AB132" s="61" t="b">
        <f>SUM(AB127:AB131,Revenue!AB33)=SUM(AB26:AB30,AB35:AB39,AB44:AB48,AB53:AB54,-AB55,ModelInput!AB240)</f>
        <v>1</v>
      </c>
      <c r="AC132" s="61" t="b">
        <f>SUM(AC127:AC131,Revenue!AC33)=SUM(AC26:AC30,AC35:AC39,AC44:AC48,AC53:AC54,-AC55,ModelInput!AC240)</f>
        <v>1</v>
      </c>
      <c r="AD132" s="61" t="b">
        <f>SUM(AD127:AD131,Revenue!AD33)=SUM(AD26:AD30,AD35:AD39,AD44:AD48,AD53:AD54,-AD55,ModelInput!AD240)</f>
        <v>1</v>
      </c>
      <c r="AE132" s="61" t="b">
        <f>SUM(AE127:AE131,Revenue!AE33)=SUM(AE26:AE30,AE35:AE39,AE44:AE48,AE53:AE54,-AE55,ModelInput!AE240)</f>
        <v>1</v>
      </c>
      <c r="AF132" s="61" t="b">
        <f>SUM(AF127:AF131,Revenue!AF33)=SUM(AF26:AF30,AF35:AF39,AF44:AF48,AF53:AF54,-AF55,ModelInput!AF240)</f>
        <v>1</v>
      </c>
      <c r="AG132" s="61" t="b">
        <f>SUM(AG127:AG131,Revenue!AG33)=SUM(AG26:AG30,AG35:AG39,AG44:AG48,AG53:AG54,-AG55,ModelInput!AG240)</f>
        <v>1</v>
      </c>
      <c r="AH132" s="61" t="b">
        <f>SUM(AH127:AH131,Revenue!AH33)=SUM(AH26:AH30,AH35:AH39,AH44:AH48,AH53:AH54,-AH55,ModelInput!AH240)</f>
        <v>1</v>
      </c>
      <c r="AI132" s="61" t="b">
        <f>SUM(AI127:AI131,Revenue!AI33)=SUM(AI26:AI30,AI35:AI39,AI44:AI48,AI53:AI54,-AI55,ModelInput!AI240)</f>
        <v>1</v>
      </c>
      <c r="AJ132" s="61" t="b">
        <f>SUM(AJ127:AJ131,Revenue!AJ33)=SUM(AJ26:AJ30,AJ35:AJ39,AJ44:AJ48,AJ53:AJ54,-AJ55,ModelInput!AJ240)</f>
        <v>1</v>
      </c>
      <c r="AK132" s="61" t="b">
        <f>SUM(AK127:AK131,Revenue!AK33)=SUM(AK26:AK30,AK35:AK39,AK44:AK48,AK53:AK54,-AK55,ModelInput!AK240)</f>
        <v>1</v>
      </c>
      <c r="AL132" s="61" t="b">
        <f>SUM(AL127:AL131,Revenue!AL33)=SUM(AL26:AL30,AL35:AL39,AL44:AL48,AL53:AL54,-AL55,ModelInput!AL240)</f>
        <v>1</v>
      </c>
      <c r="AM132" s="61" t="b">
        <f>SUM(AM127:AM131,Revenue!AM33)=SUM(AM26:AM30,AM35:AM39,AM44:AM48,AM53:AM54,-AM55,ModelInput!AM240)</f>
        <v>1</v>
      </c>
      <c r="AN132" s="61" t="b">
        <f>SUM(AN127:AN131,Revenue!AN33)=SUM(AN26:AN30,AN35:AN39,AN44:AN48,AN53:AN54,-AN55,ModelInput!AN240)</f>
        <v>1</v>
      </c>
      <c r="AO132" s="61" t="b">
        <f>SUM(AO127:AO131,Revenue!AO33)=SUM(AO26:AO30,AO35:AO39,AO44:AO48,AO53:AO54,-AO55,ModelInput!AO240)</f>
        <v>1</v>
      </c>
      <c r="AP132" s="61" t="b">
        <f>SUM(AP127:AP131,Revenue!AP33)=SUM(AP26:AP30,AP35:AP39,AP44:AP48,AP53:AP54,-AP55,ModelInput!AP240)</f>
        <v>1</v>
      </c>
      <c r="AQ132" s="61" t="b">
        <f>SUM(AQ127:AQ131,Revenue!AQ33)=SUM(AQ26:AQ30,AQ35:AQ39,AQ44:AQ48,AQ53:AQ54,-AQ55,ModelInput!AQ240)</f>
        <v>1</v>
      </c>
      <c r="AR132" s="61" t="b">
        <f>SUM(AR127:AR131,Revenue!AR33)=SUM(AR26:AR30,AR35:AR39,AR44:AR48,AR53:AR54,-AR55,ModelInput!AR240)</f>
        <v>1</v>
      </c>
      <c r="AS132" s="61" t="b">
        <f>SUM(AS127:AS131,Revenue!AS33)=SUM(AS26:AS30,AS35:AS39,AS44:AS48,AS53:AS54,-AS55,ModelInput!AS240)</f>
        <v>1</v>
      </c>
      <c r="AT132" s="61" t="b">
        <f>SUM(AT127:AT131,Revenue!AT33)=SUM(AT26:AT30,AT35:AT39,AT44:AT48,AT53:AT54,-AT55,ModelInput!AT240)</f>
        <v>1</v>
      </c>
      <c r="AU132" s="61" t="b">
        <f>SUM(AU127:AU131,Revenue!AU33)=SUM(AU26:AU30,AU35:AU39,AU44:AU48,AU53:AU54,-AU55,ModelInput!AU240)</f>
        <v>1</v>
      </c>
      <c r="AV132" s="61" t="b">
        <f>SUM(AV127:AV131,Revenue!AV33)=SUM(AV26:AV30,AV35:AV39,AV44:AV48,AV53:AV54,-AV55,ModelInput!AV240)</f>
        <v>1</v>
      </c>
      <c r="AW132" s="61" t="b">
        <f>SUM(AW127:AW131,Revenue!AW33)=SUM(AW26:AW30,AW35:AW39,AW44:AW48,AW53:AW54,-AW55,ModelInput!AW240)</f>
        <v>1</v>
      </c>
      <c r="AX132" s="61" t="b">
        <f>SUM(AX127:AX131,Revenue!AX33)=SUM(AX26:AX30,AX35:AX39,AX44:AX48,AX53:AX54,-AX55,ModelInput!AX240)</f>
        <v>1</v>
      </c>
      <c r="AY132" s="61" t="b">
        <f>SUM(AY127:AY131,Revenue!AY33)=SUM(AY26:AY30,AY35:AY39,AY44:AY48,AY53:AY54,-AY55,ModelInput!AY240)</f>
        <v>1</v>
      </c>
      <c r="AZ132" s="61" t="b">
        <f>SUM(AZ127:AZ131,Revenue!AZ33)=SUM(AZ26:AZ30,AZ35:AZ39,AZ44:AZ48,AZ53:AZ54,-AZ55,ModelInput!AZ240)</f>
        <v>1</v>
      </c>
      <c r="BA132" s="61" t="b">
        <f>SUM(BA127:BA131,Revenue!BA33)=SUM(BA26:BA30,BA35:BA39,BA44:BA48,BA53:BA54,-BA55,ModelInput!BA240)</f>
        <v>1</v>
      </c>
      <c r="BB132" s="61" t="b">
        <f>SUM(BB127:BB131,Revenue!BB33)=SUM(BB26:BB30,BB35:BB39,BB44:BB48,BB53:BB54,-BB55,ModelInput!BB240)</f>
        <v>1</v>
      </c>
      <c r="BC132" s="61" t="b">
        <f>SUM(BC127:BC131,Revenue!BC33)=SUM(BC26:BC30,BC35:BC39,BC44:BC48,BC53:BC54,-BC55,ModelInput!BC240)</f>
        <v>1</v>
      </c>
      <c r="BD132" s="61" t="b">
        <f>SUM(BD127:BD131,Revenue!BD33)=SUM(BD26:BD30,BD35:BD39,BD44:BD48,BD53:BD54,-BD55,ModelInput!BD240)</f>
        <v>1</v>
      </c>
      <c r="BE132" s="61" t="b">
        <f>SUM(BE127:BE131,Revenue!BE33)=SUM(BE26:BE30,BE35:BE39,BE44:BE48,BE53:BE54,-BE55,ModelInput!BE240)</f>
        <v>1</v>
      </c>
      <c r="BF132" s="61" t="b">
        <f>SUM(BF127:BF131,Revenue!BF33)=SUM(BF26:BF30,BF35:BF39,BF44:BF48,BF53:BF54,-BF55,ModelInput!BF240)</f>
        <v>1</v>
      </c>
      <c r="BG132" s="61" t="b">
        <f>SUM(BG127:BG131,Revenue!BG33)=SUM(BG26:BG30,BG35:BG39,BG44:BG48,BG53:BG54,-BG55,ModelInput!BG240)</f>
        <v>1</v>
      </c>
      <c r="BH132" s="61" t="b">
        <f>SUM(BH127:BH131,Revenue!BH33)=SUM(BH26:BH30,BH35:BH39,BH44:BH48,BH53:BH54,-BH55,ModelInput!BH240)</f>
        <v>1</v>
      </c>
    </row>
    <row r="133" spans="1:67" ht="15.4">
      <c r="A133" s="307"/>
      <c r="C133" s="29"/>
      <c r="D133" s="29"/>
      <c r="J133" s="4" t="s">
        <v>456</v>
      </c>
      <c r="L133" s="61" t="b">
        <f t="shared" ref="L133:AQ133" si="32">SUM(L26:L28)=SUM(L119,L64:L66,L83:L85)</f>
        <v>1</v>
      </c>
      <c r="M133" s="61" t="b">
        <f t="shared" si="32"/>
        <v>1</v>
      </c>
      <c r="N133" s="61" t="b">
        <f t="shared" si="32"/>
        <v>1</v>
      </c>
      <c r="O133" s="61" t="b">
        <f t="shared" si="32"/>
        <v>1</v>
      </c>
      <c r="P133" s="61" t="b">
        <f t="shared" si="32"/>
        <v>1</v>
      </c>
      <c r="Q133" s="61" t="b">
        <f t="shared" si="32"/>
        <v>1</v>
      </c>
      <c r="R133" s="61" t="b">
        <f t="shared" si="32"/>
        <v>1</v>
      </c>
      <c r="S133" s="61" t="b">
        <f t="shared" si="32"/>
        <v>1</v>
      </c>
      <c r="T133" s="61" t="b">
        <f t="shared" si="32"/>
        <v>1</v>
      </c>
      <c r="U133" s="61" t="b">
        <f t="shared" si="32"/>
        <v>1</v>
      </c>
      <c r="V133" s="61" t="b">
        <f t="shared" si="32"/>
        <v>1</v>
      </c>
      <c r="W133" s="61" t="b">
        <f t="shared" si="32"/>
        <v>1</v>
      </c>
      <c r="X133" s="61" t="b">
        <f t="shared" si="32"/>
        <v>1</v>
      </c>
      <c r="Y133" s="61" t="b">
        <f t="shared" si="32"/>
        <v>1</v>
      </c>
      <c r="Z133" s="61" t="b">
        <f t="shared" si="32"/>
        <v>1</v>
      </c>
      <c r="AA133" s="61" t="b">
        <f t="shared" si="32"/>
        <v>1</v>
      </c>
      <c r="AB133" s="61" t="b">
        <f t="shared" si="32"/>
        <v>1</v>
      </c>
      <c r="AC133" s="61" t="b">
        <f t="shared" si="32"/>
        <v>1</v>
      </c>
      <c r="AD133" s="61" t="b">
        <f t="shared" si="32"/>
        <v>1</v>
      </c>
      <c r="AE133" s="61" t="b">
        <f t="shared" si="32"/>
        <v>1</v>
      </c>
      <c r="AF133" s="61" t="b">
        <f t="shared" si="32"/>
        <v>1</v>
      </c>
      <c r="AG133" s="61" t="b">
        <f t="shared" si="32"/>
        <v>1</v>
      </c>
      <c r="AH133" s="61" t="b">
        <f t="shared" si="32"/>
        <v>1</v>
      </c>
      <c r="AI133" s="61" t="b">
        <f t="shared" si="32"/>
        <v>1</v>
      </c>
      <c r="AJ133" s="61" t="b">
        <f t="shared" si="32"/>
        <v>1</v>
      </c>
      <c r="AK133" s="61" t="b">
        <f t="shared" si="32"/>
        <v>1</v>
      </c>
      <c r="AL133" s="61" t="b">
        <f t="shared" si="32"/>
        <v>1</v>
      </c>
      <c r="AM133" s="61" t="b">
        <f t="shared" si="32"/>
        <v>1</v>
      </c>
      <c r="AN133" s="61" t="b">
        <f t="shared" si="32"/>
        <v>1</v>
      </c>
      <c r="AO133" s="61" t="b">
        <f t="shared" si="32"/>
        <v>1</v>
      </c>
      <c r="AP133" s="61" t="b">
        <f t="shared" si="32"/>
        <v>1</v>
      </c>
      <c r="AQ133" s="61" t="b">
        <f t="shared" si="32"/>
        <v>1</v>
      </c>
      <c r="AR133" s="61" t="b">
        <f t="shared" ref="AR133:BH133" si="33">SUM(AR26:AR28)=SUM(AR119,AR64:AR66,AR83:AR85)</f>
        <v>1</v>
      </c>
      <c r="AS133" s="61" t="b">
        <f t="shared" si="33"/>
        <v>1</v>
      </c>
      <c r="AT133" s="61" t="b">
        <f t="shared" si="33"/>
        <v>1</v>
      </c>
      <c r="AU133" s="61" t="b">
        <f t="shared" si="33"/>
        <v>1</v>
      </c>
      <c r="AV133" s="61" t="b">
        <f t="shared" si="33"/>
        <v>1</v>
      </c>
      <c r="AW133" s="61" t="b">
        <f t="shared" si="33"/>
        <v>1</v>
      </c>
      <c r="AX133" s="61" t="b">
        <f t="shared" si="33"/>
        <v>1</v>
      </c>
      <c r="AY133" s="61" t="b">
        <f t="shared" si="33"/>
        <v>1</v>
      </c>
      <c r="AZ133" s="61" t="b">
        <f t="shared" si="33"/>
        <v>1</v>
      </c>
      <c r="BA133" s="61" t="b">
        <f t="shared" si="33"/>
        <v>1</v>
      </c>
      <c r="BB133" s="61" t="b">
        <f t="shared" si="33"/>
        <v>1</v>
      </c>
      <c r="BC133" s="61" t="b">
        <f t="shared" si="33"/>
        <v>1</v>
      </c>
      <c r="BD133" s="61" t="b">
        <f t="shared" si="33"/>
        <v>1</v>
      </c>
      <c r="BE133" s="61" t="b">
        <f t="shared" si="33"/>
        <v>1</v>
      </c>
      <c r="BF133" s="61" t="b">
        <f t="shared" si="33"/>
        <v>1</v>
      </c>
      <c r="BG133" s="61" t="b">
        <f t="shared" si="33"/>
        <v>1</v>
      </c>
      <c r="BH133" s="61" t="b">
        <f t="shared" si="33"/>
        <v>1</v>
      </c>
    </row>
    <row r="134" spans="1:67" ht="15.4">
      <c r="C134" s="29"/>
      <c r="D134" s="29"/>
      <c r="J134" s="4" t="s">
        <v>457</v>
      </c>
      <c r="L134" s="61" t="b">
        <f t="shared" ref="L134:AQ134" si="34">SUM(L46:L47)=SUM(L71,L103,L90)</f>
        <v>1</v>
      </c>
      <c r="M134" s="61" t="b">
        <f t="shared" si="34"/>
        <v>1</v>
      </c>
      <c r="N134" s="61" t="b">
        <f t="shared" si="34"/>
        <v>1</v>
      </c>
      <c r="O134" s="61" t="b">
        <f t="shared" si="34"/>
        <v>1</v>
      </c>
      <c r="P134" s="61" t="b">
        <f t="shared" si="34"/>
        <v>1</v>
      </c>
      <c r="Q134" s="61" t="b">
        <f t="shared" si="34"/>
        <v>1</v>
      </c>
      <c r="R134" s="61" t="b">
        <f t="shared" si="34"/>
        <v>1</v>
      </c>
      <c r="S134" s="61" t="b">
        <f t="shared" si="34"/>
        <v>1</v>
      </c>
      <c r="T134" s="61" t="b">
        <f t="shared" si="34"/>
        <v>1</v>
      </c>
      <c r="U134" s="61" t="b">
        <f t="shared" si="34"/>
        <v>1</v>
      </c>
      <c r="V134" s="61" t="b">
        <f t="shared" si="34"/>
        <v>1</v>
      </c>
      <c r="W134" s="61" t="b">
        <f t="shared" si="34"/>
        <v>1</v>
      </c>
      <c r="X134" s="61" t="b">
        <f t="shared" si="34"/>
        <v>1</v>
      </c>
      <c r="Y134" s="61" t="b">
        <f t="shared" si="34"/>
        <v>1</v>
      </c>
      <c r="Z134" s="61" t="b">
        <f t="shared" si="34"/>
        <v>1</v>
      </c>
      <c r="AA134" s="61" t="b">
        <f t="shared" si="34"/>
        <v>1</v>
      </c>
      <c r="AB134" s="61" t="b">
        <f t="shared" si="34"/>
        <v>1</v>
      </c>
      <c r="AC134" s="61" t="b">
        <f t="shared" si="34"/>
        <v>1</v>
      </c>
      <c r="AD134" s="61" t="b">
        <f t="shared" si="34"/>
        <v>1</v>
      </c>
      <c r="AE134" s="61" t="b">
        <f t="shared" si="34"/>
        <v>1</v>
      </c>
      <c r="AF134" s="61" t="b">
        <f t="shared" si="34"/>
        <v>1</v>
      </c>
      <c r="AG134" s="61" t="b">
        <f t="shared" si="34"/>
        <v>1</v>
      </c>
      <c r="AH134" s="61" t="b">
        <f t="shared" si="34"/>
        <v>1</v>
      </c>
      <c r="AI134" s="61" t="b">
        <f t="shared" si="34"/>
        <v>1</v>
      </c>
      <c r="AJ134" s="61" t="b">
        <f t="shared" si="34"/>
        <v>1</v>
      </c>
      <c r="AK134" s="61" t="b">
        <f t="shared" si="34"/>
        <v>1</v>
      </c>
      <c r="AL134" s="61" t="b">
        <f t="shared" si="34"/>
        <v>1</v>
      </c>
      <c r="AM134" s="61" t="b">
        <f t="shared" si="34"/>
        <v>1</v>
      </c>
      <c r="AN134" s="61" t="b">
        <f t="shared" si="34"/>
        <v>1</v>
      </c>
      <c r="AO134" s="61" t="b">
        <f t="shared" si="34"/>
        <v>1</v>
      </c>
      <c r="AP134" s="61" t="b">
        <f t="shared" si="34"/>
        <v>1</v>
      </c>
      <c r="AQ134" s="61" t="b">
        <f t="shared" si="34"/>
        <v>1</v>
      </c>
      <c r="AR134" s="61" t="b">
        <f t="shared" ref="AR134:BH134" si="35">SUM(AR46:AR47)=SUM(AR71,AR103,AR90)</f>
        <v>1</v>
      </c>
      <c r="AS134" s="61" t="b">
        <f t="shared" si="35"/>
        <v>1</v>
      </c>
      <c r="AT134" s="61" t="b">
        <f t="shared" si="35"/>
        <v>1</v>
      </c>
      <c r="AU134" s="61" t="b">
        <f t="shared" si="35"/>
        <v>1</v>
      </c>
      <c r="AV134" s="61" t="b">
        <f t="shared" si="35"/>
        <v>1</v>
      </c>
      <c r="AW134" s="61" t="b">
        <f t="shared" si="35"/>
        <v>1</v>
      </c>
      <c r="AX134" s="61" t="b">
        <f t="shared" si="35"/>
        <v>1</v>
      </c>
      <c r="AY134" s="61" t="b">
        <f t="shared" si="35"/>
        <v>1</v>
      </c>
      <c r="AZ134" s="61" t="b">
        <f t="shared" si="35"/>
        <v>1</v>
      </c>
      <c r="BA134" s="61" t="b">
        <f t="shared" si="35"/>
        <v>1</v>
      </c>
      <c r="BB134" s="61" t="b">
        <f t="shared" si="35"/>
        <v>1</v>
      </c>
      <c r="BC134" s="61" t="b">
        <f t="shared" si="35"/>
        <v>1</v>
      </c>
      <c r="BD134" s="61" t="b">
        <f t="shared" si="35"/>
        <v>1</v>
      </c>
      <c r="BE134" s="61" t="b">
        <f t="shared" si="35"/>
        <v>1</v>
      </c>
      <c r="BF134" s="61" t="b">
        <f t="shared" si="35"/>
        <v>1</v>
      </c>
      <c r="BG134" s="61" t="b">
        <f t="shared" si="35"/>
        <v>1</v>
      </c>
      <c r="BH134" s="61" t="b">
        <f t="shared" si="35"/>
        <v>1</v>
      </c>
    </row>
    <row r="135" spans="1:67" ht="15.4">
      <c r="C135" s="29"/>
      <c r="D135" s="29"/>
      <c r="J135" s="4" t="s">
        <v>458</v>
      </c>
      <c r="L135" s="61" t="b">
        <f>L54=SUM(L73,L92,Revenue!L33)</f>
        <v>1</v>
      </c>
      <c r="M135" s="61" t="b">
        <f>M54=SUM(M73,M92,Revenue!M33)</f>
        <v>1</v>
      </c>
      <c r="N135" s="61" t="b">
        <f>N54=SUM(N73,N92,Revenue!N33)</f>
        <v>1</v>
      </c>
      <c r="O135" s="61" t="b">
        <f>O54=SUM(O73,O92,Revenue!O33)</f>
        <v>1</v>
      </c>
      <c r="P135" s="61" t="b">
        <f>P54=SUM(P73,P92,Revenue!P33)</f>
        <v>1</v>
      </c>
      <c r="Q135" s="61" t="b">
        <f>Q54=SUM(Q73,Q92,Revenue!Q33)</f>
        <v>1</v>
      </c>
      <c r="R135" s="61" t="b">
        <f>R54=SUM(R73,R92,Revenue!R33)</f>
        <v>1</v>
      </c>
      <c r="S135" s="61" t="b">
        <f>S54=SUM(S73,S92,Revenue!S33)</f>
        <v>1</v>
      </c>
      <c r="T135" s="61" t="b">
        <f>T54=SUM(T73,T92,Revenue!T33)</f>
        <v>1</v>
      </c>
      <c r="U135" s="61" t="b">
        <f>U54=SUM(U73,U92,Revenue!U33)</f>
        <v>1</v>
      </c>
      <c r="V135" s="61" t="b">
        <f>V54=SUM(V73,V92,Revenue!V33)</f>
        <v>1</v>
      </c>
      <c r="W135" s="61" t="b">
        <f>W54=SUM(W73,W92,Revenue!W33)</f>
        <v>1</v>
      </c>
      <c r="X135" s="61" t="b">
        <f>X54=SUM(X73,X92,Revenue!X33)</f>
        <v>1</v>
      </c>
      <c r="Y135" s="61" t="b">
        <f>Y54=SUM(Y73,Y92,Revenue!Y33)</f>
        <v>1</v>
      </c>
      <c r="Z135" s="61" t="b">
        <f>Z54=SUM(Z73,Z92,Revenue!Z33)</f>
        <v>1</v>
      </c>
      <c r="AA135" s="61" t="b">
        <f>AA54=SUM(AA73,AA92,Revenue!AA33)</f>
        <v>1</v>
      </c>
      <c r="AB135" s="61" t="b">
        <f>AB54=SUM(AB73,AB92,Revenue!AB33)</f>
        <v>1</v>
      </c>
      <c r="AC135" s="61" t="b">
        <f>AC54=SUM(AC73,AC92,Revenue!AC33)</f>
        <v>1</v>
      </c>
      <c r="AD135" s="61" t="b">
        <f>AD54=SUM(AD73,AD92,Revenue!AD33)</f>
        <v>1</v>
      </c>
      <c r="AE135" s="61" t="b">
        <f>AE54=SUM(AE73,AE92,Revenue!AE33)</f>
        <v>1</v>
      </c>
      <c r="AF135" s="61" t="b">
        <f>AF54=SUM(AF73,AF92,Revenue!AF33)</f>
        <v>1</v>
      </c>
      <c r="AG135" s="61" t="b">
        <f>AG54=SUM(AG73,AG92,Revenue!AG33)</f>
        <v>1</v>
      </c>
      <c r="AH135" s="61" t="b">
        <f>AH54=SUM(AH73,AH92,Revenue!AH33)</f>
        <v>1</v>
      </c>
      <c r="AI135" s="61" t="b">
        <f>AI54=SUM(AI73,AI92,Revenue!AI33)</f>
        <v>1</v>
      </c>
      <c r="AJ135" s="61" t="b">
        <f>AJ54=SUM(AJ73,AJ92,Revenue!AJ33)</f>
        <v>1</v>
      </c>
      <c r="AK135" s="61" t="b">
        <f>AK54=SUM(AK73,AK92,Revenue!AK33)</f>
        <v>1</v>
      </c>
      <c r="AL135" s="61" t="b">
        <f>AL54=SUM(AL73,AL92,Revenue!AL33)</f>
        <v>1</v>
      </c>
      <c r="AM135" s="61" t="b">
        <f>AM54=SUM(AM73,AM92,Revenue!AM33)</f>
        <v>1</v>
      </c>
      <c r="AN135" s="61" t="b">
        <f>AN54=SUM(AN73,AN92,Revenue!AN33)</f>
        <v>1</v>
      </c>
      <c r="AO135" s="61" t="b">
        <f>AO54=SUM(AO73,AO92,Revenue!AO33)</f>
        <v>1</v>
      </c>
      <c r="AP135" s="61" t="b">
        <f>AP54=SUM(AP73,AP92,Revenue!AP33)</f>
        <v>1</v>
      </c>
      <c r="AQ135" s="61" t="b">
        <f>AQ54=SUM(AQ73,AQ92,Revenue!AQ33)</f>
        <v>1</v>
      </c>
      <c r="AR135" s="61" t="b">
        <f>AR54=SUM(AR73,AR92,Revenue!AR33)</f>
        <v>1</v>
      </c>
      <c r="AS135" s="61" t="b">
        <f>AS54=SUM(AS73,AS92,Revenue!AS33)</f>
        <v>1</v>
      </c>
      <c r="AT135" s="61" t="b">
        <f>AT54=SUM(AT73,AT92,Revenue!AT33)</f>
        <v>1</v>
      </c>
      <c r="AU135" s="61" t="b">
        <f>AU54=SUM(AU73,AU92,Revenue!AU33)</f>
        <v>1</v>
      </c>
      <c r="AV135" s="61" t="b">
        <f>AV54=SUM(AV73,AV92,Revenue!AV33)</f>
        <v>1</v>
      </c>
      <c r="AW135" s="61" t="b">
        <f>AW54=SUM(AW73,AW92,Revenue!AW33)</f>
        <v>1</v>
      </c>
      <c r="AX135" s="61" t="b">
        <f>AX54=SUM(AX73,AX92,Revenue!AX33)</f>
        <v>1</v>
      </c>
      <c r="AY135" s="61" t="b">
        <f>AY54=SUM(AY73,AY92,Revenue!AY33)</f>
        <v>1</v>
      </c>
      <c r="AZ135" s="61" t="b">
        <f>AZ54=SUM(AZ73,AZ92,Revenue!AZ33)</f>
        <v>1</v>
      </c>
      <c r="BA135" s="61" t="b">
        <f>BA54=SUM(BA73,BA92,Revenue!BA33)</f>
        <v>1</v>
      </c>
      <c r="BB135" s="61" t="b">
        <f>BB54=SUM(BB73,BB92,Revenue!BB33)</f>
        <v>1</v>
      </c>
      <c r="BC135" s="61" t="b">
        <f>BC54=SUM(BC73,BC92,Revenue!BC33)</f>
        <v>1</v>
      </c>
      <c r="BD135" s="61" t="b">
        <f>BD54=SUM(BD73,BD92,Revenue!BD33)</f>
        <v>1</v>
      </c>
      <c r="BE135" s="61" t="b">
        <f>BE54=SUM(BE73,BE92,Revenue!BE33)</f>
        <v>1</v>
      </c>
      <c r="BF135" s="61" t="b">
        <f>BF54=SUM(BF73,BF92,Revenue!BF33)</f>
        <v>1</v>
      </c>
      <c r="BG135" s="61" t="b">
        <f>BG54=SUM(BG73,BG92,Revenue!BG33)</f>
        <v>1</v>
      </c>
      <c r="BH135" s="61" t="b">
        <f>BH54=SUM(BH73,BH92,Revenue!BH33)</f>
        <v>1</v>
      </c>
    </row>
    <row r="136" spans="1:67" ht="15.4">
      <c r="C136" s="29"/>
      <c r="D136" s="29"/>
      <c r="J136" s="4" t="s">
        <v>459</v>
      </c>
      <c r="L136" s="61" t="b">
        <f t="shared" ref="L136:AQ136" si="36">L55=SUM(L75,L94,L107)</f>
        <v>1</v>
      </c>
      <c r="M136" s="61" t="b">
        <f t="shared" si="36"/>
        <v>1</v>
      </c>
      <c r="N136" s="61" t="b">
        <f t="shared" si="36"/>
        <v>1</v>
      </c>
      <c r="O136" s="61" t="b">
        <f t="shared" si="36"/>
        <v>1</v>
      </c>
      <c r="P136" s="61" t="b">
        <f t="shared" si="36"/>
        <v>1</v>
      </c>
      <c r="Q136" s="61" t="b">
        <f t="shared" si="36"/>
        <v>1</v>
      </c>
      <c r="R136" s="61" t="b">
        <f t="shared" si="36"/>
        <v>1</v>
      </c>
      <c r="S136" s="61" t="b">
        <f t="shared" si="36"/>
        <v>1</v>
      </c>
      <c r="T136" s="61" t="b">
        <f t="shared" si="36"/>
        <v>1</v>
      </c>
      <c r="U136" s="61" t="b">
        <f t="shared" si="36"/>
        <v>1</v>
      </c>
      <c r="V136" s="61" t="b">
        <f t="shared" si="36"/>
        <v>1</v>
      </c>
      <c r="W136" s="61" t="b">
        <f t="shared" si="36"/>
        <v>1</v>
      </c>
      <c r="X136" s="61" t="b">
        <f t="shared" si="36"/>
        <v>1</v>
      </c>
      <c r="Y136" s="61" t="b">
        <f t="shared" si="36"/>
        <v>1</v>
      </c>
      <c r="Z136" s="61" t="b">
        <f t="shared" si="36"/>
        <v>1</v>
      </c>
      <c r="AA136" s="61" t="b">
        <f t="shared" si="36"/>
        <v>1</v>
      </c>
      <c r="AB136" s="61" t="b">
        <f t="shared" si="36"/>
        <v>1</v>
      </c>
      <c r="AC136" s="61" t="b">
        <f t="shared" si="36"/>
        <v>1</v>
      </c>
      <c r="AD136" s="61" t="b">
        <f t="shared" si="36"/>
        <v>1</v>
      </c>
      <c r="AE136" s="61" t="b">
        <f t="shared" si="36"/>
        <v>1</v>
      </c>
      <c r="AF136" s="61" t="b">
        <f t="shared" si="36"/>
        <v>1</v>
      </c>
      <c r="AG136" s="61" t="b">
        <f t="shared" si="36"/>
        <v>1</v>
      </c>
      <c r="AH136" s="61" t="b">
        <f t="shared" si="36"/>
        <v>1</v>
      </c>
      <c r="AI136" s="61" t="b">
        <f t="shared" si="36"/>
        <v>1</v>
      </c>
      <c r="AJ136" s="61" t="b">
        <f t="shared" si="36"/>
        <v>1</v>
      </c>
      <c r="AK136" s="61" t="b">
        <f t="shared" si="36"/>
        <v>1</v>
      </c>
      <c r="AL136" s="61" t="b">
        <f t="shared" si="36"/>
        <v>1</v>
      </c>
      <c r="AM136" s="61" t="b">
        <f t="shared" si="36"/>
        <v>1</v>
      </c>
      <c r="AN136" s="61" t="b">
        <f t="shared" si="36"/>
        <v>1</v>
      </c>
      <c r="AO136" s="61" t="b">
        <f t="shared" si="36"/>
        <v>1</v>
      </c>
      <c r="AP136" s="61" t="b">
        <f t="shared" si="36"/>
        <v>1</v>
      </c>
      <c r="AQ136" s="61" t="b">
        <f t="shared" si="36"/>
        <v>1</v>
      </c>
      <c r="AR136" s="61" t="b">
        <f t="shared" ref="AR136:BH136" si="37">AR55=SUM(AR75,AR94,AR107)</f>
        <v>1</v>
      </c>
      <c r="AS136" s="61" t="b">
        <f t="shared" si="37"/>
        <v>1</v>
      </c>
      <c r="AT136" s="61" t="b">
        <f t="shared" si="37"/>
        <v>1</v>
      </c>
      <c r="AU136" s="61" t="b">
        <f t="shared" si="37"/>
        <v>1</v>
      </c>
      <c r="AV136" s="61" t="b">
        <f t="shared" si="37"/>
        <v>1</v>
      </c>
      <c r="AW136" s="61" t="b">
        <f t="shared" si="37"/>
        <v>1</v>
      </c>
      <c r="AX136" s="61" t="b">
        <f t="shared" si="37"/>
        <v>1</v>
      </c>
      <c r="AY136" s="61" t="b">
        <f t="shared" si="37"/>
        <v>1</v>
      </c>
      <c r="AZ136" s="61" t="b">
        <f t="shared" si="37"/>
        <v>1</v>
      </c>
      <c r="BA136" s="61" t="b">
        <f t="shared" si="37"/>
        <v>1</v>
      </c>
      <c r="BB136" s="61" t="b">
        <f t="shared" si="37"/>
        <v>1</v>
      </c>
      <c r="BC136" s="61" t="b">
        <f t="shared" si="37"/>
        <v>1</v>
      </c>
      <c r="BD136" s="61" t="b">
        <f t="shared" si="37"/>
        <v>1</v>
      </c>
      <c r="BE136" s="61" t="b">
        <f t="shared" si="37"/>
        <v>1</v>
      </c>
      <c r="BF136" s="61" t="b">
        <f t="shared" si="37"/>
        <v>1</v>
      </c>
      <c r="BG136" s="61" t="b">
        <f t="shared" si="37"/>
        <v>1</v>
      </c>
      <c r="BH136" s="61" t="b">
        <f t="shared" si="37"/>
        <v>1</v>
      </c>
    </row>
    <row r="137" spans="1:67" ht="15.4">
      <c r="A137" s="307"/>
      <c r="C137" s="29"/>
      <c r="D137" s="29"/>
      <c r="J137" s="4" t="s">
        <v>460</v>
      </c>
      <c r="L137" s="61" t="b">
        <f>SUM(L46:L48,L40,L31,L53:L54,ModelInput!L240,-L55)=SUM(L76,L95,L108,L123,ModelInput!L105)</f>
        <v>1</v>
      </c>
      <c r="M137" s="61" t="b">
        <f>SUM(M46:M48,M40,M31,M53:M54,ModelInput!M240,-M55)=SUM(M76,M95,M108,M123,ModelInput!M105)</f>
        <v>1</v>
      </c>
      <c r="N137" s="61" t="b">
        <f>SUM(N46:N48,N40,N31,N53:N54,ModelInput!N240,-N55)=SUM(N76,N95,N108,N123,ModelInput!N105)</f>
        <v>1</v>
      </c>
      <c r="O137" s="61" t="b">
        <f>SUM(O46:O48,O40,O31,O53:O54,ModelInput!O240,-O55)=SUM(O76,O95,O108,O123,ModelInput!O105)</f>
        <v>1</v>
      </c>
      <c r="P137" s="61" t="b">
        <f>SUM(P46:P48,P40,P31,P53:P54,ModelInput!P240,-P55)=SUM(P76,P95,P108,P123,ModelInput!P105)</f>
        <v>1</v>
      </c>
      <c r="Q137" s="61" t="b">
        <f>SUM(Q46:Q48,Q40,Q31,Q53:Q54,ModelInput!Q240,-Q55)=SUM(Q76,Q95,Q108,Q123,ModelInput!Q105)</f>
        <v>1</v>
      </c>
      <c r="R137" s="61" t="b">
        <f>SUM(R46:R48,R40,R31,R53:R54,ModelInput!R240,-R55)=SUM(R76,R95,R108,R123,ModelInput!R105)</f>
        <v>1</v>
      </c>
      <c r="S137" s="61" t="b">
        <f>SUM(S46:S48,S40,S31,S53:S54,ModelInput!S240,-S55)=SUM(S76,S95,S108,S123,ModelInput!S105)</f>
        <v>1</v>
      </c>
      <c r="T137" s="61" t="b">
        <f>SUM(T46:T48,T40,T31,T53:T54,ModelInput!T240,-T55)=SUM(T76,T95,T108,T123,ModelInput!T105)</f>
        <v>1</v>
      </c>
      <c r="U137" s="61" t="b">
        <f>SUM(U46:U48,U40,U31,U53:U54,ModelInput!U240,-U55)=SUM(U76,U95,U108,U123,ModelInput!U105)</f>
        <v>1</v>
      </c>
      <c r="V137" s="61" t="b">
        <f>SUM(V46:V48,V40,V31,V53:V54,ModelInput!V240,-V55)=SUM(V76,V95,V108,V123,ModelInput!V105)</f>
        <v>1</v>
      </c>
      <c r="W137" s="61" t="b">
        <f>SUM(W46:W48,W40,W31,W53:W54,ModelInput!W240,-W55)=SUM(W76,W95,W108,W123,ModelInput!W105)</f>
        <v>1</v>
      </c>
      <c r="X137" s="61" t="b">
        <f>SUM(X46:X48,X40,X31,X53:X54,ModelInput!X240,-X55)=SUM(X76,X95,X108,X123,ModelInput!X105)</f>
        <v>1</v>
      </c>
      <c r="Y137" s="61" t="b">
        <f>SUM(Y46:Y48,Y40,Y31,Y53:Y54,ModelInput!Y240,-Y55)=SUM(Y76,Y95,Y108,Y123,ModelInput!Y105)</f>
        <v>1</v>
      </c>
      <c r="Z137" s="61" t="b">
        <f>SUM(Z46:Z48,Z40,Z31,Z53:Z54,ModelInput!Z240,-Z55)=SUM(Z76,Z95,Z108,Z123,ModelInput!Z105)</f>
        <v>1</v>
      </c>
      <c r="AA137" s="61" t="b">
        <f>SUM(AA46:AA48,AA40,AA31,AA53:AA54,ModelInput!AA240,-AA55)=SUM(AA76,AA95,AA108,AA123,ModelInput!AA105)</f>
        <v>1</v>
      </c>
      <c r="AB137" s="61" t="b">
        <f>SUM(AB46:AB48,AB40,AB31,AB53:AB54,ModelInput!AB240,-AB55)=SUM(AB76,AB95,AB108,AB123,ModelInput!AB105)</f>
        <v>1</v>
      </c>
      <c r="AC137" s="61" t="b">
        <f>SUM(AC46:AC48,AC40,AC31,AC53:AC54,ModelInput!AC240,-AC55)=SUM(AC76,AC95,AC108,AC123,ModelInput!AC105)</f>
        <v>1</v>
      </c>
      <c r="AD137" s="61" t="b">
        <f>SUM(AD46:AD48,AD40,AD31,AD53:AD54,ModelInput!AD240,-AD55)=SUM(AD76,AD95,AD108,AD123,ModelInput!AD105)</f>
        <v>1</v>
      </c>
      <c r="AE137" s="61" t="b">
        <f>SUM(AE46:AE48,AE40,AE31,AE53:AE54,ModelInput!AE240,-AE55)=SUM(AE76,AE95,AE108,AE123,ModelInput!AE105)</f>
        <v>1</v>
      </c>
      <c r="AF137" s="61" t="b">
        <f>SUM(AF46:AF48,AF40,AF31,AF53:AF54,ModelInput!AF240,-AF55)=SUM(AF76,AF95,AF108,AF123,ModelInput!AF105)</f>
        <v>1</v>
      </c>
      <c r="AG137" s="61" t="b">
        <f>SUM(AG46:AG48,AG40,AG31,AG53:AG54,ModelInput!AG240,-AG55)=SUM(AG76,AG95,AG108,AG123,ModelInput!AG105)</f>
        <v>1</v>
      </c>
      <c r="AH137" s="61" t="b">
        <f>SUM(AH46:AH48,AH40,AH31,AH53:AH54,ModelInput!AH240,-AH55)=SUM(AH76,AH95,AH108,AH123,ModelInput!AH105)</f>
        <v>1</v>
      </c>
      <c r="AI137" s="61" t="b">
        <f>SUM(AI46:AI48,AI40,AI31,AI53:AI54,ModelInput!AI240,-AI55)=SUM(AI76,AI95,AI108,AI123,ModelInput!AI105)</f>
        <v>1</v>
      </c>
      <c r="AJ137" s="61" t="b">
        <f>SUM(AJ46:AJ48,AJ40,AJ31,AJ53:AJ54,ModelInput!AJ240,-AJ55)=SUM(AJ76,AJ95,AJ108,AJ123,ModelInput!AJ105)</f>
        <v>1</v>
      </c>
      <c r="AK137" s="61" t="b">
        <f>SUM(AK46:AK48,AK40,AK31,AK53:AK54,ModelInput!AK240,-AK55)=SUM(AK76,AK95,AK108,AK123,ModelInput!AK105)</f>
        <v>1</v>
      </c>
      <c r="AL137" s="61" t="b">
        <f>SUM(AL46:AL48,AL40,AL31,AL53:AL54,ModelInput!AL240,-AL55)=SUM(AL76,AL95,AL108,AL123,ModelInput!AL105)</f>
        <v>1</v>
      </c>
      <c r="AM137" s="61" t="b">
        <f>SUM(AM46:AM48,AM40,AM31,AM53:AM54,ModelInput!AM240,-AM55)=SUM(AM76,AM95,AM108,AM123,ModelInput!AM105)</f>
        <v>1</v>
      </c>
      <c r="AN137" s="61" t="b">
        <f>SUM(AN46:AN48,AN40,AN31,AN53:AN54,ModelInput!AN240,-AN55)=SUM(AN76,AN95,AN108,AN123,ModelInput!AN105)</f>
        <v>1</v>
      </c>
      <c r="AO137" s="61" t="b">
        <f>SUM(AO46:AO48,AO40,AO31,AO53:AO54,ModelInput!AO240,-AO55)=SUM(AO76,AO95,AO108,AO123,ModelInput!AO105)</f>
        <v>1</v>
      </c>
      <c r="AP137" s="61" t="b">
        <f>SUM(AP46:AP48,AP40,AP31,AP53:AP54,ModelInput!AP240,-AP55)=SUM(AP76,AP95,AP108,AP123,ModelInput!AP105)</f>
        <v>1</v>
      </c>
      <c r="AQ137" s="61" t="b">
        <f>SUM(AQ46:AQ48,AQ40,AQ31,AQ53:AQ54,ModelInput!AQ240,-AQ55)=SUM(AQ76,AQ95,AQ108,AQ123,ModelInput!AQ105)</f>
        <v>1</v>
      </c>
      <c r="AR137" s="61" t="b">
        <f>SUM(AR46:AR48,AR40,AR31,AR53:AR54,ModelInput!AR240,-AR55)=SUM(AR76,AR95,AR108,AR123,ModelInput!AR105)</f>
        <v>1</v>
      </c>
      <c r="AS137" s="61" t="b">
        <f>SUM(AS46:AS48,AS40,AS31,AS53:AS54,ModelInput!AS240,-AS55)=SUM(AS76,AS95,AS108,AS123,ModelInput!AS105)</f>
        <v>1</v>
      </c>
      <c r="AT137" s="61" t="b">
        <f>SUM(AT46:AT48,AT40,AT31,AT53:AT54,ModelInput!AT240,-AT55)=SUM(AT76,AT95,AT108,AT123,ModelInput!AT105)</f>
        <v>1</v>
      </c>
      <c r="AU137" s="61" t="b">
        <f>SUM(AU46:AU48,AU40,AU31,AU53:AU54,ModelInput!AU240,-AU55)=SUM(AU76,AU95,AU108,AU123,ModelInput!AU105)</f>
        <v>1</v>
      </c>
      <c r="AV137" s="61" t="b">
        <f>SUM(AV46:AV48,AV40,AV31,AV53:AV54,ModelInput!AV240,-AV55)=SUM(AV76,AV95,AV108,AV123,ModelInput!AV105)</f>
        <v>1</v>
      </c>
      <c r="AW137" s="61" t="b">
        <f>SUM(AW46:AW48,AW40,AW31,AW53:AW54,ModelInput!AW240,-AW55)=SUM(AW76,AW95,AW108,AW123,ModelInput!AW105)</f>
        <v>1</v>
      </c>
      <c r="AX137" s="61" t="b">
        <f>SUM(AX46:AX48,AX40,AX31,AX53:AX54,ModelInput!AX240,-AX55)=SUM(AX76,AX95,AX108,AX123,ModelInput!AX105)</f>
        <v>1</v>
      </c>
      <c r="AY137" s="61" t="b">
        <f>SUM(AY46:AY48,AY40,AY31,AY53:AY54,ModelInput!AY240,-AY55)=SUM(AY76,AY95,AY108,AY123,ModelInput!AY105)</f>
        <v>1</v>
      </c>
      <c r="AZ137" s="61" t="b">
        <f>SUM(AZ46:AZ48,AZ40,AZ31,AZ53:AZ54,ModelInput!AZ240,-AZ55)=SUM(AZ76,AZ95,AZ108,AZ123,ModelInput!AZ105)</f>
        <v>1</v>
      </c>
      <c r="BA137" s="61" t="b">
        <f>SUM(BA46:BA48,BA40,BA31,BA53:BA54,ModelInput!BA240,-BA55)=SUM(BA76,BA95,BA108,BA123,ModelInput!BA105)</f>
        <v>1</v>
      </c>
      <c r="BB137" s="61" t="b">
        <f>SUM(BB46:BB48,BB40,BB31,BB53:BB54,ModelInput!BB240,-BB55)=SUM(BB76,BB95,BB108,BB123,ModelInput!BB105)</f>
        <v>1</v>
      </c>
      <c r="BC137" s="61" t="b">
        <f>SUM(BC46:BC48,BC40,BC31,BC53:BC54,ModelInput!BC240,-BC55)=SUM(BC76,BC95,BC108,BC123,ModelInput!BC105)</f>
        <v>1</v>
      </c>
      <c r="BD137" s="61" t="b">
        <f>SUM(BD46:BD48,BD40,BD31,BD53:BD54,ModelInput!BD240,-BD55)=SUM(BD76,BD95,BD108,BD123,ModelInput!BD105)</f>
        <v>1</v>
      </c>
      <c r="BE137" s="61" t="b">
        <f>SUM(BE46:BE48,BE40,BE31,BE53:BE54,ModelInput!BE240,-BE55)=SUM(BE76,BE95,BE108,BE123,ModelInput!BE105)</f>
        <v>1</v>
      </c>
      <c r="BF137" s="61" t="b">
        <f>SUM(BF46:BF48,BF40,BF31,BF53:BF54,ModelInput!BF240,-BF55)=SUM(BF76,BF95,BF108,BF123,ModelInput!BF105)</f>
        <v>1</v>
      </c>
      <c r="BG137" s="61" t="b">
        <f>SUM(BG46:BG48,BG40,BG31,BG53:BG54,ModelInput!BG240,-BG55)=SUM(BG76,BG95,BG108,BG123,ModelInput!BG105)</f>
        <v>1</v>
      </c>
      <c r="BH137" s="61" t="b">
        <f>SUM(BH46:BH48,BH40,BH31,BH53:BH54,ModelInput!BH240,-BH55)=SUM(BH76,BH95,BH108,BH123,ModelInput!BH105)</f>
        <v>1</v>
      </c>
    </row>
    <row r="138" spans="1:67" ht="15.4">
      <c r="A138" s="307"/>
      <c r="C138" s="29"/>
      <c r="D138" s="29"/>
      <c r="J138" s="4" t="s">
        <v>461</v>
      </c>
      <c r="L138" s="61" t="b">
        <f t="shared" ref="L138:AQ138" si="38">IF(L18=1,((SUM(L64:L75)&gt;0)+(SUM(L83:L94)&gt;0)+(SUM(L102:L107)&gt;0))&lt;&gt;1,((SUM(L64:L75)&gt;0)+(SUM(L83:L94)&gt;0)+(SUM(L102:L107)&gt;0))&lt;=1)</f>
        <v>1</v>
      </c>
      <c r="M138" s="61" t="b">
        <f t="shared" si="38"/>
        <v>1</v>
      </c>
      <c r="N138" s="61" t="b">
        <f t="shared" si="38"/>
        <v>1</v>
      </c>
      <c r="O138" s="61" t="b">
        <f t="shared" si="38"/>
        <v>1</v>
      </c>
      <c r="P138" s="61" t="b">
        <f t="shared" si="38"/>
        <v>1</v>
      </c>
      <c r="Q138" s="61" t="b">
        <f t="shared" si="38"/>
        <v>1</v>
      </c>
      <c r="R138" s="61" t="b">
        <f t="shared" si="38"/>
        <v>1</v>
      </c>
      <c r="S138" s="61" t="b">
        <f t="shared" si="38"/>
        <v>1</v>
      </c>
      <c r="T138" s="61" t="b">
        <f t="shared" si="38"/>
        <v>1</v>
      </c>
      <c r="U138" s="61" t="b">
        <f t="shared" si="38"/>
        <v>1</v>
      </c>
      <c r="V138" s="61" t="b">
        <f t="shared" si="38"/>
        <v>1</v>
      </c>
      <c r="W138" s="61" t="b">
        <f t="shared" si="38"/>
        <v>1</v>
      </c>
      <c r="X138" s="61" t="b">
        <f t="shared" si="38"/>
        <v>1</v>
      </c>
      <c r="Y138" s="61" t="b">
        <f t="shared" si="38"/>
        <v>1</v>
      </c>
      <c r="Z138" s="61" t="b">
        <f t="shared" si="38"/>
        <v>1</v>
      </c>
      <c r="AA138" s="61" t="b">
        <f t="shared" si="38"/>
        <v>1</v>
      </c>
      <c r="AB138" s="61" t="b">
        <f t="shared" si="38"/>
        <v>1</v>
      </c>
      <c r="AC138" s="61" t="b">
        <f t="shared" si="38"/>
        <v>1</v>
      </c>
      <c r="AD138" s="61" t="b">
        <f t="shared" si="38"/>
        <v>1</v>
      </c>
      <c r="AE138" s="61" t="b">
        <f t="shared" si="38"/>
        <v>1</v>
      </c>
      <c r="AF138" s="61" t="b">
        <f t="shared" si="38"/>
        <v>1</v>
      </c>
      <c r="AG138" s="61" t="b">
        <f t="shared" si="38"/>
        <v>1</v>
      </c>
      <c r="AH138" s="61" t="b">
        <f t="shared" si="38"/>
        <v>1</v>
      </c>
      <c r="AI138" s="61" t="b">
        <f t="shared" si="38"/>
        <v>1</v>
      </c>
      <c r="AJ138" s="61" t="b">
        <f t="shared" si="38"/>
        <v>1</v>
      </c>
      <c r="AK138" s="61" t="b">
        <f t="shared" si="38"/>
        <v>1</v>
      </c>
      <c r="AL138" s="61" t="b">
        <f t="shared" si="38"/>
        <v>1</v>
      </c>
      <c r="AM138" s="61" t="b">
        <f t="shared" si="38"/>
        <v>1</v>
      </c>
      <c r="AN138" s="61" t="b">
        <f t="shared" si="38"/>
        <v>1</v>
      </c>
      <c r="AO138" s="61" t="b">
        <f t="shared" si="38"/>
        <v>1</v>
      </c>
      <c r="AP138" s="61" t="b">
        <f t="shared" si="38"/>
        <v>1</v>
      </c>
      <c r="AQ138" s="61" t="b">
        <f t="shared" si="38"/>
        <v>1</v>
      </c>
      <c r="AR138" s="61" t="b">
        <f t="shared" ref="AR138:BH138" si="39">IF(AR18=1,((SUM(AR64:AR75)&gt;0)+(SUM(AR83:AR94)&gt;0)+(SUM(AR102:AR107)&gt;0))&lt;&gt;1,((SUM(AR64:AR75)&gt;0)+(SUM(AR83:AR94)&gt;0)+(SUM(AR102:AR107)&gt;0))&lt;=1)</f>
        <v>1</v>
      </c>
      <c r="AS138" s="61" t="b">
        <f t="shared" si="39"/>
        <v>1</v>
      </c>
      <c r="AT138" s="61" t="b">
        <f t="shared" si="39"/>
        <v>1</v>
      </c>
      <c r="AU138" s="61" t="b">
        <f t="shared" si="39"/>
        <v>1</v>
      </c>
      <c r="AV138" s="61" t="b">
        <f t="shared" si="39"/>
        <v>1</v>
      </c>
      <c r="AW138" s="61" t="b">
        <f t="shared" si="39"/>
        <v>1</v>
      </c>
      <c r="AX138" s="61" t="b">
        <f t="shared" si="39"/>
        <v>1</v>
      </c>
      <c r="AY138" s="61" t="b">
        <f t="shared" si="39"/>
        <v>1</v>
      </c>
      <c r="AZ138" s="61" t="b">
        <f t="shared" si="39"/>
        <v>1</v>
      </c>
      <c r="BA138" s="61" t="b">
        <f t="shared" si="39"/>
        <v>1</v>
      </c>
      <c r="BB138" s="61" t="b">
        <f t="shared" si="39"/>
        <v>1</v>
      </c>
      <c r="BC138" s="61" t="b">
        <f t="shared" si="39"/>
        <v>1</v>
      </c>
      <c r="BD138" s="61" t="b">
        <f t="shared" si="39"/>
        <v>1</v>
      </c>
      <c r="BE138" s="61" t="b">
        <f t="shared" si="39"/>
        <v>1</v>
      </c>
      <c r="BF138" s="61" t="b">
        <f t="shared" si="39"/>
        <v>1</v>
      </c>
      <c r="BG138" s="61" t="b">
        <f t="shared" si="39"/>
        <v>1</v>
      </c>
      <c r="BH138" s="61" t="b">
        <f t="shared" si="39"/>
        <v>1</v>
      </c>
    </row>
    <row r="139" spans="1:67" s="10" customFormat="1" ht="15.4">
      <c r="B139" s="30" t="s">
        <v>48</v>
      </c>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1"/>
      <c r="BJ139" s="31"/>
      <c r="BK139" s="31"/>
    </row>
    <row r="140" spans="1:67" ht="15.4"/>
    <row r="141" spans="1:67" ht="15" customHeight="1"/>
    <row r="142" spans="1:67" ht="15" customHeight="1"/>
    <row r="143" spans="1:67" ht="15" customHeight="1"/>
    <row r="144" spans="1:67" ht="15" customHeight="1"/>
    <row r="145" ht="15" customHeight="1"/>
    <row r="146" ht="15" customHeight="1"/>
  </sheetData>
  <conditionalFormatting sqref="H1">
    <cfRule type="containsText" dxfId="10" priority="2" operator="containsText" text="FALSE">
      <formula>NOT(ISERROR(SEARCH("FALSE",H1)))</formula>
    </cfRule>
  </conditionalFormatting>
  <conditionalFormatting sqref="L20:BH20">
    <cfRule type="containsText" dxfId="9" priority="3" operator="containsText" text="FALSE">
      <formula>NOT(ISERROR(SEARCH("FALSE",L20)))</formula>
    </cfRule>
  </conditionalFormatting>
  <conditionalFormatting sqref="L132:BH138">
    <cfRule type="containsText" dxfId="8" priority="1" operator="containsText" text="FALSE">
      <formula>NOT(ISERROR(SEARCH("FALSE",L132)))</formula>
    </cfRule>
  </conditionalFormatting>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C8E59-44C0-4F5A-95C0-79BDEEBD9F66}">
  <sheetPr codeName="Sheet9">
    <tabColor rgb="FFCCC0DA"/>
    <pageSetUpPr autoPageBreaks="0"/>
  </sheetPr>
  <dimension ref="A1:CY139"/>
  <sheetViews>
    <sheetView workbookViewId="0"/>
  </sheetViews>
  <sheetFormatPr defaultColWidth="0" defaultRowHeight="15" customHeight="1" zeroHeight="1"/>
  <cols>
    <col min="1" max="4" width="3.125" style="4" customWidth="1"/>
    <col min="5" max="5" width="43.5" style="4" customWidth="1"/>
    <col min="6" max="6" width="2.75" style="4" customWidth="1"/>
    <col min="7" max="7" width="15.75" style="4" customWidth="1"/>
    <col min="8" max="8" width="10.75" style="6" customWidth="1"/>
    <col min="9" max="9" width="2.75" style="6" customWidth="1"/>
    <col min="10" max="10" width="12.875" style="6" customWidth="1"/>
    <col min="11" max="61" width="9.25" style="4" customWidth="1"/>
    <col min="62" max="64" width="9.25" style="4" hidden="1" customWidth="1"/>
    <col min="65" max="16384" width="9.25" style="4" hidden="1"/>
  </cols>
  <sheetData>
    <row r="1" spans="1:63" s="1" customFormat="1" ht="15.4">
      <c r="A1" s="1" t="s">
        <v>35</v>
      </c>
      <c r="H1" s="2"/>
      <c r="I1" s="2"/>
      <c r="J1" s="2"/>
      <c r="K1" s="3">
        <f t="shared" ref="K1:BH1" si="0">DATE(K3-1,4,1)</f>
        <v>43922</v>
      </c>
      <c r="L1" s="3">
        <f t="shared" si="0"/>
        <v>44287</v>
      </c>
      <c r="M1" s="3">
        <f t="shared" si="0"/>
        <v>44652</v>
      </c>
      <c r="N1" s="3">
        <f t="shared" si="0"/>
        <v>45017</v>
      </c>
      <c r="O1" s="3">
        <f t="shared" si="0"/>
        <v>45383</v>
      </c>
      <c r="P1" s="3">
        <f t="shared" si="0"/>
        <v>45748</v>
      </c>
      <c r="Q1" s="3">
        <f t="shared" si="0"/>
        <v>46113</v>
      </c>
      <c r="R1" s="3">
        <f t="shared" si="0"/>
        <v>46478</v>
      </c>
      <c r="S1" s="3">
        <f t="shared" si="0"/>
        <v>46844</v>
      </c>
      <c r="T1" s="3">
        <f t="shared" si="0"/>
        <v>47209</v>
      </c>
      <c r="U1" s="3">
        <f t="shared" si="0"/>
        <v>47574</v>
      </c>
      <c r="V1" s="3">
        <f t="shared" si="0"/>
        <v>47939</v>
      </c>
      <c r="W1" s="3">
        <f t="shared" si="0"/>
        <v>48305</v>
      </c>
      <c r="X1" s="3">
        <f t="shared" si="0"/>
        <v>48670</v>
      </c>
      <c r="Y1" s="3">
        <f t="shared" si="0"/>
        <v>49035</v>
      </c>
      <c r="Z1" s="3">
        <f t="shared" si="0"/>
        <v>49400</v>
      </c>
      <c r="AA1" s="3">
        <f t="shared" si="0"/>
        <v>49766</v>
      </c>
      <c r="AB1" s="3">
        <f t="shared" si="0"/>
        <v>50131</v>
      </c>
      <c r="AC1" s="3">
        <f t="shared" si="0"/>
        <v>50496</v>
      </c>
      <c r="AD1" s="3">
        <f t="shared" si="0"/>
        <v>50861</v>
      </c>
      <c r="AE1" s="3">
        <f t="shared" si="0"/>
        <v>51227</v>
      </c>
      <c r="AF1" s="3">
        <f t="shared" si="0"/>
        <v>51592</v>
      </c>
      <c r="AG1" s="3">
        <f t="shared" si="0"/>
        <v>51957</v>
      </c>
      <c r="AH1" s="3">
        <f t="shared" si="0"/>
        <v>52322</v>
      </c>
      <c r="AI1" s="3">
        <f t="shared" si="0"/>
        <v>52688</v>
      </c>
      <c r="AJ1" s="3">
        <f t="shared" si="0"/>
        <v>53053</v>
      </c>
      <c r="AK1" s="3">
        <f t="shared" si="0"/>
        <v>53418</v>
      </c>
      <c r="AL1" s="3">
        <f t="shared" si="0"/>
        <v>53783</v>
      </c>
      <c r="AM1" s="3">
        <f t="shared" si="0"/>
        <v>54149</v>
      </c>
      <c r="AN1" s="3">
        <f t="shared" si="0"/>
        <v>54514</v>
      </c>
      <c r="AO1" s="3">
        <f t="shared" si="0"/>
        <v>54879</v>
      </c>
      <c r="AP1" s="3">
        <f t="shared" si="0"/>
        <v>55244</v>
      </c>
      <c r="AQ1" s="3">
        <f t="shared" si="0"/>
        <v>55610</v>
      </c>
      <c r="AR1" s="3">
        <f t="shared" si="0"/>
        <v>55975</v>
      </c>
      <c r="AS1" s="3">
        <f t="shared" si="0"/>
        <v>56340</v>
      </c>
      <c r="AT1" s="3">
        <f t="shared" si="0"/>
        <v>56705</v>
      </c>
      <c r="AU1" s="3">
        <f t="shared" si="0"/>
        <v>57071</v>
      </c>
      <c r="AV1" s="3">
        <f t="shared" si="0"/>
        <v>57436</v>
      </c>
      <c r="AW1" s="3">
        <f t="shared" si="0"/>
        <v>57801</v>
      </c>
      <c r="AX1" s="3">
        <f t="shared" si="0"/>
        <v>58166</v>
      </c>
      <c r="AY1" s="3">
        <f t="shared" si="0"/>
        <v>58532</v>
      </c>
      <c r="AZ1" s="3">
        <f t="shared" si="0"/>
        <v>58897</v>
      </c>
      <c r="BA1" s="3">
        <f t="shared" si="0"/>
        <v>59262</v>
      </c>
      <c r="BB1" s="3">
        <f t="shared" si="0"/>
        <v>59627</v>
      </c>
      <c r="BC1" s="3">
        <f t="shared" si="0"/>
        <v>59993</v>
      </c>
      <c r="BD1" s="3">
        <f t="shared" si="0"/>
        <v>60358</v>
      </c>
      <c r="BE1" s="3">
        <f t="shared" si="0"/>
        <v>60723</v>
      </c>
      <c r="BF1" s="3">
        <f t="shared" si="0"/>
        <v>61088</v>
      </c>
      <c r="BG1" s="3">
        <f t="shared" si="0"/>
        <v>61454</v>
      </c>
      <c r="BH1" s="3">
        <f t="shared" si="0"/>
        <v>61819</v>
      </c>
    </row>
    <row r="2" spans="1:63" s="1" customFormat="1" ht="15.4">
      <c r="H2" s="2"/>
      <c r="I2" s="2"/>
      <c r="J2" s="2"/>
      <c r="K2" s="3">
        <f t="shared" ref="K2:BH2" si="1">DATE(K3,3,31)</f>
        <v>44286</v>
      </c>
      <c r="L2" s="3">
        <f t="shared" si="1"/>
        <v>44651</v>
      </c>
      <c r="M2" s="3">
        <f t="shared" si="1"/>
        <v>45016</v>
      </c>
      <c r="N2" s="3">
        <f t="shared" si="1"/>
        <v>45382</v>
      </c>
      <c r="O2" s="3">
        <f t="shared" si="1"/>
        <v>45747</v>
      </c>
      <c r="P2" s="3">
        <f t="shared" si="1"/>
        <v>46112</v>
      </c>
      <c r="Q2" s="3">
        <f t="shared" si="1"/>
        <v>46477</v>
      </c>
      <c r="R2" s="3">
        <f t="shared" si="1"/>
        <v>46843</v>
      </c>
      <c r="S2" s="3">
        <f t="shared" si="1"/>
        <v>47208</v>
      </c>
      <c r="T2" s="3">
        <f t="shared" si="1"/>
        <v>47573</v>
      </c>
      <c r="U2" s="3">
        <f t="shared" si="1"/>
        <v>47938</v>
      </c>
      <c r="V2" s="3">
        <f t="shared" si="1"/>
        <v>48304</v>
      </c>
      <c r="W2" s="3">
        <f t="shared" si="1"/>
        <v>48669</v>
      </c>
      <c r="X2" s="3">
        <f t="shared" si="1"/>
        <v>49034</v>
      </c>
      <c r="Y2" s="3">
        <f t="shared" si="1"/>
        <v>49399</v>
      </c>
      <c r="Z2" s="3">
        <f t="shared" si="1"/>
        <v>49765</v>
      </c>
      <c r="AA2" s="3">
        <f t="shared" si="1"/>
        <v>50130</v>
      </c>
      <c r="AB2" s="3">
        <f t="shared" si="1"/>
        <v>50495</v>
      </c>
      <c r="AC2" s="3">
        <f t="shared" si="1"/>
        <v>50860</v>
      </c>
      <c r="AD2" s="3">
        <f t="shared" si="1"/>
        <v>51226</v>
      </c>
      <c r="AE2" s="3">
        <f t="shared" si="1"/>
        <v>51591</v>
      </c>
      <c r="AF2" s="3">
        <f t="shared" si="1"/>
        <v>51956</v>
      </c>
      <c r="AG2" s="3">
        <f t="shared" si="1"/>
        <v>52321</v>
      </c>
      <c r="AH2" s="3">
        <f t="shared" si="1"/>
        <v>52687</v>
      </c>
      <c r="AI2" s="3">
        <f t="shared" si="1"/>
        <v>53052</v>
      </c>
      <c r="AJ2" s="3">
        <f t="shared" si="1"/>
        <v>53417</v>
      </c>
      <c r="AK2" s="3">
        <f t="shared" si="1"/>
        <v>53782</v>
      </c>
      <c r="AL2" s="3">
        <f t="shared" si="1"/>
        <v>54148</v>
      </c>
      <c r="AM2" s="3">
        <f t="shared" si="1"/>
        <v>54513</v>
      </c>
      <c r="AN2" s="3">
        <f t="shared" si="1"/>
        <v>54878</v>
      </c>
      <c r="AO2" s="3">
        <f t="shared" si="1"/>
        <v>55243</v>
      </c>
      <c r="AP2" s="3">
        <f t="shared" si="1"/>
        <v>55609</v>
      </c>
      <c r="AQ2" s="3">
        <f t="shared" si="1"/>
        <v>55974</v>
      </c>
      <c r="AR2" s="3">
        <f t="shared" si="1"/>
        <v>56339</v>
      </c>
      <c r="AS2" s="3">
        <f t="shared" si="1"/>
        <v>56704</v>
      </c>
      <c r="AT2" s="3">
        <f t="shared" si="1"/>
        <v>57070</v>
      </c>
      <c r="AU2" s="3">
        <f t="shared" si="1"/>
        <v>57435</v>
      </c>
      <c r="AV2" s="3">
        <f t="shared" si="1"/>
        <v>57800</v>
      </c>
      <c r="AW2" s="3">
        <f t="shared" si="1"/>
        <v>58165</v>
      </c>
      <c r="AX2" s="3">
        <f t="shared" si="1"/>
        <v>58531</v>
      </c>
      <c r="AY2" s="3">
        <f t="shared" si="1"/>
        <v>58896</v>
      </c>
      <c r="AZ2" s="3">
        <f t="shared" si="1"/>
        <v>59261</v>
      </c>
      <c r="BA2" s="3">
        <f t="shared" si="1"/>
        <v>59626</v>
      </c>
      <c r="BB2" s="3">
        <f t="shared" si="1"/>
        <v>59992</v>
      </c>
      <c r="BC2" s="3">
        <f t="shared" si="1"/>
        <v>60357</v>
      </c>
      <c r="BD2" s="3">
        <f t="shared" si="1"/>
        <v>60722</v>
      </c>
      <c r="BE2" s="3">
        <f t="shared" si="1"/>
        <v>61087</v>
      </c>
      <c r="BF2" s="3">
        <f t="shared" si="1"/>
        <v>61453</v>
      </c>
      <c r="BG2" s="3">
        <f t="shared" si="1"/>
        <v>61818</v>
      </c>
      <c r="BH2" s="3">
        <f t="shared" si="1"/>
        <v>62183</v>
      </c>
    </row>
    <row r="3" spans="1:63" s="1" customFormat="1" ht="15.4">
      <c r="E3" s="1" t="s">
        <v>50</v>
      </c>
      <c r="G3" s="1" t="s">
        <v>120</v>
      </c>
      <c r="H3" s="1" t="s">
        <v>177</v>
      </c>
      <c r="J3" s="1" t="s">
        <v>314</v>
      </c>
      <c r="K3" s="1">
        <v>2021</v>
      </c>
      <c r="L3" s="1">
        <v>2022</v>
      </c>
      <c r="M3" s="1">
        <v>2023</v>
      </c>
      <c r="N3" s="1">
        <v>2024</v>
      </c>
      <c r="O3" s="1">
        <v>2025</v>
      </c>
      <c r="P3" s="1">
        <v>2026</v>
      </c>
      <c r="Q3" s="1">
        <v>2027</v>
      </c>
      <c r="R3" s="1">
        <v>2028</v>
      </c>
      <c r="S3" s="1">
        <v>2029</v>
      </c>
      <c r="T3" s="1">
        <v>2030</v>
      </c>
      <c r="U3" s="1">
        <v>2031</v>
      </c>
      <c r="V3" s="1">
        <v>2032</v>
      </c>
      <c r="W3" s="1">
        <v>2033</v>
      </c>
      <c r="X3" s="1">
        <v>2034</v>
      </c>
      <c r="Y3" s="1">
        <v>2035</v>
      </c>
      <c r="Z3" s="1">
        <v>2036</v>
      </c>
      <c r="AA3" s="1">
        <v>2037</v>
      </c>
      <c r="AB3" s="1">
        <v>2038</v>
      </c>
      <c r="AC3" s="1">
        <v>2039</v>
      </c>
      <c r="AD3" s="1">
        <v>2040</v>
      </c>
      <c r="AE3" s="1">
        <v>2041</v>
      </c>
      <c r="AF3" s="1">
        <v>2042</v>
      </c>
      <c r="AG3" s="1">
        <v>2043</v>
      </c>
      <c r="AH3" s="1">
        <v>2044</v>
      </c>
      <c r="AI3" s="1">
        <v>2045</v>
      </c>
      <c r="AJ3" s="1">
        <v>2046</v>
      </c>
      <c r="AK3" s="1">
        <v>2047</v>
      </c>
      <c r="AL3" s="1">
        <v>2048</v>
      </c>
      <c r="AM3" s="1">
        <v>2049</v>
      </c>
      <c r="AN3" s="1">
        <v>2050</v>
      </c>
      <c r="AO3" s="1">
        <v>2051</v>
      </c>
      <c r="AP3" s="1">
        <v>2052</v>
      </c>
      <c r="AQ3" s="1">
        <v>2053</v>
      </c>
      <c r="AR3" s="1">
        <v>2054</v>
      </c>
      <c r="AS3" s="1">
        <v>2055</v>
      </c>
      <c r="AT3" s="1">
        <v>2056</v>
      </c>
      <c r="AU3" s="1">
        <v>2057</v>
      </c>
      <c r="AV3" s="1">
        <v>2058</v>
      </c>
      <c r="AW3" s="1">
        <v>2059</v>
      </c>
      <c r="AX3" s="1">
        <v>2060</v>
      </c>
      <c r="AY3" s="1">
        <v>2061</v>
      </c>
      <c r="AZ3" s="1">
        <v>2062</v>
      </c>
      <c r="BA3" s="1">
        <v>2063</v>
      </c>
      <c r="BB3" s="1">
        <v>2064</v>
      </c>
      <c r="BC3" s="1">
        <v>2065</v>
      </c>
      <c r="BD3" s="1">
        <v>2066</v>
      </c>
      <c r="BE3" s="1">
        <v>2067</v>
      </c>
      <c r="BF3" s="1">
        <v>2068</v>
      </c>
      <c r="BG3" s="1">
        <v>2069</v>
      </c>
      <c r="BH3" s="1">
        <v>2070</v>
      </c>
      <c r="BI3" s="2"/>
    </row>
    <row r="4" spans="1:63" ht="15.4">
      <c r="H4" s="4"/>
      <c r="I4" s="4"/>
      <c r="J4" s="4"/>
      <c r="X4" s="5"/>
      <c r="Y4" s="5"/>
      <c r="Z4" s="5"/>
      <c r="AA4" s="5"/>
      <c r="AB4" s="5"/>
      <c r="AC4" s="5"/>
      <c r="AD4" s="5"/>
      <c r="BI4" s="6"/>
    </row>
    <row r="5" spans="1:63" ht="15.4">
      <c r="B5" s="7">
        <v>0</v>
      </c>
      <c r="C5" s="7" t="s">
        <v>56</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8"/>
      <c r="BJ5" s="8"/>
      <c r="BK5" s="8"/>
    </row>
    <row r="6" spans="1:63" ht="15.4">
      <c r="H6" s="4"/>
      <c r="I6" s="4"/>
      <c r="J6" s="4"/>
    </row>
    <row r="7" spans="1:63" ht="15.4">
      <c r="E7" s="4" t="s">
        <v>180</v>
      </c>
      <c r="G7" s="4" t="s">
        <v>181</v>
      </c>
      <c r="J7" s="4"/>
      <c r="K7" s="79"/>
      <c r="L7" s="79">
        <f>ModelInput!L7</f>
        <v>0</v>
      </c>
      <c r="M7" s="79">
        <f>ModelInput!M7</f>
        <v>0</v>
      </c>
      <c r="N7" s="79">
        <f>ModelInput!N7</f>
        <v>0</v>
      </c>
      <c r="O7" s="79">
        <f>ModelInput!O7</f>
        <v>1</v>
      </c>
      <c r="P7" s="79">
        <f>ModelInput!P7</f>
        <v>0</v>
      </c>
      <c r="Q7" s="79">
        <f>ModelInput!Q7</f>
        <v>0</v>
      </c>
      <c r="R7" s="79">
        <f>ModelInput!R7</f>
        <v>0</v>
      </c>
      <c r="S7" s="79">
        <f>ModelInput!S7</f>
        <v>0</v>
      </c>
      <c r="T7" s="79">
        <f>ModelInput!T7</f>
        <v>0</v>
      </c>
      <c r="U7" s="79">
        <f>ModelInput!U7</f>
        <v>0</v>
      </c>
      <c r="V7" s="79">
        <f>ModelInput!V7</f>
        <v>0</v>
      </c>
      <c r="W7" s="79">
        <f>ModelInput!W7</f>
        <v>0</v>
      </c>
      <c r="X7" s="79">
        <f>ModelInput!X7</f>
        <v>0</v>
      </c>
      <c r="Y7" s="79">
        <f>ModelInput!Y7</f>
        <v>0</v>
      </c>
      <c r="Z7" s="79">
        <f>ModelInput!Z7</f>
        <v>0</v>
      </c>
      <c r="AA7" s="79">
        <f>ModelInput!AA7</f>
        <v>0</v>
      </c>
      <c r="AB7" s="79">
        <f>ModelInput!AB7</f>
        <v>0</v>
      </c>
      <c r="AC7" s="79">
        <f>ModelInput!AC7</f>
        <v>0</v>
      </c>
      <c r="AD7" s="79">
        <f>ModelInput!AD7</f>
        <v>0</v>
      </c>
      <c r="AE7" s="79">
        <f>ModelInput!AE7</f>
        <v>0</v>
      </c>
      <c r="AF7" s="79">
        <f>ModelInput!AF7</f>
        <v>0</v>
      </c>
      <c r="AG7" s="79">
        <f>ModelInput!AG7</f>
        <v>0</v>
      </c>
      <c r="AH7" s="79">
        <f>ModelInput!AH7</f>
        <v>0</v>
      </c>
      <c r="AI7" s="79">
        <f>ModelInput!AI7</f>
        <v>0</v>
      </c>
      <c r="AJ7" s="79">
        <f>ModelInput!AJ7</f>
        <v>0</v>
      </c>
      <c r="AK7" s="79">
        <f>ModelInput!AK7</f>
        <v>0</v>
      </c>
      <c r="AL7" s="79">
        <f>ModelInput!AL7</f>
        <v>0</v>
      </c>
      <c r="AM7" s="79">
        <f>ModelInput!AM7</f>
        <v>0</v>
      </c>
      <c r="AN7" s="79">
        <f>ModelInput!AN7</f>
        <v>0</v>
      </c>
      <c r="AO7" s="79">
        <f>ModelInput!AO7</f>
        <v>0</v>
      </c>
      <c r="AP7" s="79">
        <f>ModelInput!AP7</f>
        <v>0</v>
      </c>
      <c r="AQ7" s="79">
        <f>ModelInput!AQ7</f>
        <v>0</v>
      </c>
      <c r="AR7" s="79">
        <f>ModelInput!AR7</f>
        <v>0</v>
      </c>
      <c r="AS7" s="79">
        <f>ModelInput!AS7</f>
        <v>0</v>
      </c>
      <c r="AT7" s="79">
        <f>ModelInput!AT7</f>
        <v>0</v>
      </c>
      <c r="AU7" s="79">
        <f>ModelInput!AU7</f>
        <v>0</v>
      </c>
      <c r="AV7" s="79">
        <f>ModelInput!AV7</f>
        <v>0</v>
      </c>
      <c r="AW7" s="79">
        <f>ModelInput!AW7</f>
        <v>0</v>
      </c>
      <c r="AX7" s="79">
        <f>ModelInput!AX7</f>
        <v>0</v>
      </c>
      <c r="AY7" s="79">
        <f>ModelInput!AY7</f>
        <v>0</v>
      </c>
      <c r="AZ7" s="79">
        <f>ModelInput!AZ7</f>
        <v>0</v>
      </c>
      <c r="BA7" s="79">
        <f>ModelInput!BA7</f>
        <v>0</v>
      </c>
      <c r="BB7" s="79">
        <f>ModelInput!BB7</f>
        <v>0</v>
      </c>
      <c r="BC7" s="79">
        <f>ModelInput!BC7</f>
        <v>0</v>
      </c>
      <c r="BD7" s="79">
        <f>ModelInput!BD7</f>
        <v>0</v>
      </c>
      <c r="BE7" s="79">
        <f>ModelInput!BE7</f>
        <v>0</v>
      </c>
      <c r="BF7" s="79">
        <f>ModelInput!BF7</f>
        <v>0</v>
      </c>
      <c r="BG7" s="79">
        <f>ModelInput!BG7</f>
        <v>0</v>
      </c>
      <c r="BH7" s="79">
        <f>ModelInput!BH7</f>
        <v>0</v>
      </c>
      <c r="BI7" s="6"/>
      <c r="BJ7" s="6"/>
      <c r="BK7" s="6"/>
    </row>
    <row r="8" spans="1:63" ht="15.4">
      <c r="E8" s="4" t="s">
        <v>182</v>
      </c>
      <c r="G8" s="4" t="s">
        <v>181</v>
      </c>
      <c r="J8" s="4"/>
      <c r="K8" s="79"/>
      <c r="L8" s="79">
        <f>ModelInput!L8</f>
        <v>0</v>
      </c>
      <c r="M8" s="79">
        <f>ModelInput!M8</f>
        <v>0</v>
      </c>
      <c r="N8" s="79">
        <f>ModelInput!N8</f>
        <v>0</v>
      </c>
      <c r="O8" s="79">
        <f>ModelInput!O8</f>
        <v>1</v>
      </c>
      <c r="P8" s="79">
        <f>ModelInput!P8</f>
        <v>0</v>
      </c>
      <c r="Q8" s="79">
        <f>ModelInput!Q8</f>
        <v>0</v>
      </c>
      <c r="R8" s="79">
        <f>ModelInput!R8</f>
        <v>0</v>
      </c>
      <c r="S8" s="79">
        <f>ModelInput!S8</f>
        <v>0</v>
      </c>
      <c r="T8" s="79">
        <f>ModelInput!T8</f>
        <v>0</v>
      </c>
      <c r="U8" s="79">
        <f>ModelInput!U8</f>
        <v>0</v>
      </c>
      <c r="V8" s="79">
        <f>ModelInput!V8</f>
        <v>0</v>
      </c>
      <c r="W8" s="79">
        <f>ModelInput!W8</f>
        <v>0</v>
      </c>
      <c r="X8" s="79">
        <f>ModelInput!X8</f>
        <v>0</v>
      </c>
      <c r="Y8" s="79">
        <f>ModelInput!Y8</f>
        <v>0</v>
      </c>
      <c r="Z8" s="79">
        <f>ModelInput!Z8</f>
        <v>0</v>
      </c>
      <c r="AA8" s="79">
        <f>ModelInput!AA8</f>
        <v>0</v>
      </c>
      <c r="AB8" s="79">
        <f>ModelInput!AB8</f>
        <v>0</v>
      </c>
      <c r="AC8" s="79">
        <f>ModelInput!AC8</f>
        <v>0</v>
      </c>
      <c r="AD8" s="79">
        <f>ModelInput!AD8</f>
        <v>0</v>
      </c>
      <c r="AE8" s="79">
        <f>ModelInput!AE8</f>
        <v>0</v>
      </c>
      <c r="AF8" s="79">
        <f>ModelInput!AF8</f>
        <v>0</v>
      </c>
      <c r="AG8" s="79">
        <f>ModelInput!AG8</f>
        <v>0</v>
      </c>
      <c r="AH8" s="79">
        <f>ModelInput!AH8</f>
        <v>0</v>
      </c>
      <c r="AI8" s="79">
        <f>ModelInput!AI8</f>
        <v>0</v>
      </c>
      <c r="AJ8" s="79">
        <f>ModelInput!AJ8</f>
        <v>0</v>
      </c>
      <c r="AK8" s="79">
        <f>ModelInput!AK8</f>
        <v>0</v>
      </c>
      <c r="AL8" s="79">
        <f>ModelInput!AL8</f>
        <v>0</v>
      </c>
      <c r="AM8" s="79">
        <f>ModelInput!AM8</f>
        <v>0</v>
      </c>
      <c r="AN8" s="79">
        <f>ModelInput!AN8</f>
        <v>0</v>
      </c>
      <c r="AO8" s="79">
        <f>ModelInput!AO8</f>
        <v>0</v>
      </c>
      <c r="AP8" s="79">
        <f>ModelInput!AP8</f>
        <v>0</v>
      </c>
      <c r="AQ8" s="79">
        <f>ModelInput!AQ8</f>
        <v>0</v>
      </c>
      <c r="AR8" s="79">
        <f>ModelInput!AR8</f>
        <v>0</v>
      </c>
      <c r="AS8" s="79">
        <f>ModelInput!AS8</f>
        <v>0</v>
      </c>
      <c r="AT8" s="79">
        <f>ModelInput!AT8</f>
        <v>0</v>
      </c>
      <c r="AU8" s="79">
        <f>ModelInput!AU8</f>
        <v>0</v>
      </c>
      <c r="AV8" s="79">
        <f>ModelInput!AV8</f>
        <v>0</v>
      </c>
      <c r="AW8" s="79">
        <f>ModelInput!AW8</f>
        <v>0</v>
      </c>
      <c r="AX8" s="79">
        <f>ModelInput!AX8</f>
        <v>0</v>
      </c>
      <c r="AY8" s="79">
        <f>ModelInput!AY8</f>
        <v>0</v>
      </c>
      <c r="AZ8" s="79">
        <f>ModelInput!AZ8</f>
        <v>0</v>
      </c>
      <c r="BA8" s="79">
        <f>ModelInput!BA8</f>
        <v>0</v>
      </c>
      <c r="BB8" s="79">
        <f>ModelInput!BB8</f>
        <v>0</v>
      </c>
      <c r="BC8" s="79">
        <f>ModelInput!BC8</f>
        <v>0</v>
      </c>
      <c r="BD8" s="79">
        <f>ModelInput!BD8</f>
        <v>0</v>
      </c>
      <c r="BE8" s="79">
        <f>ModelInput!BE8</f>
        <v>0</v>
      </c>
      <c r="BF8" s="79">
        <f>ModelInput!BF8</f>
        <v>0</v>
      </c>
      <c r="BG8" s="79">
        <f>ModelInput!BG8</f>
        <v>0</v>
      </c>
      <c r="BH8" s="79">
        <f>ModelInput!BH8</f>
        <v>0</v>
      </c>
      <c r="BI8" s="6"/>
      <c r="BJ8" s="6"/>
      <c r="BK8" s="6"/>
    </row>
    <row r="9" spans="1:63" ht="15.4">
      <c r="E9" s="4" t="s">
        <v>183</v>
      </c>
      <c r="G9" s="4" t="s">
        <v>181</v>
      </c>
      <c r="J9" s="4"/>
      <c r="K9" s="80"/>
      <c r="L9" s="80">
        <f>ModelInput!L9</f>
        <v>0</v>
      </c>
      <c r="M9" s="80">
        <f>ModelInput!M9</f>
        <v>0</v>
      </c>
      <c r="N9" s="80">
        <f>ModelInput!N9</f>
        <v>0</v>
      </c>
      <c r="O9" s="80">
        <f>ModelInput!O9</f>
        <v>1</v>
      </c>
      <c r="P9" s="80">
        <f>ModelInput!P9</f>
        <v>1</v>
      </c>
      <c r="Q9" s="80">
        <f>ModelInput!Q9</f>
        <v>1</v>
      </c>
      <c r="R9" s="80">
        <f>ModelInput!R9</f>
        <v>1</v>
      </c>
      <c r="S9" s="80">
        <f>ModelInput!S9</f>
        <v>1</v>
      </c>
      <c r="T9" s="80">
        <f>ModelInput!T9</f>
        <v>1</v>
      </c>
      <c r="U9" s="80">
        <f>ModelInput!U9</f>
        <v>1</v>
      </c>
      <c r="V9" s="80">
        <f>ModelInput!V9</f>
        <v>1</v>
      </c>
      <c r="W9" s="80">
        <f>ModelInput!W9</f>
        <v>1</v>
      </c>
      <c r="X9" s="80">
        <f>ModelInput!X9</f>
        <v>1</v>
      </c>
      <c r="Y9" s="80">
        <f>ModelInput!Y9</f>
        <v>1</v>
      </c>
      <c r="Z9" s="80">
        <f>ModelInput!Z9</f>
        <v>1</v>
      </c>
      <c r="AA9" s="80">
        <f>ModelInput!AA9</f>
        <v>1</v>
      </c>
      <c r="AB9" s="80">
        <f>ModelInput!AB9</f>
        <v>1</v>
      </c>
      <c r="AC9" s="80">
        <f>ModelInput!AC9</f>
        <v>1</v>
      </c>
      <c r="AD9" s="80">
        <f>ModelInput!AD9</f>
        <v>1</v>
      </c>
      <c r="AE9" s="80">
        <f>ModelInput!AE9</f>
        <v>1</v>
      </c>
      <c r="AF9" s="80">
        <f>ModelInput!AF9</f>
        <v>1</v>
      </c>
      <c r="AG9" s="80">
        <f>ModelInput!AG9</f>
        <v>1</v>
      </c>
      <c r="AH9" s="80">
        <f>ModelInput!AH9</f>
        <v>1</v>
      </c>
      <c r="AI9" s="80">
        <f>ModelInput!AI9</f>
        <v>1</v>
      </c>
      <c r="AJ9" s="80">
        <f>ModelInput!AJ9</f>
        <v>1</v>
      </c>
      <c r="AK9" s="80">
        <f>ModelInput!AK9</f>
        <v>1</v>
      </c>
      <c r="AL9" s="80">
        <f>ModelInput!AL9</f>
        <v>1</v>
      </c>
      <c r="AM9" s="80">
        <f>ModelInput!AM9</f>
        <v>1</v>
      </c>
      <c r="AN9" s="80">
        <f>ModelInput!AN9</f>
        <v>1</v>
      </c>
      <c r="AO9" s="80">
        <f>ModelInput!AO9</f>
        <v>0</v>
      </c>
      <c r="AP9" s="80">
        <f>ModelInput!AP9</f>
        <v>0</v>
      </c>
      <c r="AQ9" s="80">
        <f>ModelInput!AQ9</f>
        <v>0</v>
      </c>
      <c r="AR9" s="80">
        <f>ModelInput!AR9</f>
        <v>0</v>
      </c>
      <c r="AS9" s="80">
        <f>ModelInput!AS9</f>
        <v>0</v>
      </c>
      <c r="AT9" s="80">
        <f>ModelInput!AT9</f>
        <v>0</v>
      </c>
      <c r="AU9" s="80">
        <f>ModelInput!AU9</f>
        <v>0</v>
      </c>
      <c r="AV9" s="80">
        <f>ModelInput!AV9</f>
        <v>0</v>
      </c>
      <c r="AW9" s="80">
        <f>ModelInput!AW9</f>
        <v>0</v>
      </c>
      <c r="AX9" s="80">
        <f>ModelInput!AX9</f>
        <v>0</v>
      </c>
      <c r="AY9" s="80">
        <f>ModelInput!AY9</f>
        <v>0</v>
      </c>
      <c r="AZ9" s="80">
        <f>ModelInput!AZ9</f>
        <v>0</v>
      </c>
      <c r="BA9" s="80">
        <f>ModelInput!BA9</f>
        <v>0</v>
      </c>
      <c r="BB9" s="80">
        <f>ModelInput!BB9</f>
        <v>0</v>
      </c>
      <c r="BC9" s="80">
        <f>ModelInput!BC9</f>
        <v>0</v>
      </c>
      <c r="BD9" s="80">
        <f>ModelInput!BD9</f>
        <v>0</v>
      </c>
      <c r="BE9" s="80">
        <f>ModelInput!BE9</f>
        <v>0</v>
      </c>
      <c r="BF9" s="80">
        <f>ModelInput!BF9</f>
        <v>0</v>
      </c>
      <c r="BG9" s="80">
        <f>ModelInput!BG9</f>
        <v>0</v>
      </c>
      <c r="BH9" s="80">
        <f>ModelInput!BH9</f>
        <v>0</v>
      </c>
      <c r="BI9" s="6"/>
      <c r="BJ9" s="6"/>
      <c r="BK9" s="6"/>
    </row>
    <row r="10" spans="1:63" ht="15.4">
      <c r="E10" s="4" t="s">
        <v>61</v>
      </c>
      <c r="G10" s="4" t="s">
        <v>181</v>
      </c>
      <c r="J10" s="4"/>
      <c r="K10" s="80"/>
      <c r="L10" s="80">
        <f>ModelInput!L11</f>
        <v>0</v>
      </c>
      <c r="M10" s="80">
        <f>ModelInput!M11</f>
        <v>0</v>
      </c>
      <c r="N10" s="80">
        <f>ModelInput!N11</f>
        <v>0</v>
      </c>
      <c r="O10" s="80">
        <f>ModelInput!O11</f>
        <v>0</v>
      </c>
      <c r="P10" s="80">
        <f>ModelInput!P11</f>
        <v>0</v>
      </c>
      <c r="Q10" s="80">
        <f>ModelInput!Q11</f>
        <v>0</v>
      </c>
      <c r="R10" s="80">
        <f>ModelInput!R11</f>
        <v>0</v>
      </c>
      <c r="S10" s="80">
        <f>ModelInput!S11</f>
        <v>0</v>
      </c>
      <c r="T10" s="80">
        <f>ModelInput!T11</f>
        <v>0</v>
      </c>
      <c r="U10" s="80">
        <f>ModelInput!U11</f>
        <v>0</v>
      </c>
      <c r="V10" s="80">
        <f>ModelInput!V11</f>
        <v>0</v>
      </c>
      <c r="W10" s="80">
        <f>ModelInput!W11</f>
        <v>0</v>
      </c>
      <c r="X10" s="80">
        <f>ModelInput!X11</f>
        <v>0</v>
      </c>
      <c r="Y10" s="80">
        <f>ModelInput!Y11</f>
        <v>0</v>
      </c>
      <c r="Z10" s="80">
        <f>ModelInput!Z11</f>
        <v>0</v>
      </c>
      <c r="AA10" s="80">
        <f>ModelInput!AA11</f>
        <v>0</v>
      </c>
      <c r="AB10" s="80">
        <f>ModelInput!AB11</f>
        <v>0</v>
      </c>
      <c r="AC10" s="80">
        <f>ModelInput!AC11</f>
        <v>0</v>
      </c>
      <c r="AD10" s="80">
        <f>ModelInput!AD11</f>
        <v>0</v>
      </c>
      <c r="AE10" s="80">
        <f>ModelInput!AE11</f>
        <v>0</v>
      </c>
      <c r="AF10" s="80">
        <f>ModelInput!AF11</f>
        <v>0</v>
      </c>
      <c r="AG10" s="80">
        <f>ModelInput!AG11</f>
        <v>0</v>
      </c>
      <c r="AH10" s="80">
        <f>ModelInput!AH11</f>
        <v>0</v>
      </c>
      <c r="AI10" s="80">
        <f>ModelInput!AI11</f>
        <v>0</v>
      </c>
      <c r="AJ10" s="80">
        <f>ModelInput!AJ11</f>
        <v>0</v>
      </c>
      <c r="AK10" s="80">
        <f>ModelInput!AK11</f>
        <v>0</v>
      </c>
      <c r="AL10" s="80">
        <f>ModelInput!AL11</f>
        <v>0</v>
      </c>
      <c r="AM10" s="80">
        <f>ModelInput!AM11</f>
        <v>0</v>
      </c>
      <c r="AN10" s="80">
        <f>ModelInput!AN11</f>
        <v>0</v>
      </c>
      <c r="AO10" s="80">
        <f>ModelInput!AO11</f>
        <v>0</v>
      </c>
      <c r="AP10" s="80">
        <f>ModelInput!AP11</f>
        <v>0</v>
      </c>
      <c r="AQ10" s="80">
        <f>ModelInput!AQ11</f>
        <v>0</v>
      </c>
      <c r="AR10" s="80">
        <f>ModelInput!AR11</f>
        <v>0</v>
      </c>
      <c r="AS10" s="80">
        <f>ModelInput!AS11</f>
        <v>0</v>
      </c>
      <c r="AT10" s="80">
        <f>ModelInput!AT11</f>
        <v>0</v>
      </c>
      <c r="AU10" s="80">
        <f>ModelInput!AU11</f>
        <v>0</v>
      </c>
      <c r="AV10" s="80">
        <f>ModelInput!AV11</f>
        <v>0</v>
      </c>
      <c r="AW10" s="80">
        <f>ModelInput!AW11</f>
        <v>0</v>
      </c>
      <c r="AX10" s="80">
        <f>ModelInput!AX11</f>
        <v>0</v>
      </c>
      <c r="AY10" s="80">
        <f>ModelInput!AY11</f>
        <v>0</v>
      </c>
      <c r="AZ10" s="80">
        <f>ModelInput!AZ11</f>
        <v>0</v>
      </c>
      <c r="BA10" s="80">
        <f>ModelInput!BA11</f>
        <v>0</v>
      </c>
      <c r="BB10" s="80">
        <f>ModelInput!BB11</f>
        <v>0</v>
      </c>
      <c r="BC10" s="80">
        <f>ModelInput!BC11</f>
        <v>0</v>
      </c>
      <c r="BD10" s="80">
        <f>ModelInput!BD11</f>
        <v>0</v>
      </c>
      <c r="BE10" s="80">
        <f>ModelInput!BE11</f>
        <v>0</v>
      </c>
      <c r="BF10" s="80">
        <f>ModelInput!BF11</f>
        <v>0</v>
      </c>
      <c r="BG10" s="80">
        <f>ModelInput!BG11</f>
        <v>0</v>
      </c>
      <c r="BH10" s="80">
        <f>ModelInput!BH11</f>
        <v>0</v>
      </c>
      <c r="BI10" s="6"/>
      <c r="BJ10" s="6"/>
      <c r="BK10" s="6"/>
    </row>
    <row r="11" spans="1:63" ht="15.4">
      <c r="E11" s="4" t="s">
        <v>187</v>
      </c>
      <c r="G11" s="4" t="s">
        <v>181</v>
      </c>
      <c r="J11" s="4"/>
      <c r="K11" s="80"/>
      <c r="L11" s="80">
        <f>ModelInput!L12</f>
        <v>0</v>
      </c>
      <c r="M11" s="80">
        <f>ModelInput!M12</f>
        <v>0</v>
      </c>
      <c r="N11" s="80">
        <f>ModelInput!N12</f>
        <v>0</v>
      </c>
      <c r="O11" s="80">
        <f>ModelInput!O12</f>
        <v>1</v>
      </c>
      <c r="P11" s="80">
        <f>ModelInput!P12</f>
        <v>0</v>
      </c>
      <c r="Q11" s="80">
        <f>ModelInput!Q12</f>
        <v>0</v>
      </c>
      <c r="R11" s="80">
        <f>ModelInput!R12</f>
        <v>0</v>
      </c>
      <c r="S11" s="80">
        <f>ModelInput!S12</f>
        <v>0</v>
      </c>
      <c r="T11" s="80">
        <f>ModelInput!T12</f>
        <v>0</v>
      </c>
      <c r="U11" s="80">
        <f>ModelInput!U12</f>
        <v>0</v>
      </c>
      <c r="V11" s="80">
        <f>ModelInput!V12</f>
        <v>0</v>
      </c>
      <c r="W11" s="80">
        <f>ModelInput!W12</f>
        <v>0</v>
      </c>
      <c r="X11" s="80">
        <f>ModelInput!X12</f>
        <v>0</v>
      </c>
      <c r="Y11" s="80">
        <f>ModelInput!Y12</f>
        <v>0</v>
      </c>
      <c r="Z11" s="80">
        <f>ModelInput!Z12</f>
        <v>0</v>
      </c>
      <c r="AA11" s="80">
        <f>ModelInput!AA12</f>
        <v>0</v>
      </c>
      <c r="AB11" s="80">
        <f>ModelInput!AB12</f>
        <v>0</v>
      </c>
      <c r="AC11" s="80">
        <f>ModelInput!AC12</f>
        <v>0</v>
      </c>
      <c r="AD11" s="80">
        <f>ModelInput!AD12</f>
        <v>0</v>
      </c>
      <c r="AE11" s="80">
        <f>ModelInput!AE12</f>
        <v>0</v>
      </c>
      <c r="AF11" s="80">
        <f>ModelInput!AF12</f>
        <v>0</v>
      </c>
      <c r="AG11" s="80">
        <f>ModelInput!AG12</f>
        <v>0</v>
      </c>
      <c r="AH11" s="80">
        <f>ModelInput!AH12</f>
        <v>0</v>
      </c>
      <c r="AI11" s="80">
        <f>ModelInput!AI12</f>
        <v>0</v>
      </c>
      <c r="AJ11" s="80">
        <f>ModelInput!AJ12</f>
        <v>0</v>
      </c>
      <c r="AK11" s="80">
        <f>ModelInput!AK12</f>
        <v>0</v>
      </c>
      <c r="AL11" s="80">
        <f>ModelInput!AL12</f>
        <v>0</v>
      </c>
      <c r="AM11" s="80">
        <f>ModelInput!AM12</f>
        <v>0</v>
      </c>
      <c r="AN11" s="80">
        <f>ModelInput!AN12</f>
        <v>0</v>
      </c>
      <c r="AO11" s="80">
        <f>ModelInput!AO12</f>
        <v>0</v>
      </c>
      <c r="AP11" s="80">
        <f>ModelInput!AP12</f>
        <v>0</v>
      </c>
      <c r="AQ11" s="80">
        <f>ModelInput!AQ12</f>
        <v>0</v>
      </c>
      <c r="AR11" s="80">
        <f>ModelInput!AR12</f>
        <v>0</v>
      </c>
      <c r="AS11" s="80">
        <f>ModelInput!AS12</f>
        <v>0</v>
      </c>
      <c r="AT11" s="80">
        <f>ModelInput!AT12</f>
        <v>0</v>
      </c>
      <c r="AU11" s="80">
        <f>ModelInput!AU12</f>
        <v>0</v>
      </c>
      <c r="AV11" s="80">
        <f>ModelInput!AV12</f>
        <v>0</v>
      </c>
      <c r="AW11" s="80">
        <f>ModelInput!AW12</f>
        <v>0</v>
      </c>
      <c r="AX11" s="80">
        <f>ModelInput!AX12</f>
        <v>0</v>
      </c>
      <c r="AY11" s="80">
        <f>ModelInput!AY12</f>
        <v>0</v>
      </c>
      <c r="AZ11" s="80">
        <f>ModelInput!AZ12</f>
        <v>0</v>
      </c>
      <c r="BA11" s="80">
        <f>ModelInput!BA12</f>
        <v>0</v>
      </c>
      <c r="BB11" s="80">
        <f>ModelInput!BB12</f>
        <v>0</v>
      </c>
      <c r="BC11" s="80">
        <f>ModelInput!BC12</f>
        <v>0</v>
      </c>
      <c r="BD11" s="80">
        <f>ModelInput!BD12</f>
        <v>0</v>
      </c>
      <c r="BE11" s="80">
        <f>ModelInput!BE12</f>
        <v>0</v>
      </c>
      <c r="BF11" s="80">
        <f>ModelInput!BF12</f>
        <v>0</v>
      </c>
      <c r="BG11" s="80">
        <f>ModelInput!BG12</f>
        <v>0</v>
      </c>
      <c r="BH11" s="80">
        <f>ModelInput!BH12</f>
        <v>0</v>
      </c>
      <c r="BI11" s="6"/>
      <c r="BJ11" s="6"/>
      <c r="BK11" s="6"/>
    </row>
    <row r="12" spans="1:63" ht="15.4">
      <c r="E12" s="4" t="s">
        <v>202</v>
      </c>
      <c r="G12" s="4" t="s">
        <v>91</v>
      </c>
      <c r="J12" s="4"/>
      <c r="K12" s="81"/>
      <c r="L12" s="81">
        <f>ModelInput!L19</f>
        <v>0</v>
      </c>
      <c r="M12" s="81">
        <f>ModelInput!M19</f>
        <v>0</v>
      </c>
      <c r="N12" s="81">
        <f>ModelInput!N19</f>
        <v>0</v>
      </c>
      <c r="O12" s="81">
        <f>ModelInput!O19</f>
        <v>0</v>
      </c>
      <c r="P12" s="81">
        <f>ModelInput!P19</f>
        <v>0</v>
      </c>
      <c r="Q12" s="81">
        <f>ModelInput!Q19</f>
        <v>0</v>
      </c>
      <c r="R12" s="81">
        <f>ModelInput!R19</f>
        <v>0</v>
      </c>
      <c r="S12" s="81">
        <f>ModelInput!S19</f>
        <v>0</v>
      </c>
      <c r="T12" s="81">
        <f>ModelInput!T19</f>
        <v>0</v>
      </c>
      <c r="U12" s="81">
        <f>ModelInput!U19</f>
        <v>0</v>
      </c>
      <c r="V12" s="81">
        <f>ModelInput!V19</f>
        <v>0</v>
      </c>
      <c r="W12" s="81">
        <f>ModelInput!W19</f>
        <v>0</v>
      </c>
      <c r="X12" s="81">
        <f>ModelInput!X19</f>
        <v>0</v>
      </c>
      <c r="Y12" s="81">
        <f>ModelInput!Y19</f>
        <v>0</v>
      </c>
      <c r="Z12" s="81">
        <f>ModelInput!Z19</f>
        <v>0</v>
      </c>
      <c r="AA12" s="81">
        <f>ModelInput!AA19</f>
        <v>0</v>
      </c>
      <c r="AB12" s="81">
        <f>ModelInput!AB19</f>
        <v>0</v>
      </c>
      <c r="AC12" s="81">
        <f>ModelInput!AC19</f>
        <v>0</v>
      </c>
      <c r="AD12" s="81">
        <f>ModelInput!AD19</f>
        <v>0</v>
      </c>
      <c r="AE12" s="81">
        <f>ModelInput!AE19</f>
        <v>0</v>
      </c>
      <c r="AF12" s="81">
        <f>ModelInput!AF19</f>
        <v>0</v>
      </c>
      <c r="AG12" s="81">
        <f>ModelInput!AG19</f>
        <v>0</v>
      </c>
      <c r="AH12" s="81">
        <f>ModelInput!AH19</f>
        <v>0</v>
      </c>
      <c r="AI12" s="81">
        <f>ModelInput!AI19</f>
        <v>0</v>
      </c>
      <c r="AJ12" s="81">
        <f>ModelInput!AJ19</f>
        <v>0</v>
      </c>
      <c r="AK12" s="81">
        <f>ModelInput!AK19</f>
        <v>0</v>
      </c>
      <c r="AL12" s="81">
        <f>ModelInput!AL19</f>
        <v>0</v>
      </c>
      <c r="AM12" s="81">
        <f>ModelInput!AM19</f>
        <v>0</v>
      </c>
      <c r="AN12" s="81">
        <f>ModelInput!AN19</f>
        <v>0</v>
      </c>
      <c r="AO12" s="81">
        <f>ModelInput!AO19</f>
        <v>0</v>
      </c>
      <c r="AP12" s="81">
        <f>ModelInput!AP19</f>
        <v>0</v>
      </c>
      <c r="AQ12" s="81">
        <f>ModelInput!AQ19</f>
        <v>0</v>
      </c>
      <c r="AR12" s="81">
        <f>ModelInput!AR19</f>
        <v>0</v>
      </c>
      <c r="AS12" s="81">
        <f>ModelInput!AS19</f>
        <v>0</v>
      </c>
      <c r="AT12" s="81">
        <f>ModelInput!AT19</f>
        <v>0</v>
      </c>
      <c r="AU12" s="81">
        <f>ModelInput!AU19</f>
        <v>0</v>
      </c>
      <c r="AV12" s="81">
        <f>ModelInput!AV19</f>
        <v>0</v>
      </c>
      <c r="AW12" s="81">
        <f>ModelInput!AW19</f>
        <v>0</v>
      </c>
      <c r="AX12" s="81">
        <f>ModelInput!AX19</f>
        <v>0</v>
      </c>
      <c r="AY12" s="81">
        <f>ModelInput!AY19</f>
        <v>0</v>
      </c>
      <c r="AZ12" s="81">
        <f>ModelInput!AZ19</f>
        <v>0</v>
      </c>
      <c r="BA12" s="81">
        <f>ModelInput!BA19</f>
        <v>0</v>
      </c>
      <c r="BB12" s="81">
        <f>ModelInput!BB19</f>
        <v>0</v>
      </c>
      <c r="BC12" s="81">
        <f>ModelInput!BC19</f>
        <v>0</v>
      </c>
      <c r="BD12" s="81">
        <f>ModelInput!BD19</f>
        <v>0</v>
      </c>
      <c r="BE12" s="81">
        <f>ModelInput!BE19</f>
        <v>0</v>
      </c>
      <c r="BF12" s="81">
        <f>ModelInput!BF19</f>
        <v>0</v>
      </c>
      <c r="BG12" s="81">
        <f>ModelInput!BG19</f>
        <v>0</v>
      </c>
      <c r="BH12" s="81">
        <f>ModelInput!BH19</f>
        <v>0</v>
      </c>
      <c r="BI12" s="6"/>
      <c r="BJ12" s="6"/>
      <c r="BK12" s="6"/>
    </row>
    <row r="13" spans="1:63" ht="15.4">
      <c r="E13" s="4" t="s">
        <v>203</v>
      </c>
      <c r="G13" s="4" t="s">
        <v>91</v>
      </c>
      <c r="J13" s="4"/>
      <c r="K13" s="81"/>
      <c r="L13" s="81">
        <f>ModelInput!L20</f>
        <v>0</v>
      </c>
      <c r="M13" s="81">
        <f>ModelInput!M20</f>
        <v>0</v>
      </c>
      <c r="N13" s="81">
        <f>ModelInput!N20</f>
        <v>0</v>
      </c>
      <c r="O13" s="81">
        <f>ModelInput!O20</f>
        <v>0</v>
      </c>
      <c r="P13" s="81">
        <f>ModelInput!P20</f>
        <v>0</v>
      </c>
      <c r="Q13" s="81">
        <f>ModelInput!Q20</f>
        <v>0</v>
      </c>
      <c r="R13" s="81">
        <f>ModelInput!R20</f>
        <v>0</v>
      </c>
      <c r="S13" s="81">
        <f>ModelInput!S20</f>
        <v>0</v>
      </c>
      <c r="T13" s="81">
        <f>ModelInput!T20</f>
        <v>0</v>
      </c>
      <c r="U13" s="81">
        <f>ModelInput!U20</f>
        <v>0</v>
      </c>
      <c r="V13" s="81">
        <f>ModelInput!V20</f>
        <v>0</v>
      </c>
      <c r="W13" s="81">
        <f>ModelInput!W20</f>
        <v>0</v>
      </c>
      <c r="X13" s="81">
        <f>ModelInput!X20</f>
        <v>0</v>
      </c>
      <c r="Y13" s="81">
        <f>ModelInput!Y20</f>
        <v>0</v>
      </c>
      <c r="Z13" s="81">
        <f>ModelInput!Z20</f>
        <v>0</v>
      </c>
      <c r="AA13" s="81">
        <f>ModelInput!AA20</f>
        <v>0</v>
      </c>
      <c r="AB13" s="81">
        <f>ModelInput!AB20</f>
        <v>0</v>
      </c>
      <c r="AC13" s="81">
        <f>ModelInput!AC20</f>
        <v>0</v>
      </c>
      <c r="AD13" s="81">
        <f>ModelInput!AD20</f>
        <v>0</v>
      </c>
      <c r="AE13" s="81">
        <f>ModelInput!AE20</f>
        <v>0</v>
      </c>
      <c r="AF13" s="81">
        <f>ModelInput!AF20</f>
        <v>0</v>
      </c>
      <c r="AG13" s="81">
        <f>ModelInput!AG20</f>
        <v>0</v>
      </c>
      <c r="AH13" s="81">
        <f>ModelInput!AH20</f>
        <v>0</v>
      </c>
      <c r="AI13" s="81">
        <f>ModelInput!AI20</f>
        <v>0</v>
      </c>
      <c r="AJ13" s="81">
        <f>ModelInput!AJ20</f>
        <v>0</v>
      </c>
      <c r="AK13" s="81">
        <f>ModelInput!AK20</f>
        <v>0</v>
      </c>
      <c r="AL13" s="81">
        <f>ModelInput!AL20</f>
        <v>0</v>
      </c>
      <c r="AM13" s="81">
        <f>ModelInput!AM20</f>
        <v>0</v>
      </c>
      <c r="AN13" s="81">
        <f>ModelInput!AN20</f>
        <v>0</v>
      </c>
      <c r="AO13" s="81">
        <f>ModelInput!AO20</f>
        <v>0</v>
      </c>
      <c r="AP13" s="81">
        <f>ModelInput!AP20</f>
        <v>0</v>
      </c>
      <c r="AQ13" s="81">
        <f>ModelInput!AQ20</f>
        <v>0</v>
      </c>
      <c r="AR13" s="81">
        <f>ModelInput!AR20</f>
        <v>0</v>
      </c>
      <c r="AS13" s="81">
        <f>ModelInput!AS20</f>
        <v>0</v>
      </c>
      <c r="AT13" s="81">
        <f>ModelInput!AT20</f>
        <v>0</v>
      </c>
      <c r="AU13" s="81">
        <f>ModelInput!AU20</f>
        <v>0</v>
      </c>
      <c r="AV13" s="81">
        <f>ModelInput!AV20</f>
        <v>0</v>
      </c>
      <c r="AW13" s="81">
        <f>ModelInput!AW20</f>
        <v>0</v>
      </c>
      <c r="AX13" s="81">
        <f>ModelInput!AX20</f>
        <v>0</v>
      </c>
      <c r="AY13" s="81">
        <f>ModelInput!AY20</f>
        <v>0</v>
      </c>
      <c r="AZ13" s="81">
        <f>ModelInput!AZ20</f>
        <v>0</v>
      </c>
      <c r="BA13" s="81">
        <f>ModelInput!BA20</f>
        <v>0</v>
      </c>
      <c r="BB13" s="81">
        <f>ModelInput!BB20</f>
        <v>0</v>
      </c>
      <c r="BC13" s="81">
        <f>ModelInput!BC20</f>
        <v>0</v>
      </c>
      <c r="BD13" s="81">
        <f>ModelInput!BD20</f>
        <v>0</v>
      </c>
      <c r="BE13" s="81">
        <f>ModelInput!BE20</f>
        <v>0</v>
      </c>
      <c r="BF13" s="81">
        <f>ModelInput!BF20</f>
        <v>0</v>
      </c>
      <c r="BG13" s="81">
        <f>ModelInput!BG20</f>
        <v>0</v>
      </c>
      <c r="BH13" s="81">
        <f>ModelInput!BH20</f>
        <v>0</v>
      </c>
      <c r="BI13" s="6"/>
      <c r="BJ13" s="6"/>
      <c r="BK13" s="6"/>
    </row>
    <row r="14" spans="1:63" ht="15.4">
      <c r="E14" s="4" t="s">
        <v>204</v>
      </c>
      <c r="G14" s="4" t="s">
        <v>91</v>
      </c>
      <c r="J14" s="4"/>
      <c r="K14" s="82"/>
      <c r="L14" s="82">
        <f>ModelInput!L24</f>
        <v>0</v>
      </c>
      <c r="M14" s="82">
        <f>ModelInput!M24</f>
        <v>0</v>
      </c>
      <c r="N14" s="82">
        <f>ModelInput!N24</f>
        <v>0</v>
      </c>
      <c r="O14" s="82">
        <f>ModelInput!O24</f>
        <v>0.38356164383561642</v>
      </c>
      <c r="P14" s="82">
        <f>ModelInput!P24</f>
        <v>1</v>
      </c>
      <c r="Q14" s="82">
        <f>ModelInput!Q24</f>
        <v>1</v>
      </c>
      <c r="R14" s="82">
        <f>ModelInput!R24</f>
        <v>1</v>
      </c>
      <c r="S14" s="82">
        <f>ModelInput!S24</f>
        <v>1</v>
      </c>
      <c r="T14" s="82">
        <f>ModelInput!T24</f>
        <v>1</v>
      </c>
      <c r="U14" s="82">
        <f>ModelInput!U24</f>
        <v>1</v>
      </c>
      <c r="V14" s="82">
        <f>ModelInput!V24</f>
        <v>1</v>
      </c>
      <c r="W14" s="82">
        <f>ModelInput!W24</f>
        <v>1</v>
      </c>
      <c r="X14" s="82">
        <f>ModelInput!X24</f>
        <v>1</v>
      </c>
      <c r="Y14" s="82">
        <f>ModelInput!Y24</f>
        <v>1</v>
      </c>
      <c r="Z14" s="82">
        <f>ModelInput!Z24</f>
        <v>1</v>
      </c>
      <c r="AA14" s="82">
        <f>ModelInput!AA24</f>
        <v>1</v>
      </c>
      <c r="AB14" s="82">
        <f>ModelInput!AB24</f>
        <v>1</v>
      </c>
      <c r="AC14" s="82">
        <f>ModelInput!AC24</f>
        <v>1</v>
      </c>
      <c r="AD14" s="82">
        <f>ModelInput!AD24</f>
        <v>1</v>
      </c>
      <c r="AE14" s="82">
        <f>ModelInput!AE24</f>
        <v>1</v>
      </c>
      <c r="AF14" s="82">
        <f>ModelInput!AF24</f>
        <v>1</v>
      </c>
      <c r="AG14" s="82">
        <f>ModelInput!AG24</f>
        <v>1</v>
      </c>
      <c r="AH14" s="82">
        <f>ModelInput!AH24</f>
        <v>1</v>
      </c>
      <c r="AI14" s="82">
        <f>ModelInput!AI24</f>
        <v>1</v>
      </c>
      <c r="AJ14" s="82">
        <f>ModelInput!AJ24</f>
        <v>1</v>
      </c>
      <c r="AK14" s="82">
        <f>ModelInput!AK24</f>
        <v>1</v>
      </c>
      <c r="AL14" s="82">
        <f>ModelInput!AL24</f>
        <v>1</v>
      </c>
      <c r="AM14" s="82">
        <f>ModelInput!AM24</f>
        <v>1</v>
      </c>
      <c r="AN14" s="82">
        <f>ModelInput!AN24</f>
        <v>0.61643835616438358</v>
      </c>
      <c r="AO14" s="82">
        <f>ModelInput!AO24</f>
        <v>0</v>
      </c>
      <c r="AP14" s="82">
        <f>ModelInput!AP24</f>
        <v>0</v>
      </c>
      <c r="AQ14" s="82">
        <f>ModelInput!AQ24</f>
        <v>0</v>
      </c>
      <c r="AR14" s="82">
        <f>ModelInput!AR24</f>
        <v>0</v>
      </c>
      <c r="AS14" s="82">
        <f>ModelInput!AS24</f>
        <v>0</v>
      </c>
      <c r="AT14" s="82">
        <f>ModelInput!AT24</f>
        <v>0</v>
      </c>
      <c r="AU14" s="82">
        <f>ModelInput!AU24</f>
        <v>0</v>
      </c>
      <c r="AV14" s="82">
        <f>ModelInput!AV24</f>
        <v>0</v>
      </c>
      <c r="AW14" s="82">
        <f>ModelInput!AW24</f>
        <v>0</v>
      </c>
      <c r="AX14" s="82">
        <f>ModelInput!AX24</f>
        <v>0</v>
      </c>
      <c r="AY14" s="82">
        <f>ModelInput!AY24</f>
        <v>0</v>
      </c>
      <c r="AZ14" s="82">
        <f>ModelInput!AZ24</f>
        <v>0</v>
      </c>
      <c r="BA14" s="82">
        <f>ModelInput!BA24</f>
        <v>0</v>
      </c>
      <c r="BB14" s="82">
        <f>ModelInput!BB24</f>
        <v>0</v>
      </c>
      <c r="BC14" s="82">
        <f>ModelInput!BC24</f>
        <v>0</v>
      </c>
      <c r="BD14" s="82">
        <f>ModelInput!BD24</f>
        <v>0</v>
      </c>
      <c r="BE14" s="82">
        <f>ModelInput!BE24</f>
        <v>0</v>
      </c>
      <c r="BF14" s="82">
        <f>ModelInput!BF24</f>
        <v>0</v>
      </c>
      <c r="BG14" s="82">
        <f>ModelInput!BG24</f>
        <v>0</v>
      </c>
      <c r="BH14" s="82">
        <f>ModelInput!BH24</f>
        <v>0</v>
      </c>
      <c r="BI14" s="6"/>
      <c r="BJ14" s="6"/>
      <c r="BK14" s="6"/>
    </row>
    <row r="15" spans="1:63" ht="15.4">
      <c r="E15" s="4" t="s">
        <v>205</v>
      </c>
      <c r="G15" s="4" t="s">
        <v>206</v>
      </c>
      <c r="J15" s="4"/>
      <c r="K15" s="82"/>
      <c r="L15" s="80">
        <f>ModelInput!L25</f>
        <v>0</v>
      </c>
      <c r="M15" s="80">
        <f>ModelInput!M25</f>
        <v>0</v>
      </c>
      <c r="N15" s="80">
        <f>ModelInput!N25</f>
        <v>0</v>
      </c>
      <c r="O15" s="80">
        <f>ModelInput!O25</f>
        <v>1</v>
      </c>
      <c r="P15" s="80">
        <f>ModelInput!P25</f>
        <v>2</v>
      </c>
      <c r="Q15" s="80">
        <f>ModelInput!Q25</f>
        <v>3</v>
      </c>
      <c r="R15" s="80">
        <f>ModelInput!R25</f>
        <v>4</v>
      </c>
      <c r="S15" s="80">
        <f>ModelInput!S25</f>
        <v>5</v>
      </c>
      <c r="T15" s="80">
        <f>ModelInput!T25</f>
        <v>6</v>
      </c>
      <c r="U15" s="80">
        <f>ModelInput!U25</f>
        <v>7</v>
      </c>
      <c r="V15" s="80">
        <f>ModelInput!V25</f>
        <v>8</v>
      </c>
      <c r="W15" s="80">
        <f>ModelInput!W25</f>
        <v>9</v>
      </c>
      <c r="X15" s="80">
        <f>ModelInput!X25</f>
        <v>10</v>
      </c>
      <c r="Y15" s="80">
        <f>ModelInput!Y25</f>
        <v>11</v>
      </c>
      <c r="Z15" s="80">
        <f>ModelInput!Z25</f>
        <v>12</v>
      </c>
      <c r="AA15" s="80">
        <f>ModelInput!AA25</f>
        <v>13</v>
      </c>
      <c r="AB15" s="80">
        <f>ModelInput!AB25</f>
        <v>14</v>
      </c>
      <c r="AC15" s="80">
        <f>ModelInput!AC25</f>
        <v>15</v>
      </c>
      <c r="AD15" s="80">
        <f>ModelInput!AD25</f>
        <v>16</v>
      </c>
      <c r="AE15" s="80">
        <f>ModelInput!AE25</f>
        <v>17</v>
      </c>
      <c r="AF15" s="80">
        <f>ModelInput!AF25</f>
        <v>18</v>
      </c>
      <c r="AG15" s="80">
        <f>ModelInput!AG25</f>
        <v>19</v>
      </c>
      <c r="AH15" s="80">
        <f>ModelInput!AH25</f>
        <v>20</v>
      </c>
      <c r="AI15" s="80">
        <f>ModelInput!AI25</f>
        <v>21</v>
      </c>
      <c r="AJ15" s="80">
        <f>ModelInput!AJ25</f>
        <v>22</v>
      </c>
      <c r="AK15" s="80">
        <f>ModelInput!AK25</f>
        <v>23</v>
      </c>
      <c r="AL15" s="80">
        <f>ModelInput!AL25</f>
        <v>24</v>
      </c>
      <c r="AM15" s="80">
        <f>ModelInput!AM25</f>
        <v>25</v>
      </c>
      <c r="AN15" s="80">
        <f>ModelInput!AN25</f>
        <v>26</v>
      </c>
      <c r="AO15" s="80">
        <f>ModelInput!AO25</f>
        <v>0</v>
      </c>
      <c r="AP15" s="80">
        <f>ModelInput!AP25</f>
        <v>0</v>
      </c>
      <c r="AQ15" s="80">
        <f>ModelInput!AQ25</f>
        <v>0</v>
      </c>
      <c r="AR15" s="80">
        <f>ModelInput!AR25</f>
        <v>0</v>
      </c>
      <c r="AS15" s="80">
        <f>ModelInput!AS25</f>
        <v>0</v>
      </c>
      <c r="AT15" s="80">
        <f>ModelInput!AT25</f>
        <v>0</v>
      </c>
      <c r="AU15" s="80">
        <f>ModelInput!AU25</f>
        <v>0</v>
      </c>
      <c r="AV15" s="80">
        <f>ModelInput!AV25</f>
        <v>0</v>
      </c>
      <c r="AW15" s="80">
        <f>ModelInput!AW25</f>
        <v>0</v>
      </c>
      <c r="AX15" s="80">
        <f>ModelInput!AX25</f>
        <v>0</v>
      </c>
      <c r="AY15" s="80">
        <f>ModelInput!AY25</f>
        <v>0</v>
      </c>
      <c r="AZ15" s="80">
        <f>ModelInput!AZ25</f>
        <v>0</v>
      </c>
      <c r="BA15" s="80">
        <f>ModelInput!BA25</f>
        <v>0</v>
      </c>
      <c r="BB15" s="80">
        <f>ModelInput!BB25</f>
        <v>0</v>
      </c>
      <c r="BC15" s="80">
        <f>ModelInput!BC25</f>
        <v>0</v>
      </c>
      <c r="BD15" s="80">
        <f>ModelInput!BD25</f>
        <v>0</v>
      </c>
      <c r="BE15" s="80">
        <f>ModelInput!BE25</f>
        <v>0</v>
      </c>
      <c r="BF15" s="80">
        <f>ModelInput!BF25</f>
        <v>0</v>
      </c>
      <c r="BG15" s="80">
        <f>ModelInput!BG25</f>
        <v>0</v>
      </c>
      <c r="BH15" s="80">
        <f>ModelInput!BH25</f>
        <v>0</v>
      </c>
      <c r="BI15" s="6"/>
      <c r="BJ15" s="6"/>
      <c r="BK15" s="6"/>
    </row>
    <row r="16" spans="1:63" s="88" customFormat="1" ht="15.4">
      <c r="E16" s="88" t="s">
        <v>321</v>
      </c>
      <c r="G16" s="88" t="s">
        <v>320</v>
      </c>
      <c r="H16" s="6"/>
      <c r="I16" s="16"/>
      <c r="K16" s="82"/>
      <c r="L16" s="80">
        <f ca="1">ModelInput!L27</f>
        <v>0</v>
      </c>
      <c r="M16" s="80">
        <f ca="1">ModelInput!M27</f>
        <v>0</v>
      </c>
      <c r="N16" s="80">
        <f ca="1">ModelInput!N27</f>
        <v>0</v>
      </c>
      <c r="O16" s="80">
        <f ca="1">ModelInput!O27</f>
        <v>0</v>
      </c>
      <c r="P16" s="80">
        <f ca="1">ModelInput!P27</f>
        <v>0</v>
      </c>
      <c r="Q16" s="80">
        <f ca="1">ModelInput!Q27</f>
        <v>0</v>
      </c>
      <c r="R16" s="80">
        <f ca="1">ModelInput!R27</f>
        <v>0</v>
      </c>
      <c r="S16" s="80">
        <f ca="1">ModelInput!S27</f>
        <v>1</v>
      </c>
      <c r="T16" s="80">
        <f ca="1">ModelInput!T27</f>
        <v>0</v>
      </c>
      <c r="U16" s="80">
        <f ca="1">ModelInput!U27</f>
        <v>0</v>
      </c>
      <c r="V16" s="80">
        <f ca="1">ModelInput!V27</f>
        <v>0</v>
      </c>
      <c r="W16" s="80">
        <f ca="1">ModelInput!W27</f>
        <v>0</v>
      </c>
      <c r="X16" s="80">
        <f ca="1">ModelInput!X27</f>
        <v>1</v>
      </c>
      <c r="Y16" s="80">
        <f ca="1">ModelInput!Y27</f>
        <v>0</v>
      </c>
      <c r="Z16" s="80">
        <f ca="1">ModelInput!Z27</f>
        <v>0</v>
      </c>
      <c r="AA16" s="80">
        <f ca="1">ModelInput!AA27</f>
        <v>0</v>
      </c>
      <c r="AB16" s="80">
        <f ca="1">ModelInput!AB27</f>
        <v>0</v>
      </c>
      <c r="AC16" s="80">
        <f ca="1">ModelInput!AC27</f>
        <v>1</v>
      </c>
      <c r="AD16" s="80">
        <f ca="1">ModelInput!AD27</f>
        <v>0</v>
      </c>
      <c r="AE16" s="80">
        <f ca="1">ModelInput!AE27</f>
        <v>0</v>
      </c>
      <c r="AF16" s="80">
        <f ca="1">ModelInput!AF27</f>
        <v>0</v>
      </c>
      <c r="AG16" s="80">
        <f ca="1">ModelInput!AG27</f>
        <v>0</v>
      </c>
      <c r="AH16" s="80">
        <f ca="1">ModelInput!AH27</f>
        <v>1</v>
      </c>
      <c r="AI16" s="80">
        <f ca="1">ModelInput!AI27</f>
        <v>0</v>
      </c>
      <c r="AJ16" s="80">
        <f ca="1">ModelInput!AJ27</f>
        <v>0</v>
      </c>
      <c r="AK16" s="80">
        <f ca="1">ModelInput!AK27</f>
        <v>0</v>
      </c>
      <c r="AL16" s="80">
        <f ca="1">ModelInput!AL27</f>
        <v>0</v>
      </c>
      <c r="AM16" s="80">
        <f ca="1">ModelInput!AM27</f>
        <v>1</v>
      </c>
      <c r="AN16" s="80">
        <f ca="1">ModelInput!AN27</f>
        <v>0</v>
      </c>
      <c r="AO16" s="80">
        <f ca="1">ModelInput!AO27</f>
        <v>0</v>
      </c>
      <c r="AP16" s="80">
        <f ca="1">ModelInput!AP27</f>
        <v>0</v>
      </c>
      <c r="AQ16" s="80">
        <f ca="1">ModelInput!AQ27</f>
        <v>0</v>
      </c>
      <c r="AR16" s="80">
        <f ca="1">ModelInput!AR27</f>
        <v>0</v>
      </c>
      <c r="AS16" s="80">
        <f ca="1">ModelInput!AS27</f>
        <v>0</v>
      </c>
      <c r="AT16" s="80">
        <f ca="1">ModelInput!AT27</f>
        <v>0</v>
      </c>
      <c r="AU16" s="80">
        <f ca="1">ModelInput!AU27</f>
        <v>0</v>
      </c>
      <c r="AV16" s="80">
        <f ca="1">ModelInput!AV27</f>
        <v>0</v>
      </c>
      <c r="AW16" s="80">
        <f ca="1">ModelInput!AW27</f>
        <v>0</v>
      </c>
      <c r="AX16" s="80">
        <f ca="1">ModelInput!AX27</f>
        <v>0</v>
      </c>
      <c r="AY16" s="80">
        <f ca="1">ModelInput!AY27</f>
        <v>0</v>
      </c>
      <c r="AZ16" s="80">
        <f ca="1">ModelInput!AZ27</f>
        <v>0</v>
      </c>
      <c r="BA16" s="80">
        <f ca="1">ModelInput!BA27</f>
        <v>0</v>
      </c>
      <c r="BB16" s="80">
        <f ca="1">ModelInput!BB27</f>
        <v>0</v>
      </c>
      <c r="BC16" s="80">
        <f ca="1">ModelInput!BC27</f>
        <v>0</v>
      </c>
      <c r="BD16" s="80">
        <f ca="1">ModelInput!BD27</f>
        <v>0</v>
      </c>
      <c r="BE16" s="80">
        <f ca="1">ModelInput!BE27</f>
        <v>0</v>
      </c>
      <c r="BF16" s="80">
        <f ca="1">ModelInput!BF27</f>
        <v>0</v>
      </c>
      <c r="BG16" s="80">
        <f ca="1">ModelInput!BG27</f>
        <v>0</v>
      </c>
      <c r="BH16" s="80">
        <f ca="1">ModelInput!BH27</f>
        <v>0</v>
      </c>
      <c r="BI16" s="16"/>
      <c r="BJ16" s="16"/>
      <c r="BK16" s="16"/>
    </row>
    <row r="17" spans="2:103" s="88" customFormat="1" ht="15.4">
      <c r="E17" s="88" t="s">
        <v>209</v>
      </c>
      <c r="G17" s="4" t="s">
        <v>206</v>
      </c>
      <c r="I17" s="16"/>
      <c r="K17" s="82"/>
      <c r="L17" s="80">
        <f ca="1">ModelInput!L28</f>
        <v>0</v>
      </c>
      <c r="M17" s="80">
        <f ca="1">ModelInput!M28</f>
        <v>0</v>
      </c>
      <c r="N17" s="80">
        <f ca="1">ModelInput!N28</f>
        <v>0</v>
      </c>
      <c r="O17" s="80">
        <f ca="1">ModelInput!O28</f>
        <v>2</v>
      </c>
      <c r="P17" s="80">
        <f ca="1">ModelInput!P28</f>
        <v>2</v>
      </c>
      <c r="Q17" s="80">
        <f ca="1">ModelInput!Q28</f>
        <v>2</v>
      </c>
      <c r="R17" s="80">
        <f ca="1">ModelInput!R28</f>
        <v>2</v>
      </c>
      <c r="S17" s="80">
        <f ca="1">ModelInput!S28</f>
        <v>3</v>
      </c>
      <c r="T17" s="80">
        <f ca="1">ModelInput!T28</f>
        <v>3</v>
      </c>
      <c r="U17" s="80">
        <f ca="1">ModelInput!U28</f>
        <v>3</v>
      </c>
      <c r="V17" s="80">
        <f ca="1">ModelInput!V28</f>
        <v>3</v>
      </c>
      <c r="W17" s="80">
        <f ca="1">ModelInput!W28</f>
        <v>3</v>
      </c>
      <c r="X17" s="80">
        <f ca="1">ModelInput!X28</f>
        <v>4</v>
      </c>
      <c r="Y17" s="80">
        <f ca="1">ModelInput!Y28</f>
        <v>4</v>
      </c>
      <c r="Z17" s="80">
        <f ca="1">ModelInput!Z28</f>
        <v>4</v>
      </c>
      <c r="AA17" s="80">
        <f ca="1">ModelInput!AA28</f>
        <v>4</v>
      </c>
      <c r="AB17" s="80">
        <f ca="1">ModelInput!AB28</f>
        <v>4</v>
      </c>
      <c r="AC17" s="80">
        <f ca="1">ModelInput!AC28</f>
        <v>5</v>
      </c>
      <c r="AD17" s="80">
        <f ca="1">ModelInput!AD28</f>
        <v>5</v>
      </c>
      <c r="AE17" s="80">
        <f ca="1">ModelInput!AE28</f>
        <v>5</v>
      </c>
      <c r="AF17" s="80">
        <f ca="1">ModelInput!AF28</f>
        <v>5</v>
      </c>
      <c r="AG17" s="80">
        <f ca="1">ModelInput!AG28</f>
        <v>5</v>
      </c>
      <c r="AH17" s="80">
        <f ca="1">ModelInput!AH28</f>
        <v>6</v>
      </c>
      <c r="AI17" s="80">
        <f ca="1">ModelInput!AI28</f>
        <v>6</v>
      </c>
      <c r="AJ17" s="80">
        <f ca="1">ModelInput!AJ28</f>
        <v>6</v>
      </c>
      <c r="AK17" s="80">
        <f ca="1">ModelInput!AK28</f>
        <v>6</v>
      </c>
      <c r="AL17" s="80">
        <f ca="1">ModelInput!AL28</f>
        <v>6</v>
      </c>
      <c r="AM17" s="80">
        <f ca="1">ModelInput!AM28</f>
        <v>7</v>
      </c>
      <c r="AN17" s="80">
        <f ca="1">ModelInput!AN28</f>
        <v>7</v>
      </c>
      <c r="AO17" s="80">
        <f ca="1">ModelInput!AO28</f>
        <v>0</v>
      </c>
      <c r="AP17" s="80">
        <f ca="1">ModelInput!AP28</f>
        <v>0</v>
      </c>
      <c r="AQ17" s="80">
        <f ca="1">ModelInput!AQ28</f>
        <v>0</v>
      </c>
      <c r="AR17" s="80">
        <f ca="1">ModelInput!AR28</f>
        <v>0</v>
      </c>
      <c r="AS17" s="80">
        <f ca="1">ModelInput!AS28</f>
        <v>0</v>
      </c>
      <c r="AT17" s="80">
        <f ca="1">ModelInput!AT28</f>
        <v>0</v>
      </c>
      <c r="AU17" s="80">
        <f ca="1">ModelInput!AU28</f>
        <v>0</v>
      </c>
      <c r="AV17" s="80">
        <f ca="1">ModelInput!AV28</f>
        <v>0</v>
      </c>
      <c r="AW17" s="80">
        <f ca="1">ModelInput!AW28</f>
        <v>0</v>
      </c>
      <c r="AX17" s="80">
        <f ca="1">ModelInput!AX28</f>
        <v>0</v>
      </c>
      <c r="AY17" s="80">
        <f ca="1">ModelInput!AY28</f>
        <v>0</v>
      </c>
      <c r="AZ17" s="80">
        <f ca="1">ModelInput!AZ28</f>
        <v>0</v>
      </c>
      <c r="BA17" s="80">
        <f ca="1">ModelInput!BA28</f>
        <v>0</v>
      </c>
      <c r="BB17" s="80">
        <f ca="1">ModelInput!BB28</f>
        <v>0</v>
      </c>
      <c r="BC17" s="80">
        <f ca="1">ModelInput!BC28</f>
        <v>0</v>
      </c>
      <c r="BD17" s="80">
        <f ca="1">ModelInput!BD28</f>
        <v>0</v>
      </c>
      <c r="BE17" s="80">
        <f ca="1">ModelInput!BE28</f>
        <v>0</v>
      </c>
      <c r="BF17" s="80">
        <f ca="1">ModelInput!BF28</f>
        <v>0</v>
      </c>
      <c r="BG17" s="80">
        <f ca="1">ModelInput!BG28</f>
        <v>0</v>
      </c>
      <c r="BH17" s="80">
        <f ca="1">ModelInput!BH28</f>
        <v>0</v>
      </c>
      <c r="BI17" s="16"/>
      <c r="BJ17" s="16"/>
      <c r="BK17" s="16"/>
    </row>
    <row r="18" spans="2:103" s="88" customFormat="1" ht="15.4">
      <c r="G18" s="4"/>
      <c r="I18" s="16"/>
      <c r="K18" s="82"/>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16"/>
      <c r="BJ18" s="16"/>
      <c r="BK18" s="16"/>
    </row>
    <row r="19" spans="2:103" ht="15" customHeight="1">
      <c r="E19" s="4" t="s">
        <v>16</v>
      </c>
      <c r="G19" s="4" t="s">
        <v>192</v>
      </c>
      <c r="L19" s="61" t="str">
        <f>ModelInput!L30</f>
        <v>NA</v>
      </c>
      <c r="M19" s="61" t="str">
        <f>ModelInput!M30</f>
        <v>NA</v>
      </c>
      <c r="N19" s="61" t="str">
        <f>ModelInput!N30</f>
        <v>NA</v>
      </c>
      <c r="O19" s="61" t="b">
        <f>ModelInput!O30</f>
        <v>1</v>
      </c>
      <c r="P19" s="61" t="b">
        <f>ModelInput!P30</f>
        <v>1</v>
      </c>
      <c r="Q19" s="61" t="b">
        <f>ModelInput!Q30</f>
        <v>1</v>
      </c>
      <c r="R19" s="61" t="b">
        <f>ModelInput!R30</f>
        <v>1</v>
      </c>
      <c r="S19" s="61" t="b">
        <f>ModelInput!S30</f>
        <v>1</v>
      </c>
      <c r="T19" s="61" t="b">
        <f>ModelInput!T30</f>
        <v>1</v>
      </c>
      <c r="U19" s="61" t="b">
        <f>ModelInput!U30</f>
        <v>1</v>
      </c>
      <c r="V19" s="61" t="b">
        <f>ModelInput!V30</f>
        <v>1</v>
      </c>
      <c r="W19" s="61" t="b">
        <f>ModelInput!W30</f>
        <v>1</v>
      </c>
      <c r="X19" s="61" t="b">
        <f>ModelInput!X30</f>
        <v>1</v>
      </c>
      <c r="Y19" s="61" t="b">
        <f>ModelInput!Y30</f>
        <v>1</v>
      </c>
      <c r="Z19" s="61" t="b">
        <f>ModelInput!Z30</f>
        <v>1</v>
      </c>
      <c r="AA19" s="61" t="b">
        <f>ModelInput!AA30</f>
        <v>1</v>
      </c>
      <c r="AB19" s="61" t="b">
        <f>ModelInput!AB30</f>
        <v>1</v>
      </c>
      <c r="AC19" s="61" t="b">
        <f>ModelInput!AC30</f>
        <v>1</v>
      </c>
      <c r="AD19" s="61" t="b">
        <f>ModelInput!AD30</f>
        <v>1</v>
      </c>
      <c r="AE19" s="61" t="b">
        <f>ModelInput!AE30</f>
        <v>1</v>
      </c>
      <c r="AF19" s="61" t="b">
        <f>ModelInput!AF30</f>
        <v>1</v>
      </c>
      <c r="AG19" s="61" t="b">
        <f>ModelInput!AG30</f>
        <v>1</v>
      </c>
      <c r="AH19" s="61" t="b">
        <f>ModelInput!AH30</f>
        <v>1</v>
      </c>
      <c r="AI19" s="61" t="b">
        <f>ModelInput!AI30</f>
        <v>1</v>
      </c>
      <c r="AJ19" s="61" t="b">
        <f>ModelInput!AJ30</f>
        <v>1</v>
      </c>
      <c r="AK19" s="61" t="b">
        <f>ModelInput!AK30</f>
        <v>1</v>
      </c>
      <c r="AL19" s="61" t="b">
        <f>ModelInput!AL30</f>
        <v>1</v>
      </c>
      <c r="AM19" s="61" t="b">
        <f>ModelInput!AM30</f>
        <v>1</v>
      </c>
      <c r="AN19" s="61" t="b">
        <f>ModelInput!AN30</f>
        <v>1</v>
      </c>
      <c r="AO19" s="61" t="str">
        <f>ModelInput!AO30</f>
        <v>NA</v>
      </c>
      <c r="AP19" s="61" t="str">
        <f>ModelInput!AP30</f>
        <v>NA</v>
      </c>
      <c r="AQ19" s="61" t="str">
        <f>ModelInput!AQ30</f>
        <v>NA</v>
      </c>
      <c r="AR19" s="61" t="str">
        <f>ModelInput!AR30</f>
        <v>NA</v>
      </c>
      <c r="AS19" s="61" t="str">
        <f>ModelInput!AS30</f>
        <v>NA</v>
      </c>
      <c r="AT19" s="61" t="str">
        <f>ModelInput!AT30</f>
        <v>NA</v>
      </c>
      <c r="AU19" s="61" t="str">
        <f>ModelInput!AU30</f>
        <v>NA</v>
      </c>
      <c r="AV19" s="61" t="str">
        <f>ModelInput!AV30</f>
        <v>NA</v>
      </c>
      <c r="AW19" s="61" t="str">
        <f>ModelInput!AW30</f>
        <v>NA</v>
      </c>
      <c r="AX19" s="61" t="str">
        <f>ModelInput!AX30</f>
        <v>NA</v>
      </c>
      <c r="AY19" s="61" t="str">
        <f>ModelInput!AY30</f>
        <v>NA</v>
      </c>
      <c r="AZ19" s="61" t="str">
        <f>ModelInput!AZ30</f>
        <v>NA</v>
      </c>
      <c r="BA19" s="61" t="str">
        <f>ModelInput!BA30</f>
        <v>NA</v>
      </c>
      <c r="BB19" s="61" t="str">
        <f>ModelInput!BB30</f>
        <v>NA</v>
      </c>
      <c r="BC19" s="61" t="str">
        <f>ModelInput!BC30</f>
        <v>NA</v>
      </c>
      <c r="BD19" s="61" t="str">
        <f>ModelInput!BD30</f>
        <v>NA</v>
      </c>
      <c r="BE19" s="61" t="str">
        <f>ModelInput!BE30</f>
        <v>NA</v>
      </c>
      <c r="BF19" s="61" t="str">
        <f>ModelInput!BF30</f>
        <v>NA</v>
      </c>
      <c r="BG19" s="61" t="str">
        <f>ModelInput!BG30</f>
        <v>NA</v>
      </c>
      <c r="BH19" s="61" t="str">
        <f>ModelInput!BH30</f>
        <v>NA</v>
      </c>
    </row>
    <row r="20" spans="2:103" ht="15" customHeight="1"/>
    <row r="21" spans="2:103" ht="15.4">
      <c r="B21" s="7">
        <f>MAX($B$5:B14)+1</f>
        <v>1</v>
      </c>
      <c r="C21" s="7" t="s">
        <v>462</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8"/>
      <c r="BJ21" s="8"/>
      <c r="BK21" s="8"/>
    </row>
    <row r="22" spans="2:103" ht="15.4">
      <c r="J22" s="4"/>
      <c r="K22" s="9"/>
      <c r="L22" s="9"/>
      <c r="M22" s="9"/>
      <c r="N22" s="9"/>
      <c r="O22" s="9"/>
      <c r="P22" s="9"/>
      <c r="Q22" s="9"/>
      <c r="R22" s="46"/>
      <c r="S22" s="9"/>
      <c r="T22" s="9"/>
      <c r="U22" s="9"/>
      <c r="V22" s="9"/>
      <c r="W22" s="9"/>
      <c r="X22" s="10"/>
      <c r="Y22" s="10"/>
      <c r="Z22" s="10"/>
      <c r="AA22" s="10"/>
      <c r="AB22" s="10"/>
      <c r="AC22" s="10"/>
      <c r="AD22" s="10"/>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6"/>
      <c r="BJ22" s="6"/>
      <c r="BK22" s="6"/>
    </row>
    <row r="23" spans="2:103" ht="15.4">
      <c r="B23" s="24"/>
      <c r="C23" s="73">
        <f>MAX($B$5:C22)+0.1</f>
        <v>1.1000000000000001</v>
      </c>
      <c r="D23" s="37" t="s">
        <v>463</v>
      </c>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5"/>
    </row>
    <row r="24" spans="2:103" ht="15.4">
      <c r="E24" s="20"/>
      <c r="F24" s="20"/>
      <c r="J24" s="4"/>
      <c r="K24" s="9"/>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
      <c r="BJ24" s="6"/>
      <c r="BK24" s="6"/>
    </row>
    <row r="25" spans="2:103" ht="15.4">
      <c r="E25" s="135" t="s">
        <v>212</v>
      </c>
      <c r="F25" s="20"/>
      <c r="G25" s="4" t="s">
        <v>101</v>
      </c>
      <c r="J25" s="4"/>
      <c r="K25" s="9"/>
      <c r="L25" s="66">
        <f>Capitalisation!L127</f>
        <v>0</v>
      </c>
      <c r="M25" s="66">
        <f>Capitalisation!M127</f>
        <v>0</v>
      </c>
      <c r="N25" s="66">
        <f>Capitalisation!N127</f>
        <v>0</v>
      </c>
      <c r="O25" s="66">
        <f>Capitalisation!O127</f>
        <v>0</v>
      </c>
      <c r="P25" s="66">
        <f>Capitalisation!P127</f>
        <v>0</v>
      </c>
      <c r="Q25" s="66">
        <f>Capitalisation!Q127</f>
        <v>0</v>
      </c>
      <c r="R25" s="66">
        <f>Capitalisation!R127</f>
        <v>0</v>
      </c>
      <c r="S25" s="66">
        <f>Capitalisation!S127</f>
        <v>0</v>
      </c>
      <c r="T25" s="66">
        <f>Capitalisation!T127</f>
        <v>0</v>
      </c>
      <c r="U25" s="66">
        <f>Capitalisation!U127</f>
        <v>0</v>
      </c>
      <c r="V25" s="66">
        <f>Capitalisation!V127</f>
        <v>0</v>
      </c>
      <c r="W25" s="66">
        <f>Capitalisation!W127</f>
        <v>0</v>
      </c>
      <c r="X25" s="66">
        <f>Capitalisation!X127</f>
        <v>0</v>
      </c>
      <c r="Y25" s="66">
        <f>Capitalisation!Y127</f>
        <v>0</v>
      </c>
      <c r="Z25" s="66">
        <f>Capitalisation!Z127</f>
        <v>0</v>
      </c>
      <c r="AA25" s="66">
        <f>Capitalisation!AA127</f>
        <v>0</v>
      </c>
      <c r="AB25" s="66">
        <f>Capitalisation!AB127</f>
        <v>0</v>
      </c>
      <c r="AC25" s="66">
        <f>Capitalisation!AC127</f>
        <v>0</v>
      </c>
      <c r="AD25" s="66">
        <f>Capitalisation!AD127</f>
        <v>0</v>
      </c>
      <c r="AE25" s="66">
        <f>Capitalisation!AE127</f>
        <v>0</v>
      </c>
      <c r="AF25" s="66">
        <f>Capitalisation!AF127</f>
        <v>0</v>
      </c>
      <c r="AG25" s="66">
        <f>Capitalisation!AG127</f>
        <v>0</v>
      </c>
      <c r="AH25" s="66">
        <f>Capitalisation!AH127</f>
        <v>0</v>
      </c>
      <c r="AI25" s="66">
        <f>Capitalisation!AI127</f>
        <v>0</v>
      </c>
      <c r="AJ25" s="66">
        <f>Capitalisation!AJ127</f>
        <v>0</v>
      </c>
      <c r="AK25" s="66">
        <f>Capitalisation!AK127</f>
        <v>0</v>
      </c>
      <c r="AL25" s="66">
        <f>Capitalisation!AL127</f>
        <v>0</v>
      </c>
      <c r="AM25" s="66">
        <f>Capitalisation!AM127</f>
        <v>0</v>
      </c>
      <c r="AN25" s="66">
        <f>Capitalisation!AN127</f>
        <v>0</v>
      </c>
      <c r="AO25" s="66">
        <f>Capitalisation!AO127</f>
        <v>0</v>
      </c>
      <c r="AP25" s="66">
        <f>Capitalisation!AP127</f>
        <v>0</v>
      </c>
      <c r="AQ25" s="66">
        <f>Capitalisation!AQ127</f>
        <v>0</v>
      </c>
      <c r="AR25" s="66">
        <f>Capitalisation!AR127</f>
        <v>0</v>
      </c>
      <c r="AS25" s="66">
        <f>Capitalisation!AS127</f>
        <v>0</v>
      </c>
      <c r="AT25" s="66">
        <f>Capitalisation!AT127</f>
        <v>0</v>
      </c>
      <c r="AU25" s="66">
        <f>Capitalisation!AU127</f>
        <v>0</v>
      </c>
      <c r="AV25" s="66">
        <f>Capitalisation!AV127</f>
        <v>0</v>
      </c>
      <c r="AW25" s="66">
        <f>Capitalisation!AW127</f>
        <v>0</v>
      </c>
      <c r="AX25" s="66">
        <f>Capitalisation!AX127</f>
        <v>0</v>
      </c>
      <c r="AY25" s="66">
        <f>Capitalisation!AY127</f>
        <v>0</v>
      </c>
      <c r="AZ25" s="66">
        <f>Capitalisation!AZ127</f>
        <v>0</v>
      </c>
      <c r="BA25" s="66">
        <f>Capitalisation!BA127</f>
        <v>0</v>
      </c>
      <c r="BB25" s="66">
        <f>Capitalisation!BB127</f>
        <v>0</v>
      </c>
      <c r="BC25" s="66">
        <f>Capitalisation!BC127</f>
        <v>0</v>
      </c>
      <c r="BD25" s="66">
        <f>Capitalisation!BD127</f>
        <v>0</v>
      </c>
      <c r="BE25" s="66">
        <f>Capitalisation!BE127</f>
        <v>0</v>
      </c>
      <c r="BF25" s="66">
        <f>Capitalisation!BF127</f>
        <v>0</v>
      </c>
      <c r="BG25" s="66">
        <f>Capitalisation!BG127</f>
        <v>0</v>
      </c>
      <c r="BH25" s="66">
        <f>Capitalisation!BH127</f>
        <v>0</v>
      </c>
      <c r="BI25" s="66"/>
      <c r="BJ25" s="66"/>
      <c r="BK25" s="66"/>
      <c r="BL25" s="66"/>
    </row>
    <row r="26" spans="2:103" ht="16.149999999999999">
      <c r="E26" s="20" t="s">
        <v>464</v>
      </c>
      <c r="F26" s="20"/>
      <c r="G26" s="4" t="s">
        <v>101</v>
      </c>
      <c r="J26" s="6" t="s">
        <v>465</v>
      </c>
      <c r="K26" s="9"/>
      <c r="L26" s="66">
        <f>Capitalisation!L128</f>
        <v>0</v>
      </c>
      <c r="M26" s="66">
        <f>Capitalisation!M128</f>
        <v>0</v>
      </c>
      <c r="N26" s="66">
        <f>Capitalisation!N128</f>
        <v>0</v>
      </c>
      <c r="O26" s="66">
        <f>Capitalisation!O128</f>
        <v>0</v>
      </c>
      <c r="P26" s="66">
        <f>Capitalisation!P128</f>
        <v>0</v>
      </c>
      <c r="Q26" s="66">
        <f>Capitalisation!Q128</f>
        <v>0</v>
      </c>
      <c r="R26" s="66">
        <f>Capitalisation!R128</f>
        <v>0</v>
      </c>
      <c r="S26" s="66">
        <f>Capitalisation!S128</f>
        <v>0</v>
      </c>
      <c r="T26" s="66">
        <f>Capitalisation!T128</f>
        <v>0</v>
      </c>
      <c r="U26" s="66">
        <f>Capitalisation!U128</f>
        <v>0</v>
      </c>
      <c r="V26" s="66">
        <f>Capitalisation!V128</f>
        <v>0</v>
      </c>
      <c r="W26" s="66">
        <f>Capitalisation!W128</f>
        <v>0</v>
      </c>
      <c r="X26" s="66">
        <f>Capitalisation!X128</f>
        <v>0</v>
      </c>
      <c r="Y26" s="66">
        <f>Capitalisation!Y128</f>
        <v>0</v>
      </c>
      <c r="Z26" s="66">
        <f>Capitalisation!Z128</f>
        <v>0</v>
      </c>
      <c r="AA26" s="66">
        <f>Capitalisation!AA128</f>
        <v>0</v>
      </c>
      <c r="AB26" s="66">
        <f>Capitalisation!AB128</f>
        <v>0</v>
      </c>
      <c r="AC26" s="66">
        <f>Capitalisation!AC128</f>
        <v>0</v>
      </c>
      <c r="AD26" s="66">
        <f>Capitalisation!AD128</f>
        <v>0</v>
      </c>
      <c r="AE26" s="66">
        <f>Capitalisation!AE128</f>
        <v>0</v>
      </c>
      <c r="AF26" s="66">
        <f>Capitalisation!AF128</f>
        <v>0</v>
      </c>
      <c r="AG26" s="66">
        <f>Capitalisation!AG128</f>
        <v>0</v>
      </c>
      <c r="AH26" s="66">
        <f>Capitalisation!AH128</f>
        <v>0</v>
      </c>
      <c r="AI26" s="66">
        <f>Capitalisation!AI128</f>
        <v>0</v>
      </c>
      <c r="AJ26" s="66">
        <f>Capitalisation!AJ128</f>
        <v>0</v>
      </c>
      <c r="AK26" s="66">
        <f>Capitalisation!AK128</f>
        <v>0</v>
      </c>
      <c r="AL26" s="66">
        <f>Capitalisation!AL128</f>
        <v>0</v>
      </c>
      <c r="AM26" s="66">
        <f>Capitalisation!AM128</f>
        <v>0</v>
      </c>
      <c r="AN26" s="66">
        <f>Capitalisation!AN128</f>
        <v>0</v>
      </c>
      <c r="AO26" s="66">
        <f>Capitalisation!AO128</f>
        <v>0</v>
      </c>
      <c r="AP26" s="66">
        <f>Capitalisation!AP128</f>
        <v>0</v>
      </c>
      <c r="AQ26" s="66">
        <f>Capitalisation!AQ128</f>
        <v>0</v>
      </c>
      <c r="AR26" s="66">
        <f>Capitalisation!AR128</f>
        <v>0</v>
      </c>
      <c r="AS26" s="66">
        <f>Capitalisation!AS128</f>
        <v>0</v>
      </c>
      <c r="AT26" s="66">
        <f>Capitalisation!AT128</f>
        <v>0</v>
      </c>
      <c r="AU26" s="66">
        <f>Capitalisation!AU128</f>
        <v>0</v>
      </c>
      <c r="AV26" s="66">
        <f>Capitalisation!AV128</f>
        <v>0</v>
      </c>
      <c r="AW26" s="66">
        <f>Capitalisation!AW128</f>
        <v>0</v>
      </c>
      <c r="AX26" s="66">
        <f>Capitalisation!AX128</f>
        <v>0</v>
      </c>
      <c r="AY26" s="66">
        <f>Capitalisation!AY128</f>
        <v>0</v>
      </c>
      <c r="AZ26" s="66">
        <f>Capitalisation!AZ128</f>
        <v>0</v>
      </c>
      <c r="BA26" s="66">
        <f>Capitalisation!BA128</f>
        <v>0</v>
      </c>
      <c r="BB26" s="66">
        <f>Capitalisation!BB128</f>
        <v>0</v>
      </c>
      <c r="BC26" s="66">
        <f>Capitalisation!BC128</f>
        <v>0</v>
      </c>
      <c r="BD26" s="66">
        <f>Capitalisation!BD128</f>
        <v>0</v>
      </c>
      <c r="BE26" s="66">
        <f>Capitalisation!BE128</f>
        <v>0</v>
      </c>
      <c r="BF26" s="66">
        <f>Capitalisation!BF128</f>
        <v>0</v>
      </c>
      <c r="BG26" s="66">
        <f>Capitalisation!BG128</f>
        <v>0</v>
      </c>
      <c r="BH26" s="66">
        <f>Capitalisation!BH128</f>
        <v>0</v>
      </c>
      <c r="BI26" s="66"/>
      <c r="BJ26" s="66"/>
      <c r="BK26" s="66"/>
      <c r="BL26" s="66"/>
    </row>
    <row r="27" spans="2:103" ht="15.4">
      <c r="E27" s="135" t="s">
        <v>427</v>
      </c>
      <c r="F27" s="20"/>
      <c r="G27" s="4" t="s">
        <v>101</v>
      </c>
      <c r="J27" s="4"/>
      <c r="K27" s="9"/>
      <c r="L27" s="66">
        <f>Capitalisation!L129</f>
        <v>0</v>
      </c>
      <c r="M27" s="66">
        <f>Capitalisation!M129</f>
        <v>0</v>
      </c>
      <c r="N27" s="66">
        <f>Capitalisation!N129</f>
        <v>0</v>
      </c>
      <c r="O27" s="66">
        <f>Capitalisation!O129</f>
        <v>0</v>
      </c>
      <c r="P27" s="66">
        <f>Capitalisation!P129</f>
        <v>0</v>
      </c>
      <c r="Q27" s="66">
        <f>Capitalisation!Q129</f>
        <v>0</v>
      </c>
      <c r="R27" s="66">
        <f>Capitalisation!R129</f>
        <v>0</v>
      </c>
      <c r="S27" s="66">
        <f>Capitalisation!S129</f>
        <v>0</v>
      </c>
      <c r="T27" s="66">
        <f>Capitalisation!T129</f>
        <v>0</v>
      </c>
      <c r="U27" s="66">
        <f>Capitalisation!U129</f>
        <v>0</v>
      </c>
      <c r="V27" s="66">
        <f>Capitalisation!V129</f>
        <v>0</v>
      </c>
      <c r="W27" s="66">
        <f>Capitalisation!W129</f>
        <v>0</v>
      </c>
      <c r="X27" s="66">
        <f>Capitalisation!X129</f>
        <v>0</v>
      </c>
      <c r="Y27" s="66">
        <f>Capitalisation!Y129</f>
        <v>0</v>
      </c>
      <c r="Z27" s="66">
        <f>Capitalisation!Z129</f>
        <v>0</v>
      </c>
      <c r="AA27" s="66">
        <f>Capitalisation!AA129</f>
        <v>0</v>
      </c>
      <c r="AB27" s="66">
        <f>Capitalisation!AB129</f>
        <v>0</v>
      </c>
      <c r="AC27" s="66">
        <f>Capitalisation!AC129</f>
        <v>0</v>
      </c>
      <c r="AD27" s="66">
        <f>Capitalisation!AD129</f>
        <v>0</v>
      </c>
      <c r="AE27" s="66">
        <f>Capitalisation!AE129</f>
        <v>0</v>
      </c>
      <c r="AF27" s="66">
        <f>Capitalisation!AF129</f>
        <v>0</v>
      </c>
      <c r="AG27" s="66">
        <f>Capitalisation!AG129</f>
        <v>0</v>
      </c>
      <c r="AH27" s="66">
        <f>Capitalisation!AH129</f>
        <v>0</v>
      </c>
      <c r="AI27" s="66">
        <f>Capitalisation!AI129</f>
        <v>0</v>
      </c>
      <c r="AJ27" s="66">
        <f>Capitalisation!AJ129</f>
        <v>0</v>
      </c>
      <c r="AK27" s="66">
        <f>Capitalisation!AK129</f>
        <v>0</v>
      </c>
      <c r="AL27" s="66">
        <f>Capitalisation!AL129</f>
        <v>0</v>
      </c>
      <c r="AM27" s="66">
        <f>Capitalisation!AM129</f>
        <v>0</v>
      </c>
      <c r="AN27" s="66">
        <f>Capitalisation!AN129</f>
        <v>0</v>
      </c>
      <c r="AO27" s="66">
        <f>Capitalisation!AO129</f>
        <v>0</v>
      </c>
      <c r="AP27" s="66">
        <f>Capitalisation!AP129</f>
        <v>0</v>
      </c>
      <c r="AQ27" s="66">
        <f>Capitalisation!AQ129</f>
        <v>0</v>
      </c>
      <c r="AR27" s="66">
        <f>Capitalisation!AR129</f>
        <v>0</v>
      </c>
      <c r="AS27" s="66">
        <f>Capitalisation!AS129</f>
        <v>0</v>
      </c>
      <c r="AT27" s="66">
        <f>Capitalisation!AT129</f>
        <v>0</v>
      </c>
      <c r="AU27" s="66">
        <f>Capitalisation!AU129</f>
        <v>0</v>
      </c>
      <c r="AV27" s="66">
        <f>Capitalisation!AV129</f>
        <v>0</v>
      </c>
      <c r="AW27" s="66">
        <f>Capitalisation!AW129</f>
        <v>0</v>
      </c>
      <c r="AX27" s="66">
        <f>Capitalisation!AX129</f>
        <v>0</v>
      </c>
      <c r="AY27" s="66">
        <f>Capitalisation!AY129</f>
        <v>0</v>
      </c>
      <c r="AZ27" s="66">
        <f>Capitalisation!AZ129</f>
        <v>0</v>
      </c>
      <c r="BA27" s="66">
        <f>Capitalisation!BA129</f>
        <v>0</v>
      </c>
      <c r="BB27" s="66">
        <f>Capitalisation!BB129</f>
        <v>0</v>
      </c>
      <c r="BC27" s="66">
        <f>Capitalisation!BC129</f>
        <v>0</v>
      </c>
      <c r="BD27" s="66">
        <f>Capitalisation!BD129</f>
        <v>0</v>
      </c>
      <c r="BE27" s="66">
        <f>Capitalisation!BE129</f>
        <v>0</v>
      </c>
      <c r="BF27" s="66">
        <f>Capitalisation!BF129</f>
        <v>0</v>
      </c>
      <c r="BG27" s="66">
        <f>Capitalisation!BG129</f>
        <v>0</v>
      </c>
      <c r="BH27" s="66">
        <f>Capitalisation!BH129</f>
        <v>0</v>
      </c>
      <c r="BI27" s="6"/>
      <c r="BJ27" s="6"/>
      <c r="BK27" s="6"/>
    </row>
    <row r="28" spans="2:103" ht="15.4">
      <c r="E28" s="135" t="s">
        <v>441</v>
      </c>
      <c r="F28" s="20"/>
      <c r="G28" s="4" t="s">
        <v>101</v>
      </c>
      <c r="J28" s="4"/>
      <c r="K28" s="9"/>
      <c r="L28" s="66">
        <f>Capitalisation!L130</f>
        <v>0</v>
      </c>
      <c r="M28" s="66">
        <f>Capitalisation!M130</f>
        <v>0</v>
      </c>
      <c r="N28" s="66">
        <f>Capitalisation!N130</f>
        <v>0</v>
      </c>
      <c r="O28" s="66">
        <f>Capitalisation!O130</f>
        <v>0</v>
      </c>
      <c r="P28" s="66">
        <f>Capitalisation!P130</f>
        <v>0</v>
      </c>
      <c r="Q28" s="66">
        <f>Capitalisation!Q130</f>
        <v>0</v>
      </c>
      <c r="R28" s="66">
        <f>Capitalisation!R130</f>
        <v>0</v>
      </c>
      <c r="S28" s="66">
        <f>Capitalisation!S130</f>
        <v>0</v>
      </c>
      <c r="T28" s="66">
        <f>Capitalisation!T130</f>
        <v>0</v>
      </c>
      <c r="U28" s="66">
        <f>Capitalisation!U130</f>
        <v>0</v>
      </c>
      <c r="V28" s="66">
        <f>Capitalisation!V130</f>
        <v>0</v>
      </c>
      <c r="W28" s="66">
        <f>Capitalisation!W130</f>
        <v>0</v>
      </c>
      <c r="X28" s="66">
        <f>Capitalisation!X130</f>
        <v>0</v>
      </c>
      <c r="Y28" s="66">
        <f>Capitalisation!Y130</f>
        <v>0</v>
      </c>
      <c r="Z28" s="66">
        <f>Capitalisation!Z130</f>
        <v>0</v>
      </c>
      <c r="AA28" s="66">
        <f>Capitalisation!AA130</f>
        <v>0</v>
      </c>
      <c r="AB28" s="66">
        <f>Capitalisation!AB130</f>
        <v>0</v>
      </c>
      <c r="AC28" s="66">
        <f>Capitalisation!AC130</f>
        <v>0</v>
      </c>
      <c r="AD28" s="66">
        <f>Capitalisation!AD130</f>
        <v>0</v>
      </c>
      <c r="AE28" s="66">
        <f>Capitalisation!AE130</f>
        <v>0</v>
      </c>
      <c r="AF28" s="66">
        <f>Capitalisation!AF130</f>
        <v>0</v>
      </c>
      <c r="AG28" s="66">
        <f>Capitalisation!AG130</f>
        <v>0</v>
      </c>
      <c r="AH28" s="66">
        <f>Capitalisation!AH130</f>
        <v>0</v>
      </c>
      <c r="AI28" s="66">
        <f>Capitalisation!AI130</f>
        <v>0</v>
      </c>
      <c r="AJ28" s="66">
        <f>Capitalisation!AJ130</f>
        <v>0</v>
      </c>
      <c r="AK28" s="66">
        <f>Capitalisation!AK130</f>
        <v>0</v>
      </c>
      <c r="AL28" s="66">
        <f>Capitalisation!AL130</f>
        <v>0</v>
      </c>
      <c r="AM28" s="66">
        <f>Capitalisation!AM130</f>
        <v>0</v>
      </c>
      <c r="AN28" s="66">
        <f>Capitalisation!AN130</f>
        <v>0</v>
      </c>
      <c r="AO28" s="66">
        <f>Capitalisation!AO130</f>
        <v>0</v>
      </c>
      <c r="AP28" s="66">
        <f>Capitalisation!AP130</f>
        <v>0</v>
      </c>
      <c r="AQ28" s="66">
        <f>Capitalisation!AQ130</f>
        <v>0</v>
      </c>
      <c r="AR28" s="66">
        <f>Capitalisation!AR130</f>
        <v>0</v>
      </c>
      <c r="AS28" s="66">
        <f>Capitalisation!AS130</f>
        <v>0</v>
      </c>
      <c r="AT28" s="66">
        <f>Capitalisation!AT130</f>
        <v>0</v>
      </c>
      <c r="AU28" s="66">
        <f>Capitalisation!AU130</f>
        <v>0</v>
      </c>
      <c r="AV28" s="66">
        <f>Capitalisation!AV130</f>
        <v>0</v>
      </c>
      <c r="AW28" s="66">
        <f>Capitalisation!AW130</f>
        <v>0</v>
      </c>
      <c r="AX28" s="66">
        <f>Capitalisation!AX130</f>
        <v>0</v>
      </c>
      <c r="AY28" s="66">
        <f>Capitalisation!AY130</f>
        <v>0</v>
      </c>
      <c r="AZ28" s="66">
        <f>Capitalisation!AZ130</f>
        <v>0</v>
      </c>
      <c r="BA28" s="66">
        <f>Capitalisation!BA130</f>
        <v>0</v>
      </c>
      <c r="BB28" s="66">
        <f>Capitalisation!BB130</f>
        <v>0</v>
      </c>
      <c r="BC28" s="66">
        <f>Capitalisation!BC130</f>
        <v>0</v>
      </c>
      <c r="BD28" s="66">
        <f>Capitalisation!BD130</f>
        <v>0</v>
      </c>
      <c r="BE28" s="66">
        <f>Capitalisation!BE130</f>
        <v>0</v>
      </c>
      <c r="BF28" s="66">
        <f>Capitalisation!BF130</f>
        <v>0</v>
      </c>
      <c r="BG28" s="66">
        <f>Capitalisation!BG130</f>
        <v>0</v>
      </c>
      <c r="BH28" s="66">
        <f>Capitalisation!BH130</f>
        <v>0</v>
      </c>
      <c r="BI28" s="6"/>
      <c r="BJ28" s="6"/>
      <c r="BK28" s="6"/>
    </row>
    <row r="29" spans="2:103" ht="15.4">
      <c r="E29" s="20" t="s">
        <v>426</v>
      </c>
      <c r="F29" s="20"/>
      <c r="G29" s="4" t="s">
        <v>101</v>
      </c>
      <c r="J29" s="4"/>
      <c r="K29" s="9"/>
      <c r="L29" s="66">
        <f>Capitalisation!L131</f>
        <v>0</v>
      </c>
      <c r="M29" s="66">
        <f>Capitalisation!M131</f>
        <v>0</v>
      </c>
      <c r="N29" s="66">
        <f>Capitalisation!N131</f>
        <v>0</v>
      </c>
      <c r="O29" s="66">
        <f>Capitalisation!O131</f>
        <v>0</v>
      </c>
      <c r="P29" s="66">
        <f>Capitalisation!P131</f>
        <v>0</v>
      </c>
      <c r="Q29" s="66">
        <f>Capitalisation!Q131</f>
        <v>0</v>
      </c>
      <c r="R29" s="66">
        <f>Capitalisation!R131</f>
        <v>0</v>
      </c>
      <c r="S29" s="66">
        <f>Capitalisation!S131</f>
        <v>0</v>
      </c>
      <c r="T29" s="66">
        <f>Capitalisation!T131</f>
        <v>0</v>
      </c>
      <c r="U29" s="66">
        <f>Capitalisation!U131</f>
        <v>0</v>
      </c>
      <c r="V29" s="66">
        <f>Capitalisation!V131</f>
        <v>0</v>
      </c>
      <c r="W29" s="66">
        <f>Capitalisation!W131</f>
        <v>0</v>
      </c>
      <c r="X29" s="66">
        <f>Capitalisation!X131</f>
        <v>0</v>
      </c>
      <c r="Y29" s="66">
        <f>Capitalisation!Y131</f>
        <v>0</v>
      </c>
      <c r="Z29" s="66">
        <f>Capitalisation!Z131</f>
        <v>0</v>
      </c>
      <c r="AA29" s="66">
        <f>Capitalisation!AA131</f>
        <v>0</v>
      </c>
      <c r="AB29" s="66">
        <f>Capitalisation!AB131</f>
        <v>0</v>
      </c>
      <c r="AC29" s="66">
        <f>Capitalisation!AC131</f>
        <v>0</v>
      </c>
      <c r="AD29" s="66">
        <f>Capitalisation!AD131</f>
        <v>0</v>
      </c>
      <c r="AE29" s="66">
        <f>Capitalisation!AE131</f>
        <v>0</v>
      </c>
      <c r="AF29" s="66">
        <f>Capitalisation!AF131</f>
        <v>0</v>
      </c>
      <c r="AG29" s="66">
        <f>Capitalisation!AG131</f>
        <v>0</v>
      </c>
      <c r="AH29" s="66">
        <f>Capitalisation!AH131</f>
        <v>0</v>
      </c>
      <c r="AI29" s="66">
        <f>Capitalisation!AI131</f>
        <v>0</v>
      </c>
      <c r="AJ29" s="66">
        <f>Capitalisation!AJ131</f>
        <v>0</v>
      </c>
      <c r="AK29" s="66">
        <f>Capitalisation!AK131</f>
        <v>0</v>
      </c>
      <c r="AL29" s="66">
        <f>Capitalisation!AL131</f>
        <v>0</v>
      </c>
      <c r="AM29" s="66">
        <f>Capitalisation!AM131</f>
        <v>0</v>
      </c>
      <c r="AN29" s="66">
        <f>Capitalisation!AN131</f>
        <v>0</v>
      </c>
      <c r="AO29" s="66">
        <f>Capitalisation!AO131</f>
        <v>0</v>
      </c>
      <c r="AP29" s="66">
        <f>Capitalisation!AP131</f>
        <v>0</v>
      </c>
      <c r="AQ29" s="66">
        <f>Capitalisation!AQ131</f>
        <v>0</v>
      </c>
      <c r="AR29" s="66">
        <f>Capitalisation!AR131</f>
        <v>0</v>
      </c>
      <c r="AS29" s="66">
        <f>Capitalisation!AS131</f>
        <v>0</v>
      </c>
      <c r="AT29" s="66">
        <f>Capitalisation!AT131</f>
        <v>0</v>
      </c>
      <c r="AU29" s="66">
        <f>Capitalisation!AU131</f>
        <v>0</v>
      </c>
      <c r="AV29" s="66">
        <f>Capitalisation!AV131</f>
        <v>0</v>
      </c>
      <c r="AW29" s="66">
        <f>Capitalisation!AW131</f>
        <v>0</v>
      </c>
      <c r="AX29" s="66">
        <f>Capitalisation!AX131</f>
        <v>0</v>
      </c>
      <c r="AY29" s="66">
        <f>Capitalisation!AY131</f>
        <v>0</v>
      </c>
      <c r="AZ29" s="66">
        <f>Capitalisation!AZ131</f>
        <v>0</v>
      </c>
      <c r="BA29" s="66">
        <f>Capitalisation!BA131</f>
        <v>0</v>
      </c>
      <c r="BB29" s="66">
        <f>Capitalisation!BB131</f>
        <v>0</v>
      </c>
      <c r="BC29" s="66">
        <f>Capitalisation!BC131</f>
        <v>0</v>
      </c>
      <c r="BD29" s="66">
        <f>Capitalisation!BD131</f>
        <v>0</v>
      </c>
      <c r="BE29" s="66">
        <f>Capitalisation!BE131</f>
        <v>0</v>
      </c>
      <c r="BF29" s="66">
        <f>Capitalisation!BF131</f>
        <v>0</v>
      </c>
      <c r="BG29" s="66">
        <f>Capitalisation!BG131</f>
        <v>0</v>
      </c>
      <c r="BH29" s="66">
        <f>Capitalisation!BH131</f>
        <v>0</v>
      </c>
      <c r="BI29" s="6"/>
      <c r="BJ29" s="6"/>
      <c r="BK29" s="6"/>
    </row>
    <row r="30" spans="2:103" ht="15.4">
      <c r="E30" s="20"/>
      <c r="F30" s="20"/>
      <c r="J30" s="4"/>
      <c r="K30" s="9"/>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
      <c r="BJ30" s="6"/>
      <c r="BK30" s="6"/>
    </row>
    <row r="31" spans="2:103" ht="15.4">
      <c r="B31" s="7">
        <f>MAX($B$5:B30)+1</f>
        <v>2</v>
      </c>
      <c r="C31" s="7" t="s">
        <v>35</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8"/>
      <c r="BJ31" s="8"/>
      <c r="BK31" s="8"/>
    </row>
    <row r="32" spans="2:103" ht="15.4">
      <c r="E32" s="20"/>
      <c r="F32" s="20"/>
      <c r="J32" s="4"/>
      <c r="K32" s="9"/>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
      <c r="BJ32" s="6"/>
      <c r="BK32" s="6"/>
    </row>
    <row r="33" spans="2:103" ht="15.4">
      <c r="B33" s="24"/>
      <c r="C33" s="73">
        <f>MAX($B$5:C32)+0.1</f>
        <v>2.1</v>
      </c>
      <c r="D33" s="37" t="s">
        <v>466</v>
      </c>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5"/>
    </row>
    <row r="34" spans="2:103" s="6" customFormat="1" ht="15.4">
      <c r="C34" s="68" t="s">
        <v>467</v>
      </c>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row>
    <row r="35" spans="2:103" ht="15.4">
      <c r="E35" s="4" t="s">
        <v>468</v>
      </c>
      <c r="G35" s="4" t="s">
        <v>101</v>
      </c>
      <c r="J35" s="4"/>
      <c r="K35" s="9"/>
      <c r="L35" s="93">
        <f>K41</f>
        <v>0</v>
      </c>
      <c r="M35" s="93">
        <f t="shared" ref="M35:BH35" si="2">L41</f>
        <v>0</v>
      </c>
      <c r="N35" s="93">
        <f t="shared" si="2"/>
        <v>0</v>
      </c>
      <c r="O35" s="93">
        <f t="shared" si="2"/>
        <v>0</v>
      </c>
      <c r="P35" s="93">
        <f>O41</f>
        <v>0</v>
      </c>
      <c r="Q35" s="93">
        <f t="shared" si="2"/>
        <v>0</v>
      </c>
      <c r="R35" s="93">
        <f t="shared" si="2"/>
        <v>0</v>
      </c>
      <c r="S35" s="93">
        <f t="shared" si="2"/>
        <v>0</v>
      </c>
      <c r="T35" s="93">
        <f t="shared" si="2"/>
        <v>0</v>
      </c>
      <c r="U35" s="93">
        <f t="shared" si="2"/>
        <v>0</v>
      </c>
      <c r="V35" s="93">
        <f t="shared" si="2"/>
        <v>0</v>
      </c>
      <c r="W35" s="93">
        <f t="shared" si="2"/>
        <v>0</v>
      </c>
      <c r="X35" s="93">
        <f t="shared" si="2"/>
        <v>0</v>
      </c>
      <c r="Y35" s="93">
        <f t="shared" si="2"/>
        <v>0</v>
      </c>
      <c r="Z35" s="93">
        <f t="shared" si="2"/>
        <v>0</v>
      </c>
      <c r="AA35" s="93">
        <f t="shared" si="2"/>
        <v>0</v>
      </c>
      <c r="AB35" s="93">
        <f t="shared" si="2"/>
        <v>0</v>
      </c>
      <c r="AC35" s="93">
        <f t="shared" si="2"/>
        <v>0</v>
      </c>
      <c r="AD35" s="93">
        <f t="shared" si="2"/>
        <v>0</v>
      </c>
      <c r="AE35" s="93">
        <f t="shared" si="2"/>
        <v>0</v>
      </c>
      <c r="AF35" s="93">
        <f t="shared" si="2"/>
        <v>0</v>
      </c>
      <c r="AG35" s="93">
        <f t="shared" si="2"/>
        <v>0</v>
      </c>
      <c r="AH35" s="93">
        <f t="shared" si="2"/>
        <v>0</v>
      </c>
      <c r="AI35" s="93">
        <f t="shared" si="2"/>
        <v>0</v>
      </c>
      <c r="AJ35" s="93">
        <f t="shared" si="2"/>
        <v>0</v>
      </c>
      <c r="AK35" s="93">
        <f t="shared" si="2"/>
        <v>0</v>
      </c>
      <c r="AL35" s="93">
        <f t="shared" si="2"/>
        <v>0</v>
      </c>
      <c r="AM35" s="93">
        <f t="shared" si="2"/>
        <v>0</v>
      </c>
      <c r="AN35" s="93">
        <f t="shared" si="2"/>
        <v>0</v>
      </c>
      <c r="AO35" s="93">
        <f t="shared" si="2"/>
        <v>0</v>
      </c>
      <c r="AP35" s="93">
        <f t="shared" si="2"/>
        <v>0</v>
      </c>
      <c r="AQ35" s="93">
        <f t="shared" si="2"/>
        <v>0</v>
      </c>
      <c r="AR35" s="93">
        <f t="shared" si="2"/>
        <v>0</v>
      </c>
      <c r="AS35" s="93">
        <f t="shared" si="2"/>
        <v>0</v>
      </c>
      <c r="AT35" s="93">
        <f t="shared" si="2"/>
        <v>0</v>
      </c>
      <c r="AU35" s="93">
        <f t="shared" si="2"/>
        <v>0</v>
      </c>
      <c r="AV35" s="93">
        <f t="shared" si="2"/>
        <v>0</v>
      </c>
      <c r="AW35" s="93">
        <f t="shared" si="2"/>
        <v>0</v>
      </c>
      <c r="AX35" s="93">
        <f t="shared" si="2"/>
        <v>0</v>
      </c>
      <c r="AY35" s="93">
        <f t="shared" si="2"/>
        <v>0</v>
      </c>
      <c r="AZ35" s="93">
        <f t="shared" si="2"/>
        <v>0</v>
      </c>
      <c r="BA35" s="93">
        <f t="shared" si="2"/>
        <v>0</v>
      </c>
      <c r="BB35" s="93">
        <f t="shared" si="2"/>
        <v>0</v>
      </c>
      <c r="BC35" s="93">
        <f t="shared" si="2"/>
        <v>0</v>
      </c>
      <c r="BD35" s="93">
        <f t="shared" si="2"/>
        <v>0</v>
      </c>
      <c r="BE35" s="93">
        <f t="shared" si="2"/>
        <v>0</v>
      </c>
      <c r="BF35" s="93">
        <f t="shared" si="2"/>
        <v>0</v>
      </c>
      <c r="BG35" s="93">
        <f t="shared" si="2"/>
        <v>0</v>
      </c>
      <c r="BH35" s="93">
        <f t="shared" si="2"/>
        <v>0</v>
      </c>
      <c r="BI35" s="6"/>
      <c r="BJ35" s="6"/>
      <c r="BK35" s="6"/>
    </row>
    <row r="36" spans="2:103" ht="15.4">
      <c r="E36" s="20" t="s">
        <v>469</v>
      </c>
      <c r="G36" s="4" t="s">
        <v>101</v>
      </c>
      <c r="K36" s="9"/>
      <c r="L36" s="125">
        <f t="shared" ref="L36:AQ36" si="3">L26</f>
        <v>0</v>
      </c>
      <c r="M36" s="125">
        <f t="shared" si="3"/>
        <v>0</v>
      </c>
      <c r="N36" s="125">
        <f t="shared" si="3"/>
        <v>0</v>
      </c>
      <c r="O36" s="125">
        <f t="shared" si="3"/>
        <v>0</v>
      </c>
      <c r="P36" s="125">
        <f t="shared" si="3"/>
        <v>0</v>
      </c>
      <c r="Q36" s="125">
        <f t="shared" si="3"/>
        <v>0</v>
      </c>
      <c r="R36" s="125">
        <f t="shared" si="3"/>
        <v>0</v>
      </c>
      <c r="S36" s="125">
        <f t="shared" si="3"/>
        <v>0</v>
      </c>
      <c r="T36" s="125">
        <f t="shared" si="3"/>
        <v>0</v>
      </c>
      <c r="U36" s="125">
        <f t="shared" si="3"/>
        <v>0</v>
      </c>
      <c r="V36" s="125">
        <f t="shared" si="3"/>
        <v>0</v>
      </c>
      <c r="W36" s="125">
        <f t="shared" si="3"/>
        <v>0</v>
      </c>
      <c r="X36" s="125">
        <f t="shared" si="3"/>
        <v>0</v>
      </c>
      <c r="Y36" s="125">
        <f t="shared" si="3"/>
        <v>0</v>
      </c>
      <c r="Z36" s="125">
        <f t="shared" si="3"/>
        <v>0</v>
      </c>
      <c r="AA36" s="125">
        <f t="shared" si="3"/>
        <v>0</v>
      </c>
      <c r="AB36" s="125">
        <f t="shared" si="3"/>
        <v>0</v>
      </c>
      <c r="AC36" s="125">
        <f t="shared" si="3"/>
        <v>0</v>
      </c>
      <c r="AD36" s="125">
        <f t="shared" si="3"/>
        <v>0</v>
      </c>
      <c r="AE36" s="125">
        <f t="shared" si="3"/>
        <v>0</v>
      </c>
      <c r="AF36" s="125">
        <f t="shared" si="3"/>
        <v>0</v>
      </c>
      <c r="AG36" s="125">
        <f t="shared" si="3"/>
        <v>0</v>
      </c>
      <c r="AH36" s="125">
        <f t="shared" si="3"/>
        <v>0</v>
      </c>
      <c r="AI36" s="125">
        <f t="shared" si="3"/>
        <v>0</v>
      </c>
      <c r="AJ36" s="125">
        <f t="shared" si="3"/>
        <v>0</v>
      </c>
      <c r="AK36" s="125">
        <f t="shared" si="3"/>
        <v>0</v>
      </c>
      <c r="AL36" s="125">
        <f t="shared" si="3"/>
        <v>0</v>
      </c>
      <c r="AM36" s="125">
        <f t="shared" si="3"/>
        <v>0</v>
      </c>
      <c r="AN36" s="125">
        <f t="shared" si="3"/>
        <v>0</v>
      </c>
      <c r="AO36" s="125">
        <f t="shared" si="3"/>
        <v>0</v>
      </c>
      <c r="AP36" s="125">
        <f t="shared" si="3"/>
        <v>0</v>
      </c>
      <c r="AQ36" s="125">
        <f t="shared" si="3"/>
        <v>0</v>
      </c>
      <c r="AR36" s="125">
        <f t="shared" ref="AR36:BH36" si="4">AR26</f>
        <v>0</v>
      </c>
      <c r="AS36" s="125">
        <f t="shared" si="4"/>
        <v>0</v>
      </c>
      <c r="AT36" s="125">
        <f t="shared" si="4"/>
        <v>0</v>
      </c>
      <c r="AU36" s="125">
        <f t="shared" si="4"/>
        <v>0</v>
      </c>
      <c r="AV36" s="125">
        <f t="shared" si="4"/>
        <v>0</v>
      </c>
      <c r="AW36" s="125">
        <f t="shared" si="4"/>
        <v>0</v>
      </c>
      <c r="AX36" s="125">
        <f t="shared" si="4"/>
        <v>0</v>
      </c>
      <c r="AY36" s="125">
        <f t="shared" si="4"/>
        <v>0</v>
      </c>
      <c r="AZ36" s="125">
        <f t="shared" si="4"/>
        <v>0</v>
      </c>
      <c r="BA36" s="125">
        <f t="shared" si="4"/>
        <v>0</v>
      </c>
      <c r="BB36" s="125">
        <f t="shared" si="4"/>
        <v>0</v>
      </c>
      <c r="BC36" s="125">
        <f t="shared" si="4"/>
        <v>0</v>
      </c>
      <c r="BD36" s="125">
        <f t="shared" si="4"/>
        <v>0</v>
      </c>
      <c r="BE36" s="125">
        <f t="shared" si="4"/>
        <v>0</v>
      </c>
      <c r="BF36" s="125">
        <f t="shared" si="4"/>
        <v>0</v>
      </c>
      <c r="BG36" s="125">
        <f t="shared" si="4"/>
        <v>0</v>
      </c>
      <c r="BH36" s="125">
        <f t="shared" si="4"/>
        <v>0</v>
      </c>
      <c r="BI36" s="6"/>
      <c r="BJ36" s="6"/>
      <c r="BK36" s="6"/>
    </row>
    <row r="37" spans="2:103" ht="16.149999999999999">
      <c r="E37" s="4" t="s">
        <v>470</v>
      </c>
      <c r="G37" s="4" t="s">
        <v>101</v>
      </c>
      <c r="J37" s="6" t="s">
        <v>471</v>
      </c>
      <c r="K37" s="9"/>
      <c r="L37" s="93">
        <f t="shared" ref="L37:AQ37" si="5">L27</f>
        <v>0</v>
      </c>
      <c r="M37" s="93">
        <f>M27</f>
        <v>0</v>
      </c>
      <c r="N37" s="93">
        <f t="shared" si="5"/>
        <v>0</v>
      </c>
      <c r="O37" s="93">
        <f>O27</f>
        <v>0</v>
      </c>
      <c r="P37" s="93">
        <f t="shared" si="5"/>
        <v>0</v>
      </c>
      <c r="Q37" s="93">
        <f t="shared" si="5"/>
        <v>0</v>
      </c>
      <c r="R37" s="93">
        <f t="shared" si="5"/>
        <v>0</v>
      </c>
      <c r="S37" s="93">
        <f t="shared" si="5"/>
        <v>0</v>
      </c>
      <c r="T37" s="93">
        <f t="shared" si="5"/>
        <v>0</v>
      </c>
      <c r="U37" s="93">
        <f t="shared" si="5"/>
        <v>0</v>
      </c>
      <c r="V37" s="93">
        <f t="shared" si="5"/>
        <v>0</v>
      </c>
      <c r="W37" s="93">
        <f t="shared" si="5"/>
        <v>0</v>
      </c>
      <c r="X37" s="93">
        <f t="shared" si="5"/>
        <v>0</v>
      </c>
      <c r="Y37" s="93">
        <f t="shared" si="5"/>
        <v>0</v>
      </c>
      <c r="Z37" s="93">
        <f t="shared" si="5"/>
        <v>0</v>
      </c>
      <c r="AA37" s="93">
        <f t="shared" si="5"/>
        <v>0</v>
      </c>
      <c r="AB37" s="93">
        <f t="shared" si="5"/>
        <v>0</v>
      </c>
      <c r="AC37" s="93">
        <f t="shared" si="5"/>
        <v>0</v>
      </c>
      <c r="AD37" s="93">
        <f t="shared" si="5"/>
        <v>0</v>
      </c>
      <c r="AE37" s="93">
        <f t="shared" si="5"/>
        <v>0</v>
      </c>
      <c r="AF37" s="93">
        <f t="shared" si="5"/>
        <v>0</v>
      </c>
      <c r="AG37" s="93">
        <f t="shared" si="5"/>
        <v>0</v>
      </c>
      <c r="AH37" s="93">
        <f t="shared" si="5"/>
        <v>0</v>
      </c>
      <c r="AI37" s="93">
        <f t="shared" si="5"/>
        <v>0</v>
      </c>
      <c r="AJ37" s="93">
        <f t="shared" si="5"/>
        <v>0</v>
      </c>
      <c r="AK37" s="93">
        <f t="shared" si="5"/>
        <v>0</v>
      </c>
      <c r="AL37" s="93">
        <f t="shared" si="5"/>
        <v>0</v>
      </c>
      <c r="AM37" s="93">
        <f t="shared" si="5"/>
        <v>0</v>
      </c>
      <c r="AN37" s="93">
        <f t="shared" si="5"/>
        <v>0</v>
      </c>
      <c r="AO37" s="93">
        <f t="shared" si="5"/>
        <v>0</v>
      </c>
      <c r="AP37" s="93">
        <f t="shared" si="5"/>
        <v>0</v>
      </c>
      <c r="AQ37" s="93">
        <f t="shared" si="5"/>
        <v>0</v>
      </c>
      <c r="AR37" s="93">
        <f t="shared" ref="AR37:BH37" si="6">AR27</f>
        <v>0</v>
      </c>
      <c r="AS37" s="93">
        <f t="shared" si="6"/>
        <v>0</v>
      </c>
      <c r="AT37" s="93">
        <f t="shared" si="6"/>
        <v>0</v>
      </c>
      <c r="AU37" s="93">
        <f t="shared" si="6"/>
        <v>0</v>
      </c>
      <c r="AV37" s="93">
        <f t="shared" si="6"/>
        <v>0</v>
      </c>
      <c r="AW37" s="93">
        <f t="shared" si="6"/>
        <v>0</v>
      </c>
      <c r="AX37" s="93">
        <f t="shared" si="6"/>
        <v>0</v>
      </c>
      <c r="AY37" s="93">
        <f t="shared" si="6"/>
        <v>0</v>
      </c>
      <c r="AZ37" s="93">
        <f t="shared" si="6"/>
        <v>0</v>
      </c>
      <c r="BA37" s="93">
        <f t="shared" si="6"/>
        <v>0</v>
      </c>
      <c r="BB37" s="93">
        <f t="shared" si="6"/>
        <v>0</v>
      </c>
      <c r="BC37" s="93">
        <f t="shared" si="6"/>
        <v>0</v>
      </c>
      <c r="BD37" s="93">
        <f t="shared" si="6"/>
        <v>0</v>
      </c>
      <c r="BE37" s="93">
        <f t="shared" si="6"/>
        <v>0</v>
      </c>
      <c r="BF37" s="93">
        <f t="shared" si="6"/>
        <v>0</v>
      </c>
      <c r="BG37" s="93">
        <f t="shared" si="6"/>
        <v>0</v>
      </c>
      <c r="BH37" s="93">
        <f t="shared" si="6"/>
        <v>0</v>
      </c>
      <c r="BI37" s="6"/>
      <c r="BJ37" s="6"/>
      <c r="BK37" s="6"/>
    </row>
    <row r="38" spans="2:103" ht="15.4">
      <c r="C38" s="29"/>
      <c r="D38" s="29"/>
      <c r="E38" s="4" t="s">
        <v>472</v>
      </c>
      <c r="G38" s="4" t="s">
        <v>101</v>
      </c>
      <c r="L38" s="96">
        <f>SUM(L35:L37)</f>
        <v>0</v>
      </c>
      <c r="M38" s="96">
        <f>SUM(M35:M37)</f>
        <v>0</v>
      </c>
      <c r="N38" s="96">
        <f t="shared" ref="N38:BH38" si="7">SUM(N35:N37)</f>
        <v>0</v>
      </c>
      <c r="O38" s="96">
        <f>SUM(O35:O37)</f>
        <v>0</v>
      </c>
      <c r="P38" s="96">
        <f t="shared" si="7"/>
        <v>0</v>
      </c>
      <c r="Q38" s="96">
        <f t="shared" si="7"/>
        <v>0</v>
      </c>
      <c r="R38" s="96">
        <f t="shared" si="7"/>
        <v>0</v>
      </c>
      <c r="S38" s="96">
        <f t="shared" si="7"/>
        <v>0</v>
      </c>
      <c r="T38" s="96">
        <f t="shared" si="7"/>
        <v>0</v>
      </c>
      <c r="U38" s="96">
        <f t="shared" si="7"/>
        <v>0</v>
      </c>
      <c r="V38" s="96">
        <f t="shared" si="7"/>
        <v>0</v>
      </c>
      <c r="W38" s="96">
        <f t="shared" si="7"/>
        <v>0</v>
      </c>
      <c r="X38" s="96">
        <f t="shared" si="7"/>
        <v>0</v>
      </c>
      <c r="Y38" s="96">
        <f t="shared" si="7"/>
        <v>0</v>
      </c>
      <c r="Z38" s="96">
        <f t="shared" si="7"/>
        <v>0</v>
      </c>
      <c r="AA38" s="96">
        <f t="shared" si="7"/>
        <v>0</v>
      </c>
      <c r="AB38" s="96">
        <f t="shared" si="7"/>
        <v>0</v>
      </c>
      <c r="AC38" s="96">
        <f t="shared" si="7"/>
        <v>0</v>
      </c>
      <c r="AD38" s="96">
        <f t="shared" si="7"/>
        <v>0</v>
      </c>
      <c r="AE38" s="96">
        <f t="shared" si="7"/>
        <v>0</v>
      </c>
      <c r="AF38" s="96">
        <f t="shared" si="7"/>
        <v>0</v>
      </c>
      <c r="AG38" s="96">
        <f t="shared" si="7"/>
        <v>0</v>
      </c>
      <c r="AH38" s="96">
        <f t="shared" si="7"/>
        <v>0</v>
      </c>
      <c r="AI38" s="96">
        <f t="shared" si="7"/>
        <v>0</v>
      </c>
      <c r="AJ38" s="96">
        <f t="shared" si="7"/>
        <v>0</v>
      </c>
      <c r="AK38" s="96">
        <f t="shared" si="7"/>
        <v>0</v>
      </c>
      <c r="AL38" s="96">
        <f t="shared" si="7"/>
        <v>0</v>
      </c>
      <c r="AM38" s="96">
        <f t="shared" si="7"/>
        <v>0</v>
      </c>
      <c r="AN38" s="96">
        <f t="shared" si="7"/>
        <v>0</v>
      </c>
      <c r="AO38" s="96">
        <f t="shared" si="7"/>
        <v>0</v>
      </c>
      <c r="AP38" s="96">
        <f t="shared" si="7"/>
        <v>0</v>
      </c>
      <c r="AQ38" s="96">
        <f t="shared" si="7"/>
        <v>0</v>
      </c>
      <c r="AR38" s="96">
        <f t="shared" si="7"/>
        <v>0</v>
      </c>
      <c r="AS38" s="96">
        <f t="shared" si="7"/>
        <v>0</v>
      </c>
      <c r="AT38" s="96">
        <f t="shared" si="7"/>
        <v>0</v>
      </c>
      <c r="AU38" s="96">
        <f t="shared" si="7"/>
        <v>0</v>
      </c>
      <c r="AV38" s="96">
        <f t="shared" si="7"/>
        <v>0</v>
      </c>
      <c r="AW38" s="96">
        <f t="shared" si="7"/>
        <v>0</v>
      </c>
      <c r="AX38" s="96">
        <f t="shared" si="7"/>
        <v>0</v>
      </c>
      <c r="AY38" s="96">
        <f t="shared" si="7"/>
        <v>0</v>
      </c>
      <c r="AZ38" s="96">
        <f t="shared" si="7"/>
        <v>0</v>
      </c>
      <c r="BA38" s="96">
        <f t="shared" si="7"/>
        <v>0</v>
      </c>
      <c r="BB38" s="96">
        <f t="shared" si="7"/>
        <v>0</v>
      </c>
      <c r="BC38" s="96">
        <f t="shared" si="7"/>
        <v>0</v>
      </c>
      <c r="BD38" s="96">
        <f t="shared" si="7"/>
        <v>0</v>
      </c>
      <c r="BE38" s="96">
        <f t="shared" si="7"/>
        <v>0</v>
      </c>
      <c r="BF38" s="96">
        <f t="shared" si="7"/>
        <v>0</v>
      </c>
      <c r="BG38" s="96">
        <f t="shared" si="7"/>
        <v>0</v>
      </c>
      <c r="BH38" s="96">
        <f t="shared" si="7"/>
        <v>0</v>
      </c>
    </row>
    <row r="39" spans="2:103" ht="16.149999999999999">
      <c r="C39" s="29"/>
      <c r="D39" s="29"/>
      <c r="E39" s="4" t="s">
        <v>473</v>
      </c>
      <c r="G39" s="4" t="s">
        <v>101</v>
      </c>
      <c r="J39" s="6" t="s">
        <v>474</v>
      </c>
      <c r="L39" s="93">
        <f>L85</f>
        <v>0</v>
      </c>
      <c r="M39" s="93">
        <f t="shared" ref="M39:BH39" si="8">M85</f>
        <v>0</v>
      </c>
      <c r="N39" s="93">
        <f t="shared" si="8"/>
        <v>0</v>
      </c>
      <c r="O39" s="93">
        <f t="shared" si="8"/>
        <v>0</v>
      </c>
      <c r="P39" s="93">
        <f t="shared" si="8"/>
        <v>0</v>
      </c>
      <c r="Q39" s="93">
        <f t="shared" si="8"/>
        <v>0</v>
      </c>
      <c r="R39" s="93">
        <f t="shared" si="8"/>
        <v>0</v>
      </c>
      <c r="S39" s="93">
        <f>S85</f>
        <v>0</v>
      </c>
      <c r="T39" s="93">
        <f t="shared" si="8"/>
        <v>0</v>
      </c>
      <c r="U39" s="93">
        <f t="shared" si="8"/>
        <v>0</v>
      </c>
      <c r="V39" s="93">
        <f t="shared" si="8"/>
        <v>0</v>
      </c>
      <c r="W39" s="93">
        <f t="shared" si="8"/>
        <v>0</v>
      </c>
      <c r="X39" s="93">
        <f t="shared" si="8"/>
        <v>0</v>
      </c>
      <c r="Y39" s="93">
        <f t="shared" si="8"/>
        <v>0</v>
      </c>
      <c r="Z39" s="93">
        <f t="shared" si="8"/>
        <v>0</v>
      </c>
      <c r="AA39" s="93">
        <f t="shared" si="8"/>
        <v>0</v>
      </c>
      <c r="AB39" s="93">
        <f t="shared" si="8"/>
        <v>0</v>
      </c>
      <c r="AC39" s="93">
        <f t="shared" si="8"/>
        <v>0</v>
      </c>
      <c r="AD39" s="93">
        <f t="shared" si="8"/>
        <v>0</v>
      </c>
      <c r="AE39" s="93">
        <f t="shared" si="8"/>
        <v>0</v>
      </c>
      <c r="AF39" s="93">
        <f t="shared" si="8"/>
        <v>0</v>
      </c>
      <c r="AG39" s="93">
        <f t="shared" si="8"/>
        <v>0</v>
      </c>
      <c r="AH39" s="93">
        <f t="shared" si="8"/>
        <v>0</v>
      </c>
      <c r="AI39" s="93">
        <f t="shared" si="8"/>
        <v>0</v>
      </c>
      <c r="AJ39" s="93">
        <f t="shared" si="8"/>
        <v>0</v>
      </c>
      <c r="AK39" s="93">
        <f t="shared" si="8"/>
        <v>0</v>
      </c>
      <c r="AL39" s="93">
        <f t="shared" si="8"/>
        <v>0</v>
      </c>
      <c r="AM39" s="93">
        <f t="shared" si="8"/>
        <v>0</v>
      </c>
      <c r="AN39" s="93">
        <f t="shared" si="8"/>
        <v>0</v>
      </c>
      <c r="AO39" s="93">
        <f t="shared" si="8"/>
        <v>0</v>
      </c>
      <c r="AP39" s="93">
        <f t="shared" si="8"/>
        <v>0</v>
      </c>
      <c r="AQ39" s="93">
        <f t="shared" si="8"/>
        <v>0</v>
      </c>
      <c r="AR39" s="93">
        <f t="shared" si="8"/>
        <v>0</v>
      </c>
      <c r="AS39" s="93">
        <f t="shared" si="8"/>
        <v>0</v>
      </c>
      <c r="AT39" s="93">
        <f t="shared" si="8"/>
        <v>0</v>
      </c>
      <c r="AU39" s="93">
        <f t="shared" si="8"/>
        <v>0</v>
      </c>
      <c r="AV39" s="93">
        <f t="shared" si="8"/>
        <v>0</v>
      </c>
      <c r="AW39" s="93">
        <f t="shared" si="8"/>
        <v>0</v>
      </c>
      <c r="AX39" s="93">
        <f t="shared" si="8"/>
        <v>0</v>
      </c>
      <c r="AY39" s="93">
        <f t="shared" si="8"/>
        <v>0</v>
      </c>
      <c r="AZ39" s="93">
        <f t="shared" si="8"/>
        <v>0</v>
      </c>
      <c r="BA39" s="93">
        <f t="shared" si="8"/>
        <v>0</v>
      </c>
      <c r="BB39" s="93">
        <f t="shared" si="8"/>
        <v>0</v>
      </c>
      <c r="BC39" s="93">
        <f t="shared" si="8"/>
        <v>0</v>
      </c>
      <c r="BD39" s="93">
        <f t="shared" si="8"/>
        <v>0</v>
      </c>
      <c r="BE39" s="93">
        <f t="shared" si="8"/>
        <v>0</v>
      </c>
      <c r="BF39" s="93">
        <f t="shared" si="8"/>
        <v>0</v>
      </c>
      <c r="BG39" s="93">
        <f t="shared" si="8"/>
        <v>0</v>
      </c>
      <c r="BH39" s="93">
        <f t="shared" si="8"/>
        <v>0</v>
      </c>
    </row>
    <row r="40" spans="2:103" ht="16.149999999999999">
      <c r="C40" s="29"/>
      <c r="D40" s="29"/>
      <c r="E40" s="4" t="s">
        <v>475</v>
      </c>
      <c r="G40" s="4" t="s">
        <v>101</v>
      </c>
      <c r="J40" s="6" t="s">
        <v>476</v>
      </c>
      <c r="L40" s="93">
        <f t="shared" ref="L40:AQ40" si="9">-(SUM(L38:L39))*L8</f>
        <v>0</v>
      </c>
      <c r="M40" s="93">
        <f t="shared" si="9"/>
        <v>0</v>
      </c>
      <c r="N40" s="93">
        <f t="shared" si="9"/>
        <v>0</v>
      </c>
      <c r="O40" s="93">
        <f t="shared" si="9"/>
        <v>0</v>
      </c>
      <c r="P40" s="93">
        <f t="shared" si="9"/>
        <v>0</v>
      </c>
      <c r="Q40" s="93">
        <f t="shared" si="9"/>
        <v>0</v>
      </c>
      <c r="R40" s="93">
        <f t="shared" si="9"/>
        <v>0</v>
      </c>
      <c r="S40" s="93">
        <f>-(SUM(S38:S39))*S8</f>
        <v>0</v>
      </c>
      <c r="T40" s="93">
        <f t="shared" si="9"/>
        <v>0</v>
      </c>
      <c r="U40" s="93">
        <f t="shared" si="9"/>
        <v>0</v>
      </c>
      <c r="V40" s="93">
        <f t="shared" si="9"/>
        <v>0</v>
      </c>
      <c r="W40" s="93">
        <f t="shared" si="9"/>
        <v>0</v>
      </c>
      <c r="X40" s="93">
        <f t="shared" si="9"/>
        <v>0</v>
      </c>
      <c r="Y40" s="93">
        <f t="shared" si="9"/>
        <v>0</v>
      </c>
      <c r="Z40" s="93">
        <f t="shared" si="9"/>
        <v>0</v>
      </c>
      <c r="AA40" s="93">
        <f t="shared" si="9"/>
        <v>0</v>
      </c>
      <c r="AB40" s="93">
        <f t="shared" si="9"/>
        <v>0</v>
      </c>
      <c r="AC40" s="93">
        <f t="shared" si="9"/>
        <v>0</v>
      </c>
      <c r="AD40" s="93">
        <f t="shared" si="9"/>
        <v>0</v>
      </c>
      <c r="AE40" s="93">
        <f t="shared" si="9"/>
        <v>0</v>
      </c>
      <c r="AF40" s="93">
        <f t="shared" si="9"/>
        <v>0</v>
      </c>
      <c r="AG40" s="93">
        <f t="shared" si="9"/>
        <v>0</v>
      </c>
      <c r="AH40" s="93">
        <f t="shared" si="9"/>
        <v>0</v>
      </c>
      <c r="AI40" s="93">
        <f t="shared" si="9"/>
        <v>0</v>
      </c>
      <c r="AJ40" s="93">
        <f t="shared" si="9"/>
        <v>0</v>
      </c>
      <c r="AK40" s="93">
        <f t="shared" si="9"/>
        <v>0</v>
      </c>
      <c r="AL40" s="93">
        <f t="shared" si="9"/>
        <v>0</v>
      </c>
      <c r="AM40" s="93">
        <f t="shared" si="9"/>
        <v>0</v>
      </c>
      <c r="AN40" s="93">
        <f t="shared" si="9"/>
        <v>0</v>
      </c>
      <c r="AO40" s="93">
        <f t="shared" si="9"/>
        <v>0</v>
      </c>
      <c r="AP40" s="93">
        <f t="shared" si="9"/>
        <v>0</v>
      </c>
      <c r="AQ40" s="93">
        <f t="shared" si="9"/>
        <v>0</v>
      </c>
      <c r="AR40" s="93">
        <f t="shared" ref="AR40:BH40" si="10">-(SUM(AR38:AR39))*AR8</f>
        <v>0</v>
      </c>
      <c r="AS40" s="93">
        <f t="shared" si="10"/>
        <v>0</v>
      </c>
      <c r="AT40" s="93">
        <f t="shared" si="10"/>
        <v>0</v>
      </c>
      <c r="AU40" s="93">
        <f t="shared" si="10"/>
        <v>0</v>
      </c>
      <c r="AV40" s="93">
        <f t="shared" si="10"/>
        <v>0</v>
      </c>
      <c r="AW40" s="93">
        <f t="shared" si="10"/>
        <v>0</v>
      </c>
      <c r="AX40" s="93">
        <f t="shared" si="10"/>
        <v>0</v>
      </c>
      <c r="AY40" s="93">
        <f t="shared" si="10"/>
        <v>0</v>
      </c>
      <c r="AZ40" s="93">
        <f t="shared" si="10"/>
        <v>0</v>
      </c>
      <c r="BA40" s="93">
        <f t="shared" si="10"/>
        <v>0</v>
      </c>
      <c r="BB40" s="93">
        <f t="shared" si="10"/>
        <v>0</v>
      </c>
      <c r="BC40" s="93">
        <f t="shared" si="10"/>
        <v>0</v>
      </c>
      <c r="BD40" s="93">
        <f t="shared" si="10"/>
        <v>0</v>
      </c>
      <c r="BE40" s="93">
        <f t="shared" si="10"/>
        <v>0</v>
      </c>
      <c r="BF40" s="93">
        <f t="shared" si="10"/>
        <v>0</v>
      </c>
      <c r="BG40" s="93">
        <f t="shared" si="10"/>
        <v>0</v>
      </c>
      <c r="BH40" s="93">
        <f t="shared" si="10"/>
        <v>0</v>
      </c>
    </row>
    <row r="41" spans="2:103" ht="16.149999999999999">
      <c r="C41" s="29"/>
      <c r="D41" s="29"/>
      <c r="E41" s="4" t="s">
        <v>477</v>
      </c>
      <c r="G41" s="4" t="s">
        <v>101</v>
      </c>
      <c r="J41" s="6" t="s">
        <v>478</v>
      </c>
      <c r="L41" s="96">
        <f>SUM(L38:L40)</f>
        <v>0</v>
      </c>
      <c r="M41" s="96">
        <f>SUM(M38:M40)</f>
        <v>0</v>
      </c>
      <c r="N41" s="96">
        <f>SUM(N38:N40)</f>
        <v>0</v>
      </c>
      <c r="O41" s="96">
        <f>SUM(O38:O40)</f>
        <v>0</v>
      </c>
      <c r="P41" s="96">
        <f>SUM(P38:P40)</f>
        <v>0</v>
      </c>
      <c r="Q41" s="96">
        <f t="shared" ref="Q41:BH41" si="11">SUM(Q38:Q40)</f>
        <v>0</v>
      </c>
      <c r="R41" s="96">
        <f t="shared" si="11"/>
        <v>0</v>
      </c>
      <c r="S41" s="96">
        <f t="shared" si="11"/>
        <v>0</v>
      </c>
      <c r="T41" s="96">
        <f t="shared" si="11"/>
        <v>0</v>
      </c>
      <c r="U41" s="96">
        <f t="shared" si="11"/>
        <v>0</v>
      </c>
      <c r="V41" s="96">
        <f t="shared" si="11"/>
        <v>0</v>
      </c>
      <c r="W41" s="96">
        <f t="shared" si="11"/>
        <v>0</v>
      </c>
      <c r="X41" s="96">
        <f t="shared" si="11"/>
        <v>0</v>
      </c>
      <c r="Y41" s="96">
        <f t="shared" si="11"/>
        <v>0</v>
      </c>
      <c r="Z41" s="96">
        <f t="shared" si="11"/>
        <v>0</v>
      </c>
      <c r="AA41" s="96">
        <f t="shared" si="11"/>
        <v>0</v>
      </c>
      <c r="AB41" s="96">
        <f t="shared" si="11"/>
        <v>0</v>
      </c>
      <c r="AC41" s="96">
        <f t="shared" si="11"/>
        <v>0</v>
      </c>
      <c r="AD41" s="96">
        <f t="shared" si="11"/>
        <v>0</v>
      </c>
      <c r="AE41" s="96">
        <f t="shared" si="11"/>
        <v>0</v>
      </c>
      <c r="AF41" s="96">
        <f t="shared" si="11"/>
        <v>0</v>
      </c>
      <c r="AG41" s="96">
        <f t="shared" si="11"/>
        <v>0</v>
      </c>
      <c r="AH41" s="96">
        <f t="shared" si="11"/>
        <v>0</v>
      </c>
      <c r="AI41" s="96">
        <f t="shared" si="11"/>
        <v>0</v>
      </c>
      <c r="AJ41" s="96">
        <f t="shared" si="11"/>
        <v>0</v>
      </c>
      <c r="AK41" s="96">
        <f t="shared" si="11"/>
        <v>0</v>
      </c>
      <c r="AL41" s="96">
        <f t="shared" si="11"/>
        <v>0</v>
      </c>
      <c r="AM41" s="96">
        <f t="shared" si="11"/>
        <v>0</v>
      </c>
      <c r="AN41" s="96">
        <f t="shared" si="11"/>
        <v>0</v>
      </c>
      <c r="AO41" s="96">
        <f t="shared" si="11"/>
        <v>0</v>
      </c>
      <c r="AP41" s="96">
        <f t="shared" si="11"/>
        <v>0</v>
      </c>
      <c r="AQ41" s="96">
        <f t="shared" si="11"/>
        <v>0</v>
      </c>
      <c r="AR41" s="96">
        <f t="shared" si="11"/>
        <v>0</v>
      </c>
      <c r="AS41" s="96">
        <f t="shared" si="11"/>
        <v>0</v>
      </c>
      <c r="AT41" s="96">
        <f t="shared" si="11"/>
        <v>0</v>
      </c>
      <c r="AU41" s="96">
        <f t="shared" si="11"/>
        <v>0</v>
      </c>
      <c r="AV41" s="96">
        <f t="shared" si="11"/>
        <v>0</v>
      </c>
      <c r="AW41" s="96">
        <f t="shared" si="11"/>
        <v>0</v>
      </c>
      <c r="AX41" s="96">
        <f t="shared" si="11"/>
        <v>0</v>
      </c>
      <c r="AY41" s="96">
        <f t="shared" si="11"/>
        <v>0</v>
      </c>
      <c r="AZ41" s="96">
        <f t="shared" si="11"/>
        <v>0</v>
      </c>
      <c r="BA41" s="96">
        <f t="shared" si="11"/>
        <v>0</v>
      </c>
      <c r="BB41" s="96">
        <f t="shared" si="11"/>
        <v>0</v>
      </c>
      <c r="BC41" s="96">
        <f t="shared" si="11"/>
        <v>0</v>
      </c>
      <c r="BD41" s="96">
        <f t="shared" si="11"/>
        <v>0</v>
      </c>
      <c r="BE41" s="96">
        <f t="shared" si="11"/>
        <v>0</v>
      </c>
      <c r="BF41" s="96">
        <f t="shared" si="11"/>
        <v>0</v>
      </c>
      <c r="BG41" s="96">
        <f t="shared" si="11"/>
        <v>0</v>
      </c>
      <c r="BH41" s="96">
        <f t="shared" si="11"/>
        <v>0</v>
      </c>
    </row>
    <row r="42" spans="2:103" ht="15.4">
      <c r="E42" s="20"/>
      <c r="F42" s="20"/>
      <c r="J42" s="4"/>
      <c r="K42" s="9"/>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c r="AT42" s="66"/>
      <c r="AU42" s="66"/>
      <c r="AV42" s="66"/>
      <c r="AW42" s="66"/>
      <c r="AX42" s="66"/>
      <c r="AY42" s="66"/>
      <c r="AZ42" s="66"/>
      <c r="BA42" s="66"/>
      <c r="BB42" s="66"/>
      <c r="BC42" s="66"/>
      <c r="BD42" s="66"/>
      <c r="BE42" s="66"/>
      <c r="BF42" s="66"/>
      <c r="BG42" s="66"/>
      <c r="BH42" s="66"/>
      <c r="BI42" s="6"/>
      <c r="BJ42" s="6"/>
      <c r="BK42" s="6"/>
    </row>
    <row r="43" spans="2:103" ht="15.4">
      <c r="B43" s="24"/>
      <c r="C43" s="73">
        <f>MAX($B$5:C42)+0.1</f>
        <v>2.2000000000000002</v>
      </c>
      <c r="D43" s="37" t="s">
        <v>479</v>
      </c>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5"/>
    </row>
    <row r="44" spans="2:103" s="6" customFormat="1" ht="15.4">
      <c r="C44" s="68" t="s">
        <v>467</v>
      </c>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row>
    <row r="45" spans="2:103" ht="15.4">
      <c r="E45" s="4" t="s">
        <v>468</v>
      </c>
      <c r="G45" s="4" t="s">
        <v>101</v>
      </c>
      <c r="J45" s="4"/>
      <c r="K45" s="9"/>
      <c r="L45" s="93">
        <f>K52</f>
        <v>0</v>
      </c>
      <c r="M45" s="93">
        <f t="shared" ref="M45" si="12">L52</f>
        <v>0</v>
      </c>
      <c r="N45" s="93">
        <f t="shared" ref="N45" si="13">M52</f>
        <v>0</v>
      </c>
      <c r="O45" s="93">
        <f t="shared" ref="O45" si="14">N52</f>
        <v>0</v>
      </c>
      <c r="P45" s="93">
        <f>O52</f>
        <v>0</v>
      </c>
      <c r="Q45" s="93">
        <f t="shared" ref="Q45" si="15">P52</f>
        <v>0</v>
      </c>
      <c r="R45" s="93">
        <f t="shared" ref="R45" si="16">Q52</f>
        <v>0</v>
      </c>
      <c r="S45" s="93">
        <f t="shared" ref="S45" si="17">R52</f>
        <v>0</v>
      </c>
      <c r="T45" s="93">
        <f t="shared" ref="T45" si="18">S52</f>
        <v>0</v>
      </c>
      <c r="U45" s="93">
        <f t="shared" ref="U45" si="19">T52</f>
        <v>0</v>
      </c>
      <c r="V45" s="93">
        <f t="shared" ref="V45" si="20">U52</f>
        <v>0</v>
      </c>
      <c r="W45" s="93">
        <f t="shared" ref="W45" si="21">V52</f>
        <v>0</v>
      </c>
      <c r="X45" s="93">
        <f t="shared" ref="X45" si="22">W52</f>
        <v>0</v>
      </c>
      <c r="Y45" s="93">
        <f t="shared" ref="Y45" si="23">X52</f>
        <v>0</v>
      </c>
      <c r="Z45" s="93">
        <f t="shared" ref="Z45" si="24">Y52</f>
        <v>0</v>
      </c>
      <c r="AA45" s="93">
        <f t="shared" ref="AA45" si="25">Z52</f>
        <v>0</v>
      </c>
      <c r="AB45" s="93">
        <f t="shared" ref="AB45" si="26">AA52</f>
        <v>0</v>
      </c>
      <c r="AC45" s="93">
        <f t="shared" ref="AC45" si="27">AB52</f>
        <v>0</v>
      </c>
      <c r="AD45" s="93">
        <f t="shared" ref="AD45" si="28">AC52</f>
        <v>0</v>
      </c>
      <c r="AE45" s="93">
        <f t="shared" ref="AE45" si="29">AD52</f>
        <v>0</v>
      </c>
      <c r="AF45" s="93">
        <f t="shared" ref="AF45" si="30">AE52</f>
        <v>0</v>
      </c>
      <c r="AG45" s="93">
        <f t="shared" ref="AG45" si="31">AF52</f>
        <v>0</v>
      </c>
      <c r="AH45" s="93">
        <f t="shared" ref="AH45" si="32">AG52</f>
        <v>0</v>
      </c>
      <c r="AI45" s="93">
        <f t="shared" ref="AI45" si="33">AH52</f>
        <v>0</v>
      </c>
      <c r="AJ45" s="93">
        <f t="shared" ref="AJ45" si="34">AI52</f>
        <v>0</v>
      </c>
      <c r="AK45" s="93">
        <f t="shared" ref="AK45" si="35">AJ52</f>
        <v>0</v>
      </c>
      <c r="AL45" s="93">
        <f t="shared" ref="AL45" si="36">AK52</f>
        <v>0</v>
      </c>
      <c r="AM45" s="93">
        <f t="shared" ref="AM45" si="37">AL52</f>
        <v>0</v>
      </c>
      <c r="AN45" s="93">
        <f t="shared" ref="AN45" si="38">AM52</f>
        <v>0</v>
      </c>
      <c r="AO45" s="93">
        <f t="shared" ref="AO45" si="39">AN52</f>
        <v>0</v>
      </c>
      <c r="AP45" s="93">
        <f t="shared" ref="AP45" si="40">AO52</f>
        <v>0</v>
      </c>
      <c r="AQ45" s="93">
        <f t="shared" ref="AQ45" si="41">AP52</f>
        <v>0</v>
      </c>
      <c r="AR45" s="93">
        <f t="shared" ref="AR45" si="42">AQ52</f>
        <v>0</v>
      </c>
      <c r="AS45" s="93">
        <f t="shared" ref="AS45" si="43">AR52</f>
        <v>0</v>
      </c>
      <c r="AT45" s="93">
        <f t="shared" ref="AT45" si="44">AS52</f>
        <v>0</v>
      </c>
      <c r="AU45" s="93">
        <f t="shared" ref="AU45" si="45">AT52</f>
        <v>0</v>
      </c>
      <c r="AV45" s="93">
        <f t="shared" ref="AV45" si="46">AU52</f>
        <v>0</v>
      </c>
      <c r="AW45" s="93">
        <f t="shared" ref="AW45" si="47">AV52</f>
        <v>0</v>
      </c>
      <c r="AX45" s="93">
        <f t="shared" ref="AX45" si="48">AW52</f>
        <v>0</v>
      </c>
      <c r="AY45" s="93">
        <f t="shared" ref="AY45" si="49">AX52</f>
        <v>0</v>
      </c>
      <c r="AZ45" s="93">
        <f t="shared" ref="AZ45" si="50">AY52</f>
        <v>0</v>
      </c>
      <c r="BA45" s="93">
        <f t="shared" ref="BA45" si="51">AZ52</f>
        <v>0</v>
      </c>
      <c r="BB45" s="93">
        <f t="shared" ref="BB45" si="52">BA52</f>
        <v>0</v>
      </c>
      <c r="BC45" s="93">
        <f t="shared" ref="BC45" si="53">BB52</f>
        <v>0</v>
      </c>
      <c r="BD45" s="93">
        <f t="shared" ref="BD45" si="54">BC52</f>
        <v>0</v>
      </c>
      <c r="BE45" s="93">
        <f t="shared" ref="BE45" si="55">BD52</f>
        <v>0</v>
      </c>
      <c r="BF45" s="93">
        <f t="shared" ref="BF45" si="56">BE52</f>
        <v>0</v>
      </c>
      <c r="BG45" s="93">
        <f t="shared" ref="BG45" si="57">BF52</f>
        <v>0</v>
      </c>
      <c r="BH45" s="93">
        <f t="shared" ref="BH45" si="58">BG52</f>
        <v>0</v>
      </c>
      <c r="BI45" s="6"/>
      <c r="BJ45" s="6"/>
      <c r="BK45" s="6"/>
    </row>
    <row r="46" spans="2:103" ht="16.149999999999999">
      <c r="E46" s="20" t="s">
        <v>480</v>
      </c>
      <c r="G46" s="4" t="s">
        <v>101</v>
      </c>
      <c r="J46" s="6" t="s">
        <v>465</v>
      </c>
      <c r="K46" s="9"/>
      <c r="L46" s="125">
        <f>-L40</f>
        <v>0</v>
      </c>
      <c r="M46" s="125">
        <f t="shared" ref="M46:BH46" si="59">-M40</f>
        <v>0</v>
      </c>
      <c r="N46" s="125">
        <f t="shared" si="59"/>
        <v>0</v>
      </c>
      <c r="O46" s="125">
        <f t="shared" si="59"/>
        <v>0</v>
      </c>
      <c r="P46" s="125">
        <f t="shared" si="59"/>
        <v>0</v>
      </c>
      <c r="Q46" s="125">
        <f t="shared" si="59"/>
        <v>0</v>
      </c>
      <c r="R46" s="125">
        <f t="shared" si="59"/>
        <v>0</v>
      </c>
      <c r="S46" s="125">
        <f>-S40</f>
        <v>0</v>
      </c>
      <c r="T46" s="125">
        <f t="shared" si="59"/>
        <v>0</v>
      </c>
      <c r="U46" s="125">
        <f t="shared" si="59"/>
        <v>0</v>
      </c>
      <c r="V46" s="125">
        <f t="shared" si="59"/>
        <v>0</v>
      </c>
      <c r="W46" s="125">
        <f t="shared" si="59"/>
        <v>0</v>
      </c>
      <c r="X46" s="125">
        <f t="shared" si="59"/>
        <v>0</v>
      </c>
      <c r="Y46" s="125">
        <f t="shared" si="59"/>
        <v>0</v>
      </c>
      <c r="Z46" s="125">
        <f t="shared" si="59"/>
        <v>0</v>
      </c>
      <c r="AA46" s="125">
        <f t="shared" si="59"/>
        <v>0</v>
      </c>
      <c r="AB46" s="125">
        <f t="shared" si="59"/>
        <v>0</v>
      </c>
      <c r="AC46" s="125">
        <f t="shared" si="59"/>
        <v>0</v>
      </c>
      <c r="AD46" s="125">
        <f t="shared" si="59"/>
        <v>0</v>
      </c>
      <c r="AE46" s="125">
        <f t="shared" si="59"/>
        <v>0</v>
      </c>
      <c r="AF46" s="125">
        <f t="shared" si="59"/>
        <v>0</v>
      </c>
      <c r="AG46" s="125">
        <f t="shared" si="59"/>
        <v>0</v>
      </c>
      <c r="AH46" s="125">
        <f t="shared" si="59"/>
        <v>0</v>
      </c>
      <c r="AI46" s="125">
        <f t="shared" si="59"/>
        <v>0</v>
      </c>
      <c r="AJ46" s="125">
        <f t="shared" si="59"/>
        <v>0</v>
      </c>
      <c r="AK46" s="125">
        <f t="shared" si="59"/>
        <v>0</v>
      </c>
      <c r="AL46" s="125">
        <f t="shared" si="59"/>
        <v>0</v>
      </c>
      <c r="AM46" s="125">
        <f t="shared" si="59"/>
        <v>0</v>
      </c>
      <c r="AN46" s="125">
        <f t="shared" si="59"/>
        <v>0</v>
      </c>
      <c r="AO46" s="125">
        <f t="shared" si="59"/>
        <v>0</v>
      </c>
      <c r="AP46" s="125">
        <f t="shared" si="59"/>
        <v>0</v>
      </c>
      <c r="AQ46" s="125">
        <f t="shared" si="59"/>
        <v>0</v>
      </c>
      <c r="AR46" s="125">
        <f t="shared" si="59"/>
        <v>0</v>
      </c>
      <c r="AS46" s="125">
        <f t="shared" si="59"/>
        <v>0</v>
      </c>
      <c r="AT46" s="125">
        <f t="shared" si="59"/>
        <v>0</v>
      </c>
      <c r="AU46" s="125">
        <f t="shared" si="59"/>
        <v>0</v>
      </c>
      <c r="AV46" s="125">
        <f t="shared" si="59"/>
        <v>0</v>
      </c>
      <c r="AW46" s="125">
        <f t="shared" si="59"/>
        <v>0</v>
      </c>
      <c r="AX46" s="125">
        <f t="shared" si="59"/>
        <v>0</v>
      </c>
      <c r="AY46" s="125">
        <f t="shared" si="59"/>
        <v>0</v>
      </c>
      <c r="AZ46" s="125">
        <f t="shared" si="59"/>
        <v>0</v>
      </c>
      <c r="BA46" s="125">
        <f t="shared" si="59"/>
        <v>0</v>
      </c>
      <c r="BB46" s="125">
        <f t="shared" si="59"/>
        <v>0</v>
      </c>
      <c r="BC46" s="125">
        <f t="shared" si="59"/>
        <v>0</v>
      </c>
      <c r="BD46" s="125">
        <f t="shared" si="59"/>
        <v>0</v>
      </c>
      <c r="BE46" s="125">
        <f t="shared" si="59"/>
        <v>0</v>
      </c>
      <c r="BF46" s="125">
        <f t="shared" si="59"/>
        <v>0</v>
      </c>
      <c r="BG46" s="125">
        <f t="shared" si="59"/>
        <v>0</v>
      </c>
      <c r="BH46" s="125">
        <f t="shared" si="59"/>
        <v>0</v>
      </c>
      <c r="BI46" s="6"/>
      <c r="BJ46" s="6"/>
      <c r="BK46" s="6"/>
    </row>
    <row r="47" spans="2:103" ht="16.149999999999999">
      <c r="E47" s="4" t="s">
        <v>470</v>
      </c>
      <c r="G47" s="4" t="s">
        <v>101</v>
      </c>
      <c r="J47" s="6" t="s">
        <v>471</v>
      </c>
      <c r="K47" s="9"/>
      <c r="L47" s="93">
        <f>L28</f>
        <v>0</v>
      </c>
      <c r="M47" s="93">
        <f t="shared" ref="M47:BH47" si="60">M28</f>
        <v>0</v>
      </c>
      <c r="N47" s="93">
        <f t="shared" si="60"/>
        <v>0</v>
      </c>
      <c r="O47" s="93">
        <f t="shared" si="60"/>
        <v>0</v>
      </c>
      <c r="P47" s="93">
        <f t="shared" si="60"/>
        <v>0</v>
      </c>
      <c r="Q47" s="93">
        <f t="shared" si="60"/>
        <v>0</v>
      </c>
      <c r="R47" s="93">
        <f t="shared" si="60"/>
        <v>0</v>
      </c>
      <c r="S47" s="93">
        <f>S28</f>
        <v>0</v>
      </c>
      <c r="T47" s="93">
        <f t="shared" si="60"/>
        <v>0</v>
      </c>
      <c r="U47" s="93">
        <f t="shared" si="60"/>
        <v>0</v>
      </c>
      <c r="V47" s="93">
        <f t="shared" si="60"/>
        <v>0</v>
      </c>
      <c r="W47" s="93">
        <f t="shared" si="60"/>
        <v>0</v>
      </c>
      <c r="X47" s="93">
        <f t="shared" si="60"/>
        <v>0</v>
      </c>
      <c r="Y47" s="93">
        <f t="shared" si="60"/>
        <v>0</v>
      </c>
      <c r="Z47" s="93">
        <f t="shared" si="60"/>
        <v>0</v>
      </c>
      <c r="AA47" s="93">
        <f t="shared" si="60"/>
        <v>0</v>
      </c>
      <c r="AB47" s="93">
        <f t="shared" si="60"/>
        <v>0</v>
      </c>
      <c r="AC47" s="93">
        <f t="shared" si="60"/>
        <v>0</v>
      </c>
      <c r="AD47" s="93">
        <f t="shared" si="60"/>
        <v>0</v>
      </c>
      <c r="AE47" s="93">
        <f t="shared" si="60"/>
        <v>0</v>
      </c>
      <c r="AF47" s="93">
        <f t="shared" si="60"/>
        <v>0</v>
      </c>
      <c r="AG47" s="93">
        <f t="shared" si="60"/>
        <v>0</v>
      </c>
      <c r="AH47" s="93">
        <f t="shared" si="60"/>
        <v>0</v>
      </c>
      <c r="AI47" s="93">
        <f t="shared" si="60"/>
        <v>0</v>
      </c>
      <c r="AJ47" s="93">
        <f t="shared" si="60"/>
        <v>0</v>
      </c>
      <c r="AK47" s="93">
        <f t="shared" si="60"/>
        <v>0</v>
      </c>
      <c r="AL47" s="93">
        <f t="shared" si="60"/>
        <v>0</v>
      </c>
      <c r="AM47" s="93">
        <f t="shared" si="60"/>
        <v>0</v>
      </c>
      <c r="AN47" s="93">
        <f t="shared" si="60"/>
        <v>0</v>
      </c>
      <c r="AO47" s="93">
        <f t="shared" si="60"/>
        <v>0</v>
      </c>
      <c r="AP47" s="93">
        <f t="shared" si="60"/>
        <v>0</v>
      </c>
      <c r="AQ47" s="93">
        <f t="shared" si="60"/>
        <v>0</v>
      </c>
      <c r="AR47" s="93">
        <f t="shared" si="60"/>
        <v>0</v>
      </c>
      <c r="AS47" s="93">
        <f t="shared" si="60"/>
        <v>0</v>
      </c>
      <c r="AT47" s="93">
        <f t="shared" si="60"/>
        <v>0</v>
      </c>
      <c r="AU47" s="93">
        <f t="shared" si="60"/>
        <v>0</v>
      </c>
      <c r="AV47" s="93">
        <f t="shared" si="60"/>
        <v>0</v>
      </c>
      <c r="AW47" s="93">
        <f t="shared" si="60"/>
        <v>0</v>
      </c>
      <c r="AX47" s="93">
        <f t="shared" si="60"/>
        <v>0</v>
      </c>
      <c r="AY47" s="93">
        <f t="shared" si="60"/>
        <v>0</v>
      </c>
      <c r="AZ47" s="93">
        <f t="shared" si="60"/>
        <v>0</v>
      </c>
      <c r="BA47" s="93">
        <f t="shared" si="60"/>
        <v>0</v>
      </c>
      <c r="BB47" s="93">
        <f t="shared" si="60"/>
        <v>0</v>
      </c>
      <c r="BC47" s="93">
        <f t="shared" si="60"/>
        <v>0</v>
      </c>
      <c r="BD47" s="93">
        <f t="shared" si="60"/>
        <v>0</v>
      </c>
      <c r="BE47" s="93">
        <f t="shared" si="60"/>
        <v>0</v>
      </c>
      <c r="BF47" s="93">
        <f t="shared" si="60"/>
        <v>0</v>
      </c>
      <c r="BG47" s="93">
        <f t="shared" si="60"/>
        <v>0</v>
      </c>
      <c r="BH47" s="93">
        <f t="shared" si="60"/>
        <v>0</v>
      </c>
      <c r="BI47" s="6"/>
      <c r="BJ47" s="6"/>
      <c r="BK47" s="6"/>
    </row>
    <row r="48" spans="2:103" ht="15.4">
      <c r="C48" s="29"/>
      <c r="D48" s="29"/>
      <c r="E48" s="4" t="s">
        <v>472</v>
      </c>
      <c r="G48" s="4" t="s">
        <v>101</v>
      </c>
      <c r="L48" s="96">
        <f>SUM(L45:L47)</f>
        <v>0</v>
      </c>
      <c r="M48" s="96">
        <f>SUM(M45:M47)</f>
        <v>0</v>
      </c>
      <c r="N48" s="96">
        <f t="shared" ref="N48" si="61">SUM(N45:N47)</f>
        <v>0</v>
      </c>
      <c r="O48" s="96">
        <f>SUM(O45:O47)</f>
        <v>0</v>
      </c>
      <c r="P48" s="96">
        <f t="shared" ref="P48:BH48" si="62">SUM(P45:P47)</f>
        <v>0</v>
      </c>
      <c r="Q48" s="96">
        <f t="shared" si="62"/>
        <v>0</v>
      </c>
      <c r="R48" s="96">
        <f t="shared" si="62"/>
        <v>0</v>
      </c>
      <c r="S48" s="96">
        <f>SUM(S45:S47)</f>
        <v>0</v>
      </c>
      <c r="T48" s="96">
        <f t="shared" si="62"/>
        <v>0</v>
      </c>
      <c r="U48" s="96">
        <f t="shared" si="62"/>
        <v>0</v>
      </c>
      <c r="V48" s="96">
        <f t="shared" si="62"/>
        <v>0</v>
      </c>
      <c r="W48" s="96">
        <f t="shared" si="62"/>
        <v>0</v>
      </c>
      <c r="X48" s="96">
        <f t="shared" si="62"/>
        <v>0</v>
      </c>
      <c r="Y48" s="96">
        <f t="shared" si="62"/>
        <v>0</v>
      </c>
      <c r="Z48" s="96">
        <f t="shared" si="62"/>
        <v>0</v>
      </c>
      <c r="AA48" s="96">
        <f t="shared" si="62"/>
        <v>0</v>
      </c>
      <c r="AB48" s="96">
        <f t="shared" si="62"/>
        <v>0</v>
      </c>
      <c r="AC48" s="96">
        <f t="shared" si="62"/>
        <v>0</v>
      </c>
      <c r="AD48" s="96">
        <f t="shared" si="62"/>
        <v>0</v>
      </c>
      <c r="AE48" s="96">
        <f t="shared" si="62"/>
        <v>0</v>
      </c>
      <c r="AF48" s="96">
        <f t="shared" si="62"/>
        <v>0</v>
      </c>
      <c r="AG48" s="96">
        <f t="shared" si="62"/>
        <v>0</v>
      </c>
      <c r="AH48" s="96">
        <f t="shared" si="62"/>
        <v>0</v>
      </c>
      <c r="AI48" s="96">
        <f t="shared" si="62"/>
        <v>0</v>
      </c>
      <c r="AJ48" s="96">
        <f t="shared" si="62"/>
        <v>0</v>
      </c>
      <c r="AK48" s="96">
        <f t="shared" si="62"/>
        <v>0</v>
      </c>
      <c r="AL48" s="96">
        <f t="shared" si="62"/>
        <v>0</v>
      </c>
      <c r="AM48" s="96">
        <f t="shared" si="62"/>
        <v>0</v>
      </c>
      <c r="AN48" s="96">
        <f t="shared" si="62"/>
        <v>0</v>
      </c>
      <c r="AO48" s="96">
        <f t="shared" si="62"/>
        <v>0</v>
      </c>
      <c r="AP48" s="96">
        <f t="shared" si="62"/>
        <v>0</v>
      </c>
      <c r="AQ48" s="96">
        <f t="shared" si="62"/>
        <v>0</v>
      </c>
      <c r="AR48" s="96">
        <f t="shared" si="62"/>
        <v>0</v>
      </c>
      <c r="AS48" s="96">
        <f t="shared" si="62"/>
        <v>0</v>
      </c>
      <c r="AT48" s="96">
        <f t="shared" si="62"/>
        <v>0</v>
      </c>
      <c r="AU48" s="96">
        <f t="shared" si="62"/>
        <v>0</v>
      </c>
      <c r="AV48" s="96">
        <f t="shared" si="62"/>
        <v>0</v>
      </c>
      <c r="AW48" s="96">
        <f t="shared" si="62"/>
        <v>0</v>
      </c>
      <c r="AX48" s="96">
        <f t="shared" si="62"/>
        <v>0</v>
      </c>
      <c r="AY48" s="96">
        <f t="shared" si="62"/>
        <v>0</v>
      </c>
      <c r="AZ48" s="96">
        <f t="shared" si="62"/>
        <v>0</v>
      </c>
      <c r="BA48" s="96">
        <f t="shared" si="62"/>
        <v>0</v>
      </c>
      <c r="BB48" s="96">
        <f t="shared" si="62"/>
        <v>0</v>
      </c>
      <c r="BC48" s="96">
        <f t="shared" si="62"/>
        <v>0</v>
      </c>
      <c r="BD48" s="96">
        <f t="shared" si="62"/>
        <v>0</v>
      </c>
      <c r="BE48" s="96">
        <f t="shared" si="62"/>
        <v>0</v>
      </c>
      <c r="BF48" s="96">
        <f t="shared" si="62"/>
        <v>0</v>
      </c>
      <c r="BG48" s="96">
        <f t="shared" si="62"/>
        <v>0</v>
      </c>
      <c r="BH48" s="96">
        <f t="shared" si="62"/>
        <v>0</v>
      </c>
    </row>
    <row r="49" spans="2:103" ht="16.149999999999999">
      <c r="C49" s="29"/>
      <c r="D49" s="29"/>
      <c r="E49" s="4" t="s">
        <v>481</v>
      </c>
      <c r="G49" s="4" t="s">
        <v>101</v>
      </c>
      <c r="J49" s="6" t="s">
        <v>474</v>
      </c>
      <c r="L49" s="93">
        <f>L96</f>
        <v>0</v>
      </c>
      <c r="M49" s="93">
        <f t="shared" ref="M49:BH49" si="63">M96</f>
        <v>0</v>
      </c>
      <c r="N49" s="93">
        <f t="shared" si="63"/>
        <v>0</v>
      </c>
      <c r="O49" s="93">
        <f t="shared" si="63"/>
        <v>0</v>
      </c>
      <c r="P49" s="93">
        <f t="shared" si="63"/>
        <v>0</v>
      </c>
      <c r="Q49" s="93">
        <f t="shared" si="63"/>
        <v>0</v>
      </c>
      <c r="R49" s="93">
        <f t="shared" si="63"/>
        <v>0</v>
      </c>
      <c r="S49" s="93">
        <f>S96</f>
        <v>0</v>
      </c>
      <c r="T49" s="93">
        <f>T96</f>
        <v>0</v>
      </c>
      <c r="U49" s="93">
        <f>U96</f>
        <v>0</v>
      </c>
      <c r="V49" s="93">
        <f t="shared" si="63"/>
        <v>0</v>
      </c>
      <c r="W49" s="93">
        <f t="shared" si="63"/>
        <v>0</v>
      </c>
      <c r="X49" s="93">
        <f t="shared" si="63"/>
        <v>0</v>
      </c>
      <c r="Y49" s="93">
        <f t="shared" si="63"/>
        <v>0</v>
      </c>
      <c r="Z49" s="93">
        <f t="shared" si="63"/>
        <v>0</v>
      </c>
      <c r="AA49" s="93">
        <f t="shared" si="63"/>
        <v>0</v>
      </c>
      <c r="AB49" s="93">
        <f t="shared" si="63"/>
        <v>0</v>
      </c>
      <c r="AC49" s="93">
        <f t="shared" si="63"/>
        <v>0</v>
      </c>
      <c r="AD49" s="93">
        <f t="shared" si="63"/>
        <v>0</v>
      </c>
      <c r="AE49" s="93">
        <f t="shared" si="63"/>
        <v>0</v>
      </c>
      <c r="AF49" s="93">
        <f t="shared" si="63"/>
        <v>0</v>
      </c>
      <c r="AG49" s="93">
        <f t="shared" si="63"/>
        <v>0</v>
      </c>
      <c r="AH49" s="93">
        <f t="shared" si="63"/>
        <v>0</v>
      </c>
      <c r="AI49" s="93">
        <f t="shared" si="63"/>
        <v>0</v>
      </c>
      <c r="AJ49" s="93">
        <f t="shared" si="63"/>
        <v>0</v>
      </c>
      <c r="AK49" s="93">
        <f t="shared" si="63"/>
        <v>0</v>
      </c>
      <c r="AL49" s="93">
        <f t="shared" si="63"/>
        <v>0</v>
      </c>
      <c r="AM49" s="93">
        <f t="shared" si="63"/>
        <v>0</v>
      </c>
      <c r="AN49" s="93">
        <f t="shared" si="63"/>
        <v>0</v>
      </c>
      <c r="AO49" s="93">
        <f t="shared" si="63"/>
        <v>0</v>
      </c>
      <c r="AP49" s="93">
        <f t="shared" si="63"/>
        <v>0</v>
      </c>
      <c r="AQ49" s="93">
        <f t="shared" si="63"/>
        <v>0</v>
      </c>
      <c r="AR49" s="93">
        <f t="shared" si="63"/>
        <v>0</v>
      </c>
      <c r="AS49" s="93">
        <f t="shared" si="63"/>
        <v>0</v>
      </c>
      <c r="AT49" s="93">
        <f t="shared" si="63"/>
        <v>0</v>
      </c>
      <c r="AU49" s="93">
        <f t="shared" si="63"/>
        <v>0</v>
      </c>
      <c r="AV49" s="93">
        <f t="shared" si="63"/>
        <v>0</v>
      </c>
      <c r="AW49" s="93">
        <f t="shared" si="63"/>
        <v>0</v>
      </c>
      <c r="AX49" s="93">
        <f t="shared" si="63"/>
        <v>0</v>
      </c>
      <c r="AY49" s="93">
        <f t="shared" si="63"/>
        <v>0</v>
      </c>
      <c r="AZ49" s="93">
        <f t="shared" si="63"/>
        <v>0</v>
      </c>
      <c r="BA49" s="93">
        <f t="shared" si="63"/>
        <v>0</v>
      </c>
      <c r="BB49" s="93">
        <f t="shared" si="63"/>
        <v>0</v>
      </c>
      <c r="BC49" s="93">
        <f t="shared" si="63"/>
        <v>0</v>
      </c>
      <c r="BD49" s="93">
        <f t="shared" si="63"/>
        <v>0</v>
      </c>
      <c r="BE49" s="93">
        <f t="shared" si="63"/>
        <v>0</v>
      </c>
      <c r="BF49" s="93">
        <f t="shared" si="63"/>
        <v>0</v>
      </c>
      <c r="BG49" s="93">
        <f t="shared" si="63"/>
        <v>0</v>
      </c>
      <c r="BH49" s="93">
        <f t="shared" si="63"/>
        <v>0</v>
      </c>
    </row>
    <row r="50" spans="2:103" ht="15.4">
      <c r="C50" s="29"/>
      <c r="D50" s="29"/>
      <c r="E50" s="88" t="s">
        <v>310</v>
      </c>
      <c r="G50" s="4" t="s">
        <v>101</v>
      </c>
      <c r="L50" s="93">
        <f>-ModelInput!L262*L10</f>
        <v>0</v>
      </c>
      <c r="M50" s="93">
        <f>-ModelInput!M262*M10</f>
        <v>0</v>
      </c>
      <c r="N50" s="93">
        <f>-ModelInput!N262*N10</f>
        <v>0</v>
      </c>
      <c r="O50" s="93">
        <f>-ModelInput!O262*O10</f>
        <v>0</v>
      </c>
      <c r="P50" s="93">
        <f>-ModelInput!P262*P10</f>
        <v>0</v>
      </c>
      <c r="Q50" s="93">
        <f>-ModelInput!Q262*Q10</f>
        <v>0</v>
      </c>
      <c r="R50" s="93">
        <f>-ModelInput!R262*R10</f>
        <v>0</v>
      </c>
      <c r="S50" s="93">
        <f>-ModelInput!S262*S10</f>
        <v>0</v>
      </c>
      <c r="T50" s="93">
        <f>-ModelInput!T262*T10</f>
        <v>0</v>
      </c>
      <c r="U50" s="93">
        <f>-ModelInput!U262*U10</f>
        <v>0</v>
      </c>
      <c r="V50" s="93">
        <f>-ModelInput!V262*V10</f>
        <v>0</v>
      </c>
      <c r="W50" s="93">
        <f>-ModelInput!W262*W10</f>
        <v>0</v>
      </c>
      <c r="X50" s="93">
        <f>-ModelInput!X262*X10</f>
        <v>0</v>
      </c>
      <c r="Y50" s="93">
        <f>-ModelInput!Y262*Y10</f>
        <v>0</v>
      </c>
      <c r="Z50" s="93">
        <f>-ModelInput!Z262*Z10</f>
        <v>0</v>
      </c>
      <c r="AA50" s="93">
        <f>-ModelInput!AA262*AA10</f>
        <v>0</v>
      </c>
      <c r="AB50" s="93">
        <f>-ModelInput!AB262*AB10</f>
        <v>0</v>
      </c>
      <c r="AC50" s="93">
        <f>-ModelInput!AC262*AC10</f>
        <v>0</v>
      </c>
      <c r="AD50" s="93">
        <f>-ModelInput!AD262*AD10</f>
        <v>0</v>
      </c>
      <c r="AE50" s="93">
        <f>-ModelInput!AE262*AE10</f>
        <v>0</v>
      </c>
      <c r="AF50" s="93">
        <f>-ModelInput!AF262*AF10</f>
        <v>0</v>
      </c>
      <c r="AG50" s="93">
        <f>-ModelInput!AG262*AG10</f>
        <v>0</v>
      </c>
      <c r="AH50" s="93">
        <f>-ModelInput!AH262*AH10</f>
        <v>0</v>
      </c>
      <c r="AI50" s="93">
        <f>-ModelInput!AI262*AI10</f>
        <v>0</v>
      </c>
      <c r="AJ50" s="93">
        <f>-ModelInput!AJ262*AJ10</f>
        <v>0</v>
      </c>
      <c r="AK50" s="93">
        <f>-ModelInput!AK262*AK10</f>
        <v>0</v>
      </c>
      <c r="AL50" s="93">
        <f>-ModelInput!AL262*AL10</f>
        <v>0</v>
      </c>
      <c r="AM50" s="93">
        <f>-ModelInput!AM262*AM10</f>
        <v>0</v>
      </c>
      <c r="AN50" s="93">
        <f>-ModelInput!AN262*AN10</f>
        <v>0</v>
      </c>
      <c r="AO50" s="93">
        <f>-ModelInput!AO262*AO10</f>
        <v>0</v>
      </c>
      <c r="AP50" s="93">
        <f>-ModelInput!AP262*AP10</f>
        <v>0</v>
      </c>
      <c r="AQ50" s="93">
        <f>-ModelInput!AQ262*AQ10</f>
        <v>0</v>
      </c>
      <c r="AR50" s="93">
        <f>-ModelInput!AR262*AR10</f>
        <v>0</v>
      </c>
      <c r="AS50" s="93">
        <f>-ModelInput!AS262*AS10</f>
        <v>0</v>
      </c>
      <c r="AT50" s="93">
        <f>-ModelInput!AT262*AT10</f>
        <v>0</v>
      </c>
      <c r="AU50" s="93">
        <f>-ModelInput!AU262*AU10</f>
        <v>0</v>
      </c>
      <c r="AV50" s="93">
        <f>-ModelInput!AV262*AV10</f>
        <v>0</v>
      </c>
      <c r="AW50" s="93">
        <f>-ModelInput!AW262*AW10</f>
        <v>0</v>
      </c>
      <c r="AX50" s="93">
        <f>-ModelInput!AX262*AX10</f>
        <v>0</v>
      </c>
      <c r="AY50" s="93">
        <f>-ModelInput!AY262*AY10</f>
        <v>0</v>
      </c>
      <c r="AZ50" s="93">
        <f>-ModelInput!AZ262*AZ10</f>
        <v>0</v>
      </c>
      <c r="BA50" s="93">
        <f>-ModelInput!BA262*BA10</f>
        <v>0</v>
      </c>
      <c r="BB50" s="93">
        <f>-ModelInput!BB262*BB10</f>
        <v>0</v>
      </c>
      <c r="BC50" s="93">
        <f>-ModelInput!BC262*BC10</f>
        <v>0</v>
      </c>
      <c r="BD50" s="93">
        <f>-ModelInput!BD262*BD10</f>
        <v>0</v>
      </c>
      <c r="BE50" s="93">
        <f>-ModelInput!BE262*BE10</f>
        <v>0</v>
      </c>
      <c r="BF50" s="93">
        <f>-ModelInput!BF262*BF10</f>
        <v>0</v>
      </c>
      <c r="BG50" s="93">
        <f>-ModelInput!BG262*BG10</f>
        <v>0</v>
      </c>
      <c r="BH50" s="93">
        <f>-ModelInput!BH262*BH10</f>
        <v>0</v>
      </c>
    </row>
    <row r="51" spans="2:103" ht="16.149999999999999">
      <c r="C51" s="29"/>
      <c r="D51" s="29"/>
      <c r="E51" s="4" t="s">
        <v>482</v>
      </c>
      <c r="G51" s="4" t="s">
        <v>101</v>
      </c>
      <c r="J51" s="6" t="s">
        <v>483</v>
      </c>
      <c r="L51" s="93">
        <f>-(SUM(L48:L49,L50))*L11</f>
        <v>0</v>
      </c>
      <c r="M51" s="93">
        <f t="shared" ref="M51:BH51" si="64">-(SUM(M48:M49,M50))*M11</f>
        <v>0</v>
      </c>
      <c r="N51" s="93">
        <f t="shared" si="64"/>
        <v>0</v>
      </c>
      <c r="O51" s="93">
        <f t="shared" si="64"/>
        <v>0</v>
      </c>
      <c r="P51" s="93">
        <f t="shared" si="64"/>
        <v>0</v>
      </c>
      <c r="Q51" s="93">
        <f t="shared" si="64"/>
        <v>0</v>
      </c>
      <c r="R51" s="93">
        <f t="shared" si="64"/>
        <v>0</v>
      </c>
      <c r="S51" s="93">
        <f>-(SUM(S48:S49,S50))*S11</f>
        <v>0</v>
      </c>
      <c r="T51" s="93">
        <f t="shared" si="64"/>
        <v>0</v>
      </c>
      <c r="U51" s="93">
        <f t="shared" si="64"/>
        <v>0</v>
      </c>
      <c r="V51" s="93">
        <f t="shared" si="64"/>
        <v>0</v>
      </c>
      <c r="W51" s="93">
        <f t="shared" si="64"/>
        <v>0</v>
      </c>
      <c r="X51" s="93">
        <f t="shared" si="64"/>
        <v>0</v>
      </c>
      <c r="Y51" s="93">
        <f t="shared" si="64"/>
        <v>0</v>
      </c>
      <c r="Z51" s="93">
        <f t="shared" si="64"/>
        <v>0</v>
      </c>
      <c r="AA51" s="93">
        <f t="shared" si="64"/>
        <v>0</v>
      </c>
      <c r="AB51" s="93">
        <f t="shared" si="64"/>
        <v>0</v>
      </c>
      <c r="AC51" s="93">
        <f t="shared" si="64"/>
        <v>0</v>
      </c>
      <c r="AD51" s="93">
        <f t="shared" si="64"/>
        <v>0</v>
      </c>
      <c r="AE51" s="93">
        <f t="shared" si="64"/>
        <v>0</v>
      </c>
      <c r="AF51" s="93">
        <f t="shared" si="64"/>
        <v>0</v>
      </c>
      <c r="AG51" s="93">
        <f t="shared" si="64"/>
        <v>0</v>
      </c>
      <c r="AH51" s="93">
        <f t="shared" si="64"/>
        <v>0</v>
      </c>
      <c r="AI51" s="93">
        <f t="shared" si="64"/>
        <v>0</v>
      </c>
      <c r="AJ51" s="93">
        <f t="shared" si="64"/>
        <v>0</v>
      </c>
      <c r="AK51" s="93">
        <f t="shared" si="64"/>
        <v>0</v>
      </c>
      <c r="AL51" s="93">
        <f t="shared" si="64"/>
        <v>0</v>
      </c>
      <c r="AM51" s="93">
        <f t="shared" si="64"/>
        <v>0</v>
      </c>
      <c r="AN51" s="93">
        <f t="shared" si="64"/>
        <v>0</v>
      </c>
      <c r="AO51" s="93">
        <f t="shared" si="64"/>
        <v>0</v>
      </c>
      <c r="AP51" s="93">
        <f t="shared" si="64"/>
        <v>0</v>
      </c>
      <c r="AQ51" s="93">
        <f t="shared" si="64"/>
        <v>0</v>
      </c>
      <c r="AR51" s="93">
        <f t="shared" si="64"/>
        <v>0</v>
      </c>
      <c r="AS51" s="93">
        <f t="shared" si="64"/>
        <v>0</v>
      </c>
      <c r="AT51" s="93">
        <f t="shared" si="64"/>
        <v>0</v>
      </c>
      <c r="AU51" s="93">
        <f t="shared" si="64"/>
        <v>0</v>
      </c>
      <c r="AV51" s="93">
        <f t="shared" si="64"/>
        <v>0</v>
      </c>
      <c r="AW51" s="93">
        <f t="shared" si="64"/>
        <v>0</v>
      </c>
      <c r="AX51" s="93">
        <f t="shared" si="64"/>
        <v>0</v>
      </c>
      <c r="AY51" s="93">
        <f t="shared" si="64"/>
        <v>0</v>
      </c>
      <c r="AZ51" s="93">
        <f t="shared" si="64"/>
        <v>0</v>
      </c>
      <c r="BA51" s="93">
        <f t="shared" si="64"/>
        <v>0</v>
      </c>
      <c r="BB51" s="93">
        <f t="shared" si="64"/>
        <v>0</v>
      </c>
      <c r="BC51" s="93">
        <f t="shared" si="64"/>
        <v>0</v>
      </c>
      <c r="BD51" s="93">
        <f t="shared" si="64"/>
        <v>0</v>
      </c>
      <c r="BE51" s="93">
        <f t="shared" si="64"/>
        <v>0</v>
      </c>
      <c r="BF51" s="93">
        <f t="shared" si="64"/>
        <v>0</v>
      </c>
      <c r="BG51" s="93">
        <f t="shared" si="64"/>
        <v>0</v>
      </c>
      <c r="BH51" s="93">
        <f t="shared" si="64"/>
        <v>0</v>
      </c>
    </row>
    <row r="52" spans="2:103" ht="16.149999999999999">
      <c r="C52" s="29"/>
      <c r="D52" s="29"/>
      <c r="E52" s="4" t="s">
        <v>477</v>
      </c>
      <c r="G52" s="4" t="s">
        <v>101</v>
      </c>
      <c r="J52" s="6" t="s">
        <v>478</v>
      </c>
      <c r="L52" s="96">
        <f>SUM(L48:L51)</f>
        <v>0</v>
      </c>
      <c r="M52" s="96">
        <f>SUM(M48:M51)</f>
        <v>0</v>
      </c>
      <c r="N52" s="96">
        <f>SUM(N48:N51)</f>
        <v>0</v>
      </c>
      <c r="O52" s="96">
        <f>SUM(O48:O51)</f>
        <v>0</v>
      </c>
      <c r="P52" s="96">
        <f>SUM(P48:P51)</f>
        <v>0</v>
      </c>
      <c r="Q52" s="96">
        <f t="shared" ref="Q52:BH52" si="65">SUM(Q48:Q51)</f>
        <v>0</v>
      </c>
      <c r="R52" s="96">
        <f t="shared" si="65"/>
        <v>0</v>
      </c>
      <c r="S52" s="96">
        <f>SUM(S48:S51)</f>
        <v>0</v>
      </c>
      <c r="T52" s="96">
        <f>SUM(T48:T51)</f>
        <v>0</v>
      </c>
      <c r="U52" s="96">
        <f t="shared" si="65"/>
        <v>0</v>
      </c>
      <c r="V52" s="96">
        <f t="shared" si="65"/>
        <v>0</v>
      </c>
      <c r="W52" s="96">
        <f t="shared" si="65"/>
        <v>0</v>
      </c>
      <c r="X52" s="96">
        <f t="shared" si="65"/>
        <v>0</v>
      </c>
      <c r="Y52" s="96">
        <f t="shared" si="65"/>
        <v>0</v>
      </c>
      <c r="Z52" s="96">
        <f t="shared" si="65"/>
        <v>0</v>
      </c>
      <c r="AA52" s="96">
        <f t="shared" si="65"/>
        <v>0</v>
      </c>
      <c r="AB52" s="96">
        <f t="shared" si="65"/>
        <v>0</v>
      </c>
      <c r="AC52" s="96">
        <f t="shared" si="65"/>
        <v>0</v>
      </c>
      <c r="AD52" s="96">
        <f t="shared" si="65"/>
        <v>0</v>
      </c>
      <c r="AE52" s="96">
        <f t="shared" si="65"/>
        <v>0</v>
      </c>
      <c r="AF52" s="96">
        <f t="shared" si="65"/>
        <v>0</v>
      </c>
      <c r="AG52" s="96">
        <f t="shared" si="65"/>
        <v>0</v>
      </c>
      <c r="AH52" s="96">
        <f t="shared" si="65"/>
        <v>0</v>
      </c>
      <c r="AI52" s="96">
        <f t="shared" si="65"/>
        <v>0</v>
      </c>
      <c r="AJ52" s="96">
        <f t="shared" si="65"/>
        <v>0</v>
      </c>
      <c r="AK52" s="96">
        <f t="shared" si="65"/>
        <v>0</v>
      </c>
      <c r="AL52" s="96">
        <f t="shared" si="65"/>
        <v>0</v>
      </c>
      <c r="AM52" s="96">
        <f t="shared" si="65"/>
        <v>0</v>
      </c>
      <c r="AN52" s="96">
        <f t="shared" si="65"/>
        <v>0</v>
      </c>
      <c r="AO52" s="96">
        <f t="shared" si="65"/>
        <v>0</v>
      </c>
      <c r="AP52" s="96">
        <f t="shared" si="65"/>
        <v>0</v>
      </c>
      <c r="AQ52" s="96">
        <f t="shared" si="65"/>
        <v>0</v>
      </c>
      <c r="AR52" s="96">
        <f t="shared" si="65"/>
        <v>0</v>
      </c>
      <c r="AS52" s="96">
        <f t="shared" si="65"/>
        <v>0</v>
      </c>
      <c r="AT52" s="96">
        <f t="shared" si="65"/>
        <v>0</v>
      </c>
      <c r="AU52" s="96">
        <f t="shared" si="65"/>
        <v>0</v>
      </c>
      <c r="AV52" s="96">
        <f t="shared" si="65"/>
        <v>0</v>
      </c>
      <c r="AW52" s="96">
        <f t="shared" si="65"/>
        <v>0</v>
      </c>
      <c r="AX52" s="96">
        <f t="shared" si="65"/>
        <v>0</v>
      </c>
      <c r="AY52" s="96">
        <f t="shared" si="65"/>
        <v>0</v>
      </c>
      <c r="AZ52" s="96">
        <f t="shared" si="65"/>
        <v>0</v>
      </c>
      <c r="BA52" s="96">
        <f t="shared" si="65"/>
        <v>0</v>
      </c>
      <c r="BB52" s="96">
        <f t="shared" si="65"/>
        <v>0</v>
      </c>
      <c r="BC52" s="96">
        <f t="shared" si="65"/>
        <v>0</v>
      </c>
      <c r="BD52" s="96">
        <f t="shared" si="65"/>
        <v>0</v>
      </c>
      <c r="BE52" s="96">
        <f t="shared" si="65"/>
        <v>0</v>
      </c>
      <c r="BF52" s="96">
        <f t="shared" si="65"/>
        <v>0</v>
      </c>
      <c r="BG52" s="96">
        <f t="shared" si="65"/>
        <v>0</v>
      </c>
      <c r="BH52" s="96">
        <f t="shared" si="65"/>
        <v>0</v>
      </c>
    </row>
    <row r="53" spans="2:103" ht="15.4">
      <c r="C53" s="29"/>
      <c r="D53" s="29"/>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7"/>
      <c r="AU53" s="137"/>
      <c r="AV53" s="137"/>
      <c r="AW53" s="137"/>
      <c r="AX53" s="137"/>
      <c r="AY53" s="137"/>
      <c r="AZ53" s="137"/>
      <c r="BA53" s="137"/>
      <c r="BB53" s="137"/>
      <c r="BC53" s="137"/>
      <c r="BD53" s="137"/>
      <c r="BE53" s="137"/>
      <c r="BF53" s="137"/>
      <c r="BG53" s="137"/>
      <c r="BH53" s="137"/>
    </row>
    <row r="54" spans="2:103" ht="15.4">
      <c r="B54" s="24"/>
      <c r="C54" s="73">
        <f>MAX($B$5:C53)+0.1</f>
        <v>2.3000000000000003</v>
      </c>
      <c r="D54" s="37" t="s">
        <v>35</v>
      </c>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5"/>
    </row>
    <row r="55" spans="2:103" s="6" customFormat="1" ht="15.4">
      <c r="C55" s="68" t="s">
        <v>484</v>
      </c>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row>
    <row r="56" spans="2:103" ht="15.4">
      <c r="E56" s="20"/>
      <c r="F56" s="20"/>
      <c r="H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8"/>
      <c r="BE56" s="138"/>
      <c r="BF56" s="138"/>
      <c r="BG56" s="138"/>
      <c r="BH56" s="138"/>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row>
    <row r="57" spans="2:103" ht="15.4">
      <c r="E57" s="135"/>
      <c r="F57" s="135"/>
      <c r="L57" s="189"/>
      <c r="M57" s="189"/>
      <c r="N57" s="189"/>
      <c r="O57" s="189"/>
      <c r="P57" s="189"/>
      <c r="Q57" s="189"/>
      <c r="R57" s="189"/>
      <c r="S57" s="189"/>
      <c r="T57" s="189"/>
      <c r="U57" s="189"/>
      <c r="V57" s="189"/>
      <c r="W57" s="189"/>
      <c r="X57" s="189"/>
      <c r="Y57" s="189"/>
      <c r="Z57" s="189"/>
      <c r="AA57" s="189"/>
      <c r="AB57" s="189"/>
      <c r="AC57" s="189"/>
      <c r="AD57" s="189"/>
      <c r="AE57" s="189"/>
      <c r="AF57" s="189"/>
      <c r="AG57" s="189"/>
      <c r="AH57" s="189"/>
      <c r="AI57" s="189"/>
      <c r="AJ57" s="189"/>
      <c r="AK57" s="189"/>
      <c r="AL57" s="189"/>
      <c r="AM57" s="189"/>
      <c r="AN57" s="189"/>
      <c r="AO57" s="189"/>
      <c r="AP57" s="189"/>
      <c r="AQ57" s="189"/>
      <c r="AR57" s="189"/>
      <c r="AS57" s="189"/>
      <c r="AT57" s="189"/>
      <c r="AU57" s="189"/>
      <c r="AV57" s="189"/>
      <c r="AW57" s="189"/>
      <c r="AX57" s="189"/>
      <c r="AY57" s="189"/>
      <c r="AZ57" s="189"/>
      <c r="BA57" s="189"/>
      <c r="BB57" s="189"/>
      <c r="BC57" s="189"/>
      <c r="BD57" s="189"/>
      <c r="BE57" s="189"/>
      <c r="BF57" s="189"/>
      <c r="BG57" s="189"/>
      <c r="BH57" s="18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row>
    <row r="58" spans="2:103" ht="15.4">
      <c r="C58" s="29"/>
      <c r="D58" s="29"/>
      <c r="E58" s="4" t="s">
        <v>485</v>
      </c>
      <c r="G58" s="4" t="s">
        <v>101</v>
      </c>
      <c r="L58" s="93">
        <f>K66</f>
        <v>0</v>
      </c>
      <c r="M58" s="93">
        <f>L66</f>
        <v>0</v>
      </c>
      <c r="N58" s="93">
        <f t="shared" ref="N58:BH58" si="66">M66</f>
        <v>0</v>
      </c>
      <c r="O58" s="93">
        <f t="shared" si="66"/>
        <v>0</v>
      </c>
      <c r="P58" s="93">
        <f t="shared" si="66"/>
        <v>0</v>
      </c>
      <c r="Q58" s="93">
        <f t="shared" si="66"/>
        <v>0</v>
      </c>
      <c r="R58" s="93">
        <f t="shared" si="66"/>
        <v>0</v>
      </c>
      <c r="S58" s="93">
        <f t="shared" si="66"/>
        <v>0</v>
      </c>
      <c r="T58" s="93">
        <f>S66</f>
        <v>0</v>
      </c>
      <c r="U58" s="93">
        <f t="shared" si="66"/>
        <v>0</v>
      </c>
      <c r="V58" s="93">
        <f t="shared" si="66"/>
        <v>0</v>
      </c>
      <c r="W58" s="93">
        <f t="shared" si="66"/>
        <v>0</v>
      </c>
      <c r="X58" s="93">
        <f t="shared" si="66"/>
        <v>0</v>
      </c>
      <c r="Y58" s="93">
        <f t="shared" si="66"/>
        <v>0</v>
      </c>
      <c r="Z58" s="93">
        <f t="shared" si="66"/>
        <v>0</v>
      </c>
      <c r="AA58" s="93">
        <f t="shared" si="66"/>
        <v>0</v>
      </c>
      <c r="AB58" s="93">
        <f t="shared" si="66"/>
        <v>0</v>
      </c>
      <c r="AC58" s="93">
        <f t="shared" si="66"/>
        <v>0</v>
      </c>
      <c r="AD58" s="93">
        <f t="shared" si="66"/>
        <v>0</v>
      </c>
      <c r="AE58" s="93">
        <f t="shared" si="66"/>
        <v>0</v>
      </c>
      <c r="AF58" s="93">
        <f t="shared" si="66"/>
        <v>0</v>
      </c>
      <c r="AG58" s="93">
        <f t="shared" si="66"/>
        <v>0</v>
      </c>
      <c r="AH58" s="93">
        <f t="shared" si="66"/>
        <v>0</v>
      </c>
      <c r="AI58" s="93">
        <f t="shared" si="66"/>
        <v>0</v>
      </c>
      <c r="AJ58" s="93">
        <f t="shared" si="66"/>
        <v>0</v>
      </c>
      <c r="AK58" s="93">
        <f t="shared" si="66"/>
        <v>0</v>
      </c>
      <c r="AL58" s="93">
        <f t="shared" si="66"/>
        <v>0</v>
      </c>
      <c r="AM58" s="93">
        <f t="shared" si="66"/>
        <v>0</v>
      </c>
      <c r="AN58" s="93">
        <f t="shared" si="66"/>
        <v>0</v>
      </c>
      <c r="AO58" s="93">
        <f t="shared" si="66"/>
        <v>0</v>
      </c>
      <c r="AP58" s="93">
        <f t="shared" si="66"/>
        <v>0</v>
      </c>
      <c r="AQ58" s="93">
        <f t="shared" si="66"/>
        <v>0</v>
      </c>
      <c r="AR58" s="93">
        <f t="shared" si="66"/>
        <v>0</v>
      </c>
      <c r="AS58" s="93">
        <f t="shared" si="66"/>
        <v>0</v>
      </c>
      <c r="AT58" s="93">
        <f t="shared" si="66"/>
        <v>0</v>
      </c>
      <c r="AU58" s="93">
        <f t="shared" si="66"/>
        <v>0</v>
      </c>
      <c r="AV58" s="93">
        <f t="shared" si="66"/>
        <v>0</v>
      </c>
      <c r="AW58" s="93">
        <f t="shared" si="66"/>
        <v>0</v>
      </c>
      <c r="AX58" s="93">
        <f t="shared" si="66"/>
        <v>0</v>
      </c>
      <c r="AY58" s="93">
        <f t="shared" si="66"/>
        <v>0</v>
      </c>
      <c r="AZ58" s="93">
        <f t="shared" si="66"/>
        <v>0</v>
      </c>
      <c r="BA58" s="93">
        <f t="shared" si="66"/>
        <v>0</v>
      </c>
      <c r="BB58" s="93">
        <f t="shared" si="66"/>
        <v>0</v>
      </c>
      <c r="BC58" s="93">
        <f t="shared" si="66"/>
        <v>0</v>
      </c>
      <c r="BD58" s="93">
        <f t="shared" si="66"/>
        <v>0</v>
      </c>
      <c r="BE58" s="93">
        <f t="shared" si="66"/>
        <v>0</v>
      </c>
      <c r="BF58" s="93">
        <f t="shared" si="66"/>
        <v>0</v>
      </c>
      <c r="BG58" s="93">
        <f t="shared" si="66"/>
        <v>0</v>
      </c>
      <c r="BH58" s="93">
        <f t="shared" si="66"/>
        <v>0</v>
      </c>
    </row>
    <row r="59" spans="2:103" ht="16.149999999999999">
      <c r="C59" s="29"/>
      <c r="D59" s="29"/>
      <c r="E59" s="4" t="s">
        <v>486</v>
      </c>
      <c r="G59" s="4" t="s">
        <v>101</v>
      </c>
      <c r="J59" s="6" t="s">
        <v>476</v>
      </c>
      <c r="L59" s="93">
        <f>-L51</f>
        <v>0</v>
      </c>
      <c r="M59" s="93">
        <f t="shared" ref="M59:BH59" si="67">-M51</f>
        <v>0</v>
      </c>
      <c r="N59" s="93">
        <f t="shared" si="67"/>
        <v>0</v>
      </c>
      <c r="O59" s="93">
        <f t="shared" si="67"/>
        <v>0</v>
      </c>
      <c r="P59" s="93">
        <f t="shared" si="67"/>
        <v>0</v>
      </c>
      <c r="Q59" s="93">
        <f t="shared" si="67"/>
        <v>0</v>
      </c>
      <c r="R59" s="93">
        <f t="shared" si="67"/>
        <v>0</v>
      </c>
      <c r="S59" s="93">
        <f>-S51</f>
        <v>0</v>
      </c>
      <c r="T59" s="93">
        <f>-T51</f>
        <v>0</v>
      </c>
      <c r="U59" s="93">
        <f t="shared" si="67"/>
        <v>0</v>
      </c>
      <c r="V59" s="93">
        <f t="shared" si="67"/>
        <v>0</v>
      </c>
      <c r="W59" s="93">
        <f t="shared" si="67"/>
        <v>0</v>
      </c>
      <c r="X59" s="93">
        <f t="shared" si="67"/>
        <v>0</v>
      </c>
      <c r="Y59" s="93">
        <f t="shared" si="67"/>
        <v>0</v>
      </c>
      <c r="Z59" s="93">
        <f t="shared" si="67"/>
        <v>0</v>
      </c>
      <c r="AA59" s="93">
        <f t="shared" si="67"/>
        <v>0</v>
      </c>
      <c r="AB59" s="93">
        <f t="shared" si="67"/>
        <v>0</v>
      </c>
      <c r="AC59" s="93">
        <f t="shared" si="67"/>
        <v>0</v>
      </c>
      <c r="AD59" s="93">
        <f t="shared" si="67"/>
        <v>0</v>
      </c>
      <c r="AE59" s="93">
        <f t="shared" si="67"/>
        <v>0</v>
      </c>
      <c r="AF59" s="93">
        <f t="shared" si="67"/>
        <v>0</v>
      </c>
      <c r="AG59" s="93">
        <f t="shared" si="67"/>
        <v>0</v>
      </c>
      <c r="AH59" s="93">
        <f t="shared" si="67"/>
        <v>0</v>
      </c>
      <c r="AI59" s="93">
        <f t="shared" si="67"/>
        <v>0</v>
      </c>
      <c r="AJ59" s="93">
        <f t="shared" si="67"/>
        <v>0</v>
      </c>
      <c r="AK59" s="93">
        <f t="shared" si="67"/>
        <v>0</v>
      </c>
      <c r="AL59" s="93">
        <f t="shared" si="67"/>
        <v>0</v>
      </c>
      <c r="AM59" s="93">
        <f t="shared" si="67"/>
        <v>0</v>
      </c>
      <c r="AN59" s="93">
        <f t="shared" si="67"/>
        <v>0</v>
      </c>
      <c r="AO59" s="93">
        <f t="shared" si="67"/>
        <v>0</v>
      </c>
      <c r="AP59" s="93">
        <f t="shared" si="67"/>
        <v>0</v>
      </c>
      <c r="AQ59" s="93">
        <f t="shared" si="67"/>
        <v>0</v>
      </c>
      <c r="AR59" s="93">
        <f t="shared" si="67"/>
        <v>0</v>
      </c>
      <c r="AS59" s="93">
        <f t="shared" si="67"/>
        <v>0</v>
      </c>
      <c r="AT59" s="93">
        <f t="shared" si="67"/>
        <v>0</v>
      </c>
      <c r="AU59" s="93">
        <f t="shared" si="67"/>
        <v>0</v>
      </c>
      <c r="AV59" s="93">
        <f t="shared" si="67"/>
        <v>0</v>
      </c>
      <c r="AW59" s="93">
        <f t="shared" si="67"/>
        <v>0</v>
      </c>
      <c r="AX59" s="93">
        <f t="shared" si="67"/>
        <v>0</v>
      </c>
      <c r="AY59" s="93">
        <f t="shared" si="67"/>
        <v>0</v>
      </c>
      <c r="AZ59" s="93">
        <f t="shared" si="67"/>
        <v>0</v>
      </c>
      <c r="BA59" s="93">
        <f t="shared" si="67"/>
        <v>0</v>
      </c>
      <c r="BB59" s="93">
        <f t="shared" si="67"/>
        <v>0</v>
      </c>
      <c r="BC59" s="93">
        <f t="shared" si="67"/>
        <v>0</v>
      </c>
      <c r="BD59" s="93">
        <f t="shared" si="67"/>
        <v>0</v>
      </c>
      <c r="BE59" s="93">
        <f t="shared" si="67"/>
        <v>0</v>
      </c>
      <c r="BF59" s="93">
        <f t="shared" si="67"/>
        <v>0</v>
      </c>
      <c r="BG59" s="93">
        <f t="shared" si="67"/>
        <v>0</v>
      </c>
      <c r="BH59" s="93">
        <f t="shared" si="67"/>
        <v>0</v>
      </c>
    </row>
    <row r="60" spans="2:103" ht="16.149999999999999">
      <c r="C60" s="29"/>
      <c r="D60" s="29"/>
      <c r="E60" s="4" t="s">
        <v>487</v>
      </c>
      <c r="G60" s="4" t="s">
        <v>101</v>
      </c>
      <c r="J60" s="6" t="s">
        <v>488</v>
      </c>
      <c r="L60" s="125">
        <f t="shared" ref="L60:BH60" si="68">L29</f>
        <v>0</v>
      </c>
      <c r="M60" s="125">
        <f t="shared" si="68"/>
        <v>0</v>
      </c>
      <c r="N60" s="125">
        <f t="shared" si="68"/>
        <v>0</v>
      </c>
      <c r="O60" s="125">
        <f t="shared" si="68"/>
        <v>0</v>
      </c>
      <c r="P60" s="125">
        <f t="shared" si="68"/>
        <v>0</v>
      </c>
      <c r="Q60" s="125">
        <f t="shared" si="68"/>
        <v>0</v>
      </c>
      <c r="R60" s="125">
        <f t="shared" si="68"/>
        <v>0</v>
      </c>
      <c r="S60" s="125">
        <f t="shared" si="68"/>
        <v>0</v>
      </c>
      <c r="T60" s="125">
        <f>T29</f>
        <v>0</v>
      </c>
      <c r="U60" s="125">
        <f t="shared" si="68"/>
        <v>0</v>
      </c>
      <c r="V60" s="125">
        <f t="shared" si="68"/>
        <v>0</v>
      </c>
      <c r="W60" s="125">
        <f t="shared" si="68"/>
        <v>0</v>
      </c>
      <c r="X60" s="125">
        <f t="shared" si="68"/>
        <v>0</v>
      </c>
      <c r="Y60" s="125">
        <f t="shared" si="68"/>
        <v>0</v>
      </c>
      <c r="Z60" s="125">
        <f t="shared" si="68"/>
        <v>0</v>
      </c>
      <c r="AA60" s="125">
        <f t="shared" si="68"/>
        <v>0</v>
      </c>
      <c r="AB60" s="125">
        <f t="shared" si="68"/>
        <v>0</v>
      </c>
      <c r="AC60" s="125">
        <f t="shared" si="68"/>
        <v>0</v>
      </c>
      <c r="AD60" s="125">
        <f t="shared" si="68"/>
        <v>0</v>
      </c>
      <c r="AE60" s="125">
        <f t="shared" si="68"/>
        <v>0</v>
      </c>
      <c r="AF60" s="125">
        <f t="shared" si="68"/>
        <v>0</v>
      </c>
      <c r="AG60" s="125">
        <f t="shared" si="68"/>
        <v>0</v>
      </c>
      <c r="AH60" s="125">
        <f t="shared" si="68"/>
        <v>0</v>
      </c>
      <c r="AI60" s="125">
        <f t="shared" si="68"/>
        <v>0</v>
      </c>
      <c r="AJ60" s="125">
        <f t="shared" si="68"/>
        <v>0</v>
      </c>
      <c r="AK60" s="125">
        <f t="shared" si="68"/>
        <v>0</v>
      </c>
      <c r="AL60" s="125">
        <f t="shared" si="68"/>
        <v>0</v>
      </c>
      <c r="AM60" s="125">
        <f t="shared" si="68"/>
        <v>0</v>
      </c>
      <c r="AN60" s="125">
        <f t="shared" si="68"/>
        <v>0</v>
      </c>
      <c r="AO60" s="125">
        <f t="shared" si="68"/>
        <v>0</v>
      </c>
      <c r="AP60" s="125">
        <f t="shared" si="68"/>
        <v>0</v>
      </c>
      <c r="AQ60" s="125">
        <f t="shared" si="68"/>
        <v>0</v>
      </c>
      <c r="AR60" s="125">
        <f t="shared" si="68"/>
        <v>0</v>
      </c>
      <c r="AS60" s="125">
        <f t="shared" si="68"/>
        <v>0</v>
      </c>
      <c r="AT60" s="125">
        <f t="shared" si="68"/>
        <v>0</v>
      </c>
      <c r="AU60" s="125">
        <f t="shared" si="68"/>
        <v>0</v>
      </c>
      <c r="AV60" s="125">
        <f t="shared" si="68"/>
        <v>0</v>
      </c>
      <c r="AW60" s="125">
        <f t="shared" si="68"/>
        <v>0</v>
      </c>
      <c r="AX60" s="125">
        <f t="shared" si="68"/>
        <v>0</v>
      </c>
      <c r="AY60" s="125">
        <f t="shared" si="68"/>
        <v>0</v>
      </c>
      <c r="AZ60" s="125">
        <f t="shared" si="68"/>
        <v>0</v>
      </c>
      <c r="BA60" s="125">
        <f t="shared" si="68"/>
        <v>0</v>
      </c>
      <c r="BB60" s="125">
        <f t="shared" si="68"/>
        <v>0</v>
      </c>
      <c r="BC60" s="125">
        <f t="shared" si="68"/>
        <v>0</v>
      </c>
      <c r="BD60" s="125">
        <f t="shared" si="68"/>
        <v>0</v>
      </c>
      <c r="BE60" s="125">
        <f t="shared" si="68"/>
        <v>0</v>
      </c>
      <c r="BF60" s="125">
        <f t="shared" si="68"/>
        <v>0</v>
      </c>
      <c r="BG60" s="125">
        <f t="shared" si="68"/>
        <v>0</v>
      </c>
      <c r="BH60" s="125">
        <f t="shared" si="68"/>
        <v>0</v>
      </c>
    </row>
    <row r="61" spans="2:103" ht="16.149999999999999">
      <c r="C61" s="29"/>
      <c r="D61" s="29"/>
      <c r="E61" s="4" t="s">
        <v>300</v>
      </c>
      <c r="G61" s="4" t="s">
        <v>101</v>
      </c>
      <c r="J61" s="6" t="s">
        <v>489</v>
      </c>
      <c r="L61" s="93">
        <f>ModelInput!L246</f>
        <v>0</v>
      </c>
      <c r="M61" s="93">
        <f>ModelInput!M246</f>
        <v>0</v>
      </c>
      <c r="N61" s="93">
        <f>ModelInput!N246</f>
        <v>0</v>
      </c>
      <c r="O61" s="93">
        <f>ModelInput!O246</f>
        <v>0</v>
      </c>
      <c r="P61" s="93">
        <f>ModelInput!P246</f>
        <v>0</v>
      </c>
      <c r="Q61" s="93">
        <f>ModelInput!Q246</f>
        <v>0</v>
      </c>
      <c r="R61" s="93">
        <f>ModelInput!R246</f>
        <v>0</v>
      </c>
      <c r="S61" s="93">
        <f>ModelInput!S246</f>
        <v>0</v>
      </c>
      <c r="T61" s="93">
        <f>ModelInput!T246</f>
        <v>0</v>
      </c>
      <c r="U61" s="93">
        <f>ModelInput!U246</f>
        <v>0</v>
      </c>
      <c r="V61" s="93">
        <f>ModelInput!V246</f>
        <v>0</v>
      </c>
      <c r="W61" s="93">
        <f>ModelInput!W246</f>
        <v>0</v>
      </c>
      <c r="X61" s="93">
        <f>ModelInput!X246</f>
        <v>0</v>
      </c>
      <c r="Y61" s="93">
        <f>ModelInput!Y246</f>
        <v>0</v>
      </c>
      <c r="Z61" s="93">
        <f>ModelInput!Z246</f>
        <v>0</v>
      </c>
      <c r="AA61" s="93">
        <f>ModelInput!AA246</f>
        <v>0</v>
      </c>
      <c r="AB61" s="93">
        <f>ModelInput!AB246</f>
        <v>0</v>
      </c>
      <c r="AC61" s="93">
        <f>ModelInput!AC246</f>
        <v>0</v>
      </c>
      <c r="AD61" s="93">
        <f>ModelInput!AD246</f>
        <v>0</v>
      </c>
      <c r="AE61" s="93">
        <f>ModelInput!AE246</f>
        <v>0</v>
      </c>
      <c r="AF61" s="93">
        <f>ModelInput!AF246</f>
        <v>0</v>
      </c>
      <c r="AG61" s="93">
        <f>ModelInput!AG246</f>
        <v>0</v>
      </c>
      <c r="AH61" s="93">
        <f>ModelInput!AH246</f>
        <v>0</v>
      </c>
      <c r="AI61" s="93">
        <f>ModelInput!AI246</f>
        <v>0</v>
      </c>
      <c r="AJ61" s="93">
        <f>ModelInput!AJ246</f>
        <v>0</v>
      </c>
      <c r="AK61" s="93">
        <f>ModelInput!AK246</f>
        <v>0</v>
      </c>
      <c r="AL61" s="93">
        <f>ModelInput!AL246</f>
        <v>0</v>
      </c>
      <c r="AM61" s="93">
        <f>ModelInput!AM246</f>
        <v>0</v>
      </c>
      <c r="AN61" s="93">
        <f>ModelInput!AN246</f>
        <v>0</v>
      </c>
      <c r="AO61" s="93">
        <f>ModelInput!AO246</f>
        <v>0</v>
      </c>
      <c r="AP61" s="93">
        <f>ModelInput!AP246</f>
        <v>0</v>
      </c>
      <c r="AQ61" s="93">
        <f>ModelInput!AQ246</f>
        <v>0</v>
      </c>
      <c r="AR61" s="93">
        <f>ModelInput!AR246</f>
        <v>0</v>
      </c>
      <c r="AS61" s="93">
        <f>ModelInput!AS246</f>
        <v>0</v>
      </c>
      <c r="AT61" s="93">
        <f>ModelInput!AT246</f>
        <v>0</v>
      </c>
      <c r="AU61" s="93">
        <f>ModelInput!AU246</f>
        <v>0</v>
      </c>
      <c r="AV61" s="93">
        <f>ModelInput!AV246</f>
        <v>0</v>
      </c>
      <c r="AW61" s="93">
        <f>ModelInput!AW246</f>
        <v>0</v>
      </c>
      <c r="AX61" s="93">
        <f>ModelInput!AX246</f>
        <v>0</v>
      </c>
      <c r="AY61" s="93">
        <f>ModelInput!AY246</f>
        <v>0</v>
      </c>
      <c r="AZ61" s="93">
        <f>ModelInput!AZ246</f>
        <v>0</v>
      </c>
      <c r="BA61" s="93">
        <f>ModelInput!BA246</f>
        <v>0</v>
      </c>
      <c r="BB61" s="93">
        <f>ModelInput!BB246</f>
        <v>0</v>
      </c>
      <c r="BC61" s="93">
        <f>ModelInput!BC246</f>
        <v>0</v>
      </c>
      <c r="BD61" s="93">
        <f>ModelInput!BD246</f>
        <v>0</v>
      </c>
      <c r="BE61" s="93">
        <f>ModelInput!BE246</f>
        <v>0</v>
      </c>
      <c r="BF61" s="93">
        <f>ModelInput!BF246</f>
        <v>0</v>
      </c>
      <c r="BG61" s="93">
        <f>ModelInput!BG246</f>
        <v>0</v>
      </c>
      <c r="BH61" s="93">
        <f>ModelInput!BH246</f>
        <v>0</v>
      </c>
    </row>
    <row r="62" spans="2:103" ht="16.149999999999999">
      <c r="C62" s="29"/>
      <c r="D62" s="29"/>
      <c r="E62" s="4" t="s">
        <v>301</v>
      </c>
      <c r="G62" s="4" t="s">
        <v>101</v>
      </c>
      <c r="J62" s="6" t="s">
        <v>490</v>
      </c>
      <c r="L62" s="93">
        <f>ModelInput!L247</f>
        <v>0</v>
      </c>
      <c r="M62" s="93">
        <f>ModelInput!M247</f>
        <v>0</v>
      </c>
      <c r="N62" s="93">
        <f>ModelInput!N247</f>
        <v>0</v>
      </c>
      <c r="O62" s="93">
        <f>ModelInput!O247</f>
        <v>0</v>
      </c>
      <c r="P62" s="93">
        <f>ModelInput!P247</f>
        <v>0</v>
      </c>
      <c r="Q62" s="93">
        <f>ModelInput!Q247</f>
        <v>0</v>
      </c>
      <c r="R62" s="93">
        <f>ModelInput!R247</f>
        <v>0</v>
      </c>
      <c r="S62" s="93">
        <f>ModelInput!S247</f>
        <v>0</v>
      </c>
      <c r="T62" s="93">
        <f>ModelInput!T247</f>
        <v>0</v>
      </c>
      <c r="U62" s="93">
        <f>ModelInput!U247</f>
        <v>0</v>
      </c>
      <c r="V62" s="93">
        <f>ModelInput!V247</f>
        <v>0</v>
      </c>
      <c r="W62" s="93">
        <f>ModelInput!W247</f>
        <v>0</v>
      </c>
      <c r="X62" s="93">
        <f>ModelInput!X247</f>
        <v>0</v>
      </c>
      <c r="Y62" s="93">
        <f>ModelInput!Y247</f>
        <v>0</v>
      </c>
      <c r="Z62" s="93">
        <f>ModelInput!Z247</f>
        <v>0</v>
      </c>
      <c r="AA62" s="93">
        <f>ModelInput!AA247</f>
        <v>0</v>
      </c>
      <c r="AB62" s="93">
        <f>ModelInput!AB247</f>
        <v>0</v>
      </c>
      <c r="AC62" s="93">
        <f>ModelInput!AC247</f>
        <v>0</v>
      </c>
      <c r="AD62" s="93">
        <f>ModelInput!AD247</f>
        <v>0</v>
      </c>
      <c r="AE62" s="93">
        <f>ModelInput!AE247</f>
        <v>0</v>
      </c>
      <c r="AF62" s="93">
        <f>ModelInput!AF247</f>
        <v>0</v>
      </c>
      <c r="AG62" s="93">
        <f>ModelInput!AG247</f>
        <v>0</v>
      </c>
      <c r="AH62" s="93">
        <f>ModelInput!AH247</f>
        <v>0</v>
      </c>
      <c r="AI62" s="93">
        <f>ModelInput!AI247</f>
        <v>0</v>
      </c>
      <c r="AJ62" s="93">
        <f>ModelInput!AJ247</f>
        <v>0</v>
      </c>
      <c r="AK62" s="93">
        <f>ModelInput!AK247</f>
        <v>0</v>
      </c>
      <c r="AL62" s="93">
        <f>ModelInput!AL247</f>
        <v>0</v>
      </c>
      <c r="AM62" s="93">
        <f>ModelInput!AM247</f>
        <v>0</v>
      </c>
      <c r="AN62" s="93">
        <f>ModelInput!AN247</f>
        <v>0</v>
      </c>
      <c r="AO62" s="93">
        <f>ModelInput!AO247</f>
        <v>0</v>
      </c>
      <c r="AP62" s="93">
        <f>ModelInput!AP247</f>
        <v>0</v>
      </c>
      <c r="AQ62" s="93">
        <f>ModelInput!AQ247</f>
        <v>0</v>
      </c>
      <c r="AR62" s="93">
        <f>ModelInput!AR247</f>
        <v>0</v>
      </c>
      <c r="AS62" s="93">
        <f>ModelInput!AS247</f>
        <v>0</v>
      </c>
      <c r="AT62" s="93">
        <f>ModelInput!AT247</f>
        <v>0</v>
      </c>
      <c r="AU62" s="93">
        <f>ModelInput!AU247</f>
        <v>0</v>
      </c>
      <c r="AV62" s="93">
        <f>ModelInput!AV247</f>
        <v>0</v>
      </c>
      <c r="AW62" s="93">
        <f>ModelInput!AW247</f>
        <v>0</v>
      </c>
      <c r="AX62" s="93">
        <f>ModelInput!AX247</f>
        <v>0</v>
      </c>
      <c r="AY62" s="93">
        <f>ModelInput!AY247</f>
        <v>0</v>
      </c>
      <c r="AZ62" s="93">
        <f>ModelInput!AZ247</f>
        <v>0</v>
      </c>
      <c r="BA62" s="93">
        <f>ModelInput!BA247</f>
        <v>0</v>
      </c>
      <c r="BB62" s="93">
        <f>ModelInput!BB247</f>
        <v>0</v>
      </c>
      <c r="BC62" s="93">
        <f>ModelInput!BC247</f>
        <v>0</v>
      </c>
      <c r="BD62" s="93">
        <f>ModelInput!BD247</f>
        <v>0</v>
      </c>
      <c r="BE62" s="93">
        <f>ModelInput!BE247</f>
        <v>0</v>
      </c>
      <c r="BF62" s="93">
        <f>ModelInput!BF247</f>
        <v>0</v>
      </c>
      <c r="BG62" s="93">
        <f>ModelInput!BG247</f>
        <v>0</v>
      </c>
      <c r="BH62" s="93">
        <f>ModelInput!BH247</f>
        <v>0</v>
      </c>
    </row>
    <row r="63" spans="2:103" ht="16.149999999999999">
      <c r="C63" s="29"/>
      <c r="D63" s="29"/>
      <c r="E63" s="4" t="s">
        <v>302</v>
      </c>
      <c r="G63" s="4" t="s">
        <v>101</v>
      </c>
      <c r="J63" s="6" t="s">
        <v>491</v>
      </c>
      <c r="L63" s="93">
        <f>ModelInput!L248</f>
        <v>0</v>
      </c>
      <c r="M63" s="93">
        <f>ModelInput!M248</f>
        <v>0</v>
      </c>
      <c r="N63" s="93">
        <f>ModelInput!N248</f>
        <v>0</v>
      </c>
      <c r="O63" s="93">
        <f>ModelInput!O248</f>
        <v>0</v>
      </c>
      <c r="P63" s="93">
        <f>ModelInput!P248</f>
        <v>0</v>
      </c>
      <c r="Q63" s="93">
        <f>ModelInput!Q248</f>
        <v>0</v>
      </c>
      <c r="R63" s="93">
        <f>ModelInput!R248</f>
        <v>0</v>
      </c>
      <c r="S63" s="93">
        <f>ModelInput!S248</f>
        <v>0</v>
      </c>
      <c r="T63" s="93">
        <f>ModelInput!T248</f>
        <v>0</v>
      </c>
      <c r="U63" s="93">
        <f>ModelInput!U248</f>
        <v>0</v>
      </c>
      <c r="V63" s="93">
        <f>ModelInput!V248</f>
        <v>0</v>
      </c>
      <c r="W63" s="93">
        <f>ModelInput!W248</f>
        <v>0</v>
      </c>
      <c r="X63" s="93">
        <f>ModelInput!X248</f>
        <v>0</v>
      </c>
      <c r="Y63" s="93">
        <f>ModelInput!Y248</f>
        <v>0</v>
      </c>
      <c r="Z63" s="93">
        <f>ModelInput!Z248</f>
        <v>0</v>
      </c>
      <c r="AA63" s="93">
        <f>ModelInput!AA248</f>
        <v>0</v>
      </c>
      <c r="AB63" s="93">
        <f>ModelInput!AB248</f>
        <v>0</v>
      </c>
      <c r="AC63" s="93">
        <f>ModelInput!AC248</f>
        <v>0</v>
      </c>
      <c r="AD63" s="93">
        <f>ModelInput!AD248</f>
        <v>0</v>
      </c>
      <c r="AE63" s="93">
        <f>ModelInput!AE248</f>
        <v>0</v>
      </c>
      <c r="AF63" s="93">
        <f>ModelInput!AF248</f>
        <v>0</v>
      </c>
      <c r="AG63" s="93">
        <f>ModelInput!AG248</f>
        <v>0</v>
      </c>
      <c r="AH63" s="93">
        <f>ModelInput!AH248</f>
        <v>0</v>
      </c>
      <c r="AI63" s="93">
        <f>ModelInput!AI248</f>
        <v>0</v>
      </c>
      <c r="AJ63" s="93">
        <f>ModelInput!AJ248</f>
        <v>0</v>
      </c>
      <c r="AK63" s="93">
        <f>ModelInput!AK248</f>
        <v>0</v>
      </c>
      <c r="AL63" s="93">
        <f>ModelInput!AL248</f>
        <v>0</v>
      </c>
      <c r="AM63" s="93">
        <f>ModelInput!AM248</f>
        <v>0</v>
      </c>
      <c r="AN63" s="93">
        <f>ModelInput!AN248</f>
        <v>0</v>
      </c>
      <c r="AO63" s="93">
        <f>ModelInput!AO248</f>
        <v>0</v>
      </c>
      <c r="AP63" s="93">
        <f>ModelInput!AP248</f>
        <v>0</v>
      </c>
      <c r="AQ63" s="93">
        <f>ModelInput!AQ248</f>
        <v>0</v>
      </c>
      <c r="AR63" s="93">
        <f>ModelInput!AR248</f>
        <v>0</v>
      </c>
      <c r="AS63" s="93">
        <f>ModelInput!AS248</f>
        <v>0</v>
      </c>
      <c r="AT63" s="93">
        <f>ModelInput!AT248</f>
        <v>0</v>
      </c>
      <c r="AU63" s="93">
        <f>ModelInput!AU248</f>
        <v>0</v>
      </c>
      <c r="AV63" s="93">
        <f>ModelInput!AV248</f>
        <v>0</v>
      </c>
      <c r="AW63" s="93">
        <f>ModelInput!AW248</f>
        <v>0</v>
      </c>
      <c r="AX63" s="93">
        <f>ModelInput!AX248</f>
        <v>0</v>
      </c>
      <c r="AY63" s="93">
        <f>ModelInput!AY248</f>
        <v>0</v>
      </c>
      <c r="AZ63" s="93">
        <f>ModelInput!AZ248</f>
        <v>0</v>
      </c>
      <c r="BA63" s="93">
        <f>ModelInput!BA248</f>
        <v>0</v>
      </c>
      <c r="BB63" s="93">
        <f>ModelInput!BB248</f>
        <v>0</v>
      </c>
      <c r="BC63" s="93">
        <f>ModelInput!BC248</f>
        <v>0</v>
      </c>
      <c r="BD63" s="93">
        <f>ModelInput!BD248</f>
        <v>0</v>
      </c>
      <c r="BE63" s="93">
        <f>ModelInput!BE248</f>
        <v>0</v>
      </c>
      <c r="BF63" s="93">
        <f>ModelInput!BF248</f>
        <v>0</v>
      </c>
      <c r="BG63" s="93">
        <f>ModelInput!BG248</f>
        <v>0</v>
      </c>
      <c r="BH63" s="93">
        <f>ModelInput!BH248</f>
        <v>0</v>
      </c>
    </row>
    <row r="64" spans="2:103" ht="16.149999999999999">
      <c r="C64" s="29"/>
      <c r="D64" s="29"/>
      <c r="E64" s="4" t="s">
        <v>303</v>
      </c>
      <c r="G64" s="4" t="s">
        <v>101</v>
      </c>
      <c r="J64" s="6" t="s">
        <v>492</v>
      </c>
      <c r="L64" s="93">
        <f>ModelInput!L249</f>
        <v>0</v>
      </c>
      <c r="M64" s="93">
        <f>ModelInput!M249</f>
        <v>0</v>
      </c>
      <c r="N64" s="93">
        <f>ModelInput!N249</f>
        <v>0</v>
      </c>
      <c r="O64" s="93">
        <f>ModelInput!O249</f>
        <v>0</v>
      </c>
      <c r="P64" s="93">
        <f>ModelInput!P249</f>
        <v>0</v>
      </c>
      <c r="Q64" s="93">
        <f>ModelInput!Q249</f>
        <v>0</v>
      </c>
      <c r="R64" s="93">
        <f>ModelInput!R249</f>
        <v>0</v>
      </c>
      <c r="S64" s="93">
        <f>ModelInput!S249</f>
        <v>0</v>
      </c>
      <c r="T64" s="93">
        <f>ModelInput!T249</f>
        <v>0</v>
      </c>
      <c r="U64" s="93">
        <f>ModelInput!U249</f>
        <v>0</v>
      </c>
      <c r="V64" s="93">
        <f>ModelInput!V249</f>
        <v>0</v>
      </c>
      <c r="W64" s="93">
        <f>ModelInput!W249</f>
        <v>0</v>
      </c>
      <c r="X64" s="93">
        <f>ModelInput!X249</f>
        <v>0</v>
      </c>
      <c r="Y64" s="93">
        <f>ModelInput!Y249</f>
        <v>0</v>
      </c>
      <c r="Z64" s="93">
        <f>ModelInput!Z249</f>
        <v>0</v>
      </c>
      <c r="AA64" s="93">
        <f>ModelInput!AA249</f>
        <v>0</v>
      </c>
      <c r="AB64" s="93">
        <f>ModelInput!AB249</f>
        <v>0</v>
      </c>
      <c r="AC64" s="93">
        <f>ModelInput!AC249</f>
        <v>0</v>
      </c>
      <c r="AD64" s="93">
        <f>ModelInput!AD249</f>
        <v>0</v>
      </c>
      <c r="AE64" s="93">
        <f>ModelInput!AE249</f>
        <v>0</v>
      </c>
      <c r="AF64" s="93">
        <f>ModelInput!AF249</f>
        <v>0</v>
      </c>
      <c r="AG64" s="93">
        <f>ModelInput!AG249</f>
        <v>0</v>
      </c>
      <c r="AH64" s="93">
        <f>ModelInput!AH249</f>
        <v>0</v>
      </c>
      <c r="AI64" s="93">
        <f>ModelInput!AI249</f>
        <v>0</v>
      </c>
      <c r="AJ64" s="93">
        <f>ModelInput!AJ249</f>
        <v>0</v>
      </c>
      <c r="AK64" s="93">
        <f>ModelInput!AK249</f>
        <v>0</v>
      </c>
      <c r="AL64" s="93">
        <f>ModelInput!AL249</f>
        <v>0</v>
      </c>
      <c r="AM64" s="93">
        <f>ModelInput!AM249</f>
        <v>0</v>
      </c>
      <c r="AN64" s="93">
        <f>ModelInput!AN249</f>
        <v>0</v>
      </c>
      <c r="AO64" s="93">
        <f>ModelInput!AO249</f>
        <v>0</v>
      </c>
      <c r="AP64" s="93">
        <f>ModelInput!AP249</f>
        <v>0</v>
      </c>
      <c r="AQ64" s="93">
        <f>ModelInput!AQ249</f>
        <v>0</v>
      </c>
      <c r="AR64" s="93">
        <f>ModelInput!AR249</f>
        <v>0</v>
      </c>
      <c r="AS64" s="93">
        <f>ModelInput!AS249</f>
        <v>0</v>
      </c>
      <c r="AT64" s="93">
        <f>ModelInput!AT249</f>
        <v>0</v>
      </c>
      <c r="AU64" s="93">
        <f>ModelInput!AU249</f>
        <v>0</v>
      </c>
      <c r="AV64" s="93">
        <f>ModelInput!AV249</f>
        <v>0</v>
      </c>
      <c r="AW64" s="93">
        <f>ModelInput!AW249</f>
        <v>0</v>
      </c>
      <c r="AX64" s="93">
        <f>ModelInput!AX249</f>
        <v>0</v>
      </c>
      <c r="AY64" s="93">
        <f>ModelInput!AY249</f>
        <v>0</v>
      </c>
      <c r="AZ64" s="93">
        <f>ModelInput!AZ249</f>
        <v>0</v>
      </c>
      <c r="BA64" s="93">
        <f>ModelInput!BA249</f>
        <v>0</v>
      </c>
      <c r="BB64" s="93">
        <f>ModelInput!BB249</f>
        <v>0</v>
      </c>
      <c r="BC64" s="93">
        <f>ModelInput!BC249</f>
        <v>0</v>
      </c>
      <c r="BD64" s="93">
        <f>ModelInput!BD249</f>
        <v>0</v>
      </c>
      <c r="BE64" s="93">
        <f>ModelInput!BE249</f>
        <v>0</v>
      </c>
      <c r="BF64" s="93">
        <f>ModelInput!BF249</f>
        <v>0</v>
      </c>
      <c r="BG64" s="93">
        <f>ModelInput!BG249</f>
        <v>0</v>
      </c>
      <c r="BH64" s="93">
        <f>ModelInput!BH249</f>
        <v>0</v>
      </c>
    </row>
    <row r="65" spans="2:103" ht="16.149999999999999">
      <c r="C65" s="29"/>
      <c r="D65" s="29"/>
      <c r="E65" s="4" t="s">
        <v>33</v>
      </c>
      <c r="G65" s="4" t="s">
        <v>101</v>
      </c>
      <c r="J65" s="6" t="s">
        <v>493</v>
      </c>
      <c r="L65" s="93">
        <f>Depreciation!L87</f>
        <v>0</v>
      </c>
      <c r="M65" s="93">
        <f>Depreciation!M87</f>
        <v>0</v>
      </c>
      <c r="N65" s="93">
        <f>Depreciation!N87</f>
        <v>0</v>
      </c>
      <c r="O65" s="93">
        <f>Depreciation!O87</f>
        <v>0</v>
      </c>
      <c r="P65" s="93">
        <f>Depreciation!P87</f>
        <v>0</v>
      </c>
      <c r="Q65" s="93">
        <f>Depreciation!Q87</f>
        <v>0</v>
      </c>
      <c r="R65" s="93">
        <f>Depreciation!R87</f>
        <v>0</v>
      </c>
      <c r="S65" s="93">
        <f>Depreciation!S87</f>
        <v>0</v>
      </c>
      <c r="T65" s="93">
        <f>Depreciation!T87</f>
        <v>0</v>
      </c>
      <c r="U65" s="93">
        <f>Depreciation!U87</f>
        <v>0</v>
      </c>
      <c r="V65" s="93">
        <f>Depreciation!V87</f>
        <v>0</v>
      </c>
      <c r="W65" s="93">
        <f>Depreciation!W87</f>
        <v>0</v>
      </c>
      <c r="X65" s="93">
        <f>Depreciation!X87</f>
        <v>0</v>
      </c>
      <c r="Y65" s="93">
        <f>Depreciation!Y87</f>
        <v>0</v>
      </c>
      <c r="Z65" s="93">
        <f>Depreciation!Z87</f>
        <v>0</v>
      </c>
      <c r="AA65" s="93">
        <f>Depreciation!AA87</f>
        <v>0</v>
      </c>
      <c r="AB65" s="93">
        <f>Depreciation!AB87</f>
        <v>0</v>
      </c>
      <c r="AC65" s="93">
        <f>Depreciation!AC87</f>
        <v>0</v>
      </c>
      <c r="AD65" s="93">
        <f>Depreciation!AD87</f>
        <v>0</v>
      </c>
      <c r="AE65" s="93">
        <f>Depreciation!AE87</f>
        <v>0</v>
      </c>
      <c r="AF65" s="93">
        <f>Depreciation!AF87</f>
        <v>0</v>
      </c>
      <c r="AG65" s="93">
        <f>Depreciation!AG87</f>
        <v>0</v>
      </c>
      <c r="AH65" s="93">
        <f>Depreciation!AH87</f>
        <v>0</v>
      </c>
      <c r="AI65" s="93">
        <f>Depreciation!AI87</f>
        <v>0</v>
      </c>
      <c r="AJ65" s="93">
        <f>Depreciation!AJ87</f>
        <v>0</v>
      </c>
      <c r="AK65" s="93">
        <f>Depreciation!AK87</f>
        <v>0</v>
      </c>
      <c r="AL65" s="93">
        <f>Depreciation!AL87</f>
        <v>0</v>
      </c>
      <c r="AM65" s="93">
        <f>Depreciation!AM87</f>
        <v>0</v>
      </c>
      <c r="AN65" s="93">
        <f>Depreciation!AN87</f>
        <v>0</v>
      </c>
      <c r="AO65" s="93">
        <f>Depreciation!AO87</f>
        <v>0</v>
      </c>
      <c r="AP65" s="93">
        <f>Depreciation!AP87</f>
        <v>0</v>
      </c>
      <c r="AQ65" s="93">
        <f>Depreciation!AQ87</f>
        <v>0</v>
      </c>
      <c r="AR65" s="93">
        <f>Depreciation!AR87</f>
        <v>0</v>
      </c>
      <c r="AS65" s="93">
        <f>Depreciation!AS87</f>
        <v>0</v>
      </c>
      <c r="AT65" s="93">
        <f>Depreciation!AT87</f>
        <v>0</v>
      </c>
      <c r="AU65" s="93">
        <f>Depreciation!AU87</f>
        <v>0</v>
      </c>
      <c r="AV65" s="93">
        <f>Depreciation!AV87</f>
        <v>0</v>
      </c>
      <c r="AW65" s="93">
        <f>Depreciation!AW87</f>
        <v>0</v>
      </c>
      <c r="AX65" s="93">
        <f>Depreciation!AX87</f>
        <v>0</v>
      </c>
      <c r="AY65" s="93">
        <f>Depreciation!AY87</f>
        <v>0</v>
      </c>
      <c r="AZ65" s="93">
        <f>Depreciation!AZ87</f>
        <v>0</v>
      </c>
      <c r="BA65" s="93">
        <f>Depreciation!BA87</f>
        <v>0</v>
      </c>
      <c r="BB65" s="93">
        <f>Depreciation!BB87</f>
        <v>0</v>
      </c>
      <c r="BC65" s="93">
        <f>Depreciation!BC87</f>
        <v>0</v>
      </c>
      <c r="BD65" s="93">
        <f>Depreciation!BD87</f>
        <v>0</v>
      </c>
      <c r="BE65" s="93">
        <f>Depreciation!BE87</f>
        <v>0</v>
      </c>
      <c r="BF65" s="93">
        <f>Depreciation!BF87</f>
        <v>0</v>
      </c>
      <c r="BG65" s="93">
        <f>Depreciation!BG87</f>
        <v>0</v>
      </c>
      <c r="BH65" s="93">
        <f>Depreciation!BH87</f>
        <v>0</v>
      </c>
    </row>
    <row r="66" spans="2:103" ht="16.149999999999999">
      <c r="C66" s="29"/>
      <c r="D66" s="29"/>
      <c r="E66" s="4" t="s">
        <v>494</v>
      </c>
      <c r="G66" s="4" t="s">
        <v>101</v>
      </c>
      <c r="J66" s="6" t="s">
        <v>495</v>
      </c>
      <c r="L66" s="96">
        <f>SUM(L58:L64)-L65</f>
        <v>0</v>
      </c>
      <c r="M66" s="96">
        <f>SUM(M58:M64)-M65</f>
        <v>0</v>
      </c>
      <c r="N66" s="96">
        <f>SUM(N58:N64)-N65</f>
        <v>0</v>
      </c>
      <c r="O66" s="96">
        <f t="shared" ref="O66:AQ66" si="69">SUM(O58:O64)-O65</f>
        <v>0</v>
      </c>
      <c r="P66" s="96">
        <f t="shared" si="69"/>
        <v>0</v>
      </c>
      <c r="Q66" s="96">
        <f t="shared" si="69"/>
        <v>0</v>
      </c>
      <c r="R66" s="96">
        <f t="shared" si="69"/>
        <v>0</v>
      </c>
      <c r="S66" s="96">
        <f t="shared" si="69"/>
        <v>0</v>
      </c>
      <c r="T66" s="96">
        <f>SUM(T58:T64)-T65</f>
        <v>0</v>
      </c>
      <c r="U66" s="96">
        <f t="shared" si="69"/>
        <v>0</v>
      </c>
      <c r="V66" s="96">
        <f t="shared" si="69"/>
        <v>0</v>
      </c>
      <c r="W66" s="96">
        <f t="shared" si="69"/>
        <v>0</v>
      </c>
      <c r="X66" s="96">
        <f t="shared" si="69"/>
        <v>0</v>
      </c>
      <c r="Y66" s="96">
        <f t="shared" si="69"/>
        <v>0</v>
      </c>
      <c r="Z66" s="96">
        <f t="shared" si="69"/>
        <v>0</v>
      </c>
      <c r="AA66" s="96">
        <f t="shared" si="69"/>
        <v>0</v>
      </c>
      <c r="AB66" s="96">
        <f t="shared" si="69"/>
        <v>0</v>
      </c>
      <c r="AC66" s="96">
        <f t="shared" si="69"/>
        <v>0</v>
      </c>
      <c r="AD66" s="96">
        <f t="shared" si="69"/>
        <v>0</v>
      </c>
      <c r="AE66" s="96">
        <f t="shared" si="69"/>
        <v>0</v>
      </c>
      <c r="AF66" s="96">
        <f t="shared" si="69"/>
        <v>0</v>
      </c>
      <c r="AG66" s="96">
        <f t="shared" si="69"/>
        <v>0</v>
      </c>
      <c r="AH66" s="96">
        <f t="shared" si="69"/>
        <v>0</v>
      </c>
      <c r="AI66" s="96">
        <f t="shared" si="69"/>
        <v>0</v>
      </c>
      <c r="AJ66" s="96">
        <f t="shared" si="69"/>
        <v>0</v>
      </c>
      <c r="AK66" s="96">
        <f t="shared" si="69"/>
        <v>0</v>
      </c>
      <c r="AL66" s="96">
        <f t="shared" si="69"/>
        <v>0</v>
      </c>
      <c r="AM66" s="96">
        <f t="shared" si="69"/>
        <v>0</v>
      </c>
      <c r="AN66" s="96">
        <f t="shared" si="69"/>
        <v>0</v>
      </c>
      <c r="AO66" s="96">
        <f t="shared" si="69"/>
        <v>0</v>
      </c>
      <c r="AP66" s="96">
        <f t="shared" si="69"/>
        <v>0</v>
      </c>
      <c r="AQ66" s="96">
        <f t="shared" si="69"/>
        <v>0</v>
      </c>
      <c r="AR66" s="96">
        <f t="shared" ref="AR66:BH66" si="70">SUM(AR58:AR64)-AR65</f>
        <v>0</v>
      </c>
      <c r="AS66" s="96">
        <f t="shared" si="70"/>
        <v>0</v>
      </c>
      <c r="AT66" s="96">
        <f t="shared" si="70"/>
        <v>0</v>
      </c>
      <c r="AU66" s="96">
        <f t="shared" si="70"/>
        <v>0</v>
      </c>
      <c r="AV66" s="96">
        <f t="shared" si="70"/>
        <v>0</v>
      </c>
      <c r="AW66" s="96">
        <f t="shared" si="70"/>
        <v>0</v>
      </c>
      <c r="AX66" s="96">
        <f t="shared" si="70"/>
        <v>0</v>
      </c>
      <c r="AY66" s="96">
        <f t="shared" si="70"/>
        <v>0</v>
      </c>
      <c r="AZ66" s="96">
        <f t="shared" si="70"/>
        <v>0</v>
      </c>
      <c r="BA66" s="96">
        <f t="shared" si="70"/>
        <v>0</v>
      </c>
      <c r="BB66" s="96">
        <f t="shared" si="70"/>
        <v>0</v>
      </c>
      <c r="BC66" s="96">
        <f t="shared" si="70"/>
        <v>0</v>
      </c>
      <c r="BD66" s="96">
        <f t="shared" si="70"/>
        <v>0</v>
      </c>
      <c r="BE66" s="96">
        <f t="shared" si="70"/>
        <v>0</v>
      </c>
      <c r="BF66" s="96">
        <f t="shared" si="70"/>
        <v>0</v>
      </c>
      <c r="BG66" s="96">
        <f t="shared" si="70"/>
        <v>0</v>
      </c>
      <c r="BH66" s="96">
        <f t="shared" si="70"/>
        <v>0</v>
      </c>
    </row>
    <row r="67" spans="2:103" ht="15.4">
      <c r="C67" s="29"/>
      <c r="D67" s="29"/>
      <c r="L67" s="137"/>
      <c r="M67" s="137"/>
      <c r="N67" s="137"/>
      <c r="O67" s="137"/>
      <c r="P67" s="137"/>
      <c r="Q67" s="137"/>
      <c r="R67" s="137"/>
      <c r="S67" s="137"/>
      <c r="T67" s="137"/>
      <c r="U67" s="137"/>
      <c r="V67" s="137"/>
      <c r="W67" s="137"/>
      <c r="X67" s="137"/>
      <c r="Y67" s="137"/>
      <c r="Z67" s="137"/>
      <c r="AA67" s="137"/>
      <c r="AB67" s="137"/>
      <c r="AC67" s="137"/>
      <c r="AD67" s="137"/>
      <c r="AE67" s="137"/>
      <c r="AF67" s="137"/>
      <c r="AG67" s="137"/>
      <c r="AH67" s="137"/>
      <c r="AI67" s="137"/>
      <c r="AJ67" s="137"/>
      <c r="AK67" s="137"/>
      <c r="AL67" s="137"/>
      <c r="AM67" s="137"/>
      <c r="AN67" s="137"/>
      <c r="AO67" s="137"/>
      <c r="AP67" s="137"/>
      <c r="AQ67" s="137"/>
      <c r="AR67" s="137"/>
      <c r="AS67" s="137"/>
      <c r="AT67" s="137"/>
      <c r="AU67" s="137"/>
      <c r="AV67" s="137"/>
      <c r="AW67" s="137"/>
      <c r="AX67" s="137"/>
      <c r="AY67" s="137"/>
      <c r="AZ67" s="137"/>
      <c r="BA67" s="137"/>
      <c r="BB67" s="137"/>
      <c r="BC67" s="137"/>
      <c r="BD67" s="137"/>
      <c r="BE67" s="137"/>
      <c r="BF67" s="137"/>
      <c r="BG67" s="137"/>
      <c r="BH67" s="137"/>
    </row>
    <row r="68" spans="2:103" ht="15.4">
      <c r="B68" s="7">
        <f>MAX($B$5:B67)+1</f>
        <v>3</v>
      </c>
      <c r="C68" s="7" t="s">
        <v>496</v>
      </c>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8"/>
      <c r="BJ68" s="8"/>
      <c r="BK68" s="8"/>
    </row>
    <row r="69" spans="2:103" ht="15.4">
      <c r="C69" s="29"/>
      <c r="D69" s="29"/>
    </row>
    <row r="70" spans="2:103" ht="15.4">
      <c r="B70" s="24"/>
      <c r="C70" s="73">
        <f>MAX($B$5:C69)+0.1</f>
        <v>3.1</v>
      </c>
      <c r="D70" s="37" t="s">
        <v>497</v>
      </c>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5"/>
    </row>
    <row r="71" spans="2:103" ht="15.4">
      <c r="C71" s="29"/>
      <c r="D71" s="29"/>
      <c r="E71" s="20"/>
      <c r="F71" s="20"/>
      <c r="L71" s="78"/>
      <c r="M71" s="78"/>
      <c r="N71" s="78"/>
      <c r="O71" s="78"/>
      <c r="P71" s="78"/>
      <c r="Q71" s="78"/>
      <c r="R71" s="78"/>
      <c r="S71" s="78"/>
      <c r="T71" s="78"/>
      <c r="U71" s="78"/>
      <c r="V71" s="78"/>
      <c r="W71" s="78"/>
      <c r="X71" s="78"/>
      <c r="Y71" s="78"/>
      <c r="Z71" s="78"/>
      <c r="AA71" s="78"/>
      <c r="AB71" s="78"/>
      <c r="AC71" s="78"/>
      <c r="AD71" s="78"/>
      <c r="AE71" s="78"/>
      <c r="AF71" s="78"/>
      <c r="AG71" s="78"/>
      <c r="AH71" s="78"/>
      <c r="AI71" s="78"/>
      <c r="AJ71" s="78"/>
      <c r="AK71" s="78"/>
      <c r="AL71" s="78"/>
      <c r="AM71" s="78"/>
      <c r="AN71" s="78"/>
      <c r="AO71" s="78"/>
      <c r="AP71" s="78"/>
      <c r="AQ71" s="78"/>
      <c r="AR71" s="78"/>
      <c r="AS71" s="78"/>
      <c r="AT71" s="78"/>
      <c r="AU71" s="78"/>
      <c r="AV71" s="78"/>
      <c r="AW71" s="78"/>
      <c r="AX71" s="78"/>
      <c r="AY71" s="78"/>
      <c r="AZ71" s="78"/>
      <c r="BA71" s="78"/>
      <c r="BB71" s="78"/>
      <c r="BC71" s="78"/>
      <c r="BD71" s="78"/>
      <c r="BE71" s="78"/>
      <c r="BF71" s="78"/>
      <c r="BG71" s="78"/>
      <c r="BH71" s="78"/>
    </row>
    <row r="72" spans="2:103" ht="16.149999999999999">
      <c r="C72" s="29"/>
      <c r="D72" s="29"/>
      <c r="E72" s="20" t="s">
        <v>498</v>
      </c>
      <c r="F72" s="20"/>
      <c r="G72" s="4" t="s">
        <v>78</v>
      </c>
      <c r="J72" s="6" t="s">
        <v>341</v>
      </c>
      <c r="L72" s="98">
        <f>ModelInput!L129</f>
        <v>0</v>
      </c>
      <c r="M72" s="98">
        <f>ModelInput!M129</f>
        <v>0</v>
      </c>
      <c r="N72" s="98">
        <f>ModelInput!N129</f>
        <v>0</v>
      </c>
      <c r="O72" s="98">
        <f>ModelInput!O129</f>
        <v>0</v>
      </c>
      <c r="P72" s="98">
        <f>ModelInput!P129</f>
        <v>0</v>
      </c>
      <c r="Q72" s="98">
        <f>ModelInput!Q129</f>
        <v>0</v>
      </c>
      <c r="R72" s="98">
        <f>ModelInput!R129</f>
        <v>0</v>
      </c>
      <c r="S72" s="98">
        <f>ModelInput!S129</f>
        <v>0</v>
      </c>
      <c r="T72" s="98">
        <f>ModelInput!T129</f>
        <v>0</v>
      </c>
      <c r="U72" s="98">
        <f>ModelInput!U129</f>
        <v>0</v>
      </c>
      <c r="V72" s="98">
        <f>ModelInput!V129</f>
        <v>0</v>
      </c>
      <c r="W72" s="98">
        <f>ModelInput!W129</f>
        <v>0</v>
      </c>
      <c r="X72" s="98">
        <f>ModelInput!X129</f>
        <v>0</v>
      </c>
      <c r="Y72" s="98">
        <f>ModelInput!Y129</f>
        <v>0</v>
      </c>
      <c r="Z72" s="98">
        <f>ModelInput!Z129</f>
        <v>0</v>
      </c>
      <c r="AA72" s="98">
        <f>ModelInput!AA129</f>
        <v>0</v>
      </c>
      <c r="AB72" s="98">
        <f>ModelInput!AB129</f>
        <v>0</v>
      </c>
      <c r="AC72" s="98">
        <f>ModelInput!AC129</f>
        <v>0</v>
      </c>
      <c r="AD72" s="98">
        <f>ModelInput!AD129</f>
        <v>0</v>
      </c>
      <c r="AE72" s="98">
        <f>ModelInput!AE129</f>
        <v>0</v>
      </c>
      <c r="AF72" s="98">
        <f>ModelInput!AF129</f>
        <v>0</v>
      </c>
      <c r="AG72" s="98">
        <f>ModelInput!AG129</f>
        <v>0</v>
      </c>
      <c r="AH72" s="98">
        <f>ModelInput!AH129</f>
        <v>0</v>
      </c>
      <c r="AI72" s="98">
        <f>ModelInput!AI129</f>
        <v>0</v>
      </c>
      <c r="AJ72" s="98">
        <f>ModelInput!AJ129</f>
        <v>0</v>
      </c>
      <c r="AK72" s="98">
        <f>ModelInput!AK129</f>
        <v>0</v>
      </c>
      <c r="AL72" s="98">
        <f>ModelInput!AL129</f>
        <v>0</v>
      </c>
      <c r="AM72" s="98">
        <f>ModelInput!AM129</f>
        <v>0</v>
      </c>
      <c r="AN72" s="98">
        <f>ModelInput!AN129</f>
        <v>0</v>
      </c>
      <c r="AO72" s="98">
        <f>ModelInput!AO129</f>
        <v>0</v>
      </c>
      <c r="AP72" s="98">
        <f>ModelInput!AP129</f>
        <v>0</v>
      </c>
      <c r="AQ72" s="98">
        <f>ModelInput!AQ129</f>
        <v>0</v>
      </c>
      <c r="AR72" s="98">
        <f>ModelInput!AR129</f>
        <v>0</v>
      </c>
      <c r="AS72" s="98">
        <f>ModelInput!AS129</f>
        <v>0</v>
      </c>
      <c r="AT72" s="98">
        <f>ModelInput!AT129</f>
        <v>0</v>
      </c>
      <c r="AU72" s="98">
        <f>ModelInput!AU129</f>
        <v>0</v>
      </c>
      <c r="AV72" s="98">
        <f>ModelInput!AV129</f>
        <v>0</v>
      </c>
      <c r="AW72" s="98">
        <f>ModelInput!AW129</f>
        <v>0</v>
      </c>
      <c r="AX72" s="98">
        <f>ModelInput!AX129</f>
        <v>0</v>
      </c>
      <c r="AY72" s="98">
        <f>ModelInput!AY129</f>
        <v>0</v>
      </c>
      <c r="AZ72" s="98">
        <f>ModelInput!AZ129</f>
        <v>0</v>
      </c>
      <c r="BA72" s="98">
        <f>ModelInput!BA129</f>
        <v>0</v>
      </c>
      <c r="BB72" s="98">
        <f>ModelInput!BB129</f>
        <v>0</v>
      </c>
      <c r="BC72" s="98">
        <f>ModelInput!BC129</f>
        <v>0</v>
      </c>
      <c r="BD72" s="98">
        <f>ModelInput!BD129</f>
        <v>0</v>
      </c>
      <c r="BE72" s="98">
        <f>ModelInput!BE129</f>
        <v>0</v>
      </c>
      <c r="BF72" s="98">
        <f>ModelInput!BF129</f>
        <v>0</v>
      </c>
      <c r="BG72" s="98">
        <f>ModelInput!BG129</f>
        <v>0</v>
      </c>
      <c r="BH72" s="98">
        <f>ModelInput!BH129</f>
        <v>0</v>
      </c>
    </row>
    <row r="73" spans="2:103" ht="16.149999999999999">
      <c r="C73" s="29"/>
      <c r="D73" s="29"/>
      <c r="E73" s="20" t="s">
        <v>499</v>
      </c>
      <c r="F73" s="20"/>
      <c r="G73" s="4" t="s">
        <v>78</v>
      </c>
      <c r="J73" s="6" t="s">
        <v>341</v>
      </c>
      <c r="L73" s="98">
        <f>ModelInput!L148</f>
        <v>0</v>
      </c>
      <c r="M73" s="98">
        <f>ModelInput!M148</f>
        <v>0</v>
      </c>
      <c r="N73" s="98">
        <f>ModelInput!N148</f>
        <v>0</v>
      </c>
      <c r="O73" s="98">
        <f>ModelInput!O148</f>
        <v>0</v>
      </c>
      <c r="P73" s="98">
        <f>ModelInput!P148</f>
        <v>0</v>
      </c>
      <c r="Q73" s="98">
        <f>ModelInput!Q148</f>
        <v>0</v>
      </c>
      <c r="R73" s="98">
        <f>ModelInput!R148</f>
        <v>0</v>
      </c>
      <c r="S73" s="98">
        <f>ModelInput!S148</f>
        <v>0</v>
      </c>
      <c r="T73" s="98">
        <f>ModelInput!T148</f>
        <v>0</v>
      </c>
      <c r="U73" s="98">
        <f>ModelInput!U148</f>
        <v>0</v>
      </c>
      <c r="V73" s="98">
        <f>ModelInput!V148</f>
        <v>0</v>
      </c>
      <c r="W73" s="98">
        <f>ModelInput!W148</f>
        <v>0</v>
      </c>
      <c r="X73" s="98">
        <f>ModelInput!X148</f>
        <v>0</v>
      </c>
      <c r="Y73" s="98">
        <f>ModelInput!Y148</f>
        <v>0</v>
      </c>
      <c r="Z73" s="98">
        <f>ModelInput!Z148</f>
        <v>0</v>
      </c>
      <c r="AA73" s="98">
        <f>ModelInput!AA148</f>
        <v>0</v>
      </c>
      <c r="AB73" s="98">
        <f>ModelInput!AB148</f>
        <v>0</v>
      </c>
      <c r="AC73" s="98">
        <f>ModelInput!AC148</f>
        <v>0</v>
      </c>
      <c r="AD73" s="98">
        <f>ModelInput!AD148</f>
        <v>0</v>
      </c>
      <c r="AE73" s="98">
        <f>ModelInput!AE148</f>
        <v>0</v>
      </c>
      <c r="AF73" s="98">
        <f>ModelInput!AF148</f>
        <v>0</v>
      </c>
      <c r="AG73" s="98">
        <f>ModelInput!AG148</f>
        <v>0</v>
      </c>
      <c r="AH73" s="98">
        <f>ModelInput!AH148</f>
        <v>0</v>
      </c>
      <c r="AI73" s="98">
        <f>ModelInput!AI148</f>
        <v>0</v>
      </c>
      <c r="AJ73" s="98">
        <f>ModelInput!AJ148</f>
        <v>0</v>
      </c>
      <c r="AK73" s="98">
        <f>ModelInput!AK148</f>
        <v>0</v>
      </c>
      <c r="AL73" s="98">
        <f>ModelInput!AL148</f>
        <v>0</v>
      </c>
      <c r="AM73" s="98">
        <f>ModelInput!AM148</f>
        <v>0</v>
      </c>
      <c r="AN73" s="98">
        <f>ModelInput!AN148</f>
        <v>0</v>
      </c>
      <c r="AO73" s="98">
        <f>ModelInput!AO148</f>
        <v>0</v>
      </c>
      <c r="AP73" s="98">
        <f>ModelInput!AP148</f>
        <v>0</v>
      </c>
      <c r="AQ73" s="98">
        <f>ModelInput!AQ148</f>
        <v>0</v>
      </c>
      <c r="AR73" s="98">
        <f>ModelInput!AR148</f>
        <v>0</v>
      </c>
      <c r="AS73" s="98">
        <f>ModelInput!AS148</f>
        <v>0</v>
      </c>
      <c r="AT73" s="98">
        <f>ModelInput!AT148</f>
        <v>0</v>
      </c>
      <c r="AU73" s="98">
        <f>ModelInput!AU148</f>
        <v>0</v>
      </c>
      <c r="AV73" s="98">
        <f>ModelInput!AV148</f>
        <v>0</v>
      </c>
      <c r="AW73" s="98">
        <f>ModelInput!AW148</f>
        <v>0</v>
      </c>
      <c r="AX73" s="98">
        <f>ModelInput!AX148</f>
        <v>0</v>
      </c>
      <c r="AY73" s="98">
        <f>ModelInput!AY148</f>
        <v>0</v>
      </c>
      <c r="AZ73" s="98">
        <f>ModelInput!AZ148</f>
        <v>0</v>
      </c>
      <c r="BA73" s="98">
        <f>ModelInput!BA148</f>
        <v>0</v>
      </c>
      <c r="BB73" s="98">
        <f>ModelInput!BB148</f>
        <v>0</v>
      </c>
      <c r="BC73" s="98">
        <f>ModelInput!BC148</f>
        <v>0</v>
      </c>
      <c r="BD73" s="98">
        <f>ModelInput!BD148</f>
        <v>0</v>
      </c>
      <c r="BE73" s="98">
        <f>ModelInput!BE148</f>
        <v>0</v>
      </c>
      <c r="BF73" s="98">
        <f>ModelInput!BF148</f>
        <v>0</v>
      </c>
      <c r="BG73" s="98">
        <f>ModelInput!BG148</f>
        <v>0</v>
      </c>
      <c r="BH73" s="98">
        <f>ModelInput!BH148</f>
        <v>0</v>
      </c>
    </row>
    <row r="74" spans="2:103" ht="16.149999999999999">
      <c r="C74" s="29"/>
      <c r="D74" s="29"/>
      <c r="E74" s="20" t="s">
        <v>500</v>
      </c>
      <c r="F74" s="20"/>
      <c r="G74" s="4" t="s">
        <v>78</v>
      </c>
      <c r="J74" s="6" t="s">
        <v>501</v>
      </c>
      <c r="L74" s="98">
        <f ca="1">ModelInput!L159</f>
        <v>0</v>
      </c>
      <c r="M74" s="98">
        <f ca="1">ModelInput!M159</f>
        <v>0</v>
      </c>
      <c r="N74" s="98">
        <f ca="1">ModelInput!N159</f>
        <v>0</v>
      </c>
      <c r="O74" s="98">
        <f ca="1">ModelInput!O159</f>
        <v>0</v>
      </c>
      <c r="P74" s="98">
        <f ca="1">ModelInput!P159</f>
        <v>0</v>
      </c>
      <c r="Q74" s="98">
        <f ca="1">ModelInput!Q159</f>
        <v>0</v>
      </c>
      <c r="R74" s="98">
        <f ca="1">ModelInput!R159</f>
        <v>0</v>
      </c>
      <c r="S74" s="98">
        <f ca="1">ModelInput!S159</f>
        <v>0</v>
      </c>
      <c r="T74" s="98">
        <f ca="1">ModelInput!T159</f>
        <v>0</v>
      </c>
      <c r="U74" s="98">
        <f ca="1">ModelInput!U159</f>
        <v>0</v>
      </c>
      <c r="V74" s="98">
        <f ca="1">ModelInput!V159</f>
        <v>0</v>
      </c>
      <c r="W74" s="98">
        <f ca="1">ModelInput!W159</f>
        <v>0</v>
      </c>
      <c r="X74" s="98">
        <f ca="1">ModelInput!X159</f>
        <v>0</v>
      </c>
      <c r="Y74" s="98">
        <f ca="1">ModelInput!Y159</f>
        <v>0</v>
      </c>
      <c r="Z74" s="98">
        <f ca="1">ModelInput!Z159</f>
        <v>0</v>
      </c>
      <c r="AA74" s="98">
        <f ca="1">ModelInput!AA159</f>
        <v>0</v>
      </c>
      <c r="AB74" s="98">
        <f ca="1">ModelInput!AB159</f>
        <v>0</v>
      </c>
      <c r="AC74" s="98">
        <f ca="1">ModelInput!AC159</f>
        <v>0</v>
      </c>
      <c r="AD74" s="98">
        <f ca="1">ModelInput!AD159</f>
        <v>0</v>
      </c>
      <c r="AE74" s="98">
        <f ca="1">ModelInput!AE159</f>
        <v>0</v>
      </c>
      <c r="AF74" s="98">
        <f ca="1">ModelInput!AF159</f>
        <v>0</v>
      </c>
      <c r="AG74" s="98">
        <f ca="1">ModelInput!AG159</f>
        <v>0</v>
      </c>
      <c r="AH74" s="98">
        <f ca="1">ModelInput!AH159</f>
        <v>0</v>
      </c>
      <c r="AI74" s="98">
        <f ca="1">ModelInput!AI159</f>
        <v>0</v>
      </c>
      <c r="AJ74" s="98">
        <f ca="1">ModelInput!AJ159</f>
        <v>0</v>
      </c>
      <c r="AK74" s="98">
        <f ca="1">ModelInput!AK159</f>
        <v>0</v>
      </c>
      <c r="AL74" s="98">
        <f ca="1">ModelInput!AL159</f>
        <v>0</v>
      </c>
      <c r="AM74" s="98">
        <f ca="1">ModelInput!AM159</f>
        <v>0</v>
      </c>
      <c r="AN74" s="98">
        <f ca="1">ModelInput!AN159</f>
        <v>0</v>
      </c>
      <c r="AO74" s="98">
        <f ca="1">ModelInput!AO159</f>
        <v>0</v>
      </c>
      <c r="AP74" s="98">
        <f ca="1">ModelInput!AP159</f>
        <v>0</v>
      </c>
      <c r="AQ74" s="98">
        <f ca="1">ModelInput!AQ159</f>
        <v>0</v>
      </c>
      <c r="AR74" s="98">
        <f ca="1">ModelInput!AR159</f>
        <v>0</v>
      </c>
      <c r="AS74" s="98">
        <f ca="1">ModelInput!AS159</f>
        <v>0</v>
      </c>
      <c r="AT74" s="98">
        <f ca="1">ModelInput!AT159</f>
        <v>0</v>
      </c>
      <c r="AU74" s="98">
        <f ca="1">ModelInput!AU159</f>
        <v>0</v>
      </c>
      <c r="AV74" s="98">
        <f ca="1">ModelInput!AV159</f>
        <v>0</v>
      </c>
      <c r="AW74" s="98">
        <f ca="1">ModelInput!AW159</f>
        <v>0</v>
      </c>
      <c r="AX74" s="98">
        <f ca="1">ModelInput!AX159</f>
        <v>0</v>
      </c>
      <c r="AY74" s="98">
        <f ca="1">ModelInput!AY159</f>
        <v>0</v>
      </c>
      <c r="AZ74" s="98">
        <f ca="1">ModelInput!AZ159</f>
        <v>0</v>
      </c>
      <c r="BA74" s="98">
        <f ca="1">ModelInput!BA159</f>
        <v>0</v>
      </c>
      <c r="BB74" s="98">
        <f ca="1">ModelInput!BB159</f>
        <v>0</v>
      </c>
      <c r="BC74" s="98">
        <f ca="1">ModelInput!BC159</f>
        <v>0</v>
      </c>
      <c r="BD74" s="98">
        <f ca="1">ModelInput!BD159</f>
        <v>0</v>
      </c>
      <c r="BE74" s="98">
        <f ca="1">ModelInput!BE159</f>
        <v>0</v>
      </c>
      <c r="BF74" s="98">
        <f ca="1">ModelInput!BF159</f>
        <v>0</v>
      </c>
      <c r="BG74" s="98">
        <f ca="1">ModelInput!BG159</f>
        <v>0</v>
      </c>
      <c r="BH74" s="98">
        <f ca="1">ModelInput!BH159</f>
        <v>0</v>
      </c>
    </row>
    <row r="75" spans="2:103" ht="15.4">
      <c r="C75" s="29"/>
      <c r="D75" s="29"/>
      <c r="E75" s="20"/>
      <c r="F75" s="20"/>
      <c r="L75" s="100"/>
      <c r="M75" s="100"/>
      <c r="N75" s="100"/>
      <c r="O75" s="100"/>
      <c r="P75" s="100"/>
      <c r="Q75" s="100"/>
      <c r="R75" s="100"/>
      <c r="S75" s="100"/>
      <c r="T75" s="100"/>
      <c r="U75" s="100"/>
      <c r="V75" s="100"/>
      <c r="W75" s="100"/>
      <c r="X75" s="100"/>
      <c r="Y75" s="100"/>
      <c r="Z75" s="100"/>
      <c r="AA75" s="100"/>
      <c r="AB75" s="100"/>
      <c r="AC75" s="100"/>
      <c r="AD75" s="100"/>
      <c r="AE75" s="100"/>
      <c r="AF75" s="100"/>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row>
    <row r="76" spans="2:103" ht="15.4">
      <c r="B76" s="24"/>
      <c r="C76" s="73">
        <f>MAX($B$5:C75)+0.1</f>
        <v>3.2</v>
      </c>
      <c r="D76" s="37" t="s">
        <v>502</v>
      </c>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5"/>
    </row>
    <row r="77" spans="2:103" ht="15.4">
      <c r="C77" s="29"/>
      <c r="D77" s="29"/>
    </row>
    <row r="78" spans="2:103" ht="15.4">
      <c r="C78" s="29"/>
      <c r="D78" s="29"/>
      <c r="E78" s="4" t="s">
        <v>503</v>
      </c>
      <c r="G78" s="4" t="s">
        <v>101</v>
      </c>
      <c r="L78" s="91">
        <f>SUM(L36,L35)</f>
        <v>0</v>
      </c>
      <c r="M78" s="91">
        <f t="shared" ref="M78:BH78" si="71">SUM(M36,M35)</f>
        <v>0</v>
      </c>
      <c r="N78" s="91">
        <f t="shared" si="71"/>
        <v>0</v>
      </c>
      <c r="O78" s="91">
        <f>SUM(O36,O35)</f>
        <v>0</v>
      </c>
      <c r="P78" s="91">
        <f t="shared" si="71"/>
        <v>0</v>
      </c>
      <c r="Q78" s="91">
        <f t="shared" si="71"/>
        <v>0</v>
      </c>
      <c r="R78" s="91">
        <f t="shared" si="71"/>
        <v>0</v>
      </c>
      <c r="S78" s="91">
        <f>SUM(S36,S35)</f>
        <v>0</v>
      </c>
      <c r="T78" s="91">
        <f t="shared" si="71"/>
        <v>0</v>
      </c>
      <c r="U78" s="91">
        <f t="shared" si="71"/>
        <v>0</v>
      </c>
      <c r="V78" s="91">
        <f t="shared" si="71"/>
        <v>0</v>
      </c>
      <c r="W78" s="91">
        <f t="shared" si="71"/>
        <v>0</v>
      </c>
      <c r="X78" s="91">
        <f t="shared" si="71"/>
        <v>0</v>
      </c>
      <c r="Y78" s="91">
        <f t="shared" si="71"/>
        <v>0</v>
      </c>
      <c r="Z78" s="91">
        <f t="shared" si="71"/>
        <v>0</v>
      </c>
      <c r="AA78" s="91">
        <f t="shared" si="71"/>
        <v>0</v>
      </c>
      <c r="AB78" s="91">
        <f t="shared" si="71"/>
        <v>0</v>
      </c>
      <c r="AC78" s="91">
        <f t="shared" si="71"/>
        <v>0</v>
      </c>
      <c r="AD78" s="91">
        <f t="shared" si="71"/>
        <v>0</v>
      </c>
      <c r="AE78" s="91">
        <f t="shared" si="71"/>
        <v>0</v>
      </c>
      <c r="AF78" s="91">
        <f t="shared" si="71"/>
        <v>0</v>
      </c>
      <c r="AG78" s="91">
        <f t="shared" si="71"/>
        <v>0</v>
      </c>
      <c r="AH78" s="91">
        <f t="shared" si="71"/>
        <v>0</v>
      </c>
      <c r="AI78" s="91">
        <f t="shared" si="71"/>
        <v>0</v>
      </c>
      <c r="AJ78" s="91">
        <f t="shared" si="71"/>
        <v>0</v>
      </c>
      <c r="AK78" s="91">
        <f t="shared" si="71"/>
        <v>0</v>
      </c>
      <c r="AL78" s="91">
        <f t="shared" si="71"/>
        <v>0</v>
      </c>
      <c r="AM78" s="91">
        <f t="shared" si="71"/>
        <v>0</v>
      </c>
      <c r="AN78" s="91">
        <f t="shared" si="71"/>
        <v>0</v>
      </c>
      <c r="AO78" s="91">
        <f t="shared" si="71"/>
        <v>0</v>
      </c>
      <c r="AP78" s="91">
        <f t="shared" si="71"/>
        <v>0</v>
      </c>
      <c r="AQ78" s="91">
        <f t="shared" si="71"/>
        <v>0</v>
      </c>
      <c r="AR78" s="91">
        <f t="shared" si="71"/>
        <v>0</v>
      </c>
      <c r="AS78" s="91">
        <f t="shared" si="71"/>
        <v>0</v>
      </c>
      <c r="AT78" s="91">
        <f t="shared" si="71"/>
        <v>0</v>
      </c>
      <c r="AU78" s="91">
        <f t="shared" si="71"/>
        <v>0</v>
      </c>
      <c r="AV78" s="91">
        <f t="shared" si="71"/>
        <v>0</v>
      </c>
      <c r="AW78" s="91">
        <f t="shared" si="71"/>
        <v>0</v>
      </c>
      <c r="AX78" s="91">
        <f t="shared" si="71"/>
        <v>0</v>
      </c>
      <c r="AY78" s="91">
        <f t="shared" si="71"/>
        <v>0</v>
      </c>
      <c r="AZ78" s="91">
        <f t="shared" si="71"/>
        <v>0</v>
      </c>
      <c r="BA78" s="91">
        <f t="shared" si="71"/>
        <v>0</v>
      </c>
      <c r="BB78" s="91">
        <f t="shared" si="71"/>
        <v>0</v>
      </c>
      <c r="BC78" s="91">
        <f t="shared" si="71"/>
        <v>0</v>
      </c>
      <c r="BD78" s="91">
        <f t="shared" si="71"/>
        <v>0</v>
      </c>
      <c r="BE78" s="91">
        <f t="shared" si="71"/>
        <v>0</v>
      </c>
      <c r="BF78" s="91">
        <f t="shared" si="71"/>
        <v>0</v>
      </c>
      <c r="BG78" s="91">
        <f t="shared" si="71"/>
        <v>0</v>
      </c>
      <c r="BH78" s="91">
        <f t="shared" si="71"/>
        <v>0</v>
      </c>
    </row>
    <row r="79" spans="2:103" ht="15.4">
      <c r="C79" s="29"/>
      <c r="D79" s="29"/>
      <c r="L79" s="95"/>
      <c r="M79" s="95"/>
      <c r="N79" s="95"/>
      <c r="O79" s="95"/>
      <c r="P79" s="95"/>
      <c r="Q79" s="95"/>
      <c r="R79" s="95"/>
      <c r="S79" s="95"/>
      <c r="T79" s="95"/>
      <c r="U79" s="95"/>
      <c r="V79" s="95"/>
      <c r="W79" s="95"/>
      <c r="X79" s="95"/>
      <c r="Y79" s="95"/>
      <c r="Z79" s="95"/>
      <c r="AA79" s="95"/>
      <c r="AB79" s="95"/>
      <c r="AC79" s="95"/>
      <c r="AD79" s="95"/>
      <c r="AE79" s="95"/>
      <c r="AF79" s="95"/>
      <c r="AG79" s="95"/>
      <c r="AH79" s="95"/>
      <c r="AI79" s="95"/>
      <c r="AJ79" s="95"/>
      <c r="AK79" s="95"/>
      <c r="AL79" s="95"/>
      <c r="AM79" s="95"/>
      <c r="AN79" s="95"/>
      <c r="AO79" s="95"/>
      <c r="AP79" s="95"/>
      <c r="AQ79" s="95"/>
      <c r="AR79" s="95"/>
      <c r="AS79" s="95"/>
      <c r="AT79" s="95"/>
      <c r="AU79" s="95"/>
      <c r="AV79" s="95"/>
      <c r="AW79" s="95"/>
      <c r="AX79" s="95"/>
      <c r="AY79" s="95"/>
      <c r="AZ79" s="95"/>
      <c r="BA79" s="95"/>
      <c r="BB79" s="95"/>
      <c r="BC79" s="95"/>
      <c r="BD79" s="95"/>
      <c r="BE79" s="95"/>
      <c r="BF79" s="95"/>
      <c r="BG79" s="95"/>
      <c r="BH79" s="95"/>
    </row>
    <row r="80" spans="2:103" ht="15.4">
      <c r="C80" s="29"/>
      <c r="D80" s="29"/>
      <c r="E80" s="4" t="s">
        <v>504</v>
      </c>
      <c r="G80" s="4" t="s">
        <v>101</v>
      </c>
      <c r="K80" s="91"/>
      <c r="L80" s="91">
        <f>L37</f>
        <v>0</v>
      </c>
      <c r="M80" s="91">
        <f t="shared" ref="M80:BH80" si="72">M37</f>
        <v>0</v>
      </c>
      <c r="N80" s="91">
        <f t="shared" si="72"/>
        <v>0</v>
      </c>
      <c r="O80" s="91">
        <f t="shared" si="72"/>
        <v>0</v>
      </c>
      <c r="P80" s="91">
        <f>P37</f>
        <v>0</v>
      </c>
      <c r="Q80" s="91">
        <f t="shared" si="72"/>
        <v>0</v>
      </c>
      <c r="R80" s="91">
        <f t="shared" si="72"/>
        <v>0</v>
      </c>
      <c r="S80" s="91">
        <f t="shared" si="72"/>
        <v>0</v>
      </c>
      <c r="T80" s="91">
        <f t="shared" si="72"/>
        <v>0</v>
      </c>
      <c r="U80" s="91">
        <f t="shared" si="72"/>
        <v>0</v>
      </c>
      <c r="V80" s="91">
        <f t="shared" si="72"/>
        <v>0</v>
      </c>
      <c r="W80" s="91">
        <f t="shared" si="72"/>
        <v>0</v>
      </c>
      <c r="X80" s="91">
        <f t="shared" si="72"/>
        <v>0</v>
      </c>
      <c r="Y80" s="91">
        <f t="shared" si="72"/>
        <v>0</v>
      </c>
      <c r="Z80" s="91">
        <f t="shared" si="72"/>
        <v>0</v>
      </c>
      <c r="AA80" s="91">
        <f t="shared" si="72"/>
        <v>0</v>
      </c>
      <c r="AB80" s="91">
        <f t="shared" si="72"/>
        <v>0</v>
      </c>
      <c r="AC80" s="91">
        <f t="shared" si="72"/>
        <v>0</v>
      </c>
      <c r="AD80" s="91">
        <f t="shared" si="72"/>
        <v>0</v>
      </c>
      <c r="AE80" s="91">
        <f t="shared" si="72"/>
        <v>0</v>
      </c>
      <c r="AF80" s="91">
        <f t="shared" si="72"/>
        <v>0</v>
      </c>
      <c r="AG80" s="91">
        <f t="shared" si="72"/>
        <v>0</v>
      </c>
      <c r="AH80" s="91">
        <f t="shared" si="72"/>
        <v>0</v>
      </c>
      <c r="AI80" s="91">
        <f t="shared" si="72"/>
        <v>0</v>
      </c>
      <c r="AJ80" s="91">
        <f t="shared" si="72"/>
        <v>0</v>
      </c>
      <c r="AK80" s="91">
        <f t="shared" si="72"/>
        <v>0</v>
      </c>
      <c r="AL80" s="91">
        <f t="shared" si="72"/>
        <v>0</v>
      </c>
      <c r="AM80" s="91">
        <f t="shared" si="72"/>
        <v>0</v>
      </c>
      <c r="AN80" s="91">
        <f t="shared" si="72"/>
        <v>0</v>
      </c>
      <c r="AO80" s="91">
        <f t="shared" si="72"/>
        <v>0</v>
      </c>
      <c r="AP80" s="91">
        <f t="shared" si="72"/>
        <v>0</v>
      </c>
      <c r="AQ80" s="91">
        <f t="shared" si="72"/>
        <v>0</v>
      </c>
      <c r="AR80" s="91">
        <f t="shared" si="72"/>
        <v>0</v>
      </c>
      <c r="AS80" s="91">
        <f t="shared" si="72"/>
        <v>0</v>
      </c>
      <c r="AT80" s="91">
        <f t="shared" si="72"/>
        <v>0</v>
      </c>
      <c r="AU80" s="91">
        <f t="shared" si="72"/>
        <v>0</v>
      </c>
      <c r="AV80" s="91">
        <f t="shared" si="72"/>
        <v>0</v>
      </c>
      <c r="AW80" s="91">
        <f t="shared" si="72"/>
        <v>0</v>
      </c>
      <c r="AX80" s="91">
        <f t="shared" si="72"/>
        <v>0</v>
      </c>
      <c r="AY80" s="91">
        <f t="shared" si="72"/>
        <v>0</v>
      </c>
      <c r="AZ80" s="91">
        <f t="shared" si="72"/>
        <v>0</v>
      </c>
      <c r="BA80" s="91">
        <f t="shared" si="72"/>
        <v>0</v>
      </c>
      <c r="BB80" s="91">
        <f t="shared" si="72"/>
        <v>0</v>
      </c>
      <c r="BC80" s="91">
        <f t="shared" si="72"/>
        <v>0</v>
      </c>
      <c r="BD80" s="91">
        <f t="shared" si="72"/>
        <v>0</v>
      </c>
      <c r="BE80" s="91">
        <f t="shared" si="72"/>
        <v>0</v>
      </c>
      <c r="BF80" s="91">
        <f t="shared" si="72"/>
        <v>0</v>
      </c>
      <c r="BG80" s="91">
        <f t="shared" si="72"/>
        <v>0</v>
      </c>
      <c r="BH80" s="91">
        <f t="shared" si="72"/>
        <v>0</v>
      </c>
    </row>
    <row r="81" spans="2:103" ht="15.4">
      <c r="C81" s="29"/>
      <c r="D81" s="29"/>
      <c r="E81" s="4" t="s">
        <v>505</v>
      </c>
      <c r="G81" s="4" t="s">
        <v>101</v>
      </c>
      <c r="L81" s="91">
        <f>L80/(2+L72)</f>
        <v>0</v>
      </c>
      <c r="M81" s="91">
        <f>M80/(2+M72)</f>
        <v>0</v>
      </c>
      <c r="N81" s="91">
        <f t="shared" ref="N81:BH81" si="73">N80/(2+N72)</f>
        <v>0</v>
      </c>
      <c r="O81" s="91">
        <f>O80/(2+O72)</f>
        <v>0</v>
      </c>
      <c r="P81" s="91">
        <f>P80/(2+P72)</f>
        <v>0</v>
      </c>
      <c r="Q81" s="91">
        <f>Q80/(2+Q72)</f>
        <v>0</v>
      </c>
      <c r="R81" s="91">
        <f>R80/(2+R72)</f>
        <v>0</v>
      </c>
      <c r="S81" s="91">
        <f>S80/(2+S72)</f>
        <v>0</v>
      </c>
      <c r="T81" s="91">
        <f t="shared" si="73"/>
        <v>0</v>
      </c>
      <c r="U81" s="91">
        <f t="shared" si="73"/>
        <v>0</v>
      </c>
      <c r="V81" s="91">
        <f t="shared" si="73"/>
        <v>0</v>
      </c>
      <c r="W81" s="91">
        <f t="shared" si="73"/>
        <v>0</v>
      </c>
      <c r="X81" s="91">
        <f t="shared" si="73"/>
        <v>0</v>
      </c>
      <c r="Y81" s="91">
        <f t="shared" si="73"/>
        <v>0</v>
      </c>
      <c r="Z81" s="91">
        <f t="shared" si="73"/>
        <v>0</v>
      </c>
      <c r="AA81" s="91">
        <f t="shared" si="73"/>
        <v>0</v>
      </c>
      <c r="AB81" s="91">
        <f t="shared" si="73"/>
        <v>0</v>
      </c>
      <c r="AC81" s="91">
        <f t="shared" si="73"/>
        <v>0</v>
      </c>
      <c r="AD81" s="91">
        <f t="shared" si="73"/>
        <v>0</v>
      </c>
      <c r="AE81" s="91">
        <f t="shared" si="73"/>
        <v>0</v>
      </c>
      <c r="AF81" s="91">
        <f t="shared" si="73"/>
        <v>0</v>
      </c>
      <c r="AG81" s="91">
        <f t="shared" si="73"/>
        <v>0</v>
      </c>
      <c r="AH81" s="91">
        <f t="shared" si="73"/>
        <v>0</v>
      </c>
      <c r="AI81" s="91">
        <f t="shared" si="73"/>
        <v>0</v>
      </c>
      <c r="AJ81" s="91">
        <f t="shared" si="73"/>
        <v>0</v>
      </c>
      <c r="AK81" s="91">
        <f t="shared" si="73"/>
        <v>0</v>
      </c>
      <c r="AL81" s="91">
        <f t="shared" si="73"/>
        <v>0</v>
      </c>
      <c r="AM81" s="91">
        <f t="shared" si="73"/>
        <v>0</v>
      </c>
      <c r="AN81" s="91">
        <f t="shared" si="73"/>
        <v>0</v>
      </c>
      <c r="AO81" s="91">
        <f t="shared" si="73"/>
        <v>0</v>
      </c>
      <c r="AP81" s="91">
        <f t="shared" si="73"/>
        <v>0</v>
      </c>
      <c r="AQ81" s="91">
        <f t="shared" si="73"/>
        <v>0</v>
      </c>
      <c r="AR81" s="91">
        <f t="shared" si="73"/>
        <v>0</v>
      </c>
      <c r="AS81" s="91">
        <f t="shared" si="73"/>
        <v>0</v>
      </c>
      <c r="AT81" s="91">
        <f t="shared" si="73"/>
        <v>0</v>
      </c>
      <c r="AU81" s="91">
        <f t="shared" si="73"/>
        <v>0</v>
      </c>
      <c r="AV81" s="91">
        <f t="shared" si="73"/>
        <v>0</v>
      </c>
      <c r="AW81" s="91">
        <f t="shared" si="73"/>
        <v>0</v>
      </c>
      <c r="AX81" s="91">
        <f t="shared" si="73"/>
        <v>0</v>
      </c>
      <c r="AY81" s="91">
        <f t="shared" si="73"/>
        <v>0</v>
      </c>
      <c r="AZ81" s="91">
        <f t="shared" si="73"/>
        <v>0</v>
      </c>
      <c r="BA81" s="91">
        <f t="shared" si="73"/>
        <v>0</v>
      </c>
      <c r="BB81" s="91">
        <f t="shared" si="73"/>
        <v>0</v>
      </c>
      <c r="BC81" s="91">
        <f t="shared" si="73"/>
        <v>0</v>
      </c>
      <c r="BD81" s="91">
        <f t="shared" si="73"/>
        <v>0</v>
      </c>
      <c r="BE81" s="91">
        <f t="shared" si="73"/>
        <v>0</v>
      </c>
      <c r="BF81" s="91">
        <f t="shared" si="73"/>
        <v>0</v>
      </c>
      <c r="BG81" s="91">
        <f t="shared" si="73"/>
        <v>0</v>
      </c>
      <c r="BH81" s="91">
        <f t="shared" si="73"/>
        <v>0</v>
      </c>
    </row>
    <row r="82" spans="2:103" ht="15.4">
      <c r="C82" s="29"/>
      <c r="D82" s="29"/>
    </row>
    <row r="83" spans="2:103" ht="15.4">
      <c r="C83" s="29"/>
      <c r="D83" s="29"/>
      <c r="E83" s="4" t="s">
        <v>506</v>
      </c>
      <c r="G83" s="4" t="s">
        <v>101</v>
      </c>
      <c r="L83" s="91">
        <f>L78+L81</f>
        <v>0</v>
      </c>
      <c r="M83" s="91">
        <f>M78+M81</f>
        <v>0</v>
      </c>
      <c r="N83" s="91">
        <f t="shared" ref="N83:BH83" si="74">N78+N81</f>
        <v>0</v>
      </c>
      <c r="O83" s="91">
        <f>O78+O81</f>
        <v>0</v>
      </c>
      <c r="P83" s="91">
        <f>P78+P81</f>
        <v>0</v>
      </c>
      <c r="Q83" s="91">
        <f t="shared" si="74"/>
        <v>0</v>
      </c>
      <c r="R83" s="91">
        <f>R78+R81</f>
        <v>0</v>
      </c>
      <c r="S83" s="91">
        <f>S78+S81</f>
        <v>0</v>
      </c>
      <c r="T83" s="91">
        <f t="shared" si="74"/>
        <v>0</v>
      </c>
      <c r="U83" s="91">
        <f t="shared" si="74"/>
        <v>0</v>
      </c>
      <c r="V83" s="91">
        <f t="shared" si="74"/>
        <v>0</v>
      </c>
      <c r="W83" s="91">
        <f t="shared" si="74"/>
        <v>0</v>
      </c>
      <c r="X83" s="91">
        <f t="shared" si="74"/>
        <v>0</v>
      </c>
      <c r="Y83" s="91">
        <f t="shared" si="74"/>
        <v>0</v>
      </c>
      <c r="Z83" s="91">
        <f t="shared" si="74"/>
        <v>0</v>
      </c>
      <c r="AA83" s="91">
        <f t="shared" si="74"/>
        <v>0</v>
      </c>
      <c r="AB83" s="91">
        <f t="shared" si="74"/>
        <v>0</v>
      </c>
      <c r="AC83" s="91">
        <f t="shared" si="74"/>
        <v>0</v>
      </c>
      <c r="AD83" s="91">
        <f t="shared" si="74"/>
        <v>0</v>
      </c>
      <c r="AE83" s="91">
        <f t="shared" si="74"/>
        <v>0</v>
      </c>
      <c r="AF83" s="91">
        <f t="shared" si="74"/>
        <v>0</v>
      </c>
      <c r="AG83" s="91">
        <f t="shared" si="74"/>
        <v>0</v>
      </c>
      <c r="AH83" s="91">
        <f t="shared" si="74"/>
        <v>0</v>
      </c>
      <c r="AI83" s="91">
        <f t="shared" si="74"/>
        <v>0</v>
      </c>
      <c r="AJ83" s="91">
        <f t="shared" si="74"/>
        <v>0</v>
      </c>
      <c r="AK83" s="91">
        <f t="shared" si="74"/>
        <v>0</v>
      </c>
      <c r="AL83" s="91">
        <f t="shared" si="74"/>
        <v>0</v>
      </c>
      <c r="AM83" s="91">
        <f t="shared" si="74"/>
        <v>0</v>
      </c>
      <c r="AN83" s="91">
        <f t="shared" si="74"/>
        <v>0</v>
      </c>
      <c r="AO83" s="91">
        <f t="shared" si="74"/>
        <v>0</v>
      </c>
      <c r="AP83" s="91">
        <f t="shared" si="74"/>
        <v>0</v>
      </c>
      <c r="AQ83" s="91">
        <f t="shared" si="74"/>
        <v>0</v>
      </c>
      <c r="AR83" s="91">
        <f t="shared" si="74"/>
        <v>0</v>
      </c>
      <c r="AS83" s="91">
        <f t="shared" si="74"/>
        <v>0</v>
      </c>
      <c r="AT83" s="91">
        <f t="shared" si="74"/>
        <v>0</v>
      </c>
      <c r="AU83" s="91">
        <f t="shared" si="74"/>
        <v>0</v>
      </c>
      <c r="AV83" s="91">
        <f t="shared" si="74"/>
        <v>0</v>
      </c>
      <c r="AW83" s="91">
        <f t="shared" si="74"/>
        <v>0</v>
      </c>
      <c r="AX83" s="91">
        <f t="shared" si="74"/>
        <v>0</v>
      </c>
      <c r="AY83" s="91">
        <f t="shared" si="74"/>
        <v>0</v>
      </c>
      <c r="AZ83" s="91">
        <f t="shared" si="74"/>
        <v>0</v>
      </c>
      <c r="BA83" s="91">
        <f t="shared" si="74"/>
        <v>0</v>
      </c>
      <c r="BB83" s="91">
        <f t="shared" si="74"/>
        <v>0</v>
      </c>
      <c r="BC83" s="91">
        <f t="shared" si="74"/>
        <v>0</v>
      </c>
      <c r="BD83" s="91">
        <f t="shared" si="74"/>
        <v>0</v>
      </c>
      <c r="BE83" s="91">
        <f t="shared" si="74"/>
        <v>0</v>
      </c>
      <c r="BF83" s="91">
        <f t="shared" si="74"/>
        <v>0</v>
      </c>
      <c r="BG83" s="91">
        <f t="shared" si="74"/>
        <v>0</v>
      </c>
      <c r="BH83" s="91">
        <f t="shared" si="74"/>
        <v>0</v>
      </c>
    </row>
    <row r="84" spans="2:103" ht="15.4">
      <c r="C84" s="29"/>
      <c r="D84" s="29"/>
    </row>
    <row r="85" spans="2:103" ht="16.149999999999999">
      <c r="C85" s="29"/>
      <c r="D85" s="29"/>
      <c r="E85" s="4" t="s">
        <v>502</v>
      </c>
      <c r="G85" s="4" t="s">
        <v>101</v>
      </c>
      <c r="J85" s="6" t="s">
        <v>474</v>
      </c>
      <c r="L85" s="148">
        <f>L72*L83</f>
        <v>0</v>
      </c>
      <c r="M85" s="148">
        <f>M72*M83</f>
        <v>0</v>
      </c>
      <c r="N85" s="148">
        <f t="shared" ref="N85:BH85" si="75">N72*N83</f>
        <v>0</v>
      </c>
      <c r="O85" s="148">
        <f>O72*O83</f>
        <v>0</v>
      </c>
      <c r="P85" s="148">
        <f>P72*P83</f>
        <v>0</v>
      </c>
      <c r="Q85" s="148">
        <f>Q72*Q83</f>
        <v>0</v>
      </c>
      <c r="R85" s="148">
        <f>R72*R83</f>
        <v>0</v>
      </c>
      <c r="S85" s="148">
        <f>S72*S83</f>
        <v>0</v>
      </c>
      <c r="T85" s="148">
        <f t="shared" si="75"/>
        <v>0</v>
      </c>
      <c r="U85" s="148">
        <f>U72*U83</f>
        <v>0</v>
      </c>
      <c r="V85" s="148">
        <f t="shared" si="75"/>
        <v>0</v>
      </c>
      <c r="W85" s="148">
        <f t="shared" si="75"/>
        <v>0</v>
      </c>
      <c r="X85" s="148">
        <f t="shared" si="75"/>
        <v>0</v>
      </c>
      <c r="Y85" s="148">
        <f t="shared" si="75"/>
        <v>0</v>
      </c>
      <c r="Z85" s="148">
        <f t="shared" si="75"/>
        <v>0</v>
      </c>
      <c r="AA85" s="148">
        <f t="shared" si="75"/>
        <v>0</v>
      </c>
      <c r="AB85" s="148">
        <f t="shared" si="75"/>
        <v>0</v>
      </c>
      <c r="AC85" s="148">
        <f t="shared" si="75"/>
        <v>0</v>
      </c>
      <c r="AD85" s="148">
        <f t="shared" si="75"/>
        <v>0</v>
      </c>
      <c r="AE85" s="148">
        <f t="shared" si="75"/>
        <v>0</v>
      </c>
      <c r="AF85" s="148">
        <f t="shared" si="75"/>
        <v>0</v>
      </c>
      <c r="AG85" s="148">
        <f t="shared" si="75"/>
        <v>0</v>
      </c>
      <c r="AH85" s="148">
        <f t="shared" si="75"/>
        <v>0</v>
      </c>
      <c r="AI85" s="148">
        <f t="shared" si="75"/>
        <v>0</v>
      </c>
      <c r="AJ85" s="148">
        <f t="shared" si="75"/>
        <v>0</v>
      </c>
      <c r="AK85" s="148">
        <f t="shared" si="75"/>
        <v>0</v>
      </c>
      <c r="AL85" s="148">
        <f t="shared" si="75"/>
        <v>0</v>
      </c>
      <c r="AM85" s="148">
        <f t="shared" si="75"/>
        <v>0</v>
      </c>
      <c r="AN85" s="148">
        <f t="shared" si="75"/>
        <v>0</v>
      </c>
      <c r="AO85" s="148">
        <f t="shared" si="75"/>
        <v>0</v>
      </c>
      <c r="AP85" s="148">
        <f t="shared" si="75"/>
        <v>0</v>
      </c>
      <c r="AQ85" s="148">
        <f t="shared" si="75"/>
        <v>0</v>
      </c>
      <c r="AR85" s="148">
        <f t="shared" si="75"/>
        <v>0</v>
      </c>
      <c r="AS85" s="148">
        <f t="shared" si="75"/>
        <v>0</v>
      </c>
      <c r="AT85" s="148">
        <f t="shared" si="75"/>
        <v>0</v>
      </c>
      <c r="AU85" s="148">
        <f t="shared" si="75"/>
        <v>0</v>
      </c>
      <c r="AV85" s="148">
        <f t="shared" si="75"/>
        <v>0</v>
      </c>
      <c r="AW85" s="148">
        <f t="shared" si="75"/>
        <v>0</v>
      </c>
      <c r="AX85" s="148">
        <f t="shared" si="75"/>
        <v>0</v>
      </c>
      <c r="AY85" s="148">
        <f t="shared" si="75"/>
        <v>0</v>
      </c>
      <c r="AZ85" s="148">
        <f t="shared" si="75"/>
        <v>0</v>
      </c>
      <c r="BA85" s="148">
        <f t="shared" si="75"/>
        <v>0</v>
      </c>
      <c r="BB85" s="148">
        <f t="shared" si="75"/>
        <v>0</v>
      </c>
      <c r="BC85" s="148">
        <f t="shared" si="75"/>
        <v>0</v>
      </c>
      <c r="BD85" s="148">
        <f t="shared" si="75"/>
        <v>0</v>
      </c>
      <c r="BE85" s="148">
        <f t="shared" si="75"/>
        <v>0</v>
      </c>
      <c r="BF85" s="148">
        <f t="shared" si="75"/>
        <v>0</v>
      </c>
      <c r="BG85" s="148">
        <f t="shared" si="75"/>
        <v>0</v>
      </c>
      <c r="BH85" s="148">
        <f t="shared" si="75"/>
        <v>0</v>
      </c>
    </row>
    <row r="86" spans="2:103" ht="15.4">
      <c r="C86" s="29"/>
      <c r="D86" s="29"/>
      <c r="E86" s="20"/>
      <c r="F86" s="20"/>
      <c r="L86" s="285"/>
      <c r="M86" s="285"/>
      <c r="N86" s="286"/>
      <c r="O86" s="100"/>
      <c r="P86" s="100"/>
      <c r="Q86" s="100"/>
      <c r="R86" s="100"/>
      <c r="S86" s="100"/>
      <c r="T86" s="100"/>
      <c r="U86" s="100"/>
      <c r="V86" s="100"/>
      <c r="W86" s="100"/>
      <c r="X86" s="100"/>
      <c r="Y86" s="100"/>
      <c r="Z86" s="100"/>
      <c r="AA86" s="100"/>
      <c r="AB86" s="100"/>
      <c r="AC86" s="100"/>
      <c r="AD86" s="100"/>
      <c r="AE86" s="100"/>
      <c r="AF86" s="100"/>
      <c r="AG86" s="100"/>
      <c r="AH86" s="100"/>
      <c r="AI86" s="100"/>
      <c r="AJ86" s="100"/>
      <c r="AK86" s="100"/>
      <c r="AL86" s="100"/>
      <c r="AM86" s="100"/>
      <c r="AN86" s="100"/>
      <c r="AO86" s="100"/>
      <c r="AP86" s="100"/>
      <c r="AQ86" s="100"/>
      <c r="AR86" s="100"/>
      <c r="AS86" s="100"/>
      <c r="AT86" s="100"/>
      <c r="AU86" s="100"/>
      <c r="AV86" s="100"/>
      <c r="AW86" s="100"/>
      <c r="AX86" s="100"/>
      <c r="AY86" s="100"/>
      <c r="AZ86" s="100"/>
      <c r="BA86" s="100"/>
      <c r="BB86" s="100"/>
      <c r="BC86" s="100"/>
      <c r="BD86" s="100"/>
      <c r="BE86" s="100"/>
      <c r="BF86" s="100"/>
      <c r="BG86" s="100"/>
      <c r="BH86" s="100"/>
    </row>
    <row r="87" spans="2:103" ht="15.4">
      <c r="B87" s="24"/>
      <c r="C87" s="73">
        <f>MAX($B$5:C86)+0.1</f>
        <v>3.3000000000000003</v>
      </c>
      <c r="D87" s="37" t="s">
        <v>507</v>
      </c>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5"/>
    </row>
    <row r="88" spans="2:103" ht="15.4">
      <c r="C88" s="29"/>
      <c r="D88" s="29"/>
    </row>
    <row r="89" spans="2:103" ht="15.4">
      <c r="C89" s="29"/>
      <c r="D89" s="29"/>
      <c r="E89" s="4" t="s">
        <v>503</v>
      </c>
      <c r="G89" s="4" t="s">
        <v>101</v>
      </c>
      <c r="L89" s="91">
        <f>SUM(L45,L46)</f>
        <v>0</v>
      </c>
      <c r="M89" s="91">
        <f t="shared" ref="M89:BH89" si="76">SUM(M45,M46)</f>
        <v>0</v>
      </c>
      <c r="N89" s="91">
        <f t="shared" si="76"/>
        <v>0</v>
      </c>
      <c r="O89" s="91">
        <f t="shared" si="76"/>
        <v>0</v>
      </c>
      <c r="P89" s="91">
        <f t="shared" si="76"/>
        <v>0</v>
      </c>
      <c r="Q89" s="91">
        <f t="shared" si="76"/>
        <v>0</v>
      </c>
      <c r="R89" s="91">
        <f t="shared" si="76"/>
        <v>0</v>
      </c>
      <c r="S89" s="91">
        <f t="shared" si="76"/>
        <v>0</v>
      </c>
      <c r="T89" s="91">
        <f>SUM(T45,T46)</f>
        <v>0</v>
      </c>
      <c r="U89" s="91">
        <f t="shared" si="76"/>
        <v>0</v>
      </c>
      <c r="V89" s="91">
        <f t="shared" si="76"/>
        <v>0</v>
      </c>
      <c r="W89" s="91">
        <f>SUM(W45,W46)</f>
        <v>0</v>
      </c>
      <c r="X89" s="91">
        <f t="shared" si="76"/>
        <v>0</v>
      </c>
      <c r="Y89" s="91">
        <f t="shared" si="76"/>
        <v>0</v>
      </c>
      <c r="Z89" s="91">
        <f t="shared" si="76"/>
        <v>0</v>
      </c>
      <c r="AA89" s="91">
        <f t="shared" si="76"/>
        <v>0</v>
      </c>
      <c r="AB89" s="91">
        <f t="shared" si="76"/>
        <v>0</v>
      </c>
      <c r="AC89" s="91">
        <f t="shared" si="76"/>
        <v>0</v>
      </c>
      <c r="AD89" s="91">
        <f t="shared" si="76"/>
        <v>0</v>
      </c>
      <c r="AE89" s="91">
        <f t="shared" si="76"/>
        <v>0</v>
      </c>
      <c r="AF89" s="91">
        <f t="shared" si="76"/>
        <v>0</v>
      </c>
      <c r="AG89" s="91">
        <f t="shared" si="76"/>
        <v>0</v>
      </c>
      <c r="AH89" s="91">
        <f t="shared" si="76"/>
        <v>0</v>
      </c>
      <c r="AI89" s="91">
        <f t="shared" si="76"/>
        <v>0</v>
      </c>
      <c r="AJ89" s="91">
        <f t="shared" si="76"/>
        <v>0</v>
      </c>
      <c r="AK89" s="91">
        <f t="shared" si="76"/>
        <v>0</v>
      </c>
      <c r="AL89" s="91">
        <f t="shared" si="76"/>
        <v>0</v>
      </c>
      <c r="AM89" s="91">
        <f t="shared" si="76"/>
        <v>0</v>
      </c>
      <c r="AN89" s="91">
        <f t="shared" si="76"/>
        <v>0</v>
      </c>
      <c r="AO89" s="91">
        <f t="shared" si="76"/>
        <v>0</v>
      </c>
      <c r="AP89" s="91">
        <f t="shared" si="76"/>
        <v>0</v>
      </c>
      <c r="AQ89" s="91">
        <f t="shared" si="76"/>
        <v>0</v>
      </c>
      <c r="AR89" s="91">
        <f t="shared" si="76"/>
        <v>0</v>
      </c>
      <c r="AS89" s="91">
        <f t="shared" si="76"/>
        <v>0</v>
      </c>
      <c r="AT89" s="91">
        <f t="shared" si="76"/>
        <v>0</v>
      </c>
      <c r="AU89" s="91">
        <f t="shared" si="76"/>
        <v>0</v>
      </c>
      <c r="AV89" s="91">
        <f t="shared" si="76"/>
        <v>0</v>
      </c>
      <c r="AW89" s="91">
        <f t="shared" si="76"/>
        <v>0</v>
      </c>
      <c r="AX89" s="91">
        <f t="shared" si="76"/>
        <v>0</v>
      </c>
      <c r="AY89" s="91">
        <f t="shared" si="76"/>
        <v>0</v>
      </c>
      <c r="AZ89" s="91">
        <f t="shared" si="76"/>
        <v>0</v>
      </c>
      <c r="BA89" s="91">
        <f t="shared" si="76"/>
        <v>0</v>
      </c>
      <c r="BB89" s="91">
        <f t="shared" si="76"/>
        <v>0</v>
      </c>
      <c r="BC89" s="91">
        <f t="shared" si="76"/>
        <v>0</v>
      </c>
      <c r="BD89" s="91">
        <f t="shared" si="76"/>
        <v>0</v>
      </c>
      <c r="BE89" s="91">
        <f t="shared" si="76"/>
        <v>0</v>
      </c>
      <c r="BF89" s="91">
        <f t="shared" si="76"/>
        <v>0</v>
      </c>
      <c r="BG89" s="91">
        <f t="shared" si="76"/>
        <v>0</v>
      </c>
      <c r="BH89" s="91">
        <f t="shared" si="76"/>
        <v>0</v>
      </c>
    </row>
    <row r="90" spans="2:103" ht="15.4">
      <c r="C90" s="29"/>
      <c r="D90" s="29"/>
      <c r="L90" s="95"/>
      <c r="M90" s="95"/>
      <c r="N90" s="95"/>
      <c r="O90" s="95"/>
      <c r="P90" s="95"/>
      <c r="Q90" s="95"/>
      <c r="R90" s="95"/>
      <c r="S90" s="95"/>
      <c r="T90" s="95"/>
      <c r="U90" s="95"/>
      <c r="V90" s="95"/>
      <c r="W90" s="95"/>
      <c r="X90" s="95"/>
      <c r="Y90" s="95"/>
      <c r="Z90" s="95"/>
      <c r="AA90" s="95"/>
      <c r="AB90" s="95"/>
      <c r="AC90" s="95"/>
      <c r="AD90" s="95"/>
      <c r="AE90" s="95"/>
      <c r="AF90" s="95"/>
      <c r="AG90" s="95"/>
      <c r="AH90" s="95"/>
      <c r="AI90" s="95"/>
      <c r="AJ90" s="95"/>
      <c r="AK90" s="95"/>
      <c r="AL90" s="95"/>
      <c r="AM90" s="95"/>
      <c r="AN90" s="95"/>
      <c r="AO90" s="95"/>
      <c r="AP90" s="95"/>
      <c r="AQ90" s="95"/>
      <c r="AR90" s="95"/>
      <c r="AS90" s="95"/>
      <c r="AT90" s="95"/>
      <c r="AU90" s="95"/>
      <c r="AV90" s="95"/>
      <c r="AW90" s="95"/>
      <c r="AX90" s="95"/>
      <c r="AY90" s="95"/>
      <c r="AZ90" s="95"/>
      <c r="BA90" s="95"/>
      <c r="BB90" s="95"/>
      <c r="BC90" s="95"/>
      <c r="BD90" s="95"/>
      <c r="BE90" s="95"/>
      <c r="BF90" s="95"/>
      <c r="BG90" s="95"/>
      <c r="BH90" s="95"/>
    </row>
    <row r="91" spans="2:103" ht="15.4">
      <c r="C91" s="29"/>
      <c r="D91" s="29"/>
      <c r="E91" s="4" t="s">
        <v>504</v>
      </c>
      <c r="G91" s="4" t="s">
        <v>101</v>
      </c>
      <c r="K91" s="91"/>
      <c r="L91" s="91">
        <f>L47</f>
        <v>0</v>
      </c>
      <c r="M91" s="91">
        <f t="shared" ref="M91:BH91" si="77">M47</f>
        <v>0</v>
      </c>
      <c r="N91" s="91">
        <f t="shared" si="77"/>
        <v>0</v>
      </c>
      <c r="O91" s="91">
        <f t="shared" si="77"/>
        <v>0</v>
      </c>
      <c r="P91" s="91">
        <f t="shared" si="77"/>
        <v>0</v>
      </c>
      <c r="Q91" s="91">
        <f t="shared" si="77"/>
        <v>0</v>
      </c>
      <c r="R91" s="91">
        <f t="shared" si="77"/>
        <v>0</v>
      </c>
      <c r="S91" s="91">
        <f t="shared" si="77"/>
        <v>0</v>
      </c>
      <c r="T91" s="91">
        <f t="shared" si="77"/>
        <v>0</v>
      </c>
      <c r="U91" s="91">
        <f t="shared" si="77"/>
        <v>0</v>
      </c>
      <c r="V91" s="91">
        <f t="shared" si="77"/>
        <v>0</v>
      </c>
      <c r="W91" s="91">
        <f t="shared" si="77"/>
        <v>0</v>
      </c>
      <c r="X91" s="91">
        <f t="shared" si="77"/>
        <v>0</v>
      </c>
      <c r="Y91" s="91">
        <f t="shared" si="77"/>
        <v>0</v>
      </c>
      <c r="Z91" s="91">
        <f t="shared" si="77"/>
        <v>0</v>
      </c>
      <c r="AA91" s="91">
        <f t="shared" si="77"/>
        <v>0</v>
      </c>
      <c r="AB91" s="91">
        <f t="shared" si="77"/>
        <v>0</v>
      </c>
      <c r="AC91" s="91">
        <f t="shared" si="77"/>
        <v>0</v>
      </c>
      <c r="AD91" s="91">
        <f t="shared" si="77"/>
        <v>0</v>
      </c>
      <c r="AE91" s="91">
        <f t="shared" si="77"/>
        <v>0</v>
      </c>
      <c r="AF91" s="91">
        <f t="shared" si="77"/>
        <v>0</v>
      </c>
      <c r="AG91" s="91">
        <f t="shared" si="77"/>
        <v>0</v>
      </c>
      <c r="AH91" s="91">
        <f t="shared" si="77"/>
        <v>0</v>
      </c>
      <c r="AI91" s="91">
        <f t="shared" si="77"/>
        <v>0</v>
      </c>
      <c r="AJ91" s="91">
        <f t="shared" si="77"/>
        <v>0</v>
      </c>
      <c r="AK91" s="91">
        <f t="shared" si="77"/>
        <v>0</v>
      </c>
      <c r="AL91" s="91">
        <f t="shared" si="77"/>
        <v>0</v>
      </c>
      <c r="AM91" s="91">
        <f t="shared" si="77"/>
        <v>0</v>
      </c>
      <c r="AN91" s="91">
        <f t="shared" si="77"/>
        <v>0</v>
      </c>
      <c r="AO91" s="91">
        <f t="shared" si="77"/>
        <v>0</v>
      </c>
      <c r="AP91" s="91">
        <f t="shared" si="77"/>
        <v>0</v>
      </c>
      <c r="AQ91" s="91">
        <f t="shared" si="77"/>
        <v>0</v>
      </c>
      <c r="AR91" s="91">
        <f t="shared" si="77"/>
        <v>0</v>
      </c>
      <c r="AS91" s="91">
        <f t="shared" si="77"/>
        <v>0</v>
      </c>
      <c r="AT91" s="91">
        <f t="shared" si="77"/>
        <v>0</v>
      </c>
      <c r="AU91" s="91">
        <f t="shared" si="77"/>
        <v>0</v>
      </c>
      <c r="AV91" s="91">
        <f t="shared" si="77"/>
        <v>0</v>
      </c>
      <c r="AW91" s="91">
        <f t="shared" si="77"/>
        <v>0</v>
      </c>
      <c r="AX91" s="91">
        <f t="shared" si="77"/>
        <v>0</v>
      </c>
      <c r="AY91" s="91">
        <f t="shared" si="77"/>
        <v>0</v>
      </c>
      <c r="AZ91" s="91">
        <f t="shared" si="77"/>
        <v>0</v>
      </c>
      <c r="BA91" s="91">
        <f t="shared" si="77"/>
        <v>0</v>
      </c>
      <c r="BB91" s="91">
        <f t="shared" si="77"/>
        <v>0</v>
      </c>
      <c r="BC91" s="91">
        <f t="shared" si="77"/>
        <v>0</v>
      </c>
      <c r="BD91" s="91">
        <f t="shared" si="77"/>
        <v>0</v>
      </c>
      <c r="BE91" s="91">
        <f t="shared" si="77"/>
        <v>0</v>
      </c>
      <c r="BF91" s="91">
        <f t="shared" si="77"/>
        <v>0</v>
      </c>
      <c r="BG91" s="91">
        <f t="shared" si="77"/>
        <v>0</v>
      </c>
      <c r="BH91" s="91">
        <f t="shared" si="77"/>
        <v>0</v>
      </c>
    </row>
    <row r="92" spans="2:103" ht="15.4">
      <c r="C92" s="29"/>
      <c r="D92" s="29"/>
      <c r="E92" s="4" t="s">
        <v>505</v>
      </c>
      <c r="G92" s="4" t="s">
        <v>101</v>
      </c>
      <c r="L92" s="91">
        <f>L91/(2+L73)</f>
        <v>0</v>
      </c>
      <c r="M92" s="91">
        <f t="shared" ref="M92:BH92" si="78">M91/(2+M73)</f>
        <v>0</v>
      </c>
      <c r="N92" s="91">
        <f t="shared" si="78"/>
        <v>0</v>
      </c>
      <c r="O92" s="91">
        <f t="shared" si="78"/>
        <v>0</v>
      </c>
      <c r="P92" s="91">
        <f t="shared" si="78"/>
        <v>0</v>
      </c>
      <c r="Q92" s="91">
        <f t="shared" si="78"/>
        <v>0</v>
      </c>
      <c r="R92" s="91">
        <f t="shared" si="78"/>
        <v>0</v>
      </c>
      <c r="S92" s="91">
        <f t="shared" si="78"/>
        <v>0</v>
      </c>
      <c r="T92" s="91">
        <f t="shared" si="78"/>
        <v>0</v>
      </c>
      <c r="U92" s="91">
        <f t="shared" si="78"/>
        <v>0</v>
      </c>
      <c r="V92" s="91">
        <f t="shared" si="78"/>
        <v>0</v>
      </c>
      <c r="W92" s="91">
        <f t="shared" si="78"/>
        <v>0</v>
      </c>
      <c r="X92" s="91">
        <f t="shared" si="78"/>
        <v>0</v>
      </c>
      <c r="Y92" s="91">
        <f t="shared" si="78"/>
        <v>0</v>
      </c>
      <c r="Z92" s="91">
        <f t="shared" si="78"/>
        <v>0</v>
      </c>
      <c r="AA92" s="91">
        <f t="shared" si="78"/>
        <v>0</v>
      </c>
      <c r="AB92" s="91">
        <f t="shared" si="78"/>
        <v>0</v>
      </c>
      <c r="AC92" s="91">
        <f t="shared" si="78"/>
        <v>0</v>
      </c>
      <c r="AD92" s="91">
        <f t="shared" si="78"/>
        <v>0</v>
      </c>
      <c r="AE92" s="91">
        <f t="shared" si="78"/>
        <v>0</v>
      </c>
      <c r="AF92" s="91">
        <f t="shared" si="78"/>
        <v>0</v>
      </c>
      <c r="AG92" s="91">
        <f t="shared" si="78"/>
        <v>0</v>
      </c>
      <c r="AH92" s="91">
        <f t="shared" si="78"/>
        <v>0</v>
      </c>
      <c r="AI92" s="91">
        <f t="shared" si="78"/>
        <v>0</v>
      </c>
      <c r="AJ92" s="91">
        <f t="shared" si="78"/>
        <v>0</v>
      </c>
      <c r="AK92" s="91">
        <f t="shared" si="78"/>
        <v>0</v>
      </c>
      <c r="AL92" s="91">
        <f t="shared" si="78"/>
        <v>0</v>
      </c>
      <c r="AM92" s="91">
        <f t="shared" si="78"/>
        <v>0</v>
      </c>
      <c r="AN92" s="91">
        <f t="shared" si="78"/>
        <v>0</v>
      </c>
      <c r="AO92" s="91">
        <f t="shared" si="78"/>
        <v>0</v>
      </c>
      <c r="AP92" s="91">
        <f t="shared" si="78"/>
        <v>0</v>
      </c>
      <c r="AQ92" s="91">
        <f t="shared" si="78"/>
        <v>0</v>
      </c>
      <c r="AR92" s="91">
        <f t="shared" si="78"/>
        <v>0</v>
      </c>
      <c r="AS92" s="91">
        <f t="shared" si="78"/>
        <v>0</v>
      </c>
      <c r="AT92" s="91">
        <f t="shared" si="78"/>
        <v>0</v>
      </c>
      <c r="AU92" s="91">
        <f t="shared" si="78"/>
        <v>0</v>
      </c>
      <c r="AV92" s="91">
        <f t="shared" si="78"/>
        <v>0</v>
      </c>
      <c r="AW92" s="91">
        <f t="shared" si="78"/>
        <v>0</v>
      </c>
      <c r="AX92" s="91">
        <f t="shared" si="78"/>
        <v>0</v>
      </c>
      <c r="AY92" s="91">
        <f t="shared" si="78"/>
        <v>0</v>
      </c>
      <c r="AZ92" s="91">
        <f t="shared" si="78"/>
        <v>0</v>
      </c>
      <c r="BA92" s="91">
        <f t="shared" si="78"/>
        <v>0</v>
      </c>
      <c r="BB92" s="91">
        <f t="shared" si="78"/>
        <v>0</v>
      </c>
      <c r="BC92" s="91">
        <f t="shared" si="78"/>
        <v>0</v>
      </c>
      <c r="BD92" s="91">
        <f t="shared" si="78"/>
        <v>0</v>
      </c>
      <c r="BE92" s="91">
        <f t="shared" si="78"/>
        <v>0</v>
      </c>
      <c r="BF92" s="91">
        <f t="shared" si="78"/>
        <v>0</v>
      </c>
      <c r="BG92" s="91">
        <f t="shared" si="78"/>
        <v>0</v>
      </c>
      <c r="BH92" s="91">
        <f t="shared" si="78"/>
        <v>0</v>
      </c>
    </row>
    <row r="93" spans="2:103" ht="15.4">
      <c r="C93" s="29"/>
      <c r="D93" s="29"/>
    </row>
    <row r="94" spans="2:103" ht="15.4">
      <c r="C94" s="29"/>
      <c r="D94" s="29"/>
      <c r="E94" s="4" t="s">
        <v>506</v>
      </c>
      <c r="G94" s="4" t="s">
        <v>101</v>
      </c>
      <c r="L94" s="91">
        <f>L89+L92</f>
        <v>0</v>
      </c>
      <c r="M94" s="91">
        <f>M89+M92</f>
        <v>0</v>
      </c>
      <c r="N94" s="91">
        <f t="shared" ref="N94" si="79">N89+N92</f>
        <v>0</v>
      </c>
      <c r="O94" s="91">
        <f>O89+O92</f>
        <v>0</v>
      </c>
      <c r="P94" s="91">
        <f>P89+P92</f>
        <v>0</v>
      </c>
      <c r="Q94" s="91">
        <f t="shared" ref="Q94" si="80">Q89+Q92</f>
        <v>0</v>
      </c>
      <c r="R94" s="91">
        <f>R89+R92</f>
        <v>0</v>
      </c>
      <c r="S94" s="91">
        <f>S89+S92</f>
        <v>0</v>
      </c>
      <c r="T94" s="91">
        <f>T89+T92</f>
        <v>0</v>
      </c>
      <c r="U94" s="91">
        <f t="shared" ref="U94:BH94" si="81">U89+U92</f>
        <v>0</v>
      </c>
      <c r="V94" s="91">
        <f t="shared" si="81"/>
        <v>0</v>
      </c>
      <c r="W94" s="91">
        <f t="shared" si="81"/>
        <v>0</v>
      </c>
      <c r="X94" s="91">
        <f t="shared" si="81"/>
        <v>0</v>
      </c>
      <c r="Y94" s="91">
        <f t="shared" si="81"/>
        <v>0</v>
      </c>
      <c r="Z94" s="91">
        <f t="shared" si="81"/>
        <v>0</v>
      </c>
      <c r="AA94" s="91">
        <f t="shared" si="81"/>
        <v>0</v>
      </c>
      <c r="AB94" s="91">
        <f t="shared" si="81"/>
        <v>0</v>
      </c>
      <c r="AC94" s="91">
        <f t="shared" si="81"/>
        <v>0</v>
      </c>
      <c r="AD94" s="91">
        <f t="shared" si="81"/>
        <v>0</v>
      </c>
      <c r="AE94" s="91">
        <f t="shared" si="81"/>
        <v>0</v>
      </c>
      <c r="AF94" s="91">
        <f t="shared" si="81"/>
        <v>0</v>
      </c>
      <c r="AG94" s="91">
        <f t="shared" si="81"/>
        <v>0</v>
      </c>
      <c r="AH94" s="91">
        <f t="shared" si="81"/>
        <v>0</v>
      </c>
      <c r="AI94" s="91">
        <f t="shared" si="81"/>
        <v>0</v>
      </c>
      <c r="AJ94" s="91">
        <f t="shared" si="81"/>
        <v>0</v>
      </c>
      <c r="AK94" s="91">
        <f t="shared" si="81"/>
        <v>0</v>
      </c>
      <c r="AL94" s="91">
        <f t="shared" si="81"/>
        <v>0</v>
      </c>
      <c r="AM94" s="91">
        <f t="shared" si="81"/>
        <v>0</v>
      </c>
      <c r="AN94" s="91">
        <f t="shared" si="81"/>
        <v>0</v>
      </c>
      <c r="AO94" s="91">
        <f t="shared" si="81"/>
        <v>0</v>
      </c>
      <c r="AP94" s="91">
        <f t="shared" si="81"/>
        <v>0</v>
      </c>
      <c r="AQ94" s="91">
        <f t="shared" si="81"/>
        <v>0</v>
      </c>
      <c r="AR94" s="91">
        <f t="shared" si="81"/>
        <v>0</v>
      </c>
      <c r="AS94" s="91">
        <f t="shared" si="81"/>
        <v>0</v>
      </c>
      <c r="AT94" s="91">
        <f t="shared" si="81"/>
        <v>0</v>
      </c>
      <c r="AU94" s="91">
        <f t="shared" si="81"/>
        <v>0</v>
      </c>
      <c r="AV94" s="91">
        <f t="shared" si="81"/>
        <v>0</v>
      </c>
      <c r="AW94" s="91">
        <f t="shared" si="81"/>
        <v>0</v>
      </c>
      <c r="AX94" s="91">
        <f t="shared" si="81"/>
        <v>0</v>
      </c>
      <c r="AY94" s="91">
        <f t="shared" si="81"/>
        <v>0</v>
      </c>
      <c r="AZ94" s="91">
        <f t="shared" si="81"/>
        <v>0</v>
      </c>
      <c r="BA94" s="91">
        <f t="shared" si="81"/>
        <v>0</v>
      </c>
      <c r="BB94" s="91">
        <f t="shared" si="81"/>
        <v>0</v>
      </c>
      <c r="BC94" s="91">
        <f t="shared" si="81"/>
        <v>0</v>
      </c>
      <c r="BD94" s="91">
        <f t="shared" si="81"/>
        <v>0</v>
      </c>
      <c r="BE94" s="91">
        <f t="shared" si="81"/>
        <v>0</v>
      </c>
      <c r="BF94" s="91">
        <f t="shared" si="81"/>
        <v>0</v>
      </c>
      <c r="BG94" s="91">
        <f t="shared" si="81"/>
        <v>0</v>
      </c>
      <c r="BH94" s="91">
        <f t="shared" si="81"/>
        <v>0</v>
      </c>
    </row>
    <row r="95" spans="2:103" ht="15.4">
      <c r="C95" s="29"/>
      <c r="D95" s="29"/>
    </row>
    <row r="96" spans="2:103" ht="16.149999999999999">
      <c r="C96" s="29"/>
      <c r="D96" s="29"/>
      <c r="E96" s="4" t="s">
        <v>508</v>
      </c>
      <c r="G96" s="4" t="s">
        <v>101</v>
      </c>
      <c r="J96" s="6" t="s">
        <v>474</v>
      </c>
      <c r="L96" s="148">
        <f>L73*L94</f>
        <v>0</v>
      </c>
      <c r="M96" s="148">
        <f t="shared" ref="M96:BH96" si="82">M73*M94</f>
        <v>0</v>
      </c>
      <c r="N96" s="148">
        <f t="shared" si="82"/>
        <v>0</v>
      </c>
      <c r="O96" s="148">
        <f t="shared" si="82"/>
        <v>0</v>
      </c>
      <c r="P96" s="148">
        <f t="shared" si="82"/>
        <v>0</v>
      </c>
      <c r="Q96" s="148">
        <f t="shared" si="82"/>
        <v>0</v>
      </c>
      <c r="R96" s="148">
        <f t="shared" si="82"/>
        <v>0</v>
      </c>
      <c r="S96" s="148">
        <f>S73*S94</f>
        <v>0</v>
      </c>
      <c r="T96" s="148">
        <f>T73*T94</f>
        <v>0</v>
      </c>
      <c r="U96" s="148">
        <f>U73*U94</f>
        <v>0</v>
      </c>
      <c r="V96" s="148">
        <f>V73*V94</f>
        <v>0</v>
      </c>
      <c r="W96" s="148">
        <f>W73*W94</f>
        <v>0</v>
      </c>
      <c r="X96" s="148">
        <f t="shared" si="82"/>
        <v>0</v>
      </c>
      <c r="Y96" s="148">
        <f t="shared" si="82"/>
        <v>0</v>
      </c>
      <c r="Z96" s="148">
        <f t="shared" si="82"/>
        <v>0</v>
      </c>
      <c r="AA96" s="148">
        <f t="shared" si="82"/>
        <v>0</v>
      </c>
      <c r="AB96" s="148">
        <f t="shared" si="82"/>
        <v>0</v>
      </c>
      <c r="AC96" s="148">
        <f t="shared" si="82"/>
        <v>0</v>
      </c>
      <c r="AD96" s="148">
        <f t="shared" si="82"/>
        <v>0</v>
      </c>
      <c r="AE96" s="148">
        <f t="shared" si="82"/>
        <v>0</v>
      </c>
      <c r="AF96" s="148">
        <f t="shared" si="82"/>
        <v>0</v>
      </c>
      <c r="AG96" s="148">
        <f t="shared" si="82"/>
        <v>0</v>
      </c>
      <c r="AH96" s="148">
        <f t="shared" si="82"/>
        <v>0</v>
      </c>
      <c r="AI96" s="148">
        <f t="shared" si="82"/>
        <v>0</v>
      </c>
      <c r="AJ96" s="148">
        <f t="shared" si="82"/>
        <v>0</v>
      </c>
      <c r="AK96" s="148">
        <f t="shared" si="82"/>
        <v>0</v>
      </c>
      <c r="AL96" s="148">
        <f t="shared" si="82"/>
        <v>0</v>
      </c>
      <c r="AM96" s="148">
        <f t="shared" si="82"/>
        <v>0</v>
      </c>
      <c r="AN96" s="148">
        <f t="shared" si="82"/>
        <v>0</v>
      </c>
      <c r="AO96" s="148">
        <f t="shared" si="82"/>
        <v>0</v>
      </c>
      <c r="AP96" s="148">
        <f t="shared" si="82"/>
        <v>0</v>
      </c>
      <c r="AQ96" s="148">
        <f t="shared" si="82"/>
        <v>0</v>
      </c>
      <c r="AR96" s="148">
        <f t="shared" si="82"/>
        <v>0</v>
      </c>
      <c r="AS96" s="148">
        <f t="shared" si="82"/>
        <v>0</v>
      </c>
      <c r="AT96" s="148">
        <f t="shared" si="82"/>
        <v>0</v>
      </c>
      <c r="AU96" s="148">
        <f t="shared" si="82"/>
        <v>0</v>
      </c>
      <c r="AV96" s="148">
        <f t="shared" si="82"/>
        <v>0</v>
      </c>
      <c r="AW96" s="148">
        <f t="shared" si="82"/>
        <v>0</v>
      </c>
      <c r="AX96" s="148">
        <f t="shared" si="82"/>
        <v>0</v>
      </c>
      <c r="AY96" s="148">
        <f t="shared" si="82"/>
        <v>0</v>
      </c>
      <c r="AZ96" s="148">
        <f t="shared" si="82"/>
        <v>0</v>
      </c>
      <c r="BA96" s="148">
        <f t="shared" si="82"/>
        <v>0</v>
      </c>
      <c r="BB96" s="148">
        <f t="shared" si="82"/>
        <v>0</v>
      </c>
      <c r="BC96" s="148">
        <f t="shared" si="82"/>
        <v>0</v>
      </c>
      <c r="BD96" s="148">
        <f t="shared" si="82"/>
        <v>0</v>
      </c>
      <c r="BE96" s="148">
        <f t="shared" si="82"/>
        <v>0</v>
      </c>
      <c r="BF96" s="148">
        <f t="shared" si="82"/>
        <v>0</v>
      </c>
      <c r="BG96" s="148">
        <f t="shared" si="82"/>
        <v>0</v>
      </c>
      <c r="BH96" s="148">
        <f t="shared" si="82"/>
        <v>0</v>
      </c>
    </row>
    <row r="97" spans="2:103" ht="15.4">
      <c r="C97" s="29"/>
      <c r="D97" s="29"/>
      <c r="L97" s="95"/>
      <c r="N97" s="95"/>
      <c r="O97" s="287"/>
      <c r="P97" s="287"/>
    </row>
    <row r="98" spans="2:103" ht="15.4">
      <c r="B98" s="24"/>
      <c r="C98" s="73">
        <f>MAX($B$5:C85)+0.1</f>
        <v>3.3000000000000003</v>
      </c>
      <c r="D98" s="37" t="s">
        <v>509</v>
      </c>
      <c r="E98" s="37"/>
      <c r="F98" s="37"/>
      <c r="G98" s="37"/>
      <c r="H98" s="37"/>
      <c r="I98" s="37"/>
      <c r="J98" s="37"/>
      <c r="K98" s="37"/>
      <c r="L98" s="288"/>
      <c r="M98" s="37"/>
      <c r="N98" s="37"/>
      <c r="O98" s="290"/>
      <c r="P98" s="290"/>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5"/>
    </row>
    <row r="99" spans="2:103" ht="15.4">
      <c r="C99" s="68" t="s">
        <v>510</v>
      </c>
      <c r="D99" s="68"/>
      <c r="E99" s="68"/>
      <c r="F99" s="68"/>
      <c r="G99" s="68"/>
      <c r="H99" s="68"/>
      <c r="I99" s="68"/>
      <c r="J99" s="68"/>
      <c r="K99" s="68"/>
      <c r="L99" s="68"/>
      <c r="M99" s="68"/>
      <c r="N99" s="68"/>
      <c r="O99" s="289"/>
      <c r="P99" s="289"/>
      <c r="Q99" s="289"/>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row>
    <row r="100" spans="2:103" ht="15.4">
      <c r="C100" s="29"/>
      <c r="D100" s="29"/>
      <c r="E100" s="4" t="s">
        <v>511</v>
      </c>
      <c r="G100" s="4" t="s">
        <v>101</v>
      </c>
      <c r="L100" s="91">
        <f t="shared" ref="L100:BH100" si="83">L58</f>
        <v>0</v>
      </c>
      <c r="M100" s="91">
        <f t="shared" si="83"/>
        <v>0</v>
      </c>
      <c r="N100" s="91">
        <f t="shared" si="83"/>
        <v>0</v>
      </c>
      <c r="O100" s="91">
        <f t="shared" si="83"/>
        <v>0</v>
      </c>
      <c r="P100" s="91">
        <f t="shared" si="83"/>
        <v>0</v>
      </c>
      <c r="Q100" s="91">
        <f t="shared" si="83"/>
        <v>0</v>
      </c>
      <c r="R100" s="91">
        <f t="shared" si="83"/>
        <v>0</v>
      </c>
      <c r="S100" s="91">
        <f t="shared" si="83"/>
        <v>0</v>
      </c>
      <c r="T100" s="91">
        <f t="shared" si="83"/>
        <v>0</v>
      </c>
      <c r="U100" s="91">
        <f t="shared" si="83"/>
        <v>0</v>
      </c>
      <c r="V100" s="91">
        <f t="shared" si="83"/>
        <v>0</v>
      </c>
      <c r="W100" s="91">
        <f t="shared" si="83"/>
        <v>0</v>
      </c>
      <c r="X100" s="91">
        <f t="shared" si="83"/>
        <v>0</v>
      </c>
      <c r="Y100" s="91">
        <f t="shared" si="83"/>
        <v>0</v>
      </c>
      <c r="Z100" s="91">
        <f t="shared" si="83"/>
        <v>0</v>
      </c>
      <c r="AA100" s="91">
        <f t="shared" si="83"/>
        <v>0</v>
      </c>
      <c r="AB100" s="91">
        <f t="shared" si="83"/>
        <v>0</v>
      </c>
      <c r="AC100" s="91">
        <f t="shared" si="83"/>
        <v>0</v>
      </c>
      <c r="AD100" s="91">
        <f t="shared" si="83"/>
        <v>0</v>
      </c>
      <c r="AE100" s="91">
        <f t="shared" si="83"/>
        <v>0</v>
      </c>
      <c r="AF100" s="91">
        <f t="shared" si="83"/>
        <v>0</v>
      </c>
      <c r="AG100" s="91">
        <f t="shared" si="83"/>
        <v>0</v>
      </c>
      <c r="AH100" s="91">
        <f t="shared" si="83"/>
        <v>0</v>
      </c>
      <c r="AI100" s="91">
        <f t="shared" si="83"/>
        <v>0</v>
      </c>
      <c r="AJ100" s="91">
        <f t="shared" si="83"/>
        <v>0</v>
      </c>
      <c r="AK100" s="91">
        <f t="shared" si="83"/>
        <v>0</v>
      </c>
      <c r="AL100" s="91">
        <f t="shared" si="83"/>
        <v>0</v>
      </c>
      <c r="AM100" s="91">
        <f t="shared" si="83"/>
        <v>0</v>
      </c>
      <c r="AN100" s="91">
        <f t="shared" si="83"/>
        <v>0</v>
      </c>
      <c r="AO100" s="91">
        <f t="shared" si="83"/>
        <v>0</v>
      </c>
      <c r="AP100" s="91">
        <f t="shared" si="83"/>
        <v>0</v>
      </c>
      <c r="AQ100" s="91">
        <f t="shared" si="83"/>
        <v>0</v>
      </c>
      <c r="AR100" s="91">
        <f t="shared" si="83"/>
        <v>0</v>
      </c>
      <c r="AS100" s="91">
        <f>AS58</f>
        <v>0</v>
      </c>
      <c r="AT100" s="91">
        <f t="shared" si="83"/>
        <v>0</v>
      </c>
      <c r="AU100" s="91">
        <f t="shared" si="83"/>
        <v>0</v>
      </c>
      <c r="AV100" s="91">
        <f t="shared" si="83"/>
        <v>0</v>
      </c>
      <c r="AW100" s="91">
        <f t="shared" si="83"/>
        <v>0</v>
      </c>
      <c r="AX100" s="91">
        <f t="shared" si="83"/>
        <v>0</v>
      </c>
      <c r="AY100" s="91">
        <f t="shared" si="83"/>
        <v>0</v>
      </c>
      <c r="AZ100" s="91">
        <f t="shared" si="83"/>
        <v>0</v>
      </c>
      <c r="BA100" s="91">
        <f t="shared" si="83"/>
        <v>0</v>
      </c>
      <c r="BB100" s="91">
        <f t="shared" si="83"/>
        <v>0</v>
      </c>
      <c r="BC100" s="91">
        <f t="shared" si="83"/>
        <v>0</v>
      </c>
      <c r="BD100" s="91">
        <f t="shared" si="83"/>
        <v>0</v>
      </c>
      <c r="BE100" s="91">
        <f t="shared" si="83"/>
        <v>0</v>
      </c>
      <c r="BF100" s="91">
        <f t="shared" si="83"/>
        <v>0</v>
      </c>
      <c r="BG100" s="91">
        <f t="shared" si="83"/>
        <v>0</v>
      </c>
      <c r="BH100" s="91">
        <f t="shared" si="83"/>
        <v>0</v>
      </c>
    </row>
    <row r="101" spans="2:103" ht="15.4">
      <c r="C101" s="29"/>
      <c r="D101" s="29"/>
      <c r="E101" s="4" t="s">
        <v>512</v>
      </c>
      <c r="G101" s="4" t="s">
        <v>101</v>
      </c>
      <c r="L101" s="91">
        <f>-L51</f>
        <v>0</v>
      </c>
      <c r="M101" s="91">
        <f t="shared" ref="M101:BH101" si="84">-M51</f>
        <v>0</v>
      </c>
      <c r="N101" s="91">
        <f t="shared" si="84"/>
        <v>0</v>
      </c>
      <c r="O101" s="91">
        <f t="shared" si="84"/>
        <v>0</v>
      </c>
      <c r="P101" s="91">
        <f t="shared" si="84"/>
        <v>0</v>
      </c>
      <c r="Q101" s="91">
        <f t="shared" si="84"/>
        <v>0</v>
      </c>
      <c r="R101" s="91">
        <f t="shared" si="84"/>
        <v>0</v>
      </c>
      <c r="S101" s="91">
        <f t="shared" si="84"/>
        <v>0</v>
      </c>
      <c r="T101" s="91">
        <f t="shared" si="84"/>
        <v>0</v>
      </c>
      <c r="U101" s="91">
        <f t="shared" si="84"/>
        <v>0</v>
      </c>
      <c r="V101" s="91">
        <f t="shared" si="84"/>
        <v>0</v>
      </c>
      <c r="W101" s="91">
        <f t="shared" si="84"/>
        <v>0</v>
      </c>
      <c r="X101" s="91">
        <f t="shared" si="84"/>
        <v>0</v>
      </c>
      <c r="Y101" s="91">
        <f t="shared" si="84"/>
        <v>0</v>
      </c>
      <c r="Z101" s="91">
        <f t="shared" si="84"/>
        <v>0</v>
      </c>
      <c r="AA101" s="91">
        <f t="shared" si="84"/>
        <v>0</v>
      </c>
      <c r="AB101" s="91">
        <f t="shared" si="84"/>
        <v>0</v>
      </c>
      <c r="AC101" s="91">
        <f t="shared" si="84"/>
        <v>0</v>
      </c>
      <c r="AD101" s="91">
        <f t="shared" si="84"/>
        <v>0</v>
      </c>
      <c r="AE101" s="91">
        <f t="shared" si="84"/>
        <v>0</v>
      </c>
      <c r="AF101" s="91">
        <f t="shared" si="84"/>
        <v>0</v>
      </c>
      <c r="AG101" s="91">
        <f t="shared" si="84"/>
        <v>0</v>
      </c>
      <c r="AH101" s="91">
        <f t="shared" si="84"/>
        <v>0</v>
      </c>
      <c r="AI101" s="91">
        <f t="shared" si="84"/>
        <v>0</v>
      </c>
      <c r="AJ101" s="91">
        <f t="shared" si="84"/>
        <v>0</v>
      </c>
      <c r="AK101" s="91">
        <f t="shared" si="84"/>
        <v>0</v>
      </c>
      <c r="AL101" s="91">
        <f t="shared" si="84"/>
        <v>0</v>
      </c>
      <c r="AM101" s="91">
        <f t="shared" si="84"/>
        <v>0</v>
      </c>
      <c r="AN101" s="91">
        <f t="shared" si="84"/>
        <v>0</v>
      </c>
      <c r="AO101" s="91">
        <f t="shared" si="84"/>
        <v>0</v>
      </c>
      <c r="AP101" s="91">
        <f t="shared" si="84"/>
        <v>0</v>
      </c>
      <c r="AQ101" s="91">
        <f t="shared" si="84"/>
        <v>0</v>
      </c>
      <c r="AR101" s="91">
        <f t="shared" si="84"/>
        <v>0</v>
      </c>
      <c r="AS101" s="91">
        <f t="shared" si="84"/>
        <v>0</v>
      </c>
      <c r="AT101" s="91">
        <f t="shared" si="84"/>
        <v>0</v>
      </c>
      <c r="AU101" s="91">
        <f t="shared" si="84"/>
        <v>0</v>
      </c>
      <c r="AV101" s="91">
        <f t="shared" si="84"/>
        <v>0</v>
      </c>
      <c r="AW101" s="91">
        <f t="shared" si="84"/>
        <v>0</v>
      </c>
      <c r="AX101" s="91">
        <f t="shared" si="84"/>
        <v>0</v>
      </c>
      <c r="AY101" s="91">
        <f t="shared" si="84"/>
        <v>0</v>
      </c>
      <c r="AZ101" s="91">
        <f t="shared" si="84"/>
        <v>0</v>
      </c>
      <c r="BA101" s="91">
        <f t="shared" si="84"/>
        <v>0</v>
      </c>
      <c r="BB101" s="91">
        <f t="shared" si="84"/>
        <v>0</v>
      </c>
      <c r="BC101" s="91">
        <f t="shared" si="84"/>
        <v>0</v>
      </c>
      <c r="BD101" s="91">
        <f t="shared" si="84"/>
        <v>0</v>
      </c>
      <c r="BE101" s="91">
        <f t="shared" si="84"/>
        <v>0</v>
      </c>
      <c r="BF101" s="91">
        <f t="shared" si="84"/>
        <v>0</v>
      </c>
      <c r="BG101" s="91">
        <f t="shared" si="84"/>
        <v>0</v>
      </c>
      <c r="BH101" s="91">
        <f t="shared" si="84"/>
        <v>0</v>
      </c>
    </row>
    <row r="102" spans="2:103" ht="15.4">
      <c r="C102" s="29"/>
      <c r="D102" s="29"/>
      <c r="E102" s="4" t="s">
        <v>513</v>
      </c>
      <c r="G102" s="4" t="s">
        <v>101</v>
      </c>
      <c r="L102" s="208">
        <f>SUM(L100:L101)</f>
        <v>0</v>
      </c>
      <c r="M102" s="208">
        <f>SUM(M100:M101)</f>
        <v>0</v>
      </c>
      <c r="N102" s="208">
        <f t="shared" ref="N102:BH102" si="85">SUM(N100:N101)</f>
        <v>0</v>
      </c>
      <c r="O102" s="208">
        <f t="shared" si="85"/>
        <v>0</v>
      </c>
      <c r="P102" s="208">
        <f t="shared" si="85"/>
        <v>0</v>
      </c>
      <c r="Q102" s="208">
        <f t="shared" si="85"/>
        <v>0</v>
      </c>
      <c r="R102" s="208">
        <f t="shared" si="85"/>
        <v>0</v>
      </c>
      <c r="S102" s="208">
        <f>SUM(S100:S101)</f>
        <v>0</v>
      </c>
      <c r="T102" s="208">
        <f t="shared" si="85"/>
        <v>0</v>
      </c>
      <c r="U102" s="208">
        <f t="shared" si="85"/>
        <v>0</v>
      </c>
      <c r="V102" s="208">
        <f t="shared" si="85"/>
        <v>0</v>
      </c>
      <c r="W102" s="208">
        <f t="shared" si="85"/>
        <v>0</v>
      </c>
      <c r="X102" s="208">
        <f t="shared" si="85"/>
        <v>0</v>
      </c>
      <c r="Y102" s="208">
        <f t="shared" si="85"/>
        <v>0</v>
      </c>
      <c r="Z102" s="208">
        <f t="shared" si="85"/>
        <v>0</v>
      </c>
      <c r="AA102" s="208">
        <f t="shared" si="85"/>
        <v>0</v>
      </c>
      <c r="AB102" s="208">
        <f t="shared" si="85"/>
        <v>0</v>
      </c>
      <c r="AC102" s="208">
        <f t="shared" si="85"/>
        <v>0</v>
      </c>
      <c r="AD102" s="208">
        <f t="shared" si="85"/>
        <v>0</v>
      </c>
      <c r="AE102" s="208">
        <f t="shared" si="85"/>
        <v>0</v>
      </c>
      <c r="AF102" s="208">
        <f t="shared" si="85"/>
        <v>0</v>
      </c>
      <c r="AG102" s="208">
        <f t="shared" si="85"/>
        <v>0</v>
      </c>
      <c r="AH102" s="208">
        <f t="shared" si="85"/>
        <v>0</v>
      </c>
      <c r="AI102" s="208">
        <f t="shared" si="85"/>
        <v>0</v>
      </c>
      <c r="AJ102" s="208">
        <f t="shared" si="85"/>
        <v>0</v>
      </c>
      <c r="AK102" s="208">
        <f t="shared" si="85"/>
        <v>0</v>
      </c>
      <c r="AL102" s="208">
        <f t="shared" si="85"/>
        <v>0</v>
      </c>
      <c r="AM102" s="208">
        <f t="shared" si="85"/>
        <v>0</v>
      </c>
      <c r="AN102" s="208">
        <f t="shared" si="85"/>
        <v>0</v>
      </c>
      <c r="AO102" s="208">
        <f t="shared" si="85"/>
        <v>0</v>
      </c>
      <c r="AP102" s="208">
        <f t="shared" si="85"/>
        <v>0</v>
      </c>
      <c r="AQ102" s="208">
        <f t="shared" si="85"/>
        <v>0</v>
      </c>
      <c r="AR102" s="208">
        <f t="shared" si="85"/>
        <v>0</v>
      </c>
      <c r="AS102" s="208">
        <f>SUM(AS100:AS101)</f>
        <v>0</v>
      </c>
      <c r="AT102" s="208">
        <f t="shared" si="85"/>
        <v>0</v>
      </c>
      <c r="AU102" s="208">
        <f t="shared" si="85"/>
        <v>0</v>
      </c>
      <c r="AV102" s="208">
        <f t="shared" si="85"/>
        <v>0</v>
      </c>
      <c r="AW102" s="208">
        <f t="shared" si="85"/>
        <v>0</v>
      </c>
      <c r="AX102" s="208">
        <f t="shared" si="85"/>
        <v>0</v>
      </c>
      <c r="AY102" s="208">
        <f t="shared" si="85"/>
        <v>0</v>
      </c>
      <c r="AZ102" s="208">
        <f t="shared" si="85"/>
        <v>0</v>
      </c>
      <c r="BA102" s="208">
        <f t="shared" si="85"/>
        <v>0</v>
      </c>
      <c r="BB102" s="208">
        <f t="shared" si="85"/>
        <v>0</v>
      </c>
      <c r="BC102" s="208">
        <f t="shared" si="85"/>
        <v>0</v>
      </c>
      <c r="BD102" s="208">
        <f t="shared" si="85"/>
        <v>0</v>
      </c>
      <c r="BE102" s="208">
        <f t="shared" si="85"/>
        <v>0</v>
      </c>
      <c r="BF102" s="208">
        <f t="shared" si="85"/>
        <v>0</v>
      </c>
      <c r="BG102" s="208">
        <f t="shared" si="85"/>
        <v>0</v>
      </c>
      <c r="BH102" s="208">
        <f t="shared" si="85"/>
        <v>0</v>
      </c>
    </row>
    <row r="103" spans="2:103" ht="15.4">
      <c r="C103" s="29"/>
      <c r="D103" s="29"/>
      <c r="L103" s="91"/>
      <c r="M103" s="91"/>
      <c r="N103" s="91"/>
      <c r="O103" s="91"/>
      <c r="P103" s="91"/>
      <c r="Q103" s="91"/>
      <c r="R103" s="91"/>
      <c r="S103" s="91"/>
      <c r="T103" s="91"/>
      <c r="U103" s="91"/>
      <c r="V103" s="91"/>
      <c r="W103" s="91"/>
      <c r="X103" s="91"/>
      <c r="Y103" s="91"/>
      <c r="Z103" s="91"/>
      <c r="AA103" s="91"/>
      <c r="AB103" s="91"/>
      <c r="AC103" s="91"/>
      <c r="AD103" s="91"/>
      <c r="AE103" s="91"/>
      <c r="AF103" s="91"/>
      <c r="AG103" s="91"/>
      <c r="AH103" s="91"/>
      <c r="AI103" s="91"/>
      <c r="AJ103" s="91"/>
      <c r="AK103" s="91"/>
      <c r="AL103" s="91"/>
      <c r="AM103" s="91"/>
      <c r="AN103" s="91"/>
      <c r="AO103" s="91"/>
      <c r="AP103" s="91"/>
      <c r="AQ103" s="91"/>
      <c r="AR103" s="91"/>
      <c r="AS103" s="91"/>
      <c r="AT103" s="91"/>
      <c r="AU103" s="91"/>
      <c r="AV103" s="91"/>
      <c r="AW103" s="91"/>
      <c r="AX103" s="91"/>
      <c r="AY103" s="91"/>
      <c r="AZ103" s="91"/>
      <c r="BA103" s="91"/>
      <c r="BB103" s="91"/>
      <c r="BC103" s="91"/>
      <c r="BD103" s="91"/>
      <c r="BE103" s="91"/>
      <c r="BF103" s="91"/>
      <c r="BG103" s="91"/>
      <c r="BH103" s="91"/>
    </row>
    <row r="104" spans="2:103" ht="16.149999999999999">
      <c r="C104" s="29"/>
      <c r="D104" s="29"/>
      <c r="E104" s="4" t="s">
        <v>514</v>
      </c>
      <c r="G104" s="4" t="s">
        <v>101</v>
      </c>
      <c r="J104" s="6" t="s">
        <v>495</v>
      </c>
      <c r="L104" s="91">
        <f t="shared" ref="L104:BH104" si="86">L66</f>
        <v>0</v>
      </c>
      <c r="M104" s="91">
        <f t="shared" si="86"/>
        <v>0</v>
      </c>
      <c r="N104" s="91">
        <f t="shared" si="86"/>
        <v>0</v>
      </c>
      <c r="O104" s="91">
        <f t="shared" si="86"/>
        <v>0</v>
      </c>
      <c r="P104" s="91">
        <f t="shared" si="86"/>
        <v>0</v>
      </c>
      <c r="Q104" s="91">
        <f t="shared" si="86"/>
        <v>0</v>
      </c>
      <c r="R104" s="91">
        <f t="shared" si="86"/>
        <v>0</v>
      </c>
      <c r="S104" s="91">
        <f t="shared" si="86"/>
        <v>0</v>
      </c>
      <c r="T104" s="91">
        <f>T66</f>
        <v>0</v>
      </c>
      <c r="U104" s="91">
        <f t="shared" si="86"/>
        <v>0</v>
      </c>
      <c r="V104" s="91">
        <f t="shared" si="86"/>
        <v>0</v>
      </c>
      <c r="W104" s="91">
        <f t="shared" si="86"/>
        <v>0</v>
      </c>
      <c r="X104" s="91">
        <f t="shared" si="86"/>
        <v>0</v>
      </c>
      <c r="Y104" s="91">
        <f t="shared" si="86"/>
        <v>0</v>
      </c>
      <c r="Z104" s="91">
        <f t="shared" si="86"/>
        <v>0</v>
      </c>
      <c r="AA104" s="91">
        <f t="shared" si="86"/>
        <v>0</v>
      </c>
      <c r="AB104" s="91">
        <f t="shared" si="86"/>
        <v>0</v>
      </c>
      <c r="AC104" s="91">
        <f t="shared" si="86"/>
        <v>0</v>
      </c>
      <c r="AD104" s="91">
        <f t="shared" si="86"/>
        <v>0</v>
      </c>
      <c r="AE104" s="91">
        <f t="shared" si="86"/>
        <v>0</v>
      </c>
      <c r="AF104" s="91">
        <f t="shared" si="86"/>
        <v>0</v>
      </c>
      <c r="AG104" s="91">
        <f t="shared" si="86"/>
        <v>0</v>
      </c>
      <c r="AH104" s="91">
        <f t="shared" si="86"/>
        <v>0</v>
      </c>
      <c r="AI104" s="91">
        <f t="shared" si="86"/>
        <v>0</v>
      </c>
      <c r="AJ104" s="91">
        <f t="shared" si="86"/>
        <v>0</v>
      </c>
      <c r="AK104" s="91">
        <f t="shared" si="86"/>
        <v>0</v>
      </c>
      <c r="AL104" s="91">
        <f t="shared" si="86"/>
        <v>0</v>
      </c>
      <c r="AM104" s="91">
        <f t="shared" si="86"/>
        <v>0</v>
      </c>
      <c r="AN104" s="91">
        <f t="shared" si="86"/>
        <v>0</v>
      </c>
      <c r="AO104" s="91">
        <f t="shared" si="86"/>
        <v>0</v>
      </c>
      <c r="AP104" s="91">
        <f t="shared" si="86"/>
        <v>0</v>
      </c>
      <c r="AQ104" s="91">
        <f t="shared" si="86"/>
        <v>0</v>
      </c>
      <c r="AR104" s="91">
        <f t="shared" si="86"/>
        <v>0</v>
      </c>
      <c r="AS104" s="91">
        <f t="shared" si="86"/>
        <v>0</v>
      </c>
      <c r="AT104" s="91">
        <f t="shared" si="86"/>
        <v>0</v>
      </c>
      <c r="AU104" s="91">
        <f t="shared" si="86"/>
        <v>0</v>
      </c>
      <c r="AV104" s="91">
        <f t="shared" si="86"/>
        <v>0</v>
      </c>
      <c r="AW104" s="91">
        <f t="shared" si="86"/>
        <v>0</v>
      </c>
      <c r="AX104" s="91">
        <f t="shared" si="86"/>
        <v>0</v>
      </c>
      <c r="AY104" s="91">
        <f t="shared" si="86"/>
        <v>0</v>
      </c>
      <c r="AZ104" s="91">
        <f t="shared" si="86"/>
        <v>0</v>
      </c>
      <c r="BA104" s="91">
        <f t="shared" si="86"/>
        <v>0</v>
      </c>
      <c r="BB104" s="91">
        <f t="shared" si="86"/>
        <v>0</v>
      </c>
      <c r="BC104" s="91">
        <f t="shared" si="86"/>
        <v>0</v>
      </c>
      <c r="BD104" s="91">
        <f t="shared" si="86"/>
        <v>0</v>
      </c>
      <c r="BE104" s="91">
        <f t="shared" si="86"/>
        <v>0</v>
      </c>
      <c r="BF104" s="91">
        <f t="shared" si="86"/>
        <v>0</v>
      </c>
      <c r="BG104" s="91">
        <f t="shared" si="86"/>
        <v>0</v>
      </c>
      <c r="BH104" s="91">
        <f t="shared" si="86"/>
        <v>0</v>
      </c>
    </row>
    <row r="105" spans="2:103" ht="15.4">
      <c r="C105" s="29"/>
      <c r="D105" s="29"/>
      <c r="L105" s="91"/>
      <c r="M105" s="91"/>
      <c r="N105" s="91"/>
      <c r="O105" s="91"/>
      <c r="P105" s="91"/>
      <c r="Q105" s="91"/>
      <c r="R105" s="91"/>
      <c r="T105" s="91"/>
      <c r="U105" s="91"/>
      <c r="V105" s="91"/>
      <c r="W105" s="91"/>
      <c r="X105" s="91"/>
      <c r="Y105" s="91"/>
      <c r="Z105" s="91"/>
      <c r="AA105" s="91"/>
      <c r="AB105" s="91"/>
      <c r="AC105" s="91"/>
      <c r="AD105" s="91"/>
      <c r="AE105" s="91"/>
      <c r="AF105" s="91"/>
      <c r="AG105" s="91"/>
      <c r="AH105" s="91"/>
      <c r="AI105" s="91"/>
      <c r="AJ105" s="91"/>
      <c r="AK105" s="91"/>
      <c r="AL105" s="91"/>
      <c r="AM105" s="91"/>
      <c r="AN105" s="91"/>
      <c r="AO105" s="91"/>
      <c r="AP105" s="91"/>
      <c r="AQ105" s="91"/>
      <c r="AR105" s="91"/>
      <c r="AS105" s="91"/>
      <c r="AT105" s="91"/>
      <c r="AU105" s="91"/>
      <c r="AV105" s="91"/>
      <c r="AW105" s="91"/>
      <c r="AX105" s="91"/>
      <c r="AY105" s="91"/>
      <c r="AZ105" s="91"/>
      <c r="BA105" s="91"/>
      <c r="BB105" s="91"/>
      <c r="BC105" s="91"/>
      <c r="BD105" s="91"/>
      <c r="BE105" s="91"/>
      <c r="BF105" s="91"/>
      <c r="BG105" s="91"/>
      <c r="BH105" s="91"/>
    </row>
    <row r="106" spans="2:103" s="9" customFormat="1" ht="15.4">
      <c r="C106" s="273"/>
      <c r="D106" s="273"/>
      <c r="E106" s="9" t="s">
        <v>515</v>
      </c>
      <c r="G106" s="9" t="s">
        <v>329</v>
      </c>
      <c r="H106" s="274"/>
      <c r="I106" s="274"/>
      <c r="J106" s="274"/>
      <c r="L106" s="9">
        <f t="shared" ref="L106:BH106" ca="1" si="87">1/(1+L74)</f>
        <v>1</v>
      </c>
      <c r="M106" s="9">
        <f t="shared" ca="1" si="87"/>
        <v>1</v>
      </c>
      <c r="N106" s="9">
        <f t="shared" ca="1" si="87"/>
        <v>1</v>
      </c>
      <c r="O106" s="9">
        <f t="shared" ca="1" si="87"/>
        <v>1</v>
      </c>
      <c r="P106" s="9">
        <f t="shared" ca="1" si="87"/>
        <v>1</v>
      </c>
      <c r="Q106" s="9">
        <f t="shared" ca="1" si="87"/>
        <v>1</v>
      </c>
      <c r="R106" s="9">
        <f t="shared" ca="1" si="87"/>
        <v>1</v>
      </c>
      <c r="S106" s="9">
        <f t="shared" ca="1" si="87"/>
        <v>1</v>
      </c>
      <c r="T106" s="9">
        <f t="shared" ca="1" si="87"/>
        <v>1</v>
      </c>
      <c r="U106" s="9">
        <f t="shared" ca="1" si="87"/>
        <v>1</v>
      </c>
      <c r="V106" s="9">
        <f t="shared" ca="1" si="87"/>
        <v>1</v>
      </c>
      <c r="W106" s="9">
        <f t="shared" ca="1" si="87"/>
        <v>1</v>
      </c>
      <c r="X106" s="9">
        <f t="shared" ca="1" si="87"/>
        <v>1</v>
      </c>
      <c r="Y106" s="9">
        <f t="shared" ca="1" si="87"/>
        <v>1</v>
      </c>
      <c r="Z106" s="9">
        <f t="shared" ca="1" si="87"/>
        <v>1</v>
      </c>
      <c r="AA106" s="9">
        <f t="shared" ca="1" si="87"/>
        <v>1</v>
      </c>
      <c r="AB106" s="9">
        <f t="shared" ca="1" si="87"/>
        <v>1</v>
      </c>
      <c r="AC106" s="9">
        <f t="shared" ca="1" si="87"/>
        <v>1</v>
      </c>
      <c r="AD106" s="9">
        <f t="shared" ca="1" si="87"/>
        <v>1</v>
      </c>
      <c r="AE106" s="9">
        <f t="shared" ca="1" si="87"/>
        <v>1</v>
      </c>
      <c r="AF106" s="9">
        <f t="shared" ca="1" si="87"/>
        <v>1</v>
      </c>
      <c r="AG106" s="9">
        <f t="shared" ca="1" si="87"/>
        <v>1</v>
      </c>
      <c r="AH106" s="9">
        <f t="shared" ca="1" si="87"/>
        <v>1</v>
      </c>
      <c r="AI106" s="9">
        <f t="shared" ca="1" si="87"/>
        <v>1</v>
      </c>
      <c r="AJ106" s="9">
        <f t="shared" ca="1" si="87"/>
        <v>1</v>
      </c>
      <c r="AK106" s="9">
        <f t="shared" ca="1" si="87"/>
        <v>1</v>
      </c>
      <c r="AL106" s="9">
        <f t="shared" ca="1" si="87"/>
        <v>1</v>
      </c>
      <c r="AM106" s="9">
        <f t="shared" ca="1" si="87"/>
        <v>1</v>
      </c>
      <c r="AN106" s="9">
        <f t="shared" ca="1" si="87"/>
        <v>1</v>
      </c>
      <c r="AO106" s="9">
        <f t="shared" ca="1" si="87"/>
        <v>1</v>
      </c>
      <c r="AP106" s="9">
        <f t="shared" ca="1" si="87"/>
        <v>1</v>
      </c>
      <c r="AQ106" s="9">
        <f t="shared" ca="1" si="87"/>
        <v>1</v>
      </c>
      <c r="AR106" s="9">
        <f t="shared" ca="1" si="87"/>
        <v>1</v>
      </c>
      <c r="AS106" s="9">
        <f t="shared" ca="1" si="87"/>
        <v>1</v>
      </c>
      <c r="AT106" s="9">
        <f t="shared" ca="1" si="87"/>
        <v>1</v>
      </c>
      <c r="AU106" s="9">
        <f t="shared" ca="1" si="87"/>
        <v>1</v>
      </c>
      <c r="AV106" s="9">
        <f t="shared" ca="1" si="87"/>
        <v>1</v>
      </c>
      <c r="AW106" s="9">
        <f t="shared" ca="1" si="87"/>
        <v>1</v>
      </c>
      <c r="AX106" s="9">
        <f t="shared" ca="1" si="87"/>
        <v>1</v>
      </c>
      <c r="AY106" s="9">
        <f t="shared" ca="1" si="87"/>
        <v>1</v>
      </c>
      <c r="AZ106" s="9">
        <f t="shared" ca="1" si="87"/>
        <v>1</v>
      </c>
      <c r="BA106" s="9">
        <f t="shared" ca="1" si="87"/>
        <v>1</v>
      </c>
      <c r="BB106" s="9">
        <f t="shared" ca="1" si="87"/>
        <v>1</v>
      </c>
      <c r="BC106" s="9">
        <f t="shared" ca="1" si="87"/>
        <v>1</v>
      </c>
      <c r="BD106" s="9">
        <f t="shared" ca="1" si="87"/>
        <v>1</v>
      </c>
      <c r="BE106" s="9">
        <f t="shared" ca="1" si="87"/>
        <v>1</v>
      </c>
      <c r="BF106" s="9">
        <f t="shared" ca="1" si="87"/>
        <v>1</v>
      </c>
      <c r="BG106" s="9">
        <f t="shared" ca="1" si="87"/>
        <v>1</v>
      </c>
      <c r="BH106" s="9">
        <f t="shared" ca="1" si="87"/>
        <v>1</v>
      </c>
    </row>
    <row r="107" spans="2:103" ht="16.149999999999999">
      <c r="C107" s="29"/>
      <c r="D107" s="29"/>
      <c r="E107" s="4" t="s">
        <v>516</v>
      </c>
      <c r="G107" s="4" t="s">
        <v>101</v>
      </c>
      <c r="J107" s="6" t="s">
        <v>517</v>
      </c>
      <c r="L107" s="91">
        <f ca="1">L104*L106</f>
        <v>0</v>
      </c>
      <c r="M107" s="91">
        <f t="shared" ref="M107:BH107" ca="1" si="88">M104*M106</f>
        <v>0</v>
      </c>
      <c r="N107" s="91">
        <f t="shared" ca="1" si="88"/>
        <v>0</v>
      </c>
      <c r="O107" s="91">
        <f t="shared" ca="1" si="88"/>
        <v>0</v>
      </c>
      <c r="P107" s="91">
        <f t="shared" ca="1" si="88"/>
        <v>0</v>
      </c>
      <c r="Q107" s="91">
        <f ca="1">Q104*Q106</f>
        <v>0</v>
      </c>
      <c r="R107" s="91">
        <f t="shared" ca="1" si="88"/>
        <v>0</v>
      </c>
      <c r="S107" s="91">
        <f ca="1">S104*S106</f>
        <v>0</v>
      </c>
      <c r="T107" s="91">
        <f ca="1">T104*T106</f>
        <v>0</v>
      </c>
      <c r="U107" s="91">
        <f t="shared" ca="1" si="88"/>
        <v>0</v>
      </c>
      <c r="V107" s="91">
        <f t="shared" ca="1" si="88"/>
        <v>0</v>
      </c>
      <c r="W107" s="91">
        <f t="shared" ca="1" si="88"/>
        <v>0</v>
      </c>
      <c r="X107" s="91">
        <f t="shared" ca="1" si="88"/>
        <v>0</v>
      </c>
      <c r="Y107" s="91">
        <f t="shared" ca="1" si="88"/>
        <v>0</v>
      </c>
      <c r="Z107" s="91">
        <f t="shared" ca="1" si="88"/>
        <v>0</v>
      </c>
      <c r="AA107" s="91">
        <f t="shared" ca="1" si="88"/>
        <v>0</v>
      </c>
      <c r="AB107" s="91">
        <f t="shared" ca="1" si="88"/>
        <v>0</v>
      </c>
      <c r="AC107" s="91">
        <f t="shared" ca="1" si="88"/>
        <v>0</v>
      </c>
      <c r="AD107" s="91">
        <f t="shared" ca="1" si="88"/>
        <v>0</v>
      </c>
      <c r="AE107" s="91">
        <f t="shared" ca="1" si="88"/>
        <v>0</v>
      </c>
      <c r="AF107" s="91">
        <f t="shared" ca="1" si="88"/>
        <v>0</v>
      </c>
      <c r="AG107" s="91">
        <f t="shared" ca="1" si="88"/>
        <v>0</v>
      </c>
      <c r="AH107" s="91">
        <f t="shared" ca="1" si="88"/>
        <v>0</v>
      </c>
      <c r="AI107" s="91">
        <f t="shared" ca="1" si="88"/>
        <v>0</v>
      </c>
      <c r="AJ107" s="91">
        <f t="shared" ca="1" si="88"/>
        <v>0</v>
      </c>
      <c r="AK107" s="91">
        <f t="shared" ca="1" si="88"/>
        <v>0</v>
      </c>
      <c r="AL107" s="91">
        <f t="shared" ca="1" si="88"/>
        <v>0</v>
      </c>
      <c r="AM107" s="91">
        <f t="shared" ca="1" si="88"/>
        <v>0</v>
      </c>
      <c r="AN107" s="91">
        <f t="shared" ca="1" si="88"/>
        <v>0</v>
      </c>
      <c r="AO107" s="91">
        <f t="shared" ca="1" si="88"/>
        <v>0</v>
      </c>
      <c r="AP107" s="91">
        <f t="shared" ca="1" si="88"/>
        <v>0</v>
      </c>
      <c r="AQ107" s="91">
        <f t="shared" ca="1" si="88"/>
        <v>0</v>
      </c>
      <c r="AR107" s="91">
        <f t="shared" ca="1" si="88"/>
        <v>0</v>
      </c>
      <c r="AS107" s="91">
        <f t="shared" ca="1" si="88"/>
        <v>0</v>
      </c>
      <c r="AT107" s="91">
        <f t="shared" ca="1" si="88"/>
        <v>0</v>
      </c>
      <c r="AU107" s="91">
        <f t="shared" ca="1" si="88"/>
        <v>0</v>
      </c>
      <c r="AV107" s="91">
        <f t="shared" ca="1" si="88"/>
        <v>0</v>
      </c>
      <c r="AW107" s="91">
        <f t="shared" ca="1" si="88"/>
        <v>0</v>
      </c>
      <c r="AX107" s="91">
        <f t="shared" ca="1" si="88"/>
        <v>0</v>
      </c>
      <c r="AY107" s="91">
        <f t="shared" ca="1" si="88"/>
        <v>0</v>
      </c>
      <c r="AZ107" s="91">
        <f t="shared" ca="1" si="88"/>
        <v>0</v>
      </c>
      <c r="BA107" s="91">
        <f t="shared" ca="1" si="88"/>
        <v>0</v>
      </c>
      <c r="BB107" s="91">
        <f t="shared" ca="1" si="88"/>
        <v>0</v>
      </c>
      <c r="BC107" s="91">
        <f t="shared" ca="1" si="88"/>
        <v>0</v>
      </c>
      <c r="BD107" s="91">
        <f t="shared" ca="1" si="88"/>
        <v>0</v>
      </c>
      <c r="BE107" s="91">
        <f t="shared" ca="1" si="88"/>
        <v>0</v>
      </c>
      <c r="BF107" s="91">
        <f t="shared" ca="1" si="88"/>
        <v>0</v>
      </c>
      <c r="BG107" s="91">
        <f t="shared" ca="1" si="88"/>
        <v>0</v>
      </c>
      <c r="BH107" s="91">
        <f t="shared" ca="1" si="88"/>
        <v>0</v>
      </c>
    </row>
    <row r="108" spans="2:103" ht="15.4">
      <c r="C108" s="29"/>
      <c r="D108" s="29"/>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c r="AP108" s="91"/>
      <c r="AQ108" s="91"/>
      <c r="AR108" s="91"/>
      <c r="AS108" s="91"/>
      <c r="AT108" s="91"/>
      <c r="AU108" s="91"/>
      <c r="AV108" s="91"/>
      <c r="AW108" s="91"/>
      <c r="AX108" s="91"/>
      <c r="AY108" s="91"/>
      <c r="AZ108" s="91"/>
      <c r="BA108" s="91"/>
      <c r="BB108" s="91"/>
      <c r="BC108" s="91"/>
      <c r="BD108" s="91"/>
      <c r="BE108" s="91"/>
      <c r="BF108" s="91"/>
      <c r="BG108" s="91"/>
      <c r="BH108" s="91"/>
    </row>
    <row r="109" spans="2:103" ht="16.149999999999999">
      <c r="C109" s="29"/>
      <c r="D109" s="29"/>
      <c r="E109" s="4" t="s">
        <v>518</v>
      </c>
      <c r="G109" s="4" t="s">
        <v>101</v>
      </c>
      <c r="J109" s="6" t="s">
        <v>519</v>
      </c>
      <c r="L109" s="91">
        <f t="shared" ref="L109:BH109" ca="1" si="89">AVERAGE(L102,L107)</f>
        <v>0</v>
      </c>
      <c r="M109" s="91">
        <f t="shared" ca="1" si="89"/>
        <v>0</v>
      </c>
      <c r="N109" s="91">
        <f t="shared" ca="1" si="89"/>
        <v>0</v>
      </c>
      <c r="O109" s="91">
        <f t="shared" ca="1" si="89"/>
        <v>0</v>
      </c>
      <c r="P109" s="91">
        <f t="shared" ca="1" si="89"/>
        <v>0</v>
      </c>
      <c r="Q109" s="91">
        <f t="shared" ca="1" si="89"/>
        <v>0</v>
      </c>
      <c r="R109" s="91">
        <f t="shared" ca="1" si="89"/>
        <v>0</v>
      </c>
      <c r="S109" s="91">
        <f t="shared" ca="1" si="89"/>
        <v>0</v>
      </c>
      <c r="T109" s="91">
        <f ca="1">AVERAGE(T102,T107)</f>
        <v>0</v>
      </c>
      <c r="U109" s="91">
        <f t="shared" ca="1" si="89"/>
        <v>0</v>
      </c>
      <c r="V109" s="91">
        <f t="shared" ca="1" si="89"/>
        <v>0</v>
      </c>
      <c r="W109" s="91">
        <f t="shared" ca="1" si="89"/>
        <v>0</v>
      </c>
      <c r="X109" s="91">
        <f t="shared" ca="1" si="89"/>
        <v>0</v>
      </c>
      <c r="Y109" s="91">
        <f t="shared" ca="1" si="89"/>
        <v>0</v>
      </c>
      <c r="Z109" s="91">
        <f t="shared" ca="1" si="89"/>
        <v>0</v>
      </c>
      <c r="AA109" s="91">
        <f t="shared" ca="1" si="89"/>
        <v>0</v>
      </c>
      <c r="AB109" s="91">
        <f t="shared" ca="1" si="89"/>
        <v>0</v>
      </c>
      <c r="AC109" s="91">
        <f t="shared" ca="1" si="89"/>
        <v>0</v>
      </c>
      <c r="AD109" s="91">
        <f t="shared" ca="1" si="89"/>
        <v>0</v>
      </c>
      <c r="AE109" s="91">
        <f t="shared" ca="1" si="89"/>
        <v>0</v>
      </c>
      <c r="AF109" s="91">
        <f t="shared" ca="1" si="89"/>
        <v>0</v>
      </c>
      <c r="AG109" s="91">
        <f t="shared" ca="1" si="89"/>
        <v>0</v>
      </c>
      <c r="AH109" s="91">
        <f t="shared" ca="1" si="89"/>
        <v>0</v>
      </c>
      <c r="AI109" s="91">
        <f t="shared" ca="1" si="89"/>
        <v>0</v>
      </c>
      <c r="AJ109" s="91">
        <f t="shared" ca="1" si="89"/>
        <v>0</v>
      </c>
      <c r="AK109" s="91">
        <f t="shared" ca="1" si="89"/>
        <v>0</v>
      </c>
      <c r="AL109" s="91">
        <f t="shared" ca="1" si="89"/>
        <v>0</v>
      </c>
      <c r="AM109" s="91">
        <f t="shared" ca="1" si="89"/>
        <v>0</v>
      </c>
      <c r="AN109" s="91">
        <f t="shared" ca="1" si="89"/>
        <v>0</v>
      </c>
      <c r="AO109" s="91">
        <f t="shared" ca="1" si="89"/>
        <v>0</v>
      </c>
      <c r="AP109" s="91">
        <f t="shared" ca="1" si="89"/>
        <v>0</v>
      </c>
      <c r="AQ109" s="91">
        <f t="shared" ca="1" si="89"/>
        <v>0</v>
      </c>
      <c r="AR109" s="91">
        <f t="shared" ca="1" si="89"/>
        <v>0</v>
      </c>
      <c r="AS109" s="91">
        <f ca="1">AVERAGE(AS102,AS107)</f>
        <v>0</v>
      </c>
      <c r="AT109" s="91">
        <f t="shared" ca="1" si="89"/>
        <v>0</v>
      </c>
      <c r="AU109" s="91">
        <f t="shared" ca="1" si="89"/>
        <v>0</v>
      </c>
      <c r="AV109" s="91">
        <f t="shared" ca="1" si="89"/>
        <v>0</v>
      </c>
      <c r="AW109" s="91">
        <f t="shared" ca="1" si="89"/>
        <v>0</v>
      </c>
      <c r="AX109" s="91">
        <f t="shared" ca="1" si="89"/>
        <v>0</v>
      </c>
      <c r="AY109" s="91">
        <f t="shared" ca="1" si="89"/>
        <v>0</v>
      </c>
      <c r="AZ109" s="91">
        <f t="shared" ca="1" si="89"/>
        <v>0</v>
      </c>
      <c r="BA109" s="91">
        <f t="shared" ca="1" si="89"/>
        <v>0</v>
      </c>
      <c r="BB109" s="91">
        <f t="shared" ca="1" si="89"/>
        <v>0</v>
      </c>
      <c r="BC109" s="91">
        <f t="shared" ca="1" si="89"/>
        <v>0</v>
      </c>
      <c r="BD109" s="91">
        <f t="shared" ca="1" si="89"/>
        <v>0</v>
      </c>
      <c r="BE109" s="91">
        <f t="shared" ca="1" si="89"/>
        <v>0</v>
      </c>
      <c r="BF109" s="91">
        <f t="shared" ca="1" si="89"/>
        <v>0</v>
      </c>
      <c r="BG109" s="91">
        <f t="shared" ca="1" si="89"/>
        <v>0</v>
      </c>
      <c r="BH109" s="91">
        <f t="shared" ca="1" si="89"/>
        <v>0</v>
      </c>
    </row>
    <row r="110" spans="2:103" ht="15.4">
      <c r="C110" s="29"/>
      <c r="D110" s="29"/>
    </row>
    <row r="111" spans="2:103" ht="16.149999999999999">
      <c r="C111" s="29"/>
      <c r="D111" s="29"/>
      <c r="E111" s="4" t="s">
        <v>509</v>
      </c>
      <c r="G111" s="4" t="s">
        <v>101</v>
      </c>
      <c r="J111" s="6" t="s">
        <v>520</v>
      </c>
      <c r="L111" s="102">
        <f t="shared" ref="L111:AQ111" si="90">IF(L9&gt;0,(L74*L109),0)</f>
        <v>0</v>
      </c>
      <c r="M111" s="102">
        <f t="shared" si="90"/>
        <v>0</v>
      </c>
      <c r="N111" s="102">
        <f t="shared" si="90"/>
        <v>0</v>
      </c>
      <c r="O111" s="102">
        <f t="shared" ca="1" si="90"/>
        <v>0</v>
      </c>
      <c r="P111" s="102">
        <f t="shared" ca="1" si="90"/>
        <v>0</v>
      </c>
      <c r="Q111" s="102">
        <f t="shared" ca="1" si="90"/>
        <v>0</v>
      </c>
      <c r="R111" s="102">
        <f t="shared" ca="1" si="90"/>
        <v>0</v>
      </c>
      <c r="S111" s="102">
        <f t="shared" ca="1" si="90"/>
        <v>0</v>
      </c>
      <c r="T111" s="102">
        <f t="shared" ca="1" si="90"/>
        <v>0</v>
      </c>
      <c r="U111" s="102">
        <f t="shared" ca="1" si="90"/>
        <v>0</v>
      </c>
      <c r="V111" s="102">
        <f t="shared" ca="1" si="90"/>
        <v>0</v>
      </c>
      <c r="W111" s="102">
        <f t="shared" ca="1" si="90"/>
        <v>0</v>
      </c>
      <c r="X111" s="102">
        <f t="shared" ca="1" si="90"/>
        <v>0</v>
      </c>
      <c r="Y111" s="102">
        <f t="shared" ca="1" si="90"/>
        <v>0</v>
      </c>
      <c r="Z111" s="102">
        <f t="shared" ca="1" si="90"/>
        <v>0</v>
      </c>
      <c r="AA111" s="102">
        <f t="shared" ca="1" si="90"/>
        <v>0</v>
      </c>
      <c r="AB111" s="102">
        <f t="shared" ca="1" si="90"/>
        <v>0</v>
      </c>
      <c r="AC111" s="102">
        <f t="shared" ca="1" si="90"/>
        <v>0</v>
      </c>
      <c r="AD111" s="102">
        <f t="shared" ca="1" si="90"/>
        <v>0</v>
      </c>
      <c r="AE111" s="102">
        <f t="shared" ca="1" si="90"/>
        <v>0</v>
      </c>
      <c r="AF111" s="102">
        <f t="shared" ca="1" si="90"/>
        <v>0</v>
      </c>
      <c r="AG111" s="102">
        <f t="shared" ca="1" si="90"/>
        <v>0</v>
      </c>
      <c r="AH111" s="102">
        <f t="shared" ca="1" si="90"/>
        <v>0</v>
      </c>
      <c r="AI111" s="102">
        <f t="shared" ca="1" si="90"/>
        <v>0</v>
      </c>
      <c r="AJ111" s="102">
        <f t="shared" ca="1" si="90"/>
        <v>0</v>
      </c>
      <c r="AK111" s="102">
        <f t="shared" ca="1" si="90"/>
        <v>0</v>
      </c>
      <c r="AL111" s="102">
        <f t="shared" ca="1" si="90"/>
        <v>0</v>
      </c>
      <c r="AM111" s="102">
        <f t="shared" ca="1" si="90"/>
        <v>0</v>
      </c>
      <c r="AN111" s="102">
        <f t="shared" ca="1" si="90"/>
        <v>0</v>
      </c>
      <c r="AO111" s="102">
        <f t="shared" si="90"/>
        <v>0</v>
      </c>
      <c r="AP111" s="102">
        <f t="shared" si="90"/>
        <v>0</v>
      </c>
      <c r="AQ111" s="102">
        <f t="shared" si="90"/>
        <v>0</v>
      </c>
      <c r="AR111" s="102">
        <f t="shared" ref="AR111:BH111" si="91">IF(AR9&gt;0,(AR74*AR109),0)</f>
        <v>0</v>
      </c>
      <c r="AS111" s="102">
        <f t="shared" si="91"/>
        <v>0</v>
      </c>
      <c r="AT111" s="102">
        <f t="shared" si="91"/>
        <v>0</v>
      </c>
      <c r="AU111" s="102">
        <f t="shared" si="91"/>
        <v>0</v>
      </c>
      <c r="AV111" s="102">
        <f t="shared" si="91"/>
        <v>0</v>
      </c>
      <c r="AW111" s="102">
        <f t="shared" si="91"/>
        <v>0</v>
      </c>
      <c r="AX111" s="102">
        <f t="shared" si="91"/>
        <v>0</v>
      </c>
      <c r="AY111" s="102">
        <f t="shared" si="91"/>
        <v>0</v>
      </c>
      <c r="AZ111" s="102">
        <f t="shared" si="91"/>
        <v>0</v>
      </c>
      <c r="BA111" s="102">
        <f t="shared" si="91"/>
        <v>0</v>
      </c>
      <c r="BB111" s="102">
        <f t="shared" si="91"/>
        <v>0</v>
      </c>
      <c r="BC111" s="102">
        <f t="shared" si="91"/>
        <v>0</v>
      </c>
      <c r="BD111" s="102">
        <f t="shared" si="91"/>
        <v>0</v>
      </c>
      <c r="BE111" s="102">
        <f t="shared" si="91"/>
        <v>0</v>
      </c>
      <c r="BF111" s="102">
        <f t="shared" si="91"/>
        <v>0</v>
      </c>
      <c r="BG111" s="102">
        <f t="shared" si="91"/>
        <v>0</v>
      </c>
      <c r="BH111" s="102">
        <f t="shared" si="91"/>
        <v>0</v>
      </c>
    </row>
    <row r="112" spans="2:103" ht="15.4">
      <c r="H112" s="4"/>
      <c r="I112" s="4"/>
      <c r="J112" s="4"/>
    </row>
    <row r="113" spans="2:63" s="10" customFormat="1" ht="15.4">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1"/>
      <c r="BJ113" s="31"/>
      <c r="BK113" s="31"/>
    </row>
    <row r="114" spans="2:63" ht="15.4">
      <c r="I114" s="4"/>
      <c r="J114" s="4"/>
      <c r="S114" s="216"/>
    </row>
    <row r="115" spans="2:63" ht="15.4">
      <c r="C115" s="29"/>
      <c r="D115" s="29"/>
      <c r="S115" s="217"/>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row>
    <row r="116" spans="2:63" ht="15.4" hidden="1">
      <c r="C116" s="29"/>
      <c r="D116" s="29"/>
      <c r="S116" s="216"/>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row>
    <row r="117" spans="2:63" ht="15.4" hidden="1">
      <c r="C117" s="29"/>
      <c r="D117" s="29"/>
      <c r="S117" s="216"/>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row>
    <row r="118" spans="2:63" ht="15.4" hidden="1">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row>
    <row r="119" spans="2:63" ht="15" hidden="1" customHeight="1">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row>
    <row r="120" spans="2:63" ht="15" hidden="1" customHeight="1">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row>
    <row r="121" spans="2:63" ht="15" hidden="1" customHeight="1">
      <c r="E121" s="218"/>
    </row>
    <row r="122" spans="2:63" ht="15" hidden="1" customHeight="1">
      <c r="L122" s="219"/>
      <c r="M122" s="219"/>
      <c r="N122" s="219"/>
      <c r="O122" s="219"/>
      <c r="P122" s="219"/>
      <c r="Q122" s="219"/>
      <c r="R122" s="219"/>
      <c r="S122" s="219"/>
      <c r="T122" s="219"/>
      <c r="U122" s="219"/>
      <c r="V122" s="219"/>
      <c r="W122" s="219"/>
      <c r="X122" s="219"/>
      <c r="Y122" s="219"/>
      <c r="Z122" s="219"/>
      <c r="AA122" s="219"/>
      <c r="AB122" s="219"/>
      <c r="AC122" s="219"/>
      <c r="AD122" s="219"/>
      <c r="AE122" s="219"/>
      <c r="AF122" s="219"/>
      <c r="AG122" s="219"/>
      <c r="AH122" s="219"/>
      <c r="AI122" s="219"/>
      <c r="AJ122" s="219"/>
      <c r="AK122" s="219"/>
      <c r="AL122" s="219"/>
      <c r="AM122" s="219"/>
      <c r="AN122" s="219"/>
      <c r="AO122" s="219"/>
      <c r="AP122" s="219"/>
      <c r="AQ122" s="219"/>
      <c r="AR122" s="219"/>
      <c r="AS122" s="219"/>
      <c r="AT122" s="219"/>
      <c r="AU122" s="219"/>
      <c r="AV122" s="219"/>
      <c r="AW122" s="219"/>
      <c r="AX122" s="219"/>
      <c r="AY122" s="219"/>
      <c r="AZ122" s="219"/>
      <c r="BA122" s="219"/>
      <c r="BB122" s="219"/>
      <c r="BC122" s="219"/>
      <c r="BD122" s="219"/>
      <c r="BE122" s="219"/>
      <c r="BF122" s="219"/>
      <c r="BG122" s="219"/>
    </row>
    <row r="123" spans="2:63" ht="15" hidden="1" customHeight="1">
      <c r="E123" s="18"/>
      <c r="L123" s="220"/>
      <c r="M123" s="220"/>
      <c r="N123" s="220"/>
      <c r="O123" s="220"/>
      <c r="P123" s="220"/>
      <c r="Q123" s="220"/>
      <c r="R123" s="220"/>
      <c r="S123" s="220"/>
      <c r="T123" s="220"/>
      <c r="U123" s="220"/>
      <c r="V123" s="220"/>
      <c r="W123" s="220"/>
      <c r="X123" s="220"/>
      <c r="Y123" s="220"/>
      <c r="Z123" s="220"/>
      <c r="AA123" s="220"/>
      <c r="AB123" s="220"/>
      <c r="AC123" s="220"/>
      <c r="AD123" s="220"/>
      <c r="AE123" s="220"/>
      <c r="AF123" s="220"/>
      <c r="AG123" s="220"/>
      <c r="AH123" s="220"/>
      <c r="AI123" s="220"/>
      <c r="AJ123" s="220"/>
      <c r="AK123" s="220"/>
      <c r="AL123" s="220"/>
      <c r="AM123" s="220"/>
      <c r="AN123" s="220"/>
      <c r="AO123" s="220"/>
      <c r="AP123" s="220"/>
      <c r="AQ123" s="220"/>
      <c r="AR123" s="220"/>
      <c r="AS123" s="220"/>
      <c r="AT123" s="220"/>
      <c r="AU123" s="220"/>
      <c r="AV123" s="220"/>
      <c r="AW123" s="220"/>
      <c r="AX123" s="220"/>
      <c r="AY123" s="220"/>
      <c r="AZ123" s="220"/>
      <c r="BA123" s="220"/>
      <c r="BB123" s="220"/>
    </row>
    <row r="124" spans="2:63" ht="15" hidden="1" customHeight="1">
      <c r="E124" s="95"/>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row>
    <row r="125" spans="2:63" ht="15" hidden="1" customHeight="1">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row>
    <row r="126" spans="2:63" ht="15" hidden="1" customHeight="1">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row>
    <row r="127" spans="2:63" ht="15" hidden="1" customHeight="1">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row>
    <row r="128" spans="2:63" ht="15" hidden="1" customHeight="1">
      <c r="L128" s="221"/>
      <c r="M128" s="221"/>
      <c r="N128" s="221"/>
      <c r="O128" s="221"/>
      <c r="P128" s="221"/>
      <c r="Q128" s="221"/>
      <c r="R128" s="221"/>
      <c r="S128" s="221"/>
      <c r="T128" s="221"/>
      <c r="U128" s="221"/>
      <c r="V128" s="221"/>
      <c r="W128" s="221"/>
      <c r="X128" s="221"/>
      <c r="Y128" s="221"/>
      <c r="Z128" s="221"/>
      <c r="AA128" s="221"/>
      <c r="AB128" s="221"/>
      <c r="AC128" s="221"/>
      <c r="AD128" s="221"/>
      <c r="AE128" s="221"/>
      <c r="AF128" s="221"/>
      <c r="AG128" s="221"/>
      <c r="AH128" s="221"/>
      <c r="AI128" s="221"/>
      <c r="AJ128" s="221"/>
      <c r="AK128" s="221"/>
      <c r="AL128" s="221"/>
      <c r="AM128" s="221"/>
      <c r="AN128" s="221"/>
      <c r="AO128" s="221"/>
      <c r="AP128" s="221"/>
      <c r="AQ128" s="221"/>
      <c r="AR128" s="221"/>
      <c r="AS128" s="221"/>
      <c r="AT128" s="221"/>
      <c r="AU128" s="221"/>
      <c r="AV128" s="221"/>
      <c r="AW128" s="221"/>
      <c r="AX128" s="221"/>
      <c r="AY128" s="221"/>
      <c r="AZ128" s="221"/>
      <c r="BA128" s="221"/>
      <c r="BB128" s="221"/>
      <c r="BC128" s="221"/>
      <c r="BD128" s="221"/>
    </row>
    <row r="129" spans="12:55" ht="15" hidden="1" customHeight="1">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row>
    <row r="130" spans="12:55" ht="15" hidden="1" customHeight="1">
      <c r="L130" s="222"/>
      <c r="M130" s="222"/>
      <c r="N130" s="222"/>
      <c r="O130" s="222"/>
      <c r="P130" s="222"/>
      <c r="Q130" s="222"/>
      <c r="R130" s="222"/>
      <c r="S130" s="222"/>
      <c r="T130" s="222"/>
      <c r="U130" s="222"/>
      <c r="V130" s="222"/>
      <c r="W130" s="222"/>
      <c r="X130" s="222"/>
      <c r="Y130" s="222"/>
      <c r="Z130" s="222"/>
      <c r="AA130" s="222"/>
      <c r="AB130" s="222"/>
      <c r="AC130" s="222"/>
      <c r="AD130" s="222"/>
      <c r="AE130" s="222"/>
      <c r="AF130" s="222"/>
      <c r="AG130" s="222"/>
      <c r="AH130" s="222"/>
      <c r="AI130" s="222"/>
      <c r="AJ130" s="222"/>
      <c r="AK130" s="222"/>
      <c r="AL130" s="222"/>
      <c r="AM130" s="222"/>
      <c r="AN130" s="222"/>
      <c r="AO130" s="222"/>
      <c r="AP130" s="222"/>
      <c r="AQ130" s="222"/>
      <c r="AR130" s="222"/>
      <c r="AS130" s="222"/>
      <c r="AT130" s="222"/>
      <c r="AU130" s="222"/>
      <c r="AV130" s="222"/>
      <c r="AW130" s="222"/>
      <c r="AX130" s="222"/>
      <c r="AY130" s="222"/>
      <c r="AZ130" s="222"/>
      <c r="BA130" s="222"/>
      <c r="BB130" s="222"/>
      <c r="BC130" s="222"/>
    </row>
    <row r="131" spans="12:55" ht="15" hidden="1" customHeight="1">
      <c r="L131" s="222"/>
      <c r="M131" s="222"/>
      <c r="N131" s="222"/>
      <c r="O131" s="222"/>
      <c r="P131" s="222"/>
      <c r="Q131" s="222"/>
      <c r="R131" s="222"/>
      <c r="S131" s="222"/>
      <c r="T131" s="222"/>
      <c r="U131" s="222"/>
      <c r="V131" s="222"/>
      <c r="W131" s="222"/>
      <c r="X131" s="222"/>
      <c r="Y131" s="222"/>
      <c r="Z131" s="222"/>
      <c r="AA131" s="222"/>
      <c r="AB131" s="222"/>
      <c r="AC131" s="222"/>
      <c r="AD131" s="222"/>
      <c r="AE131" s="222"/>
      <c r="AF131" s="222"/>
      <c r="AG131" s="222"/>
      <c r="AH131" s="222"/>
      <c r="AI131" s="222"/>
      <c r="AJ131" s="222"/>
      <c r="AK131" s="222"/>
      <c r="AL131" s="222"/>
      <c r="AM131" s="222"/>
      <c r="AN131" s="222"/>
      <c r="AO131" s="222"/>
      <c r="AP131" s="222"/>
      <c r="AQ131" s="222"/>
      <c r="AR131" s="222"/>
      <c r="AS131" s="222"/>
      <c r="AT131" s="222"/>
      <c r="AU131" s="222"/>
      <c r="AV131" s="222"/>
      <c r="AW131" s="222"/>
      <c r="AX131" s="222"/>
      <c r="AY131" s="222"/>
      <c r="AZ131" s="222"/>
      <c r="BA131" s="222"/>
      <c r="BB131" s="222"/>
      <c r="BC131" s="222"/>
    </row>
    <row r="132" spans="12:55" ht="15" hidden="1" customHeight="1">
      <c r="L132" s="222"/>
      <c r="M132" s="222"/>
      <c r="N132" s="222"/>
      <c r="O132" s="222"/>
      <c r="P132" s="222"/>
      <c r="Q132" s="222"/>
      <c r="R132" s="222"/>
      <c r="S132" s="222"/>
      <c r="T132" s="222"/>
      <c r="U132" s="222"/>
      <c r="V132" s="222"/>
      <c r="W132" s="222"/>
      <c r="X132" s="222"/>
      <c r="Y132" s="222"/>
      <c r="Z132" s="222"/>
      <c r="AA132" s="222"/>
      <c r="AB132" s="222"/>
      <c r="AC132" s="222"/>
      <c r="AD132" s="222"/>
      <c r="AE132" s="222"/>
      <c r="AF132" s="222"/>
      <c r="AG132" s="222"/>
      <c r="AH132" s="222"/>
      <c r="AI132" s="222"/>
      <c r="AJ132" s="222"/>
      <c r="AK132" s="222"/>
      <c r="AL132" s="222"/>
      <c r="AM132" s="222"/>
      <c r="AN132" s="222"/>
      <c r="AO132" s="222"/>
      <c r="AP132" s="222"/>
      <c r="AQ132" s="222"/>
      <c r="AR132" s="222"/>
      <c r="AS132" s="222"/>
      <c r="AT132" s="222"/>
      <c r="AU132" s="222"/>
      <c r="AV132" s="222"/>
      <c r="AW132" s="222"/>
      <c r="AX132" s="222"/>
      <c r="AY132" s="222"/>
      <c r="AZ132" s="222"/>
      <c r="BA132" s="222"/>
      <c r="BB132" s="222"/>
      <c r="BC132" s="222"/>
    </row>
    <row r="133" spans="12:55" ht="15" hidden="1" customHeight="1">
      <c r="L133" s="223"/>
      <c r="M133" s="223"/>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row>
    <row r="134" spans="12:55" ht="15" hidden="1" customHeight="1">
      <c r="L134" s="222"/>
      <c r="M134" s="222"/>
      <c r="N134" s="222"/>
      <c r="O134" s="222"/>
      <c r="P134" s="222"/>
      <c r="Q134" s="222"/>
      <c r="R134" s="222"/>
      <c r="S134" s="222"/>
      <c r="T134" s="222"/>
      <c r="U134" s="222"/>
      <c r="V134" s="222"/>
      <c r="W134" s="222"/>
      <c r="X134" s="222"/>
      <c r="Y134" s="222"/>
      <c r="Z134" s="222"/>
      <c r="AA134" s="222"/>
      <c r="AB134" s="222"/>
      <c r="AC134" s="222"/>
      <c r="AD134" s="222"/>
      <c r="AE134" s="222"/>
      <c r="AF134" s="222"/>
      <c r="AG134" s="222"/>
      <c r="AH134" s="222"/>
      <c r="AI134" s="222"/>
      <c r="AJ134" s="222"/>
      <c r="AK134" s="222"/>
      <c r="AL134" s="222"/>
      <c r="AM134" s="222"/>
      <c r="AN134" s="222"/>
      <c r="AO134" s="222"/>
      <c r="AP134" s="222"/>
      <c r="AQ134" s="222"/>
      <c r="AR134" s="222"/>
      <c r="AS134" s="222"/>
      <c r="AT134" s="222"/>
      <c r="AU134" s="222"/>
      <c r="AV134" s="222"/>
      <c r="AW134" s="222"/>
      <c r="AX134" s="222"/>
      <c r="AY134" s="222"/>
      <c r="AZ134" s="222"/>
      <c r="BA134" s="222"/>
      <c r="BB134" s="222"/>
      <c r="BC134" s="222"/>
    </row>
    <row r="135" spans="12:55" ht="15" hidden="1" customHeight="1">
      <c r="L135" s="222"/>
      <c r="M135" s="222"/>
      <c r="N135" s="222"/>
      <c r="O135" s="222"/>
      <c r="P135" s="222"/>
      <c r="Q135" s="222"/>
      <c r="R135" s="222"/>
      <c r="S135" s="222"/>
      <c r="T135" s="222"/>
      <c r="U135" s="222"/>
      <c r="V135" s="222"/>
      <c r="W135" s="222"/>
      <c r="X135" s="222"/>
      <c r="Y135" s="222"/>
      <c r="Z135" s="222"/>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row>
    <row r="136" spans="12:55" ht="15" hidden="1" customHeight="1">
      <c r="L136" s="222"/>
      <c r="M136" s="222"/>
      <c r="N136" s="222"/>
      <c r="O136" s="222"/>
      <c r="P136" s="222"/>
      <c r="Q136" s="222"/>
      <c r="R136" s="222"/>
      <c r="S136" s="222"/>
      <c r="T136" s="222"/>
      <c r="U136" s="222"/>
      <c r="V136" s="222"/>
      <c r="W136" s="222"/>
      <c r="X136" s="222"/>
      <c r="Y136" s="222"/>
      <c r="Z136" s="222"/>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row>
    <row r="137" spans="12:55" ht="15" hidden="1" customHeight="1">
      <c r="L137" s="222"/>
      <c r="M137" s="222"/>
      <c r="N137" s="222"/>
      <c r="O137" s="222"/>
      <c r="P137" s="222"/>
      <c r="Q137" s="222"/>
      <c r="R137" s="222"/>
      <c r="S137" s="222"/>
      <c r="T137" s="222"/>
      <c r="U137" s="222"/>
      <c r="V137" s="222"/>
      <c r="W137" s="222"/>
      <c r="X137" s="222"/>
      <c r="Y137" s="222"/>
      <c r="Z137" s="222"/>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row>
    <row r="138" spans="12:55" ht="15" hidden="1" customHeight="1">
      <c r="L138" s="222"/>
      <c r="M138" s="222"/>
      <c r="N138" s="222"/>
      <c r="O138" s="222"/>
      <c r="P138" s="222"/>
      <c r="Q138" s="222"/>
      <c r="R138" s="222"/>
      <c r="S138" s="222"/>
      <c r="T138" s="222"/>
      <c r="U138" s="222"/>
      <c r="V138" s="222"/>
      <c r="W138" s="222"/>
      <c r="X138" s="222"/>
      <c r="Y138" s="222"/>
      <c r="Z138" s="222"/>
      <c r="AA138" s="222"/>
      <c r="AB138" s="222"/>
      <c r="AC138" s="222"/>
      <c r="AD138" s="222"/>
      <c r="AE138" s="222"/>
      <c r="AF138" s="222"/>
      <c r="AG138" s="222"/>
      <c r="AH138" s="222"/>
      <c r="AI138" s="222"/>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row>
    <row r="139" spans="12:55" ht="15" hidden="1" customHeight="1">
      <c r="L139" s="222"/>
      <c r="M139" s="222"/>
      <c r="N139" s="222"/>
      <c r="O139" s="222"/>
      <c r="P139" s="222"/>
      <c r="Q139" s="222"/>
      <c r="R139" s="222"/>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224"/>
      <c r="AS139" s="18"/>
      <c r="AT139" s="18"/>
      <c r="AU139" s="18"/>
      <c r="AV139" s="18"/>
      <c r="AW139" s="18"/>
      <c r="AX139" s="18"/>
      <c r="AY139" s="18"/>
      <c r="AZ139" s="18"/>
      <c r="BA139" s="18"/>
      <c r="BB139" s="18"/>
      <c r="BC139" s="18"/>
    </row>
  </sheetData>
  <conditionalFormatting sqref="L19:BH19">
    <cfRule type="containsText" dxfId="7" priority="1" operator="containsText" text="FALSE">
      <formula>NOT(ISERROR(SEARCH("FALSE",L19)))</formula>
    </cfRule>
  </conditionalFormatting>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ffacce4-957f-4f0a-910f-9efe2ecf512c">
      <Terms xmlns="http://schemas.microsoft.com/office/infopath/2007/PartnerControls"/>
    </lcf76f155ced4ddcb4097134ff3c332f>
    <PublicationRequestID xmlns="3ffacce4-957f-4f0a-910f-9efe2ecf512c">3083</PublicationRequestID>
    <TaxCatchAll xmlns="d66eba0d-a2b9-4833-9603-ab5d8f45883c" xsi:nil="true"/>
    <DocumentTitle xmlns="3ffacce4-957f-4f0a-910f-9efe2ecf512c">CO2 T&amp;S PCFM V2.00 20260730 - marked changes</DocumentTitle>
    <DocumentRank xmlns="3ffacce4-957f-4f0a-910f-9efe2ecf512c">Main</DocumentRank>
  </documentManagement>
</p:properties>
</file>

<file path=customXml/item2.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3.xml><?xml version="1.0" encoding="utf-8"?>
<ct:contentTypeSchema xmlns:ct="http://schemas.microsoft.com/office/2006/metadata/contentType" xmlns:ma="http://schemas.microsoft.com/office/2006/metadata/properties/metaAttributes" ct:_="" ma:_="" ma:contentTypeName="Document" ma:contentTypeID="0x010100D7C6947C0F765F428416B2828D309B65" ma:contentTypeVersion="16" ma:contentTypeDescription="Create a new document." ma:contentTypeScope="" ma:versionID="7647c6595f224e3bd9e63834e1bb6261">
  <xsd:schema xmlns:xsd="http://www.w3.org/2001/XMLSchema" xmlns:xs="http://www.w3.org/2001/XMLSchema" xmlns:p="http://schemas.microsoft.com/office/2006/metadata/properties" xmlns:ns1="http://schemas.microsoft.com/sharepoint/v3" xmlns:ns2="3ffacce4-957f-4f0a-910f-9efe2ecf512c" xmlns:ns3="d66eba0d-a2b9-4833-9603-ab5d8f45883c" targetNamespace="http://schemas.microsoft.com/office/2006/metadata/properties" ma:root="true" ma:fieldsID="0e1e0c35e55ed21418a3626af8608a3f" ns1:_="" ns2:_="" ns3:_="">
    <xsd:import namespace="http://schemas.microsoft.com/sharepoint/v3"/>
    <xsd:import namespace="3ffacce4-957f-4f0a-910f-9efe2ecf512c"/>
    <xsd:import namespace="d66eba0d-a2b9-4833-9603-ab5d8f45883c"/>
    <xsd:element name="properties">
      <xsd:complexType>
        <xsd:sequence>
          <xsd:element name="documentManagement">
            <xsd:complexType>
              <xsd:all>
                <xsd:element ref="ns2:PublicationRequestID" minOccurs="0"/>
                <xsd:element ref="ns2:DocumentTitle" minOccurs="0"/>
                <xsd:element ref="ns2:DocumentRank"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acce4-957f-4f0a-910f-9efe2ecf512c" elementFormDefault="qualified">
    <xsd:import namespace="http://schemas.microsoft.com/office/2006/documentManagement/types"/>
    <xsd:import namespace="http://schemas.microsoft.com/office/infopath/2007/PartnerControls"/>
    <xsd:element name="PublicationRequestID" ma:index="8" nillable="true" ma:displayName="PublicationRequestID" ma:format="Dropdown" ma:internalName="PublicationRequestID" ma:percentage="FALSE">
      <xsd:simpleType>
        <xsd:restriction base="dms:Number"/>
      </xsd:simpleType>
    </xsd:element>
    <xsd:element name="DocumentTitle" ma:index="9" nillable="true" ma:displayName="DocumentTitle" ma:format="Dropdown" ma:internalName="DocumentTitle">
      <xsd:simpleType>
        <xsd:restriction base="dms:Note">
          <xsd:maxLength value="255"/>
        </xsd:restriction>
      </xsd:simpleType>
    </xsd:element>
    <xsd:element name="DocumentRank" ma:index="10" nillable="true" ma:displayName="DocumentImportance" ma:format="Dropdown" ma:internalName="DocumentRank">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eba0d-a2b9-4833-9603-ab5d8f45883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b3995f-4898-4ee6-8000-b65c76445445}" ma:internalName="TaxCatchAll" ma:showField="CatchAllData" ma:web="d66eba0d-a2b9-4833-9603-ab5d8f458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910EA7-DE75-47B0-A83B-875C5D1ECA21}"/>
</file>

<file path=customXml/itemProps2.xml><?xml version="1.0" encoding="utf-8"?>
<ds:datastoreItem xmlns:ds="http://schemas.openxmlformats.org/officeDocument/2006/customXml" ds:itemID="{5048EAB4-2A90-46C5-914C-C76365611ECC}"/>
</file>

<file path=customXml/itemProps3.xml><?xml version="1.0" encoding="utf-8"?>
<ds:datastoreItem xmlns:ds="http://schemas.openxmlformats.org/officeDocument/2006/customXml" ds:itemID="{D0E784F4-7747-4A1D-815A-119B3BDDD1AE}"/>
</file>

<file path=customXml/itemProps4.xml><?xml version="1.0" encoding="utf-8"?>
<ds:datastoreItem xmlns:ds="http://schemas.openxmlformats.org/officeDocument/2006/customXml" ds:itemID="{59DA1A12-BAD7-4110-BC42-7501B5B608A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2026-07-27T15:58:05Z</dcterms:created>
  <dcterms:modified xsi:type="dcterms:W3CDTF">2026-07-29T12:46:16Z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0x010100D7C6947C0F765F428416B2828D309B65</vt:lpwstr>
  </property>
  <property fmtid="{D5CDD505-2E9C-101B-9397-08002B2CF9AE}" pid="3" name="MSIP_Label_5aee3434-f7af-4edb-a29e-2a21d151ac0d_Enabled">
    <vt:lpwstr>true</vt:lpwstr>
  </property>
  <property fmtid="{D5CDD505-2E9C-101B-9397-08002B2CF9AE}" pid="4" name="MSIP_Label_5aee3434-f7af-4edb-a29e-2a21d151ac0d_SetDate">
    <vt:lpwstr>2026-07-29T10:07:19Z</vt:lpwstr>
  </property>
  <property fmtid="{D5CDD505-2E9C-101B-9397-08002B2CF9AE}" pid="5" name="MSIP_Label_5aee3434-f7af-4edb-a29e-2a21d151ac0d_Method">
    <vt:lpwstr>Privileged</vt:lpwstr>
  </property>
  <property fmtid="{D5CDD505-2E9C-101B-9397-08002B2CF9AE}" pid="6" name="MSIP_Label_5aee3434-f7af-4edb-a29e-2a21d151ac0d_Name">
    <vt:lpwstr>OFFICIAL -</vt:lpwstr>
  </property>
  <property fmtid="{D5CDD505-2E9C-101B-9397-08002B2CF9AE}" pid="7" name="MSIP_Label_5aee3434-f7af-4edb-a29e-2a21d151ac0d_SiteId">
    <vt:lpwstr>185562ad-39bc-4840-8e40-be6216340c52</vt:lpwstr>
  </property>
  <property fmtid="{D5CDD505-2E9C-101B-9397-08002B2CF9AE}" pid="8" name="MSIP_Label_5aee3434-f7af-4edb-a29e-2a21d151ac0d_ActionId">
    <vt:lpwstr>9b95e11a-82da-4950-a2e3-efdfdc0e9c47</vt:lpwstr>
  </property>
  <property fmtid="{D5CDD505-2E9C-101B-9397-08002B2CF9AE}" pid="9" name="MSIP_Label_5aee3434-f7af-4edb-a29e-2a21d151ac0d_ContentBits">
    <vt:lpwstr>3</vt:lpwstr>
  </property>
  <property fmtid="{D5CDD505-2E9C-101B-9397-08002B2CF9AE}" pid="10" name="MSIP_Label_5aee3434-f7af-4edb-a29e-2a21d151ac0d_Tag">
    <vt:lpwstr>10, 0, 1, 1</vt:lpwstr>
  </property>
  <property fmtid="{D5CDD505-2E9C-101B-9397-08002B2CF9AE}" pid="11" name="MediaServiceImageTags">
    <vt:lpwstr/>
  </property>
</Properties>
</file>